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cisnerosm\Desktop\Excel\Agregados\"/>
    </mc:Choice>
  </mc:AlternateContent>
  <bookViews>
    <workbookView xWindow="0" yWindow="0" windowWidth="19860" windowHeight="10245" tabRatio="850" activeTab="6"/>
  </bookViews>
  <sheets>
    <sheet name="MODINV2018-MAR" sheetId="33" r:id="rId1"/>
    <sheet name="Estructuras de Acero y Concreto" sheetId="34" r:id="rId2"/>
    <sheet name="Info1 Cable Estación" sheetId="29" r:id="rId3"/>
    <sheet name="Info2 Cable Estación" sheetId="31" r:id="rId4"/>
    <sheet name="SICODI" sheetId="21" r:id="rId5"/>
    <sheet name="Info Electro Puno" sheetId="30" r:id="rId6"/>
    <sheet name="Calculo Renta Mensual" sheetId="11" r:id="rId7"/>
    <sheet name="Peso poste" sheetId="35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_________f" hidden="1">{"vista 1",#N/A,FALSE,"CMP";"vista 2",#N/A,FALSE,"CMP"}</definedName>
    <definedName name="______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___f" localSheetId="0" hidden="1">{"vista 1",#N/A,FALSE,"CMP";"vista 2",#N/A,FALSE,"CMP"}</definedName>
    <definedName name="__________f" hidden="1">{"vista 1",#N/A,FALSE,"CMP";"vista 2",#N/A,FALSE,"CMP"}</definedName>
    <definedName name="__________r" localSheetId="0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__f" localSheetId="0" hidden="1">{"vista 1",#N/A,FALSE,"CMP";"vista 2",#N/A,FALSE,"CMP"}</definedName>
    <definedName name="_________f" hidden="1">{"vista 1",#N/A,FALSE,"CMP";"vista 2",#N/A,FALSE,"CMP"}</definedName>
    <definedName name="_________r" localSheetId="0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_f" localSheetId="0" hidden="1">{"vista 1",#N/A,FALSE,"CMP";"vista 2",#N/A,FALSE,"CMP"}</definedName>
    <definedName name="________f" hidden="1">{"vista 1",#N/A,FALSE,"CMP";"vista 2",#N/A,FALSE,"CMP"}</definedName>
    <definedName name="________r" localSheetId="0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f" localSheetId="0" hidden="1">{"vista 1",#N/A,FALSE,"CMP";"vista 2",#N/A,FALSE,"CMP"}</definedName>
    <definedName name="_______f" hidden="1">{"vista 1",#N/A,FALSE,"CMP";"vista 2",#N/A,FALSE,"CMP"}</definedName>
    <definedName name="_______r" localSheetId="0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f" localSheetId="0" hidden="1">{"vista 1",#N/A,FALSE,"CMP";"vista 2",#N/A,FALSE,"CMP"}</definedName>
    <definedName name="______f" hidden="1">{"vista 1",#N/A,FALSE,"CMP";"vista 2",#N/A,FALSE,"CMP"}</definedName>
    <definedName name="______r" localSheetId="0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f" localSheetId="0" hidden="1">{"vista 1",#N/A,FALSE,"CMP";"vista 2",#N/A,FALSE,"CMP"}</definedName>
    <definedName name="_____f" hidden="1">{"vista 1",#N/A,FALSE,"CMP";"vista 2",#N/A,FALSE,"CMP"}</definedName>
    <definedName name="_____r" localSheetId="0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f" localSheetId="0" hidden="1">{"vista 1",#N/A,FALSE,"CMP";"vista 2",#N/A,FALSE,"CMP"}</definedName>
    <definedName name="____f" hidden="1">{"vista 1",#N/A,FALSE,"CMP";"vista 2",#N/A,FALSE,"CMP"}</definedName>
    <definedName name="____r" localSheetId="0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f" localSheetId="0" hidden="1">{"vista 1",#N/A,FALSE,"CMP";"vista 2",#N/A,FALSE,"CMP"}</definedName>
    <definedName name="___f" hidden="1">{"vista 1",#N/A,FALSE,"CMP";"vista 2",#N/A,FALSE,"CMP"}</definedName>
    <definedName name="___r" localSheetId="0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123Graph_ASISTEMAS" localSheetId="1" hidden="1">'[1]Tipo de Cambio'!#REF!</definedName>
    <definedName name="__123Graph_ASISTEMAS" localSheetId="0" hidden="1">'[1]Tipo de Cambio'!#REF!</definedName>
    <definedName name="__123Graph_ASISTEMAS" hidden="1">'[1]Tipo de Cambio'!#REF!</definedName>
    <definedName name="__f" localSheetId="0" hidden="1">{"vista 1",#N/A,FALSE,"CMP";"vista 2",#N/A,FALSE,"CMP"}</definedName>
    <definedName name="__f" hidden="1">{"vista 1",#N/A,FALSE,"CMP";"vista 2",#N/A,FALSE,"CMP"}</definedName>
    <definedName name="__r" localSheetId="0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f" localSheetId="0" hidden="1">{"vista 1",#N/A,FALSE,"CMP";"vista 2",#N/A,FALSE,"CMP"}</definedName>
    <definedName name="_f" hidden="1">{"vista 1",#N/A,FALSE,"CMP";"vista 2",#N/A,FALSE,"CMP"}</definedName>
    <definedName name="_xlnm._FilterDatabase" localSheetId="6" hidden="1">'Calculo Renta Mensual'!#REF!</definedName>
    <definedName name="_xlnm._FilterDatabase" localSheetId="1" hidden="1">'Estructuras de Acero y Concreto'!$B$5:$L$578</definedName>
    <definedName name="_xlnm._FilterDatabase" localSheetId="3" hidden="1">'Info2 Cable Estación'!$A$4:$M$1367</definedName>
    <definedName name="_xlnm._FilterDatabase" localSheetId="0" hidden="1">'MODINV2018-MAR'!$G$16:$G$3071</definedName>
    <definedName name="_xlnm._FilterDatabase" localSheetId="4" hidden="1">SICODI!$B$2:$K$2404</definedName>
    <definedName name="_Key1" localSheetId="1" hidden="1">'[1]Tipo de Cambio'!#REF!</definedName>
    <definedName name="_Key1" localSheetId="0" hidden="1">'[1]Tipo de Cambio'!#REF!</definedName>
    <definedName name="_Key1" hidden="1">'[1]Tipo de Cambio'!#REF!</definedName>
    <definedName name="_Key2" localSheetId="1" hidden="1">'[1]Tipo de Cambio'!#REF!</definedName>
    <definedName name="_Key2" localSheetId="0" hidden="1">'[1]Tipo de Cambio'!#REF!</definedName>
    <definedName name="_Key2" hidden="1">'[1]Tipo de Cambio'!#REF!</definedName>
    <definedName name="_Order1" hidden="1">255</definedName>
    <definedName name="_Order2" hidden="1">255</definedName>
    <definedName name="_r" localSheetId="0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aa" localSheetId="1" hidden="1">{"vista 1",#N/A,FALSE,"CMP";"vista 2",#N/A,FALSE,"CMP"}</definedName>
    <definedName name="aa" localSheetId="0" hidden="1">{"vista 1",#N/A,FALSE,"CMP";"vista 2",#N/A,FALSE,"CMP"}</definedName>
    <definedName name="aa" hidden="1">{"vista 1",#N/A,FALSE,"CMP";"vista 2",#N/A,FALSE,"CMP"}</definedName>
    <definedName name="aaa" localSheetId="1" hidden="1">{"vista 1",#N/A,FALSE,"CMP";"vista 2",#N/A,FALSE,"CMP"}</definedName>
    <definedName name="aaa" localSheetId="0" hidden="1">{"vista 1",#N/A,FALSE,"CMP";"vista 2",#N/A,FALSE,"CMP"}</definedName>
    <definedName name="aaa" hidden="1">{"vista 1",#N/A,FALSE,"CMP";"vista 2",#N/A,FALSE,"CMP"}</definedName>
    <definedName name="AC">[2]Nombres!$R$38:$R$41</definedName>
    <definedName name="ACCCABLEGUARDA" localSheetId="0">'MODINV2018-MAR'!$B$3032</definedName>
    <definedName name="ACCCABLEGUARDA">#REF!</definedName>
    <definedName name="ACCCABLESUB" localSheetId="0">'MODINV2018-MAR'!$B$2866</definedName>
    <definedName name="ACCCABLESUB">#REF!</definedName>
    <definedName name="ACCCOND" localSheetId="0">'MODINV2018-MAR'!$B$2896</definedName>
    <definedName name="ACCCOND">#REF!</definedName>
    <definedName name="ACEROCONC" localSheetId="0">'MODINV2018-MAR'!$B$2022</definedName>
    <definedName name="ACEROCONC">#REF!</definedName>
    <definedName name="Altura">[3]Hoja1!$C$2:$C$7</definedName>
    <definedName name="ALTURAS">[4]Hoja1!$G$3:$G$12</definedName>
    <definedName name="_xlnm.Print_Area" localSheetId="6">'Calculo Renta Mensual'!$G$6:$V$19</definedName>
    <definedName name="_xlnm.Print_Area" localSheetId="1">'Estructuras de Acero y Concreto'!$B$1:$L$578</definedName>
    <definedName name="_xlnm.Print_Area" localSheetId="0">'MODINV2018-MAR'!$B$1:$G$3071</definedName>
    <definedName name="as">[5]Nombres!$R$5:$R$9</definedName>
    <definedName name="AZTECA" localSheetId="0">#REF!</definedName>
    <definedName name="AZTECA">#REF!</definedName>
    <definedName name="_xlnm.Database">'[6]sb-01 BASE2010-13 OCT AL 26 NOV'!$B$6:$CR$6</definedName>
    <definedName name="CABGUARDA" localSheetId="0">'MODINV2018-MAR'!$B$3024</definedName>
    <definedName name="CABGUARDA">#REF!</definedName>
    <definedName name="CADAISL" localSheetId="0">'MODINV2018-MAR'!$B$2748</definedName>
    <definedName name="CADAISL">#REF!</definedName>
    <definedName name="CEM">[2]Nombres!$T$38:$T$42</definedName>
    <definedName name="CODEST" localSheetId="1">'Estructuras de Acero y Concreto'!$C$6:$C$578</definedName>
    <definedName name="CODEST" localSheetId="0">#REF!</definedName>
    <definedName name="CODEST">#REF!</definedName>
    <definedName name="CODPAYPC" localSheetId="0">#REF!</definedName>
    <definedName name="CODPAYPC">#REF!</definedName>
    <definedName name="CODPM" localSheetId="0">#REF!</definedName>
    <definedName name="CODPM">#REF!</definedName>
    <definedName name="CONDUCTORES" localSheetId="0">'MODINV2018-MAR'!$B$2801</definedName>
    <definedName name="CONDUCTORES">#REF!</definedName>
    <definedName name="COSTVIA">[2]Nombres!$D$5:$D$8</definedName>
    <definedName name="DX_total" localSheetId="3">'Info2 Cable Estación'!$B$5:$I$1367</definedName>
    <definedName name="EE">[2]Nombres!$T$5:$T$24</definedName>
    <definedName name="ESTCAMARA">[2]Nombres!$L$5:$L$8</definedName>
    <definedName name="ESTR">[2]Nombres!$N$5:$N$11</definedName>
    <definedName name="MADERA" localSheetId="0">'MODINV2018-MAR'!$B$2599</definedName>
    <definedName name="MADERA">#REF!</definedName>
    <definedName name="MOD_INV_16" localSheetId="0">#REF!</definedName>
    <definedName name="MOD_INV_16">#REF!</definedName>
    <definedName name="MPOSTE">[2]Nombres!$R$5:$R$9</definedName>
    <definedName name="PARRILLA" localSheetId="0">'MODINV2018-MAR'!$B$2731</definedName>
    <definedName name="PARRILLA">#REF!</definedName>
    <definedName name="PE">[2]Nombres!$B$38:$B$133</definedName>
    <definedName name="PESO_PAYPC" localSheetId="0">#REF!</definedName>
    <definedName name="PESO_PAYPC">#REF!</definedName>
    <definedName name="PESO_PM" localSheetId="0">#REF!</definedName>
    <definedName name="PESO_PM">#REF!</definedName>
    <definedName name="PRECIOPAYPC" localSheetId="0">#REF!</definedName>
    <definedName name="PRECIOPAYPC">#REF!</definedName>
    <definedName name="PRECIOPM" localSheetId="0">#REF!</definedName>
    <definedName name="PRECIOPM">#REF!</definedName>
    <definedName name="PUESTAATIERRA" localSheetId="0">'MODINV2018-MAR'!$B$3054</definedName>
    <definedName name="PUESTAATIERRA">#REF!</definedName>
    <definedName name="q">[5]Nombres!$B$6:$B$33</definedName>
    <definedName name="RETENIDA" localSheetId="0">'MODINV2018-MAR'!$B$2742</definedName>
    <definedName name="RETENIDA">#REF!</definedName>
    <definedName name="SP">[2]Nombres!$N$38:$N$39</definedName>
    <definedName name="TE">[2]Nombres!$P$38:$P$39</definedName>
    <definedName name="TIPOCABLE">[2]Nombres!$F$5:$F$18</definedName>
    <definedName name="TIPOELEMENTO">[2]Nombres!$B$6:$B$33</definedName>
    <definedName name="_xlnm.Print_Titles" localSheetId="1">'Estructuras de Acero y Concreto'!$1:$5</definedName>
    <definedName name="_xlnm.Print_Titles" localSheetId="0">'MODINV2018-MAR'!$1:$1</definedName>
    <definedName name="TORRE" localSheetId="0">'MODINV2018-MAR'!$B$11</definedName>
    <definedName name="TORRE">#REF!</definedName>
    <definedName name="VAL">[2]Nombres!$P$5:$P$8</definedName>
    <definedName name="via">[4]Hoja1!$F$3:$F$4</definedName>
    <definedName name="wrn.Esquema._.Unifilar._.de._.CMP." localSheetId="1" hidden="1">{"vista 1",#N/A,FALSE,"CMP";"vista 2",#N/A,FALSE,"CMP"}</definedName>
    <definedName name="wrn.Esquema._.Unifilar._.de._.CMP." localSheetId="0" hidden="1">{"vista 1",#N/A,FALSE,"CMP";"vista 2",#N/A,FALSE,"CMP"}</definedName>
    <definedName name="wrn.Esquema._.Unifilar._.de._.CMP." hidden="1">{"vista 1",#N/A,FALSE,"CMP";"vista 2",#N/A,FALSE,"CMP"}</definedName>
    <definedName name="wrn.Tarifas." localSheetId="1" hidden="1">{"vista1",#N/A,FALSE,"Tarifas_Teoricas_May_97";"vista2",#N/A,FALSE,"Tarifas_Teoricas_May_97";"vista1",#N/A,FALSE,"Tarifas_Barra_May_97";"vista2",#N/A,FALSE,"Tarifas_Barra_May_97"}</definedName>
    <definedName name="wrn.Tarifas." localSheetId="0" hidden="1">{"vista1",#N/A,FALSE,"Tarifas_Teoricas_May_97";"vista2",#N/A,FALSE,"Tarifas_Teoricas_May_97";"vista1",#N/A,FALSE,"Tarifas_Barra_May_97";"vista2",#N/A,FALSE,"Tarifas_Barra_May_97"}</definedName>
    <definedName name="wrn.Tarifas." hidden="1">{"vista1",#N/A,FALSE,"Tarifas_Teoricas_May_97";"vista2",#N/A,FALSE,"Tarifas_Teoricas_May_97";"vista1",#N/A,FALSE,"Tarifas_Barra_May_97";"vista2",#N/A,FALSE,"Tarifas_Barra_May_97"}</definedName>
    <definedName name="wrn.Todo." localSheetId="1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wrn.Todo." localSheetId="0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wrn.Todo.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xxxx" localSheetId="1" hidden="1">{"vista 1",#N/A,FALSE,"CMP";"vista 2",#N/A,FALSE,"CMP"}</definedName>
    <definedName name="xxxx" localSheetId="0" hidden="1">{"vista 1",#N/A,FALSE,"CMP";"vista 2",#N/A,FALSE,"CMP"}</definedName>
    <definedName name="xxxx" hidden="1">{"vista 1",#N/A,FALSE,"CMP";"vista 2",#N/A,FALSE,"CMP"}</definedName>
    <definedName name="yy" localSheetId="1" hidden="1">{"vista 1",#N/A,FALSE,"CMP";"vista 2",#N/A,FALSE,"CMP"}</definedName>
    <definedName name="yy" localSheetId="0" hidden="1">{"vista 1",#N/A,FALSE,"CMP";"vista 2",#N/A,FALSE,"CMP"}</definedName>
    <definedName name="yy" hidden="1">{"vista 1",#N/A,FALSE,"CMP";"vista 2",#N/A,FALSE,"CMP"}</definedName>
    <definedName name="ZI">[2]Nombres!$D$39:$D$51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37" i="11" l="1"/>
  <c r="AB37" i="11"/>
  <c r="Z37" i="11"/>
  <c r="AC36" i="11"/>
  <c r="AB36" i="11"/>
  <c r="Z36" i="11"/>
  <c r="X21" i="11"/>
  <c r="X20" i="11"/>
  <c r="AC21" i="11"/>
  <c r="AB21" i="11"/>
  <c r="AA21" i="11"/>
  <c r="Z21" i="11"/>
  <c r="AC20" i="11"/>
  <c r="AB20" i="11"/>
  <c r="AA20" i="11"/>
  <c r="Z20" i="11"/>
  <c r="L21" i="11"/>
  <c r="M21" i="11"/>
  <c r="D16" i="30"/>
  <c r="K21" i="11"/>
  <c r="F123" i="34"/>
  <c r="E123" i="34"/>
  <c r="L123" i="34" s="1"/>
  <c r="D123" i="34"/>
  <c r="E578" i="34" l="1"/>
  <c r="D578" i="34"/>
  <c r="E577" i="34"/>
  <c r="D577" i="34"/>
  <c r="E576" i="34"/>
  <c r="D576" i="34"/>
  <c r="E575" i="34"/>
  <c r="D575" i="34"/>
  <c r="K575" i="34" s="1"/>
  <c r="E574" i="34"/>
  <c r="D574" i="34"/>
  <c r="K574" i="34" s="1"/>
  <c r="E573" i="34"/>
  <c r="D573" i="34"/>
  <c r="E572" i="34"/>
  <c r="D572" i="34"/>
  <c r="G572" i="34" s="1"/>
  <c r="H572" i="34" s="1"/>
  <c r="E571" i="34"/>
  <c r="D571" i="34"/>
  <c r="E570" i="34"/>
  <c r="D570" i="34"/>
  <c r="K570" i="34" s="1"/>
  <c r="E569" i="34"/>
  <c r="D569" i="34"/>
  <c r="E568" i="34"/>
  <c r="D568" i="34"/>
  <c r="E567" i="34"/>
  <c r="D567" i="34"/>
  <c r="E566" i="34"/>
  <c r="D566" i="34"/>
  <c r="K566" i="34" s="1"/>
  <c r="E565" i="34"/>
  <c r="D565" i="34"/>
  <c r="E564" i="34"/>
  <c r="D564" i="34"/>
  <c r="E563" i="34"/>
  <c r="D563" i="34"/>
  <c r="K563" i="34" s="1"/>
  <c r="E562" i="34"/>
  <c r="D562" i="34"/>
  <c r="E561" i="34"/>
  <c r="D561" i="34"/>
  <c r="E560" i="34"/>
  <c r="D560" i="34"/>
  <c r="E559" i="34"/>
  <c r="D559" i="34"/>
  <c r="K559" i="34" s="1"/>
  <c r="E558" i="34"/>
  <c r="D558" i="34"/>
  <c r="K558" i="34" s="1"/>
  <c r="E557" i="34"/>
  <c r="D557" i="34"/>
  <c r="E556" i="34"/>
  <c r="D556" i="34"/>
  <c r="G556" i="34" s="1"/>
  <c r="H556" i="34" s="1"/>
  <c r="E555" i="34"/>
  <c r="D555" i="34"/>
  <c r="E554" i="34"/>
  <c r="D554" i="34"/>
  <c r="K554" i="34" s="1"/>
  <c r="E553" i="34"/>
  <c r="D553" i="34"/>
  <c r="E552" i="34"/>
  <c r="D552" i="34"/>
  <c r="E551" i="34"/>
  <c r="D551" i="34"/>
  <c r="E550" i="34"/>
  <c r="D550" i="34"/>
  <c r="K550" i="34" s="1"/>
  <c r="E549" i="34"/>
  <c r="D549" i="34"/>
  <c r="E548" i="34"/>
  <c r="D548" i="34"/>
  <c r="G548" i="34" s="1"/>
  <c r="H548" i="34" s="1"/>
  <c r="E547" i="34"/>
  <c r="D547" i="34"/>
  <c r="K547" i="34" s="1"/>
  <c r="E546" i="34"/>
  <c r="D546" i="34"/>
  <c r="E545" i="34"/>
  <c r="D545" i="34"/>
  <c r="E544" i="34"/>
  <c r="D544" i="34"/>
  <c r="F544" i="34" s="1"/>
  <c r="E543" i="34"/>
  <c r="D543" i="34"/>
  <c r="E542" i="34"/>
  <c r="D542" i="34"/>
  <c r="E541" i="34"/>
  <c r="D541" i="34"/>
  <c r="E540" i="34"/>
  <c r="D540" i="34"/>
  <c r="E539" i="34"/>
  <c r="D539" i="34"/>
  <c r="K539" i="34" s="1"/>
  <c r="E538" i="34"/>
  <c r="D538" i="34"/>
  <c r="E537" i="34"/>
  <c r="D537" i="34"/>
  <c r="G537" i="34" s="1"/>
  <c r="H537" i="34" s="1"/>
  <c r="E536" i="34"/>
  <c r="D536" i="34"/>
  <c r="F536" i="34" s="1"/>
  <c r="E535" i="34"/>
  <c r="D535" i="34"/>
  <c r="E534" i="34"/>
  <c r="D534" i="34"/>
  <c r="K534" i="34" s="1"/>
  <c r="E533" i="34"/>
  <c r="D533" i="34"/>
  <c r="E532" i="34"/>
  <c r="D532" i="34"/>
  <c r="K532" i="34" s="1"/>
  <c r="E531" i="34"/>
  <c r="D531" i="34"/>
  <c r="K531" i="34" s="1"/>
  <c r="E530" i="34"/>
  <c r="D530" i="34"/>
  <c r="E529" i="34"/>
  <c r="D529" i="34"/>
  <c r="E528" i="34"/>
  <c r="D528" i="34"/>
  <c r="K528" i="34" s="1"/>
  <c r="E527" i="34"/>
  <c r="D527" i="34"/>
  <c r="K527" i="34" s="1"/>
  <c r="E526" i="34"/>
  <c r="D526" i="34"/>
  <c r="E525" i="34"/>
  <c r="D525" i="34"/>
  <c r="E524" i="34"/>
  <c r="D524" i="34"/>
  <c r="K524" i="34" s="1"/>
  <c r="E523" i="34"/>
  <c r="D523" i="34"/>
  <c r="K523" i="34" s="1"/>
  <c r="E522" i="34"/>
  <c r="D522" i="34"/>
  <c r="E521" i="34"/>
  <c r="D521" i="34"/>
  <c r="E520" i="34"/>
  <c r="D520" i="34"/>
  <c r="K520" i="34" s="1"/>
  <c r="E519" i="34"/>
  <c r="D519" i="34"/>
  <c r="K519" i="34" s="1"/>
  <c r="E518" i="34"/>
  <c r="D518" i="34"/>
  <c r="E517" i="34"/>
  <c r="D517" i="34"/>
  <c r="E516" i="34"/>
  <c r="D516" i="34"/>
  <c r="K516" i="34" s="1"/>
  <c r="E515" i="34"/>
  <c r="D515" i="34"/>
  <c r="K515" i="34" s="1"/>
  <c r="E514" i="34"/>
  <c r="D514" i="34"/>
  <c r="E513" i="34"/>
  <c r="D513" i="34"/>
  <c r="E512" i="34"/>
  <c r="D512" i="34"/>
  <c r="K512" i="34" s="1"/>
  <c r="E511" i="34"/>
  <c r="D511" i="34"/>
  <c r="K511" i="34" s="1"/>
  <c r="E510" i="34"/>
  <c r="D510" i="34"/>
  <c r="E509" i="34"/>
  <c r="D509" i="34"/>
  <c r="E508" i="34"/>
  <c r="D508" i="34"/>
  <c r="K508" i="34" s="1"/>
  <c r="E507" i="34"/>
  <c r="D507" i="34"/>
  <c r="K507" i="34" s="1"/>
  <c r="E506" i="34"/>
  <c r="D506" i="34"/>
  <c r="E505" i="34"/>
  <c r="D505" i="34"/>
  <c r="E504" i="34"/>
  <c r="D504" i="34"/>
  <c r="K504" i="34" s="1"/>
  <c r="F503" i="34"/>
  <c r="E503" i="34"/>
  <c r="D503" i="34"/>
  <c r="E502" i="34"/>
  <c r="D502" i="34"/>
  <c r="K502" i="34" s="1"/>
  <c r="E501" i="34"/>
  <c r="D501" i="34"/>
  <c r="E500" i="34"/>
  <c r="D500" i="34"/>
  <c r="E499" i="34"/>
  <c r="D499" i="34"/>
  <c r="E498" i="34"/>
  <c r="D498" i="34"/>
  <c r="K498" i="34" s="1"/>
  <c r="K497" i="34"/>
  <c r="G497" i="34"/>
  <c r="H497" i="34" s="1"/>
  <c r="I497" i="34" s="1"/>
  <c r="J497" i="34" s="1"/>
  <c r="E497" i="34"/>
  <c r="L497" i="34" s="1"/>
  <c r="D497" i="34"/>
  <c r="F497" i="34" s="1"/>
  <c r="E496" i="34"/>
  <c r="D496" i="34"/>
  <c r="E495" i="34"/>
  <c r="D495" i="34"/>
  <c r="E494" i="34"/>
  <c r="D494" i="34"/>
  <c r="G494" i="34" s="1"/>
  <c r="E493" i="34"/>
  <c r="D493" i="34"/>
  <c r="G493" i="34" s="1"/>
  <c r="E492" i="34"/>
  <c r="D492" i="34"/>
  <c r="F492" i="34" s="1"/>
  <c r="E491" i="34"/>
  <c r="D491" i="34"/>
  <c r="G491" i="34" s="1"/>
  <c r="E490" i="34"/>
  <c r="D490" i="34"/>
  <c r="E489" i="34"/>
  <c r="D489" i="34"/>
  <c r="K489" i="34" s="1"/>
  <c r="E488" i="34"/>
  <c r="D488" i="34"/>
  <c r="F488" i="34" s="1"/>
  <c r="E487" i="34"/>
  <c r="D487" i="34"/>
  <c r="K487" i="34" s="1"/>
  <c r="E486" i="34"/>
  <c r="D486" i="34"/>
  <c r="G486" i="34" s="1"/>
  <c r="H486" i="34" s="1"/>
  <c r="E485" i="34"/>
  <c r="D485" i="34"/>
  <c r="K485" i="34" s="1"/>
  <c r="E484" i="34"/>
  <c r="D484" i="34"/>
  <c r="E483" i="34"/>
  <c r="D483" i="34"/>
  <c r="E482" i="34"/>
  <c r="D482" i="34"/>
  <c r="E481" i="34"/>
  <c r="D481" i="34"/>
  <c r="E480" i="34"/>
  <c r="D480" i="34"/>
  <c r="K480" i="34" s="1"/>
  <c r="E479" i="34"/>
  <c r="D479" i="34"/>
  <c r="K479" i="34" s="1"/>
  <c r="E478" i="34"/>
  <c r="D478" i="34"/>
  <c r="E477" i="34"/>
  <c r="D477" i="34"/>
  <c r="E476" i="34"/>
  <c r="D476" i="34"/>
  <c r="F476" i="34" s="1"/>
  <c r="E475" i="34"/>
  <c r="D475" i="34"/>
  <c r="E474" i="34"/>
  <c r="D474" i="34"/>
  <c r="E473" i="34"/>
  <c r="D473" i="34"/>
  <c r="G473" i="34" s="1"/>
  <c r="H473" i="34" s="1"/>
  <c r="E472" i="34"/>
  <c r="D472" i="34"/>
  <c r="K472" i="34" s="1"/>
  <c r="E471" i="34"/>
  <c r="D471" i="34"/>
  <c r="E470" i="34"/>
  <c r="D470" i="34"/>
  <c r="G470" i="34" s="1"/>
  <c r="E469" i="34"/>
  <c r="D469" i="34"/>
  <c r="G469" i="34" s="1"/>
  <c r="E468" i="34"/>
  <c r="D468" i="34"/>
  <c r="F468" i="34" s="1"/>
  <c r="E467" i="34"/>
  <c r="D467" i="34"/>
  <c r="E466" i="34"/>
  <c r="D466" i="34"/>
  <c r="G466" i="34" s="1"/>
  <c r="E465" i="34"/>
  <c r="D465" i="34"/>
  <c r="F465" i="34" s="1"/>
  <c r="E464" i="34"/>
  <c r="D464" i="34"/>
  <c r="G464" i="34" s="1"/>
  <c r="H464" i="34" s="1"/>
  <c r="I464" i="34" s="1"/>
  <c r="E463" i="34"/>
  <c r="D463" i="34"/>
  <c r="E462" i="34"/>
  <c r="D462" i="34"/>
  <c r="G462" i="34" s="1"/>
  <c r="E461" i="34"/>
  <c r="D461" i="34"/>
  <c r="E460" i="34"/>
  <c r="D460" i="34"/>
  <c r="K460" i="34" s="1"/>
  <c r="E459" i="34"/>
  <c r="D459" i="34"/>
  <c r="F459" i="34" s="1"/>
  <c r="E458" i="34"/>
  <c r="D458" i="34"/>
  <c r="F458" i="34" s="1"/>
  <c r="E457" i="34"/>
  <c r="D457" i="34"/>
  <c r="K457" i="34" s="1"/>
  <c r="E456" i="34"/>
  <c r="D456" i="34"/>
  <c r="E455" i="34"/>
  <c r="D455" i="34"/>
  <c r="G455" i="34" s="1"/>
  <c r="E454" i="34"/>
  <c r="D454" i="34"/>
  <c r="E453" i="34"/>
  <c r="D453" i="34"/>
  <c r="G453" i="34" s="1"/>
  <c r="E452" i="34"/>
  <c r="D452" i="34"/>
  <c r="F452" i="34" s="1"/>
  <c r="E451" i="34"/>
  <c r="D451" i="34"/>
  <c r="E450" i="34"/>
  <c r="D450" i="34"/>
  <c r="K450" i="34" s="1"/>
  <c r="E449" i="34"/>
  <c r="D449" i="34"/>
  <c r="E448" i="34"/>
  <c r="D448" i="34"/>
  <c r="G448" i="34" s="1"/>
  <c r="H448" i="34" s="1"/>
  <c r="E447" i="34"/>
  <c r="D447" i="34"/>
  <c r="G447" i="34" s="1"/>
  <c r="E446" i="34"/>
  <c r="D446" i="34"/>
  <c r="E445" i="34"/>
  <c r="D445" i="34"/>
  <c r="E444" i="34"/>
  <c r="D444" i="34"/>
  <c r="E443" i="34"/>
  <c r="D443" i="34"/>
  <c r="F443" i="34" s="1"/>
  <c r="E442" i="34"/>
  <c r="D442" i="34"/>
  <c r="K442" i="34" s="1"/>
  <c r="E441" i="34"/>
  <c r="D441" i="34"/>
  <c r="E440" i="34"/>
  <c r="D440" i="34"/>
  <c r="E439" i="34"/>
  <c r="D439" i="34"/>
  <c r="K438" i="34"/>
  <c r="G438" i="34"/>
  <c r="H438" i="34" s="1"/>
  <c r="F438" i="34"/>
  <c r="E438" i="34"/>
  <c r="D438" i="34"/>
  <c r="E437" i="34"/>
  <c r="D437" i="34"/>
  <c r="E436" i="34"/>
  <c r="D436" i="34"/>
  <c r="F436" i="34" s="1"/>
  <c r="E435" i="34"/>
  <c r="D435" i="34"/>
  <c r="F435" i="34" s="1"/>
  <c r="E434" i="34"/>
  <c r="D434" i="34"/>
  <c r="K434" i="34" s="1"/>
  <c r="E433" i="34"/>
  <c r="D433" i="34"/>
  <c r="E432" i="34"/>
  <c r="D432" i="34"/>
  <c r="F432" i="34" s="1"/>
  <c r="E431" i="34"/>
  <c r="D431" i="34"/>
  <c r="G431" i="34" s="1"/>
  <c r="E430" i="34"/>
  <c r="D430" i="34"/>
  <c r="K430" i="34" s="1"/>
  <c r="E429" i="34"/>
  <c r="D429" i="34"/>
  <c r="F429" i="34" s="1"/>
  <c r="E428" i="34"/>
  <c r="D428" i="34"/>
  <c r="E427" i="34"/>
  <c r="D427" i="34"/>
  <c r="E426" i="34"/>
  <c r="D426" i="34"/>
  <c r="G426" i="34" s="1"/>
  <c r="H426" i="34" s="1"/>
  <c r="I426" i="34" s="1"/>
  <c r="J426" i="34" s="1"/>
  <c r="E425" i="34"/>
  <c r="D425" i="34"/>
  <c r="E424" i="34"/>
  <c r="D424" i="34"/>
  <c r="E423" i="34"/>
  <c r="D423" i="34"/>
  <c r="E422" i="34"/>
  <c r="D422" i="34"/>
  <c r="E421" i="34"/>
  <c r="D421" i="34"/>
  <c r="F421" i="34" s="1"/>
  <c r="E420" i="34"/>
  <c r="D420" i="34"/>
  <c r="G420" i="34" s="1"/>
  <c r="E419" i="34"/>
  <c r="D419" i="34"/>
  <c r="E418" i="34"/>
  <c r="D418" i="34"/>
  <c r="E417" i="34"/>
  <c r="D417" i="34"/>
  <c r="K417" i="34" s="1"/>
  <c r="E416" i="34"/>
  <c r="D416" i="34"/>
  <c r="E415" i="34"/>
  <c r="D415" i="34"/>
  <c r="E414" i="34"/>
  <c r="D414" i="34"/>
  <c r="F414" i="34" s="1"/>
  <c r="E413" i="34"/>
  <c r="D413" i="34"/>
  <c r="F413" i="34" s="1"/>
  <c r="E412" i="34"/>
  <c r="D412" i="34"/>
  <c r="E411" i="34"/>
  <c r="D411" i="34"/>
  <c r="E410" i="34"/>
  <c r="D410" i="34"/>
  <c r="F410" i="34" s="1"/>
  <c r="E409" i="34"/>
  <c r="D409" i="34"/>
  <c r="E408" i="34"/>
  <c r="D408" i="34"/>
  <c r="E407" i="34"/>
  <c r="D407" i="34"/>
  <c r="E406" i="34"/>
  <c r="D406" i="34"/>
  <c r="F406" i="34" s="1"/>
  <c r="E405" i="34"/>
  <c r="D405" i="34"/>
  <c r="F405" i="34" s="1"/>
  <c r="E404" i="34"/>
  <c r="D404" i="34"/>
  <c r="F404" i="34" s="1"/>
  <c r="E403" i="34"/>
  <c r="D403" i="34"/>
  <c r="K403" i="34" s="1"/>
  <c r="E402" i="34"/>
  <c r="D402" i="34"/>
  <c r="F402" i="34" s="1"/>
  <c r="E401" i="34"/>
  <c r="D401" i="34"/>
  <c r="E400" i="34"/>
  <c r="D400" i="34"/>
  <c r="E399" i="34"/>
  <c r="D399" i="34"/>
  <c r="G399" i="34" s="1"/>
  <c r="H399" i="34" s="1"/>
  <c r="E398" i="34"/>
  <c r="D398" i="34"/>
  <c r="F398" i="34" s="1"/>
  <c r="E397" i="34"/>
  <c r="D397" i="34"/>
  <c r="F397" i="34" s="1"/>
  <c r="E396" i="34"/>
  <c r="D396" i="34"/>
  <c r="F396" i="34" s="1"/>
  <c r="E395" i="34"/>
  <c r="D395" i="34"/>
  <c r="G395" i="34" s="1"/>
  <c r="E394" i="34"/>
  <c r="D394" i="34"/>
  <c r="F394" i="34" s="1"/>
  <c r="E393" i="34"/>
  <c r="D393" i="34"/>
  <c r="E392" i="34"/>
  <c r="D392" i="34"/>
  <c r="E391" i="34"/>
  <c r="D391" i="34"/>
  <c r="G391" i="34" s="1"/>
  <c r="H391" i="34" s="1"/>
  <c r="F390" i="34"/>
  <c r="E390" i="34"/>
  <c r="D390" i="34"/>
  <c r="E389" i="34"/>
  <c r="D389" i="34"/>
  <c r="F389" i="34" s="1"/>
  <c r="E388" i="34"/>
  <c r="D388" i="34"/>
  <c r="E387" i="34"/>
  <c r="D387" i="34"/>
  <c r="F387" i="34" s="1"/>
  <c r="E386" i="34"/>
  <c r="D386" i="34"/>
  <c r="E385" i="34"/>
  <c r="D385" i="34"/>
  <c r="F385" i="34" s="1"/>
  <c r="E384" i="34"/>
  <c r="D384" i="34"/>
  <c r="E383" i="34"/>
  <c r="D383" i="34"/>
  <c r="E382" i="34"/>
  <c r="D382" i="34"/>
  <c r="E381" i="34"/>
  <c r="D381" i="34"/>
  <c r="F381" i="34" s="1"/>
  <c r="E380" i="34"/>
  <c r="D380" i="34"/>
  <c r="E379" i="34"/>
  <c r="D379" i="34"/>
  <c r="F379" i="34" s="1"/>
  <c r="E378" i="34"/>
  <c r="D378" i="34"/>
  <c r="E377" i="34"/>
  <c r="D377" i="34"/>
  <c r="F377" i="34" s="1"/>
  <c r="E376" i="34"/>
  <c r="D376" i="34"/>
  <c r="G375" i="34"/>
  <c r="F375" i="34"/>
  <c r="E375" i="34"/>
  <c r="D375" i="34"/>
  <c r="K375" i="34" s="1"/>
  <c r="E374" i="34"/>
  <c r="D374" i="34"/>
  <c r="E373" i="34"/>
  <c r="D373" i="34"/>
  <c r="F373" i="34" s="1"/>
  <c r="E372" i="34"/>
  <c r="D372" i="34"/>
  <c r="E371" i="34"/>
  <c r="D371" i="34"/>
  <c r="E370" i="34"/>
  <c r="D370" i="34"/>
  <c r="E369" i="34"/>
  <c r="D369" i="34"/>
  <c r="F369" i="34" s="1"/>
  <c r="E368" i="34"/>
  <c r="D368" i="34"/>
  <c r="E367" i="34"/>
  <c r="D367" i="34"/>
  <c r="E366" i="34"/>
  <c r="D366" i="34"/>
  <c r="E365" i="34"/>
  <c r="D365" i="34"/>
  <c r="F365" i="34" s="1"/>
  <c r="E364" i="34"/>
  <c r="D364" i="34"/>
  <c r="E363" i="34"/>
  <c r="D363" i="34"/>
  <c r="E362" i="34"/>
  <c r="D362" i="34"/>
  <c r="E361" i="34"/>
  <c r="D361" i="34"/>
  <c r="F361" i="34" s="1"/>
  <c r="E360" i="34"/>
  <c r="D360" i="34"/>
  <c r="E359" i="34"/>
  <c r="D359" i="34"/>
  <c r="E358" i="34"/>
  <c r="D358" i="34"/>
  <c r="F358" i="34" s="1"/>
  <c r="E357" i="34"/>
  <c r="D357" i="34"/>
  <c r="F357" i="34" s="1"/>
  <c r="E356" i="34"/>
  <c r="D356" i="34"/>
  <c r="E355" i="34"/>
  <c r="D355" i="34"/>
  <c r="E354" i="34"/>
  <c r="D354" i="34"/>
  <c r="E353" i="34"/>
  <c r="D353" i="34"/>
  <c r="F353" i="34" s="1"/>
  <c r="E352" i="34"/>
  <c r="D352" i="34"/>
  <c r="E351" i="34"/>
  <c r="D351" i="34"/>
  <c r="K351" i="34" s="1"/>
  <c r="E350" i="34"/>
  <c r="D350" i="34"/>
  <c r="E349" i="34"/>
  <c r="D349" i="34"/>
  <c r="F349" i="34" s="1"/>
  <c r="E348" i="34"/>
  <c r="D348" i="34"/>
  <c r="E347" i="34"/>
  <c r="D347" i="34"/>
  <c r="F347" i="34" s="1"/>
  <c r="E346" i="34"/>
  <c r="D346" i="34"/>
  <c r="E345" i="34"/>
  <c r="D345" i="34"/>
  <c r="F345" i="34" s="1"/>
  <c r="E344" i="34"/>
  <c r="D344" i="34"/>
  <c r="E343" i="34"/>
  <c r="D343" i="34"/>
  <c r="E342" i="34"/>
  <c r="D342" i="34"/>
  <c r="E341" i="34"/>
  <c r="D341" i="34"/>
  <c r="F341" i="34" s="1"/>
  <c r="E340" i="34"/>
  <c r="D340" i="34"/>
  <c r="E339" i="34"/>
  <c r="D339" i="34"/>
  <c r="E338" i="34"/>
  <c r="D338" i="34"/>
  <c r="E337" i="34"/>
  <c r="D337" i="34"/>
  <c r="F337" i="34" s="1"/>
  <c r="E336" i="34"/>
  <c r="D336" i="34"/>
  <c r="E335" i="34"/>
  <c r="D335" i="34"/>
  <c r="E334" i="34"/>
  <c r="D334" i="34"/>
  <c r="F334" i="34" s="1"/>
  <c r="E333" i="34"/>
  <c r="D333" i="34"/>
  <c r="F333" i="34" s="1"/>
  <c r="E332" i="34"/>
  <c r="D332" i="34"/>
  <c r="E331" i="34"/>
  <c r="D331" i="34"/>
  <c r="E330" i="34"/>
  <c r="D330" i="34"/>
  <c r="E329" i="34"/>
  <c r="D329" i="34"/>
  <c r="F329" i="34" s="1"/>
  <c r="E328" i="34"/>
  <c r="D328" i="34"/>
  <c r="E327" i="34"/>
  <c r="D327" i="34"/>
  <c r="E326" i="34"/>
  <c r="D326" i="34"/>
  <c r="E325" i="34"/>
  <c r="D325" i="34"/>
  <c r="E324" i="34"/>
  <c r="D324" i="34"/>
  <c r="E323" i="34"/>
  <c r="D323" i="34"/>
  <c r="E322" i="34"/>
  <c r="D322" i="34"/>
  <c r="E321" i="34"/>
  <c r="D321" i="34"/>
  <c r="E320" i="34"/>
  <c r="D320" i="34"/>
  <c r="E319" i="34"/>
  <c r="D319" i="34"/>
  <c r="E318" i="34"/>
  <c r="D318" i="34"/>
  <c r="E317" i="34"/>
  <c r="D317" i="34"/>
  <c r="E316" i="34"/>
  <c r="D316" i="34"/>
  <c r="E315" i="34"/>
  <c r="D315" i="34"/>
  <c r="E314" i="34"/>
  <c r="D314" i="34"/>
  <c r="E313" i="34"/>
  <c r="D313" i="34"/>
  <c r="E312" i="34"/>
  <c r="D312" i="34"/>
  <c r="E311" i="34"/>
  <c r="D311" i="34"/>
  <c r="E310" i="34"/>
  <c r="D310" i="34"/>
  <c r="E309" i="34"/>
  <c r="D309" i="34"/>
  <c r="E308" i="34"/>
  <c r="D308" i="34"/>
  <c r="E307" i="34"/>
  <c r="D307" i="34"/>
  <c r="E306" i="34"/>
  <c r="D306" i="34"/>
  <c r="E305" i="34"/>
  <c r="D305" i="34"/>
  <c r="E304" i="34"/>
  <c r="D304" i="34"/>
  <c r="E303" i="34"/>
  <c r="D303" i="34"/>
  <c r="E302" i="34"/>
  <c r="D302" i="34"/>
  <c r="E301" i="34"/>
  <c r="D301" i="34"/>
  <c r="E300" i="34"/>
  <c r="D300" i="34"/>
  <c r="E299" i="34"/>
  <c r="D299" i="34"/>
  <c r="E298" i="34"/>
  <c r="D298" i="34"/>
  <c r="E297" i="34"/>
  <c r="D297" i="34"/>
  <c r="E296" i="34"/>
  <c r="D296" i="34"/>
  <c r="E295" i="34"/>
  <c r="D295" i="34"/>
  <c r="E294" i="34"/>
  <c r="D294" i="34"/>
  <c r="E293" i="34"/>
  <c r="D293" i="34"/>
  <c r="F293" i="34" s="1"/>
  <c r="L293" i="34" s="1"/>
  <c r="E292" i="34"/>
  <c r="D292" i="34"/>
  <c r="F292" i="34" s="1"/>
  <c r="E291" i="34"/>
  <c r="D291" i="34"/>
  <c r="K291" i="34" s="1"/>
  <c r="E290" i="34"/>
  <c r="D290" i="34"/>
  <c r="E289" i="34"/>
  <c r="D289" i="34"/>
  <c r="E288" i="34"/>
  <c r="D288" i="34"/>
  <c r="F288" i="34" s="1"/>
  <c r="E287" i="34"/>
  <c r="D287" i="34"/>
  <c r="G287" i="34" s="1"/>
  <c r="E286" i="34"/>
  <c r="D286" i="34"/>
  <c r="F286" i="34" s="1"/>
  <c r="E285" i="34"/>
  <c r="D285" i="34"/>
  <c r="F285" i="34" s="1"/>
  <c r="E284" i="34"/>
  <c r="D284" i="34"/>
  <c r="F284" i="34" s="1"/>
  <c r="E283" i="34"/>
  <c r="D283" i="34"/>
  <c r="E282" i="34"/>
  <c r="D282" i="34"/>
  <c r="E281" i="34"/>
  <c r="D281" i="34"/>
  <c r="F281" i="34" s="1"/>
  <c r="L281" i="34" s="1"/>
  <c r="E280" i="34"/>
  <c r="D280" i="34"/>
  <c r="F280" i="34" s="1"/>
  <c r="E279" i="34"/>
  <c r="D279" i="34"/>
  <c r="E278" i="34"/>
  <c r="D278" i="34"/>
  <c r="E277" i="34"/>
  <c r="D277" i="34"/>
  <c r="E276" i="34"/>
  <c r="D276" i="34"/>
  <c r="F276" i="34" s="1"/>
  <c r="E275" i="34"/>
  <c r="D275" i="34"/>
  <c r="E274" i="34"/>
  <c r="D274" i="34"/>
  <c r="E273" i="34"/>
  <c r="D273" i="34"/>
  <c r="F273" i="34" s="1"/>
  <c r="E272" i="34"/>
  <c r="D272" i="34"/>
  <c r="F272" i="34" s="1"/>
  <c r="E271" i="34"/>
  <c r="D271" i="34"/>
  <c r="G271" i="34" s="1"/>
  <c r="E270" i="34"/>
  <c r="D270" i="34"/>
  <c r="F270" i="34" s="1"/>
  <c r="E269" i="34"/>
  <c r="D269" i="34"/>
  <c r="F269" i="34" s="1"/>
  <c r="E268" i="34"/>
  <c r="D268" i="34"/>
  <c r="F268" i="34" s="1"/>
  <c r="E267" i="34"/>
  <c r="D267" i="34"/>
  <c r="E266" i="34"/>
  <c r="D266" i="34"/>
  <c r="E265" i="34"/>
  <c r="D265" i="34"/>
  <c r="F265" i="34" s="1"/>
  <c r="E264" i="34"/>
  <c r="D264" i="34"/>
  <c r="F264" i="34" s="1"/>
  <c r="E263" i="34"/>
  <c r="D263" i="34"/>
  <c r="E262" i="34"/>
  <c r="D262" i="34"/>
  <c r="E261" i="34"/>
  <c r="D261" i="34"/>
  <c r="F260" i="34"/>
  <c r="E260" i="34"/>
  <c r="D260" i="34"/>
  <c r="E259" i="34"/>
  <c r="D259" i="34"/>
  <c r="E258" i="34"/>
  <c r="D258" i="34"/>
  <c r="E257" i="34"/>
  <c r="D257" i="34"/>
  <c r="F257" i="34" s="1"/>
  <c r="E256" i="34"/>
  <c r="D256" i="34"/>
  <c r="F256" i="34" s="1"/>
  <c r="E255" i="34"/>
  <c r="D255" i="34"/>
  <c r="G255" i="34" s="1"/>
  <c r="H255" i="34" s="1"/>
  <c r="F254" i="34"/>
  <c r="E254" i="34"/>
  <c r="D254" i="34"/>
  <c r="E253" i="34"/>
  <c r="D253" i="34"/>
  <c r="F253" i="34" s="1"/>
  <c r="E252" i="34"/>
  <c r="D252" i="34"/>
  <c r="F252" i="34" s="1"/>
  <c r="E251" i="34"/>
  <c r="D251" i="34"/>
  <c r="E250" i="34"/>
  <c r="D250" i="34"/>
  <c r="E249" i="34"/>
  <c r="D249" i="34"/>
  <c r="F249" i="34" s="1"/>
  <c r="E248" i="34"/>
  <c r="D248" i="34"/>
  <c r="F248" i="34" s="1"/>
  <c r="E247" i="34"/>
  <c r="D247" i="34"/>
  <c r="E246" i="34"/>
  <c r="D246" i="34"/>
  <c r="E245" i="34"/>
  <c r="D245" i="34"/>
  <c r="E244" i="34"/>
  <c r="D244" i="34"/>
  <c r="F244" i="34" s="1"/>
  <c r="E243" i="34"/>
  <c r="D243" i="34"/>
  <c r="E242" i="34"/>
  <c r="D242" i="34"/>
  <c r="E241" i="34"/>
  <c r="D241" i="34"/>
  <c r="F241" i="34" s="1"/>
  <c r="E240" i="34"/>
  <c r="D240" i="34"/>
  <c r="F240" i="34" s="1"/>
  <c r="E239" i="34"/>
  <c r="D239" i="34"/>
  <c r="G239" i="34" s="1"/>
  <c r="E238" i="34"/>
  <c r="D238" i="34"/>
  <c r="F238" i="34" s="1"/>
  <c r="E237" i="34"/>
  <c r="D237" i="34"/>
  <c r="F237" i="34" s="1"/>
  <c r="E236" i="34"/>
  <c r="D236" i="34"/>
  <c r="F236" i="34" s="1"/>
  <c r="E235" i="34"/>
  <c r="D235" i="34"/>
  <c r="E234" i="34"/>
  <c r="D234" i="34"/>
  <c r="E233" i="34"/>
  <c r="D233" i="34"/>
  <c r="F233" i="34" s="1"/>
  <c r="E232" i="34"/>
  <c r="D232" i="34"/>
  <c r="E231" i="34"/>
  <c r="D231" i="34"/>
  <c r="E230" i="34"/>
  <c r="D230" i="34"/>
  <c r="E229" i="34"/>
  <c r="D229" i="34"/>
  <c r="E228" i="34"/>
  <c r="D228" i="34"/>
  <c r="F228" i="34" s="1"/>
  <c r="E227" i="34"/>
  <c r="D227" i="34"/>
  <c r="E226" i="34"/>
  <c r="D226" i="34"/>
  <c r="E225" i="34"/>
  <c r="D225" i="34"/>
  <c r="E224" i="34"/>
  <c r="D224" i="34"/>
  <c r="F224" i="34" s="1"/>
  <c r="E223" i="34"/>
  <c r="D223" i="34"/>
  <c r="E222" i="34"/>
  <c r="D222" i="34"/>
  <c r="F222" i="34" s="1"/>
  <c r="E221" i="34"/>
  <c r="D221" i="34"/>
  <c r="F221" i="34" s="1"/>
  <c r="E220" i="34"/>
  <c r="D220" i="34"/>
  <c r="F220" i="34" s="1"/>
  <c r="E219" i="34"/>
  <c r="D219" i="34"/>
  <c r="F219" i="34" s="1"/>
  <c r="E218" i="34"/>
  <c r="D218" i="34"/>
  <c r="E217" i="34"/>
  <c r="D217" i="34"/>
  <c r="E216" i="34"/>
  <c r="D216" i="34"/>
  <c r="F216" i="34" s="1"/>
  <c r="E215" i="34"/>
  <c r="D215" i="34"/>
  <c r="E214" i="34"/>
  <c r="D214" i="34"/>
  <c r="E213" i="34"/>
  <c r="D213" i="34"/>
  <c r="E212" i="34"/>
  <c r="D212" i="34"/>
  <c r="F212" i="34" s="1"/>
  <c r="K211" i="34"/>
  <c r="G211" i="34"/>
  <c r="H211" i="34" s="1"/>
  <c r="E211" i="34"/>
  <c r="D211" i="34"/>
  <c r="F211" i="34" s="1"/>
  <c r="E210" i="34"/>
  <c r="D210" i="34"/>
  <c r="E209" i="34"/>
  <c r="D209" i="34"/>
  <c r="E208" i="34"/>
  <c r="D208" i="34"/>
  <c r="F208" i="34" s="1"/>
  <c r="G207" i="34"/>
  <c r="E207" i="34"/>
  <c r="D207" i="34"/>
  <c r="F207" i="34" s="1"/>
  <c r="L207" i="34" s="1"/>
  <c r="E206" i="34"/>
  <c r="D206" i="34"/>
  <c r="E205" i="34"/>
  <c r="D205" i="34"/>
  <c r="F204" i="34"/>
  <c r="E204" i="34"/>
  <c r="D204" i="34"/>
  <c r="E203" i="34"/>
  <c r="D203" i="34"/>
  <c r="G203" i="34" s="1"/>
  <c r="E202" i="34"/>
  <c r="D202" i="34"/>
  <c r="E201" i="34"/>
  <c r="D201" i="34"/>
  <c r="E200" i="34"/>
  <c r="D200" i="34"/>
  <c r="F200" i="34" s="1"/>
  <c r="E199" i="34"/>
  <c r="D199" i="34"/>
  <c r="E198" i="34"/>
  <c r="D198" i="34"/>
  <c r="F198" i="34" s="1"/>
  <c r="L198" i="34" s="1"/>
  <c r="E197" i="34"/>
  <c r="D197" i="34"/>
  <c r="F197" i="34" s="1"/>
  <c r="E196" i="34"/>
  <c r="D196" i="34"/>
  <c r="F196" i="34" s="1"/>
  <c r="E195" i="34"/>
  <c r="D195" i="34"/>
  <c r="K195" i="34" s="1"/>
  <c r="E194" i="34"/>
  <c r="D194" i="34"/>
  <c r="E193" i="34"/>
  <c r="D193" i="34"/>
  <c r="E192" i="34"/>
  <c r="D192" i="34"/>
  <c r="F192" i="34" s="1"/>
  <c r="E191" i="34"/>
  <c r="D191" i="34"/>
  <c r="K191" i="34" s="1"/>
  <c r="E190" i="34"/>
  <c r="D190" i="34"/>
  <c r="F190" i="34" s="1"/>
  <c r="L190" i="34" s="1"/>
  <c r="E189" i="34"/>
  <c r="D189" i="34"/>
  <c r="F188" i="34"/>
  <c r="E188" i="34"/>
  <c r="D188" i="34"/>
  <c r="E187" i="34"/>
  <c r="D187" i="34"/>
  <c r="E186" i="34"/>
  <c r="D186" i="34"/>
  <c r="E185" i="34"/>
  <c r="D185" i="34"/>
  <c r="E184" i="34"/>
  <c r="D184" i="34"/>
  <c r="F184" i="34" s="1"/>
  <c r="E183" i="34"/>
  <c r="D183" i="34"/>
  <c r="K183" i="34" s="1"/>
  <c r="E182" i="34"/>
  <c r="D182" i="34"/>
  <c r="E181" i="34"/>
  <c r="D181" i="34"/>
  <c r="E180" i="34"/>
  <c r="D180" i="34"/>
  <c r="F180" i="34" s="1"/>
  <c r="E179" i="34"/>
  <c r="D179" i="34"/>
  <c r="E178" i="34"/>
  <c r="D178" i="34"/>
  <c r="E177" i="34"/>
  <c r="D177" i="34"/>
  <c r="E176" i="34"/>
  <c r="D176" i="34"/>
  <c r="F176" i="34" s="1"/>
  <c r="E175" i="34"/>
  <c r="D175" i="34"/>
  <c r="E174" i="34"/>
  <c r="D174" i="34"/>
  <c r="E173" i="34"/>
  <c r="D173" i="34"/>
  <c r="E172" i="34"/>
  <c r="D172" i="34"/>
  <c r="F172" i="34" s="1"/>
  <c r="E171" i="34"/>
  <c r="D171" i="34"/>
  <c r="E170" i="34"/>
  <c r="D170" i="34"/>
  <c r="E169" i="34"/>
  <c r="D169" i="34"/>
  <c r="F169" i="34" s="1"/>
  <c r="E168" i="34"/>
  <c r="D168" i="34"/>
  <c r="F168" i="34" s="1"/>
  <c r="E167" i="34"/>
  <c r="D167" i="34"/>
  <c r="E166" i="34"/>
  <c r="D166" i="34"/>
  <c r="E165" i="34"/>
  <c r="D165" i="34"/>
  <c r="E164" i="34"/>
  <c r="D164" i="34"/>
  <c r="E163" i="34"/>
  <c r="D163" i="34"/>
  <c r="K163" i="34" s="1"/>
  <c r="E162" i="34"/>
  <c r="D162" i="34"/>
  <c r="E161" i="34"/>
  <c r="D161" i="34"/>
  <c r="F161" i="34" s="1"/>
  <c r="E160" i="34"/>
  <c r="D160" i="34"/>
  <c r="F160" i="34" s="1"/>
  <c r="E159" i="34"/>
  <c r="D159" i="34"/>
  <c r="K159" i="34" s="1"/>
  <c r="E158" i="34"/>
  <c r="D158" i="34"/>
  <c r="E157" i="34"/>
  <c r="D157" i="34"/>
  <c r="E156" i="34"/>
  <c r="D156" i="34"/>
  <c r="F156" i="34" s="1"/>
  <c r="E155" i="34"/>
  <c r="D155" i="34"/>
  <c r="F155" i="34" s="1"/>
  <c r="E154" i="34"/>
  <c r="D154" i="34"/>
  <c r="F154" i="34" s="1"/>
  <c r="E153" i="34"/>
  <c r="D153" i="34"/>
  <c r="E152" i="34"/>
  <c r="D152" i="34"/>
  <c r="F152" i="34" s="1"/>
  <c r="E151" i="34"/>
  <c r="D151" i="34"/>
  <c r="F151" i="34" s="1"/>
  <c r="E150" i="34"/>
  <c r="D150" i="34"/>
  <c r="E149" i="34"/>
  <c r="D149" i="34"/>
  <c r="F149" i="34" s="1"/>
  <c r="E148" i="34"/>
  <c r="D148" i="34"/>
  <c r="F148" i="34" s="1"/>
  <c r="E147" i="34"/>
  <c r="D147" i="34"/>
  <c r="E146" i="34"/>
  <c r="D146" i="34"/>
  <c r="E145" i="34"/>
  <c r="D145" i="34"/>
  <c r="F145" i="34" s="1"/>
  <c r="E144" i="34"/>
  <c r="D144" i="34"/>
  <c r="F144" i="34" s="1"/>
  <c r="L144" i="34" s="1"/>
  <c r="E143" i="34"/>
  <c r="D143" i="34"/>
  <c r="E142" i="34"/>
  <c r="D142" i="34"/>
  <c r="E141" i="34"/>
  <c r="D141" i="34"/>
  <c r="F141" i="34" s="1"/>
  <c r="E140" i="34"/>
  <c r="D140" i="34"/>
  <c r="F140" i="34" s="1"/>
  <c r="E139" i="34"/>
  <c r="D139" i="34"/>
  <c r="E138" i="34"/>
  <c r="D138" i="34"/>
  <c r="E137" i="34"/>
  <c r="D137" i="34"/>
  <c r="F137" i="34" s="1"/>
  <c r="E136" i="34"/>
  <c r="D136" i="34"/>
  <c r="F136" i="34" s="1"/>
  <c r="E135" i="34"/>
  <c r="D135" i="34"/>
  <c r="E134" i="34"/>
  <c r="D134" i="34"/>
  <c r="E133" i="34"/>
  <c r="D133" i="34"/>
  <c r="F133" i="34" s="1"/>
  <c r="E132" i="34"/>
  <c r="D132" i="34"/>
  <c r="F132" i="34" s="1"/>
  <c r="E131" i="34"/>
  <c r="D131" i="34"/>
  <c r="F131" i="34" s="1"/>
  <c r="E130" i="34"/>
  <c r="D130" i="34"/>
  <c r="E129" i="34"/>
  <c r="D129" i="34"/>
  <c r="E128" i="34"/>
  <c r="D128" i="34"/>
  <c r="F128" i="34" s="1"/>
  <c r="E127" i="34"/>
  <c r="D127" i="34"/>
  <c r="E126" i="34"/>
  <c r="D126" i="34"/>
  <c r="E125" i="34"/>
  <c r="D125" i="34"/>
  <c r="F125" i="34" s="1"/>
  <c r="E124" i="34"/>
  <c r="D124" i="34"/>
  <c r="E122" i="34"/>
  <c r="D122" i="34"/>
  <c r="F122" i="34" s="1"/>
  <c r="E121" i="34"/>
  <c r="D121" i="34"/>
  <c r="E120" i="34"/>
  <c r="D120" i="34"/>
  <c r="F120" i="34" s="1"/>
  <c r="F119" i="34"/>
  <c r="E119" i="34"/>
  <c r="D119" i="34"/>
  <c r="E118" i="34"/>
  <c r="D118" i="34"/>
  <c r="E117" i="34"/>
  <c r="D117" i="34"/>
  <c r="E116" i="34"/>
  <c r="D116" i="34"/>
  <c r="E115" i="34"/>
  <c r="D115" i="34"/>
  <c r="F115" i="34" s="1"/>
  <c r="E114" i="34"/>
  <c r="D114" i="34"/>
  <c r="E113" i="34"/>
  <c r="D113" i="34"/>
  <c r="E112" i="34"/>
  <c r="D112" i="34"/>
  <c r="F112" i="34" s="1"/>
  <c r="E111" i="34"/>
  <c r="D111" i="34"/>
  <c r="F111" i="34" s="1"/>
  <c r="E110" i="34"/>
  <c r="D110" i="34"/>
  <c r="F110" i="34" s="1"/>
  <c r="E109" i="34"/>
  <c r="D109" i="34"/>
  <c r="E108" i="34"/>
  <c r="D108" i="34"/>
  <c r="F108" i="34" s="1"/>
  <c r="E107" i="34"/>
  <c r="D107" i="34"/>
  <c r="F107" i="34" s="1"/>
  <c r="E106" i="34"/>
  <c r="D106" i="34"/>
  <c r="F106" i="34" s="1"/>
  <c r="E105" i="34"/>
  <c r="D105" i="34"/>
  <c r="E104" i="34"/>
  <c r="D104" i="34"/>
  <c r="F104" i="34" s="1"/>
  <c r="E103" i="34"/>
  <c r="D103" i="34"/>
  <c r="F103" i="34" s="1"/>
  <c r="E102" i="34"/>
  <c r="D102" i="34"/>
  <c r="F102" i="34" s="1"/>
  <c r="E101" i="34"/>
  <c r="D101" i="34"/>
  <c r="E100" i="34"/>
  <c r="D100" i="34"/>
  <c r="E99" i="34"/>
  <c r="D99" i="34"/>
  <c r="F99" i="34" s="1"/>
  <c r="L99" i="34" s="1"/>
  <c r="E98" i="34"/>
  <c r="D98" i="34"/>
  <c r="F98" i="34" s="1"/>
  <c r="E97" i="34"/>
  <c r="D97" i="34"/>
  <c r="E96" i="34"/>
  <c r="D96" i="34"/>
  <c r="F96" i="34" s="1"/>
  <c r="E95" i="34"/>
  <c r="D95" i="34"/>
  <c r="F95" i="34" s="1"/>
  <c r="F94" i="34"/>
  <c r="E94" i="34"/>
  <c r="D94" i="34"/>
  <c r="E93" i="34"/>
  <c r="D93" i="34"/>
  <c r="E92" i="34"/>
  <c r="D92" i="34"/>
  <c r="F91" i="34"/>
  <c r="E91" i="34"/>
  <c r="D91" i="34"/>
  <c r="E90" i="34"/>
  <c r="D90" i="34"/>
  <c r="E89" i="34"/>
  <c r="D89" i="34"/>
  <c r="E88" i="34"/>
  <c r="D88" i="34"/>
  <c r="F88" i="34" s="1"/>
  <c r="E87" i="34"/>
  <c r="D87" i="34"/>
  <c r="E86" i="34"/>
  <c r="D86" i="34"/>
  <c r="F86" i="34" s="1"/>
  <c r="E85" i="34"/>
  <c r="D85" i="34"/>
  <c r="E84" i="34"/>
  <c r="D84" i="34"/>
  <c r="F84" i="34" s="1"/>
  <c r="E83" i="34"/>
  <c r="D83" i="34"/>
  <c r="F83" i="34" s="1"/>
  <c r="E82" i="34"/>
  <c r="D82" i="34"/>
  <c r="E81" i="34"/>
  <c r="D81" i="34"/>
  <c r="E80" i="34"/>
  <c r="D80" i="34"/>
  <c r="E79" i="34"/>
  <c r="L79" i="34" s="1"/>
  <c r="D79" i="34"/>
  <c r="F79" i="34" s="1"/>
  <c r="E78" i="34"/>
  <c r="D78" i="34"/>
  <c r="F78" i="34" s="1"/>
  <c r="E77" i="34"/>
  <c r="D77" i="34"/>
  <c r="E76" i="34"/>
  <c r="D76" i="34"/>
  <c r="F76" i="34" s="1"/>
  <c r="E75" i="34"/>
  <c r="D75" i="34"/>
  <c r="F75" i="34" s="1"/>
  <c r="E74" i="34"/>
  <c r="D74" i="34"/>
  <c r="F74" i="34" s="1"/>
  <c r="E73" i="34"/>
  <c r="D73" i="34"/>
  <c r="E72" i="34"/>
  <c r="D72" i="34"/>
  <c r="F72" i="34" s="1"/>
  <c r="F71" i="34"/>
  <c r="E71" i="34"/>
  <c r="D71" i="34"/>
  <c r="E70" i="34"/>
  <c r="D70" i="34"/>
  <c r="F70" i="34" s="1"/>
  <c r="L70" i="34" s="1"/>
  <c r="E69" i="34"/>
  <c r="D69" i="34"/>
  <c r="E68" i="34"/>
  <c r="D68" i="34"/>
  <c r="E67" i="34"/>
  <c r="D67" i="34"/>
  <c r="F67" i="34" s="1"/>
  <c r="E66" i="34"/>
  <c r="D66" i="34"/>
  <c r="F66" i="34" s="1"/>
  <c r="L66" i="34" s="1"/>
  <c r="E65" i="34"/>
  <c r="D65" i="34"/>
  <c r="E64" i="34"/>
  <c r="D64" i="34"/>
  <c r="E63" i="34"/>
  <c r="D63" i="34"/>
  <c r="F63" i="34" s="1"/>
  <c r="E62" i="34"/>
  <c r="D62" i="34"/>
  <c r="F62" i="34" s="1"/>
  <c r="L62" i="34" s="1"/>
  <c r="E61" i="34"/>
  <c r="D61" i="34"/>
  <c r="F60" i="34"/>
  <c r="E60" i="34"/>
  <c r="D60" i="34"/>
  <c r="E59" i="34"/>
  <c r="D59" i="34"/>
  <c r="F59" i="34" s="1"/>
  <c r="L59" i="34" s="1"/>
  <c r="F58" i="34"/>
  <c r="E58" i="34"/>
  <c r="D58" i="34"/>
  <c r="E57" i="34"/>
  <c r="D57" i="34"/>
  <c r="E56" i="34"/>
  <c r="D56" i="34"/>
  <c r="E55" i="34"/>
  <c r="D55" i="34"/>
  <c r="F55" i="34" s="1"/>
  <c r="E54" i="34"/>
  <c r="D54" i="34"/>
  <c r="F54" i="34" s="1"/>
  <c r="L54" i="34" s="1"/>
  <c r="E53" i="34"/>
  <c r="D53" i="34"/>
  <c r="E52" i="34"/>
  <c r="D52" i="34"/>
  <c r="F52" i="34" s="1"/>
  <c r="E51" i="34"/>
  <c r="D51" i="34"/>
  <c r="F51" i="34" s="1"/>
  <c r="E50" i="34"/>
  <c r="D50" i="34"/>
  <c r="F50" i="34" s="1"/>
  <c r="E49" i="34"/>
  <c r="D49" i="34"/>
  <c r="E48" i="34"/>
  <c r="D48" i="34"/>
  <c r="F48" i="34" s="1"/>
  <c r="E47" i="34"/>
  <c r="D47" i="34"/>
  <c r="E46" i="34"/>
  <c r="D46" i="34"/>
  <c r="F46" i="34" s="1"/>
  <c r="L46" i="34" s="1"/>
  <c r="E45" i="34"/>
  <c r="D45" i="34"/>
  <c r="E44" i="34"/>
  <c r="D44" i="34"/>
  <c r="F44" i="34" s="1"/>
  <c r="E43" i="34"/>
  <c r="D43" i="34"/>
  <c r="E42" i="34"/>
  <c r="D42" i="34"/>
  <c r="F42" i="34" s="1"/>
  <c r="E41" i="34"/>
  <c r="D41" i="34"/>
  <c r="E40" i="34"/>
  <c r="D40" i="34"/>
  <c r="F40" i="34" s="1"/>
  <c r="F39" i="34"/>
  <c r="E39" i="34"/>
  <c r="D39" i="34"/>
  <c r="E38" i="34"/>
  <c r="D38" i="34"/>
  <c r="F38" i="34" s="1"/>
  <c r="E37" i="34"/>
  <c r="D37" i="34"/>
  <c r="E36" i="34"/>
  <c r="D36" i="34"/>
  <c r="E35" i="34"/>
  <c r="D35" i="34"/>
  <c r="F35" i="34" s="1"/>
  <c r="E34" i="34"/>
  <c r="D34" i="34"/>
  <c r="F34" i="34" s="1"/>
  <c r="E33" i="34"/>
  <c r="D33" i="34"/>
  <c r="E32" i="34"/>
  <c r="D32" i="34"/>
  <c r="F32" i="34" s="1"/>
  <c r="E31" i="34"/>
  <c r="D31" i="34"/>
  <c r="F31" i="34" s="1"/>
  <c r="E30" i="34"/>
  <c r="D30" i="34"/>
  <c r="F30" i="34" s="1"/>
  <c r="E29" i="34"/>
  <c r="D29" i="34"/>
  <c r="F29" i="34" s="1"/>
  <c r="E28" i="34"/>
  <c r="D28" i="34"/>
  <c r="F28" i="34" s="1"/>
  <c r="E27" i="34"/>
  <c r="D27" i="34"/>
  <c r="F27" i="34" s="1"/>
  <c r="F26" i="34"/>
  <c r="E26" i="34"/>
  <c r="D26" i="34"/>
  <c r="E25" i="34"/>
  <c r="D25" i="34"/>
  <c r="E24" i="34"/>
  <c r="D24" i="34"/>
  <c r="F24" i="34" s="1"/>
  <c r="E23" i="34"/>
  <c r="D23" i="34"/>
  <c r="F23" i="34" s="1"/>
  <c r="E22" i="34"/>
  <c r="D22" i="34"/>
  <c r="F22" i="34" s="1"/>
  <c r="E21" i="34"/>
  <c r="D21" i="34"/>
  <c r="F21" i="34" s="1"/>
  <c r="L21" i="34" s="1"/>
  <c r="E20" i="34"/>
  <c r="D20" i="34"/>
  <c r="F20" i="34" s="1"/>
  <c r="E19" i="34"/>
  <c r="D19" i="34"/>
  <c r="F19" i="34" s="1"/>
  <c r="E18" i="34"/>
  <c r="D18" i="34"/>
  <c r="E17" i="34"/>
  <c r="D17" i="34"/>
  <c r="E16" i="34"/>
  <c r="D16" i="34"/>
  <c r="F16" i="34" s="1"/>
  <c r="E15" i="34"/>
  <c r="D15" i="34"/>
  <c r="F15" i="34" s="1"/>
  <c r="E14" i="34"/>
  <c r="D14" i="34"/>
  <c r="E13" i="34"/>
  <c r="D13" i="34"/>
  <c r="F13" i="34" s="1"/>
  <c r="E12" i="34"/>
  <c r="D12" i="34"/>
  <c r="E11" i="34"/>
  <c r="D11" i="34"/>
  <c r="F11" i="34" s="1"/>
  <c r="E10" i="34"/>
  <c r="D10" i="34"/>
  <c r="F10" i="34" s="1"/>
  <c r="E9" i="34"/>
  <c r="D9" i="34"/>
  <c r="E8" i="34"/>
  <c r="D8" i="34"/>
  <c r="F8" i="34" s="1"/>
  <c r="F7" i="34"/>
  <c r="E7" i="34"/>
  <c r="D7" i="34"/>
  <c r="B7" i="34"/>
  <c r="B8" i="34" s="1"/>
  <c r="B9" i="34" s="1"/>
  <c r="B10" i="34" s="1"/>
  <c r="B11" i="34" s="1"/>
  <c r="B12" i="34" s="1"/>
  <c r="B13" i="34" s="1"/>
  <c r="B14" i="34" s="1"/>
  <c r="B15" i="34" s="1"/>
  <c r="B16" i="34" s="1"/>
  <c r="B17" i="34" s="1"/>
  <c r="B18" i="34" s="1"/>
  <c r="B19" i="34" s="1"/>
  <c r="B20" i="34" s="1"/>
  <c r="B21" i="34" s="1"/>
  <c r="B22" i="34" s="1"/>
  <c r="B23" i="34" s="1"/>
  <c r="B24" i="34" s="1"/>
  <c r="B25" i="34" s="1"/>
  <c r="B26" i="34" s="1"/>
  <c r="B27" i="34" s="1"/>
  <c r="B28" i="34" s="1"/>
  <c r="B29" i="34" s="1"/>
  <c r="B30" i="34" s="1"/>
  <c r="B31" i="34" s="1"/>
  <c r="B32" i="34" s="1"/>
  <c r="B33" i="34" s="1"/>
  <c r="B34" i="34" s="1"/>
  <c r="B35" i="34" s="1"/>
  <c r="B36" i="34" s="1"/>
  <c r="B37" i="34" s="1"/>
  <c r="B38" i="34" s="1"/>
  <c r="B39" i="34" s="1"/>
  <c r="B40" i="34" s="1"/>
  <c r="B41" i="34" s="1"/>
  <c r="B42" i="34" s="1"/>
  <c r="B43" i="34" s="1"/>
  <c r="B44" i="34" s="1"/>
  <c r="B45" i="34" s="1"/>
  <c r="B46" i="34" s="1"/>
  <c r="B47" i="34" s="1"/>
  <c r="B48" i="34" s="1"/>
  <c r="B49" i="34" s="1"/>
  <c r="B50" i="34" s="1"/>
  <c r="B51" i="34" s="1"/>
  <c r="B52" i="34" s="1"/>
  <c r="B53" i="34" s="1"/>
  <c r="B54" i="34" s="1"/>
  <c r="B55" i="34" s="1"/>
  <c r="B56" i="34" s="1"/>
  <c r="B57" i="34" s="1"/>
  <c r="B58" i="34" s="1"/>
  <c r="B59" i="34" s="1"/>
  <c r="B60" i="34" s="1"/>
  <c r="B61" i="34" s="1"/>
  <c r="B62" i="34" s="1"/>
  <c r="B63" i="34" s="1"/>
  <c r="B64" i="34" s="1"/>
  <c r="B65" i="34" s="1"/>
  <c r="B66" i="34" s="1"/>
  <c r="B67" i="34" s="1"/>
  <c r="B68" i="34" s="1"/>
  <c r="B69" i="34" s="1"/>
  <c r="B70" i="34" s="1"/>
  <c r="B71" i="34" s="1"/>
  <c r="B72" i="34" s="1"/>
  <c r="B73" i="34" s="1"/>
  <c r="B74" i="34" s="1"/>
  <c r="B75" i="34" s="1"/>
  <c r="B76" i="34" s="1"/>
  <c r="B77" i="34" s="1"/>
  <c r="B78" i="34" s="1"/>
  <c r="B79" i="34" s="1"/>
  <c r="B80" i="34" s="1"/>
  <c r="B81" i="34" s="1"/>
  <c r="B82" i="34" s="1"/>
  <c r="B83" i="34" s="1"/>
  <c r="B84" i="34" s="1"/>
  <c r="B85" i="34" s="1"/>
  <c r="B86" i="34" s="1"/>
  <c r="B87" i="34" s="1"/>
  <c r="B88" i="34" s="1"/>
  <c r="B89" i="34" s="1"/>
  <c r="B90" i="34" s="1"/>
  <c r="B91" i="34" s="1"/>
  <c r="B92" i="34" s="1"/>
  <c r="B93" i="34" s="1"/>
  <c r="B94" i="34" s="1"/>
  <c r="B95" i="34" s="1"/>
  <c r="B96" i="34" s="1"/>
  <c r="B97" i="34" s="1"/>
  <c r="B98" i="34" s="1"/>
  <c r="B99" i="34" s="1"/>
  <c r="B100" i="34" s="1"/>
  <c r="B101" i="34" s="1"/>
  <c r="B102" i="34" s="1"/>
  <c r="B103" i="34" s="1"/>
  <c r="B104" i="34" s="1"/>
  <c r="B105" i="34" s="1"/>
  <c r="B106" i="34" s="1"/>
  <c r="B107" i="34" s="1"/>
  <c r="B108" i="34" s="1"/>
  <c r="B109" i="34" s="1"/>
  <c r="B110" i="34" s="1"/>
  <c r="B111" i="34" s="1"/>
  <c r="B112" i="34" s="1"/>
  <c r="B113" i="34" s="1"/>
  <c r="B114" i="34" s="1"/>
  <c r="B115" i="34" s="1"/>
  <c r="B116" i="34" s="1"/>
  <c r="B117" i="34" s="1"/>
  <c r="B118" i="34" s="1"/>
  <c r="B119" i="34" s="1"/>
  <c r="B120" i="34" s="1"/>
  <c r="B121" i="34" s="1"/>
  <c r="B122" i="34" s="1"/>
  <c r="B124" i="34" s="1"/>
  <c r="B125" i="34" s="1"/>
  <c r="B126" i="34" s="1"/>
  <c r="B127" i="34" s="1"/>
  <c r="B128" i="34" s="1"/>
  <c r="B129" i="34" s="1"/>
  <c r="B130" i="34" s="1"/>
  <c r="B131" i="34" s="1"/>
  <c r="B132" i="34" s="1"/>
  <c r="B133" i="34" s="1"/>
  <c r="B134" i="34" s="1"/>
  <c r="B135" i="34" s="1"/>
  <c r="B136" i="34" s="1"/>
  <c r="B137" i="34" s="1"/>
  <c r="B138" i="34" s="1"/>
  <c r="B139" i="34" s="1"/>
  <c r="B140" i="34" s="1"/>
  <c r="B141" i="34" s="1"/>
  <c r="B142" i="34" s="1"/>
  <c r="B143" i="34" s="1"/>
  <c r="B144" i="34" s="1"/>
  <c r="B145" i="34" s="1"/>
  <c r="B146" i="34" s="1"/>
  <c r="B147" i="34" s="1"/>
  <c r="B148" i="34" s="1"/>
  <c r="B149" i="34" s="1"/>
  <c r="B150" i="34" s="1"/>
  <c r="B151" i="34" s="1"/>
  <c r="B152" i="34" s="1"/>
  <c r="B153" i="34" s="1"/>
  <c r="B154" i="34" s="1"/>
  <c r="B155" i="34" s="1"/>
  <c r="B156" i="34" s="1"/>
  <c r="B157" i="34" s="1"/>
  <c r="B158" i="34" s="1"/>
  <c r="B159" i="34" s="1"/>
  <c r="B160" i="34" s="1"/>
  <c r="B161" i="34" s="1"/>
  <c r="B162" i="34" s="1"/>
  <c r="B163" i="34" s="1"/>
  <c r="B164" i="34" s="1"/>
  <c r="B165" i="34" s="1"/>
  <c r="B166" i="34" s="1"/>
  <c r="B167" i="34" s="1"/>
  <c r="B168" i="34" s="1"/>
  <c r="B169" i="34" s="1"/>
  <c r="B170" i="34" s="1"/>
  <c r="B171" i="34" s="1"/>
  <c r="B172" i="34" s="1"/>
  <c r="B173" i="34" s="1"/>
  <c r="B174" i="34" s="1"/>
  <c r="B175" i="34" s="1"/>
  <c r="B176" i="34" s="1"/>
  <c r="B177" i="34" s="1"/>
  <c r="B178" i="34" s="1"/>
  <c r="B179" i="34" s="1"/>
  <c r="B180" i="34" s="1"/>
  <c r="B181" i="34" s="1"/>
  <c r="B182" i="34" s="1"/>
  <c r="B183" i="34" s="1"/>
  <c r="B184" i="34" s="1"/>
  <c r="B185" i="34" s="1"/>
  <c r="B186" i="34" s="1"/>
  <c r="B187" i="34" s="1"/>
  <c r="B188" i="34" s="1"/>
  <c r="B189" i="34" s="1"/>
  <c r="B190" i="34" s="1"/>
  <c r="B191" i="34" s="1"/>
  <c r="B192" i="34" s="1"/>
  <c r="B193" i="34" s="1"/>
  <c r="B194" i="34" s="1"/>
  <c r="B195" i="34" s="1"/>
  <c r="B196" i="34" s="1"/>
  <c r="B197" i="34" s="1"/>
  <c r="B198" i="34" s="1"/>
  <c r="B199" i="34" s="1"/>
  <c r="B200" i="34" s="1"/>
  <c r="B201" i="34" s="1"/>
  <c r="B202" i="34" s="1"/>
  <c r="B203" i="34" s="1"/>
  <c r="B204" i="34" s="1"/>
  <c r="B205" i="34" s="1"/>
  <c r="B206" i="34" s="1"/>
  <c r="B207" i="34" s="1"/>
  <c r="B208" i="34" s="1"/>
  <c r="B209" i="34" s="1"/>
  <c r="B210" i="34" s="1"/>
  <c r="B211" i="34" s="1"/>
  <c r="B212" i="34" s="1"/>
  <c r="B213" i="34" s="1"/>
  <c r="B214" i="34" s="1"/>
  <c r="B215" i="34" s="1"/>
  <c r="B216" i="34" s="1"/>
  <c r="B217" i="34" s="1"/>
  <c r="B218" i="34" s="1"/>
  <c r="B219" i="34" s="1"/>
  <c r="B220" i="34" s="1"/>
  <c r="B221" i="34" s="1"/>
  <c r="B222" i="34" s="1"/>
  <c r="B223" i="34" s="1"/>
  <c r="B224" i="34" s="1"/>
  <c r="B225" i="34" s="1"/>
  <c r="B226" i="34" s="1"/>
  <c r="B227" i="34" s="1"/>
  <c r="B228" i="34" s="1"/>
  <c r="B229" i="34" s="1"/>
  <c r="B230" i="34" s="1"/>
  <c r="B231" i="34" s="1"/>
  <c r="B232" i="34" s="1"/>
  <c r="B233" i="34" s="1"/>
  <c r="B234" i="34" s="1"/>
  <c r="B235" i="34" s="1"/>
  <c r="B236" i="34" s="1"/>
  <c r="B237" i="34" s="1"/>
  <c r="B238" i="34" s="1"/>
  <c r="B239" i="34" s="1"/>
  <c r="B240" i="34" s="1"/>
  <c r="B241" i="34" s="1"/>
  <c r="B242" i="34" s="1"/>
  <c r="B243" i="34" s="1"/>
  <c r="B244" i="34" s="1"/>
  <c r="B245" i="34" s="1"/>
  <c r="B246" i="34" s="1"/>
  <c r="B247" i="34" s="1"/>
  <c r="B248" i="34" s="1"/>
  <c r="B249" i="34" s="1"/>
  <c r="B250" i="34" s="1"/>
  <c r="B251" i="34" s="1"/>
  <c r="B252" i="34" s="1"/>
  <c r="B253" i="34" s="1"/>
  <c r="B254" i="34" s="1"/>
  <c r="B255" i="34" s="1"/>
  <c r="B256" i="34" s="1"/>
  <c r="B257" i="34" s="1"/>
  <c r="B258" i="34" s="1"/>
  <c r="B259" i="34" s="1"/>
  <c r="B260" i="34" s="1"/>
  <c r="B261" i="34" s="1"/>
  <c r="B262" i="34" s="1"/>
  <c r="B263" i="34" s="1"/>
  <c r="B264" i="34" s="1"/>
  <c r="B265" i="34" s="1"/>
  <c r="B266" i="34" s="1"/>
  <c r="B267" i="34" s="1"/>
  <c r="B268" i="34" s="1"/>
  <c r="B269" i="34" s="1"/>
  <c r="B270" i="34" s="1"/>
  <c r="B271" i="34" s="1"/>
  <c r="B272" i="34" s="1"/>
  <c r="B273" i="34" s="1"/>
  <c r="B274" i="34" s="1"/>
  <c r="B275" i="34" s="1"/>
  <c r="B276" i="34" s="1"/>
  <c r="B277" i="34" s="1"/>
  <c r="B278" i="34" s="1"/>
  <c r="B279" i="34" s="1"/>
  <c r="B280" i="34" s="1"/>
  <c r="B281" i="34" s="1"/>
  <c r="B282" i="34" s="1"/>
  <c r="B283" i="34" s="1"/>
  <c r="B284" i="34" s="1"/>
  <c r="B285" i="34" s="1"/>
  <c r="B286" i="34" s="1"/>
  <c r="B287" i="34" s="1"/>
  <c r="B288" i="34" s="1"/>
  <c r="B289" i="34" s="1"/>
  <c r="B290" i="34" s="1"/>
  <c r="B291" i="34" s="1"/>
  <c r="B292" i="34" s="1"/>
  <c r="B293" i="34" s="1"/>
  <c r="B294" i="34" s="1"/>
  <c r="B295" i="34" s="1"/>
  <c r="B296" i="34" s="1"/>
  <c r="B297" i="34" s="1"/>
  <c r="B298" i="34" s="1"/>
  <c r="B299" i="34" s="1"/>
  <c r="B300" i="34" s="1"/>
  <c r="B301" i="34" s="1"/>
  <c r="B302" i="34" s="1"/>
  <c r="B303" i="34" s="1"/>
  <c r="B304" i="34" s="1"/>
  <c r="B305" i="34" s="1"/>
  <c r="B306" i="34" s="1"/>
  <c r="B307" i="34" s="1"/>
  <c r="B308" i="34" s="1"/>
  <c r="B309" i="34" s="1"/>
  <c r="B310" i="34" s="1"/>
  <c r="B311" i="34" s="1"/>
  <c r="B312" i="34" s="1"/>
  <c r="B313" i="34" s="1"/>
  <c r="B314" i="34" s="1"/>
  <c r="B315" i="34" s="1"/>
  <c r="B316" i="34" s="1"/>
  <c r="B317" i="34" s="1"/>
  <c r="B318" i="34" s="1"/>
  <c r="B319" i="34" s="1"/>
  <c r="B320" i="34" s="1"/>
  <c r="B321" i="34" s="1"/>
  <c r="B322" i="34" s="1"/>
  <c r="B323" i="34" s="1"/>
  <c r="B324" i="34" s="1"/>
  <c r="B325" i="34" s="1"/>
  <c r="B326" i="34" s="1"/>
  <c r="B327" i="34" s="1"/>
  <c r="B328" i="34" s="1"/>
  <c r="B329" i="34" s="1"/>
  <c r="B330" i="34" s="1"/>
  <c r="B331" i="34" s="1"/>
  <c r="B332" i="34" s="1"/>
  <c r="B333" i="34" s="1"/>
  <c r="B334" i="34" s="1"/>
  <c r="B335" i="34" s="1"/>
  <c r="B336" i="34" s="1"/>
  <c r="B337" i="34" s="1"/>
  <c r="B338" i="34" s="1"/>
  <c r="B339" i="34" s="1"/>
  <c r="B340" i="34" s="1"/>
  <c r="B341" i="34" s="1"/>
  <c r="B342" i="34" s="1"/>
  <c r="B343" i="34" s="1"/>
  <c r="B344" i="34" s="1"/>
  <c r="B345" i="34" s="1"/>
  <c r="B346" i="34" s="1"/>
  <c r="B347" i="34" s="1"/>
  <c r="B348" i="34" s="1"/>
  <c r="B349" i="34" s="1"/>
  <c r="B350" i="34" s="1"/>
  <c r="B351" i="34" s="1"/>
  <c r="B352" i="34" s="1"/>
  <c r="B353" i="34" s="1"/>
  <c r="B354" i="34" s="1"/>
  <c r="B355" i="34" s="1"/>
  <c r="B356" i="34" s="1"/>
  <c r="B357" i="34" s="1"/>
  <c r="B358" i="34" s="1"/>
  <c r="B359" i="34" s="1"/>
  <c r="B360" i="34" s="1"/>
  <c r="B361" i="34" s="1"/>
  <c r="B362" i="34" s="1"/>
  <c r="B363" i="34" s="1"/>
  <c r="B364" i="34" s="1"/>
  <c r="B365" i="34" s="1"/>
  <c r="B366" i="34" s="1"/>
  <c r="B367" i="34" s="1"/>
  <c r="B368" i="34" s="1"/>
  <c r="B369" i="34" s="1"/>
  <c r="B370" i="34" s="1"/>
  <c r="B371" i="34" s="1"/>
  <c r="B372" i="34" s="1"/>
  <c r="B373" i="34" s="1"/>
  <c r="B374" i="34" s="1"/>
  <c r="B375" i="34" s="1"/>
  <c r="B376" i="34" s="1"/>
  <c r="B377" i="34" s="1"/>
  <c r="B378" i="34" s="1"/>
  <c r="B379" i="34" s="1"/>
  <c r="B380" i="34" s="1"/>
  <c r="B381" i="34" s="1"/>
  <c r="B382" i="34" s="1"/>
  <c r="B383" i="34" s="1"/>
  <c r="B384" i="34" s="1"/>
  <c r="B385" i="34" s="1"/>
  <c r="B386" i="34" s="1"/>
  <c r="B387" i="34" s="1"/>
  <c r="B388" i="34" s="1"/>
  <c r="B389" i="34" s="1"/>
  <c r="B390" i="34" s="1"/>
  <c r="B391" i="34" s="1"/>
  <c r="B392" i="34" s="1"/>
  <c r="B393" i="34" s="1"/>
  <c r="B394" i="34" s="1"/>
  <c r="B395" i="34" s="1"/>
  <c r="B396" i="34" s="1"/>
  <c r="B397" i="34" s="1"/>
  <c r="B398" i="34" s="1"/>
  <c r="B399" i="34" s="1"/>
  <c r="B400" i="34" s="1"/>
  <c r="B401" i="34" s="1"/>
  <c r="B402" i="34" s="1"/>
  <c r="B403" i="34" s="1"/>
  <c r="B404" i="34" s="1"/>
  <c r="B405" i="34" s="1"/>
  <c r="B406" i="34" s="1"/>
  <c r="B407" i="34" s="1"/>
  <c r="B408" i="34" s="1"/>
  <c r="B409" i="34" s="1"/>
  <c r="B410" i="34" s="1"/>
  <c r="B411" i="34" s="1"/>
  <c r="B412" i="34" s="1"/>
  <c r="B413" i="34" s="1"/>
  <c r="B414" i="34" s="1"/>
  <c r="B415" i="34" s="1"/>
  <c r="B416" i="34" s="1"/>
  <c r="B417" i="34" s="1"/>
  <c r="B418" i="34" s="1"/>
  <c r="B419" i="34" s="1"/>
  <c r="B420" i="34" s="1"/>
  <c r="B421" i="34" s="1"/>
  <c r="B422" i="34" s="1"/>
  <c r="B423" i="34" s="1"/>
  <c r="B424" i="34" s="1"/>
  <c r="B425" i="34" s="1"/>
  <c r="B426" i="34" s="1"/>
  <c r="B427" i="34" s="1"/>
  <c r="B428" i="34" s="1"/>
  <c r="B429" i="34" s="1"/>
  <c r="B430" i="34" s="1"/>
  <c r="B431" i="34" s="1"/>
  <c r="B432" i="34" s="1"/>
  <c r="B433" i="34" s="1"/>
  <c r="B434" i="34" s="1"/>
  <c r="B435" i="34" s="1"/>
  <c r="B436" i="34" s="1"/>
  <c r="B437" i="34" s="1"/>
  <c r="B438" i="34" s="1"/>
  <c r="B439" i="34" s="1"/>
  <c r="B440" i="34" s="1"/>
  <c r="B441" i="34" s="1"/>
  <c r="B442" i="34" s="1"/>
  <c r="B443" i="34" s="1"/>
  <c r="B444" i="34" s="1"/>
  <c r="B445" i="34" s="1"/>
  <c r="B446" i="34" s="1"/>
  <c r="B447" i="34" s="1"/>
  <c r="B448" i="34" s="1"/>
  <c r="B449" i="34" s="1"/>
  <c r="B450" i="34" s="1"/>
  <c r="B451" i="34" s="1"/>
  <c r="B452" i="34" s="1"/>
  <c r="B453" i="34" s="1"/>
  <c r="B454" i="34" s="1"/>
  <c r="B455" i="34" s="1"/>
  <c r="B456" i="34" s="1"/>
  <c r="B457" i="34" s="1"/>
  <c r="B458" i="34" s="1"/>
  <c r="B459" i="34" s="1"/>
  <c r="B460" i="34" s="1"/>
  <c r="B461" i="34" s="1"/>
  <c r="B462" i="34" s="1"/>
  <c r="B463" i="34" s="1"/>
  <c r="B464" i="34" s="1"/>
  <c r="B465" i="34" s="1"/>
  <c r="B466" i="34" s="1"/>
  <c r="B467" i="34" s="1"/>
  <c r="B468" i="34" s="1"/>
  <c r="B469" i="34" s="1"/>
  <c r="B470" i="34" s="1"/>
  <c r="B471" i="34" s="1"/>
  <c r="B472" i="34" s="1"/>
  <c r="B473" i="34" s="1"/>
  <c r="B474" i="34" s="1"/>
  <c r="B475" i="34" s="1"/>
  <c r="B476" i="34" s="1"/>
  <c r="B477" i="34" s="1"/>
  <c r="B478" i="34" s="1"/>
  <c r="B479" i="34" s="1"/>
  <c r="B480" i="34" s="1"/>
  <c r="B481" i="34" s="1"/>
  <c r="B482" i="34" s="1"/>
  <c r="B483" i="34" s="1"/>
  <c r="B484" i="34" s="1"/>
  <c r="B485" i="34" s="1"/>
  <c r="B486" i="34" s="1"/>
  <c r="B487" i="34" s="1"/>
  <c r="B488" i="34" s="1"/>
  <c r="B489" i="34" s="1"/>
  <c r="B490" i="34" s="1"/>
  <c r="B491" i="34" s="1"/>
  <c r="B492" i="34" s="1"/>
  <c r="B493" i="34" s="1"/>
  <c r="B494" i="34" s="1"/>
  <c r="B495" i="34" s="1"/>
  <c r="B496" i="34" s="1"/>
  <c r="B497" i="34" s="1"/>
  <c r="B498" i="34" s="1"/>
  <c r="B499" i="34" s="1"/>
  <c r="B500" i="34" s="1"/>
  <c r="B501" i="34" s="1"/>
  <c r="B502" i="34" s="1"/>
  <c r="B503" i="34" s="1"/>
  <c r="B504" i="34" s="1"/>
  <c r="B505" i="34" s="1"/>
  <c r="B506" i="34" s="1"/>
  <c r="B507" i="34" s="1"/>
  <c r="B508" i="34" s="1"/>
  <c r="B509" i="34" s="1"/>
  <c r="B510" i="34" s="1"/>
  <c r="B511" i="34" s="1"/>
  <c r="B512" i="34" s="1"/>
  <c r="B513" i="34" s="1"/>
  <c r="B514" i="34" s="1"/>
  <c r="B515" i="34" s="1"/>
  <c r="B516" i="34" s="1"/>
  <c r="B517" i="34" s="1"/>
  <c r="B518" i="34" s="1"/>
  <c r="B519" i="34" s="1"/>
  <c r="B520" i="34" s="1"/>
  <c r="B521" i="34" s="1"/>
  <c r="B522" i="34" s="1"/>
  <c r="B523" i="34" s="1"/>
  <c r="B524" i="34" s="1"/>
  <c r="B525" i="34" s="1"/>
  <c r="B526" i="34" s="1"/>
  <c r="B527" i="34" s="1"/>
  <c r="B528" i="34" s="1"/>
  <c r="B529" i="34" s="1"/>
  <c r="B530" i="34" s="1"/>
  <c r="B531" i="34" s="1"/>
  <c r="B532" i="34" s="1"/>
  <c r="B533" i="34" s="1"/>
  <c r="B534" i="34" s="1"/>
  <c r="B535" i="34" s="1"/>
  <c r="B536" i="34" s="1"/>
  <c r="B537" i="34" s="1"/>
  <c r="B538" i="34" s="1"/>
  <c r="B539" i="34" s="1"/>
  <c r="B540" i="34" s="1"/>
  <c r="B541" i="34" s="1"/>
  <c r="B542" i="34" s="1"/>
  <c r="B543" i="34" s="1"/>
  <c r="B544" i="34" s="1"/>
  <c r="B545" i="34" s="1"/>
  <c r="B546" i="34" s="1"/>
  <c r="B547" i="34" s="1"/>
  <c r="B548" i="34" s="1"/>
  <c r="B549" i="34" s="1"/>
  <c r="B550" i="34" s="1"/>
  <c r="B551" i="34" s="1"/>
  <c r="B552" i="34" s="1"/>
  <c r="B553" i="34" s="1"/>
  <c r="B554" i="34" s="1"/>
  <c r="B555" i="34" s="1"/>
  <c r="B556" i="34" s="1"/>
  <c r="B557" i="34" s="1"/>
  <c r="B558" i="34" s="1"/>
  <c r="B559" i="34" s="1"/>
  <c r="B560" i="34" s="1"/>
  <c r="B561" i="34" s="1"/>
  <c r="B562" i="34" s="1"/>
  <c r="B563" i="34" s="1"/>
  <c r="B564" i="34" s="1"/>
  <c r="B565" i="34" s="1"/>
  <c r="B566" i="34" s="1"/>
  <c r="B567" i="34" s="1"/>
  <c r="B568" i="34" s="1"/>
  <c r="B569" i="34" s="1"/>
  <c r="B570" i="34" s="1"/>
  <c r="B571" i="34" s="1"/>
  <c r="B572" i="34" s="1"/>
  <c r="B573" i="34" s="1"/>
  <c r="B574" i="34" s="1"/>
  <c r="B575" i="34" s="1"/>
  <c r="B576" i="34" s="1"/>
  <c r="B577" i="34" s="1"/>
  <c r="B578" i="34" s="1"/>
  <c r="E6" i="34"/>
  <c r="D6" i="34"/>
  <c r="F6" i="34" s="1"/>
  <c r="D3" i="34"/>
  <c r="G123" i="34" s="1"/>
  <c r="N20" i="11"/>
  <c r="Q20" i="11"/>
  <c r="S20" i="11"/>
  <c r="N21" i="11"/>
  <c r="Q21" i="11"/>
  <c r="S21" i="11"/>
  <c r="G2449" i="33"/>
  <c r="G2508" i="33"/>
  <c r="J2530" i="33"/>
  <c r="G2725" i="33"/>
  <c r="G2568" i="33"/>
  <c r="G2481" i="33"/>
  <c r="G3070" i="33"/>
  <c r="G3071" i="33" s="1"/>
  <c r="G3069" i="33"/>
  <c r="G3068" i="33"/>
  <c r="G3067" i="33"/>
  <c r="G3066" i="33"/>
  <c r="G3065" i="33"/>
  <c r="G3064" i="33"/>
  <c r="G3063" i="33"/>
  <c r="J3061" i="33"/>
  <c r="J3062" i="33" s="1"/>
  <c r="G3061" i="33"/>
  <c r="G3062" i="33" s="1"/>
  <c r="J3059" i="33"/>
  <c r="J3060" i="33" s="1"/>
  <c r="G3059" i="33"/>
  <c r="G3060" i="33" s="1"/>
  <c r="J3057" i="33"/>
  <c r="J3058" i="33" s="1"/>
  <c r="G3057" i="33"/>
  <c r="G3058" i="33" s="1"/>
  <c r="G3052" i="33"/>
  <c r="G3051" i="33"/>
  <c r="G3050" i="33"/>
  <c r="G3049" i="33"/>
  <c r="G3048" i="33"/>
  <c r="G3047" i="33"/>
  <c r="G3046" i="33"/>
  <c r="G3045" i="33"/>
  <c r="G3044" i="33"/>
  <c r="G3043" i="33"/>
  <c r="G3042" i="33"/>
  <c r="G3041" i="33"/>
  <c r="G3040" i="33"/>
  <c r="G3039" i="33"/>
  <c r="G3038" i="33"/>
  <c r="B3038" i="33"/>
  <c r="B3039" i="33" s="1"/>
  <c r="B3040" i="33" s="1"/>
  <c r="B3041" i="33" s="1"/>
  <c r="B3042" i="33" s="1"/>
  <c r="B3043" i="33" s="1"/>
  <c r="B3044" i="33" s="1"/>
  <c r="B3045" i="33" s="1"/>
  <c r="B3046" i="33" s="1"/>
  <c r="B3047" i="33" s="1"/>
  <c r="B3048" i="33" s="1"/>
  <c r="B3049" i="33" s="1"/>
  <c r="B3050" i="33" s="1"/>
  <c r="B3051" i="33" s="1"/>
  <c r="B3052" i="33" s="1"/>
  <c r="G3037" i="33"/>
  <c r="B3037" i="33"/>
  <c r="G3036" i="33"/>
  <c r="B3036" i="33"/>
  <c r="G3035" i="33"/>
  <c r="B3035" i="33"/>
  <c r="G3034" i="33"/>
  <c r="G3030" i="33"/>
  <c r="G3029" i="33"/>
  <c r="B3029" i="33"/>
  <c r="B3030" i="33" s="1"/>
  <c r="J3028" i="33"/>
  <c r="G3028" i="33"/>
  <c r="B3028" i="33"/>
  <c r="J3027" i="33"/>
  <c r="G3027" i="33"/>
  <c r="J3022" i="33"/>
  <c r="G3022" i="33"/>
  <c r="D3022" i="33"/>
  <c r="J3021" i="33"/>
  <c r="G3021" i="33"/>
  <c r="D3021" i="33"/>
  <c r="J3020" i="33"/>
  <c r="G3020" i="33"/>
  <c r="D3020" i="33"/>
  <c r="J3019" i="33"/>
  <c r="G3019" i="33"/>
  <c r="D3019" i="33"/>
  <c r="J3018" i="33"/>
  <c r="G3018" i="33"/>
  <c r="D3018" i="33"/>
  <c r="J3017" i="33"/>
  <c r="G3017" i="33"/>
  <c r="D3017" i="33"/>
  <c r="J3016" i="33"/>
  <c r="G3016" i="33"/>
  <c r="D3016" i="33"/>
  <c r="J3015" i="33"/>
  <c r="G3015" i="33"/>
  <c r="D3015" i="33"/>
  <c r="J3014" i="33"/>
  <c r="G3014" i="33"/>
  <c r="D3014" i="33"/>
  <c r="J3013" i="33"/>
  <c r="G3013" i="33"/>
  <c r="D3013" i="33"/>
  <c r="J3012" i="33"/>
  <c r="G3012" i="33"/>
  <c r="D3012" i="33"/>
  <c r="J3011" i="33"/>
  <c r="G3011" i="33"/>
  <c r="D3011" i="33"/>
  <c r="J3010" i="33"/>
  <c r="G3010" i="33"/>
  <c r="D3010" i="33"/>
  <c r="J3009" i="33"/>
  <c r="G3009" i="33"/>
  <c r="D3009" i="33"/>
  <c r="J3008" i="33"/>
  <c r="G3008" i="33"/>
  <c r="D3008" i="33"/>
  <c r="J3007" i="33"/>
  <c r="G3007" i="33"/>
  <c r="D3007" i="33"/>
  <c r="J3006" i="33"/>
  <c r="G3006" i="33"/>
  <c r="D3006" i="33"/>
  <c r="J3005" i="33"/>
  <c r="G3005" i="33"/>
  <c r="D3005" i="33"/>
  <c r="J3004" i="33"/>
  <c r="G3004" i="33"/>
  <c r="D3004" i="33"/>
  <c r="J3003" i="33"/>
  <c r="G3003" i="33"/>
  <c r="D3003" i="33"/>
  <c r="J3002" i="33"/>
  <c r="G3002" i="33"/>
  <c r="D3002" i="33"/>
  <c r="J3001" i="33"/>
  <c r="G3001" i="33"/>
  <c r="D3001" i="33"/>
  <c r="J3000" i="33"/>
  <c r="G3000" i="33"/>
  <c r="D3000" i="33"/>
  <c r="J2999" i="33"/>
  <c r="G2999" i="33"/>
  <c r="D2999" i="33"/>
  <c r="J2998" i="33"/>
  <c r="G2998" i="33"/>
  <c r="D2998" i="33"/>
  <c r="J2997" i="33"/>
  <c r="G2997" i="33"/>
  <c r="D2997" i="33"/>
  <c r="J2996" i="33"/>
  <c r="G2996" i="33"/>
  <c r="D2996" i="33"/>
  <c r="J2995" i="33"/>
  <c r="G2995" i="33"/>
  <c r="D2995" i="33"/>
  <c r="J2994" i="33"/>
  <c r="G2994" i="33"/>
  <c r="D2994" i="33"/>
  <c r="J2993" i="33"/>
  <c r="G2993" i="33"/>
  <c r="D2993" i="33"/>
  <c r="J2992" i="33"/>
  <c r="G2992" i="33"/>
  <c r="D2992" i="33"/>
  <c r="J2991" i="33"/>
  <c r="G2991" i="33"/>
  <c r="D2991" i="33"/>
  <c r="J2990" i="33"/>
  <c r="G2990" i="33"/>
  <c r="D2990" i="33"/>
  <c r="J2989" i="33"/>
  <c r="G2989" i="33"/>
  <c r="D2989" i="33"/>
  <c r="J2988" i="33"/>
  <c r="G2988" i="33"/>
  <c r="D2988" i="33"/>
  <c r="J2987" i="33"/>
  <c r="G2987" i="33"/>
  <c r="D2987" i="33"/>
  <c r="J2986" i="33"/>
  <c r="G2986" i="33"/>
  <c r="D2986" i="33"/>
  <c r="J2985" i="33"/>
  <c r="G2985" i="33"/>
  <c r="D2985" i="33"/>
  <c r="J2984" i="33"/>
  <c r="G2984" i="33"/>
  <c r="D2984" i="33"/>
  <c r="J2983" i="33"/>
  <c r="G2983" i="33"/>
  <c r="D2983" i="33"/>
  <c r="J2982" i="33"/>
  <c r="G2982" i="33"/>
  <c r="D2982" i="33"/>
  <c r="J2981" i="33"/>
  <c r="G2981" i="33"/>
  <c r="D2981" i="33"/>
  <c r="J2980" i="33"/>
  <c r="G2980" i="33"/>
  <c r="D2980" i="33"/>
  <c r="J2979" i="33"/>
  <c r="G2979" i="33"/>
  <c r="D2979" i="33"/>
  <c r="J2978" i="33"/>
  <c r="G2978" i="33"/>
  <c r="D2978" i="33"/>
  <c r="J2977" i="33"/>
  <c r="G2977" i="33"/>
  <c r="D2977" i="33"/>
  <c r="J2976" i="33"/>
  <c r="G2976" i="33"/>
  <c r="D2976" i="33"/>
  <c r="J2975" i="33"/>
  <c r="G2975" i="33"/>
  <c r="D2975" i="33"/>
  <c r="J2974" i="33"/>
  <c r="G2974" i="33"/>
  <c r="D2974" i="33"/>
  <c r="J2973" i="33"/>
  <c r="G2973" i="33"/>
  <c r="D2973" i="33"/>
  <c r="J2972" i="33"/>
  <c r="G2972" i="33"/>
  <c r="D2972" i="33"/>
  <c r="J2971" i="33"/>
  <c r="G2971" i="33"/>
  <c r="D2971" i="33"/>
  <c r="J2970" i="33"/>
  <c r="G2970" i="33"/>
  <c r="D2970" i="33"/>
  <c r="J2969" i="33"/>
  <c r="G2969" i="33"/>
  <c r="D2969" i="33"/>
  <c r="J2968" i="33"/>
  <c r="G2968" i="33"/>
  <c r="D2968" i="33"/>
  <c r="J2967" i="33"/>
  <c r="G2967" i="33"/>
  <c r="D2967" i="33"/>
  <c r="J2966" i="33"/>
  <c r="G2966" i="33"/>
  <c r="D2966" i="33"/>
  <c r="J2965" i="33"/>
  <c r="G2965" i="33"/>
  <c r="D2965" i="33"/>
  <c r="J2964" i="33"/>
  <c r="G2964" i="33"/>
  <c r="D2964" i="33"/>
  <c r="J2963" i="33"/>
  <c r="G2963" i="33"/>
  <c r="D2963" i="33"/>
  <c r="J2962" i="33"/>
  <c r="G2962" i="33"/>
  <c r="D2962" i="33"/>
  <c r="J2961" i="33"/>
  <c r="G2961" i="33"/>
  <c r="D2961" i="33"/>
  <c r="J2960" i="33"/>
  <c r="G2960" i="33"/>
  <c r="D2960" i="33"/>
  <c r="J2959" i="33"/>
  <c r="G2959" i="33"/>
  <c r="D2959" i="33"/>
  <c r="J2958" i="33"/>
  <c r="G2958" i="33"/>
  <c r="D2958" i="33"/>
  <c r="J2957" i="33"/>
  <c r="G2957" i="33"/>
  <c r="D2957" i="33"/>
  <c r="J2956" i="33"/>
  <c r="G2956" i="33"/>
  <c r="D2956" i="33"/>
  <c r="J2955" i="33"/>
  <c r="G2955" i="33"/>
  <c r="D2955" i="33"/>
  <c r="J2954" i="33"/>
  <c r="G2954" i="33"/>
  <c r="D2954" i="33"/>
  <c r="J2953" i="33"/>
  <c r="G2953" i="33"/>
  <c r="D2953" i="33"/>
  <c r="J2952" i="33"/>
  <c r="G2952" i="33"/>
  <c r="D2952" i="33"/>
  <c r="J2951" i="33"/>
  <c r="G2951" i="33"/>
  <c r="D2951" i="33"/>
  <c r="J2950" i="33"/>
  <c r="G2950" i="33"/>
  <c r="D2950" i="33"/>
  <c r="J2949" i="33"/>
  <c r="G2949" i="33"/>
  <c r="D2949" i="33"/>
  <c r="J2948" i="33"/>
  <c r="G2948" i="33"/>
  <c r="D2948" i="33"/>
  <c r="J2947" i="33"/>
  <c r="G2947" i="33"/>
  <c r="D2947" i="33"/>
  <c r="J2946" i="33"/>
  <c r="G2946" i="33"/>
  <c r="D2946" i="33"/>
  <c r="J2945" i="33"/>
  <c r="G2945" i="33"/>
  <c r="D2945" i="33"/>
  <c r="J2944" i="33"/>
  <c r="G2944" i="33"/>
  <c r="D2944" i="33"/>
  <c r="J2943" i="33"/>
  <c r="G2943" i="33"/>
  <c r="D2943" i="33"/>
  <c r="J2942" i="33"/>
  <c r="G2942" i="33"/>
  <c r="D2942" i="33"/>
  <c r="J2941" i="33"/>
  <c r="G2941" i="33"/>
  <c r="D2941" i="33"/>
  <c r="J2940" i="33"/>
  <c r="G2940" i="33"/>
  <c r="D2940" i="33"/>
  <c r="J2939" i="33"/>
  <c r="G2939" i="33"/>
  <c r="D2939" i="33"/>
  <c r="J2938" i="33"/>
  <c r="G2938" i="33"/>
  <c r="D2938" i="33"/>
  <c r="J2937" i="33"/>
  <c r="G2937" i="33"/>
  <c r="D2937" i="33"/>
  <c r="J2936" i="33"/>
  <c r="G2936" i="33"/>
  <c r="D2936" i="33"/>
  <c r="J2935" i="33"/>
  <c r="G2935" i="33"/>
  <c r="D2935" i="33"/>
  <c r="J2934" i="33"/>
  <c r="G2934" i="33"/>
  <c r="D2934" i="33"/>
  <c r="J2933" i="33"/>
  <c r="G2933" i="33"/>
  <c r="D2933" i="33"/>
  <c r="J2932" i="33"/>
  <c r="G2932" i="33"/>
  <c r="D2932" i="33"/>
  <c r="J2931" i="33"/>
  <c r="G2931" i="33"/>
  <c r="D2931" i="33"/>
  <c r="J2930" i="33"/>
  <c r="G2930" i="33"/>
  <c r="D2930" i="33"/>
  <c r="J2929" i="33"/>
  <c r="G2929" i="33"/>
  <c r="D2929" i="33"/>
  <c r="J2928" i="33"/>
  <c r="G2928" i="33"/>
  <c r="D2928" i="33"/>
  <c r="J2927" i="33"/>
  <c r="G2927" i="33"/>
  <c r="D2927" i="33"/>
  <c r="J2926" i="33"/>
  <c r="G2926" i="33"/>
  <c r="D2926" i="33"/>
  <c r="J2925" i="33"/>
  <c r="G2925" i="33"/>
  <c r="D2925" i="33"/>
  <c r="J2924" i="33"/>
  <c r="G2924" i="33"/>
  <c r="D2924" i="33"/>
  <c r="J2923" i="33"/>
  <c r="G2923" i="33"/>
  <c r="D2923" i="33"/>
  <c r="J2922" i="33"/>
  <c r="G2922" i="33"/>
  <c r="D2922" i="33"/>
  <c r="J2921" i="33"/>
  <c r="G2921" i="33"/>
  <c r="D2921" i="33"/>
  <c r="J2920" i="33"/>
  <c r="G2920" i="33"/>
  <c r="D2920" i="33"/>
  <c r="J2919" i="33"/>
  <c r="G2919" i="33"/>
  <c r="D2919" i="33"/>
  <c r="J2918" i="33"/>
  <c r="G2918" i="33"/>
  <c r="D2918" i="33"/>
  <c r="J2917" i="33"/>
  <c r="G2917" i="33"/>
  <c r="D2917" i="33"/>
  <c r="J2916" i="33"/>
  <c r="G2916" i="33"/>
  <c r="D2916" i="33"/>
  <c r="J2915" i="33"/>
  <c r="G2915" i="33"/>
  <c r="D2915" i="33"/>
  <c r="J2914" i="33"/>
  <c r="G2914" i="33"/>
  <c r="D2914" i="33"/>
  <c r="J2913" i="33"/>
  <c r="G2913" i="33"/>
  <c r="D2913" i="33"/>
  <c r="J2912" i="33"/>
  <c r="G2912" i="33"/>
  <c r="D2912" i="33"/>
  <c r="J2911" i="33"/>
  <c r="G2911" i="33"/>
  <c r="D2911" i="33"/>
  <c r="J2910" i="33"/>
  <c r="G2910" i="33"/>
  <c r="D2910" i="33"/>
  <c r="J2909" i="33"/>
  <c r="G2909" i="33"/>
  <c r="D2909" i="33"/>
  <c r="J2908" i="33"/>
  <c r="G2908" i="33"/>
  <c r="D2908" i="33"/>
  <c r="J2907" i="33"/>
  <c r="G2907" i="33"/>
  <c r="D2907" i="33"/>
  <c r="J2906" i="33"/>
  <c r="G2906" i="33"/>
  <c r="D2906" i="33"/>
  <c r="J2905" i="33"/>
  <c r="G2905" i="33"/>
  <c r="D2905" i="33"/>
  <c r="B2905" i="33"/>
  <c r="B2906" i="33" s="1"/>
  <c r="B2907" i="33" s="1"/>
  <c r="B2908" i="33" s="1"/>
  <c r="B2909" i="33" s="1"/>
  <c r="B2910" i="33" s="1"/>
  <c r="B2911" i="33" s="1"/>
  <c r="B2912" i="33" s="1"/>
  <c r="B2913" i="33" s="1"/>
  <c r="B2914" i="33" s="1"/>
  <c r="B2915" i="33" s="1"/>
  <c r="B2916" i="33" s="1"/>
  <c r="B2917" i="33" s="1"/>
  <c r="B2918" i="33" s="1"/>
  <c r="B2919" i="33" s="1"/>
  <c r="B2920" i="33" s="1"/>
  <c r="B2921" i="33" s="1"/>
  <c r="B2922" i="33" s="1"/>
  <c r="B2923" i="33" s="1"/>
  <c r="B2924" i="33" s="1"/>
  <c r="B2925" i="33" s="1"/>
  <c r="B2926" i="33" s="1"/>
  <c r="B2927" i="33" s="1"/>
  <c r="B2928" i="33" s="1"/>
  <c r="B2929" i="33" s="1"/>
  <c r="B2930" i="33" s="1"/>
  <c r="B2931" i="33" s="1"/>
  <c r="B2932" i="33" s="1"/>
  <c r="B2933" i="33" s="1"/>
  <c r="B2934" i="33" s="1"/>
  <c r="B2935" i="33" s="1"/>
  <c r="B2936" i="33" s="1"/>
  <c r="B2937" i="33" s="1"/>
  <c r="B2938" i="33" s="1"/>
  <c r="B2939" i="33" s="1"/>
  <c r="B2940" i="33" s="1"/>
  <c r="B2941" i="33" s="1"/>
  <c r="B2942" i="33" s="1"/>
  <c r="B2943" i="33" s="1"/>
  <c r="B2944" i="33" s="1"/>
  <c r="B2945" i="33" s="1"/>
  <c r="B2946" i="33" s="1"/>
  <c r="B2947" i="33" s="1"/>
  <c r="B2948" i="33" s="1"/>
  <c r="B2949" i="33" s="1"/>
  <c r="B2950" i="33" s="1"/>
  <c r="B2951" i="33" s="1"/>
  <c r="B2952" i="33" s="1"/>
  <c r="B2953" i="33" s="1"/>
  <c r="B2954" i="33" s="1"/>
  <c r="B2955" i="33" s="1"/>
  <c r="B2956" i="33" s="1"/>
  <c r="B2957" i="33" s="1"/>
  <c r="B2958" i="33" s="1"/>
  <c r="B2959" i="33" s="1"/>
  <c r="B2960" i="33" s="1"/>
  <c r="B2961" i="33" s="1"/>
  <c r="B2962" i="33" s="1"/>
  <c r="B2963" i="33" s="1"/>
  <c r="B2964" i="33" s="1"/>
  <c r="B2965" i="33" s="1"/>
  <c r="B2966" i="33" s="1"/>
  <c r="B2967" i="33" s="1"/>
  <c r="B2968" i="33" s="1"/>
  <c r="B2969" i="33" s="1"/>
  <c r="B2970" i="33" s="1"/>
  <c r="B2971" i="33" s="1"/>
  <c r="B2972" i="33" s="1"/>
  <c r="B2973" i="33" s="1"/>
  <c r="B2974" i="33" s="1"/>
  <c r="B2975" i="33" s="1"/>
  <c r="B2976" i="33" s="1"/>
  <c r="B2977" i="33" s="1"/>
  <c r="B2978" i="33" s="1"/>
  <c r="B2979" i="33" s="1"/>
  <c r="B2980" i="33" s="1"/>
  <c r="B2981" i="33" s="1"/>
  <c r="B2982" i="33" s="1"/>
  <c r="B2983" i="33" s="1"/>
  <c r="B2984" i="33" s="1"/>
  <c r="B2985" i="33" s="1"/>
  <c r="B2986" i="33" s="1"/>
  <c r="B2987" i="33" s="1"/>
  <c r="B2988" i="33" s="1"/>
  <c r="B2989" i="33" s="1"/>
  <c r="B2990" i="33" s="1"/>
  <c r="B2991" i="33" s="1"/>
  <c r="B2992" i="33" s="1"/>
  <c r="B2993" i="33" s="1"/>
  <c r="B2994" i="33" s="1"/>
  <c r="B2995" i="33" s="1"/>
  <c r="B2996" i="33" s="1"/>
  <c r="B2997" i="33" s="1"/>
  <c r="B2998" i="33" s="1"/>
  <c r="B2999" i="33" s="1"/>
  <c r="B3000" i="33" s="1"/>
  <c r="B3001" i="33" s="1"/>
  <c r="B3002" i="33" s="1"/>
  <c r="B3003" i="33" s="1"/>
  <c r="B3004" i="33" s="1"/>
  <c r="B3005" i="33" s="1"/>
  <c r="B3006" i="33" s="1"/>
  <c r="B3007" i="33" s="1"/>
  <c r="B3008" i="33" s="1"/>
  <c r="B3009" i="33" s="1"/>
  <c r="B3010" i="33" s="1"/>
  <c r="B3011" i="33" s="1"/>
  <c r="B3012" i="33" s="1"/>
  <c r="B3013" i="33" s="1"/>
  <c r="B3014" i="33" s="1"/>
  <c r="B3015" i="33" s="1"/>
  <c r="B3016" i="33" s="1"/>
  <c r="B3017" i="33" s="1"/>
  <c r="B3018" i="33" s="1"/>
  <c r="B3019" i="33" s="1"/>
  <c r="B3020" i="33" s="1"/>
  <c r="B3021" i="33" s="1"/>
  <c r="B3022" i="33" s="1"/>
  <c r="J2904" i="33"/>
  <c r="G2904" i="33"/>
  <c r="D2904" i="33"/>
  <c r="J2903" i="33"/>
  <c r="G2903" i="33"/>
  <c r="D2903" i="33"/>
  <c r="J2902" i="33"/>
  <c r="G2902" i="33"/>
  <c r="D2902" i="33"/>
  <c r="J2901" i="33"/>
  <c r="G2901" i="33"/>
  <c r="D2901" i="33"/>
  <c r="J2900" i="33"/>
  <c r="G2900" i="33"/>
  <c r="D2900" i="33"/>
  <c r="J2899" i="33"/>
  <c r="G2899" i="33"/>
  <c r="D2899" i="33"/>
  <c r="B2899" i="33"/>
  <c r="B2900" i="33" s="1"/>
  <c r="B2901" i="33" s="1"/>
  <c r="B2902" i="33" s="1"/>
  <c r="B2903" i="33" s="1"/>
  <c r="B2904" i="33" s="1"/>
  <c r="J2898" i="33"/>
  <c r="G2898" i="33"/>
  <c r="D2898" i="33"/>
  <c r="G2894" i="33"/>
  <c r="H2893" i="33"/>
  <c r="G2893" i="33"/>
  <c r="G2892" i="33"/>
  <c r="H2892" i="33" s="1"/>
  <c r="G2891" i="33"/>
  <c r="H2891" i="33" s="1"/>
  <c r="G2890" i="33"/>
  <c r="H2890" i="33" s="1"/>
  <c r="G2889" i="33"/>
  <c r="H2889" i="33" s="1"/>
  <c r="G2888" i="33"/>
  <c r="G2887" i="33"/>
  <c r="G2886" i="33"/>
  <c r="G2885" i="33"/>
  <c r="G2884" i="33"/>
  <c r="G2883" i="33"/>
  <c r="G2882" i="33"/>
  <c r="G2881" i="33"/>
  <c r="G2880" i="33"/>
  <c r="G2879" i="33"/>
  <c r="G2878" i="33"/>
  <c r="G2877" i="33"/>
  <c r="G2876" i="33"/>
  <c r="G2875" i="33"/>
  <c r="G2874" i="33"/>
  <c r="G2873" i="33"/>
  <c r="G2872" i="33"/>
  <c r="G2871" i="33"/>
  <c r="G2870" i="33"/>
  <c r="B2870" i="33"/>
  <c r="B2871" i="33" s="1"/>
  <c r="B2872" i="33" s="1"/>
  <c r="B2873" i="33" s="1"/>
  <c r="B2874" i="33" s="1"/>
  <c r="B2875" i="33" s="1"/>
  <c r="B2876" i="33" s="1"/>
  <c r="B2877" i="33" s="1"/>
  <c r="B2878" i="33" s="1"/>
  <c r="B2879" i="33" s="1"/>
  <c r="B2880" i="33" s="1"/>
  <c r="B2881" i="33" s="1"/>
  <c r="B2882" i="33" s="1"/>
  <c r="B2883" i="33" s="1"/>
  <c r="B2884" i="33" s="1"/>
  <c r="B2885" i="33" s="1"/>
  <c r="B2886" i="33" s="1"/>
  <c r="B2887" i="33" s="1"/>
  <c r="B2888" i="33" s="1"/>
  <c r="B2889" i="33" s="1"/>
  <c r="B2890" i="33" s="1"/>
  <c r="B2891" i="33" s="1"/>
  <c r="B2892" i="33" s="1"/>
  <c r="B2893" i="33" s="1"/>
  <c r="B2894" i="33" s="1"/>
  <c r="G2869" i="33"/>
  <c r="B2869" i="33"/>
  <c r="G2868" i="33"/>
  <c r="J2864" i="33"/>
  <c r="H2864" i="33"/>
  <c r="G2864" i="33"/>
  <c r="D2864" i="33"/>
  <c r="J2863" i="33"/>
  <c r="G2863" i="33"/>
  <c r="H2863" i="33" s="1"/>
  <c r="D2863" i="33"/>
  <c r="J2862" i="33"/>
  <c r="G2862" i="33"/>
  <c r="H2862" i="33" s="1"/>
  <c r="D2862" i="33"/>
  <c r="J2861" i="33"/>
  <c r="G2861" i="33"/>
  <c r="H2861" i="33" s="1"/>
  <c r="D2861" i="33"/>
  <c r="J2860" i="33"/>
  <c r="G2860" i="33"/>
  <c r="H2860" i="33" s="1"/>
  <c r="D2860" i="33"/>
  <c r="J2859" i="33"/>
  <c r="G2859" i="33"/>
  <c r="H2859" i="33" s="1"/>
  <c r="D2859" i="33"/>
  <c r="J2858" i="33"/>
  <c r="G2858" i="33"/>
  <c r="H2858" i="33" s="1"/>
  <c r="D2858" i="33"/>
  <c r="J2857" i="33"/>
  <c r="G2857" i="33"/>
  <c r="H2857" i="33" s="1"/>
  <c r="D2857" i="33"/>
  <c r="J2856" i="33"/>
  <c r="G2856" i="33"/>
  <c r="H2856" i="33" s="1"/>
  <c r="D2856" i="33"/>
  <c r="J2855" i="33"/>
  <c r="G2855" i="33"/>
  <c r="H2855" i="33" s="1"/>
  <c r="D2855" i="33"/>
  <c r="J2854" i="33"/>
  <c r="G2854" i="33"/>
  <c r="H2854" i="33" s="1"/>
  <c r="D2854" i="33"/>
  <c r="J2853" i="33"/>
  <c r="G2853" i="33"/>
  <c r="H2853" i="33" s="1"/>
  <c r="D2853" i="33"/>
  <c r="J2852" i="33"/>
  <c r="G2852" i="33"/>
  <c r="H2852" i="33" s="1"/>
  <c r="D2852" i="33"/>
  <c r="J2851" i="33"/>
  <c r="G2851" i="33"/>
  <c r="H2851" i="33" s="1"/>
  <c r="D2851" i="33"/>
  <c r="J2850" i="33"/>
  <c r="G2850" i="33"/>
  <c r="H2850" i="33" s="1"/>
  <c r="D2850" i="33"/>
  <c r="J2849" i="33"/>
  <c r="G2849" i="33"/>
  <c r="H2849" i="33" s="1"/>
  <c r="D2849" i="33"/>
  <c r="J2848" i="33"/>
  <c r="G2848" i="33"/>
  <c r="H2848" i="33" s="1"/>
  <c r="D2848" i="33"/>
  <c r="J2847" i="33"/>
  <c r="G2847" i="33"/>
  <c r="H2847" i="33" s="1"/>
  <c r="D2847" i="33"/>
  <c r="J2846" i="33"/>
  <c r="G2846" i="33"/>
  <c r="H2846" i="33" s="1"/>
  <c r="D2846" i="33"/>
  <c r="J2845" i="33"/>
  <c r="G2845" i="33"/>
  <c r="H2845" i="33" s="1"/>
  <c r="D2845" i="33"/>
  <c r="J2844" i="33"/>
  <c r="G2844" i="33"/>
  <c r="H2844" i="33" s="1"/>
  <c r="D2844" i="33"/>
  <c r="J2843" i="33"/>
  <c r="G2843" i="33"/>
  <c r="H2843" i="33" s="1"/>
  <c r="D2843" i="33"/>
  <c r="J2842" i="33"/>
  <c r="H2842" i="33"/>
  <c r="G2842" i="33"/>
  <c r="D2842" i="33"/>
  <c r="J2841" i="33"/>
  <c r="G2841" i="33"/>
  <c r="H2841" i="33" s="1"/>
  <c r="D2841" i="33"/>
  <c r="J2840" i="33"/>
  <c r="G2840" i="33"/>
  <c r="H2840" i="33" s="1"/>
  <c r="D2840" i="33"/>
  <c r="J2839" i="33"/>
  <c r="G2839" i="33"/>
  <c r="H2839" i="33" s="1"/>
  <c r="D2839" i="33"/>
  <c r="J2838" i="33"/>
  <c r="H2838" i="33"/>
  <c r="G2838" i="33"/>
  <c r="D2838" i="33"/>
  <c r="J2837" i="33"/>
  <c r="G2837" i="33"/>
  <c r="H2837" i="33" s="1"/>
  <c r="D2837" i="33"/>
  <c r="J2836" i="33"/>
  <c r="G2836" i="33"/>
  <c r="H2836" i="33" s="1"/>
  <c r="D2836" i="33"/>
  <c r="J2835" i="33"/>
  <c r="G2835" i="33"/>
  <c r="H2835" i="33" s="1"/>
  <c r="D2835" i="33"/>
  <c r="J2834" i="33"/>
  <c r="H2834" i="33"/>
  <c r="G2834" i="33"/>
  <c r="D2834" i="33"/>
  <c r="J2833" i="33"/>
  <c r="H2833" i="33"/>
  <c r="G2833" i="33"/>
  <c r="D2833" i="33"/>
  <c r="J2832" i="33"/>
  <c r="G2832" i="33"/>
  <c r="H2832" i="33" s="1"/>
  <c r="D2832" i="33"/>
  <c r="J2831" i="33"/>
  <c r="G2831" i="33"/>
  <c r="H2831" i="33" s="1"/>
  <c r="D2831" i="33"/>
  <c r="J2830" i="33"/>
  <c r="G2830" i="33"/>
  <c r="H2830" i="33" s="1"/>
  <c r="D2830" i="33"/>
  <c r="J2829" i="33"/>
  <c r="G2829" i="33"/>
  <c r="H2829" i="33" s="1"/>
  <c r="D2829" i="33"/>
  <c r="J2828" i="33"/>
  <c r="H2828" i="33"/>
  <c r="G2828" i="33"/>
  <c r="D2828" i="33"/>
  <c r="J2827" i="33"/>
  <c r="G2827" i="33"/>
  <c r="H2827" i="33" s="1"/>
  <c r="D2827" i="33"/>
  <c r="J2826" i="33"/>
  <c r="G2826" i="33"/>
  <c r="H2826" i="33" s="1"/>
  <c r="D2826" i="33"/>
  <c r="J2825" i="33"/>
  <c r="G2825" i="33"/>
  <c r="H2825" i="33" s="1"/>
  <c r="D2825" i="33"/>
  <c r="J2824" i="33"/>
  <c r="H2824" i="33"/>
  <c r="G2824" i="33"/>
  <c r="D2824" i="33"/>
  <c r="J2823" i="33"/>
  <c r="G2823" i="33"/>
  <c r="H2823" i="33" s="1"/>
  <c r="D2823" i="33"/>
  <c r="J2822" i="33"/>
  <c r="G2822" i="33"/>
  <c r="H2822" i="33" s="1"/>
  <c r="D2822" i="33"/>
  <c r="J2821" i="33"/>
  <c r="H2821" i="33"/>
  <c r="G2821" i="33"/>
  <c r="D2821" i="33"/>
  <c r="J2820" i="33"/>
  <c r="H2820" i="33"/>
  <c r="G2820" i="33"/>
  <c r="D2820" i="33"/>
  <c r="J2819" i="33"/>
  <c r="H2819" i="33"/>
  <c r="G2819" i="33"/>
  <c r="D2819" i="33"/>
  <c r="J2818" i="33"/>
  <c r="G2818" i="33"/>
  <c r="H2818" i="33" s="1"/>
  <c r="D2818" i="33"/>
  <c r="J2817" i="33"/>
  <c r="G2817" i="33"/>
  <c r="H2817" i="33" s="1"/>
  <c r="D2817" i="33"/>
  <c r="J2816" i="33"/>
  <c r="G2816" i="33"/>
  <c r="H2816" i="33" s="1"/>
  <c r="D2816" i="33"/>
  <c r="J2815" i="33"/>
  <c r="G2815" i="33"/>
  <c r="H2815" i="33" s="1"/>
  <c r="D2815" i="33"/>
  <c r="J2814" i="33"/>
  <c r="G2814" i="33"/>
  <c r="H2814" i="33" s="1"/>
  <c r="D2814" i="33"/>
  <c r="B2814" i="33"/>
  <c r="B2815" i="33" s="1"/>
  <c r="B2816" i="33" s="1"/>
  <c r="B2817" i="33" s="1"/>
  <c r="B2818" i="33" s="1"/>
  <c r="B2819" i="33" s="1"/>
  <c r="B2820" i="33" s="1"/>
  <c r="B2821" i="33" s="1"/>
  <c r="B2822" i="33" s="1"/>
  <c r="B2823" i="33" s="1"/>
  <c r="B2824" i="33" s="1"/>
  <c r="B2825" i="33" s="1"/>
  <c r="B2826" i="33" s="1"/>
  <c r="B2827" i="33" s="1"/>
  <c r="B2828" i="33" s="1"/>
  <c r="B2829" i="33" s="1"/>
  <c r="B2830" i="33" s="1"/>
  <c r="B2831" i="33" s="1"/>
  <c r="B2832" i="33" s="1"/>
  <c r="B2833" i="33" s="1"/>
  <c r="B2834" i="33" s="1"/>
  <c r="B2835" i="33" s="1"/>
  <c r="B2836" i="33" s="1"/>
  <c r="B2837" i="33" s="1"/>
  <c r="B2838" i="33" s="1"/>
  <c r="B2839" i="33" s="1"/>
  <c r="B2840" i="33" s="1"/>
  <c r="B2841" i="33" s="1"/>
  <c r="B2842" i="33" s="1"/>
  <c r="B2843" i="33" s="1"/>
  <c r="B2844" i="33" s="1"/>
  <c r="J2813" i="33"/>
  <c r="G2813" i="33"/>
  <c r="H2813" i="33" s="1"/>
  <c r="D2813" i="33"/>
  <c r="J2812" i="33"/>
  <c r="G2812" i="33"/>
  <c r="H2812" i="33" s="1"/>
  <c r="D2812" i="33"/>
  <c r="J2811" i="33"/>
  <c r="H2811" i="33"/>
  <c r="G2811" i="33"/>
  <c r="D2811" i="33"/>
  <c r="J2810" i="33"/>
  <c r="G2810" i="33"/>
  <c r="H2810" i="33" s="1"/>
  <c r="D2810" i="33"/>
  <c r="J2809" i="33"/>
  <c r="G2809" i="33"/>
  <c r="H2809" i="33" s="1"/>
  <c r="D2809" i="33"/>
  <c r="J2808" i="33"/>
  <c r="G2808" i="33"/>
  <c r="H2808" i="33" s="1"/>
  <c r="D2808" i="33"/>
  <c r="J2807" i="33"/>
  <c r="G2807" i="33"/>
  <c r="H2807" i="33" s="1"/>
  <c r="D2807" i="33"/>
  <c r="J2806" i="33"/>
  <c r="H2806" i="33"/>
  <c r="G2806" i="33"/>
  <c r="D2806" i="33"/>
  <c r="J2805" i="33"/>
  <c r="G2805" i="33"/>
  <c r="H2805" i="33" s="1"/>
  <c r="D2805" i="33"/>
  <c r="B2805" i="33"/>
  <c r="B2806" i="33" s="1"/>
  <c r="B2807" i="33" s="1"/>
  <c r="B2808" i="33" s="1"/>
  <c r="B2809" i="33" s="1"/>
  <c r="B2810" i="33" s="1"/>
  <c r="B2811" i="33" s="1"/>
  <c r="B2812" i="33" s="1"/>
  <c r="B2813" i="33" s="1"/>
  <c r="J2804" i="33"/>
  <c r="G2804" i="33"/>
  <c r="H2804" i="33" s="1"/>
  <c r="D2804" i="33"/>
  <c r="G2799" i="33"/>
  <c r="D2799" i="33"/>
  <c r="G2798" i="33"/>
  <c r="D2798" i="33"/>
  <c r="G2797" i="33"/>
  <c r="D2797" i="33"/>
  <c r="G2796" i="33"/>
  <c r="D2796" i="33"/>
  <c r="G2795" i="33"/>
  <c r="D2795" i="33"/>
  <c r="G2794" i="33"/>
  <c r="D2794" i="33"/>
  <c r="G2793" i="33"/>
  <c r="D2793" i="33"/>
  <c r="G2792" i="33"/>
  <c r="D2792" i="33"/>
  <c r="G2791" i="33"/>
  <c r="D2791" i="33"/>
  <c r="G2790" i="33"/>
  <c r="D2790" i="33"/>
  <c r="G2789" i="33"/>
  <c r="D2789" i="33"/>
  <c r="G2788" i="33"/>
  <c r="D2788" i="33"/>
  <c r="G2787" i="33"/>
  <c r="D2787" i="33"/>
  <c r="G2786" i="33"/>
  <c r="D2786" i="33"/>
  <c r="G2785" i="33"/>
  <c r="D2785" i="33"/>
  <c r="J2784" i="33"/>
  <c r="G2784" i="33"/>
  <c r="D2784" i="33"/>
  <c r="J2783" i="33"/>
  <c r="G2783" i="33"/>
  <c r="D2783" i="33"/>
  <c r="J2782" i="33"/>
  <c r="G2782" i="33"/>
  <c r="D2782" i="33"/>
  <c r="J2781" i="33"/>
  <c r="G2781" i="33"/>
  <c r="D2781" i="33"/>
  <c r="J2780" i="33"/>
  <c r="G2780" i="33"/>
  <c r="D2780" i="33"/>
  <c r="J2779" i="33"/>
  <c r="G2779" i="33"/>
  <c r="D2779" i="33"/>
  <c r="J2778" i="33"/>
  <c r="G2778" i="33"/>
  <c r="D2778" i="33"/>
  <c r="J2777" i="33"/>
  <c r="G2777" i="33"/>
  <c r="D2777" i="33"/>
  <c r="J2776" i="33"/>
  <c r="G2776" i="33"/>
  <c r="D2776" i="33"/>
  <c r="J2775" i="33"/>
  <c r="G2775" i="33"/>
  <c r="D2775" i="33"/>
  <c r="J2774" i="33"/>
  <c r="G2774" i="33"/>
  <c r="D2774" i="33"/>
  <c r="J2773" i="33"/>
  <c r="G2773" i="33"/>
  <c r="D2773" i="33"/>
  <c r="J2772" i="33"/>
  <c r="G2772" i="33"/>
  <c r="D2772" i="33"/>
  <c r="J2771" i="33"/>
  <c r="G2771" i="33"/>
  <c r="D2771" i="33"/>
  <c r="J2770" i="33"/>
  <c r="G2770" i="33"/>
  <c r="D2770" i="33"/>
  <c r="J2769" i="33"/>
  <c r="G2769" i="33"/>
  <c r="D2769" i="33"/>
  <c r="J2768" i="33"/>
  <c r="G2768" i="33"/>
  <c r="D2768" i="33"/>
  <c r="J2767" i="33"/>
  <c r="G2767" i="33"/>
  <c r="D2767" i="33"/>
  <c r="J2766" i="33"/>
  <c r="G2766" i="33"/>
  <c r="D2766" i="33"/>
  <c r="J2765" i="33"/>
  <c r="G2765" i="33"/>
  <c r="D2765" i="33"/>
  <c r="J2764" i="33"/>
  <c r="G2764" i="33"/>
  <c r="D2764" i="33"/>
  <c r="J2763" i="33"/>
  <c r="G2763" i="33"/>
  <c r="D2763" i="33"/>
  <c r="J2762" i="33"/>
  <c r="G2762" i="33"/>
  <c r="D2762" i="33"/>
  <c r="J2761" i="33"/>
  <c r="G2761" i="33"/>
  <c r="D2761" i="33"/>
  <c r="J2760" i="33"/>
  <c r="G2760" i="33"/>
  <c r="D2760" i="33"/>
  <c r="J2759" i="33"/>
  <c r="G2759" i="33"/>
  <c r="D2759" i="33"/>
  <c r="J2758" i="33"/>
  <c r="G2758" i="33"/>
  <c r="D2758" i="33"/>
  <c r="J2757" i="33"/>
  <c r="G2757" i="33"/>
  <c r="D2757" i="33"/>
  <c r="J2756" i="33"/>
  <c r="G2756" i="33"/>
  <c r="D2756" i="33"/>
  <c r="J2755" i="33"/>
  <c r="G2755" i="33"/>
  <c r="D2755" i="33"/>
  <c r="J2754" i="33"/>
  <c r="G2754" i="33"/>
  <c r="D2754" i="33"/>
  <c r="J2753" i="33"/>
  <c r="J2752" i="33"/>
  <c r="G2752" i="33"/>
  <c r="G2753" i="33" s="1"/>
  <c r="D2752" i="33"/>
  <c r="J2751" i="33"/>
  <c r="G2751" i="33"/>
  <c r="B2751" i="33"/>
  <c r="B2752" i="33" s="1"/>
  <c r="B2753" i="33" s="1"/>
  <c r="B2754" i="33" s="1"/>
  <c r="B2755" i="33" s="1"/>
  <c r="B2756" i="33" s="1"/>
  <c r="B2757" i="33" s="1"/>
  <c r="B2758" i="33" s="1"/>
  <c r="B2759" i="33" s="1"/>
  <c r="B2760" i="33" s="1"/>
  <c r="B2761" i="33" s="1"/>
  <c r="B2762" i="33" s="1"/>
  <c r="B2763" i="33" s="1"/>
  <c r="B2764" i="33" s="1"/>
  <c r="B2765" i="33" s="1"/>
  <c r="B2766" i="33" s="1"/>
  <c r="B2767" i="33" s="1"/>
  <c r="B2768" i="33" s="1"/>
  <c r="B2769" i="33" s="1"/>
  <c r="B2770" i="33" s="1"/>
  <c r="B2771" i="33" s="1"/>
  <c r="B2772" i="33" s="1"/>
  <c r="B2773" i="33" s="1"/>
  <c r="B2774" i="33" s="1"/>
  <c r="B2775" i="33" s="1"/>
  <c r="B2776" i="33" s="1"/>
  <c r="B2777" i="33" s="1"/>
  <c r="B2778" i="33" s="1"/>
  <c r="B2779" i="33" s="1"/>
  <c r="B2780" i="33" s="1"/>
  <c r="B2781" i="33" s="1"/>
  <c r="B2782" i="33" s="1"/>
  <c r="B2783" i="33" s="1"/>
  <c r="B2784" i="33" s="1"/>
  <c r="B2785" i="33" s="1"/>
  <c r="B2786" i="33" s="1"/>
  <c r="B2787" i="33" s="1"/>
  <c r="B2788" i="33" s="1"/>
  <c r="B2789" i="33" s="1"/>
  <c r="B2790" i="33" s="1"/>
  <c r="B2791" i="33" s="1"/>
  <c r="B2792" i="33" s="1"/>
  <c r="B2793" i="33" s="1"/>
  <c r="B2794" i="33" s="1"/>
  <c r="B2795" i="33" s="1"/>
  <c r="B2796" i="33" s="1"/>
  <c r="B2797" i="33" s="1"/>
  <c r="B2798" i="33" s="1"/>
  <c r="B2799" i="33" s="1"/>
  <c r="J2750" i="33"/>
  <c r="G2750" i="33"/>
  <c r="D2750" i="33"/>
  <c r="G2746" i="33"/>
  <c r="G2745" i="33"/>
  <c r="G2744" i="33"/>
  <c r="G2740" i="33"/>
  <c r="D2740" i="33"/>
  <c r="G2739" i="33"/>
  <c r="D2739" i="33"/>
  <c r="G2738" i="33"/>
  <c r="D2738" i="33"/>
  <c r="G2737" i="33"/>
  <c r="D2737" i="33"/>
  <c r="G2736" i="33"/>
  <c r="D2736" i="33"/>
  <c r="G2735" i="33"/>
  <c r="D2735" i="33"/>
  <c r="G2734" i="33"/>
  <c r="D2734" i="33"/>
  <c r="J2729" i="33"/>
  <c r="D2729" i="33"/>
  <c r="J2728" i="33"/>
  <c r="D2728" i="33"/>
  <c r="D2727" i="33"/>
  <c r="D2726" i="33"/>
  <c r="J2725" i="33"/>
  <c r="D2725" i="33"/>
  <c r="D2724" i="33"/>
  <c r="J2723" i="33"/>
  <c r="G2723" i="33"/>
  <c r="D2723" i="33"/>
  <c r="B2723" i="33"/>
  <c r="B2724" i="33" s="1"/>
  <c r="B2725" i="33" s="1"/>
  <c r="B2726" i="33" s="1"/>
  <c r="B2727" i="33" s="1"/>
  <c r="B2728" i="33" s="1"/>
  <c r="B2729" i="33" s="1"/>
  <c r="D2722" i="33"/>
  <c r="J2719" i="33"/>
  <c r="G2719" i="33"/>
  <c r="D2719" i="33"/>
  <c r="J2718" i="33"/>
  <c r="G2718" i="33"/>
  <c r="D2718" i="33"/>
  <c r="J2717" i="33"/>
  <c r="G2717" i="33"/>
  <c r="D2717" i="33"/>
  <c r="J2716" i="33"/>
  <c r="G2716" i="33"/>
  <c r="D2716" i="33"/>
  <c r="J2715" i="33"/>
  <c r="G2715" i="33"/>
  <c r="D2715" i="33"/>
  <c r="J2714" i="33"/>
  <c r="G2714" i="33"/>
  <c r="D2714" i="33"/>
  <c r="J2713" i="33"/>
  <c r="G2713" i="33"/>
  <c r="D2713" i="33"/>
  <c r="J2712" i="33"/>
  <c r="G2712" i="33"/>
  <c r="D2712" i="33"/>
  <c r="J2711" i="33"/>
  <c r="G2711" i="33"/>
  <c r="D2711" i="33"/>
  <c r="J2710" i="33"/>
  <c r="G2710" i="33"/>
  <c r="D2710" i="33"/>
  <c r="J2709" i="33"/>
  <c r="G2709" i="33"/>
  <c r="D2709" i="33"/>
  <c r="J2708" i="33"/>
  <c r="G2708" i="33"/>
  <c r="D2708" i="33"/>
  <c r="J2707" i="33"/>
  <c r="G2707" i="33"/>
  <c r="D2707" i="33"/>
  <c r="J2706" i="33"/>
  <c r="G2706" i="33"/>
  <c r="D2706" i="33"/>
  <c r="J2705" i="33"/>
  <c r="G2705" i="33"/>
  <c r="D2705" i="33"/>
  <c r="J2704" i="33"/>
  <c r="G2704" i="33"/>
  <c r="D2704" i="33"/>
  <c r="J2703" i="33"/>
  <c r="G2703" i="33"/>
  <c r="D2703" i="33"/>
  <c r="J2702" i="33"/>
  <c r="G2702" i="33"/>
  <c r="D2702" i="33"/>
  <c r="J2701" i="33"/>
  <c r="G2701" i="33"/>
  <c r="D2701" i="33"/>
  <c r="J2700" i="33"/>
  <c r="G2700" i="33"/>
  <c r="D2700" i="33"/>
  <c r="J2699" i="33"/>
  <c r="G2699" i="33"/>
  <c r="D2699" i="33"/>
  <c r="J2698" i="33"/>
  <c r="G2698" i="33"/>
  <c r="D2698" i="33"/>
  <c r="J2697" i="33"/>
  <c r="G2697" i="33"/>
  <c r="D2697" i="33"/>
  <c r="J2696" i="33"/>
  <c r="G2696" i="33"/>
  <c r="D2696" i="33"/>
  <c r="J2695" i="33"/>
  <c r="G2695" i="33"/>
  <c r="D2695" i="33"/>
  <c r="J2694" i="33"/>
  <c r="G2694" i="33"/>
  <c r="D2694" i="33"/>
  <c r="J2693" i="33"/>
  <c r="G2693" i="33"/>
  <c r="D2693" i="33"/>
  <c r="J2692" i="33"/>
  <c r="G2692" i="33"/>
  <c r="D2692" i="33"/>
  <c r="J2691" i="33"/>
  <c r="G2691" i="33"/>
  <c r="D2691" i="33"/>
  <c r="J2690" i="33"/>
  <c r="G2690" i="33"/>
  <c r="D2690" i="33"/>
  <c r="J2689" i="33"/>
  <c r="G2689" i="33"/>
  <c r="D2689" i="33"/>
  <c r="J2688" i="33"/>
  <c r="G2688" i="33"/>
  <c r="D2688" i="33"/>
  <c r="J2687" i="33"/>
  <c r="G2687" i="33"/>
  <c r="D2687" i="33"/>
  <c r="J2686" i="33"/>
  <c r="G2686" i="33"/>
  <c r="D2686" i="33"/>
  <c r="J2685" i="33"/>
  <c r="G2685" i="33"/>
  <c r="D2685" i="33"/>
  <c r="J2684" i="33"/>
  <c r="G2684" i="33"/>
  <c r="D2684" i="33"/>
  <c r="J2683" i="33"/>
  <c r="G2683" i="33"/>
  <c r="D2683" i="33"/>
  <c r="J2682" i="33"/>
  <c r="G2682" i="33"/>
  <c r="D2682" i="33"/>
  <c r="J2681" i="33"/>
  <c r="G2681" i="33"/>
  <c r="D2681" i="33"/>
  <c r="J2680" i="33"/>
  <c r="G2680" i="33"/>
  <c r="D2680" i="33"/>
  <c r="J2679" i="33"/>
  <c r="G2679" i="33"/>
  <c r="D2679" i="33"/>
  <c r="J2678" i="33"/>
  <c r="G2678" i="33"/>
  <c r="D2678" i="33"/>
  <c r="J2677" i="33"/>
  <c r="G2677" i="33"/>
  <c r="D2677" i="33"/>
  <c r="J2676" i="33"/>
  <c r="G2676" i="33"/>
  <c r="D2676" i="33"/>
  <c r="J2675" i="33"/>
  <c r="G2675" i="33"/>
  <c r="D2675" i="33"/>
  <c r="J2674" i="33"/>
  <c r="G2674" i="33"/>
  <c r="D2674" i="33"/>
  <c r="J2673" i="33"/>
  <c r="G2673" i="33"/>
  <c r="D2673" i="33"/>
  <c r="J2672" i="33"/>
  <c r="G2672" i="33"/>
  <c r="D2672" i="33"/>
  <c r="J2671" i="33"/>
  <c r="G2671" i="33"/>
  <c r="D2671" i="33"/>
  <c r="J2670" i="33"/>
  <c r="G2670" i="33"/>
  <c r="D2670" i="33"/>
  <c r="J2669" i="33"/>
  <c r="G2669" i="33"/>
  <c r="D2669" i="33"/>
  <c r="J2668" i="33"/>
  <c r="G2668" i="33"/>
  <c r="D2668" i="33"/>
  <c r="J2667" i="33"/>
  <c r="G2667" i="33"/>
  <c r="D2667" i="33"/>
  <c r="J2666" i="33"/>
  <c r="G2666" i="33"/>
  <c r="D2666" i="33"/>
  <c r="J2665" i="33"/>
  <c r="G2665" i="33"/>
  <c r="D2665" i="33"/>
  <c r="J2664" i="33"/>
  <c r="G2664" i="33"/>
  <c r="D2664" i="33"/>
  <c r="J2663" i="33"/>
  <c r="G2663" i="33"/>
  <c r="D2663" i="33"/>
  <c r="J2662" i="33"/>
  <c r="G2662" i="33"/>
  <c r="D2662" i="33"/>
  <c r="J2661" i="33"/>
  <c r="G2661" i="33"/>
  <c r="D2661" i="33"/>
  <c r="J2660" i="33"/>
  <c r="G2660" i="33"/>
  <c r="D2660" i="33"/>
  <c r="J2659" i="33"/>
  <c r="G2659" i="33"/>
  <c r="D2659" i="33"/>
  <c r="B2659" i="33"/>
  <c r="B2660" i="33" s="1"/>
  <c r="B2661" i="33" s="1"/>
  <c r="B2662" i="33" s="1"/>
  <c r="B2663" i="33" s="1"/>
  <c r="B2664" i="33" s="1"/>
  <c r="B2665" i="33" s="1"/>
  <c r="B2666" i="33" s="1"/>
  <c r="B2667" i="33" s="1"/>
  <c r="B2668" i="33" s="1"/>
  <c r="B2669" i="33" s="1"/>
  <c r="B2670" i="33" s="1"/>
  <c r="B2671" i="33" s="1"/>
  <c r="B2672" i="33" s="1"/>
  <c r="B2673" i="33" s="1"/>
  <c r="B2674" i="33" s="1"/>
  <c r="B2675" i="33" s="1"/>
  <c r="B2676" i="33" s="1"/>
  <c r="B2677" i="33" s="1"/>
  <c r="B2678" i="33" s="1"/>
  <c r="B2679" i="33" s="1"/>
  <c r="B2680" i="33" s="1"/>
  <c r="B2681" i="33" s="1"/>
  <c r="B2682" i="33" s="1"/>
  <c r="B2683" i="33" s="1"/>
  <c r="B2684" i="33" s="1"/>
  <c r="B2685" i="33" s="1"/>
  <c r="B2686" i="33" s="1"/>
  <c r="B2687" i="33" s="1"/>
  <c r="B2688" i="33" s="1"/>
  <c r="B2689" i="33" s="1"/>
  <c r="B2690" i="33" s="1"/>
  <c r="B2691" i="33" s="1"/>
  <c r="B2692" i="33" s="1"/>
  <c r="B2693" i="33" s="1"/>
  <c r="B2694" i="33" s="1"/>
  <c r="B2695" i="33" s="1"/>
  <c r="B2696" i="33" s="1"/>
  <c r="B2697" i="33" s="1"/>
  <c r="B2698" i="33" s="1"/>
  <c r="B2699" i="33" s="1"/>
  <c r="B2700" i="33" s="1"/>
  <c r="B2701" i="33" s="1"/>
  <c r="B2702" i="33" s="1"/>
  <c r="B2703" i="33" s="1"/>
  <c r="B2704" i="33" s="1"/>
  <c r="B2705" i="33" s="1"/>
  <c r="B2706" i="33" s="1"/>
  <c r="B2707" i="33" s="1"/>
  <c r="B2708" i="33" s="1"/>
  <c r="B2709" i="33" s="1"/>
  <c r="B2710" i="33" s="1"/>
  <c r="B2711" i="33" s="1"/>
  <c r="B2712" i="33" s="1"/>
  <c r="B2713" i="33" s="1"/>
  <c r="B2714" i="33" s="1"/>
  <c r="B2715" i="33" s="1"/>
  <c r="B2716" i="33" s="1"/>
  <c r="B2717" i="33" s="1"/>
  <c r="B2718" i="33" s="1"/>
  <c r="B2719" i="33" s="1"/>
  <c r="J2658" i="33"/>
  <c r="G2658" i="33"/>
  <c r="D2658" i="33"/>
  <c r="J2657" i="33"/>
  <c r="G2657" i="33"/>
  <c r="D2657" i="33"/>
  <c r="J2656" i="33"/>
  <c r="G2656" i="33"/>
  <c r="D2656" i="33"/>
  <c r="J2655" i="33"/>
  <c r="G2655" i="33"/>
  <c r="D2655" i="33"/>
  <c r="J2654" i="33"/>
  <c r="G2654" i="33"/>
  <c r="D2654" i="33"/>
  <c r="J2653" i="33"/>
  <c r="G2653" i="33"/>
  <c r="D2653" i="33"/>
  <c r="J2652" i="33"/>
  <c r="G2652" i="33"/>
  <c r="D2652" i="33"/>
  <c r="J2651" i="33"/>
  <c r="G2651" i="33"/>
  <c r="D2651" i="33"/>
  <c r="J2650" i="33"/>
  <c r="G2650" i="33"/>
  <c r="D2650" i="33"/>
  <c r="J2649" i="33"/>
  <c r="G2649" i="33"/>
  <c r="D2649" i="33"/>
  <c r="J2648" i="33"/>
  <c r="G2648" i="33"/>
  <c r="D2648" i="33"/>
  <c r="J2647" i="33"/>
  <c r="G2647" i="33"/>
  <c r="D2647" i="33"/>
  <c r="J2646" i="33"/>
  <c r="G2646" i="33"/>
  <c r="D2646" i="33"/>
  <c r="J2645" i="33"/>
  <c r="G2645" i="33"/>
  <c r="D2645" i="33"/>
  <c r="J2644" i="33"/>
  <c r="G2644" i="33"/>
  <c r="D2644" i="33"/>
  <c r="J2643" i="33"/>
  <c r="G2643" i="33"/>
  <c r="D2643" i="33"/>
  <c r="J2642" i="33"/>
  <c r="G2642" i="33"/>
  <c r="D2642" i="33"/>
  <c r="J2641" i="33"/>
  <c r="G2641" i="33"/>
  <c r="D2641" i="33"/>
  <c r="J2640" i="33"/>
  <c r="G2640" i="33"/>
  <c r="D2640" i="33"/>
  <c r="J2639" i="33"/>
  <c r="G2639" i="33"/>
  <c r="D2639" i="33"/>
  <c r="J2638" i="33"/>
  <c r="G2638" i="33"/>
  <c r="D2638" i="33"/>
  <c r="J2637" i="33"/>
  <c r="G2637" i="33"/>
  <c r="D2637" i="33"/>
  <c r="J2636" i="33"/>
  <c r="G2636" i="33"/>
  <c r="D2636" i="33"/>
  <c r="J2635" i="33"/>
  <c r="G2635" i="33"/>
  <c r="D2635" i="33"/>
  <c r="J2634" i="33"/>
  <c r="G2634" i="33"/>
  <c r="D2634" i="33"/>
  <c r="J2633" i="33"/>
  <c r="G2633" i="33"/>
  <c r="D2633" i="33"/>
  <c r="J2632" i="33"/>
  <c r="G2632" i="33"/>
  <c r="D2632" i="33"/>
  <c r="J2631" i="33"/>
  <c r="G2631" i="33"/>
  <c r="D2631" i="33"/>
  <c r="J2630" i="33"/>
  <c r="G2630" i="33"/>
  <c r="D2630" i="33"/>
  <c r="J2629" i="33"/>
  <c r="G2629" i="33"/>
  <c r="D2629" i="33"/>
  <c r="J2628" i="33"/>
  <c r="G2628" i="33"/>
  <c r="D2628" i="33"/>
  <c r="J2627" i="33"/>
  <c r="G2627" i="33"/>
  <c r="D2627" i="33"/>
  <c r="J2626" i="33"/>
  <c r="G2626" i="33"/>
  <c r="D2626" i="33"/>
  <c r="J2625" i="33"/>
  <c r="G2625" i="33"/>
  <c r="D2625" i="33"/>
  <c r="J2624" i="33"/>
  <c r="G2624" i="33"/>
  <c r="D2624" i="33"/>
  <c r="J2623" i="33"/>
  <c r="G2623" i="33"/>
  <c r="D2623" i="33"/>
  <c r="J2622" i="33"/>
  <c r="G2622" i="33"/>
  <c r="D2622" i="33"/>
  <c r="J2621" i="33"/>
  <c r="G2621" i="33"/>
  <c r="D2621" i="33"/>
  <c r="J2620" i="33"/>
  <c r="G2620" i="33"/>
  <c r="D2620" i="33"/>
  <c r="J2619" i="33"/>
  <c r="G2619" i="33"/>
  <c r="D2619" i="33"/>
  <c r="J2618" i="33"/>
  <c r="G2618" i="33"/>
  <c r="D2618" i="33"/>
  <c r="J2617" i="33"/>
  <c r="G2617" i="33"/>
  <c r="D2617" i="33"/>
  <c r="J2616" i="33"/>
  <c r="G2616" i="33"/>
  <c r="D2616" i="33"/>
  <c r="J2615" i="33"/>
  <c r="G2615" i="33"/>
  <c r="D2615" i="33"/>
  <c r="J2614" i="33"/>
  <c r="G2614" i="33"/>
  <c r="D2614" i="33"/>
  <c r="J2613" i="33"/>
  <c r="G2613" i="33"/>
  <c r="D2613" i="33"/>
  <c r="J2612" i="33"/>
  <c r="G2612" i="33"/>
  <c r="D2612" i="33"/>
  <c r="J2611" i="33"/>
  <c r="G2611" i="33"/>
  <c r="D2611" i="33"/>
  <c r="J2610" i="33"/>
  <c r="G2610" i="33"/>
  <c r="D2610" i="33"/>
  <c r="J2609" i="33"/>
  <c r="G2609" i="33"/>
  <c r="D2609" i="33"/>
  <c r="J2608" i="33"/>
  <c r="G2608" i="33"/>
  <c r="D2608" i="33"/>
  <c r="J2607" i="33"/>
  <c r="G2607" i="33"/>
  <c r="D2607" i="33"/>
  <c r="J2606" i="33"/>
  <c r="G2606" i="33"/>
  <c r="D2606" i="33"/>
  <c r="J2605" i="33"/>
  <c r="G2605" i="33"/>
  <c r="D2605" i="33"/>
  <c r="J2604" i="33"/>
  <c r="G2604" i="33"/>
  <c r="D2604" i="33"/>
  <c r="J2603" i="33"/>
  <c r="G2603" i="33"/>
  <c r="D2603" i="33"/>
  <c r="B2603" i="33"/>
  <c r="B2604" i="33" s="1"/>
  <c r="B2605" i="33" s="1"/>
  <c r="B2606" i="33" s="1"/>
  <c r="B2607" i="33" s="1"/>
  <c r="B2608" i="33" s="1"/>
  <c r="B2609" i="33" s="1"/>
  <c r="B2610" i="33" s="1"/>
  <c r="B2611" i="33" s="1"/>
  <c r="B2612" i="33" s="1"/>
  <c r="B2613" i="33" s="1"/>
  <c r="B2614" i="33" s="1"/>
  <c r="B2615" i="33" s="1"/>
  <c r="B2616" i="33" s="1"/>
  <c r="B2617" i="33" s="1"/>
  <c r="B2618" i="33" s="1"/>
  <c r="B2619" i="33" s="1"/>
  <c r="B2620" i="33" s="1"/>
  <c r="B2621" i="33" s="1"/>
  <c r="B2622" i="33" s="1"/>
  <c r="B2623" i="33" s="1"/>
  <c r="B2624" i="33" s="1"/>
  <c r="B2625" i="33" s="1"/>
  <c r="B2626" i="33" s="1"/>
  <c r="B2627" i="33" s="1"/>
  <c r="B2628" i="33" s="1"/>
  <c r="B2629" i="33" s="1"/>
  <c r="B2630" i="33" s="1"/>
  <c r="B2631" i="33" s="1"/>
  <c r="B2632" i="33" s="1"/>
  <c r="B2633" i="33" s="1"/>
  <c r="B2634" i="33" s="1"/>
  <c r="B2635" i="33" s="1"/>
  <c r="B2636" i="33" s="1"/>
  <c r="B2637" i="33" s="1"/>
  <c r="B2638" i="33" s="1"/>
  <c r="B2639" i="33" s="1"/>
  <c r="B2640" i="33" s="1"/>
  <c r="B2641" i="33" s="1"/>
  <c r="B2642" i="33" s="1"/>
  <c r="B2643" i="33" s="1"/>
  <c r="B2644" i="33" s="1"/>
  <c r="B2645" i="33" s="1"/>
  <c r="B2646" i="33" s="1"/>
  <c r="B2647" i="33" s="1"/>
  <c r="B2648" i="33" s="1"/>
  <c r="B2649" i="33" s="1"/>
  <c r="B2650" i="33" s="1"/>
  <c r="B2651" i="33" s="1"/>
  <c r="B2652" i="33" s="1"/>
  <c r="B2653" i="33" s="1"/>
  <c r="B2654" i="33" s="1"/>
  <c r="B2655" i="33" s="1"/>
  <c r="B2656" i="33" s="1"/>
  <c r="B2657" i="33" s="1"/>
  <c r="B2658" i="33" s="1"/>
  <c r="J2602" i="33"/>
  <c r="G2602" i="33"/>
  <c r="D2602" i="33"/>
  <c r="B2602" i="33"/>
  <c r="J2601" i="33"/>
  <c r="G2601" i="33"/>
  <c r="D2601" i="33"/>
  <c r="Q2600" i="33"/>
  <c r="F2596" i="33"/>
  <c r="D2596" i="33"/>
  <c r="J2595" i="33"/>
  <c r="G2595" i="33"/>
  <c r="F2595" i="33"/>
  <c r="D2595" i="33"/>
  <c r="J2594" i="33"/>
  <c r="F2594" i="33"/>
  <c r="D2594" i="33"/>
  <c r="J2593" i="33"/>
  <c r="G2593" i="33"/>
  <c r="F2593" i="33"/>
  <c r="D2593" i="33"/>
  <c r="J2592" i="33"/>
  <c r="G2592" i="33"/>
  <c r="F2592" i="33"/>
  <c r="D2592" i="33"/>
  <c r="J2591" i="33"/>
  <c r="G2591" i="33"/>
  <c r="F2591" i="33"/>
  <c r="D2591" i="33"/>
  <c r="J2590" i="33"/>
  <c r="F2590" i="33"/>
  <c r="D2590" i="33"/>
  <c r="J2589" i="33"/>
  <c r="F2589" i="33"/>
  <c r="D2589" i="33"/>
  <c r="J2588" i="33"/>
  <c r="F2588" i="33"/>
  <c r="D2588" i="33"/>
  <c r="J2587" i="33"/>
  <c r="F2587" i="33"/>
  <c r="D2587" i="33"/>
  <c r="J2586" i="33"/>
  <c r="F2586" i="33"/>
  <c r="D2586" i="33"/>
  <c r="J2585" i="33"/>
  <c r="G2585" i="33"/>
  <c r="F2585" i="33"/>
  <c r="D2585" i="33"/>
  <c r="J2584" i="33"/>
  <c r="G2584" i="33"/>
  <c r="F2584" i="33"/>
  <c r="D2584" i="33"/>
  <c r="J2583" i="33"/>
  <c r="F2583" i="33"/>
  <c r="D2583" i="33"/>
  <c r="J2582" i="33"/>
  <c r="G2582" i="33"/>
  <c r="F2582" i="33"/>
  <c r="D2582" i="33"/>
  <c r="J2581" i="33"/>
  <c r="F2581" i="33"/>
  <c r="D2581" i="33"/>
  <c r="J2580" i="33"/>
  <c r="F2580" i="33"/>
  <c r="D2580" i="33"/>
  <c r="J2579" i="33"/>
  <c r="G2579" i="33"/>
  <c r="F2579" i="33"/>
  <c r="D2579" i="33"/>
  <c r="G2578" i="33"/>
  <c r="F2578" i="33"/>
  <c r="D2578" i="33"/>
  <c r="J2577" i="33"/>
  <c r="G2577" i="33"/>
  <c r="F2577" i="33"/>
  <c r="D2577" i="33"/>
  <c r="J2576" i="33"/>
  <c r="G2576" i="33"/>
  <c r="F2576" i="33"/>
  <c r="D2576" i="33"/>
  <c r="J2575" i="33"/>
  <c r="F2575" i="33"/>
  <c r="D2575" i="33"/>
  <c r="J2574" i="33"/>
  <c r="G2574" i="33"/>
  <c r="F2574" i="33"/>
  <c r="D2574" i="33"/>
  <c r="J2573" i="33"/>
  <c r="G2573" i="33"/>
  <c r="F2573" i="33"/>
  <c r="D2573" i="33"/>
  <c r="J2572" i="33"/>
  <c r="F2572" i="33"/>
  <c r="D2572" i="33"/>
  <c r="J2571" i="33"/>
  <c r="F2571" i="33"/>
  <c r="D2571" i="33"/>
  <c r="J2570" i="33"/>
  <c r="F2570" i="33"/>
  <c r="D2570" i="33"/>
  <c r="J2569" i="33"/>
  <c r="F2569" i="33"/>
  <c r="D2569" i="33"/>
  <c r="F2568" i="33"/>
  <c r="D2568" i="33"/>
  <c r="J2567" i="33"/>
  <c r="F2567" i="33"/>
  <c r="D2567" i="33"/>
  <c r="J2566" i="33"/>
  <c r="F2566" i="33"/>
  <c r="D2566" i="33"/>
  <c r="J2565" i="33"/>
  <c r="G2565" i="33"/>
  <c r="F2565" i="33"/>
  <c r="D2565" i="33"/>
  <c r="J2564" i="33"/>
  <c r="F2564" i="33"/>
  <c r="D2564" i="33"/>
  <c r="J2563" i="33"/>
  <c r="G2563" i="33"/>
  <c r="F2563" i="33"/>
  <c r="D2563" i="33"/>
  <c r="J2562" i="33"/>
  <c r="G2562" i="33"/>
  <c r="F2562" i="33"/>
  <c r="D2562" i="33"/>
  <c r="J2561" i="33"/>
  <c r="F2561" i="33"/>
  <c r="D2561" i="33"/>
  <c r="J2560" i="33"/>
  <c r="G2560" i="33"/>
  <c r="F2560" i="33"/>
  <c r="D2560" i="33"/>
  <c r="F2559" i="33"/>
  <c r="D2559" i="33"/>
  <c r="J2558" i="33"/>
  <c r="G2558" i="33"/>
  <c r="F2558" i="33"/>
  <c r="D2558" i="33"/>
  <c r="J2557" i="33"/>
  <c r="F2557" i="33"/>
  <c r="D2557" i="33"/>
  <c r="J2556" i="33"/>
  <c r="G2556" i="33"/>
  <c r="F2556" i="33"/>
  <c r="D2556" i="33"/>
  <c r="J2555" i="33"/>
  <c r="G2555" i="33"/>
  <c r="F2555" i="33"/>
  <c r="D2555" i="33"/>
  <c r="J2554" i="33"/>
  <c r="F2554" i="33"/>
  <c r="D2554" i="33"/>
  <c r="J2553" i="33"/>
  <c r="G2553" i="33"/>
  <c r="F2553" i="33"/>
  <c r="D2553" i="33"/>
  <c r="J2552" i="33"/>
  <c r="F2552" i="33"/>
  <c r="D2552" i="33"/>
  <c r="J2551" i="33"/>
  <c r="F2551" i="33"/>
  <c r="D2551" i="33"/>
  <c r="J2550" i="33"/>
  <c r="F2550" i="33"/>
  <c r="D2550" i="33"/>
  <c r="J2549" i="33"/>
  <c r="F2549" i="33"/>
  <c r="D2549" i="33"/>
  <c r="J2548" i="33"/>
  <c r="G2548" i="33"/>
  <c r="F2548" i="33"/>
  <c r="D2548" i="33"/>
  <c r="J2547" i="33"/>
  <c r="G2547" i="33"/>
  <c r="F2547" i="33"/>
  <c r="D2547" i="33"/>
  <c r="J2546" i="33"/>
  <c r="F2546" i="33"/>
  <c r="D2546" i="33"/>
  <c r="J2545" i="33"/>
  <c r="F2545" i="33"/>
  <c r="D2545" i="33"/>
  <c r="G2544" i="33"/>
  <c r="F2544" i="33"/>
  <c r="D2544" i="33"/>
  <c r="J2543" i="33"/>
  <c r="F2543" i="33"/>
  <c r="D2543" i="33"/>
  <c r="J2542" i="33"/>
  <c r="F2542" i="33"/>
  <c r="D2542" i="33"/>
  <c r="F2541" i="33"/>
  <c r="D2541" i="33"/>
  <c r="G2540" i="33"/>
  <c r="F2540" i="33"/>
  <c r="D2540" i="33"/>
  <c r="J2539" i="33"/>
  <c r="G2539" i="33"/>
  <c r="F2539" i="33"/>
  <c r="D2539" i="33"/>
  <c r="G2538" i="33"/>
  <c r="F2538" i="33"/>
  <c r="D2538" i="33"/>
  <c r="J2537" i="33"/>
  <c r="F2537" i="33"/>
  <c r="D2537" i="33"/>
  <c r="J2536" i="33"/>
  <c r="G2536" i="33"/>
  <c r="F2536" i="33"/>
  <c r="D2536" i="33"/>
  <c r="J2535" i="33"/>
  <c r="G2535" i="33"/>
  <c r="F2535" i="33"/>
  <c r="D2535" i="33"/>
  <c r="J2534" i="33"/>
  <c r="G2534" i="33"/>
  <c r="F2534" i="33"/>
  <c r="D2534" i="33"/>
  <c r="J2533" i="33"/>
  <c r="G2533" i="33"/>
  <c r="F2533" i="33"/>
  <c r="D2533" i="33"/>
  <c r="J2532" i="33"/>
  <c r="G2532" i="33"/>
  <c r="F2532" i="33"/>
  <c r="D2532" i="33"/>
  <c r="J2531" i="33"/>
  <c r="G2531" i="33"/>
  <c r="F2531" i="33"/>
  <c r="D2531" i="33"/>
  <c r="F2530" i="33"/>
  <c r="D2530" i="33"/>
  <c r="J2529" i="33"/>
  <c r="G2529" i="33"/>
  <c r="F2529" i="33"/>
  <c r="D2529" i="33"/>
  <c r="J2528" i="33"/>
  <c r="F2528" i="33"/>
  <c r="D2528" i="33"/>
  <c r="J2527" i="33"/>
  <c r="G2527" i="33"/>
  <c r="F2527" i="33"/>
  <c r="D2527" i="33"/>
  <c r="J2526" i="33"/>
  <c r="F2526" i="33"/>
  <c r="D2526" i="33"/>
  <c r="J2525" i="33"/>
  <c r="F2525" i="33"/>
  <c r="D2525" i="33"/>
  <c r="J2524" i="33"/>
  <c r="F2524" i="33"/>
  <c r="D2524" i="33"/>
  <c r="J2523" i="33"/>
  <c r="F2523" i="33"/>
  <c r="D2523" i="33"/>
  <c r="J2522" i="33"/>
  <c r="G2522" i="33"/>
  <c r="F2522" i="33"/>
  <c r="D2522" i="33"/>
  <c r="J2521" i="33"/>
  <c r="F2521" i="33"/>
  <c r="D2521" i="33"/>
  <c r="G2520" i="33"/>
  <c r="F2520" i="33"/>
  <c r="D2520" i="33"/>
  <c r="G2519" i="33"/>
  <c r="F2519" i="33"/>
  <c r="D2519" i="33"/>
  <c r="J2518" i="33"/>
  <c r="G2518" i="33"/>
  <c r="F2518" i="33"/>
  <c r="D2518" i="33"/>
  <c r="J2517" i="33"/>
  <c r="F2517" i="33"/>
  <c r="D2517" i="33"/>
  <c r="J2516" i="33"/>
  <c r="F2516" i="33"/>
  <c r="D2516" i="33"/>
  <c r="J2515" i="33"/>
  <c r="F2515" i="33"/>
  <c r="D2515" i="33"/>
  <c r="J2514" i="33"/>
  <c r="F2514" i="33"/>
  <c r="D2514" i="33"/>
  <c r="J2513" i="33"/>
  <c r="F2513" i="33"/>
  <c r="D2513" i="33"/>
  <c r="J2512" i="33"/>
  <c r="F2512" i="33"/>
  <c r="D2512" i="33"/>
  <c r="J2511" i="33"/>
  <c r="G2511" i="33"/>
  <c r="F2511" i="33"/>
  <c r="D2511" i="33"/>
  <c r="J2510" i="33"/>
  <c r="F2510" i="33"/>
  <c r="D2510" i="33"/>
  <c r="J2509" i="33"/>
  <c r="G2509" i="33"/>
  <c r="F2509" i="33"/>
  <c r="D2509" i="33"/>
  <c r="J2508" i="33"/>
  <c r="F2508" i="33"/>
  <c r="D2508" i="33"/>
  <c r="J2507" i="33"/>
  <c r="F2507" i="33"/>
  <c r="D2507" i="33"/>
  <c r="J2506" i="33"/>
  <c r="G2506" i="33"/>
  <c r="F2506" i="33"/>
  <c r="D2506" i="33"/>
  <c r="J2505" i="33"/>
  <c r="F2505" i="33"/>
  <c r="D2505" i="33"/>
  <c r="J2504" i="33"/>
  <c r="F2504" i="33"/>
  <c r="D2504" i="33"/>
  <c r="J2503" i="33"/>
  <c r="F2503" i="33"/>
  <c r="D2503" i="33"/>
  <c r="J2502" i="33"/>
  <c r="G2502" i="33"/>
  <c r="F2502" i="33"/>
  <c r="D2502" i="33"/>
  <c r="J2501" i="33"/>
  <c r="G2501" i="33"/>
  <c r="F2501" i="33"/>
  <c r="D2501" i="33"/>
  <c r="J2500" i="33"/>
  <c r="G2500" i="33"/>
  <c r="F2500" i="33"/>
  <c r="D2500" i="33"/>
  <c r="J2499" i="33"/>
  <c r="G2499" i="33"/>
  <c r="F2499" i="33"/>
  <c r="D2499" i="33"/>
  <c r="F2498" i="33"/>
  <c r="D2498" i="33"/>
  <c r="J2497" i="33"/>
  <c r="F2497" i="33"/>
  <c r="D2497" i="33"/>
  <c r="J2496" i="33"/>
  <c r="G2496" i="33"/>
  <c r="F2496" i="33"/>
  <c r="D2496" i="33"/>
  <c r="J2495" i="33"/>
  <c r="G2495" i="33"/>
  <c r="F2495" i="33"/>
  <c r="D2495" i="33"/>
  <c r="J2494" i="33"/>
  <c r="G2494" i="33"/>
  <c r="F2494" i="33"/>
  <c r="D2494" i="33"/>
  <c r="J2493" i="33"/>
  <c r="G2493" i="33"/>
  <c r="F2493" i="33"/>
  <c r="D2493" i="33"/>
  <c r="J2492" i="33"/>
  <c r="G2492" i="33"/>
  <c r="F2492" i="33"/>
  <c r="D2492" i="33"/>
  <c r="J2491" i="33"/>
  <c r="G2491" i="33"/>
  <c r="F2491" i="33"/>
  <c r="D2491" i="33"/>
  <c r="J2490" i="33"/>
  <c r="G2490" i="33"/>
  <c r="F2490" i="33"/>
  <c r="D2490" i="33"/>
  <c r="J2489" i="33"/>
  <c r="G2489" i="33"/>
  <c r="F2489" i="33"/>
  <c r="D2489" i="33"/>
  <c r="J2488" i="33"/>
  <c r="G2488" i="33"/>
  <c r="F2488" i="33"/>
  <c r="D2488" i="33"/>
  <c r="J2487" i="33"/>
  <c r="F2487" i="33"/>
  <c r="D2487" i="33"/>
  <c r="J2486" i="33"/>
  <c r="G2486" i="33"/>
  <c r="F2486" i="33"/>
  <c r="D2486" i="33"/>
  <c r="J2485" i="33"/>
  <c r="G2485" i="33"/>
  <c r="F2485" i="33"/>
  <c r="D2485" i="33"/>
  <c r="J2484" i="33"/>
  <c r="G2484" i="33"/>
  <c r="F2484" i="33"/>
  <c r="D2484" i="33"/>
  <c r="G2483" i="33"/>
  <c r="F2483" i="33"/>
  <c r="D2483" i="33"/>
  <c r="J2482" i="33"/>
  <c r="F2482" i="33"/>
  <c r="D2482" i="33"/>
  <c r="J2481" i="33"/>
  <c r="F2481" i="33"/>
  <c r="D2481" i="33"/>
  <c r="J2480" i="33"/>
  <c r="G2480" i="33"/>
  <c r="F2480" i="33"/>
  <c r="D2480" i="33"/>
  <c r="J2479" i="33"/>
  <c r="G2479" i="33"/>
  <c r="F2479" i="33"/>
  <c r="D2479" i="33"/>
  <c r="F2478" i="33"/>
  <c r="D2478" i="33"/>
  <c r="F2477" i="33"/>
  <c r="D2477" i="33"/>
  <c r="J2476" i="33"/>
  <c r="G2476" i="33"/>
  <c r="F2476" i="33"/>
  <c r="D2476" i="33"/>
  <c r="J2475" i="33"/>
  <c r="G2475" i="33"/>
  <c r="F2475" i="33"/>
  <c r="D2475" i="33"/>
  <c r="J2474" i="33"/>
  <c r="F2474" i="33"/>
  <c r="D2474" i="33"/>
  <c r="G2473" i="33"/>
  <c r="F2473" i="33"/>
  <c r="D2473" i="33"/>
  <c r="J2472" i="33"/>
  <c r="F2472" i="33"/>
  <c r="D2472" i="33"/>
  <c r="J2471" i="33"/>
  <c r="F2471" i="33"/>
  <c r="D2471" i="33"/>
  <c r="J2470" i="33"/>
  <c r="F2470" i="33"/>
  <c r="D2470" i="33"/>
  <c r="J2469" i="33"/>
  <c r="F2469" i="33"/>
  <c r="D2469" i="33"/>
  <c r="J2468" i="33"/>
  <c r="G2468" i="33"/>
  <c r="F2468" i="33"/>
  <c r="D2468" i="33"/>
  <c r="J2467" i="33"/>
  <c r="F2467" i="33"/>
  <c r="D2467" i="33"/>
  <c r="J2466" i="33"/>
  <c r="F2466" i="33"/>
  <c r="D2466" i="33"/>
  <c r="J2465" i="33"/>
  <c r="F2465" i="33"/>
  <c r="D2465" i="33"/>
  <c r="J2464" i="33"/>
  <c r="G2464" i="33"/>
  <c r="F2464" i="33"/>
  <c r="D2464" i="33"/>
  <c r="J2463" i="33"/>
  <c r="F2463" i="33"/>
  <c r="D2463" i="33"/>
  <c r="J2462" i="33"/>
  <c r="F2462" i="33"/>
  <c r="D2462" i="33"/>
  <c r="F2461" i="33"/>
  <c r="D2461" i="33"/>
  <c r="J2460" i="33"/>
  <c r="G2460" i="33"/>
  <c r="F2460" i="33"/>
  <c r="D2460" i="33"/>
  <c r="F2459" i="33"/>
  <c r="D2459" i="33"/>
  <c r="J2458" i="33"/>
  <c r="G2458" i="33"/>
  <c r="F2458" i="33"/>
  <c r="D2458" i="33"/>
  <c r="F2457" i="33"/>
  <c r="D2457" i="33"/>
  <c r="J2456" i="33"/>
  <c r="F2456" i="33"/>
  <c r="D2456" i="33"/>
  <c r="J2455" i="33"/>
  <c r="G2455" i="33"/>
  <c r="F2455" i="33"/>
  <c r="D2455" i="33"/>
  <c r="J2454" i="33"/>
  <c r="G2454" i="33"/>
  <c r="F2454" i="33"/>
  <c r="D2454" i="33"/>
  <c r="J2453" i="33"/>
  <c r="F2453" i="33"/>
  <c r="D2453" i="33"/>
  <c r="J2452" i="33"/>
  <c r="F2452" i="33"/>
  <c r="D2452" i="33"/>
  <c r="F2451" i="33"/>
  <c r="D2451" i="33"/>
  <c r="F2450" i="33"/>
  <c r="D2450" i="33"/>
  <c r="J2449" i="33"/>
  <c r="F2449" i="33"/>
  <c r="D2449" i="33"/>
  <c r="J2448" i="33"/>
  <c r="G2448" i="33"/>
  <c r="F2448" i="33"/>
  <c r="D2448" i="33"/>
  <c r="J2447" i="33"/>
  <c r="F2447" i="33"/>
  <c r="D2447" i="33"/>
  <c r="J2446" i="33"/>
  <c r="F2446" i="33"/>
  <c r="D2446" i="33"/>
  <c r="J2445" i="33"/>
  <c r="G2445" i="33"/>
  <c r="F2445" i="33"/>
  <c r="D2445" i="33"/>
  <c r="J2444" i="33"/>
  <c r="F2444" i="33"/>
  <c r="D2444" i="33"/>
  <c r="J2443" i="33"/>
  <c r="G2443" i="33"/>
  <c r="F2443" i="33"/>
  <c r="D2443" i="33"/>
  <c r="J2442" i="33"/>
  <c r="G2442" i="33"/>
  <c r="F2442" i="33"/>
  <c r="D2442" i="33"/>
  <c r="J2441" i="33"/>
  <c r="G2441" i="33"/>
  <c r="F2441" i="33"/>
  <c r="D2441" i="33"/>
  <c r="F2440" i="33"/>
  <c r="D2440" i="33"/>
  <c r="J2439" i="33"/>
  <c r="F2439" i="33"/>
  <c r="D2439" i="33"/>
  <c r="J2438" i="33"/>
  <c r="G2438" i="33"/>
  <c r="F2438" i="33"/>
  <c r="D2438" i="33"/>
  <c r="J2437" i="33"/>
  <c r="G2437" i="33"/>
  <c r="F2437" i="33"/>
  <c r="D2437" i="33"/>
  <c r="J2436" i="33"/>
  <c r="F2436" i="33"/>
  <c r="D2436" i="33"/>
  <c r="J2435" i="33"/>
  <c r="G2435" i="33"/>
  <c r="F2435" i="33"/>
  <c r="D2435" i="33"/>
  <c r="J2434" i="33"/>
  <c r="F2434" i="33"/>
  <c r="D2434" i="33"/>
  <c r="G2433" i="33"/>
  <c r="F2433" i="33"/>
  <c r="D2433" i="33"/>
  <c r="J2432" i="33"/>
  <c r="F2432" i="33"/>
  <c r="D2432" i="33"/>
  <c r="J2431" i="33"/>
  <c r="F2431" i="33"/>
  <c r="D2431" i="33"/>
  <c r="J2430" i="33"/>
  <c r="F2430" i="33"/>
  <c r="D2430" i="33"/>
  <c r="J2429" i="33"/>
  <c r="G2429" i="33"/>
  <c r="F2429" i="33"/>
  <c r="D2429" i="33"/>
  <c r="J2428" i="33"/>
  <c r="F2428" i="33"/>
  <c r="D2428" i="33"/>
  <c r="F2427" i="33"/>
  <c r="D2427" i="33"/>
  <c r="J2426" i="33"/>
  <c r="F2426" i="33"/>
  <c r="D2426" i="33"/>
  <c r="J2425" i="33"/>
  <c r="G2425" i="33"/>
  <c r="F2425" i="33"/>
  <c r="D2425" i="33"/>
  <c r="J2424" i="33"/>
  <c r="F2424" i="33"/>
  <c r="D2424" i="33"/>
  <c r="F2423" i="33"/>
  <c r="D2423" i="33"/>
  <c r="J2422" i="33"/>
  <c r="G2422" i="33"/>
  <c r="F2422" i="33"/>
  <c r="D2422" i="33"/>
  <c r="J2421" i="33"/>
  <c r="F2421" i="33"/>
  <c r="D2421" i="33"/>
  <c r="J2420" i="33"/>
  <c r="G2420" i="33"/>
  <c r="F2420" i="33"/>
  <c r="D2420" i="33"/>
  <c r="J2419" i="33"/>
  <c r="G2419" i="33"/>
  <c r="F2419" i="33"/>
  <c r="D2419" i="33"/>
  <c r="J2418" i="33"/>
  <c r="G2418" i="33"/>
  <c r="F2418" i="33"/>
  <c r="D2418" i="33"/>
  <c r="J2417" i="33"/>
  <c r="F2417" i="33"/>
  <c r="D2417" i="33"/>
  <c r="J2416" i="33"/>
  <c r="F2416" i="33"/>
  <c r="D2416" i="33"/>
  <c r="J2415" i="33"/>
  <c r="G2415" i="33"/>
  <c r="F2415" i="33"/>
  <c r="D2415" i="33"/>
  <c r="F2414" i="33"/>
  <c r="D2414" i="33"/>
  <c r="F2413" i="33"/>
  <c r="D2413" i="33"/>
  <c r="J2412" i="33"/>
  <c r="G2412" i="33"/>
  <c r="F2412" i="33"/>
  <c r="D2412" i="33"/>
  <c r="J2411" i="33"/>
  <c r="F2411" i="33"/>
  <c r="D2411" i="33"/>
  <c r="F2410" i="33"/>
  <c r="D2410" i="33"/>
  <c r="J2409" i="33"/>
  <c r="F2409" i="33"/>
  <c r="D2409" i="33"/>
  <c r="J2408" i="33"/>
  <c r="F2408" i="33"/>
  <c r="D2408" i="33"/>
  <c r="J2407" i="33"/>
  <c r="F2407" i="33"/>
  <c r="D2407" i="33"/>
  <c r="J2406" i="33"/>
  <c r="F2406" i="33"/>
  <c r="D2406" i="33"/>
  <c r="F2405" i="33"/>
  <c r="D2405" i="33"/>
  <c r="J2404" i="33"/>
  <c r="F2404" i="33"/>
  <c r="D2404" i="33"/>
  <c r="J2403" i="33"/>
  <c r="F2403" i="33"/>
  <c r="D2403" i="33"/>
  <c r="F2402" i="33"/>
  <c r="D2402" i="33"/>
  <c r="J2401" i="33"/>
  <c r="G2401" i="33"/>
  <c r="F2401" i="33"/>
  <c r="D2401" i="33"/>
  <c r="J2400" i="33"/>
  <c r="F2400" i="33"/>
  <c r="D2400" i="33"/>
  <c r="F2399" i="33"/>
  <c r="D2399" i="33"/>
  <c r="J2398" i="33"/>
  <c r="G2398" i="33"/>
  <c r="F2398" i="33"/>
  <c r="D2398" i="33"/>
  <c r="J2397" i="33"/>
  <c r="G2397" i="33"/>
  <c r="F2397" i="33"/>
  <c r="D2397" i="33"/>
  <c r="J2396" i="33"/>
  <c r="F2396" i="33"/>
  <c r="D2396" i="33"/>
  <c r="G2395" i="33"/>
  <c r="F2395" i="33"/>
  <c r="D2395" i="33"/>
  <c r="G2394" i="33"/>
  <c r="F2394" i="33"/>
  <c r="D2394" i="33"/>
  <c r="J2393" i="33"/>
  <c r="G2393" i="33"/>
  <c r="F2393" i="33"/>
  <c r="D2393" i="33"/>
  <c r="J2392" i="33"/>
  <c r="G2392" i="33"/>
  <c r="F2392" i="33"/>
  <c r="D2392" i="33"/>
  <c r="J2391" i="33"/>
  <c r="F2391" i="33"/>
  <c r="D2391" i="33"/>
  <c r="J2390" i="33"/>
  <c r="F2390" i="33"/>
  <c r="D2390" i="33"/>
  <c r="J2389" i="33"/>
  <c r="F2389" i="33"/>
  <c r="D2389" i="33"/>
  <c r="F2388" i="33"/>
  <c r="D2388" i="33"/>
  <c r="J2387" i="33"/>
  <c r="G2387" i="33"/>
  <c r="F2387" i="33"/>
  <c r="D2387" i="33"/>
  <c r="F2386" i="33"/>
  <c r="D2386" i="33"/>
  <c r="J2385" i="33"/>
  <c r="F2385" i="33"/>
  <c r="D2385" i="33"/>
  <c r="F2384" i="33"/>
  <c r="D2384" i="33"/>
  <c r="J2383" i="33"/>
  <c r="G2383" i="33"/>
  <c r="F2383" i="33"/>
  <c r="D2383" i="33"/>
  <c r="F2382" i="33"/>
  <c r="D2382" i="33"/>
  <c r="J2381" i="33"/>
  <c r="F2381" i="33"/>
  <c r="D2381" i="33"/>
  <c r="J2380" i="33"/>
  <c r="G2380" i="33"/>
  <c r="F2380" i="33"/>
  <c r="D2380" i="33"/>
  <c r="F2379" i="33"/>
  <c r="D2379" i="33"/>
  <c r="F2378" i="33"/>
  <c r="D2378" i="33"/>
  <c r="J2377" i="33"/>
  <c r="F2377" i="33"/>
  <c r="D2377" i="33"/>
  <c r="J2376" i="33"/>
  <c r="G2376" i="33"/>
  <c r="F2376" i="33"/>
  <c r="D2376" i="33"/>
  <c r="F2375" i="33"/>
  <c r="D2375" i="33"/>
  <c r="F2374" i="33"/>
  <c r="D2374" i="33"/>
  <c r="J2373" i="33"/>
  <c r="G2373" i="33"/>
  <c r="F2373" i="33"/>
  <c r="D2373" i="33"/>
  <c r="J2372" i="33"/>
  <c r="F2372" i="33"/>
  <c r="D2372" i="33"/>
  <c r="J2371" i="33"/>
  <c r="G2371" i="33"/>
  <c r="F2371" i="33"/>
  <c r="D2371" i="33"/>
  <c r="J2370" i="33"/>
  <c r="F2370" i="33"/>
  <c r="D2370" i="33"/>
  <c r="J2369" i="33"/>
  <c r="F2369" i="33"/>
  <c r="D2369" i="33"/>
  <c r="J2368" i="33"/>
  <c r="F2368" i="33"/>
  <c r="D2368" i="33"/>
  <c r="J2367" i="33"/>
  <c r="G2367" i="33"/>
  <c r="F2367" i="33"/>
  <c r="D2367" i="33"/>
  <c r="J2366" i="33"/>
  <c r="G2366" i="33"/>
  <c r="F2366" i="33"/>
  <c r="D2366" i="33"/>
  <c r="J2365" i="33"/>
  <c r="G2365" i="33"/>
  <c r="F2365" i="33"/>
  <c r="D2365" i="33"/>
  <c r="J2364" i="33"/>
  <c r="F2364" i="33"/>
  <c r="D2364" i="33"/>
  <c r="J2363" i="33"/>
  <c r="F2363" i="33"/>
  <c r="D2363" i="33"/>
  <c r="F2362" i="33"/>
  <c r="D2362" i="33"/>
  <c r="J2361" i="33"/>
  <c r="F2361" i="33"/>
  <c r="D2361" i="33"/>
  <c r="J2360" i="33"/>
  <c r="F2360" i="33"/>
  <c r="D2360" i="33"/>
  <c r="J2359" i="33"/>
  <c r="G2359" i="33"/>
  <c r="F2359" i="33"/>
  <c r="D2359" i="33"/>
  <c r="J2358" i="33"/>
  <c r="G2358" i="33"/>
  <c r="F2358" i="33"/>
  <c r="D2358" i="33"/>
  <c r="J2357" i="33"/>
  <c r="F2357" i="33"/>
  <c r="D2357" i="33"/>
  <c r="J2356" i="33"/>
  <c r="F2356" i="33"/>
  <c r="D2356" i="33"/>
  <c r="J2355" i="33"/>
  <c r="F2355" i="33"/>
  <c r="D2355" i="33"/>
  <c r="J2354" i="33"/>
  <c r="G2354" i="33"/>
  <c r="F2354" i="33"/>
  <c r="D2354" i="33"/>
  <c r="J2353" i="33"/>
  <c r="F2353" i="33"/>
  <c r="D2353" i="33"/>
  <c r="F2352" i="33"/>
  <c r="D2352" i="33"/>
  <c r="F2351" i="33"/>
  <c r="D2351" i="33"/>
  <c r="J2350" i="33"/>
  <c r="F2350" i="33"/>
  <c r="D2350" i="33"/>
  <c r="G2349" i="33"/>
  <c r="F2349" i="33"/>
  <c r="D2349" i="33"/>
  <c r="F2348" i="33"/>
  <c r="D2348" i="33"/>
  <c r="J2347" i="33"/>
  <c r="F2347" i="33"/>
  <c r="D2347" i="33"/>
  <c r="J2346" i="33"/>
  <c r="F2346" i="33"/>
  <c r="D2346" i="33"/>
  <c r="J2345" i="33"/>
  <c r="F2345" i="33"/>
  <c r="D2345" i="33"/>
  <c r="J2344" i="33"/>
  <c r="F2344" i="33"/>
  <c r="D2344" i="33"/>
  <c r="J2343" i="33"/>
  <c r="F2343" i="33"/>
  <c r="D2343" i="33"/>
  <c r="J2342" i="33"/>
  <c r="F2342" i="33"/>
  <c r="D2342" i="33"/>
  <c r="J2341" i="33"/>
  <c r="F2341" i="33"/>
  <c r="D2341" i="33"/>
  <c r="J2340" i="33"/>
  <c r="F2340" i="33"/>
  <c r="D2340" i="33"/>
  <c r="J2339" i="33"/>
  <c r="G2339" i="33"/>
  <c r="F2339" i="33"/>
  <c r="D2339" i="33"/>
  <c r="J2338" i="33"/>
  <c r="F2338" i="33"/>
  <c r="D2338" i="33"/>
  <c r="J2337" i="33"/>
  <c r="G2337" i="33"/>
  <c r="F2337" i="33"/>
  <c r="D2337" i="33"/>
  <c r="J2336" i="33"/>
  <c r="F2336" i="33"/>
  <c r="D2336" i="33"/>
  <c r="F2335" i="33"/>
  <c r="D2335" i="33"/>
  <c r="J2334" i="33"/>
  <c r="F2334" i="33"/>
  <c r="D2334" i="33"/>
  <c r="J2333" i="33"/>
  <c r="F2333" i="33"/>
  <c r="D2333" i="33"/>
  <c r="F2332" i="33"/>
  <c r="D2332" i="33"/>
  <c r="J2331" i="33"/>
  <c r="G2331" i="33"/>
  <c r="F2331" i="33"/>
  <c r="D2331" i="33"/>
  <c r="J2330" i="33"/>
  <c r="G2330" i="33"/>
  <c r="F2330" i="33"/>
  <c r="D2330" i="33"/>
  <c r="J2329" i="33"/>
  <c r="G2329" i="33"/>
  <c r="F2329" i="33"/>
  <c r="D2329" i="33"/>
  <c r="G2328" i="33"/>
  <c r="F2328" i="33"/>
  <c r="D2328" i="33"/>
  <c r="J2327" i="33"/>
  <c r="G2327" i="33"/>
  <c r="F2327" i="33"/>
  <c r="D2327" i="33"/>
  <c r="F2326" i="33"/>
  <c r="D2326" i="33"/>
  <c r="J2325" i="33"/>
  <c r="G2325" i="33"/>
  <c r="F2325" i="33"/>
  <c r="D2325" i="33"/>
  <c r="J2324" i="33"/>
  <c r="G2324" i="33"/>
  <c r="F2324" i="33"/>
  <c r="D2324" i="33"/>
  <c r="J2323" i="33"/>
  <c r="F2323" i="33"/>
  <c r="D2323" i="33"/>
  <c r="J2322" i="33"/>
  <c r="G2322" i="33"/>
  <c r="F2322" i="33"/>
  <c r="D2322" i="33"/>
  <c r="G2321" i="33"/>
  <c r="F2321" i="33"/>
  <c r="D2321" i="33"/>
  <c r="J2320" i="33"/>
  <c r="G2320" i="33"/>
  <c r="F2320" i="33"/>
  <c r="D2320" i="33"/>
  <c r="G2319" i="33"/>
  <c r="F2319" i="33"/>
  <c r="D2319" i="33"/>
  <c r="J2318" i="33"/>
  <c r="F2318" i="33"/>
  <c r="D2318" i="33"/>
  <c r="J2317" i="33"/>
  <c r="F2317" i="33"/>
  <c r="D2317" i="33"/>
  <c r="J2316" i="33"/>
  <c r="G2316" i="33"/>
  <c r="F2316" i="33"/>
  <c r="D2316" i="33"/>
  <c r="J2315" i="33"/>
  <c r="F2315" i="33"/>
  <c r="D2315" i="33"/>
  <c r="J2314" i="33"/>
  <c r="F2314" i="33"/>
  <c r="D2314" i="33"/>
  <c r="J2313" i="33"/>
  <c r="G2313" i="33"/>
  <c r="F2313" i="33"/>
  <c r="D2313" i="33"/>
  <c r="G2312" i="33"/>
  <c r="F2312" i="33"/>
  <c r="D2312" i="33"/>
  <c r="J2311" i="33"/>
  <c r="F2311" i="33"/>
  <c r="D2311" i="33"/>
  <c r="F2310" i="33"/>
  <c r="D2310" i="33"/>
  <c r="J2309" i="33"/>
  <c r="G2309" i="33"/>
  <c r="F2309" i="33"/>
  <c r="D2309" i="33"/>
  <c r="F2308" i="33"/>
  <c r="D2308" i="33"/>
  <c r="J2307" i="33"/>
  <c r="G2307" i="33"/>
  <c r="F2307" i="33"/>
  <c r="D2307" i="33"/>
  <c r="J2306" i="33"/>
  <c r="G2306" i="33"/>
  <c r="F2306" i="33"/>
  <c r="D2306" i="33"/>
  <c r="J2305" i="33"/>
  <c r="G2305" i="33"/>
  <c r="F2305" i="33"/>
  <c r="D2305" i="33"/>
  <c r="J2304" i="33"/>
  <c r="F2304" i="33"/>
  <c r="D2304" i="33"/>
  <c r="J2303" i="33"/>
  <c r="F2303" i="33"/>
  <c r="D2303" i="33"/>
  <c r="J2302" i="33"/>
  <c r="F2302" i="33"/>
  <c r="D2302" i="33"/>
  <c r="J2301" i="33"/>
  <c r="F2301" i="33"/>
  <c r="D2301" i="33"/>
  <c r="F2300" i="33"/>
  <c r="D2300" i="33"/>
  <c r="G2299" i="33"/>
  <c r="F2299" i="33"/>
  <c r="D2299" i="33"/>
  <c r="F2298" i="33"/>
  <c r="D2298" i="33"/>
  <c r="J2297" i="33"/>
  <c r="G2297" i="33"/>
  <c r="F2297" i="33"/>
  <c r="D2297" i="33"/>
  <c r="J2296" i="33"/>
  <c r="F2296" i="33"/>
  <c r="D2296" i="33"/>
  <c r="J2295" i="33"/>
  <c r="G2295" i="33"/>
  <c r="F2295" i="33"/>
  <c r="D2295" i="33"/>
  <c r="J2294" i="33"/>
  <c r="G2294" i="33"/>
  <c r="F2294" i="33"/>
  <c r="D2294" i="33"/>
  <c r="J2293" i="33"/>
  <c r="F2293" i="33"/>
  <c r="D2293" i="33"/>
  <c r="J2292" i="33"/>
  <c r="G2292" i="33"/>
  <c r="F2292" i="33"/>
  <c r="D2292" i="33"/>
  <c r="J2291" i="33"/>
  <c r="G2291" i="33"/>
  <c r="F2291" i="33"/>
  <c r="D2291" i="33"/>
  <c r="F2290" i="33"/>
  <c r="D2290" i="33"/>
  <c r="J2289" i="33"/>
  <c r="G2289" i="33"/>
  <c r="F2289" i="33"/>
  <c r="D2289" i="33"/>
  <c r="J2288" i="33"/>
  <c r="F2288" i="33"/>
  <c r="D2288" i="33"/>
  <c r="J2287" i="33"/>
  <c r="F2287" i="33"/>
  <c r="D2287" i="33"/>
  <c r="J2286" i="33"/>
  <c r="F2286" i="33"/>
  <c r="D2286" i="33"/>
  <c r="J2285" i="33"/>
  <c r="G2285" i="33"/>
  <c r="F2285" i="33"/>
  <c r="D2285" i="33"/>
  <c r="J2284" i="33"/>
  <c r="F2284" i="33"/>
  <c r="D2284" i="33"/>
  <c r="G2283" i="33"/>
  <c r="F2283" i="33"/>
  <c r="D2283" i="33"/>
  <c r="J2282" i="33"/>
  <c r="F2282" i="33"/>
  <c r="D2282" i="33"/>
  <c r="J2281" i="33"/>
  <c r="G2281" i="33"/>
  <c r="F2281" i="33"/>
  <c r="D2281" i="33"/>
  <c r="F2280" i="33"/>
  <c r="D2280" i="33"/>
  <c r="J2279" i="33"/>
  <c r="F2279" i="33"/>
  <c r="D2279" i="33"/>
  <c r="F2278" i="33"/>
  <c r="D2278" i="33"/>
  <c r="J2277" i="33"/>
  <c r="F2277" i="33"/>
  <c r="D2277" i="33"/>
  <c r="F2276" i="33"/>
  <c r="D2276" i="33"/>
  <c r="J2275" i="33"/>
  <c r="G2275" i="33"/>
  <c r="F2275" i="33"/>
  <c r="D2275" i="33"/>
  <c r="J2274" i="33"/>
  <c r="F2274" i="33"/>
  <c r="D2274" i="33"/>
  <c r="J2273" i="33"/>
  <c r="F2273" i="33"/>
  <c r="D2273" i="33"/>
  <c r="F2272" i="33"/>
  <c r="D2272" i="33"/>
  <c r="J2271" i="33"/>
  <c r="F2271" i="33"/>
  <c r="D2271" i="33"/>
  <c r="J2270" i="33"/>
  <c r="F2270" i="33"/>
  <c r="D2270" i="33"/>
  <c r="G2269" i="33"/>
  <c r="F2269" i="33"/>
  <c r="D2269" i="33"/>
  <c r="J2268" i="33"/>
  <c r="F2268" i="33"/>
  <c r="D2268" i="33"/>
  <c r="G2267" i="33"/>
  <c r="F2267" i="33"/>
  <c r="D2267" i="33"/>
  <c r="J2266" i="33"/>
  <c r="F2266" i="33"/>
  <c r="D2266" i="33"/>
  <c r="J2265" i="33"/>
  <c r="G2265" i="33"/>
  <c r="F2265" i="33"/>
  <c r="D2265" i="33"/>
  <c r="J2264" i="33"/>
  <c r="F2264" i="33"/>
  <c r="D2264" i="33"/>
  <c r="F2263" i="33"/>
  <c r="D2263" i="33"/>
  <c r="J2262" i="33"/>
  <c r="G2262" i="33"/>
  <c r="F2262" i="33"/>
  <c r="D2262" i="33"/>
  <c r="J2261" i="33"/>
  <c r="F2261" i="33"/>
  <c r="D2261" i="33"/>
  <c r="J2260" i="33"/>
  <c r="G2260" i="33"/>
  <c r="F2260" i="33"/>
  <c r="D2260" i="33"/>
  <c r="J2259" i="33"/>
  <c r="F2259" i="33"/>
  <c r="D2259" i="33"/>
  <c r="F2258" i="33"/>
  <c r="D2258" i="33"/>
  <c r="F2257" i="33"/>
  <c r="D2257" i="33"/>
  <c r="J2256" i="33"/>
  <c r="F2256" i="33"/>
  <c r="D2256" i="33"/>
  <c r="J2255" i="33"/>
  <c r="F2255" i="33"/>
  <c r="D2255" i="33"/>
  <c r="G2254" i="33"/>
  <c r="F2254" i="33"/>
  <c r="D2254" i="33"/>
  <c r="J2253" i="33"/>
  <c r="F2253" i="33"/>
  <c r="D2253" i="33"/>
  <c r="J2252" i="33"/>
  <c r="F2252" i="33"/>
  <c r="D2252" i="33"/>
  <c r="J2251" i="33"/>
  <c r="G2251" i="33"/>
  <c r="F2251" i="33"/>
  <c r="D2251" i="33"/>
  <c r="J2250" i="33"/>
  <c r="F2250" i="33"/>
  <c r="D2250" i="33"/>
  <c r="G2249" i="33"/>
  <c r="F2249" i="33"/>
  <c r="D2249" i="33"/>
  <c r="J2248" i="33"/>
  <c r="F2248" i="33"/>
  <c r="D2248" i="33"/>
  <c r="J2247" i="33"/>
  <c r="G2247" i="33"/>
  <c r="F2247" i="33"/>
  <c r="D2247" i="33"/>
  <c r="G2246" i="33"/>
  <c r="F2246" i="33"/>
  <c r="D2246" i="33"/>
  <c r="J2245" i="33"/>
  <c r="G2245" i="33"/>
  <c r="F2245" i="33"/>
  <c r="D2245" i="33"/>
  <c r="J2244" i="33"/>
  <c r="F2244" i="33"/>
  <c r="D2244" i="33"/>
  <c r="J2243" i="33"/>
  <c r="G2243" i="33"/>
  <c r="F2243" i="33"/>
  <c r="D2243" i="33"/>
  <c r="F2242" i="33"/>
  <c r="D2242" i="33"/>
  <c r="J2241" i="33"/>
  <c r="G2241" i="33"/>
  <c r="F2241" i="33"/>
  <c r="D2241" i="33"/>
  <c r="J2240" i="33"/>
  <c r="F2240" i="33"/>
  <c r="D2240" i="33"/>
  <c r="J2239" i="33"/>
  <c r="F2239" i="33"/>
  <c r="D2239" i="33"/>
  <c r="J2238" i="33"/>
  <c r="G2238" i="33"/>
  <c r="F2238" i="33"/>
  <c r="D2238" i="33"/>
  <c r="J2237" i="33"/>
  <c r="G2237" i="33"/>
  <c r="F2237" i="33"/>
  <c r="D2237" i="33"/>
  <c r="J2236" i="33"/>
  <c r="F2236" i="33"/>
  <c r="D2236" i="33"/>
  <c r="F2235" i="33"/>
  <c r="D2235" i="33"/>
  <c r="J2234" i="33"/>
  <c r="G2234" i="33"/>
  <c r="F2234" i="33"/>
  <c r="D2234" i="33"/>
  <c r="G2233" i="33"/>
  <c r="F2233" i="33"/>
  <c r="D2233" i="33"/>
  <c r="J2232" i="33"/>
  <c r="G2232" i="33"/>
  <c r="F2232" i="33"/>
  <c r="D2232" i="33"/>
  <c r="J2231" i="33"/>
  <c r="F2231" i="33"/>
  <c r="D2231" i="33"/>
  <c r="J2230" i="33"/>
  <c r="F2230" i="33"/>
  <c r="D2230" i="33"/>
  <c r="J2229" i="33"/>
  <c r="F2229" i="33"/>
  <c r="D2229" i="33"/>
  <c r="J2228" i="33"/>
  <c r="F2228" i="33"/>
  <c r="D2228" i="33"/>
  <c r="J2227" i="33"/>
  <c r="F2227" i="33"/>
  <c r="D2227" i="33"/>
  <c r="F2226" i="33"/>
  <c r="D2226" i="33"/>
  <c r="G2225" i="33"/>
  <c r="F2225" i="33"/>
  <c r="D2225" i="33"/>
  <c r="J2224" i="33"/>
  <c r="G2224" i="33"/>
  <c r="F2224" i="33"/>
  <c r="D2224" i="33"/>
  <c r="J2223" i="33"/>
  <c r="G2223" i="33"/>
  <c r="F2223" i="33"/>
  <c r="D2223" i="33"/>
  <c r="F2222" i="33"/>
  <c r="D2222" i="33"/>
  <c r="J2221" i="33"/>
  <c r="F2221" i="33"/>
  <c r="D2221" i="33"/>
  <c r="J2220" i="33"/>
  <c r="F2220" i="33"/>
  <c r="D2220" i="33"/>
  <c r="G2219" i="33"/>
  <c r="F2219" i="33"/>
  <c r="D2219" i="33"/>
  <c r="J2218" i="33"/>
  <c r="F2218" i="33"/>
  <c r="D2218" i="33"/>
  <c r="J2217" i="33"/>
  <c r="G2217" i="33"/>
  <c r="F2217" i="33"/>
  <c r="D2217" i="33"/>
  <c r="F2216" i="33"/>
  <c r="D2216" i="33"/>
  <c r="J2215" i="33"/>
  <c r="G2215" i="33"/>
  <c r="F2215" i="33"/>
  <c r="D2215" i="33"/>
  <c r="F2214" i="33"/>
  <c r="D2214" i="33"/>
  <c r="J2213" i="33"/>
  <c r="F2213" i="33"/>
  <c r="D2213" i="33"/>
  <c r="G2212" i="33"/>
  <c r="F2212" i="33"/>
  <c r="D2212" i="33"/>
  <c r="F2211" i="33"/>
  <c r="D2211" i="33"/>
  <c r="G2210" i="33"/>
  <c r="F2210" i="33"/>
  <c r="D2210" i="33"/>
  <c r="J2209" i="33"/>
  <c r="G2209" i="33"/>
  <c r="F2209" i="33"/>
  <c r="D2209" i="33"/>
  <c r="J2208" i="33"/>
  <c r="F2208" i="33"/>
  <c r="D2208" i="33"/>
  <c r="J2207" i="33"/>
  <c r="F2207" i="33"/>
  <c r="D2207" i="33"/>
  <c r="J2206" i="33"/>
  <c r="F2206" i="33"/>
  <c r="D2206" i="33"/>
  <c r="J2205" i="33"/>
  <c r="G2205" i="33"/>
  <c r="F2205" i="33"/>
  <c r="D2205" i="33"/>
  <c r="F2204" i="33"/>
  <c r="D2204" i="33"/>
  <c r="J2203" i="33"/>
  <c r="G2203" i="33"/>
  <c r="F2203" i="33"/>
  <c r="D2203" i="33"/>
  <c r="J2202" i="33"/>
  <c r="G2202" i="33"/>
  <c r="F2202" i="33"/>
  <c r="D2202" i="33"/>
  <c r="G2201" i="33"/>
  <c r="F2201" i="33"/>
  <c r="D2201" i="33"/>
  <c r="J2200" i="33"/>
  <c r="F2200" i="33"/>
  <c r="D2200" i="33"/>
  <c r="F2199" i="33"/>
  <c r="D2199" i="33"/>
  <c r="J2198" i="33"/>
  <c r="F2198" i="33"/>
  <c r="D2198" i="33"/>
  <c r="F2197" i="33"/>
  <c r="D2197" i="33"/>
  <c r="J2196" i="33"/>
  <c r="F2196" i="33"/>
  <c r="D2196" i="33"/>
  <c r="F2195" i="33"/>
  <c r="D2195" i="33"/>
  <c r="J2194" i="33"/>
  <c r="G2194" i="33"/>
  <c r="F2194" i="33"/>
  <c r="D2194" i="33"/>
  <c r="J2193" i="33"/>
  <c r="F2193" i="33"/>
  <c r="D2193" i="33"/>
  <c r="J2192" i="33"/>
  <c r="F2192" i="33"/>
  <c r="D2192" i="33"/>
  <c r="J2191" i="33"/>
  <c r="F2191" i="33"/>
  <c r="D2191" i="33"/>
  <c r="J2190" i="33"/>
  <c r="G2190" i="33"/>
  <c r="F2190" i="33"/>
  <c r="D2190" i="33"/>
  <c r="F2189" i="33"/>
  <c r="D2189" i="33"/>
  <c r="J2188" i="33"/>
  <c r="G2188" i="33"/>
  <c r="F2188" i="33"/>
  <c r="D2188" i="33"/>
  <c r="F2187" i="33"/>
  <c r="D2187" i="33"/>
  <c r="J2186" i="33"/>
  <c r="F2186" i="33"/>
  <c r="D2186" i="33"/>
  <c r="J2185" i="33"/>
  <c r="G2185" i="33"/>
  <c r="F2185" i="33"/>
  <c r="D2185" i="33"/>
  <c r="J2184" i="33"/>
  <c r="F2184" i="33"/>
  <c r="D2184" i="33"/>
  <c r="J2183" i="33"/>
  <c r="F2183" i="33"/>
  <c r="D2183" i="33"/>
  <c r="J2182" i="33"/>
  <c r="F2182" i="33"/>
  <c r="D2182" i="33"/>
  <c r="J2181" i="33"/>
  <c r="G2181" i="33"/>
  <c r="F2181" i="33"/>
  <c r="D2181" i="33"/>
  <c r="J2180" i="33"/>
  <c r="F2180" i="33"/>
  <c r="D2180" i="33"/>
  <c r="F2179" i="33"/>
  <c r="D2179" i="33"/>
  <c r="J2178" i="33"/>
  <c r="G2178" i="33"/>
  <c r="F2178" i="33"/>
  <c r="D2178" i="33"/>
  <c r="G2177" i="33"/>
  <c r="F2177" i="33"/>
  <c r="D2177" i="33"/>
  <c r="J2176" i="33"/>
  <c r="F2176" i="33"/>
  <c r="D2176" i="33"/>
  <c r="F2175" i="33"/>
  <c r="D2175" i="33"/>
  <c r="J2174" i="33"/>
  <c r="G2174" i="33"/>
  <c r="F2174" i="33"/>
  <c r="D2174" i="33"/>
  <c r="J2173" i="33"/>
  <c r="F2173" i="33"/>
  <c r="D2173" i="33"/>
  <c r="F2172" i="33"/>
  <c r="D2172" i="33"/>
  <c r="J2171" i="33"/>
  <c r="F2171" i="33"/>
  <c r="D2171" i="33"/>
  <c r="J2170" i="33"/>
  <c r="F2170" i="33"/>
  <c r="D2170" i="33"/>
  <c r="J2169" i="33"/>
  <c r="F2169" i="33"/>
  <c r="D2169" i="33"/>
  <c r="J2168" i="33"/>
  <c r="F2168" i="33"/>
  <c r="D2168" i="33"/>
  <c r="J2167" i="33"/>
  <c r="G2167" i="33"/>
  <c r="F2167" i="33"/>
  <c r="D2167" i="33"/>
  <c r="F2166" i="33"/>
  <c r="D2166" i="33"/>
  <c r="G2165" i="33"/>
  <c r="F2165" i="33"/>
  <c r="D2165" i="33"/>
  <c r="J2164" i="33"/>
  <c r="G2164" i="33"/>
  <c r="F2164" i="33"/>
  <c r="D2164" i="33"/>
  <c r="J2163" i="33"/>
  <c r="F2163" i="33"/>
  <c r="D2163" i="33"/>
  <c r="J2162" i="33"/>
  <c r="F2162" i="33"/>
  <c r="D2162" i="33"/>
  <c r="J2161" i="33"/>
  <c r="F2161" i="33"/>
  <c r="D2161" i="33"/>
  <c r="F2160" i="33"/>
  <c r="D2160" i="33"/>
  <c r="J2159" i="33"/>
  <c r="F2159" i="33"/>
  <c r="D2159" i="33"/>
  <c r="J2158" i="33"/>
  <c r="F2158" i="33"/>
  <c r="D2158" i="33"/>
  <c r="F2157" i="33"/>
  <c r="D2157" i="33"/>
  <c r="J2156" i="33"/>
  <c r="F2156" i="33"/>
  <c r="D2156" i="33"/>
  <c r="J2155" i="33"/>
  <c r="F2155" i="33"/>
  <c r="D2155" i="33"/>
  <c r="J2154" i="33"/>
  <c r="F2154" i="33"/>
  <c r="D2154" i="33"/>
  <c r="J2153" i="33"/>
  <c r="G2153" i="33"/>
  <c r="F2153" i="33"/>
  <c r="D2153" i="33"/>
  <c r="J2152" i="33"/>
  <c r="F2152" i="33"/>
  <c r="D2152" i="33"/>
  <c r="J2151" i="33"/>
  <c r="F2151" i="33"/>
  <c r="D2151" i="33"/>
  <c r="J2150" i="33"/>
  <c r="G2150" i="33"/>
  <c r="F2150" i="33"/>
  <c r="D2150" i="33"/>
  <c r="J2149" i="33"/>
  <c r="F2149" i="33"/>
  <c r="D2149" i="33"/>
  <c r="G2148" i="33"/>
  <c r="F2148" i="33"/>
  <c r="D2148" i="33"/>
  <c r="J2147" i="33"/>
  <c r="G2147" i="33"/>
  <c r="F2147" i="33"/>
  <c r="D2147" i="33"/>
  <c r="J2146" i="33"/>
  <c r="G2146" i="33"/>
  <c r="F2146" i="33"/>
  <c r="D2146" i="33"/>
  <c r="F2145" i="33"/>
  <c r="D2145" i="33"/>
  <c r="F2144" i="33"/>
  <c r="D2144" i="33"/>
  <c r="F2143" i="33"/>
  <c r="D2143" i="33"/>
  <c r="J2142" i="33"/>
  <c r="F2142" i="33"/>
  <c r="D2142" i="33"/>
  <c r="F2141" i="33"/>
  <c r="D2141" i="33"/>
  <c r="J2140" i="33"/>
  <c r="F2140" i="33"/>
  <c r="D2140" i="33"/>
  <c r="J2139" i="33"/>
  <c r="F2139" i="33"/>
  <c r="D2139" i="33"/>
  <c r="J2138" i="33"/>
  <c r="F2138" i="33"/>
  <c r="D2138" i="33"/>
  <c r="J2137" i="33"/>
  <c r="G2137" i="33"/>
  <c r="F2137" i="33"/>
  <c r="D2137" i="33"/>
  <c r="J2136" i="33"/>
  <c r="F2136" i="33"/>
  <c r="D2136" i="33"/>
  <c r="J2135" i="33"/>
  <c r="G2135" i="33"/>
  <c r="F2135" i="33"/>
  <c r="D2135" i="33"/>
  <c r="F2134" i="33"/>
  <c r="D2134" i="33"/>
  <c r="J2133" i="33"/>
  <c r="G2133" i="33"/>
  <c r="F2133" i="33"/>
  <c r="D2133" i="33"/>
  <c r="J2132" i="33"/>
  <c r="F2132" i="33"/>
  <c r="D2132" i="33"/>
  <c r="J2131" i="33"/>
  <c r="F2131" i="33"/>
  <c r="D2131" i="33"/>
  <c r="F2130" i="33"/>
  <c r="D2130" i="33"/>
  <c r="F2129" i="33"/>
  <c r="D2129" i="33"/>
  <c r="F2128" i="33"/>
  <c r="D2128" i="33"/>
  <c r="F2127" i="33"/>
  <c r="D2127" i="33"/>
  <c r="G2126" i="33"/>
  <c r="F2126" i="33"/>
  <c r="D2126" i="33"/>
  <c r="J2125" i="33"/>
  <c r="F2125" i="33"/>
  <c r="D2125" i="33"/>
  <c r="J2124" i="33"/>
  <c r="F2124" i="33"/>
  <c r="D2124" i="33"/>
  <c r="F2123" i="33"/>
  <c r="D2123" i="33"/>
  <c r="J2122" i="33"/>
  <c r="F2122" i="33"/>
  <c r="D2122" i="33"/>
  <c r="J2121" i="33"/>
  <c r="F2121" i="33"/>
  <c r="D2121" i="33"/>
  <c r="F2120" i="33"/>
  <c r="D2120" i="33"/>
  <c r="J2119" i="33"/>
  <c r="F2119" i="33"/>
  <c r="D2119" i="33"/>
  <c r="J2118" i="33"/>
  <c r="F2118" i="33"/>
  <c r="D2118" i="33"/>
  <c r="F2117" i="33"/>
  <c r="D2117" i="33"/>
  <c r="J2116" i="33"/>
  <c r="F2116" i="33"/>
  <c r="D2116" i="33"/>
  <c r="J2115" i="33"/>
  <c r="G2115" i="33"/>
  <c r="F2115" i="33"/>
  <c r="D2115" i="33"/>
  <c r="F2114" i="33"/>
  <c r="D2114" i="33"/>
  <c r="F2113" i="33"/>
  <c r="D2113" i="33"/>
  <c r="J2112" i="33"/>
  <c r="G2112" i="33"/>
  <c r="F2112" i="33"/>
  <c r="D2112" i="33"/>
  <c r="F2111" i="33"/>
  <c r="D2111" i="33"/>
  <c r="F2110" i="33"/>
  <c r="D2110" i="33"/>
  <c r="J2109" i="33"/>
  <c r="G2109" i="33"/>
  <c r="F2109" i="33"/>
  <c r="D2109" i="33"/>
  <c r="J2108" i="33"/>
  <c r="F2108" i="33"/>
  <c r="D2108" i="33"/>
  <c r="J2107" i="33"/>
  <c r="F2107" i="33"/>
  <c r="D2107" i="33"/>
  <c r="F2106" i="33"/>
  <c r="D2106" i="33"/>
  <c r="J2105" i="33"/>
  <c r="G2105" i="33"/>
  <c r="F2105" i="33"/>
  <c r="D2105" i="33"/>
  <c r="F2104" i="33"/>
  <c r="D2104" i="33"/>
  <c r="J2103" i="33"/>
  <c r="G2103" i="33"/>
  <c r="F2103" i="33"/>
  <c r="D2103" i="33"/>
  <c r="F2102" i="33"/>
  <c r="D2102" i="33"/>
  <c r="F2101" i="33"/>
  <c r="D2101" i="33"/>
  <c r="F2100" i="33"/>
  <c r="D2100" i="33"/>
  <c r="F2099" i="33"/>
  <c r="D2099" i="33"/>
  <c r="G2098" i="33"/>
  <c r="F2098" i="33"/>
  <c r="D2098" i="33"/>
  <c r="J2097" i="33"/>
  <c r="F2097" i="33"/>
  <c r="D2097" i="33"/>
  <c r="F2096" i="33"/>
  <c r="D2096" i="33"/>
  <c r="J2095" i="33"/>
  <c r="G2095" i="33"/>
  <c r="F2095" i="33"/>
  <c r="D2095" i="33"/>
  <c r="F2094" i="33"/>
  <c r="D2094" i="33"/>
  <c r="J2093" i="33"/>
  <c r="F2093" i="33"/>
  <c r="D2093" i="33"/>
  <c r="J2092" i="33"/>
  <c r="F2092" i="33"/>
  <c r="D2092" i="33"/>
  <c r="F2091" i="33"/>
  <c r="D2091" i="33"/>
  <c r="F2090" i="33"/>
  <c r="D2090" i="33"/>
  <c r="J2089" i="33"/>
  <c r="F2089" i="33"/>
  <c r="D2089" i="33"/>
  <c r="J2088" i="33"/>
  <c r="F2088" i="33"/>
  <c r="D2088" i="33"/>
  <c r="F2087" i="33"/>
  <c r="D2087" i="33"/>
  <c r="J2086" i="33"/>
  <c r="G2086" i="33"/>
  <c r="F2086" i="33"/>
  <c r="D2086" i="33"/>
  <c r="F2085" i="33"/>
  <c r="D2085" i="33"/>
  <c r="F2084" i="33"/>
  <c r="D2084" i="33"/>
  <c r="J2083" i="33"/>
  <c r="F2083" i="33"/>
  <c r="D2083" i="33"/>
  <c r="J2082" i="33"/>
  <c r="F2082" i="33"/>
  <c r="D2082" i="33"/>
  <c r="J2081" i="33"/>
  <c r="F2081" i="33"/>
  <c r="D2081" i="33"/>
  <c r="F2080" i="33"/>
  <c r="D2080" i="33"/>
  <c r="F2079" i="33"/>
  <c r="D2079" i="33"/>
  <c r="J2078" i="33"/>
  <c r="G2078" i="33"/>
  <c r="F2078" i="33"/>
  <c r="D2078" i="33"/>
  <c r="J2077" i="33"/>
  <c r="F2077" i="33"/>
  <c r="D2077" i="33"/>
  <c r="F2076" i="33"/>
  <c r="D2076" i="33"/>
  <c r="J2075" i="33"/>
  <c r="G2075" i="33"/>
  <c r="F2075" i="33"/>
  <c r="D2075" i="33"/>
  <c r="F2074" i="33"/>
  <c r="D2074" i="33"/>
  <c r="J2073" i="33"/>
  <c r="G2073" i="33"/>
  <c r="F2073" i="33"/>
  <c r="D2073" i="33"/>
  <c r="F2072" i="33"/>
  <c r="D2072" i="33"/>
  <c r="J2071" i="33"/>
  <c r="F2071" i="33"/>
  <c r="D2071" i="33"/>
  <c r="F2070" i="33"/>
  <c r="D2070" i="33"/>
  <c r="J2069" i="33"/>
  <c r="G2069" i="33"/>
  <c r="F2069" i="33"/>
  <c r="D2069" i="33"/>
  <c r="J2068" i="33"/>
  <c r="F2068" i="33"/>
  <c r="D2068" i="33"/>
  <c r="J2067" i="33"/>
  <c r="G2067" i="33"/>
  <c r="F2067" i="33"/>
  <c r="D2067" i="33"/>
  <c r="J2066" i="33"/>
  <c r="F2066" i="33"/>
  <c r="D2066" i="33"/>
  <c r="F2065" i="33"/>
  <c r="D2065" i="33"/>
  <c r="J2064" i="33"/>
  <c r="G2064" i="33"/>
  <c r="F2064" i="33"/>
  <c r="D2064" i="33"/>
  <c r="J2063" i="33"/>
  <c r="G2063" i="33"/>
  <c r="F2063" i="33"/>
  <c r="D2063" i="33"/>
  <c r="F2062" i="33"/>
  <c r="D2062" i="33"/>
  <c r="J2061" i="33"/>
  <c r="G2061" i="33"/>
  <c r="F2061" i="33"/>
  <c r="D2061" i="33"/>
  <c r="J2060" i="33"/>
  <c r="F2060" i="33"/>
  <c r="D2060" i="33"/>
  <c r="J2059" i="33"/>
  <c r="F2059" i="33"/>
  <c r="D2059" i="33"/>
  <c r="J2058" i="33"/>
  <c r="G2058" i="33"/>
  <c r="F2058" i="33"/>
  <c r="D2058" i="33"/>
  <c r="F2057" i="33"/>
  <c r="D2057" i="33"/>
  <c r="J2056" i="33"/>
  <c r="F2056" i="33"/>
  <c r="D2056" i="33"/>
  <c r="F2055" i="33"/>
  <c r="D2055" i="33"/>
  <c r="J2054" i="33"/>
  <c r="F2054" i="33"/>
  <c r="D2054" i="33"/>
  <c r="J2053" i="33"/>
  <c r="G2053" i="33"/>
  <c r="F2053" i="33"/>
  <c r="D2053" i="33"/>
  <c r="F2052" i="33"/>
  <c r="D2052" i="33"/>
  <c r="J2051" i="33"/>
  <c r="G2051" i="33"/>
  <c r="F2051" i="33"/>
  <c r="D2051" i="33"/>
  <c r="J2050" i="33"/>
  <c r="F2050" i="33"/>
  <c r="D2050" i="33"/>
  <c r="F2049" i="33"/>
  <c r="D2049" i="33"/>
  <c r="J2048" i="33"/>
  <c r="F2048" i="33"/>
  <c r="D2048" i="33"/>
  <c r="G2047" i="33"/>
  <c r="F2047" i="33"/>
  <c r="D2047" i="33"/>
  <c r="J2046" i="33"/>
  <c r="F2046" i="33"/>
  <c r="D2046" i="33"/>
  <c r="J2045" i="33"/>
  <c r="G2045" i="33"/>
  <c r="F2045" i="33"/>
  <c r="D2045" i="33"/>
  <c r="G2044" i="33"/>
  <c r="F2044" i="33"/>
  <c r="D2044" i="33"/>
  <c r="F2043" i="33"/>
  <c r="D2043" i="33"/>
  <c r="J2042" i="33"/>
  <c r="F2042" i="33"/>
  <c r="D2042" i="33"/>
  <c r="F2041" i="33"/>
  <c r="D2041" i="33"/>
  <c r="F2040" i="33"/>
  <c r="D2040" i="33"/>
  <c r="J2039" i="33"/>
  <c r="G2039" i="33"/>
  <c r="F2039" i="33"/>
  <c r="D2039" i="33"/>
  <c r="J2038" i="33"/>
  <c r="G2038" i="33"/>
  <c r="F2038" i="33"/>
  <c r="D2038" i="33"/>
  <c r="J2037" i="33"/>
  <c r="F2037" i="33"/>
  <c r="D2037" i="33"/>
  <c r="J2036" i="33"/>
  <c r="F2036" i="33"/>
  <c r="D2036" i="33"/>
  <c r="J2035" i="33"/>
  <c r="G2035" i="33"/>
  <c r="F2035" i="33"/>
  <c r="D2035" i="33"/>
  <c r="F2034" i="33"/>
  <c r="D2034" i="33"/>
  <c r="J2033" i="33"/>
  <c r="F2033" i="33"/>
  <c r="D2033" i="33"/>
  <c r="J2032" i="33"/>
  <c r="F2032" i="33"/>
  <c r="D2032" i="33"/>
  <c r="J2031" i="33"/>
  <c r="G2031" i="33"/>
  <c r="F2031" i="33"/>
  <c r="D2031" i="33"/>
  <c r="J2030" i="33"/>
  <c r="F2030" i="33"/>
  <c r="D2030" i="33"/>
  <c r="F2029" i="33"/>
  <c r="D2029" i="33"/>
  <c r="J2028" i="33"/>
  <c r="F2028" i="33"/>
  <c r="D2028" i="33"/>
  <c r="F2027" i="33"/>
  <c r="D2027" i="33"/>
  <c r="F2026" i="33"/>
  <c r="D2026" i="33"/>
  <c r="B2026" i="33"/>
  <c r="B2027" i="33" s="1"/>
  <c r="B2028" i="33" s="1"/>
  <c r="B2029" i="33" s="1"/>
  <c r="B2030" i="33" s="1"/>
  <c r="B2031" i="33" s="1"/>
  <c r="B2032" i="33" s="1"/>
  <c r="B2033" i="33" s="1"/>
  <c r="B2034" i="33" s="1"/>
  <c r="B2035" i="33" s="1"/>
  <c r="B2036" i="33" s="1"/>
  <c r="B2037" i="33" s="1"/>
  <c r="B2038" i="33" s="1"/>
  <c r="B2039" i="33" s="1"/>
  <c r="B2040" i="33" s="1"/>
  <c r="B2041" i="33" s="1"/>
  <c r="B2042" i="33" s="1"/>
  <c r="B2043" i="33" s="1"/>
  <c r="B2044" i="33" s="1"/>
  <c r="B2045" i="33" s="1"/>
  <c r="B2046" i="33" s="1"/>
  <c r="B2047" i="33" s="1"/>
  <c r="B2048" i="33" s="1"/>
  <c r="B2049" i="33" s="1"/>
  <c r="B2050" i="33" s="1"/>
  <c r="B2051" i="33" s="1"/>
  <c r="B2052" i="33" s="1"/>
  <c r="B2053" i="33" s="1"/>
  <c r="B2054" i="33" s="1"/>
  <c r="B2055" i="33" s="1"/>
  <c r="B2056" i="33" s="1"/>
  <c r="B2057" i="33" s="1"/>
  <c r="B2058" i="33" s="1"/>
  <c r="B2059" i="33" s="1"/>
  <c r="B2060" i="33" s="1"/>
  <c r="B2061" i="33" s="1"/>
  <c r="B2062" i="33" s="1"/>
  <c r="B2063" i="33" s="1"/>
  <c r="B2064" i="33" s="1"/>
  <c r="B2065" i="33" s="1"/>
  <c r="B2066" i="33" s="1"/>
  <c r="B2067" i="33" s="1"/>
  <c r="B2068" i="33" s="1"/>
  <c r="B2069" i="33" s="1"/>
  <c r="B2070" i="33" s="1"/>
  <c r="B2071" i="33" s="1"/>
  <c r="B2072" i="33" s="1"/>
  <c r="B2073" i="33" s="1"/>
  <c r="B2074" i="33" s="1"/>
  <c r="B2075" i="33" s="1"/>
  <c r="B2076" i="33" s="1"/>
  <c r="B2077" i="33" s="1"/>
  <c r="B2078" i="33" s="1"/>
  <c r="B2079" i="33" s="1"/>
  <c r="B2080" i="33" s="1"/>
  <c r="B2081" i="33" s="1"/>
  <c r="B2082" i="33" s="1"/>
  <c r="B2083" i="33" s="1"/>
  <c r="B2084" i="33" s="1"/>
  <c r="B2085" i="33" s="1"/>
  <c r="B2086" i="33" s="1"/>
  <c r="B2087" i="33" s="1"/>
  <c r="B2088" i="33" s="1"/>
  <c r="B2089" i="33" s="1"/>
  <c r="B2090" i="33" s="1"/>
  <c r="B2091" i="33" s="1"/>
  <c r="B2092" i="33" s="1"/>
  <c r="B2093" i="33" s="1"/>
  <c r="B2094" i="33" s="1"/>
  <c r="B2095" i="33" s="1"/>
  <c r="B2096" i="33" s="1"/>
  <c r="B2097" i="33" s="1"/>
  <c r="B2098" i="33" s="1"/>
  <c r="B2099" i="33" s="1"/>
  <c r="B2100" i="33" s="1"/>
  <c r="B2101" i="33" s="1"/>
  <c r="B2102" i="33" s="1"/>
  <c r="B2103" i="33" s="1"/>
  <c r="B2104" i="33" s="1"/>
  <c r="B2105" i="33" s="1"/>
  <c r="B2106" i="33" s="1"/>
  <c r="B2107" i="33" s="1"/>
  <c r="B2108" i="33" s="1"/>
  <c r="B2109" i="33" s="1"/>
  <c r="B2110" i="33" s="1"/>
  <c r="B2111" i="33" s="1"/>
  <c r="B2112" i="33" s="1"/>
  <c r="B2113" i="33" s="1"/>
  <c r="B2114" i="33" s="1"/>
  <c r="B2115" i="33" s="1"/>
  <c r="B2116" i="33" s="1"/>
  <c r="B2117" i="33" s="1"/>
  <c r="B2118" i="33" s="1"/>
  <c r="B2119" i="33" s="1"/>
  <c r="B2120" i="33" s="1"/>
  <c r="B2121" i="33" s="1"/>
  <c r="B2122" i="33" s="1"/>
  <c r="B2123" i="33" s="1"/>
  <c r="B2124" i="33" s="1"/>
  <c r="B2125" i="33" s="1"/>
  <c r="B2126" i="33" s="1"/>
  <c r="B2127" i="33" s="1"/>
  <c r="B2128" i="33" s="1"/>
  <c r="B2129" i="33" s="1"/>
  <c r="B2130" i="33" s="1"/>
  <c r="B2131" i="33" s="1"/>
  <c r="B2132" i="33" s="1"/>
  <c r="B2133" i="33" s="1"/>
  <c r="B2134" i="33" s="1"/>
  <c r="B2135" i="33" s="1"/>
  <c r="B2136" i="33" s="1"/>
  <c r="B2137" i="33" s="1"/>
  <c r="B2138" i="33" s="1"/>
  <c r="B2139" i="33" s="1"/>
  <c r="B2140" i="33" s="1"/>
  <c r="B2141" i="33" s="1"/>
  <c r="B2142" i="33" s="1"/>
  <c r="B2143" i="33" s="1"/>
  <c r="B2144" i="33" s="1"/>
  <c r="B2145" i="33" s="1"/>
  <c r="B2146" i="33" s="1"/>
  <c r="B2147" i="33" s="1"/>
  <c r="B2148" i="33" s="1"/>
  <c r="B2149" i="33" s="1"/>
  <c r="B2150" i="33" s="1"/>
  <c r="B2151" i="33" s="1"/>
  <c r="B2152" i="33" s="1"/>
  <c r="B2153" i="33" s="1"/>
  <c r="B2154" i="33" s="1"/>
  <c r="B2155" i="33" s="1"/>
  <c r="B2156" i="33" s="1"/>
  <c r="B2157" i="33" s="1"/>
  <c r="B2158" i="33" s="1"/>
  <c r="B2159" i="33" s="1"/>
  <c r="B2160" i="33" s="1"/>
  <c r="B2161" i="33" s="1"/>
  <c r="B2162" i="33" s="1"/>
  <c r="B2163" i="33" s="1"/>
  <c r="B2164" i="33" s="1"/>
  <c r="B2165" i="33" s="1"/>
  <c r="B2166" i="33" s="1"/>
  <c r="B2167" i="33" s="1"/>
  <c r="B2168" i="33" s="1"/>
  <c r="B2169" i="33" s="1"/>
  <c r="B2170" i="33" s="1"/>
  <c r="B2171" i="33" s="1"/>
  <c r="B2172" i="33" s="1"/>
  <c r="B2173" i="33" s="1"/>
  <c r="B2174" i="33" s="1"/>
  <c r="B2175" i="33" s="1"/>
  <c r="B2176" i="33" s="1"/>
  <c r="B2177" i="33" s="1"/>
  <c r="B2178" i="33" s="1"/>
  <c r="B2179" i="33" s="1"/>
  <c r="B2180" i="33" s="1"/>
  <c r="B2181" i="33" s="1"/>
  <c r="B2182" i="33" s="1"/>
  <c r="B2183" i="33" s="1"/>
  <c r="B2184" i="33" s="1"/>
  <c r="B2185" i="33" s="1"/>
  <c r="B2186" i="33" s="1"/>
  <c r="B2187" i="33" s="1"/>
  <c r="B2188" i="33" s="1"/>
  <c r="B2189" i="33" s="1"/>
  <c r="B2190" i="33" s="1"/>
  <c r="B2191" i="33" s="1"/>
  <c r="B2192" i="33" s="1"/>
  <c r="B2193" i="33" s="1"/>
  <c r="B2194" i="33" s="1"/>
  <c r="B2195" i="33" s="1"/>
  <c r="B2196" i="33" s="1"/>
  <c r="B2197" i="33" s="1"/>
  <c r="B2198" i="33" s="1"/>
  <c r="B2199" i="33" s="1"/>
  <c r="B2200" i="33" s="1"/>
  <c r="B2201" i="33" s="1"/>
  <c r="B2202" i="33" s="1"/>
  <c r="B2203" i="33" s="1"/>
  <c r="B2204" i="33" s="1"/>
  <c r="B2205" i="33" s="1"/>
  <c r="B2206" i="33" s="1"/>
  <c r="B2207" i="33" s="1"/>
  <c r="B2208" i="33" s="1"/>
  <c r="B2209" i="33" s="1"/>
  <c r="B2210" i="33" s="1"/>
  <c r="B2211" i="33" s="1"/>
  <c r="B2212" i="33" s="1"/>
  <c r="B2213" i="33" s="1"/>
  <c r="B2214" i="33" s="1"/>
  <c r="B2215" i="33" s="1"/>
  <c r="B2216" i="33" s="1"/>
  <c r="B2217" i="33" s="1"/>
  <c r="B2218" i="33" s="1"/>
  <c r="B2219" i="33" s="1"/>
  <c r="B2220" i="33" s="1"/>
  <c r="B2221" i="33" s="1"/>
  <c r="B2222" i="33" s="1"/>
  <c r="B2223" i="33" s="1"/>
  <c r="B2224" i="33" s="1"/>
  <c r="B2225" i="33" s="1"/>
  <c r="B2226" i="33" s="1"/>
  <c r="B2227" i="33" s="1"/>
  <c r="B2228" i="33" s="1"/>
  <c r="B2229" i="33" s="1"/>
  <c r="B2230" i="33" s="1"/>
  <c r="B2231" i="33" s="1"/>
  <c r="B2232" i="33" s="1"/>
  <c r="B2233" i="33" s="1"/>
  <c r="B2234" i="33" s="1"/>
  <c r="B2235" i="33" s="1"/>
  <c r="B2236" i="33" s="1"/>
  <c r="B2237" i="33" s="1"/>
  <c r="B2238" i="33" s="1"/>
  <c r="B2239" i="33" s="1"/>
  <c r="B2240" i="33" s="1"/>
  <c r="B2241" i="33" s="1"/>
  <c r="B2242" i="33" s="1"/>
  <c r="B2243" i="33" s="1"/>
  <c r="B2244" i="33" s="1"/>
  <c r="B2245" i="33" s="1"/>
  <c r="B2246" i="33" s="1"/>
  <c r="B2247" i="33" s="1"/>
  <c r="B2248" i="33" s="1"/>
  <c r="B2249" i="33" s="1"/>
  <c r="B2250" i="33" s="1"/>
  <c r="B2251" i="33" s="1"/>
  <c r="B2252" i="33" s="1"/>
  <c r="B2253" i="33" s="1"/>
  <c r="B2254" i="33" s="1"/>
  <c r="B2255" i="33" s="1"/>
  <c r="B2256" i="33" s="1"/>
  <c r="B2257" i="33" s="1"/>
  <c r="B2258" i="33" s="1"/>
  <c r="B2259" i="33" s="1"/>
  <c r="B2260" i="33" s="1"/>
  <c r="B2261" i="33" s="1"/>
  <c r="B2262" i="33" s="1"/>
  <c r="B2263" i="33" s="1"/>
  <c r="B2264" i="33" s="1"/>
  <c r="B2265" i="33" s="1"/>
  <c r="B2266" i="33" s="1"/>
  <c r="B2267" i="33" s="1"/>
  <c r="B2268" i="33" s="1"/>
  <c r="B2269" i="33" s="1"/>
  <c r="B2270" i="33" s="1"/>
  <c r="B2271" i="33" s="1"/>
  <c r="B2272" i="33" s="1"/>
  <c r="B2273" i="33" s="1"/>
  <c r="B2274" i="33" s="1"/>
  <c r="B2275" i="33" s="1"/>
  <c r="B2276" i="33" s="1"/>
  <c r="B2277" i="33" s="1"/>
  <c r="B2278" i="33" s="1"/>
  <c r="B2279" i="33" s="1"/>
  <c r="B2280" i="33" s="1"/>
  <c r="B2281" i="33" s="1"/>
  <c r="B2282" i="33" s="1"/>
  <c r="B2283" i="33" s="1"/>
  <c r="B2284" i="33" s="1"/>
  <c r="B2285" i="33" s="1"/>
  <c r="B2286" i="33" s="1"/>
  <c r="B2287" i="33" s="1"/>
  <c r="B2288" i="33" s="1"/>
  <c r="B2289" i="33" s="1"/>
  <c r="B2290" i="33" s="1"/>
  <c r="B2291" i="33" s="1"/>
  <c r="B2292" i="33" s="1"/>
  <c r="B2293" i="33" s="1"/>
  <c r="B2294" i="33" s="1"/>
  <c r="B2295" i="33" s="1"/>
  <c r="B2296" i="33" s="1"/>
  <c r="B2297" i="33" s="1"/>
  <c r="B2298" i="33" s="1"/>
  <c r="B2299" i="33" s="1"/>
  <c r="B2300" i="33" s="1"/>
  <c r="B2301" i="33" s="1"/>
  <c r="B2302" i="33" s="1"/>
  <c r="B2303" i="33" s="1"/>
  <c r="B2304" i="33" s="1"/>
  <c r="B2305" i="33" s="1"/>
  <c r="B2306" i="33" s="1"/>
  <c r="B2307" i="33" s="1"/>
  <c r="B2308" i="33" s="1"/>
  <c r="B2309" i="33" s="1"/>
  <c r="B2310" i="33" s="1"/>
  <c r="B2311" i="33" s="1"/>
  <c r="B2312" i="33" s="1"/>
  <c r="B2313" i="33" s="1"/>
  <c r="B2314" i="33" s="1"/>
  <c r="B2315" i="33" s="1"/>
  <c r="B2316" i="33" s="1"/>
  <c r="B2317" i="33" s="1"/>
  <c r="B2318" i="33" s="1"/>
  <c r="B2319" i="33" s="1"/>
  <c r="B2320" i="33" s="1"/>
  <c r="B2321" i="33" s="1"/>
  <c r="B2322" i="33" s="1"/>
  <c r="B2323" i="33" s="1"/>
  <c r="B2324" i="33" s="1"/>
  <c r="B2325" i="33" s="1"/>
  <c r="B2326" i="33" s="1"/>
  <c r="B2327" i="33" s="1"/>
  <c r="B2328" i="33" s="1"/>
  <c r="B2329" i="33" s="1"/>
  <c r="B2330" i="33" s="1"/>
  <c r="B2331" i="33" s="1"/>
  <c r="B2332" i="33" s="1"/>
  <c r="B2333" i="33" s="1"/>
  <c r="B2334" i="33" s="1"/>
  <c r="B2335" i="33" s="1"/>
  <c r="B2336" i="33" s="1"/>
  <c r="B2337" i="33" s="1"/>
  <c r="B2338" i="33" s="1"/>
  <c r="B2339" i="33" s="1"/>
  <c r="B2340" i="33" s="1"/>
  <c r="B2341" i="33" s="1"/>
  <c r="B2342" i="33" s="1"/>
  <c r="B2343" i="33" s="1"/>
  <c r="B2344" i="33" s="1"/>
  <c r="B2345" i="33" s="1"/>
  <c r="B2346" i="33" s="1"/>
  <c r="B2347" i="33" s="1"/>
  <c r="B2348" i="33" s="1"/>
  <c r="B2349" i="33" s="1"/>
  <c r="B2350" i="33" s="1"/>
  <c r="B2351" i="33" s="1"/>
  <c r="B2352" i="33" s="1"/>
  <c r="B2353" i="33" s="1"/>
  <c r="B2354" i="33" s="1"/>
  <c r="B2355" i="33" s="1"/>
  <c r="B2356" i="33" s="1"/>
  <c r="B2357" i="33" s="1"/>
  <c r="B2358" i="33" s="1"/>
  <c r="B2359" i="33" s="1"/>
  <c r="B2360" i="33" s="1"/>
  <c r="B2361" i="33" s="1"/>
  <c r="B2362" i="33" s="1"/>
  <c r="B2363" i="33" s="1"/>
  <c r="B2364" i="33" s="1"/>
  <c r="B2365" i="33" s="1"/>
  <c r="B2366" i="33" s="1"/>
  <c r="B2367" i="33" s="1"/>
  <c r="B2368" i="33" s="1"/>
  <c r="B2369" i="33" s="1"/>
  <c r="B2370" i="33" s="1"/>
  <c r="B2371" i="33" s="1"/>
  <c r="B2372" i="33" s="1"/>
  <c r="B2373" i="33" s="1"/>
  <c r="B2374" i="33" s="1"/>
  <c r="B2375" i="33" s="1"/>
  <c r="B2376" i="33" s="1"/>
  <c r="B2377" i="33" s="1"/>
  <c r="B2378" i="33" s="1"/>
  <c r="B2379" i="33" s="1"/>
  <c r="B2380" i="33" s="1"/>
  <c r="B2381" i="33" s="1"/>
  <c r="B2382" i="33" s="1"/>
  <c r="B2383" i="33" s="1"/>
  <c r="B2384" i="33" s="1"/>
  <c r="B2385" i="33" s="1"/>
  <c r="B2386" i="33" s="1"/>
  <c r="B2387" i="33" s="1"/>
  <c r="B2388" i="33" s="1"/>
  <c r="B2389" i="33" s="1"/>
  <c r="B2390" i="33" s="1"/>
  <c r="B2391" i="33" s="1"/>
  <c r="B2392" i="33" s="1"/>
  <c r="B2393" i="33" s="1"/>
  <c r="B2394" i="33" s="1"/>
  <c r="B2395" i="33" s="1"/>
  <c r="B2396" i="33" s="1"/>
  <c r="B2397" i="33" s="1"/>
  <c r="B2398" i="33" s="1"/>
  <c r="B2399" i="33" s="1"/>
  <c r="B2400" i="33" s="1"/>
  <c r="B2401" i="33" s="1"/>
  <c r="B2402" i="33" s="1"/>
  <c r="B2403" i="33" s="1"/>
  <c r="B2404" i="33" s="1"/>
  <c r="B2405" i="33" s="1"/>
  <c r="B2406" i="33" s="1"/>
  <c r="B2407" i="33" s="1"/>
  <c r="B2408" i="33" s="1"/>
  <c r="B2409" i="33" s="1"/>
  <c r="B2410" i="33" s="1"/>
  <c r="B2411" i="33" s="1"/>
  <c r="B2412" i="33" s="1"/>
  <c r="B2413" i="33" s="1"/>
  <c r="B2414" i="33" s="1"/>
  <c r="B2415" i="33" s="1"/>
  <c r="B2416" i="33" s="1"/>
  <c r="B2417" i="33" s="1"/>
  <c r="B2418" i="33" s="1"/>
  <c r="B2419" i="33" s="1"/>
  <c r="B2420" i="33" s="1"/>
  <c r="B2421" i="33" s="1"/>
  <c r="B2422" i="33" s="1"/>
  <c r="B2423" i="33" s="1"/>
  <c r="B2424" i="33" s="1"/>
  <c r="B2425" i="33" s="1"/>
  <c r="B2426" i="33" s="1"/>
  <c r="B2427" i="33" s="1"/>
  <c r="B2428" i="33" s="1"/>
  <c r="B2429" i="33" s="1"/>
  <c r="B2430" i="33" s="1"/>
  <c r="B2431" i="33" s="1"/>
  <c r="B2432" i="33" s="1"/>
  <c r="B2433" i="33" s="1"/>
  <c r="B2434" i="33" s="1"/>
  <c r="B2435" i="33" s="1"/>
  <c r="B2436" i="33" s="1"/>
  <c r="B2437" i="33" s="1"/>
  <c r="B2438" i="33" s="1"/>
  <c r="B2439" i="33" s="1"/>
  <c r="B2440" i="33" s="1"/>
  <c r="B2441" i="33" s="1"/>
  <c r="B2442" i="33" s="1"/>
  <c r="B2443" i="33" s="1"/>
  <c r="B2444" i="33" s="1"/>
  <c r="B2445" i="33" s="1"/>
  <c r="B2446" i="33" s="1"/>
  <c r="B2447" i="33" s="1"/>
  <c r="B2448" i="33" s="1"/>
  <c r="B2449" i="33" s="1"/>
  <c r="B2450" i="33" s="1"/>
  <c r="B2451" i="33" s="1"/>
  <c r="B2452" i="33" s="1"/>
  <c r="B2453" i="33" s="1"/>
  <c r="B2454" i="33" s="1"/>
  <c r="B2455" i="33" s="1"/>
  <c r="B2456" i="33" s="1"/>
  <c r="B2457" i="33" s="1"/>
  <c r="B2458" i="33" s="1"/>
  <c r="B2459" i="33" s="1"/>
  <c r="B2460" i="33" s="1"/>
  <c r="B2461" i="33" s="1"/>
  <c r="B2462" i="33" s="1"/>
  <c r="B2463" i="33" s="1"/>
  <c r="B2464" i="33" s="1"/>
  <c r="B2465" i="33" s="1"/>
  <c r="B2466" i="33" s="1"/>
  <c r="B2467" i="33" s="1"/>
  <c r="B2468" i="33" s="1"/>
  <c r="B2469" i="33" s="1"/>
  <c r="B2470" i="33" s="1"/>
  <c r="B2471" i="33" s="1"/>
  <c r="B2472" i="33" s="1"/>
  <c r="B2473" i="33" s="1"/>
  <c r="B2474" i="33" s="1"/>
  <c r="B2475" i="33" s="1"/>
  <c r="B2476" i="33" s="1"/>
  <c r="B2477" i="33" s="1"/>
  <c r="B2478" i="33" s="1"/>
  <c r="B2479" i="33" s="1"/>
  <c r="B2480" i="33" s="1"/>
  <c r="B2481" i="33" s="1"/>
  <c r="B2482" i="33" s="1"/>
  <c r="B2483" i="33" s="1"/>
  <c r="B2484" i="33" s="1"/>
  <c r="B2485" i="33" s="1"/>
  <c r="B2486" i="33" s="1"/>
  <c r="B2487" i="33" s="1"/>
  <c r="B2488" i="33" s="1"/>
  <c r="B2489" i="33" s="1"/>
  <c r="B2490" i="33" s="1"/>
  <c r="B2491" i="33" s="1"/>
  <c r="B2492" i="33" s="1"/>
  <c r="B2493" i="33" s="1"/>
  <c r="B2494" i="33" s="1"/>
  <c r="B2495" i="33" s="1"/>
  <c r="B2496" i="33" s="1"/>
  <c r="B2497" i="33" s="1"/>
  <c r="B2498" i="33" s="1"/>
  <c r="B2499" i="33" s="1"/>
  <c r="B2500" i="33" s="1"/>
  <c r="B2501" i="33" s="1"/>
  <c r="B2502" i="33" s="1"/>
  <c r="B2503" i="33" s="1"/>
  <c r="B2504" i="33" s="1"/>
  <c r="B2505" i="33" s="1"/>
  <c r="B2506" i="33" s="1"/>
  <c r="B2507" i="33" s="1"/>
  <c r="B2508" i="33" s="1"/>
  <c r="B2509" i="33" s="1"/>
  <c r="B2510" i="33" s="1"/>
  <c r="B2511" i="33" s="1"/>
  <c r="B2512" i="33" s="1"/>
  <c r="B2513" i="33" s="1"/>
  <c r="B2514" i="33" s="1"/>
  <c r="B2515" i="33" s="1"/>
  <c r="B2516" i="33" s="1"/>
  <c r="B2517" i="33" s="1"/>
  <c r="B2518" i="33" s="1"/>
  <c r="B2519" i="33" s="1"/>
  <c r="B2520" i="33" s="1"/>
  <c r="B2521" i="33" s="1"/>
  <c r="B2522" i="33" s="1"/>
  <c r="B2523" i="33" s="1"/>
  <c r="B2524" i="33" s="1"/>
  <c r="B2525" i="33" s="1"/>
  <c r="B2526" i="33" s="1"/>
  <c r="B2527" i="33" s="1"/>
  <c r="B2528" i="33" s="1"/>
  <c r="B2529" i="33" s="1"/>
  <c r="B2530" i="33" s="1"/>
  <c r="B2531" i="33" s="1"/>
  <c r="B2532" i="33" s="1"/>
  <c r="B2533" i="33" s="1"/>
  <c r="B2534" i="33" s="1"/>
  <c r="B2535" i="33" s="1"/>
  <c r="B2536" i="33" s="1"/>
  <c r="B2537" i="33" s="1"/>
  <c r="B2538" i="33" s="1"/>
  <c r="B2539" i="33" s="1"/>
  <c r="B2540" i="33" s="1"/>
  <c r="B2541" i="33" s="1"/>
  <c r="B2542" i="33" s="1"/>
  <c r="B2543" i="33" s="1"/>
  <c r="B2544" i="33" s="1"/>
  <c r="B2545" i="33" s="1"/>
  <c r="B2546" i="33" s="1"/>
  <c r="B2547" i="33" s="1"/>
  <c r="B2548" i="33" s="1"/>
  <c r="B2549" i="33" s="1"/>
  <c r="B2550" i="33" s="1"/>
  <c r="B2551" i="33" s="1"/>
  <c r="B2552" i="33" s="1"/>
  <c r="B2553" i="33" s="1"/>
  <c r="B2554" i="33" s="1"/>
  <c r="B2555" i="33" s="1"/>
  <c r="B2556" i="33" s="1"/>
  <c r="B2557" i="33" s="1"/>
  <c r="B2558" i="33" s="1"/>
  <c r="B2559" i="33" s="1"/>
  <c r="B2560" i="33" s="1"/>
  <c r="B2561" i="33" s="1"/>
  <c r="B2562" i="33" s="1"/>
  <c r="B2563" i="33" s="1"/>
  <c r="B2564" i="33" s="1"/>
  <c r="B2565" i="33" s="1"/>
  <c r="B2566" i="33" s="1"/>
  <c r="B2567" i="33" s="1"/>
  <c r="B2568" i="33" s="1"/>
  <c r="B2569" i="33" s="1"/>
  <c r="B2570" i="33" s="1"/>
  <c r="B2571" i="33" s="1"/>
  <c r="B2572" i="33" s="1"/>
  <c r="B2573" i="33" s="1"/>
  <c r="B2574" i="33" s="1"/>
  <c r="B2575" i="33" s="1"/>
  <c r="B2576" i="33" s="1"/>
  <c r="B2577" i="33" s="1"/>
  <c r="B2578" i="33" s="1"/>
  <c r="B2579" i="33" s="1"/>
  <c r="B2580" i="33" s="1"/>
  <c r="B2581" i="33" s="1"/>
  <c r="B2582" i="33" s="1"/>
  <c r="B2583" i="33" s="1"/>
  <c r="B2584" i="33" s="1"/>
  <c r="B2585" i="33" s="1"/>
  <c r="B2586" i="33" s="1"/>
  <c r="B2587" i="33" s="1"/>
  <c r="B2588" i="33" s="1"/>
  <c r="B2589" i="33" s="1"/>
  <c r="B2590" i="33" s="1"/>
  <c r="B2591" i="33" s="1"/>
  <c r="B2592" i="33" s="1"/>
  <c r="B2593" i="33" s="1"/>
  <c r="B2594" i="33" s="1"/>
  <c r="B2595" i="33" s="1"/>
  <c r="B2596" i="33" s="1"/>
  <c r="J2025" i="33"/>
  <c r="F2025" i="33"/>
  <c r="D2025" i="33"/>
  <c r="J2019" i="33"/>
  <c r="D2019" i="33"/>
  <c r="J2018" i="33"/>
  <c r="D2018" i="33"/>
  <c r="J2017" i="33"/>
  <c r="D2017" i="33"/>
  <c r="J2016" i="33"/>
  <c r="D2016" i="33"/>
  <c r="J2015" i="33"/>
  <c r="D2015" i="33"/>
  <c r="J2014" i="33"/>
  <c r="D2014" i="33"/>
  <c r="J2013" i="33"/>
  <c r="D2013" i="33"/>
  <c r="J2012" i="33"/>
  <c r="D2012" i="33"/>
  <c r="J2011" i="33"/>
  <c r="D2011" i="33"/>
  <c r="J2010" i="33"/>
  <c r="D2010" i="33"/>
  <c r="J2009" i="33"/>
  <c r="D2009" i="33"/>
  <c r="J2008" i="33"/>
  <c r="D2008" i="33"/>
  <c r="J2007" i="33"/>
  <c r="D2007" i="33"/>
  <c r="J2006" i="33"/>
  <c r="D2006" i="33"/>
  <c r="J2005" i="33"/>
  <c r="D2005" i="33"/>
  <c r="J2004" i="33"/>
  <c r="D2004" i="33"/>
  <c r="J2003" i="33"/>
  <c r="D2003" i="33"/>
  <c r="J2002" i="33"/>
  <c r="D2002" i="33"/>
  <c r="J2001" i="33"/>
  <c r="D2001" i="33"/>
  <c r="J2000" i="33"/>
  <c r="D2000" i="33"/>
  <c r="J1999" i="33"/>
  <c r="D1999" i="33"/>
  <c r="J1998" i="33"/>
  <c r="D1998" i="33"/>
  <c r="J1997" i="33"/>
  <c r="D1997" i="33"/>
  <c r="J1996" i="33"/>
  <c r="D1996" i="33"/>
  <c r="J1995" i="33"/>
  <c r="D1995" i="33"/>
  <c r="J1994" i="33"/>
  <c r="D1994" i="33"/>
  <c r="J1993" i="33"/>
  <c r="D1993" i="33"/>
  <c r="J1992" i="33"/>
  <c r="D1992" i="33"/>
  <c r="J1991" i="33"/>
  <c r="D1991" i="33"/>
  <c r="J1990" i="33"/>
  <c r="D1990" i="33"/>
  <c r="J1989" i="33"/>
  <c r="D1989" i="33"/>
  <c r="J1988" i="33"/>
  <c r="D1988" i="33"/>
  <c r="J1987" i="33"/>
  <c r="D1987" i="33"/>
  <c r="J1986" i="33"/>
  <c r="D1986" i="33"/>
  <c r="J1985" i="33"/>
  <c r="D1985" i="33"/>
  <c r="J1984" i="33"/>
  <c r="D1984" i="33"/>
  <c r="J1983" i="33"/>
  <c r="D1983" i="33"/>
  <c r="J1982" i="33"/>
  <c r="D1982" i="33"/>
  <c r="J1981" i="33"/>
  <c r="D1981" i="33"/>
  <c r="J1980" i="33"/>
  <c r="D1980" i="33"/>
  <c r="J1979" i="33"/>
  <c r="D1979" i="33"/>
  <c r="J1978" i="33"/>
  <c r="D1978" i="33"/>
  <c r="J1977" i="33"/>
  <c r="D1977" i="33"/>
  <c r="J1976" i="33"/>
  <c r="D1976" i="33"/>
  <c r="J1975" i="33"/>
  <c r="D1975" i="33"/>
  <c r="J1974" i="33"/>
  <c r="D1974" i="33"/>
  <c r="J1973" i="33"/>
  <c r="D1973" i="33"/>
  <c r="J1972" i="33"/>
  <c r="D1972" i="33"/>
  <c r="J1971" i="33"/>
  <c r="D1971" i="33"/>
  <c r="J1970" i="33"/>
  <c r="D1970" i="33"/>
  <c r="J1969" i="33"/>
  <c r="D1969" i="33"/>
  <c r="J1968" i="33"/>
  <c r="D1968" i="33"/>
  <c r="J1967" i="33"/>
  <c r="D1967" i="33"/>
  <c r="J1966" i="33"/>
  <c r="D1966" i="33"/>
  <c r="J1965" i="33"/>
  <c r="D1965" i="33"/>
  <c r="J1964" i="33"/>
  <c r="D1964" i="33"/>
  <c r="J1963" i="33"/>
  <c r="D1963" i="33"/>
  <c r="J1962" i="33"/>
  <c r="D1962" i="33"/>
  <c r="J1961" i="33"/>
  <c r="D1961" i="33"/>
  <c r="J1960" i="33"/>
  <c r="D1960" i="33"/>
  <c r="J1959" i="33"/>
  <c r="D1959" i="33"/>
  <c r="J1958" i="33"/>
  <c r="D1958" i="33"/>
  <c r="J1957" i="33"/>
  <c r="D1957" i="33"/>
  <c r="J1956" i="33"/>
  <c r="D1956" i="33"/>
  <c r="J1955" i="33"/>
  <c r="D1955" i="33"/>
  <c r="J1954" i="33"/>
  <c r="D1954" i="33"/>
  <c r="J1953" i="33"/>
  <c r="D1953" i="33"/>
  <c r="J1952" i="33"/>
  <c r="D1952" i="33"/>
  <c r="J1951" i="33"/>
  <c r="D1951" i="33"/>
  <c r="J1950" i="33"/>
  <c r="D1950" i="33"/>
  <c r="J1949" i="33"/>
  <c r="D1949" i="33"/>
  <c r="J1948" i="33"/>
  <c r="D1948" i="33"/>
  <c r="J1947" i="33"/>
  <c r="D1947" i="33"/>
  <c r="J1946" i="33"/>
  <c r="D1946" i="33"/>
  <c r="J1945" i="33"/>
  <c r="D1945" i="33"/>
  <c r="J1944" i="33"/>
  <c r="D1944" i="33"/>
  <c r="J1943" i="33"/>
  <c r="D1943" i="33"/>
  <c r="J1942" i="33"/>
  <c r="D1942" i="33"/>
  <c r="J1941" i="33"/>
  <c r="D1941" i="33"/>
  <c r="J1940" i="33"/>
  <c r="D1940" i="33"/>
  <c r="J1939" i="33"/>
  <c r="D1939" i="33"/>
  <c r="J1938" i="33"/>
  <c r="D1938" i="33"/>
  <c r="J1937" i="33"/>
  <c r="D1937" i="33"/>
  <c r="J1936" i="33"/>
  <c r="D1936" i="33"/>
  <c r="J1935" i="33"/>
  <c r="D1935" i="33"/>
  <c r="J1934" i="33"/>
  <c r="D1934" i="33"/>
  <c r="J1933" i="33"/>
  <c r="D1933" i="33"/>
  <c r="J1932" i="33"/>
  <c r="D1932" i="33"/>
  <c r="J1931" i="33"/>
  <c r="D1931" i="33"/>
  <c r="J1930" i="33"/>
  <c r="D1930" i="33"/>
  <c r="J1929" i="33"/>
  <c r="D1929" i="33"/>
  <c r="J1928" i="33"/>
  <c r="D1928" i="33"/>
  <c r="J1927" i="33"/>
  <c r="D1927" i="33"/>
  <c r="J1926" i="33"/>
  <c r="D1926" i="33"/>
  <c r="J1925" i="33"/>
  <c r="D1925" i="33"/>
  <c r="J1924" i="33"/>
  <c r="D1924" i="33"/>
  <c r="J1923" i="33"/>
  <c r="D1923" i="33"/>
  <c r="J1922" i="33"/>
  <c r="D1922" i="33"/>
  <c r="J1921" i="33"/>
  <c r="D1921" i="33"/>
  <c r="J1920" i="33"/>
  <c r="D1920" i="33"/>
  <c r="J1919" i="33"/>
  <c r="D1919" i="33"/>
  <c r="J1918" i="33"/>
  <c r="D1918" i="33"/>
  <c r="J1917" i="33"/>
  <c r="D1917" i="33"/>
  <c r="J1916" i="33"/>
  <c r="D1916" i="33"/>
  <c r="J1915" i="33"/>
  <c r="D1915" i="33"/>
  <c r="J1914" i="33"/>
  <c r="D1914" i="33"/>
  <c r="J1913" i="33"/>
  <c r="D1913" i="33"/>
  <c r="J1912" i="33"/>
  <c r="D1912" i="33"/>
  <c r="J1911" i="33"/>
  <c r="D1911" i="33"/>
  <c r="J1910" i="33"/>
  <c r="D1910" i="33"/>
  <c r="J1909" i="33"/>
  <c r="D1909" i="33"/>
  <c r="J1908" i="33"/>
  <c r="D1908" i="33"/>
  <c r="J1907" i="33"/>
  <c r="D1907" i="33"/>
  <c r="J1906" i="33"/>
  <c r="D1906" i="33"/>
  <c r="J1905" i="33"/>
  <c r="D1905" i="33"/>
  <c r="J1904" i="33"/>
  <c r="D1904" i="33"/>
  <c r="J1903" i="33"/>
  <c r="D1903" i="33"/>
  <c r="J1902" i="33"/>
  <c r="D1902" i="33"/>
  <c r="J1901" i="33"/>
  <c r="D1901" i="33"/>
  <c r="J1900" i="33"/>
  <c r="D1900" i="33"/>
  <c r="J1899" i="33"/>
  <c r="D1899" i="33"/>
  <c r="J1898" i="33"/>
  <c r="D1898" i="33"/>
  <c r="J1897" i="33"/>
  <c r="D1897" i="33"/>
  <c r="J1896" i="33"/>
  <c r="D1896" i="33"/>
  <c r="J1895" i="33"/>
  <c r="D1895" i="33"/>
  <c r="J1894" i="33"/>
  <c r="D1894" i="33"/>
  <c r="J1893" i="33"/>
  <c r="D1893" i="33"/>
  <c r="J1892" i="33"/>
  <c r="D1892" i="33"/>
  <c r="J1891" i="33"/>
  <c r="D1891" i="33"/>
  <c r="J1890" i="33"/>
  <c r="D1890" i="33"/>
  <c r="J1889" i="33"/>
  <c r="D1889" i="33"/>
  <c r="J1888" i="33"/>
  <c r="D1888" i="33"/>
  <c r="J1887" i="33"/>
  <c r="D1887" i="33"/>
  <c r="J1886" i="33"/>
  <c r="D1886" i="33"/>
  <c r="J1885" i="33"/>
  <c r="D1885" i="33"/>
  <c r="J1884" i="33"/>
  <c r="D1884" i="33"/>
  <c r="J1883" i="33"/>
  <c r="D1883" i="33"/>
  <c r="J1882" i="33"/>
  <c r="D1882" i="33"/>
  <c r="J1881" i="33"/>
  <c r="D1881" i="33"/>
  <c r="J1880" i="33"/>
  <c r="D1880" i="33"/>
  <c r="J1879" i="33"/>
  <c r="D1879" i="33"/>
  <c r="J1878" i="33"/>
  <c r="D1878" i="33"/>
  <c r="J1877" i="33"/>
  <c r="D1877" i="33"/>
  <c r="J1876" i="33"/>
  <c r="D1876" i="33"/>
  <c r="J1875" i="33"/>
  <c r="D1875" i="33"/>
  <c r="J1874" i="33"/>
  <c r="D1874" i="33"/>
  <c r="J1873" i="33"/>
  <c r="D1873" i="33"/>
  <c r="J1872" i="33"/>
  <c r="D1872" i="33"/>
  <c r="J1871" i="33"/>
  <c r="D1871" i="33"/>
  <c r="J1870" i="33"/>
  <c r="D1870" i="33"/>
  <c r="J1869" i="33"/>
  <c r="D1869" i="33"/>
  <c r="J1868" i="33"/>
  <c r="D1868" i="33"/>
  <c r="J1867" i="33"/>
  <c r="D1867" i="33"/>
  <c r="J1866" i="33"/>
  <c r="D1866" i="33"/>
  <c r="J1865" i="33"/>
  <c r="D1865" i="33"/>
  <c r="J1864" i="33"/>
  <c r="D1864" i="33"/>
  <c r="J1863" i="33"/>
  <c r="D1863" i="33"/>
  <c r="J1862" i="33"/>
  <c r="D1862" i="33"/>
  <c r="J1861" i="33"/>
  <c r="D1861" i="33"/>
  <c r="J1860" i="33"/>
  <c r="D1860" i="33"/>
  <c r="J1859" i="33"/>
  <c r="D1859" i="33"/>
  <c r="J1858" i="33"/>
  <c r="D1858" i="33"/>
  <c r="J1857" i="33"/>
  <c r="D1857" i="33"/>
  <c r="J1856" i="33"/>
  <c r="D1856" i="33"/>
  <c r="J1855" i="33"/>
  <c r="D1855" i="33"/>
  <c r="J1854" i="33"/>
  <c r="D1854" i="33"/>
  <c r="J1853" i="33"/>
  <c r="D1853" i="33"/>
  <c r="J1852" i="33"/>
  <c r="D1852" i="33"/>
  <c r="J1851" i="33"/>
  <c r="D1851" i="33"/>
  <c r="J1850" i="33"/>
  <c r="D1850" i="33"/>
  <c r="J1849" i="33"/>
  <c r="D1849" i="33"/>
  <c r="J1848" i="33"/>
  <c r="D1848" i="33"/>
  <c r="J1847" i="33"/>
  <c r="D1847" i="33"/>
  <c r="J1846" i="33"/>
  <c r="D1846" i="33"/>
  <c r="J1845" i="33"/>
  <c r="D1845" i="33"/>
  <c r="J1844" i="33"/>
  <c r="D1844" i="33"/>
  <c r="J1843" i="33"/>
  <c r="D1843" i="33"/>
  <c r="J1842" i="33"/>
  <c r="D1842" i="33"/>
  <c r="J1841" i="33"/>
  <c r="D1841" i="33"/>
  <c r="J1840" i="33"/>
  <c r="D1840" i="33"/>
  <c r="J1839" i="33"/>
  <c r="D1839" i="33"/>
  <c r="J1838" i="33"/>
  <c r="D1838" i="33"/>
  <c r="J1837" i="33"/>
  <c r="D1837" i="33"/>
  <c r="J1836" i="33"/>
  <c r="D1836" i="33"/>
  <c r="J1835" i="33"/>
  <c r="D1835" i="33"/>
  <c r="J1834" i="33"/>
  <c r="D1834" i="33"/>
  <c r="J1833" i="33"/>
  <c r="D1833" i="33"/>
  <c r="J1832" i="33"/>
  <c r="D1832" i="33"/>
  <c r="J1831" i="33"/>
  <c r="D1831" i="33"/>
  <c r="J1830" i="33"/>
  <c r="D1830" i="33"/>
  <c r="J1829" i="33"/>
  <c r="D1829" i="33"/>
  <c r="J1828" i="33"/>
  <c r="D1828" i="33"/>
  <c r="J1827" i="33"/>
  <c r="D1827" i="33"/>
  <c r="J1826" i="33"/>
  <c r="D1826" i="33"/>
  <c r="J1825" i="33"/>
  <c r="D1825" i="33"/>
  <c r="J1824" i="33"/>
  <c r="D1824" i="33"/>
  <c r="J1823" i="33"/>
  <c r="D1823" i="33"/>
  <c r="J1822" i="33"/>
  <c r="D1822" i="33"/>
  <c r="J1821" i="33"/>
  <c r="D1821" i="33"/>
  <c r="J1820" i="33"/>
  <c r="D1820" i="33"/>
  <c r="J1819" i="33"/>
  <c r="D1819" i="33"/>
  <c r="J1818" i="33"/>
  <c r="D1818" i="33"/>
  <c r="J1817" i="33"/>
  <c r="D1817" i="33"/>
  <c r="J1816" i="33"/>
  <c r="D1816" i="33"/>
  <c r="J1815" i="33"/>
  <c r="D1815" i="33"/>
  <c r="J1814" i="33"/>
  <c r="D1814" i="33"/>
  <c r="J1813" i="33"/>
  <c r="D1813" i="33"/>
  <c r="J1812" i="33"/>
  <c r="D1812" i="33"/>
  <c r="J1811" i="33"/>
  <c r="D1811" i="33"/>
  <c r="J1810" i="33"/>
  <c r="D1810" i="33"/>
  <c r="J1809" i="33"/>
  <c r="D1809" i="33"/>
  <c r="J1808" i="33"/>
  <c r="D1808" i="33"/>
  <c r="J1807" i="33"/>
  <c r="D1807" i="33"/>
  <c r="J1806" i="33"/>
  <c r="D1806" i="33"/>
  <c r="J1805" i="33"/>
  <c r="D1805" i="33"/>
  <c r="J1804" i="33"/>
  <c r="D1804" i="33"/>
  <c r="J1803" i="33"/>
  <c r="D1803" i="33"/>
  <c r="J1802" i="33"/>
  <c r="D1802" i="33"/>
  <c r="J1801" i="33"/>
  <c r="D1801" i="33"/>
  <c r="J1800" i="33"/>
  <c r="D1800" i="33"/>
  <c r="J1799" i="33"/>
  <c r="D1799" i="33"/>
  <c r="J1798" i="33"/>
  <c r="D1798" i="33"/>
  <c r="J1797" i="33"/>
  <c r="D1797" i="33"/>
  <c r="J1796" i="33"/>
  <c r="D1796" i="33"/>
  <c r="J1795" i="33"/>
  <c r="D1795" i="33"/>
  <c r="J1794" i="33"/>
  <c r="D1794" i="33"/>
  <c r="J1793" i="33"/>
  <c r="D1793" i="33"/>
  <c r="J1792" i="33"/>
  <c r="D1792" i="33"/>
  <c r="J1791" i="33"/>
  <c r="D1791" i="33"/>
  <c r="J1790" i="33"/>
  <c r="D1790" i="33"/>
  <c r="J1789" i="33"/>
  <c r="D1789" i="33"/>
  <c r="J1788" i="33"/>
  <c r="D1788" i="33"/>
  <c r="J1787" i="33"/>
  <c r="D1787" i="33"/>
  <c r="J1786" i="33"/>
  <c r="D1786" i="33"/>
  <c r="J1785" i="33"/>
  <c r="D1785" i="33"/>
  <c r="J1784" i="33"/>
  <c r="D1784" i="33"/>
  <c r="J1783" i="33"/>
  <c r="D1783" i="33"/>
  <c r="J1782" i="33"/>
  <c r="D1782" i="33"/>
  <c r="J1781" i="33"/>
  <c r="D1781" i="33"/>
  <c r="J1780" i="33"/>
  <c r="D1780" i="33"/>
  <c r="J1779" i="33"/>
  <c r="D1779" i="33"/>
  <c r="J1778" i="33"/>
  <c r="D1778" i="33"/>
  <c r="J1777" i="33"/>
  <c r="D1777" i="33"/>
  <c r="J1776" i="33"/>
  <c r="D1776" i="33"/>
  <c r="J1775" i="33"/>
  <c r="D1775" i="33"/>
  <c r="J1774" i="33"/>
  <c r="D1774" i="33"/>
  <c r="J1773" i="33"/>
  <c r="D1773" i="33"/>
  <c r="J1772" i="33"/>
  <c r="D1772" i="33"/>
  <c r="J1771" i="33"/>
  <c r="D1771" i="33"/>
  <c r="J1770" i="33"/>
  <c r="D1770" i="33"/>
  <c r="J1769" i="33"/>
  <c r="D1769" i="33"/>
  <c r="J1768" i="33"/>
  <c r="D1768" i="33"/>
  <c r="J1767" i="33"/>
  <c r="D1767" i="33"/>
  <c r="J1766" i="33"/>
  <c r="D1766" i="33"/>
  <c r="J1765" i="33"/>
  <c r="D1765" i="33"/>
  <c r="J1764" i="33"/>
  <c r="D1764" i="33"/>
  <c r="J1763" i="33"/>
  <c r="D1763" i="33"/>
  <c r="J1762" i="33"/>
  <c r="D1762" i="33"/>
  <c r="J1761" i="33"/>
  <c r="D1761" i="33"/>
  <c r="J1760" i="33"/>
  <c r="D1760" i="33"/>
  <c r="J1759" i="33"/>
  <c r="D1759" i="33"/>
  <c r="J1758" i="33"/>
  <c r="D1758" i="33"/>
  <c r="J1757" i="33"/>
  <c r="D1757" i="33"/>
  <c r="J1756" i="33"/>
  <c r="D1756" i="33"/>
  <c r="J1755" i="33"/>
  <c r="D1755" i="33"/>
  <c r="J1754" i="33"/>
  <c r="D1754" i="33"/>
  <c r="J1753" i="33"/>
  <c r="D1753" i="33"/>
  <c r="J1752" i="33"/>
  <c r="D1752" i="33"/>
  <c r="J1751" i="33"/>
  <c r="D1751" i="33"/>
  <c r="J1750" i="33"/>
  <c r="D1750" i="33"/>
  <c r="J1749" i="33"/>
  <c r="D1749" i="33"/>
  <c r="J1748" i="33"/>
  <c r="D1748" i="33"/>
  <c r="J1747" i="33"/>
  <c r="D1747" i="33"/>
  <c r="J1746" i="33"/>
  <c r="D1746" i="33"/>
  <c r="J1745" i="33"/>
  <c r="D1745" i="33"/>
  <c r="J1744" i="33"/>
  <c r="D1744" i="33"/>
  <c r="J1743" i="33"/>
  <c r="D1743" i="33"/>
  <c r="J1742" i="33"/>
  <c r="D1742" i="33"/>
  <c r="J1741" i="33"/>
  <c r="D1741" i="33"/>
  <c r="J1740" i="33"/>
  <c r="D1740" i="33"/>
  <c r="J1739" i="33"/>
  <c r="D1739" i="33"/>
  <c r="J1738" i="33"/>
  <c r="D1738" i="33"/>
  <c r="J1737" i="33"/>
  <c r="D1737" i="33"/>
  <c r="J1736" i="33"/>
  <c r="D1736" i="33"/>
  <c r="J1735" i="33"/>
  <c r="D1735" i="33"/>
  <c r="J1734" i="33"/>
  <c r="D1734" i="33"/>
  <c r="J1733" i="33"/>
  <c r="D1733" i="33"/>
  <c r="J1732" i="33"/>
  <c r="D1732" i="33"/>
  <c r="J1731" i="33"/>
  <c r="D1731" i="33"/>
  <c r="J1730" i="33"/>
  <c r="D1730" i="33"/>
  <c r="J1729" i="33"/>
  <c r="D1729" i="33"/>
  <c r="J1728" i="33"/>
  <c r="D1728" i="33"/>
  <c r="J1727" i="33"/>
  <c r="D1727" i="33"/>
  <c r="J1726" i="33"/>
  <c r="D1726" i="33"/>
  <c r="J1725" i="33"/>
  <c r="D1725" i="33"/>
  <c r="J1724" i="33"/>
  <c r="D1724" i="33"/>
  <c r="J1723" i="33"/>
  <c r="D1723" i="33"/>
  <c r="J1722" i="33"/>
  <c r="D1722" i="33"/>
  <c r="J1721" i="33"/>
  <c r="D1721" i="33"/>
  <c r="J1720" i="33"/>
  <c r="D1720" i="33"/>
  <c r="J1719" i="33"/>
  <c r="D1719" i="33"/>
  <c r="J1718" i="33"/>
  <c r="D1718" i="33"/>
  <c r="J1717" i="33"/>
  <c r="D1717" i="33"/>
  <c r="J1716" i="33"/>
  <c r="D1716" i="33"/>
  <c r="J1715" i="33"/>
  <c r="D1715" i="33"/>
  <c r="J1714" i="33"/>
  <c r="D1714" i="33"/>
  <c r="J1713" i="33"/>
  <c r="D1713" i="33"/>
  <c r="J1712" i="33"/>
  <c r="D1712" i="33"/>
  <c r="J1711" i="33"/>
  <c r="D1711" i="33"/>
  <c r="J1710" i="33"/>
  <c r="D1710" i="33"/>
  <c r="J1709" i="33"/>
  <c r="D1709" i="33"/>
  <c r="J1708" i="33"/>
  <c r="D1708" i="33"/>
  <c r="J1707" i="33"/>
  <c r="D1707" i="33"/>
  <c r="J1706" i="33"/>
  <c r="D1706" i="33"/>
  <c r="J1705" i="33"/>
  <c r="D1705" i="33"/>
  <c r="J1704" i="33"/>
  <c r="D1704" i="33"/>
  <c r="J1703" i="33"/>
  <c r="D1703" i="33"/>
  <c r="J1702" i="33"/>
  <c r="D1702" i="33"/>
  <c r="J1701" i="33"/>
  <c r="D1701" i="33"/>
  <c r="J1700" i="33"/>
  <c r="D1700" i="33"/>
  <c r="J1699" i="33"/>
  <c r="D1699" i="33"/>
  <c r="J1698" i="33"/>
  <c r="D1698" i="33"/>
  <c r="J1697" i="33"/>
  <c r="D1697" i="33"/>
  <c r="J1696" i="33"/>
  <c r="D1696" i="33"/>
  <c r="J1695" i="33"/>
  <c r="D1695" i="33"/>
  <c r="J1694" i="33"/>
  <c r="D1694" i="33"/>
  <c r="J1693" i="33"/>
  <c r="D1693" i="33"/>
  <c r="J1692" i="33"/>
  <c r="D1692" i="33"/>
  <c r="J1691" i="33"/>
  <c r="D1691" i="33"/>
  <c r="J1690" i="33"/>
  <c r="D1690" i="33"/>
  <c r="J1689" i="33"/>
  <c r="D1689" i="33"/>
  <c r="J1688" i="33"/>
  <c r="D1688" i="33"/>
  <c r="J1687" i="33"/>
  <c r="D1687" i="33"/>
  <c r="J1686" i="33"/>
  <c r="D1686" i="33"/>
  <c r="J1685" i="33"/>
  <c r="D1685" i="33"/>
  <c r="J1684" i="33"/>
  <c r="D1684" i="33"/>
  <c r="J1683" i="33"/>
  <c r="D1683" i="33"/>
  <c r="J1682" i="33"/>
  <c r="D1682" i="33"/>
  <c r="J1681" i="33"/>
  <c r="D1681" i="33"/>
  <c r="J1680" i="33"/>
  <c r="D1680" i="33"/>
  <c r="J1679" i="33"/>
  <c r="D1679" i="33"/>
  <c r="J1678" i="33"/>
  <c r="D1678" i="33"/>
  <c r="J1677" i="33"/>
  <c r="D1677" i="33"/>
  <c r="J1676" i="33"/>
  <c r="D1676" i="33"/>
  <c r="J1675" i="33"/>
  <c r="D1675" i="33"/>
  <c r="J1674" i="33"/>
  <c r="D1674" i="33"/>
  <c r="J1673" i="33"/>
  <c r="D1673" i="33"/>
  <c r="J1672" i="33"/>
  <c r="D1672" i="33"/>
  <c r="J1671" i="33"/>
  <c r="D1671" i="33"/>
  <c r="J1670" i="33"/>
  <c r="D1670" i="33"/>
  <c r="J1669" i="33"/>
  <c r="D1669" i="33"/>
  <c r="J1668" i="33"/>
  <c r="D1668" i="33"/>
  <c r="J1667" i="33"/>
  <c r="D1667" i="33"/>
  <c r="J1666" i="33"/>
  <c r="D1666" i="33"/>
  <c r="J1665" i="33"/>
  <c r="D1665" i="33"/>
  <c r="J1664" i="33"/>
  <c r="D1664" i="33"/>
  <c r="J1663" i="33"/>
  <c r="D1663" i="33"/>
  <c r="J1662" i="33"/>
  <c r="D1662" i="33"/>
  <c r="J1661" i="33"/>
  <c r="D1661" i="33"/>
  <c r="J1660" i="33"/>
  <c r="D1660" i="33"/>
  <c r="J1659" i="33"/>
  <c r="D1659" i="33"/>
  <c r="J1658" i="33"/>
  <c r="D1658" i="33"/>
  <c r="J1657" i="33"/>
  <c r="D1657" i="33"/>
  <c r="J1656" i="33"/>
  <c r="D1656" i="33"/>
  <c r="J1655" i="33"/>
  <c r="D1655" i="33"/>
  <c r="J1654" i="33"/>
  <c r="D1654" i="33"/>
  <c r="J1653" i="33"/>
  <c r="D1653" i="33"/>
  <c r="J1652" i="33"/>
  <c r="D1652" i="33"/>
  <c r="J1651" i="33"/>
  <c r="D1651" i="33"/>
  <c r="J1650" i="33"/>
  <c r="D1650" i="33"/>
  <c r="J1649" i="33"/>
  <c r="D1649" i="33"/>
  <c r="J1648" i="33"/>
  <c r="D1648" i="33"/>
  <c r="J1647" i="33"/>
  <c r="D1647" i="33"/>
  <c r="J1646" i="33"/>
  <c r="D1646" i="33"/>
  <c r="J1645" i="33"/>
  <c r="D1645" i="33"/>
  <c r="J1644" i="33"/>
  <c r="D1644" i="33"/>
  <c r="J1643" i="33"/>
  <c r="D1643" i="33"/>
  <c r="J1642" i="33"/>
  <c r="D1642" i="33"/>
  <c r="J1641" i="33"/>
  <c r="D1641" i="33"/>
  <c r="J1640" i="33"/>
  <c r="D1640" i="33"/>
  <c r="J1639" i="33"/>
  <c r="D1639" i="33"/>
  <c r="J1638" i="33"/>
  <c r="D1638" i="33"/>
  <c r="J1637" i="33"/>
  <c r="D1637" i="33"/>
  <c r="J1636" i="33"/>
  <c r="D1636" i="33"/>
  <c r="J1635" i="33"/>
  <c r="D1635" i="33"/>
  <c r="J1634" i="33"/>
  <c r="D1634" i="33"/>
  <c r="J1633" i="33"/>
  <c r="D1633" i="33"/>
  <c r="J1632" i="33"/>
  <c r="D1632" i="33"/>
  <c r="J1631" i="33"/>
  <c r="D1631" i="33"/>
  <c r="J1630" i="33"/>
  <c r="D1630" i="33"/>
  <c r="J1629" i="33"/>
  <c r="D1629" i="33"/>
  <c r="J1628" i="33"/>
  <c r="D1628" i="33"/>
  <c r="J1627" i="33"/>
  <c r="D1627" i="33"/>
  <c r="J1626" i="33"/>
  <c r="D1626" i="33"/>
  <c r="J1625" i="33"/>
  <c r="D1625" i="33"/>
  <c r="J1624" i="33"/>
  <c r="D1624" i="33"/>
  <c r="J1623" i="33"/>
  <c r="D1623" i="33"/>
  <c r="J1622" i="33"/>
  <c r="D1622" i="33"/>
  <c r="J1621" i="33"/>
  <c r="D1621" i="33"/>
  <c r="J1620" i="33"/>
  <c r="D1620" i="33"/>
  <c r="J1619" i="33"/>
  <c r="D1619" i="33"/>
  <c r="J1618" i="33"/>
  <c r="D1618" i="33"/>
  <c r="J1617" i="33"/>
  <c r="D1617" i="33"/>
  <c r="J1616" i="33"/>
  <c r="D1616" i="33"/>
  <c r="J1615" i="33"/>
  <c r="D1615" i="33"/>
  <c r="J1614" i="33"/>
  <c r="D1614" i="33"/>
  <c r="J1613" i="33"/>
  <c r="D1613" i="33"/>
  <c r="J1612" i="33"/>
  <c r="D1612" i="33"/>
  <c r="J1611" i="33"/>
  <c r="D1611" i="33"/>
  <c r="J1610" i="33"/>
  <c r="D1610" i="33"/>
  <c r="J1609" i="33"/>
  <c r="D1609" i="33"/>
  <c r="J1608" i="33"/>
  <c r="D1608" i="33"/>
  <c r="J1607" i="33"/>
  <c r="D1607" i="33"/>
  <c r="J1606" i="33"/>
  <c r="D1606" i="33"/>
  <c r="J1605" i="33"/>
  <c r="D1605" i="33"/>
  <c r="J1604" i="33"/>
  <c r="D1604" i="33"/>
  <c r="J1603" i="33"/>
  <c r="D1603" i="33"/>
  <c r="J1602" i="33"/>
  <c r="D1602" i="33"/>
  <c r="J1601" i="33"/>
  <c r="D1601" i="33"/>
  <c r="J1600" i="33"/>
  <c r="D1600" i="33"/>
  <c r="J1599" i="33"/>
  <c r="D1599" i="33"/>
  <c r="J1598" i="33"/>
  <c r="D1598" i="33"/>
  <c r="J1597" i="33"/>
  <c r="D1597" i="33"/>
  <c r="J1596" i="33"/>
  <c r="D1596" i="33"/>
  <c r="J1595" i="33"/>
  <c r="D1595" i="33"/>
  <c r="J1594" i="33"/>
  <c r="D1594" i="33"/>
  <c r="J1593" i="33"/>
  <c r="D1593" i="33"/>
  <c r="J1592" i="33"/>
  <c r="D1592" i="33"/>
  <c r="J1591" i="33"/>
  <c r="D1591" i="33"/>
  <c r="J1590" i="33"/>
  <c r="D1590" i="33"/>
  <c r="J1589" i="33"/>
  <c r="D1589" i="33"/>
  <c r="J1588" i="33"/>
  <c r="D1588" i="33"/>
  <c r="J1587" i="33"/>
  <c r="D1587" i="33"/>
  <c r="J1586" i="33"/>
  <c r="D1586" i="33"/>
  <c r="J1585" i="33"/>
  <c r="D1585" i="33"/>
  <c r="J1584" i="33"/>
  <c r="D1584" i="33"/>
  <c r="J1583" i="33"/>
  <c r="D1583" i="33"/>
  <c r="J1582" i="33"/>
  <c r="D1582" i="33"/>
  <c r="J1581" i="33"/>
  <c r="D1581" i="33"/>
  <c r="J1580" i="33"/>
  <c r="D1580" i="33"/>
  <c r="J1579" i="33"/>
  <c r="D1579" i="33"/>
  <c r="J1578" i="33"/>
  <c r="D1578" i="33"/>
  <c r="J1577" i="33"/>
  <c r="D1577" i="33"/>
  <c r="J1576" i="33"/>
  <c r="D1576" i="33"/>
  <c r="J1575" i="33"/>
  <c r="D1575" i="33"/>
  <c r="J1574" i="33"/>
  <c r="D1574" i="33"/>
  <c r="J1573" i="33"/>
  <c r="D1573" i="33"/>
  <c r="J1572" i="33"/>
  <c r="D1572" i="33"/>
  <c r="J1571" i="33"/>
  <c r="D1571" i="33"/>
  <c r="J1570" i="33"/>
  <c r="D1570" i="33"/>
  <c r="J1569" i="33"/>
  <c r="D1569" i="33"/>
  <c r="J1568" i="33"/>
  <c r="D1568" i="33"/>
  <c r="J1567" i="33"/>
  <c r="D1567" i="33"/>
  <c r="J1566" i="33"/>
  <c r="D1566" i="33"/>
  <c r="J1565" i="33"/>
  <c r="D1565" i="33"/>
  <c r="J1564" i="33"/>
  <c r="D1564" i="33"/>
  <c r="J1563" i="33"/>
  <c r="D1563" i="33"/>
  <c r="J1562" i="33"/>
  <c r="D1562" i="33"/>
  <c r="J1561" i="33"/>
  <c r="D1561" i="33"/>
  <c r="J1560" i="33"/>
  <c r="D1560" i="33"/>
  <c r="J1559" i="33"/>
  <c r="D1559" i="33"/>
  <c r="J1558" i="33"/>
  <c r="D1558" i="33"/>
  <c r="J1557" i="33"/>
  <c r="D1557" i="33"/>
  <c r="J1556" i="33"/>
  <c r="D1556" i="33"/>
  <c r="J1555" i="33"/>
  <c r="D1555" i="33"/>
  <c r="J1554" i="33"/>
  <c r="D1554" i="33"/>
  <c r="J1553" i="33"/>
  <c r="D1553" i="33"/>
  <c r="J1552" i="33"/>
  <c r="D1552" i="33"/>
  <c r="J1551" i="33"/>
  <c r="D1551" i="33"/>
  <c r="J1550" i="33"/>
  <c r="D1550" i="33"/>
  <c r="J1549" i="33"/>
  <c r="D1549" i="33"/>
  <c r="J1548" i="33"/>
  <c r="D1548" i="33"/>
  <c r="J1547" i="33"/>
  <c r="D1547" i="33"/>
  <c r="J1546" i="33"/>
  <c r="D1546" i="33"/>
  <c r="J1545" i="33"/>
  <c r="D1545" i="33"/>
  <c r="J1544" i="33"/>
  <c r="D1544" i="33"/>
  <c r="J1543" i="33"/>
  <c r="D1543" i="33"/>
  <c r="J1542" i="33"/>
  <c r="D1542" i="33"/>
  <c r="J1541" i="33"/>
  <c r="D1541" i="33"/>
  <c r="J1540" i="33"/>
  <c r="D1540" i="33"/>
  <c r="J1539" i="33"/>
  <c r="D1539" i="33"/>
  <c r="J1538" i="33"/>
  <c r="D1538" i="33"/>
  <c r="J1537" i="33"/>
  <c r="D1537" i="33"/>
  <c r="J1536" i="33"/>
  <c r="D1536" i="33"/>
  <c r="J1535" i="33"/>
  <c r="D1535" i="33"/>
  <c r="J1534" i="33"/>
  <c r="D1534" i="33"/>
  <c r="J1533" i="33"/>
  <c r="D1533" i="33"/>
  <c r="J1532" i="33"/>
  <c r="D1532" i="33"/>
  <c r="J1531" i="33"/>
  <c r="D1531" i="33"/>
  <c r="J1530" i="33"/>
  <c r="D1530" i="33"/>
  <c r="J1529" i="33"/>
  <c r="D1529" i="33"/>
  <c r="J1528" i="33"/>
  <c r="D1528" i="33"/>
  <c r="J1527" i="33"/>
  <c r="D1527" i="33"/>
  <c r="J1526" i="33"/>
  <c r="D1526" i="33"/>
  <c r="J1525" i="33"/>
  <c r="D1525" i="33"/>
  <c r="J1524" i="33"/>
  <c r="D1524" i="33"/>
  <c r="J1523" i="33"/>
  <c r="D1523" i="33"/>
  <c r="J1522" i="33"/>
  <c r="D1522" i="33"/>
  <c r="J1521" i="33"/>
  <c r="D1521" i="33"/>
  <c r="J1520" i="33"/>
  <c r="D1520" i="33"/>
  <c r="J1519" i="33"/>
  <c r="D1519" i="33"/>
  <c r="J1518" i="33"/>
  <c r="D1518" i="33"/>
  <c r="J1517" i="33"/>
  <c r="D1517" i="33"/>
  <c r="J1516" i="33"/>
  <c r="D1516" i="33"/>
  <c r="J1515" i="33"/>
  <c r="D1515" i="33"/>
  <c r="J1514" i="33"/>
  <c r="D1514" i="33"/>
  <c r="J1513" i="33"/>
  <c r="D1513" i="33"/>
  <c r="J1512" i="33"/>
  <c r="D1512" i="33"/>
  <c r="J1511" i="33"/>
  <c r="D1511" i="33"/>
  <c r="J1510" i="33"/>
  <c r="D1510" i="33"/>
  <c r="J1509" i="33"/>
  <c r="D1509" i="33"/>
  <c r="J1508" i="33"/>
  <c r="D1508" i="33"/>
  <c r="J1507" i="33"/>
  <c r="D1507" i="33"/>
  <c r="J1506" i="33"/>
  <c r="D1506" i="33"/>
  <c r="J1505" i="33"/>
  <c r="D1505" i="33"/>
  <c r="J1504" i="33"/>
  <c r="D1504" i="33"/>
  <c r="J1503" i="33"/>
  <c r="D1503" i="33"/>
  <c r="J1502" i="33"/>
  <c r="D1502" i="33"/>
  <c r="J1501" i="33"/>
  <c r="D1501" i="33"/>
  <c r="J1500" i="33"/>
  <c r="D1500" i="33"/>
  <c r="J1499" i="33"/>
  <c r="D1499" i="33"/>
  <c r="J1498" i="33"/>
  <c r="D1498" i="33"/>
  <c r="J1497" i="33"/>
  <c r="D1497" i="33"/>
  <c r="J1496" i="33"/>
  <c r="D1496" i="33"/>
  <c r="J1495" i="33"/>
  <c r="D1495" i="33"/>
  <c r="J1494" i="33"/>
  <c r="D1494" i="33"/>
  <c r="J1493" i="33"/>
  <c r="D1493" i="33"/>
  <c r="J1492" i="33"/>
  <c r="D1492" i="33"/>
  <c r="J1491" i="33"/>
  <c r="D1491" i="33"/>
  <c r="J1490" i="33"/>
  <c r="D1490" i="33"/>
  <c r="J1489" i="33"/>
  <c r="D1489" i="33"/>
  <c r="J1488" i="33"/>
  <c r="D1488" i="33"/>
  <c r="J1487" i="33"/>
  <c r="D1487" i="33"/>
  <c r="J1486" i="33"/>
  <c r="D1486" i="33"/>
  <c r="J1485" i="33"/>
  <c r="D1485" i="33"/>
  <c r="J1484" i="33"/>
  <c r="D1484" i="33"/>
  <c r="J1483" i="33"/>
  <c r="D1483" i="33"/>
  <c r="J1482" i="33"/>
  <c r="D1482" i="33"/>
  <c r="J1481" i="33"/>
  <c r="D1481" i="33"/>
  <c r="J1480" i="33"/>
  <c r="D1480" i="33"/>
  <c r="J1479" i="33"/>
  <c r="D1479" i="33"/>
  <c r="J1478" i="33"/>
  <c r="D1478" i="33"/>
  <c r="J1477" i="33"/>
  <c r="D1477" i="33"/>
  <c r="J1476" i="33"/>
  <c r="D1476" i="33"/>
  <c r="J1475" i="33"/>
  <c r="D1475" i="33"/>
  <c r="J1474" i="33"/>
  <c r="D1474" i="33"/>
  <c r="J1473" i="33"/>
  <c r="D1473" i="33"/>
  <c r="J1472" i="33"/>
  <c r="D1472" i="33"/>
  <c r="J1471" i="33"/>
  <c r="D1471" i="33"/>
  <c r="J1470" i="33"/>
  <c r="D1470" i="33"/>
  <c r="J1469" i="33"/>
  <c r="D1469" i="33"/>
  <c r="J1468" i="33"/>
  <c r="D1468" i="33"/>
  <c r="J1467" i="33"/>
  <c r="D1467" i="33"/>
  <c r="J1466" i="33"/>
  <c r="D1466" i="33"/>
  <c r="J1465" i="33"/>
  <c r="D1465" i="33"/>
  <c r="J1464" i="33"/>
  <c r="D1464" i="33"/>
  <c r="J1463" i="33"/>
  <c r="D1463" i="33"/>
  <c r="J1462" i="33"/>
  <c r="D1462" i="33"/>
  <c r="J1461" i="33"/>
  <c r="D1461" i="33"/>
  <c r="J1460" i="33"/>
  <c r="D1460" i="33"/>
  <c r="J1459" i="33"/>
  <c r="D1459" i="33"/>
  <c r="J1458" i="33"/>
  <c r="D1458" i="33"/>
  <c r="J1457" i="33"/>
  <c r="D1457" i="33"/>
  <c r="J1456" i="33"/>
  <c r="D1456" i="33"/>
  <c r="J1455" i="33"/>
  <c r="D1455" i="33"/>
  <c r="J1454" i="33"/>
  <c r="D1454" i="33"/>
  <c r="J1453" i="33"/>
  <c r="D1453" i="33"/>
  <c r="J1452" i="33"/>
  <c r="D1452" i="33"/>
  <c r="J1451" i="33"/>
  <c r="D1451" i="33"/>
  <c r="J1450" i="33"/>
  <c r="D1450" i="33"/>
  <c r="J1449" i="33"/>
  <c r="D1449" i="33"/>
  <c r="J1448" i="33"/>
  <c r="D1448" i="33"/>
  <c r="J1447" i="33"/>
  <c r="D1447" i="33"/>
  <c r="J1446" i="33"/>
  <c r="D1446" i="33"/>
  <c r="J1445" i="33"/>
  <c r="D1445" i="33"/>
  <c r="J1444" i="33"/>
  <c r="D1444" i="33"/>
  <c r="J1443" i="33"/>
  <c r="D1443" i="33"/>
  <c r="J1442" i="33"/>
  <c r="D1442" i="33"/>
  <c r="J1441" i="33"/>
  <c r="D1441" i="33"/>
  <c r="J1440" i="33"/>
  <c r="D1440" i="33"/>
  <c r="J1439" i="33"/>
  <c r="D1439" i="33"/>
  <c r="J1438" i="33"/>
  <c r="D1438" i="33"/>
  <c r="J1437" i="33"/>
  <c r="D1437" i="33"/>
  <c r="J1436" i="33"/>
  <c r="D1436" i="33"/>
  <c r="J1435" i="33"/>
  <c r="D1435" i="33"/>
  <c r="J1434" i="33"/>
  <c r="D1434" i="33"/>
  <c r="J1433" i="33"/>
  <c r="D1433" i="33"/>
  <c r="J1432" i="33"/>
  <c r="D1432" i="33"/>
  <c r="J1431" i="33"/>
  <c r="D1431" i="33"/>
  <c r="J1430" i="33"/>
  <c r="D1430" i="33"/>
  <c r="J1429" i="33"/>
  <c r="D1429" i="33"/>
  <c r="J1428" i="33"/>
  <c r="D1428" i="33"/>
  <c r="J1427" i="33"/>
  <c r="D1427" i="33"/>
  <c r="J1426" i="33"/>
  <c r="D1426" i="33"/>
  <c r="J1425" i="33"/>
  <c r="D1425" i="33"/>
  <c r="J1424" i="33"/>
  <c r="D1424" i="33"/>
  <c r="J1423" i="33"/>
  <c r="D1423" i="33"/>
  <c r="J1422" i="33"/>
  <c r="D1422" i="33"/>
  <c r="J1421" i="33"/>
  <c r="D1421" i="33"/>
  <c r="J1420" i="33"/>
  <c r="D1420" i="33"/>
  <c r="J1419" i="33"/>
  <c r="D1419" i="33"/>
  <c r="J1418" i="33"/>
  <c r="D1418" i="33"/>
  <c r="J1417" i="33"/>
  <c r="D1417" i="33"/>
  <c r="J1416" i="33"/>
  <c r="D1416" i="33"/>
  <c r="J1415" i="33"/>
  <c r="D1415" i="33"/>
  <c r="J1414" i="33"/>
  <c r="D1414" i="33"/>
  <c r="J1413" i="33"/>
  <c r="D1413" i="33"/>
  <c r="J1412" i="33"/>
  <c r="D1412" i="33"/>
  <c r="J1411" i="33"/>
  <c r="D1411" i="33"/>
  <c r="J1410" i="33"/>
  <c r="D1410" i="33"/>
  <c r="J1409" i="33"/>
  <c r="D1409" i="33"/>
  <c r="J1408" i="33"/>
  <c r="D1408" i="33"/>
  <c r="J1407" i="33"/>
  <c r="D1407" i="33"/>
  <c r="J1406" i="33"/>
  <c r="D1406" i="33"/>
  <c r="J1405" i="33"/>
  <c r="D1405" i="33"/>
  <c r="J1404" i="33"/>
  <c r="D1404" i="33"/>
  <c r="J1403" i="33"/>
  <c r="D1403" i="33"/>
  <c r="J1402" i="33"/>
  <c r="D1402" i="33"/>
  <c r="J1401" i="33"/>
  <c r="D1401" i="33"/>
  <c r="J1400" i="33"/>
  <c r="D1400" i="33"/>
  <c r="J1399" i="33"/>
  <c r="D1399" i="33"/>
  <c r="J1398" i="33"/>
  <c r="D1398" i="33"/>
  <c r="J1397" i="33"/>
  <c r="D1397" i="33"/>
  <c r="J1396" i="33"/>
  <c r="D1396" i="33"/>
  <c r="J1395" i="33"/>
  <c r="D1395" i="33"/>
  <c r="J1394" i="33"/>
  <c r="D1394" i="33"/>
  <c r="J1393" i="33"/>
  <c r="D1393" i="33"/>
  <c r="J1392" i="33"/>
  <c r="D1392" i="33"/>
  <c r="J1391" i="33"/>
  <c r="D1391" i="33"/>
  <c r="J1390" i="33"/>
  <c r="D1390" i="33"/>
  <c r="J1389" i="33"/>
  <c r="D1389" i="33"/>
  <c r="J1388" i="33"/>
  <c r="D1388" i="33"/>
  <c r="J1387" i="33"/>
  <c r="D1387" i="33"/>
  <c r="J1386" i="33"/>
  <c r="D1386" i="33"/>
  <c r="J1385" i="33"/>
  <c r="D1385" i="33"/>
  <c r="J1384" i="33"/>
  <c r="D1384" i="33"/>
  <c r="J1383" i="33"/>
  <c r="D1383" i="33"/>
  <c r="J1382" i="33"/>
  <c r="D1382" i="33"/>
  <c r="J1381" i="33"/>
  <c r="D1381" i="33"/>
  <c r="J1380" i="33"/>
  <c r="D1380" i="33"/>
  <c r="J1379" i="33"/>
  <c r="D1379" i="33"/>
  <c r="J1378" i="33"/>
  <c r="D1378" i="33"/>
  <c r="J1377" i="33"/>
  <c r="D1377" i="33"/>
  <c r="J1376" i="33"/>
  <c r="D1376" i="33"/>
  <c r="J1375" i="33"/>
  <c r="D1375" i="33"/>
  <c r="J1374" i="33"/>
  <c r="D1374" i="33"/>
  <c r="J1373" i="33"/>
  <c r="D1373" i="33"/>
  <c r="J1372" i="33"/>
  <c r="D1372" i="33"/>
  <c r="J1371" i="33"/>
  <c r="D1371" i="33"/>
  <c r="J1370" i="33"/>
  <c r="D1370" i="33"/>
  <c r="J1369" i="33"/>
  <c r="D1369" i="33"/>
  <c r="J1368" i="33"/>
  <c r="D1368" i="33"/>
  <c r="J1367" i="33"/>
  <c r="D1367" i="33"/>
  <c r="J1366" i="33"/>
  <c r="D1366" i="33"/>
  <c r="J1365" i="33"/>
  <c r="D1365" i="33"/>
  <c r="J1364" i="33"/>
  <c r="D1364" i="33"/>
  <c r="J1363" i="33"/>
  <c r="D1363" i="33"/>
  <c r="J1362" i="33"/>
  <c r="D1362" i="33"/>
  <c r="J1361" i="33"/>
  <c r="D1361" i="33"/>
  <c r="J1360" i="33"/>
  <c r="D1360" i="33"/>
  <c r="J1359" i="33"/>
  <c r="D1359" i="33"/>
  <c r="J1358" i="33"/>
  <c r="D1358" i="33"/>
  <c r="J1357" i="33"/>
  <c r="D1357" i="33"/>
  <c r="J1356" i="33"/>
  <c r="D1356" i="33"/>
  <c r="J1355" i="33"/>
  <c r="D1355" i="33"/>
  <c r="J1354" i="33"/>
  <c r="D1354" i="33"/>
  <c r="J1353" i="33"/>
  <c r="D1353" i="33"/>
  <c r="J1352" i="33"/>
  <c r="D1352" i="33"/>
  <c r="J1351" i="33"/>
  <c r="D1351" i="33"/>
  <c r="J1350" i="33"/>
  <c r="D1350" i="33"/>
  <c r="J1349" i="33"/>
  <c r="D1349" i="33"/>
  <c r="J1348" i="33"/>
  <c r="D1348" i="33"/>
  <c r="J1347" i="33"/>
  <c r="D1347" i="33"/>
  <c r="J1346" i="33"/>
  <c r="D1346" i="33"/>
  <c r="J1345" i="33"/>
  <c r="D1345" i="33"/>
  <c r="J1344" i="33"/>
  <c r="D1344" i="33"/>
  <c r="J1343" i="33"/>
  <c r="D1343" i="33"/>
  <c r="J1342" i="33"/>
  <c r="D1342" i="33"/>
  <c r="J1341" i="33"/>
  <c r="D1341" i="33"/>
  <c r="J1340" i="33"/>
  <c r="D1340" i="33"/>
  <c r="J1339" i="33"/>
  <c r="D1339" i="33"/>
  <c r="J1338" i="33"/>
  <c r="D1338" i="33"/>
  <c r="J1337" i="33"/>
  <c r="D1337" i="33"/>
  <c r="J1336" i="33"/>
  <c r="D1336" i="33"/>
  <c r="J1335" i="33"/>
  <c r="D1335" i="33"/>
  <c r="J1334" i="33"/>
  <c r="D1334" i="33"/>
  <c r="J1333" i="33"/>
  <c r="D1333" i="33"/>
  <c r="J1332" i="33"/>
  <c r="D1332" i="33"/>
  <c r="J1331" i="33"/>
  <c r="D1331" i="33"/>
  <c r="J1330" i="33"/>
  <c r="D1330" i="33"/>
  <c r="J1329" i="33"/>
  <c r="D1329" i="33"/>
  <c r="J1328" i="33"/>
  <c r="D1328" i="33"/>
  <c r="J1327" i="33"/>
  <c r="D1327" i="33"/>
  <c r="J1326" i="33"/>
  <c r="D1326" i="33"/>
  <c r="J1325" i="33"/>
  <c r="D1325" i="33"/>
  <c r="J1324" i="33"/>
  <c r="D1324" i="33"/>
  <c r="J1323" i="33"/>
  <c r="D1323" i="33"/>
  <c r="J1322" i="33"/>
  <c r="D1322" i="33"/>
  <c r="J1321" i="33"/>
  <c r="D1321" i="33"/>
  <c r="J1320" i="33"/>
  <c r="D1320" i="33"/>
  <c r="J1319" i="33"/>
  <c r="D1319" i="33"/>
  <c r="J1318" i="33"/>
  <c r="D1318" i="33"/>
  <c r="J1317" i="33"/>
  <c r="D1317" i="33"/>
  <c r="J1316" i="33"/>
  <c r="D1316" i="33"/>
  <c r="J1315" i="33"/>
  <c r="D1315" i="33"/>
  <c r="J1314" i="33"/>
  <c r="D1314" i="33"/>
  <c r="J1313" i="33"/>
  <c r="D1313" i="33"/>
  <c r="J1312" i="33"/>
  <c r="D1312" i="33"/>
  <c r="J1311" i="33"/>
  <c r="D1311" i="33"/>
  <c r="J1310" i="33"/>
  <c r="D1310" i="33"/>
  <c r="J1309" i="33"/>
  <c r="D1309" i="33"/>
  <c r="J1308" i="33"/>
  <c r="D1308" i="33"/>
  <c r="J1307" i="33"/>
  <c r="D1307" i="33"/>
  <c r="J1306" i="33"/>
  <c r="D1306" i="33"/>
  <c r="J1305" i="33"/>
  <c r="D1305" i="33"/>
  <c r="J1304" i="33"/>
  <c r="D1304" i="33"/>
  <c r="J1303" i="33"/>
  <c r="D1303" i="33"/>
  <c r="J1302" i="33"/>
  <c r="D1302" i="33"/>
  <c r="J1301" i="33"/>
  <c r="D1301" i="33"/>
  <c r="J1300" i="33"/>
  <c r="D1300" i="33"/>
  <c r="J1299" i="33"/>
  <c r="D1299" i="33"/>
  <c r="J1298" i="33"/>
  <c r="D1298" i="33"/>
  <c r="J1297" i="33"/>
  <c r="D1297" i="33"/>
  <c r="J1296" i="33"/>
  <c r="D1296" i="33"/>
  <c r="J1295" i="33"/>
  <c r="D1295" i="33"/>
  <c r="J1294" i="33"/>
  <c r="D1294" i="33"/>
  <c r="J1293" i="33"/>
  <c r="D1293" i="33"/>
  <c r="J1292" i="33"/>
  <c r="D1292" i="33"/>
  <c r="J1291" i="33"/>
  <c r="D1291" i="33"/>
  <c r="J1290" i="33"/>
  <c r="D1290" i="33"/>
  <c r="J1289" i="33"/>
  <c r="D1289" i="33"/>
  <c r="J1288" i="33"/>
  <c r="D1288" i="33"/>
  <c r="J1287" i="33"/>
  <c r="D1287" i="33"/>
  <c r="J1286" i="33"/>
  <c r="D1286" i="33"/>
  <c r="J1285" i="33"/>
  <c r="D1285" i="33"/>
  <c r="J1284" i="33"/>
  <c r="D1284" i="33"/>
  <c r="J1283" i="33"/>
  <c r="D1283" i="33"/>
  <c r="J1282" i="33"/>
  <c r="D1282" i="33"/>
  <c r="J1281" i="33"/>
  <c r="D1281" i="33"/>
  <c r="J1280" i="33"/>
  <c r="D1280" i="33"/>
  <c r="J1279" i="33"/>
  <c r="D1279" i="33"/>
  <c r="J1278" i="33"/>
  <c r="D1278" i="33"/>
  <c r="J1277" i="33"/>
  <c r="D1277" i="33"/>
  <c r="J1276" i="33"/>
  <c r="D1276" i="33"/>
  <c r="J1275" i="33"/>
  <c r="D1275" i="33"/>
  <c r="J1274" i="33"/>
  <c r="D1274" i="33"/>
  <c r="J1273" i="33"/>
  <c r="D1273" i="33"/>
  <c r="J1272" i="33"/>
  <c r="D1272" i="33"/>
  <c r="J1271" i="33"/>
  <c r="D1271" i="33"/>
  <c r="J1270" i="33"/>
  <c r="D1270" i="33"/>
  <c r="J1269" i="33"/>
  <c r="D1269" i="33"/>
  <c r="J1268" i="33"/>
  <c r="D1268" i="33"/>
  <c r="J1267" i="33"/>
  <c r="D1267" i="33"/>
  <c r="J1266" i="33"/>
  <c r="D1266" i="33"/>
  <c r="J1265" i="33"/>
  <c r="D1265" i="33"/>
  <c r="J1264" i="33"/>
  <c r="D1264" i="33"/>
  <c r="J1263" i="33"/>
  <c r="D1263" i="33"/>
  <c r="J1262" i="33"/>
  <c r="D1262" i="33"/>
  <c r="J1261" i="33"/>
  <c r="D1261" i="33"/>
  <c r="J1260" i="33"/>
  <c r="D1260" i="33"/>
  <c r="J1259" i="33"/>
  <c r="D1259" i="33"/>
  <c r="J1258" i="33"/>
  <c r="D1258" i="33"/>
  <c r="J1257" i="33"/>
  <c r="D1257" i="33"/>
  <c r="J1256" i="33"/>
  <c r="D1256" i="33"/>
  <c r="J1255" i="33"/>
  <c r="D1255" i="33"/>
  <c r="J1254" i="33"/>
  <c r="D1254" i="33"/>
  <c r="J1253" i="33"/>
  <c r="D1253" i="33"/>
  <c r="J1252" i="33"/>
  <c r="D1252" i="33"/>
  <c r="J1251" i="33"/>
  <c r="D1251" i="33"/>
  <c r="J1250" i="33"/>
  <c r="D1250" i="33"/>
  <c r="J1249" i="33"/>
  <c r="D1249" i="33"/>
  <c r="J1248" i="33"/>
  <c r="D1248" i="33"/>
  <c r="J1247" i="33"/>
  <c r="D1247" i="33"/>
  <c r="J1246" i="33"/>
  <c r="D1246" i="33"/>
  <c r="J1245" i="33"/>
  <c r="D1245" i="33"/>
  <c r="J1244" i="33"/>
  <c r="D1244" i="33"/>
  <c r="J1243" i="33"/>
  <c r="D1243" i="33"/>
  <c r="J1242" i="33"/>
  <c r="D1242" i="33"/>
  <c r="J1241" i="33"/>
  <c r="D1241" i="33"/>
  <c r="J1240" i="33"/>
  <c r="D1240" i="33"/>
  <c r="J1239" i="33"/>
  <c r="D1239" i="33"/>
  <c r="J1238" i="33"/>
  <c r="D1238" i="33"/>
  <c r="J1237" i="33"/>
  <c r="D1237" i="33"/>
  <c r="J1236" i="33"/>
  <c r="D1236" i="33"/>
  <c r="J1235" i="33"/>
  <c r="D1235" i="33"/>
  <c r="J1234" i="33"/>
  <c r="D1234" i="33"/>
  <c r="J1233" i="33"/>
  <c r="D1233" i="33"/>
  <c r="J1232" i="33"/>
  <c r="D1232" i="33"/>
  <c r="J1231" i="33"/>
  <c r="D1231" i="33"/>
  <c r="J1230" i="33"/>
  <c r="D1230" i="33"/>
  <c r="J1229" i="33"/>
  <c r="D1229" i="33"/>
  <c r="J1228" i="33"/>
  <c r="D1228" i="33"/>
  <c r="J1227" i="33"/>
  <c r="D1227" i="33"/>
  <c r="J1226" i="33"/>
  <c r="D1226" i="33"/>
  <c r="J1225" i="33"/>
  <c r="D1225" i="33"/>
  <c r="J1224" i="33"/>
  <c r="D1224" i="33"/>
  <c r="J1223" i="33"/>
  <c r="D1223" i="33"/>
  <c r="J1222" i="33"/>
  <c r="D1222" i="33"/>
  <c r="J1221" i="33"/>
  <c r="D1221" i="33"/>
  <c r="J1220" i="33"/>
  <c r="D1220" i="33"/>
  <c r="J1219" i="33"/>
  <c r="D1219" i="33"/>
  <c r="J1218" i="33"/>
  <c r="D1218" i="33"/>
  <c r="J1217" i="33"/>
  <c r="D1217" i="33"/>
  <c r="J1216" i="33"/>
  <c r="D1216" i="33"/>
  <c r="J1215" i="33"/>
  <c r="D1215" i="33"/>
  <c r="J1214" i="33"/>
  <c r="D1214" i="33"/>
  <c r="J1213" i="33"/>
  <c r="D1213" i="33"/>
  <c r="J1212" i="33"/>
  <c r="D1212" i="33"/>
  <c r="J1211" i="33"/>
  <c r="D1211" i="33"/>
  <c r="J1210" i="33"/>
  <c r="D1210" i="33"/>
  <c r="J1209" i="33"/>
  <c r="D1209" i="33"/>
  <c r="J1208" i="33"/>
  <c r="D1208" i="33"/>
  <c r="J1207" i="33"/>
  <c r="D1207" i="33"/>
  <c r="J1206" i="33"/>
  <c r="D1206" i="33"/>
  <c r="J1205" i="33"/>
  <c r="D1205" i="33"/>
  <c r="J1204" i="33"/>
  <c r="D1204" i="33"/>
  <c r="J1203" i="33"/>
  <c r="D1203" i="33"/>
  <c r="J1202" i="33"/>
  <c r="D1202" i="33"/>
  <c r="J1201" i="33"/>
  <c r="D1201" i="33"/>
  <c r="J1200" i="33"/>
  <c r="D1200" i="33"/>
  <c r="J1199" i="33"/>
  <c r="D1199" i="33"/>
  <c r="J1198" i="33"/>
  <c r="D1198" i="33"/>
  <c r="J1197" i="33"/>
  <c r="D1197" i="33"/>
  <c r="J1196" i="33"/>
  <c r="D1196" i="33"/>
  <c r="J1195" i="33"/>
  <c r="D1195" i="33"/>
  <c r="J1194" i="33"/>
  <c r="D1194" i="33"/>
  <c r="J1193" i="33"/>
  <c r="D1193" i="33"/>
  <c r="J1192" i="33"/>
  <c r="D1192" i="33"/>
  <c r="J1191" i="33"/>
  <c r="D1191" i="33"/>
  <c r="J1190" i="33"/>
  <c r="D1190" i="33"/>
  <c r="J1189" i="33"/>
  <c r="D1189" i="33"/>
  <c r="J1188" i="33"/>
  <c r="D1188" i="33"/>
  <c r="J1187" i="33"/>
  <c r="D1187" i="33"/>
  <c r="J1186" i="33"/>
  <c r="D1186" i="33"/>
  <c r="J1185" i="33"/>
  <c r="D1185" i="33"/>
  <c r="J1184" i="33"/>
  <c r="D1184" i="33"/>
  <c r="J1183" i="33"/>
  <c r="D1183" i="33"/>
  <c r="J1182" i="33"/>
  <c r="D1182" i="33"/>
  <c r="J1181" i="33"/>
  <c r="D1181" i="33"/>
  <c r="J1180" i="33"/>
  <c r="D1180" i="33"/>
  <c r="J1179" i="33"/>
  <c r="D1179" i="33"/>
  <c r="J1178" i="33"/>
  <c r="D1178" i="33"/>
  <c r="J1177" i="33"/>
  <c r="D1177" i="33"/>
  <c r="J1176" i="33"/>
  <c r="D1176" i="33"/>
  <c r="J1175" i="33"/>
  <c r="D1175" i="33"/>
  <c r="J1174" i="33"/>
  <c r="D1174" i="33"/>
  <c r="J1173" i="33"/>
  <c r="D1173" i="33"/>
  <c r="J1172" i="33"/>
  <c r="D1172" i="33"/>
  <c r="J1171" i="33"/>
  <c r="D1171" i="33"/>
  <c r="J1170" i="33"/>
  <c r="D1170" i="33"/>
  <c r="J1169" i="33"/>
  <c r="D1169" i="33"/>
  <c r="J1168" i="33"/>
  <c r="D1168" i="33"/>
  <c r="J1167" i="33"/>
  <c r="D1167" i="33"/>
  <c r="J1166" i="33"/>
  <c r="D1166" i="33"/>
  <c r="J1165" i="33"/>
  <c r="D1165" i="33"/>
  <c r="J1164" i="33"/>
  <c r="D1164" i="33"/>
  <c r="J1163" i="33"/>
  <c r="D1163" i="33"/>
  <c r="J1162" i="33"/>
  <c r="D1162" i="33"/>
  <c r="J1161" i="33"/>
  <c r="D1161" i="33"/>
  <c r="J1160" i="33"/>
  <c r="D1160" i="33"/>
  <c r="J1159" i="33"/>
  <c r="D1159" i="33"/>
  <c r="J1158" i="33"/>
  <c r="D1158" i="33"/>
  <c r="J1157" i="33"/>
  <c r="D1157" i="33"/>
  <c r="J1156" i="33"/>
  <c r="D1156" i="33"/>
  <c r="J1155" i="33"/>
  <c r="D1155" i="33"/>
  <c r="J1154" i="33"/>
  <c r="D1154" i="33"/>
  <c r="J1153" i="33"/>
  <c r="D1153" i="33"/>
  <c r="J1152" i="33"/>
  <c r="D1152" i="33"/>
  <c r="J1151" i="33"/>
  <c r="D1151" i="33"/>
  <c r="J1150" i="33"/>
  <c r="D1150" i="33"/>
  <c r="J1149" i="33"/>
  <c r="D1149" i="33"/>
  <c r="J1148" i="33"/>
  <c r="D1148" i="33"/>
  <c r="J1147" i="33"/>
  <c r="D1147" i="33"/>
  <c r="J1146" i="33"/>
  <c r="D1146" i="33"/>
  <c r="J1145" i="33"/>
  <c r="D1145" i="33"/>
  <c r="J1144" i="33"/>
  <c r="D1144" i="33"/>
  <c r="J1143" i="33"/>
  <c r="D1143" i="33"/>
  <c r="J1142" i="33"/>
  <c r="D1142" i="33"/>
  <c r="J1141" i="33"/>
  <c r="D1141" i="33"/>
  <c r="J1140" i="33"/>
  <c r="D1140" i="33"/>
  <c r="J1139" i="33"/>
  <c r="D1139" i="33"/>
  <c r="J1138" i="33"/>
  <c r="D1138" i="33"/>
  <c r="J1137" i="33"/>
  <c r="D1137" i="33"/>
  <c r="J1136" i="33"/>
  <c r="D1136" i="33"/>
  <c r="J1135" i="33"/>
  <c r="D1135" i="33"/>
  <c r="J1134" i="33"/>
  <c r="D1134" i="33"/>
  <c r="J1133" i="33"/>
  <c r="D1133" i="33"/>
  <c r="J1132" i="33"/>
  <c r="D1132" i="33"/>
  <c r="J1131" i="33"/>
  <c r="D1131" i="33"/>
  <c r="J1130" i="33"/>
  <c r="D1130" i="33"/>
  <c r="J1129" i="33"/>
  <c r="D1129" i="33"/>
  <c r="J1128" i="33"/>
  <c r="D1128" i="33"/>
  <c r="J1127" i="33"/>
  <c r="D1127" i="33"/>
  <c r="J1126" i="33"/>
  <c r="D1126" i="33"/>
  <c r="J1125" i="33"/>
  <c r="D1125" i="33"/>
  <c r="J1124" i="33"/>
  <c r="D1124" i="33"/>
  <c r="J1123" i="33"/>
  <c r="D1123" i="33"/>
  <c r="J1122" i="33"/>
  <c r="D1122" i="33"/>
  <c r="J1121" i="33"/>
  <c r="D1121" i="33"/>
  <c r="J1120" i="33"/>
  <c r="D1120" i="33"/>
  <c r="J1119" i="33"/>
  <c r="D1119" i="33"/>
  <c r="J1118" i="33"/>
  <c r="D1118" i="33"/>
  <c r="J1117" i="33"/>
  <c r="D1117" i="33"/>
  <c r="J1116" i="33"/>
  <c r="D1116" i="33"/>
  <c r="J1115" i="33"/>
  <c r="D1115" i="33"/>
  <c r="J1114" i="33"/>
  <c r="D1114" i="33"/>
  <c r="J1113" i="33"/>
  <c r="D1113" i="33"/>
  <c r="J1112" i="33"/>
  <c r="D1112" i="33"/>
  <c r="J1111" i="33"/>
  <c r="D1111" i="33"/>
  <c r="J1110" i="33"/>
  <c r="D1110" i="33"/>
  <c r="J1109" i="33"/>
  <c r="D1109" i="33"/>
  <c r="J1108" i="33"/>
  <c r="D1108" i="33"/>
  <c r="J1107" i="33"/>
  <c r="D1107" i="33"/>
  <c r="J1106" i="33"/>
  <c r="D1106" i="33"/>
  <c r="J1105" i="33"/>
  <c r="D1105" i="33"/>
  <c r="J1104" i="33"/>
  <c r="D1104" i="33"/>
  <c r="J1103" i="33"/>
  <c r="D1103" i="33"/>
  <c r="J1102" i="33"/>
  <c r="D1102" i="33"/>
  <c r="J1101" i="33"/>
  <c r="D1101" i="33"/>
  <c r="J1100" i="33"/>
  <c r="D1100" i="33"/>
  <c r="J1099" i="33"/>
  <c r="D1099" i="33"/>
  <c r="J1098" i="33"/>
  <c r="D1098" i="33"/>
  <c r="J1097" i="33"/>
  <c r="D1097" i="33"/>
  <c r="J1096" i="33"/>
  <c r="D1096" i="33"/>
  <c r="J1095" i="33"/>
  <c r="D1095" i="33"/>
  <c r="J1094" i="33"/>
  <c r="D1094" i="33"/>
  <c r="J1093" i="33"/>
  <c r="D1093" i="33"/>
  <c r="J1092" i="33"/>
  <c r="D1092" i="33"/>
  <c r="J1091" i="33"/>
  <c r="D1091" i="33"/>
  <c r="J1090" i="33"/>
  <c r="D1090" i="33"/>
  <c r="J1089" i="33"/>
  <c r="D1089" i="33"/>
  <c r="J1088" i="33"/>
  <c r="D1088" i="33"/>
  <c r="J1087" i="33"/>
  <c r="D1087" i="33"/>
  <c r="J1086" i="33"/>
  <c r="D1086" i="33"/>
  <c r="J1085" i="33"/>
  <c r="D1085" i="33"/>
  <c r="J1084" i="33"/>
  <c r="D1084" i="33"/>
  <c r="J1083" i="33"/>
  <c r="D1083" i="33"/>
  <c r="J1082" i="33"/>
  <c r="D1082" i="33"/>
  <c r="J1081" i="33"/>
  <c r="D1081" i="33"/>
  <c r="J1080" i="33"/>
  <c r="D1080" i="33"/>
  <c r="J1079" i="33"/>
  <c r="D1079" i="33"/>
  <c r="J1078" i="33"/>
  <c r="D1078" i="33"/>
  <c r="J1077" i="33"/>
  <c r="D1077" i="33"/>
  <c r="J1076" i="33"/>
  <c r="D1076" i="33"/>
  <c r="J1075" i="33"/>
  <c r="D1075" i="33"/>
  <c r="J1074" i="33"/>
  <c r="D1074" i="33"/>
  <c r="J1073" i="33"/>
  <c r="D1073" i="33"/>
  <c r="J1072" i="33"/>
  <c r="D1072" i="33"/>
  <c r="J1071" i="33"/>
  <c r="D1071" i="33"/>
  <c r="J1070" i="33"/>
  <c r="D1070" i="33"/>
  <c r="J1069" i="33"/>
  <c r="D1069" i="33"/>
  <c r="J1068" i="33"/>
  <c r="D1068" i="33"/>
  <c r="J1067" i="33"/>
  <c r="D1067" i="33"/>
  <c r="J1066" i="33"/>
  <c r="D1066" i="33"/>
  <c r="J1065" i="33"/>
  <c r="D1065" i="33"/>
  <c r="J1064" i="33"/>
  <c r="D1064" i="33"/>
  <c r="J1063" i="33"/>
  <c r="D1063" i="33"/>
  <c r="J1062" i="33"/>
  <c r="D1062" i="33"/>
  <c r="J1061" i="33"/>
  <c r="D1061" i="33"/>
  <c r="J1060" i="33"/>
  <c r="D1060" i="33"/>
  <c r="J1059" i="33"/>
  <c r="D1059" i="33"/>
  <c r="J1058" i="33"/>
  <c r="D1058" i="33"/>
  <c r="J1057" i="33"/>
  <c r="D1057" i="33"/>
  <c r="J1056" i="33"/>
  <c r="D1056" i="33"/>
  <c r="J1055" i="33"/>
  <c r="D1055" i="33"/>
  <c r="J1054" i="33"/>
  <c r="D1054" i="33"/>
  <c r="J1053" i="33"/>
  <c r="D1053" i="33"/>
  <c r="J1052" i="33"/>
  <c r="D1052" i="33"/>
  <c r="J1051" i="33"/>
  <c r="D1051" i="33"/>
  <c r="J1050" i="33"/>
  <c r="D1050" i="33"/>
  <c r="J1049" i="33"/>
  <c r="D1049" i="33"/>
  <c r="J1048" i="33"/>
  <c r="D1048" i="33"/>
  <c r="J1047" i="33"/>
  <c r="D1047" i="33"/>
  <c r="J1046" i="33"/>
  <c r="D1046" i="33"/>
  <c r="J1045" i="33"/>
  <c r="D1045" i="33"/>
  <c r="J1044" i="33"/>
  <c r="D1044" i="33"/>
  <c r="J1043" i="33"/>
  <c r="D1043" i="33"/>
  <c r="J1042" i="33"/>
  <c r="D1042" i="33"/>
  <c r="J1041" i="33"/>
  <c r="D1041" i="33"/>
  <c r="J1040" i="33"/>
  <c r="D1040" i="33"/>
  <c r="J1039" i="33"/>
  <c r="D1039" i="33"/>
  <c r="J1038" i="33"/>
  <c r="D1038" i="33"/>
  <c r="J1037" i="33"/>
  <c r="D1037" i="33"/>
  <c r="J1036" i="33"/>
  <c r="D1036" i="33"/>
  <c r="J1035" i="33"/>
  <c r="D1035" i="33"/>
  <c r="J1034" i="33"/>
  <c r="D1034" i="33"/>
  <c r="J1033" i="33"/>
  <c r="D1033" i="33"/>
  <c r="J1032" i="33"/>
  <c r="D1032" i="33"/>
  <c r="J1031" i="33"/>
  <c r="D1031" i="33"/>
  <c r="J1030" i="33"/>
  <c r="D1030" i="33"/>
  <c r="J1029" i="33"/>
  <c r="D1029" i="33"/>
  <c r="J1028" i="33"/>
  <c r="D1028" i="33"/>
  <c r="J1027" i="33"/>
  <c r="D1027" i="33"/>
  <c r="J1026" i="33"/>
  <c r="D1026" i="33"/>
  <c r="J1025" i="33"/>
  <c r="D1025" i="33"/>
  <c r="J1024" i="33"/>
  <c r="D1024" i="33"/>
  <c r="J1023" i="33"/>
  <c r="D1023" i="33"/>
  <c r="J1022" i="33"/>
  <c r="D1022" i="33"/>
  <c r="J1021" i="33"/>
  <c r="D1021" i="33"/>
  <c r="J1020" i="33"/>
  <c r="D1020" i="33"/>
  <c r="J1019" i="33"/>
  <c r="D1019" i="33"/>
  <c r="J1018" i="33"/>
  <c r="D1018" i="33"/>
  <c r="J1017" i="33"/>
  <c r="D1017" i="33"/>
  <c r="J1016" i="33"/>
  <c r="D1016" i="33"/>
  <c r="J1015" i="33"/>
  <c r="D1015" i="33"/>
  <c r="J1014" i="33"/>
  <c r="D1014" i="33"/>
  <c r="J1013" i="33"/>
  <c r="D1013" i="33"/>
  <c r="J1012" i="33"/>
  <c r="D1012" i="33"/>
  <c r="J1011" i="33"/>
  <c r="D1011" i="33"/>
  <c r="J1010" i="33"/>
  <c r="D1010" i="33"/>
  <c r="J1009" i="33"/>
  <c r="D1009" i="33"/>
  <c r="J1008" i="33"/>
  <c r="D1008" i="33"/>
  <c r="J1007" i="33"/>
  <c r="D1007" i="33"/>
  <c r="J1006" i="33"/>
  <c r="D1006" i="33"/>
  <c r="J1005" i="33"/>
  <c r="D1005" i="33"/>
  <c r="J1004" i="33"/>
  <c r="D1004" i="33"/>
  <c r="J1003" i="33"/>
  <c r="D1003" i="33"/>
  <c r="J1002" i="33"/>
  <c r="D1002" i="33"/>
  <c r="J1001" i="33"/>
  <c r="D1001" i="33"/>
  <c r="J1000" i="33"/>
  <c r="D1000" i="33"/>
  <c r="J999" i="33"/>
  <c r="D999" i="33"/>
  <c r="J998" i="33"/>
  <c r="D998" i="33"/>
  <c r="J997" i="33"/>
  <c r="D997" i="33"/>
  <c r="J996" i="33"/>
  <c r="D996" i="33"/>
  <c r="J995" i="33"/>
  <c r="D995" i="33"/>
  <c r="J994" i="33"/>
  <c r="D994" i="33"/>
  <c r="J993" i="33"/>
  <c r="D993" i="33"/>
  <c r="J992" i="33"/>
  <c r="D992" i="33"/>
  <c r="J991" i="33"/>
  <c r="D991" i="33"/>
  <c r="J990" i="33"/>
  <c r="D990" i="33"/>
  <c r="J989" i="33"/>
  <c r="D989" i="33"/>
  <c r="J988" i="33"/>
  <c r="D988" i="33"/>
  <c r="J987" i="33"/>
  <c r="D987" i="33"/>
  <c r="J986" i="33"/>
  <c r="D986" i="33"/>
  <c r="J985" i="33"/>
  <c r="D985" i="33"/>
  <c r="J984" i="33"/>
  <c r="D984" i="33"/>
  <c r="J983" i="33"/>
  <c r="D983" i="33"/>
  <c r="J982" i="33"/>
  <c r="D982" i="33"/>
  <c r="J981" i="33"/>
  <c r="D981" i="33"/>
  <c r="J980" i="33"/>
  <c r="D980" i="33"/>
  <c r="J979" i="33"/>
  <c r="D979" i="33"/>
  <c r="J978" i="33"/>
  <c r="D978" i="33"/>
  <c r="J977" i="33"/>
  <c r="D977" i="33"/>
  <c r="J976" i="33"/>
  <c r="D976" i="33"/>
  <c r="J975" i="33"/>
  <c r="D975" i="33"/>
  <c r="J974" i="33"/>
  <c r="D974" i="33"/>
  <c r="J973" i="33"/>
  <c r="D973" i="33"/>
  <c r="J972" i="33"/>
  <c r="D972" i="33"/>
  <c r="J971" i="33"/>
  <c r="D971" i="33"/>
  <c r="J970" i="33"/>
  <c r="D970" i="33"/>
  <c r="J969" i="33"/>
  <c r="D969" i="33"/>
  <c r="J968" i="33"/>
  <c r="D968" i="33"/>
  <c r="J967" i="33"/>
  <c r="D967" i="33"/>
  <c r="J966" i="33"/>
  <c r="D966" i="33"/>
  <c r="J965" i="33"/>
  <c r="D965" i="33"/>
  <c r="J964" i="33"/>
  <c r="D964" i="33"/>
  <c r="J963" i="33"/>
  <c r="D963" i="33"/>
  <c r="J962" i="33"/>
  <c r="D962" i="33"/>
  <c r="J961" i="33"/>
  <c r="D961" i="33"/>
  <c r="J960" i="33"/>
  <c r="D960" i="33"/>
  <c r="J959" i="33"/>
  <c r="D959" i="33"/>
  <c r="J958" i="33"/>
  <c r="D958" i="33"/>
  <c r="J957" i="33"/>
  <c r="D957" i="33"/>
  <c r="J956" i="33"/>
  <c r="D956" i="33"/>
  <c r="J955" i="33"/>
  <c r="D955" i="33"/>
  <c r="J954" i="33"/>
  <c r="D954" i="33"/>
  <c r="J953" i="33"/>
  <c r="D953" i="33"/>
  <c r="J952" i="33"/>
  <c r="D952" i="33"/>
  <c r="J951" i="33"/>
  <c r="D951" i="33"/>
  <c r="J950" i="33"/>
  <c r="D950" i="33"/>
  <c r="J949" i="33"/>
  <c r="D949" i="33"/>
  <c r="J948" i="33"/>
  <c r="D948" i="33"/>
  <c r="J947" i="33"/>
  <c r="D947" i="33"/>
  <c r="J946" i="33"/>
  <c r="D946" i="33"/>
  <c r="J945" i="33"/>
  <c r="D945" i="33"/>
  <c r="J944" i="33"/>
  <c r="D944" i="33"/>
  <c r="J943" i="33"/>
  <c r="D943" i="33"/>
  <c r="J942" i="33"/>
  <c r="D942" i="33"/>
  <c r="J941" i="33"/>
  <c r="D941" i="33"/>
  <c r="J940" i="33"/>
  <c r="D940" i="33"/>
  <c r="J939" i="33"/>
  <c r="D939" i="33"/>
  <c r="J938" i="33"/>
  <c r="D938" i="33"/>
  <c r="J937" i="33"/>
  <c r="D937" i="33"/>
  <c r="J936" i="33"/>
  <c r="D936" i="33"/>
  <c r="J935" i="33"/>
  <c r="D935" i="33"/>
  <c r="J934" i="33"/>
  <c r="D934" i="33"/>
  <c r="J933" i="33"/>
  <c r="D933" i="33"/>
  <c r="J932" i="33"/>
  <c r="D932" i="33"/>
  <c r="J931" i="33"/>
  <c r="D931" i="33"/>
  <c r="J930" i="33"/>
  <c r="D930" i="33"/>
  <c r="J929" i="33"/>
  <c r="D929" i="33"/>
  <c r="J928" i="33"/>
  <c r="D928" i="33"/>
  <c r="J927" i="33"/>
  <c r="D927" i="33"/>
  <c r="J926" i="33"/>
  <c r="D926" i="33"/>
  <c r="J925" i="33"/>
  <c r="D925" i="33"/>
  <c r="J924" i="33"/>
  <c r="D924" i="33"/>
  <c r="J923" i="33"/>
  <c r="D923" i="33"/>
  <c r="J922" i="33"/>
  <c r="D922" i="33"/>
  <c r="J921" i="33"/>
  <c r="D921" i="33"/>
  <c r="J920" i="33"/>
  <c r="D920" i="33"/>
  <c r="J919" i="33"/>
  <c r="D919" i="33"/>
  <c r="J918" i="33"/>
  <c r="D918" i="33"/>
  <c r="J917" i="33"/>
  <c r="D917" i="33"/>
  <c r="J916" i="33"/>
  <c r="D916" i="33"/>
  <c r="J915" i="33"/>
  <c r="D915" i="33"/>
  <c r="J914" i="33"/>
  <c r="D914" i="33"/>
  <c r="J913" i="33"/>
  <c r="D913" i="33"/>
  <c r="J912" i="33"/>
  <c r="D912" i="33"/>
  <c r="J911" i="33"/>
  <c r="D911" i="33"/>
  <c r="J910" i="33"/>
  <c r="D910" i="33"/>
  <c r="J909" i="33"/>
  <c r="D909" i="33"/>
  <c r="J908" i="33"/>
  <c r="D908" i="33"/>
  <c r="J907" i="33"/>
  <c r="D907" i="33"/>
  <c r="J906" i="33"/>
  <c r="D906" i="33"/>
  <c r="J905" i="33"/>
  <c r="D905" i="33"/>
  <c r="J904" i="33"/>
  <c r="D904" i="33"/>
  <c r="J903" i="33"/>
  <c r="D903" i="33"/>
  <c r="J902" i="33"/>
  <c r="D902" i="33"/>
  <c r="J901" i="33"/>
  <c r="D901" i="33"/>
  <c r="J900" i="33"/>
  <c r="D900" i="33"/>
  <c r="J899" i="33"/>
  <c r="D899" i="33"/>
  <c r="J898" i="33"/>
  <c r="D898" i="33"/>
  <c r="J897" i="33"/>
  <c r="D897" i="33"/>
  <c r="J896" i="33"/>
  <c r="D896" i="33"/>
  <c r="J895" i="33"/>
  <c r="D895" i="33"/>
  <c r="J894" i="33"/>
  <c r="D894" i="33"/>
  <c r="J893" i="33"/>
  <c r="D893" i="33"/>
  <c r="J892" i="33"/>
  <c r="D892" i="33"/>
  <c r="J891" i="33"/>
  <c r="D891" i="33"/>
  <c r="J890" i="33"/>
  <c r="D890" i="33"/>
  <c r="J889" i="33"/>
  <c r="D889" i="33"/>
  <c r="J888" i="33"/>
  <c r="D888" i="33"/>
  <c r="J887" i="33"/>
  <c r="D887" i="33"/>
  <c r="J886" i="33"/>
  <c r="D886" i="33"/>
  <c r="J885" i="33"/>
  <c r="D885" i="33"/>
  <c r="J884" i="33"/>
  <c r="D884" i="33"/>
  <c r="J883" i="33"/>
  <c r="D883" i="33"/>
  <c r="J882" i="33"/>
  <c r="D882" i="33"/>
  <c r="J881" i="33"/>
  <c r="D881" i="33"/>
  <c r="J880" i="33"/>
  <c r="D880" i="33"/>
  <c r="J879" i="33"/>
  <c r="D879" i="33"/>
  <c r="J878" i="33"/>
  <c r="D878" i="33"/>
  <c r="J877" i="33"/>
  <c r="D877" i="33"/>
  <c r="J876" i="33"/>
  <c r="D876" i="33"/>
  <c r="J875" i="33"/>
  <c r="D875" i="33"/>
  <c r="J874" i="33"/>
  <c r="D874" i="33"/>
  <c r="J873" i="33"/>
  <c r="D873" i="33"/>
  <c r="J872" i="33"/>
  <c r="D872" i="33"/>
  <c r="J871" i="33"/>
  <c r="D871" i="33"/>
  <c r="J870" i="33"/>
  <c r="D870" i="33"/>
  <c r="J869" i="33"/>
  <c r="D869" i="33"/>
  <c r="J868" i="33"/>
  <c r="D868" i="33"/>
  <c r="J867" i="33"/>
  <c r="D867" i="33"/>
  <c r="J866" i="33"/>
  <c r="D866" i="33"/>
  <c r="J865" i="33"/>
  <c r="D865" i="33"/>
  <c r="J864" i="33"/>
  <c r="D864" i="33"/>
  <c r="J863" i="33"/>
  <c r="D863" i="33"/>
  <c r="J862" i="33"/>
  <c r="D862" i="33"/>
  <c r="J861" i="33"/>
  <c r="D861" i="33"/>
  <c r="J860" i="33"/>
  <c r="D860" i="33"/>
  <c r="J859" i="33"/>
  <c r="D859" i="33"/>
  <c r="J858" i="33"/>
  <c r="D858" i="33"/>
  <c r="J857" i="33"/>
  <c r="D857" i="33"/>
  <c r="J856" i="33"/>
  <c r="D856" i="33"/>
  <c r="J855" i="33"/>
  <c r="D855" i="33"/>
  <c r="J854" i="33"/>
  <c r="D854" i="33"/>
  <c r="J853" i="33"/>
  <c r="D853" i="33"/>
  <c r="J852" i="33"/>
  <c r="D852" i="33"/>
  <c r="J851" i="33"/>
  <c r="D851" i="33"/>
  <c r="J850" i="33"/>
  <c r="D850" i="33"/>
  <c r="J849" i="33"/>
  <c r="D849" i="33"/>
  <c r="J848" i="33"/>
  <c r="D848" i="33"/>
  <c r="J847" i="33"/>
  <c r="D847" i="33"/>
  <c r="J846" i="33"/>
  <c r="D846" i="33"/>
  <c r="J845" i="33"/>
  <c r="D845" i="33"/>
  <c r="J844" i="33"/>
  <c r="D844" i="33"/>
  <c r="J843" i="33"/>
  <c r="D843" i="33"/>
  <c r="J842" i="33"/>
  <c r="D842" i="33"/>
  <c r="J841" i="33"/>
  <c r="D841" i="33"/>
  <c r="J840" i="33"/>
  <c r="D840" i="33"/>
  <c r="J839" i="33"/>
  <c r="D839" i="33"/>
  <c r="J838" i="33"/>
  <c r="D838" i="33"/>
  <c r="J837" i="33"/>
  <c r="D837" i="33"/>
  <c r="J836" i="33"/>
  <c r="D836" i="33"/>
  <c r="J835" i="33"/>
  <c r="D835" i="33"/>
  <c r="J834" i="33"/>
  <c r="D834" i="33"/>
  <c r="J833" i="33"/>
  <c r="D833" i="33"/>
  <c r="J832" i="33"/>
  <c r="D832" i="33"/>
  <c r="J831" i="33"/>
  <c r="D831" i="33"/>
  <c r="J830" i="33"/>
  <c r="D830" i="33"/>
  <c r="J829" i="33"/>
  <c r="D829" i="33"/>
  <c r="J828" i="33"/>
  <c r="D828" i="33"/>
  <c r="J827" i="33"/>
  <c r="D827" i="33"/>
  <c r="J826" i="33"/>
  <c r="D826" i="33"/>
  <c r="J825" i="33"/>
  <c r="D825" i="33"/>
  <c r="J824" i="33"/>
  <c r="D824" i="33"/>
  <c r="J823" i="33"/>
  <c r="D823" i="33"/>
  <c r="J822" i="33"/>
  <c r="D822" i="33"/>
  <c r="J821" i="33"/>
  <c r="D821" i="33"/>
  <c r="J820" i="33"/>
  <c r="D820" i="33"/>
  <c r="J819" i="33"/>
  <c r="D819" i="33"/>
  <c r="J818" i="33"/>
  <c r="D818" i="33"/>
  <c r="J817" i="33"/>
  <c r="D817" i="33"/>
  <c r="J816" i="33"/>
  <c r="G816" i="33"/>
  <c r="D816" i="33"/>
  <c r="J815" i="33"/>
  <c r="D815" i="33"/>
  <c r="J814" i="33"/>
  <c r="D814" i="33"/>
  <c r="J813" i="33"/>
  <c r="D813" i="33"/>
  <c r="J812" i="33"/>
  <c r="D812" i="33"/>
  <c r="J811" i="33"/>
  <c r="D811" i="33"/>
  <c r="J810" i="33"/>
  <c r="D810" i="33"/>
  <c r="J809" i="33"/>
  <c r="D809" i="33"/>
  <c r="J808" i="33"/>
  <c r="D808" i="33"/>
  <c r="J807" i="33"/>
  <c r="D807" i="33"/>
  <c r="J806" i="33"/>
  <c r="D806" i="33"/>
  <c r="J805" i="33"/>
  <c r="G805" i="33"/>
  <c r="D805" i="33"/>
  <c r="J804" i="33"/>
  <c r="D804" i="33"/>
  <c r="J803" i="33"/>
  <c r="D803" i="33"/>
  <c r="J802" i="33"/>
  <c r="D802" i="33"/>
  <c r="J801" i="33"/>
  <c r="D801" i="33"/>
  <c r="J800" i="33"/>
  <c r="D800" i="33"/>
  <c r="J799" i="33"/>
  <c r="D799" i="33"/>
  <c r="J798" i="33"/>
  <c r="D798" i="33"/>
  <c r="J797" i="33"/>
  <c r="D797" i="33"/>
  <c r="J796" i="33"/>
  <c r="D796" i="33"/>
  <c r="J795" i="33"/>
  <c r="D795" i="33"/>
  <c r="J794" i="33"/>
  <c r="D794" i="33"/>
  <c r="J793" i="33"/>
  <c r="D793" i="33"/>
  <c r="J792" i="33"/>
  <c r="D792" i="33"/>
  <c r="J791" i="33"/>
  <c r="D791" i="33"/>
  <c r="J790" i="33"/>
  <c r="D790" i="33"/>
  <c r="J789" i="33"/>
  <c r="D789" i="33"/>
  <c r="J788" i="33"/>
  <c r="D788" i="33"/>
  <c r="J787" i="33"/>
  <c r="D787" i="33"/>
  <c r="J786" i="33"/>
  <c r="D786" i="33"/>
  <c r="J785" i="33"/>
  <c r="D785" i="33"/>
  <c r="J784" i="33"/>
  <c r="D784" i="33"/>
  <c r="J783" i="33"/>
  <c r="D783" i="33"/>
  <c r="J782" i="33"/>
  <c r="D782" i="33"/>
  <c r="J781" i="33"/>
  <c r="D781" i="33"/>
  <c r="J780" i="33"/>
  <c r="D780" i="33"/>
  <c r="J779" i="33"/>
  <c r="D779" i="33"/>
  <c r="J778" i="33"/>
  <c r="D778" i="33"/>
  <c r="J777" i="33"/>
  <c r="D777" i="33"/>
  <c r="J776" i="33"/>
  <c r="D776" i="33"/>
  <c r="J775" i="33"/>
  <c r="D775" i="33"/>
  <c r="J774" i="33"/>
  <c r="D774" i="33"/>
  <c r="J773" i="33"/>
  <c r="D773" i="33"/>
  <c r="J772" i="33"/>
  <c r="D772" i="33"/>
  <c r="J771" i="33"/>
  <c r="D771" i="33"/>
  <c r="J770" i="33"/>
  <c r="D770" i="33"/>
  <c r="J769" i="33"/>
  <c r="D769" i="33"/>
  <c r="J768" i="33"/>
  <c r="D768" i="33"/>
  <c r="J767" i="33"/>
  <c r="D767" i="33"/>
  <c r="J766" i="33"/>
  <c r="D766" i="33"/>
  <c r="J765" i="33"/>
  <c r="D765" i="33"/>
  <c r="J764" i="33"/>
  <c r="D764" i="33"/>
  <c r="J763" i="33"/>
  <c r="D763" i="33"/>
  <c r="J762" i="33"/>
  <c r="D762" i="33"/>
  <c r="J761" i="33"/>
  <c r="D761" i="33"/>
  <c r="J760" i="33"/>
  <c r="D760" i="33"/>
  <c r="J759" i="33"/>
  <c r="D759" i="33"/>
  <c r="J758" i="33"/>
  <c r="D758" i="33"/>
  <c r="J757" i="33"/>
  <c r="D757" i="33"/>
  <c r="J756" i="33"/>
  <c r="D756" i="33"/>
  <c r="J755" i="33"/>
  <c r="D755" i="33"/>
  <c r="J754" i="33"/>
  <c r="D754" i="33"/>
  <c r="J753" i="33"/>
  <c r="D753" i="33"/>
  <c r="J752" i="33"/>
  <c r="D752" i="33"/>
  <c r="J751" i="33"/>
  <c r="D751" i="33"/>
  <c r="J750" i="33"/>
  <c r="D750" i="33"/>
  <c r="J749" i="33"/>
  <c r="D749" i="33"/>
  <c r="J748" i="33"/>
  <c r="D748" i="33"/>
  <c r="J747" i="33"/>
  <c r="D747" i="33"/>
  <c r="J746" i="33"/>
  <c r="D746" i="33"/>
  <c r="J745" i="33"/>
  <c r="D745" i="33"/>
  <c r="J744" i="33"/>
  <c r="D744" i="33"/>
  <c r="J743" i="33"/>
  <c r="D743" i="33"/>
  <c r="J742" i="33"/>
  <c r="D742" i="33"/>
  <c r="J741" i="33"/>
  <c r="D741" i="33"/>
  <c r="J740" i="33"/>
  <c r="D740" i="33"/>
  <c r="J739" i="33"/>
  <c r="D739" i="33"/>
  <c r="J738" i="33"/>
  <c r="D738" i="33"/>
  <c r="J737" i="33"/>
  <c r="D737" i="33"/>
  <c r="J736" i="33"/>
  <c r="D736" i="33"/>
  <c r="J735" i="33"/>
  <c r="D735" i="33"/>
  <c r="J734" i="33"/>
  <c r="D734" i="33"/>
  <c r="J733" i="33"/>
  <c r="D733" i="33"/>
  <c r="J732" i="33"/>
  <c r="D732" i="33"/>
  <c r="J731" i="33"/>
  <c r="D731" i="33"/>
  <c r="J730" i="33"/>
  <c r="D730" i="33"/>
  <c r="J729" i="33"/>
  <c r="D729" i="33"/>
  <c r="J728" i="33"/>
  <c r="D728" i="33"/>
  <c r="J727" i="33"/>
  <c r="D727" i="33"/>
  <c r="J726" i="33"/>
  <c r="D726" i="33"/>
  <c r="J725" i="33"/>
  <c r="D725" i="33"/>
  <c r="J724" i="33"/>
  <c r="D724" i="33"/>
  <c r="J723" i="33"/>
  <c r="D723" i="33"/>
  <c r="J722" i="33"/>
  <c r="D722" i="33"/>
  <c r="J721" i="33"/>
  <c r="D721" i="33"/>
  <c r="J720" i="33"/>
  <c r="D720" i="33"/>
  <c r="J719" i="33"/>
  <c r="D719" i="33"/>
  <c r="J718" i="33"/>
  <c r="D718" i="33"/>
  <c r="J717" i="33"/>
  <c r="D717" i="33"/>
  <c r="J716" i="33"/>
  <c r="D716" i="33"/>
  <c r="J715" i="33"/>
  <c r="D715" i="33"/>
  <c r="J714" i="33"/>
  <c r="D714" i="33"/>
  <c r="J713" i="33"/>
  <c r="D713" i="33"/>
  <c r="J712" i="33"/>
  <c r="D712" i="33"/>
  <c r="J711" i="33"/>
  <c r="D711" i="33"/>
  <c r="J710" i="33"/>
  <c r="D710" i="33"/>
  <c r="J709" i="33"/>
  <c r="D709" i="33"/>
  <c r="J708" i="33"/>
  <c r="D708" i="33"/>
  <c r="J707" i="33"/>
  <c r="D707" i="33"/>
  <c r="J706" i="33"/>
  <c r="D706" i="33"/>
  <c r="J705" i="33"/>
  <c r="D705" i="33"/>
  <c r="J704" i="33"/>
  <c r="D704" i="33"/>
  <c r="J703" i="33"/>
  <c r="D703" i="33"/>
  <c r="J702" i="33"/>
  <c r="D702" i="33"/>
  <c r="J701" i="33"/>
  <c r="D701" i="33"/>
  <c r="J700" i="33"/>
  <c r="D700" i="33"/>
  <c r="J699" i="33"/>
  <c r="D699" i="33"/>
  <c r="J698" i="33"/>
  <c r="D698" i="33"/>
  <c r="J697" i="33"/>
  <c r="D697" i="33"/>
  <c r="J696" i="33"/>
  <c r="D696" i="33"/>
  <c r="J695" i="33"/>
  <c r="D695" i="33"/>
  <c r="J694" i="33"/>
  <c r="G694" i="33"/>
  <c r="D694" i="33"/>
  <c r="J693" i="33"/>
  <c r="D693" i="33"/>
  <c r="J692" i="33"/>
  <c r="D692" i="33"/>
  <c r="J691" i="33"/>
  <c r="D691" i="33"/>
  <c r="J690" i="33"/>
  <c r="D690" i="33"/>
  <c r="J689" i="33"/>
  <c r="D689" i="33"/>
  <c r="J688" i="33"/>
  <c r="D688" i="33"/>
  <c r="J687" i="33"/>
  <c r="D687" i="33"/>
  <c r="J686" i="33"/>
  <c r="D686" i="33"/>
  <c r="J685" i="33"/>
  <c r="D685" i="33"/>
  <c r="J684" i="33"/>
  <c r="D684" i="33"/>
  <c r="J683" i="33"/>
  <c r="D683" i="33"/>
  <c r="J682" i="33"/>
  <c r="D682" i="33"/>
  <c r="J681" i="33"/>
  <c r="D681" i="33"/>
  <c r="J680" i="33"/>
  <c r="D680" i="33"/>
  <c r="J679" i="33"/>
  <c r="D679" i="33"/>
  <c r="J678" i="33"/>
  <c r="D678" i="33"/>
  <c r="J677" i="33"/>
  <c r="D677" i="33"/>
  <c r="J676" i="33"/>
  <c r="D676" i="33"/>
  <c r="J675" i="33"/>
  <c r="D675" i="33"/>
  <c r="J674" i="33"/>
  <c r="D674" i="33"/>
  <c r="J673" i="33"/>
  <c r="D673" i="33"/>
  <c r="J672" i="33"/>
  <c r="D672" i="33"/>
  <c r="J671" i="33"/>
  <c r="D671" i="33"/>
  <c r="J670" i="33"/>
  <c r="D670" i="33"/>
  <c r="J669" i="33"/>
  <c r="D669" i="33"/>
  <c r="J668" i="33"/>
  <c r="D668" i="33"/>
  <c r="J667" i="33"/>
  <c r="D667" i="33"/>
  <c r="J666" i="33"/>
  <c r="D666" i="33"/>
  <c r="J665" i="33"/>
  <c r="D665" i="33"/>
  <c r="J664" i="33"/>
  <c r="D664" i="33"/>
  <c r="J663" i="33"/>
  <c r="D663" i="33"/>
  <c r="J662" i="33"/>
  <c r="D662" i="33"/>
  <c r="J661" i="33"/>
  <c r="D661" i="33"/>
  <c r="J660" i="33"/>
  <c r="D660" i="33"/>
  <c r="J659" i="33"/>
  <c r="D659" i="33"/>
  <c r="J658" i="33"/>
  <c r="D658" i="33"/>
  <c r="J657" i="33"/>
  <c r="D657" i="33"/>
  <c r="J656" i="33"/>
  <c r="D656" i="33"/>
  <c r="J655" i="33"/>
  <c r="D655" i="33"/>
  <c r="J654" i="33"/>
  <c r="D654" i="33"/>
  <c r="J653" i="33"/>
  <c r="D653" i="33"/>
  <c r="J652" i="33"/>
  <c r="D652" i="33"/>
  <c r="J651" i="33"/>
  <c r="D651" i="33"/>
  <c r="J650" i="33"/>
  <c r="G650" i="33"/>
  <c r="D650" i="33"/>
  <c r="J649" i="33"/>
  <c r="D649" i="33"/>
  <c r="J648" i="33"/>
  <c r="D648" i="33"/>
  <c r="J647" i="33"/>
  <c r="D647" i="33"/>
  <c r="J646" i="33"/>
  <c r="D646" i="33"/>
  <c r="J645" i="33"/>
  <c r="D645" i="33"/>
  <c r="J644" i="33"/>
  <c r="D644" i="33"/>
  <c r="J643" i="33"/>
  <c r="D643" i="33"/>
  <c r="J642" i="33"/>
  <c r="D642" i="33"/>
  <c r="J641" i="33"/>
  <c r="G641" i="33"/>
  <c r="D641" i="33"/>
  <c r="J640" i="33"/>
  <c r="D640" i="33"/>
  <c r="J639" i="33"/>
  <c r="D639" i="33"/>
  <c r="J638" i="33"/>
  <c r="G638" i="33"/>
  <c r="D638" i="33"/>
  <c r="J637" i="33"/>
  <c r="D637" i="33"/>
  <c r="J636" i="33"/>
  <c r="D636" i="33"/>
  <c r="J635" i="33"/>
  <c r="D635" i="33"/>
  <c r="J634" i="33"/>
  <c r="D634" i="33"/>
  <c r="J633" i="33"/>
  <c r="D633" i="33"/>
  <c r="J632" i="33"/>
  <c r="D632" i="33"/>
  <c r="J631" i="33"/>
  <c r="D631" i="33"/>
  <c r="J630" i="33"/>
  <c r="D630" i="33"/>
  <c r="J629" i="33"/>
  <c r="D629" i="33"/>
  <c r="J628" i="33"/>
  <c r="D628" i="33"/>
  <c r="J627" i="33"/>
  <c r="D627" i="33"/>
  <c r="J626" i="33"/>
  <c r="D626" i="33"/>
  <c r="J625" i="33"/>
  <c r="D625" i="33"/>
  <c r="J624" i="33"/>
  <c r="D624" i="33"/>
  <c r="J623" i="33"/>
  <c r="D623" i="33"/>
  <c r="J622" i="33"/>
  <c r="D622" i="33"/>
  <c r="J621" i="33"/>
  <c r="D621" i="33"/>
  <c r="J620" i="33"/>
  <c r="D620" i="33"/>
  <c r="J619" i="33"/>
  <c r="D619" i="33"/>
  <c r="J618" i="33"/>
  <c r="D618" i="33"/>
  <c r="J617" i="33"/>
  <c r="D617" i="33"/>
  <c r="J616" i="33"/>
  <c r="G616" i="33"/>
  <c r="D616" i="33"/>
  <c r="J615" i="33"/>
  <c r="D615" i="33"/>
  <c r="J614" i="33"/>
  <c r="D614" i="33"/>
  <c r="J613" i="33"/>
  <c r="G613" i="33"/>
  <c r="D613" i="33"/>
  <c r="J612" i="33"/>
  <c r="D612" i="33"/>
  <c r="J611" i="33"/>
  <c r="D611" i="33"/>
  <c r="J610" i="33"/>
  <c r="D610" i="33"/>
  <c r="J609" i="33"/>
  <c r="D609" i="33"/>
  <c r="J608" i="33"/>
  <c r="D608" i="33"/>
  <c r="J607" i="33"/>
  <c r="D607" i="33"/>
  <c r="J606" i="33"/>
  <c r="D606" i="33"/>
  <c r="J605" i="33"/>
  <c r="D605" i="33"/>
  <c r="J604" i="33"/>
  <c r="D604" i="33"/>
  <c r="J603" i="33"/>
  <c r="D603" i="33"/>
  <c r="J602" i="33"/>
  <c r="D602" i="33"/>
  <c r="J601" i="33"/>
  <c r="D601" i="33"/>
  <c r="J600" i="33"/>
  <c r="D600" i="33"/>
  <c r="J599" i="33"/>
  <c r="D599" i="33"/>
  <c r="J598" i="33"/>
  <c r="D598" i="33"/>
  <c r="J597" i="33"/>
  <c r="D597" i="33"/>
  <c r="J596" i="33"/>
  <c r="D596" i="33"/>
  <c r="J595" i="33"/>
  <c r="D595" i="33"/>
  <c r="J594" i="33"/>
  <c r="D594" i="33"/>
  <c r="J593" i="33"/>
  <c r="D593" i="33"/>
  <c r="J592" i="33"/>
  <c r="D592" i="33"/>
  <c r="J591" i="33"/>
  <c r="G591" i="33"/>
  <c r="D591" i="33"/>
  <c r="J590" i="33"/>
  <c r="D590" i="33"/>
  <c r="J589" i="33"/>
  <c r="D589" i="33"/>
  <c r="J588" i="33"/>
  <c r="D588" i="33"/>
  <c r="J587" i="33"/>
  <c r="D587" i="33"/>
  <c r="J586" i="33"/>
  <c r="D586" i="33"/>
  <c r="J585" i="33"/>
  <c r="D585" i="33"/>
  <c r="J584" i="33"/>
  <c r="G584" i="33"/>
  <c r="D584" i="33"/>
  <c r="J583" i="33"/>
  <c r="D583" i="33"/>
  <c r="J582" i="33"/>
  <c r="D582" i="33"/>
  <c r="J581" i="33"/>
  <c r="G581" i="33"/>
  <c r="D581" i="33"/>
  <c r="J580" i="33"/>
  <c r="D580" i="33"/>
  <c r="J579" i="33"/>
  <c r="D579" i="33"/>
  <c r="J578" i="33"/>
  <c r="D578" i="33"/>
  <c r="J577" i="33"/>
  <c r="D577" i="33"/>
  <c r="J576" i="33"/>
  <c r="D576" i="33"/>
  <c r="J575" i="33"/>
  <c r="D575" i="33"/>
  <c r="J574" i="33"/>
  <c r="D574" i="33"/>
  <c r="J573" i="33"/>
  <c r="D573" i="33"/>
  <c r="J572" i="33"/>
  <c r="D572" i="33"/>
  <c r="J571" i="33"/>
  <c r="D571" i="33"/>
  <c r="J570" i="33"/>
  <c r="D570" i="33"/>
  <c r="J569" i="33"/>
  <c r="D569" i="33"/>
  <c r="J568" i="33"/>
  <c r="D568" i="33"/>
  <c r="J567" i="33"/>
  <c r="D567" i="33"/>
  <c r="J566" i="33"/>
  <c r="D566" i="33"/>
  <c r="J565" i="33"/>
  <c r="D565" i="33"/>
  <c r="J564" i="33"/>
  <c r="D564" i="33"/>
  <c r="J563" i="33"/>
  <c r="D563" i="33"/>
  <c r="J562" i="33"/>
  <c r="D562" i="33"/>
  <c r="J561" i="33"/>
  <c r="D561" i="33"/>
  <c r="J560" i="33"/>
  <c r="D560" i="33"/>
  <c r="J559" i="33"/>
  <c r="G559" i="33"/>
  <c r="D559" i="33"/>
  <c r="J558" i="33"/>
  <c r="D558" i="33"/>
  <c r="J557" i="33"/>
  <c r="D557" i="33"/>
  <c r="J556" i="33"/>
  <c r="D556" i="33"/>
  <c r="J555" i="33"/>
  <c r="D555" i="33"/>
  <c r="J554" i="33"/>
  <c r="D554" i="33"/>
  <c r="J553" i="33"/>
  <c r="D553" i="33"/>
  <c r="J552" i="33"/>
  <c r="D552" i="33"/>
  <c r="J551" i="33"/>
  <c r="D551" i="33"/>
  <c r="J550" i="33"/>
  <c r="D550" i="33"/>
  <c r="J549" i="33"/>
  <c r="D549" i="33"/>
  <c r="J548" i="33"/>
  <c r="D548" i="33"/>
  <c r="J547" i="33"/>
  <c r="D547" i="33"/>
  <c r="J546" i="33"/>
  <c r="D546" i="33"/>
  <c r="J545" i="33"/>
  <c r="D545" i="33"/>
  <c r="J544" i="33"/>
  <c r="D544" i="33"/>
  <c r="J543" i="33"/>
  <c r="D543" i="33"/>
  <c r="J542" i="33"/>
  <c r="D542" i="33"/>
  <c r="J541" i="33"/>
  <c r="D541" i="33"/>
  <c r="J540" i="33"/>
  <c r="D540" i="33"/>
  <c r="J539" i="33"/>
  <c r="D539" i="33"/>
  <c r="J538" i="33"/>
  <c r="D538" i="33"/>
  <c r="J537" i="33"/>
  <c r="D537" i="33"/>
  <c r="J536" i="33"/>
  <c r="D536" i="33"/>
  <c r="J535" i="33"/>
  <c r="D535" i="33"/>
  <c r="J534" i="33"/>
  <c r="D534" i="33"/>
  <c r="J533" i="33"/>
  <c r="D533" i="33"/>
  <c r="J532" i="33"/>
  <c r="D532" i="33"/>
  <c r="J531" i="33"/>
  <c r="D531" i="33"/>
  <c r="J530" i="33"/>
  <c r="D530" i="33"/>
  <c r="J529" i="33"/>
  <c r="D529" i="33"/>
  <c r="J528" i="33"/>
  <c r="D528" i="33"/>
  <c r="J527" i="33"/>
  <c r="D527" i="33"/>
  <c r="J526" i="33"/>
  <c r="D526" i="33"/>
  <c r="J525" i="33"/>
  <c r="D525" i="33"/>
  <c r="J524" i="33"/>
  <c r="D524" i="33"/>
  <c r="J523" i="33"/>
  <c r="D523" i="33"/>
  <c r="J522" i="33"/>
  <c r="G522" i="33"/>
  <c r="D522" i="33"/>
  <c r="J521" i="33"/>
  <c r="D521" i="33"/>
  <c r="J520" i="33"/>
  <c r="D520" i="33"/>
  <c r="J519" i="33"/>
  <c r="D519" i="33"/>
  <c r="J518" i="33"/>
  <c r="D518" i="33"/>
  <c r="J517" i="33"/>
  <c r="D517" i="33"/>
  <c r="J516" i="33"/>
  <c r="D516" i="33"/>
  <c r="J515" i="33"/>
  <c r="D515" i="33"/>
  <c r="J514" i="33"/>
  <c r="D514" i="33"/>
  <c r="J513" i="33"/>
  <c r="G513" i="33"/>
  <c r="D513" i="33"/>
  <c r="J512" i="33"/>
  <c r="D512" i="33"/>
  <c r="J511" i="33"/>
  <c r="D511" i="33"/>
  <c r="J510" i="33"/>
  <c r="G510" i="33"/>
  <c r="D510" i="33"/>
  <c r="J509" i="33"/>
  <c r="D509" i="33"/>
  <c r="J508" i="33"/>
  <c r="D508" i="33"/>
  <c r="J507" i="33"/>
  <c r="D507" i="33"/>
  <c r="J506" i="33"/>
  <c r="D506" i="33"/>
  <c r="J505" i="33"/>
  <c r="D505" i="33"/>
  <c r="J504" i="33"/>
  <c r="D504" i="33"/>
  <c r="J503" i="33"/>
  <c r="D503" i="33"/>
  <c r="J502" i="33"/>
  <c r="D502" i="33"/>
  <c r="J501" i="33"/>
  <c r="D501" i="33"/>
  <c r="J500" i="33"/>
  <c r="D500" i="33"/>
  <c r="J499" i="33"/>
  <c r="D499" i="33"/>
  <c r="J498" i="33"/>
  <c r="D498" i="33"/>
  <c r="J497" i="33"/>
  <c r="D497" i="33"/>
  <c r="J496" i="33"/>
  <c r="D496" i="33"/>
  <c r="J495" i="33"/>
  <c r="D495" i="33"/>
  <c r="J494" i="33"/>
  <c r="D494" i="33"/>
  <c r="J493" i="33"/>
  <c r="D493" i="33"/>
  <c r="J492" i="33"/>
  <c r="D492" i="33"/>
  <c r="J491" i="33"/>
  <c r="D491" i="33"/>
  <c r="J490" i="33"/>
  <c r="G490" i="33"/>
  <c r="D490" i="33"/>
  <c r="J489" i="33"/>
  <c r="D489" i="33"/>
  <c r="J488" i="33"/>
  <c r="G488" i="33"/>
  <c r="D488" i="33"/>
  <c r="J487" i="33"/>
  <c r="D487" i="33"/>
  <c r="J486" i="33"/>
  <c r="D486" i="33"/>
  <c r="J485" i="33"/>
  <c r="G485" i="33"/>
  <c r="D485" i="33"/>
  <c r="J484" i="33"/>
  <c r="D484" i="33"/>
  <c r="J483" i="33"/>
  <c r="D483" i="33"/>
  <c r="J482" i="33"/>
  <c r="D482" i="33"/>
  <c r="J481" i="33"/>
  <c r="G481" i="33"/>
  <c r="D481" i="33"/>
  <c r="J480" i="33"/>
  <c r="D480" i="33"/>
  <c r="J479" i="33"/>
  <c r="D479" i="33"/>
  <c r="J478" i="33"/>
  <c r="G478" i="33"/>
  <c r="D478" i="33"/>
  <c r="J477" i="33"/>
  <c r="D477" i="33"/>
  <c r="J476" i="33"/>
  <c r="D476" i="33"/>
  <c r="J475" i="33"/>
  <c r="D475" i="33"/>
  <c r="J474" i="33"/>
  <c r="D474" i="33"/>
  <c r="J473" i="33"/>
  <c r="D473" i="33"/>
  <c r="J472" i="33"/>
  <c r="D472" i="33"/>
  <c r="J471" i="33"/>
  <c r="D471" i="33"/>
  <c r="J470" i="33"/>
  <c r="D470" i="33"/>
  <c r="J469" i="33"/>
  <c r="D469" i="33"/>
  <c r="J468" i="33"/>
  <c r="D468" i="33"/>
  <c r="J467" i="33"/>
  <c r="D467" i="33"/>
  <c r="J466" i="33"/>
  <c r="D466" i="33"/>
  <c r="J465" i="33"/>
  <c r="D465" i="33"/>
  <c r="J464" i="33"/>
  <c r="D464" i="33"/>
  <c r="J463" i="33"/>
  <c r="D463" i="33"/>
  <c r="J462" i="33"/>
  <c r="D462" i="33"/>
  <c r="J461" i="33"/>
  <c r="D461" i="33"/>
  <c r="J460" i="33"/>
  <c r="D460" i="33"/>
  <c r="J459" i="33"/>
  <c r="D459" i="33"/>
  <c r="J458" i="33"/>
  <c r="D458" i="33"/>
  <c r="J457" i="33"/>
  <c r="D457" i="33"/>
  <c r="J456" i="33"/>
  <c r="D456" i="33"/>
  <c r="J455" i="33"/>
  <c r="D455" i="33"/>
  <c r="J454" i="33"/>
  <c r="D454" i="33"/>
  <c r="J453" i="33"/>
  <c r="D453" i="33"/>
  <c r="J452" i="33"/>
  <c r="D452" i="33"/>
  <c r="J451" i="33"/>
  <c r="D451" i="33"/>
  <c r="J450" i="33"/>
  <c r="D450" i="33"/>
  <c r="J449" i="33"/>
  <c r="D449" i="33"/>
  <c r="J448" i="33"/>
  <c r="D448" i="33"/>
  <c r="J447" i="33"/>
  <c r="D447" i="33"/>
  <c r="J446" i="33"/>
  <c r="G446" i="33"/>
  <c r="D446" i="33"/>
  <c r="J445" i="33"/>
  <c r="D445" i="33"/>
  <c r="J444" i="33"/>
  <c r="D444" i="33"/>
  <c r="J443" i="33"/>
  <c r="D443" i="33"/>
  <c r="J442" i="33"/>
  <c r="G442" i="33"/>
  <c r="D442" i="33"/>
  <c r="J441" i="33"/>
  <c r="D441" i="33"/>
  <c r="J440" i="33"/>
  <c r="G440" i="33"/>
  <c r="D440" i="33"/>
  <c r="J439" i="33"/>
  <c r="D439" i="33"/>
  <c r="J438" i="33"/>
  <c r="D438" i="33"/>
  <c r="J437" i="33"/>
  <c r="D437" i="33"/>
  <c r="J436" i="33"/>
  <c r="D436" i="33"/>
  <c r="J435" i="33"/>
  <c r="D435" i="33"/>
  <c r="J434" i="33"/>
  <c r="D434" i="33"/>
  <c r="J433" i="33"/>
  <c r="D433" i="33"/>
  <c r="J432" i="33"/>
  <c r="D432" i="33"/>
  <c r="J431" i="33"/>
  <c r="D431" i="33"/>
  <c r="J430" i="33"/>
  <c r="D430" i="33"/>
  <c r="J429" i="33"/>
  <c r="D429" i="33"/>
  <c r="J428" i="33"/>
  <c r="D428" i="33"/>
  <c r="J427" i="33"/>
  <c r="D427" i="33"/>
  <c r="J426" i="33"/>
  <c r="D426" i="33"/>
  <c r="J425" i="33"/>
  <c r="D425" i="33"/>
  <c r="J424" i="33"/>
  <c r="D424" i="33"/>
  <c r="J423" i="33"/>
  <c r="D423" i="33"/>
  <c r="J422" i="33"/>
  <c r="D422" i="33"/>
  <c r="J421" i="33"/>
  <c r="D421" i="33"/>
  <c r="J420" i="33"/>
  <c r="D420" i="33"/>
  <c r="J419" i="33"/>
  <c r="D419" i="33"/>
  <c r="J418" i="33"/>
  <c r="D418" i="33"/>
  <c r="J417" i="33"/>
  <c r="D417" i="33"/>
  <c r="J416" i="33"/>
  <c r="G416" i="33"/>
  <c r="D416" i="33"/>
  <c r="J415" i="33"/>
  <c r="D415" i="33"/>
  <c r="J414" i="33"/>
  <c r="G414" i="33"/>
  <c r="D414" i="33"/>
  <c r="J413" i="33"/>
  <c r="D413" i="33"/>
  <c r="J412" i="33"/>
  <c r="D412" i="33"/>
  <c r="J411" i="33"/>
  <c r="D411" i="33"/>
  <c r="J410" i="33"/>
  <c r="G410" i="33"/>
  <c r="D410" i="33"/>
  <c r="J409" i="33"/>
  <c r="D409" i="33"/>
  <c r="J408" i="33"/>
  <c r="G408" i="33"/>
  <c r="D408" i="33"/>
  <c r="J407" i="33"/>
  <c r="D407" i="33"/>
  <c r="J406" i="33"/>
  <c r="D406" i="33"/>
  <c r="J405" i="33"/>
  <c r="D405" i="33"/>
  <c r="J404" i="33"/>
  <c r="D404" i="33"/>
  <c r="J403" i="33"/>
  <c r="D403" i="33"/>
  <c r="J402" i="33"/>
  <c r="D402" i="33"/>
  <c r="J401" i="33"/>
  <c r="D401" i="33"/>
  <c r="J400" i="33"/>
  <c r="D400" i="33"/>
  <c r="J399" i="33"/>
  <c r="D399" i="33"/>
  <c r="J398" i="33"/>
  <c r="D398" i="33"/>
  <c r="J397" i="33"/>
  <c r="D397" i="33"/>
  <c r="J396" i="33"/>
  <c r="D396" i="33"/>
  <c r="J395" i="33"/>
  <c r="D395" i="33"/>
  <c r="J394" i="33"/>
  <c r="D394" i="33"/>
  <c r="J393" i="33"/>
  <c r="D393" i="33"/>
  <c r="J392" i="33"/>
  <c r="D392" i="33"/>
  <c r="J391" i="33"/>
  <c r="D391" i="33"/>
  <c r="J390" i="33"/>
  <c r="D390" i="33"/>
  <c r="J389" i="33"/>
  <c r="D389" i="33"/>
  <c r="J388" i="33"/>
  <c r="D388" i="33"/>
  <c r="J387" i="33"/>
  <c r="D387" i="33"/>
  <c r="J386" i="33"/>
  <c r="D386" i="33"/>
  <c r="J385" i="33"/>
  <c r="D385" i="33"/>
  <c r="J384" i="33"/>
  <c r="D384" i="33"/>
  <c r="J383" i="33"/>
  <c r="D383" i="33"/>
  <c r="J382" i="33"/>
  <c r="G382" i="33"/>
  <c r="D382" i="33"/>
  <c r="J381" i="33"/>
  <c r="D381" i="33"/>
  <c r="J380" i="33"/>
  <c r="D380" i="33"/>
  <c r="J379" i="33"/>
  <c r="D379" i="33"/>
  <c r="J378" i="33"/>
  <c r="G378" i="33"/>
  <c r="D378" i="33"/>
  <c r="J377" i="33"/>
  <c r="D377" i="33"/>
  <c r="J376" i="33"/>
  <c r="G376" i="33"/>
  <c r="D376" i="33"/>
  <c r="J375" i="33"/>
  <c r="D375" i="33"/>
  <c r="J374" i="33"/>
  <c r="D374" i="33"/>
  <c r="J373" i="33"/>
  <c r="D373" i="33"/>
  <c r="J372" i="33"/>
  <c r="D372" i="33"/>
  <c r="J371" i="33"/>
  <c r="D371" i="33"/>
  <c r="J370" i="33"/>
  <c r="D370" i="33"/>
  <c r="J369" i="33"/>
  <c r="D369" i="33"/>
  <c r="J368" i="33"/>
  <c r="D368" i="33"/>
  <c r="J367" i="33"/>
  <c r="D367" i="33"/>
  <c r="J366" i="33"/>
  <c r="D366" i="33"/>
  <c r="J365" i="33"/>
  <c r="D365" i="33"/>
  <c r="J364" i="33"/>
  <c r="D364" i="33"/>
  <c r="J363" i="33"/>
  <c r="D363" i="33"/>
  <c r="J362" i="33"/>
  <c r="D362" i="33"/>
  <c r="J361" i="33"/>
  <c r="D361" i="33"/>
  <c r="J360" i="33"/>
  <c r="D360" i="33"/>
  <c r="J359" i="33"/>
  <c r="D359" i="33"/>
  <c r="J358" i="33"/>
  <c r="D358" i="33"/>
  <c r="J357" i="33"/>
  <c r="D357" i="33"/>
  <c r="J356" i="33"/>
  <c r="D356" i="33"/>
  <c r="J355" i="33"/>
  <c r="D355" i="33"/>
  <c r="J354" i="33"/>
  <c r="D354" i="33"/>
  <c r="J353" i="33"/>
  <c r="D353" i="33"/>
  <c r="J352" i="33"/>
  <c r="G352" i="33"/>
  <c r="D352" i="33"/>
  <c r="J351" i="33"/>
  <c r="D351" i="33"/>
  <c r="J350" i="33"/>
  <c r="G350" i="33"/>
  <c r="D350" i="33"/>
  <c r="J349" i="33"/>
  <c r="D349" i="33"/>
  <c r="J348" i="33"/>
  <c r="D348" i="33"/>
  <c r="J347" i="33"/>
  <c r="D347" i="33"/>
  <c r="J346" i="33"/>
  <c r="G346" i="33"/>
  <c r="D346" i="33"/>
  <c r="J345" i="33"/>
  <c r="D345" i="33"/>
  <c r="J344" i="33"/>
  <c r="G344" i="33"/>
  <c r="D344" i="33"/>
  <c r="J343" i="33"/>
  <c r="D343" i="33"/>
  <c r="J342" i="33"/>
  <c r="D342" i="33"/>
  <c r="J341" i="33"/>
  <c r="D341" i="33"/>
  <c r="J340" i="33"/>
  <c r="D340" i="33"/>
  <c r="J339" i="33"/>
  <c r="D339" i="33"/>
  <c r="J338" i="33"/>
  <c r="D338" i="33"/>
  <c r="J337" i="33"/>
  <c r="D337" i="33"/>
  <c r="J336" i="33"/>
  <c r="D336" i="33"/>
  <c r="J335" i="33"/>
  <c r="D335" i="33"/>
  <c r="J334" i="33"/>
  <c r="D334" i="33"/>
  <c r="J333" i="33"/>
  <c r="D333" i="33"/>
  <c r="J332" i="33"/>
  <c r="D332" i="33"/>
  <c r="J331" i="33"/>
  <c r="D331" i="33"/>
  <c r="J330" i="33"/>
  <c r="D330" i="33"/>
  <c r="J329" i="33"/>
  <c r="D329" i="33"/>
  <c r="J328" i="33"/>
  <c r="D328" i="33"/>
  <c r="J327" i="33"/>
  <c r="D327" i="33"/>
  <c r="J326" i="33"/>
  <c r="D326" i="33"/>
  <c r="J325" i="33"/>
  <c r="D325" i="33"/>
  <c r="J324" i="33"/>
  <c r="D324" i="33"/>
  <c r="J323" i="33"/>
  <c r="D323" i="33"/>
  <c r="J322" i="33"/>
  <c r="D322" i="33"/>
  <c r="J321" i="33"/>
  <c r="D321" i="33"/>
  <c r="J320" i="33"/>
  <c r="D320" i="33"/>
  <c r="J319" i="33"/>
  <c r="D319" i="33"/>
  <c r="J318" i="33"/>
  <c r="G318" i="33"/>
  <c r="D318" i="33"/>
  <c r="J317" i="33"/>
  <c r="D317" i="33"/>
  <c r="J316" i="33"/>
  <c r="D316" i="33"/>
  <c r="J315" i="33"/>
  <c r="D315" i="33"/>
  <c r="J314" i="33"/>
  <c r="G314" i="33"/>
  <c r="D314" i="33"/>
  <c r="J313" i="33"/>
  <c r="D313" i="33"/>
  <c r="J312" i="33"/>
  <c r="G312" i="33"/>
  <c r="D312" i="33"/>
  <c r="J311" i="33"/>
  <c r="D311" i="33"/>
  <c r="J310" i="33"/>
  <c r="D310" i="33"/>
  <c r="J309" i="33"/>
  <c r="D309" i="33"/>
  <c r="J308" i="33"/>
  <c r="D308" i="33"/>
  <c r="J307" i="33"/>
  <c r="D307" i="33"/>
  <c r="J306" i="33"/>
  <c r="D306" i="33"/>
  <c r="J305" i="33"/>
  <c r="D305" i="33"/>
  <c r="J304" i="33"/>
  <c r="D304" i="33"/>
  <c r="J303" i="33"/>
  <c r="D303" i="33"/>
  <c r="J302" i="33"/>
  <c r="D302" i="33"/>
  <c r="J301" i="33"/>
  <c r="D301" i="33"/>
  <c r="J300" i="33"/>
  <c r="D300" i="33"/>
  <c r="J299" i="33"/>
  <c r="D299" i="33"/>
  <c r="J298" i="33"/>
  <c r="D298" i="33"/>
  <c r="J297" i="33"/>
  <c r="D297" i="33"/>
  <c r="J296" i="33"/>
  <c r="D296" i="33"/>
  <c r="J295" i="33"/>
  <c r="D295" i="33"/>
  <c r="J294" i="33"/>
  <c r="D294" i="33"/>
  <c r="J293" i="33"/>
  <c r="D293" i="33"/>
  <c r="J292" i="33"/>
  <c r="D292" i="33"/>
  <c r="J291" i="33"/>
  <c r="D291" i="33"/>
  <c r="J290" i="33"/>
  <c r="D290" i="33"/>
  <c r="J289" i="33"/>
  <c r="D289" i="33"/>
  <c r="J288" i="33"/>
  <c r="G288" i="33"/>
  <c r="D288" i="33"/>
  <c r="J287" i="33"/>
  <c r="D287" i="33"/>
  <c r="J286" i="33"/>
  <c r="G286" i="33"/>
  <c r="D286" i="33"/>
  <c r="J285" i="33"/>
  <c r="D285" i="33"/>
  <c r="J284" i="33"/>
  <c r="D284" i="33"/>
  <c r="J283" i="33"/>
  <c r="D283" i="33"/>
  <c r="J282" i="33"/>
  <c r="G282" i="33"/>
  <c r="D282" i="33"/>
  <c r="J281" i="33"/>
  <c r="D281" i="33"/>
  <c r="J280" i="33"/>
  <c r="G280" i="33"/>
  <c r="D280" i="33"/>
  <c r="J279" i="33"/>
  <c r="D279" i="33"/>
  <c r="J278" i="33"/>
  <c r="D278" i="33"/>
  <c r="J277" i="33"/>
  <c r="D277" i="33"/>
  <c r="J276" i="33"/>
  <c r="D276" i="33"/>
  <c r="J275" i="33"/>
  <c r="D275" i="33"/>
  <c r="J274" i="33"/>
  <c r="D274" i="33"/>
  <c r="J273" i="33"/>
  <c r="D273" i="33"/>
  <c r="J272" i="33"/>
  <c r="D272" i="33"/>
  <c r="J271" i="33"/>
  <c r="D271" i="33"/>
  <c r="J270" i="33"/>
  <c r="D270" i="33"/>
  <c r="J269" i="33"/>
  <c r="D269" i="33"/>
  <c r="J268" i="33"/>
  <c r="D268" i="33"/>
  <c r="J267" i="33"/>
  <c r="D267" i="33"/>
  <c r="J266" i="33"/>
  <c r="D266" i="33"/>
  <c r="J265" i="33"/>
  <c r="D265" i="33"/>
  <c r="J264" i="33"/>
  <c r="D264" i="33"/>
  <c r="J263" i="33"/>
  <c r="D263" i="33"/>
  <c r="J262" i="33"/>
  <c r="D262" i="33"/>
  <c r="J261" i="33"/>
  <c r="D261" i="33"/>
  <c r="J260" i="33"/>
  <c r="D260" i="33"/>
  <c r="J259" i="33"/>
  <c r="D259" i="33"/>
  <c r="J258" i="33"/>
  <c r="D258" i="33"/>
  <c r="J257" i="33"/>
  <c r="D257" i="33"/>
  <c r="J256" i="33"/>
  <c r="D256" i="33"/>
  <c r="J255" i="33"/>
  <c r="D255" i="33"/>
  <c r="J254" i="33"/>
  <c r="G254" i="33"/>
  <c r="D254" i="33"/>
  <c r="J253" i="33"/>
  <c r="D253" i="33"/>
  <c r="J252" i="33"/>
  <c r="D252" i="33"/>
  <c r="J251" i="33"/>
  <c r="D251" i="33"/>
  <c r="J250" i="33"/>
  <c r="G250" i="33"/>
  <c r="D250" i="33"/>
  <c r="J249" i="33"/>
  <c r="D249" i="33"/>
  <c r="J248" i="33"/>
  <c r="G248" i="33"/>
  <c r="D248" i="33"/>
  <c r="J247" i="33"/>
  <c r="D247" i="33"/>
  <c r="J246" i="33"/>
  <c r="D246" i="33"/>
  <c r="J245" i="33"/>
  <c r="D245" i="33"/>
  <c r="J244" i="33"/>
  <c r="D244" i="33"/>
  <c r="J243" i="33"/>
  <c r="D243" i="33"/>
  <c r="J242" i="33"/>
  <c r="D242" i="33"/>
  <c r="J241" i="33"/>
  <c r="D241" i="33"/>
  <c r="J240" i="33"/>
  <c r="D240" i="33"/>
  <c r="J239" i="33"/>
  <c r="D239" i="33"/>
  <c r="J238" i="33"/>
  <c r="D238" i="33"/>
  <c r="J237" i="33"/>
  <c r="D237" i="33"/>
  <c r="J236" i="33"/>
  <c r="D236" i="33"/>
  <c r="J235" i="33"/>
  <c r="D235" i="33"/>
  <c r="J234" i="33"/>
  <c r="D234" i="33"/>
  <c r="J233" i="33"/>
  <c r="D233" i="33"/>
  <c r="J232" i="33"/>
  <c r="D232" i="33"/>
  <c r="J231" i="33"/>
  <c r="D231" i="33"/>
  <c r="J230" i="33"/>
  <c r="D230" i="33"/>
  <c r="J229" i="33"/>
  <c r="D229" i="33"/>
  <c r="J228" i="33"/>
  <c r="D228" i="33"/>
  <c r="J227" i="33"/>
  <c r="D227" i="33"/>
  <c r="J226" i="33"/>
  <c r="D226" i="33"/>
  <c r="J225" i="33"/>
  <c r="D225" i="33"/>
  <c r="J224" i="33"/>
  <c r="G224" i="33"/>
  <c r="D224" i="33"/>
  <c r="J223" i="33"/>
  <c r="D223" i="33"/>
  <c r="J222" i="33"/>
  <c r="G222" i="33"/>
  <c r="D222" i="33"/>
  <c r="J221" i="33"/>
  <c r="D221" i="33"/>
  <c r="J220" i="33"/>
  <c r="D220" i="33"/>
  <c r="J219" i="33"/>
  <c r="D219" i="33"/>
  <c r="J218" i="33"/>
  <c r="G218" i="33"/>
  <c r="D218" i="33"/>
  <c r="J217" i="33"/>
  <c r="D217" i="33"/>
  <c r="J216" i="33"/>
  <c r="G216" i="33"/>
  <c r="D216" i="33"/>
  <c r="J215" i="33"/>
  <c r="D215" i="33"/>
  <c r="J214" i="33"/>
  <c r="D214" i="33"/>
  <c r="J213" i="33"/>
  <c r="D213" i="33"/>
  <c r="J212" i="33"/>
  <c r="D212" i="33"/>
  <c r="J211" i="33"/>
  <c r="D211" i="33"/>
  <c r="J210" i="33"/>
  <c r="D210" i="33"/>
  <c r="J209" i="33"/>
  <c r="D209" i="33"/>
  <c r="J208" i="33"/>
  <c r="D208" i="33"/>
  <c r="J207" i="33"/>
  <c r="D207" i="33"/>
  <c r="J206" i="33"/>
  <c r="D206" i="33"/>
  <c r="J205" i="33"/>
  <c r="D205" i="33"/>
  <c r="J204" i="33"/>
  <c r="D204" i="33"/>
  <c r="J203" i="33"/>
  <c r="D203" i="33"/>
  <c r="J202" i="33"/>
  <c r="D202" i="33"/>
  <c r="J201" i="33"/>
  <c r="D201" i="33"/>
  <c r="J200" i="33"/>
  <c r="D200" i="33"/>
  <c r="J199" i="33"/>
  <c r="D199" i="33"/>
  <c r="J198" i="33"/>
  <c r="D198" i="33"/>
  <c r="J197" i="33"/>
  <c r="D197" i="33"/>
  <c r="J196" i="33"/>
  <c r="D196" i="33"/>
  <c r="J195" i="33"/>
  <c r="D195" i="33"/>
  <c r="J194" i="33"/>
  <c r="D194" i="33"/>
  <c r="J193" i="33"/>
  <c r="D193" i="33"/>
  <c r="J192" i="33"/>
  <c r="D192" i="33"/>
  <c r="J191" i="33"/>
  <c r="D191" i="33"/>
  <c r="J190" i="33"/>
  <c r="G190" i="33"/>
  <c r="D190" i="33"/>
  <c r="J189" i="33"/>
  <c r="D189" i="33"/>
  <c r="J188" i="33"/>
  <c r="D188" i="33"/>
  <c r="J187" i="33"/>
  <c r="D187" i="33"/>
  <c r="J186" i="33"/>
  <c r="G186" i="33"/>
  <c r="D186" i="33"/>
  <c r="J185" i="33"/>
  <c r="D185" i="33"/>
  <c r="J184" i="33"/>
  <c r="G184" i="33"/>
  <c r="D184" i="33"/>
  <c r="J183" i="33"/>
  <c r="D183" i="33"/>
  <c r="J182" i="33"/>
  <c r="D182" i="33"/>
  <c r="J181" i="33"/>
  <c r="D181" i="33"/>
  <c r="J180" i="33"/>
  <c r="D180" i="33"/>
  <c r="J179" i="33"/>
  <c r="D179" i="33"/>
  <c r="J178" i="33"/>
  <c r="D178" i="33"/>
  <c r="J177" i="33"/>
  <c r="D177" i="33"/>
  <c r="J176" i="33"/>
  <c r="D176" i="33"/>
  <c r="J175" i="33"/>
  <c r="D175" i="33"/>
  <c r="J174" i="33"/>
  <c r="D174" i="33"/>
  <c r="J173" i="33"/>
  <c r="D173" i="33"/>
  <c r="J172" i="33"/>
  <c r="D172" i="33"/>
  <c r="J171" i="33"/>
  <c r="D171" i="33"/>
  <c r="J170" i="33"/>
  <c r="D170" i="33"/>
  <c r="J169" i="33"/>
  <c r="D169" i="33"/>
  <c r="J168" i="33"/>
  <c r="D168" i="33"/>
  <c r="J167" i="33"/>
  <c r="D167" i="33"/>
  <c r="J166" i="33"/>
  <c r="D166" i="33"/>
  <c r="J165" i="33"/>
  <c r="D165" i="33"/>
  <c r="J164" i="33"/>
  <c r="D164" i="33"/>
  <c r="J163" i="33"/>
  <c r="D163" i="33"/>
  <c r="J162" i="33"/>
  <c r="D162" i="33"/>
  <c r="J161" i="33"/>
  <c r="D161" i="33"/>
  <c r="J160" i="33"/>
  <c r="G160" i="33"/>
  <c r="D160" i="33"/>
  <c r="J159" i="33"/>
  <c r="D159" i="33"/>
  <c r="J158" i="33"/>
  <c r="G158" i="33"/>
  <c r="D158" i="33"/>
  <c r="J157" i="33"/>
  <c r="D157" i="33"/>
  <c r="J156" i="33"/>
  <c r="D156" i="33"/>
  <c r="J155" i="33"/>
  <c r="D155" i="33"/>
  <c r="J154" i="33"/>
  <c r="D154" i="33"/>
  <c r="J153" i="33"/>
  <c r="D153" i="33"/>
  <c r="J152" i="33"/>
  <c r="D152" i="33"/>
  <c r="J151" i="33"/>
  <c r="D151" i="33"/>
  <c r="J150" i="33"/>
  <c r="D150" i="33"/>
  <c r="J149" i="33"/>
  <c r="D149" i="33"/>
  <c r="J148" i="33"/>
  <c r="D148" i="33"/>
  <c r="J147" i="33"/>
  <c r="D147" i="33"/>
  <c r="J146" i="33"/>
  <c r="D146" i="33"/>
  <c r="J145" i="33"/>
  <c r="D145" i="33"/>
  <c r="J144" i="33"/>
  <c r="D144" i="33"/>
  <c r="J143" i="33"/>
  <c r="D143" i="33"/>
  <c r="J142" i="33"/>
  <c r="D142" i="33"/>
  <c r="J141" i="33"/>
  <c r="D141" i="33"/>
  <c r="J140" i="33"/>
  <c r="D140" i="33"/>
  <c r="J139" i="33"/>
  <c r="D139" i="33"/>
  <c r="J138" i="33"/>
  <c r="D138" i="33"/>
  <c r="J137" i="33"/>
  <c r="D137" i="33"/>
  <c r="J136" i="33"/>
  <c r="D136" i="33"/>
  <c r="J135" i="33"/>
  <c r="D135" i="33"/>
  <c r="J134" i="33"/>
  <c r="D134" i="33"/>
  <c r="J133" i="33"/>
  <c r="D133" i="33"/>
  <c r="J132" i="33"/>
  <c r="D132" i="33"/>
  <c r="J131" i="33"/>
  <c r="D131" i="33"/>
  <c r="J130" i="33"/>
  <c r="D130" i="33"/>
  <c r="J129" i="33"/>
  <c r="D129" i="33"/>
  <c r="J128" i="33"/>
  <c r="D128" i="33"/>
  <c r="J127" i="33"/>
  <c r="D127" i="33"/>
  <c r="J126" i="33"/>
  <c r="D126" i="33"/>
  <c r="J125" i="33"/>
  <c r="D125" i="33"/>
  <c r="J124" i="33"/>
  <c r="D124" i="33"/>
  <c r="J123" i="33"/>
  <c r="D123" i="33"/>
  <c r="J122" i="33"/>
  <c r="D122" i="33"/>
  <c r="J121" i="33"/>
  <c r="D121" i="33"/>
  <c r="J120" i="33"/>
  <c r="D120" i="33"/>
  <c r="J119" i="33"/>
  <c r="D119" i="33"/>
  <c r="J118" i="33"/>
  <c r="D118" i="33"/>
  <c r="J117" i="33"/>
  <c r="D117" i="33"/>
  <c r="J116" i="33"/>
  <c r="D116" i="33"/>
  <c r="J115" i="33"/>
  <c r="D115" i="33"/>
  <c r="J114" i="33"/>
  <c r="D114" i="33"/>
  <c r="J113" i="33"/>
  <c r="D113" i="33"/>
  <c r="J112" i="33"/>
  <c r="D112" i="33"/>
  <c r="J111" i="33"/>
  <c r="D111" i="33"/>
  <c r="J110" i="33"/>
  <c r="D110" i="33"/>
  <c r="J109" i="33"/>
  <c r="D109" i="33"/>
  <c r="J108" i="33"/>
  <c r="D108" i="33"/>
  <c r="J107" i="33"/>
  <c r="D107" i="33"/>
  <c r="J106" i="33"/>
  <c r="D106" i="33"/>
  <c r="J105" i="33"/>
  <c r="D105" i="33"/>
  <c r="J104" i="33"/>
  <c r="D104" i="33"/>
  <c r="J103" i="33"/>
  <c r="D103" i="33"/>
  <c r="J102" i="33"/>
  <c r="D102" i="33"/>
  <c r="J101" i="33"/>
  <c r="D101" i="33"/>
  <c r="J100" i="33"/>
  <c r="D100" i="33"/>
  <c r="J99" i="33"/>
  <c r="D99" i="33"/>
  <c r="J98" i="33"/>
  <c r="D98" i="33"/>
  <c r="J97" i="33"/>
  <c r="D97" i="33"/>
  <c r="J96" i="33"/>
  <c r="D96" i="33"/>
  <c r="J95" i="33"/>
  <c r="D95" i="33"/>
  <c r="J94" i="33"/>
  <c r="D94" i="33"/>
  <c r="J93" i="33"/>
  <c r="D93" i="33"/>
  <c r="J92" i="33"/>
  <c r="D92" i="33"/>
  <c r="J91" i="33"/>
  <c r="D91" i="33"/>
  <c r="J90" i="33"/>
  <c r="D90" i="33"/>
  <c r="J89" i="33"/>
  <c r="D89" i="33"/>
  <c r="J88" i="33"/>
  <c r="D88" i="33"/>
  <c r="J87" i="33"/>
  <c r="D87" i="33"/>
  <c r="J86" i="33"/>
  <c r="D86" i="33"/>
  <c r="J85" i="33"/>
  <c r="D85" i="33"/>
  <c r="J84" i="33"/>
  <c r="D84" i="33"/>
  <c r="J83" i="33"/>
  <c r="D83" i="33"/>
  <c r="J82" i="33"/>
  <c r="D82" i="33"/>
  <c r="J81" i="33"/>
  <c r="D81" i="33"/>
  <c r="J80" i="33"/>
  <c r="D80" i="33"/>
  <c r="J79" i="33"/>
  <c r="D79" i="33"/>
  <c r="J78" i="33"/>
  <c r="D78" i="33"/>
  <c r="J77" i="33"/>
  <c r="D77" i="33"/>
  <c r="J76" i="33"/>
  <c r="D76" i="33"/>
  <c r="J75" i="33"/>
  <c r="D75" i="33"/>
  <c r="J74" i="33"/>
  <c r="D74" i="33"/>
  <c r="J73" i="33"/>
  <c r="D73" i="33"/>
  <c r="J72" i="33"/>
  <c r="D72" i="33"/>
  <c r="J71" i="33"/>
  <c r="D71" i="33"/>
  <c r="J70" i="33"/>
  <c r="D70" i="33"/>
  <c r="J69" i="33"/>
  <c r="D69" i="33"/>
  <c r="J68" i="33"/>
  <c r="D68" i="33"/>
  <c r="J67" i="33"/>
  <c r="D67" i="33"/>
  <c r="J66" i="33"/>
  <c r="D66" i="33"/>
  <c r="J65" i="33"/>
  <c r="D65" i="33"/>
  <c r="J64" i="33"/>
  <c r="D64" i="33"/>
  <c r="J63" i="33"/>
  <c r="D63" i="33"/>
  <c r="J62" i="33"/>
  <c r="D62" i="33"/>
  <c r="J61" i="33"/>
  <c r="D61" i="33"/>
  <c r="J60" i="33"/>
  <c r="D60" i="33"/>
  <c r="J59" i="33"/>
  <c r="D59" i="33"/>
  <c r="J58" i="33"/>
  <c r="D58" i="33"/>
  <c r="J57" i="33"/>
  <c r="D57" i="33"/>
  <c r="J56" i="33"/>
  <c r="D56" i="33"/>
  <c r="J55" i="33"/>
  <c r="D55" i="33"/>
  <c r="J54" i="33"/>
  <c r="D54" i="33"/>
  <c r="J53" i="33"/>
  <c r="D53" i="33"/>
  <c r="J52" i="33"/>
  <c r="D52" i="33"/>
  <c r="J51" i="33"/>
  <c r="D51" i="33"/>
  <c r="J50" i="33"/>
  <c r="D50" i="33"/>
  <c r="J49" i="33"/>
  <c r="D49" i="33"/>
  <c r="J48" i="33"/>
  <c r="D48" i="33"/>
  <c r="J47" i="33"/>
  <c r="D47" i="33"/>
  <c r="J46" i="33"/>
  <c r="D46" i="33"/>
  <c r="J45" i="33"/>
  <c r="D45" i="33"/>
  <c r="J44" i="33"/>
  <c r="D44" i="33"/>
  <c r="J43" i="33"/>
  <c r="D43" i="33"/>
  <c r="J42" i="33"/>
  <c r="D42" i="33"/>
  <c r="J41" i="33"/>
  <c r="D41" i="33"/>
  <c r="J40" i="33"/>
  <c r="D40" i="33"/>
  <c r="J39" i="33"/>
  <c r="D39" i="33"/>
  <c r="J38" i="33"/>
  <c r="D38" i="33"/>
  <c r="J37" i="33"/>
  <c r="D37" i="33"/>
  <c r="J36" i="33"/>
  <c r="D36" i="33"/>
  <c r="J35" i="33"/>
  <c r="D35" i="33"/>
  <c r="J34" i="33"/>
  <c r="D34" i="33"/>
  <c r="J33" i="33"/>
  <c r="D33" i="33"/>
  <c r="J32" i="33"/>
  <c r="D32" i="33"/>
  <c r="J31" i="33"/>
  <c r="D31" i="33"/>
  <c r="J30" i="33"/>
  <c r="D30" i="33"/>
  <c r="J29" i="33"/>
  <c r="D29" i="33"/>
  <c r="J28" i="33"/>
  <c r="D28" i="33"/>
  <c r="J27" i="33"/>
  <c r="D27" i="33"/>
  <c r="J26" i="33"/>
  <c r="D26" i="33"/>
  <c r="J25" i="33"/>
  <c r="D25" i="33"/>
  <c r="J24" i="33"/>
  <c r="D24" i="33"/>
  <c r="J23" i="33"/>
  <c r="D23" i="33"/>
  <c r="J22" i="33"/>
  <c r="D22" i="33"/>
  <c r="J21" i="33"/>
  <c r="D21" i="33"/>
  <c r="J20" i="33"/>
  <c r="D20" i="33"/>
  <c r="B20" i="33"/>
  <c r="B21" i="33" s="1"/>
  <c r="B22" i="33" s="1"/>
  <c r="B23" i="33" s="1"/>
  <c r="B24" i="33" s="1"/>
  <c r="B25" i="33" s="1"/>
  <c r="B26" i="33" s="1"/>
  <c r="B27" i="33" s="1"/>
  <c r="B28" i="33" s="1"/>
  <c r="B29" i="33" s="1"/>
  <c r="B30" i="33" s="1"/>
  <c r="B31" i="33" s="1"/>
  <c r="B32" i="33" s="1"/>
  <c r="B33" i="33" s="1"/>
  <c r="B34" i="33" s="1"/>
  <c r="B35" i="33" s="1"/>
  <c r="B36" i="33" s="1"/>
  <c r="B37" i="33" s="1"/>
  <c r="B38" i="33" s="1"/>
  <c r="B39" i="33" s="1"/>
  <c r="B40" i="33" s="1"/>
  <c r="B41" i="33" s="1"/>
  <c r="B42" i="33" s="1"/>
  <c r="B43" i="33" s="1"/>
  <c r="B44" i="33" s="1"/>
  <c r="B45" i="33" s="1"/>
  <c r="B46" i="33" s="1"/>
  <c r="B47" i="33" s="1"/>
  <c r="B48" i="33" s="1"/>
  <c r="B49" i="33" s="1"/>
  <c r="B50" i="33" s="1"/>
  <c r="B51" i="33" s="1"/>
  <c r="B52" i="33" s="1"/>
  <c r="B53" i="33" s="1"/>
  <c r="B54" i="33" s="1"/>
  <c r="B55" i="33" s="1"/>
  <c r="B56" i="33" s="1"/>
  <c r="B57" i="33" s="1"/>
  <c r="B58" i="33" s="1"/>
  <c r="B59" i="33" s="1"/>
  <c r="B60" i="33" s="1"/>
  <c r="B61" i="33" s="1"/>
  <c r="B62" i="33" s="1"/>
  <c r="B63" i="33" s="1"/>
  <c r="B64" i="33" s="1"/>
  <c r="B65" i="33" s="1"/>
  <c r="B66" i="33" s="1"/>
  <c r="B67" i="33" s="1"/>
  <c r="B68" i="33" s="1"/>
  <c r="B69" i="33" s="1"/>
  <c r="B70" i="33" s="1"/>
  <c r="B71" i="33" s="1"/>
  <c r="B72" i="33" s="1"/>
  <c r="B73" i="33" s="1"/>
  <c r="B74" i="33" s="1"/>
  <c r="B75" i="33" s="1"/>
  <c r="B76" i="33" s="1"/>
  <c r="B77" i="33" s="1"/>
  <c r="B78" i="33" s="1"/>
  <c r="B79" i="33" s="1"/>
  <c r="B80" i="33" s="1"/>
  <c r="B81" i="33" s="1"/>
  <c r="B82" i="33" s="1"/>
  <c r="B83" i="33" s="1"/>
  <c r="B84" i="33" s="1"/>
  <c r="B85" i="33" s="1"/>
  <c r="B86" i="33" s="1"/>
  <c r="B87" i="33" s="1"/>
  <c r="B88" i="33" s="1"/>
  <c r="B89" i="33" s="1"/>
  <c r="B90" i="33" s="1"/>
  <c r="B91" i="33" s="1"/>
  <c r="B92" i="33" s="1"/>
  <c r="B93" i="33" s="1"/>
  <c r="B94" i="33" s="1"/>
  <c r="B95" i="33" s="1"/>
  <c r="B96" i="33" s="1"/>
  <c r="B97" i="33" s="1"/>
  <c r="B98" i="33" s="1"/>
  <c r="B99" i="33" s="1"/>
  <c r="B100" i="33" s="1"/>
  <c r="B101" i="33" s="1"/>
  <c r="B102" i="33" s="1"/>
  <c r="B103" i="33" s="1"/>
  <c r="B104" i="33" s="1"/>
  <c r="B105" i="33" s="1"/>
  <c r="B106" i="33" s="1"/>
  <c r="B107" i="33" s="1"/>
  <c r="B108" i="33" s="1"/>
  <c r="B109" i="33" s="1"/>
  <c r="B110" i="33" s="1"/>
  <c r="B111" i="33" s="1"/>
  <c r="B112" i="33" s="1"/>
  <c r="B113" i="33" s="1"/>
  <c r="B114" i="33" s="1"/>
  <c r="B115" i="33" s="1"/>
  <c r="B116" i="33" s="1"/>
  <c r="B117" i="33" s="1"/>
  <c r="B118" i="33" s="1"/>
  <c r="B119" i="33" s="1"/>
  <c r="B120" i="33" s="1"/>
  <c r="B121" i="33" s="1"/>
  <c r="B122" i="33" s="1"/>
  <c r="B123" i="33" s="1"/>
  <c r="B124" i="33" s="1"/>
  <c r="B125" i="33" s="1"/>
  <c r="B126" i="33" s="1"/>
  <c r="B127" i="33" s="1"/>
  <c r="B128" i="33" s="1"/>
  <c r="B129" i="33" s="1"/>
  <c r="B130" i="33" s="1"/>
  <c r="B131" i="33" s="1"/>
  <c r="B132" i="33" s="1"/>
  <c r="B133" i="33" s="1"/>
  <c r="B134" i="33" s="1"/>
  <c r="B135" i="33" s="1"/>
  <c r="B136" i="33" s="1"/>
  <c r="B137" i="33" s="1"/>
  <c r="B138" i="33" s="1"/>
  <c r="B139" i="33" s="1"/>
  <c r="B140" i="33" s="1"/>
  <c r="B141" i="33" s="1"/>
  <c r="B142" i="33" s="1"/>
  <c r="B143" i="33" s="1"/>
  <c r="B144" i="33" s="1"/>
  <c r="B145" i="33" s="1"/>
  <c r="B146" i="33" s="1"/>
  <c r="B147" i="33" s="1"/>
  <c r="B148" i="33" s="1"/>
  <c r="B149" i="33" s="1"/>
  <c r="B150" i="33" s="1"/>
  <c r="B151" i="33" s="1"/>
  <c r="B152" i="33" s="1"/>
  <c r="B153" i="33" s="1"/>
  <c r="B154" i="33" s="1"/>
  <c r="B155" i="33" s="1"/>
  <c r="B156" i="33" s="1"/>
  <c r="B157" i="33" s="1"/>
  <c r="B158" i="33" s="1"/>
  <c r="B159" i="33" s="1"/>
  <c r="B160" i="33" s="1"/>
  <c r="B161" i="33" s="1"/>
  <c r="B162" i="33" s="1"/>
  <c r="B163" i="33" s="1"/>
  <c r="B164" i="33" s="1"/>
  <c r="B165" i="33" s="1"/>
  <c r="B166" i="33" s="1"/>
  <c r="B167" i="33" s="1"/>
  <c r="B168" i="33" s="1"/>
  <c r="B169" i="33" s="1"/>
  <c r="B170" i="33" s="1"/>
  <c r="B171" i="33" s="1"/>
  <c r="B172" i="33" s="1"/>
  <c r="B173" i="33" s="1"/>
  <c r="B174" i="33" s="1"/>
  <c r="B175" i="33" s="1"/>
  <c r="B176" i="33" s="1"/>
  <c r="B177" i="33" s="1"/>
  <c r="B178" i="33" s="1"/>
  <c r="B179" i="33" s="1"/>
  <c r="B180" i="33" s="1"/>
  <c r="B181" i="33" s="1"/>
  <c r="B182" i="33" s="1"/>
  <c r="B183" i="33" s="1"/>
  <c r="B184" i="33" s="1"/>
  <c r="B185" i="33" s="1"/>
  <c r="B186" i="33" s="1"/>
  <c r="B187" i="33" s="1"/>
  <c r="B188" i="33" s="1"/>
  <c r="B189" i="33" s="1"/>
  <c r="B190" i="33" s="1"/>
  <c r="B191" i="33" s="1"/>
  <c r="B192" i="33" s="1"/>
  <c r="B193" i="33" s="1"/>
  <c r="B194" i="33" s="1"/>
  <c r="B195" i="33" s="1"/>
  <c r="B196" i="33" s="1"/>
  <c r="B197" i="33" s="1"/>
  <c r="B198" i="33" s="1"/>
  <c r="B199" i="33" s="1"/>
  <c r="B200" i="33" s="1"/>
  <c r="B201" i="33" s="1"/>
  <c r="B202" i="33" s="1"/>
  <c r="B203" i="33" s="1"/>
  <c r="B204" i="33" s="1"/>
  <c r="B205" i="33" s="1"/>
  <c r="B206" i="33" s="1"/>
  <c r="B207" i="33" s="1"/>
  <c r="B208" i="33" s="1"/>
  <c r="B209" i="33" s="1"/>
  <c r="B210" i="33" s="1"/>
  <c r="B211" i="33" s="1"/>
  <c r="B212" i="33" s="1"/>
  <c r="B213" i="33" s="1"/>
  <c r="B214" i="33" s="1"/>
  <c r="B215" i="33" s="1"/>
  <c r="B216" i="33" s="1"/>
  <c r="B217" i="33" s="1"/>
  <c r="B218" i="33" s="1"/>
  <c r="B219" i="33" s="1"/>
  <c r="B220" i="33" s="1"/>
  <c r="B221" i="33" s="1"/>
  <c r="B222" i="33" s="1"/>
  <c r="B223" i="33" s="1"/>
  <c r="B224" i="33" s="1"/>
  <c r="B225" i="33" s="1"/>
  <c r="B226" i="33" s="1"/>
  <c r="B227" i="33" s="1"/>
  <c r="B228" i="33" s="1"/>
  <c r="B229" i="33" s="1"/>
  <c r="B230" i="33" s="1"/>
  <c r="B231" i="33" s="1"/>
  <c r="B232" i="33" s="1"/>
  <c r="B233" i="33" s="1"/>
  <c r="B234" i="33" s="1"/>
  <c r="B235" i="33" s="1"/>
  <c r="B236" i="33" s="1"/>
  <c r="B237" i="33" s="1"/>
  <c r="B238" i="33" s="1"/>
  <c r="B239" i="33" s="1"/>
  <c r="B240" i="33" s="1"/>
  <c r="B241" i="33" s="1"/>
  <c r="B242" i="33" s="1"/>
  <c r="B243" i="33" s="1"/>
  <c r="B244" i="33" s="1"/>
  <c r="B245" i="33" s="1"/>
  <c r="B246" i="33" s="1"/>
  <c r="B247" i="33" s="1"/>
  <c r="B248" i="33" s="1"/>
  <c r="B249" i="33" s="1"/>
  <c r="B250" i="33" s="1"/>
  <c r="B251" i="33" s="1"/>
  <c r="B252" i="33" s="1"/>
  <c r="B253" i="33" s="1"/>
  <c r="B254" i="33" s="1"/>
  <c r="B255" i="33" s="1"/>
  <c r="B256" i="33" s="1"/>
  <c r="B257" i="33" s="1"/>
  <c r="B258" i="33" s="1"/>
  <c r="B259" i="33" s="1"/>
  <c r="B260" i="33" s="1"/>
  <c r="B261" i="33" s="1"/>
  <c r="B262" i="33" s="1"/>
  <c r="B263" i="33" s="1"/>
  <c r="B264" i="33" s="1"/>
  <c r="B265" i="33" s="1"/>
  <c r="B266" i="33" s="1"/>
  <c r="B267" i="33" s="1"/>
  <c r="B268" i="33" s="1"/>
  <c r="B269" i="33" s="1"/>
  <c r="B270" i="33" s="1"/>
  <c r="B271" i="33" s="1"/>
  <c r="B272" i="33" s="1"/>
  <c r="B273" i="33" s="1"/>
  <c r="B274" i="33" s="1"/>
  <c r="B275" i="33" s="1"/>
  <c r="B276" i="33" s="1"/>
  <c r="B277" i="33" s="1"/>
  <c r="B278" i="33" s="1"/>
  <c r="B279" i="33" s="1"/>
  <c r="B280" i="33" s="1"/>
  <c r="B281" i="33" s="1"/>
  <c r="B282" i="33" s="1"/>
  <c r="B283" i="33" s="1"/>
  <c r="B284" i="33" s="1"/>
  <c r="B285" i="33" s="1"/>
  <c r="B286" i="33" s="1"/>
  <c r="B287" i="33" s="1"/>
  <c r="B288" i="33" s="1"/>
  <c r="B289" i="33" s="1"/>
  <c r="B290" i="33" s="1"/>
  <c r="B291" i="33" s="1"/>
  <c r="B292" i="33" s="1"/>
  <c r="B293" i="33" s="1"/>
  <c r="B294" i="33" s="1"/>
  <c r="B295" i="33" s="1"/>
  <c r="B296" i="33" s="1"/>
  <c r="B297" i="33" s="1"/>
  <c r="B298" i="33" s="1"/>
  <c r="B299" i="33" s="1"/>
  <c r="B300" i="33" s="1"/>
  <c r="B301" i="33" s="1"/>
  <c r="B302" i="33" s="1"/>
  <c r="B303" i="33" s="1"/>
  <c r="B304" i="33" s="1"/>
  <c r="B305" i="33" s="1"/>
  <c r="B306" i="33" s="1"/>
  <c r="B307" i="33" s="1"/>
  <c r="B308" i="33" s="1"/>
  <c r="B309" i="33" s="1"/>
  <c r="B310" i="33" s="1"/>
  <c r="B311" i="33" s="1"/>
  <c r="B312" i="33" s="1"/>
  <c r="B313" i="33" s="1"/>
  <c r="B314" i="33" s="1"/>
  <c r="B315" i="33" s="1"/>
  <c r="B316" i="33" s="1"/>
  <c r="B317" i="33" s="1"/>
  <c r="B318" i="33" s="1"/>
  <c r="B319" i="33" s="1"/>
  <c r="B320" i="33" s="1"/>
  <c r="B321" i="33" s="1"/>
  <c r="B322" i="33" s="1"/>
  <c r="B323" i="33" s="1"/>
  <c r="B324" i="33" s="1"/>
  <c r="B325" i="33" s="1"/>
  <c r="B326" i="33" s="1"/>
  <c r="B327" i="33" s="1"/>
  <c r="B328" i="33" s="1"/>
  <c r="B329" i="33" s="1"/>
  <c r="B330" i="33" s="1"/>
  <c r="B331" i="33" s="1"/>
  <c r="B332" i="33" s="1"/>
  <c r="B333" i="33" s="1"/>
  <c r="B334" i="33" s="1"/>
  <c r="B335" i="33" s="1"/>
  <c r="B336" i="33" s="1"/>
  <c r="B337" i="33" s="1"/>
  <c r="B338" i="33" s="1"/>
  <c r="B339" i="33" s="1"/>
  <c r="B340" i="33" s="1"/>
  <c r="B341" i="33" s="1"/>
  <c r="B342" i="33" s="1"/>
  <c r="B343" i="33" s="1"/>
  <c r="B344" i="33" s="1"/>
  <c r="B345" i="33" s="1"/>
  <c r="B346" i="33" s="1"/>
  <c r="B347" i="33" s="1"/>
  <c r="B348" i="33" s="1"/>
  <c r="B349" i="33" s="1"/>
  <c r="B350" i="33" s="1"/>
  <c r="B351" i="33" s="1"/>
  <c r="B352" i="33" s="1"/>
  <c r="B353" i="33" s="1"/>
  <c r="B354" i="33" s="1"/>
  <c r="B355" i="33" s="1"/>
  <c r="B356" i="33" s="1"/>
  <c r="B357" i="33" s="1"/>
  <c r="B358" i="33" s="1"/>
  <c r="B359" i="33" s="1"/>
  <c r="B360" i="33" s="1"/>
  <c r="B361" i="33" s="1"/>
  <c r="B362" i="33" s="1"/>
  <c r="B363" i="33" s="1"/>
  <c r="B364" i="33" s="1"/>
  <c r="B365" i="33" s="1"/>
  <c r="B366" i="33" s="1"/>
  <c r="B367" i="33" s="1"/>
  <c r="B368" i="33" s="1"/>
  <c r="B369" i="33" s="1"/>
  <c r="B370" i="33" s="1"/>
  <c r="B371" i="33" s="1"/>
  <c r="B372" i="33" s="1"/>
  <c r="B373" i="33" s="1"/>
  <c r="B374" i="33" s="1"/>
  <c r="B375" i="33" s="1"/>
  <c r="B376" i="33" s="1"/>
  <c r="B377" i="33" s="1"/>
  <c r="B378" i="33" s="1"/>
  <c r="B379" i="33" s="1"/>
  <c r="B380" i="33" s="1"/>
  <c r="B381" i="33" s="1"/>
  <c r="B382" i="33" s="1"/>
  <c r="B383" i="33" s="1"/>
  <c r="B384" i="33" s="1"/>
  <c r="B385" i="33" s="1"/>
  <c r="B386" i="33" s="1"/>
  <c r="B387" i="33" s="1"/>
  <c r="B388" i="33" s="1"/>
  <c r="B389" i="33" s="1"/>
  <c r="B390" i="33" s="1"/>
  <c r="B391" i="33" s="1"/>
  <c r="B392" i="33" s="1"/>
  <c r="B393" i="33" s="1"/>
  <c r="B394" i="33" s="1"/>
  <c r="B395" i="33" s="1"/>
  <c r="B396" i="33" s="1"/>
  <c r="B397" i="33" s="1"/>
  <c r="B398" i="33" s="1"/>
  <c r="B399" i="33" s="1"/>
  <c r="B400" i="33" s="1"/>
  <c r="B401" i="33" s="1"/>
  <c r="B402" i="33" s="1"/>
  <c r="B403" i="33" s="1"/>
  <c r="B404" i="33" s="1"/>
  <c r="B405" i="33" s="1"/>
  <c r="B406" i="33" s="1"/>
  <c r="B407" i="33" s="1"/>
  <c r="B408" i="33" s="1"/>
  <c r="B409" i="33" s="1"/>
  <c r="B410" i="33" s="1"/>
  <c r="B411" i="33" s="1"/>
  <c r="B412" i="33" s="1"/>
  <c r="B413" i="33" s="1"/>
  <c r="B414" i="33" s="1"/>
  <c r="B415" i="33" s="1"/>
  <c r="B416" i="33" s="1"/>
  <c r="B417" i="33" s="1"/>
  <c r="B418" i="33" s="1"/>
  <c r="B419" i="33" s="1"/>
  <c r="B420" i="33" s="1"/>
  <c r="B421" i="33" s="1"/>
  <c r="B422" i="33" s="1"/>
  <c r="B423" i="33" s="1"/>
  <c r="B424" i="33" s="1"/>
  <c r="B425" i="33" s="1"/>
  <c r="B426" i="33" s="1"/>
  <c r="B427" i="33" s="1"/>
  <c r="B428" i="33" s="1"/>
  <c r="B429" i="33" s="1"/>
  <c r="B430" i="33" s="1"/>
  <c r="B431" i="33" s="1"/>
  <c r="B432" i="33" s="1"/>
  <c r="B433" i="33" s="1"/>
  <c r="B434" i="33" s="1"/>
  <c r="B435" i="33" s="1"/>
  <c r="B436" i="33" s="1"/>
  <c r="B437" i="33" s="1"/>
  <c r="B438" i="33" s="1"/>
  <c r="B439" i="33" s="1"/>
  <c r="B440" i="33" s="1"/>
  <c r="B441" i="33" s="1"/>
  <c r="B442" i="33" s="1"/>
  <c r="B443" i="33" s="1"/>
  <c r="B444" i="33" s="1"/>
  <c r="B445" i="33" s="1"/>
  <c r="B446" i="33" s="1"/>
  <c r="B447" i="33" s="1"/>
  <c r="B448" i="33" s="1"/>
  <c r="B449" i="33" s="1"/>
  <c r="B450" i="33" s="1"/>
  <c r="B451" i="33" s="1"/>
  <c r="B452" i="33" s="1"/>
  <c r="B453" i="33" s="1"/>
  <c r="B454" i="33" s="1"/>
  <c r="B455" i="33" s="1"/>
  <c r="B456" i="33" s="1"/>
  <c r="B457" i="33" s="1"/>
  <c r="B458" i="33" s="1"/>
  <c r="B459" i="33" s="1"/>
  <c r="B460" i="33" s="1"/>
  <c r="B461" i="33" s="1"/>
  <c r="B462" i="33" s="1"/>
  <c r="B463" i="33" s="1"/>
  <c r="B464" i="33" s="1"/>
  <c r="B465" i="33" s="1"/>
  <c r="B466" i="33" s="1"/>
  <c r="B467" i="33" s="1"/>
  <c r="B468" i="33" s="1"/>
  <c r="B469" i="33" s="1"/>
  <c r="B470" i="33" s="1"/>
  <c r="B471" i="33" s="1"/>
  <c r="B472" i="33" s="1"/>
  <c r="B473" i="33" s="1"/>
  <c r="B474" i="33" s="1"/>
  <c r="B475" i="33" s="1"/>
  <c r="B476" i="33" s="1"/>
  <c r="B477" i="33" s="1"/>
  <c r="B478" i="33" s="1"/>
  <c r="B479" i="33" s="1"/>
  <c r="B480" i="33" s="1"/>
  <c r="B481" i="33" s="1"/>
  <c r="B482" i="33" s="1"/>
  <c r="B483" i="33" s="1"/>
  <c r="B484" i="33" s="1"/>
  <c r="B485" i="33" s="1"/>
  <c r="B486" i="33" s="1"/>
  <c r="B487" i="33" s="1"/>
  <c r="B488" i="33" s="1"/>
  <c r="B489" i="33" s="1"/>
  <c r="B490" i="33" s="1"/>
  <c r="B491" i="33" s="1"/>
  <c r="B492" i="33" s="1"/>
  <c r="B493" i="33" s="1"/>
  <c r="B494" i="33" s="1"/>
  <c r="B495" i="33" s="1"/>
  <c r="B496" i="33" s="1"/>
  <c r="B497" i="33" s="1"/>
  <c r="B498" i="33" s="1"/>
  <c r="B499" i="33" s="1"/>
  <c r="B500" i="33" s="1"/>
  <c r="B501" i="33" s="1"/>
  <c r="B502" i="33" s="1"/>
  <c r="B503" i="33" s="1"/>
  <c r="B504" i="33" s="1"/>
  <c r="B505" i="33" s="1"/>
  <c r="B506" i="33" s="1"/>
  <c r="B507" i="33" s="1"/>
  <c r="B508" i="33" s="1"/>
  <c r="B509" i="33" s="1"/>
  <c r="B510" i="33" s="1"/>
  <c r="B511" i="33" s="1"/>
  <c r="B512" i="33" s="1"/>
  <c r="B513" i="33" s="1"/>
  <c r="B514" i="33" s="1"/>
  <c r="B515" i="33" s="1"/>
  <c r="B516" i="33" s="1"/>
  <c r="B517" i="33" s="1"/>
  <c r="B518" i="33" s="1"/>
  <c r="B519" i="33" s="1"/>
  <c r="B520" i="33" s="1"/>
  <c r="B521" i="33" s="1"/>
  <c r="B522" i="33" s="1"/>
  <c r="B523" i="33" s="1"/>
  <c r="B524" i="33" s="1"/>
  <c r="B525" i="33" s="1"/>
  <c r="B526" i="33" s="1"/>
  <c r="B527" i="33" s="1"/>
  <c r="B528" i="33" s="1"/>
  <c r="B529" i="33" s="1"/>
  <c r="B530" i="33" s="1"/>
  <c r="B531" i="33" s="1"/>
  <c r="B532" i="33" s="1"/>
  <c r="B533" i="33" s="1"/>
  <c r="B534" i="33" s="1"/>
  <c r="B535" i="33" s="1"/>
  <c r="B536" i="33" s="1"/>
  <c r="B537" i="33" s="1"/>
  <c r="B538" i="33" s="1"/>
  <c r="B539" i="33" s="1"/>
  <c r="B540" i="33" s="1"/>
  <c r="B541" i="33" s="1"/>
  <c r="B542" i="33" s="1"/>
  <c r="B543" i="33" s="1"/>
  <c r="B544" i="33" s="1"/>
  <c r="B545" i="33" s="1"/>
  <c r="B546" i="33" s="1"/>
  <c r="B547" i="33" s="1"/>
  <c r="B548" i="33" s="1"/>
  <c r="B549" i="33" s="1"/>
  <c r="B550" i="33" s="1"/>
  <c r="B551" i="33" s="1"/>
  <c r="B552" i="33" s="1"/>
  <c r="B553" i="33" s="1"/>
  <c r="B554" i="33" s="1"/>
  <c r="B555" i="33" s="1"/>
  <c r="B556" i="33" s="1"/>
  <c r="B557" i="33" s="1"/>
  <c r="B558" i="33" s="1"/>
  <c r="B559" i="33" s="1"/>
  <c r="B560" i="33" s="1"/>
  <c r="B561" i="33" s="1"/>
  <c r="B562" i="33" s="1"/>
  <c r="B563" i="33" s="1"/>
  <c r="B564" i="33" s="1"/>
  <c r="B565" i="33" s="1"/>
  <c r="B566" i="33" s="1"/>
  <c r="B567" i="33" s="1"/>
  <c r="B568" i="33" s="1"/>
  <c r="B569" i="33" s="1"/>
  <c r="B570" i="33" s="1"/>
  <c r="B571" i="33" s="1"/>
  <c r="B572" i="33" s="1"/>
  <c r="B573" i="33" s="1"/>
  <c r="B574" i="33" s="1"/>
  <c r="B575" i="33" s="1"/>
  <c r="B576" i="33" s="1"/>
  <c r="B577" i="33" s="1"/>
  <c r="B578" i="33" s="1"/>
  <c r="B579" i="33" s="1"/>
  <c r="B580" i="33" s="1"/>
  <c r="B581" i="33" s="1"/>
  <c r="B582" i="33" s="1"/>
  <c r="B583" i="33" s="1"/>
  <c r="B584" i="33" s="1"/>
  <c r="B585" i="33" s="1"/>
  <c r="B586" i="33" s="1"/>
  <c r="B587" i="33" s="1"/>
  <c r="B588" i="33" s="1"/>
  <c r="B589" i="33" s="1"/>
  <c r="B590" i="33" s="1"/>
  <c r="B591" i="33" s="1"/>
  <c r="B592" i="33" s="1"/>
  <c r="B593" i="33" s="1"/>
  <c r="B594" i="33" s="1"/>
  <c r="B595" i="33" s="1"/>
  <c r="B596" i="33" s="1"/>
  <c r="B597" i="33" s="1"/>
  <c r="B598" i="33" s="1"/>
  <c r="B599" i="33" s="1"/>
  <c r="B600" i="33" s="1"/>
  <c r="B601" i="33" s="1"/>
  <c r="B602" i="33" s="1"/>
  <c r="B603" i="33" s="1"/>
  <c r="B604" i="33" s="1"/>
  <c r="B605" i="33" s="1"/>
  <c r="B606" i="33" s="1"/>
  <c r="B607" i="33" s="1"/>
  <c r="B608" i="33" s="1"/>
  <c r="B609" i="33" s="1"/>
  <c r="B610" i="33" s="1"/>
  <c r="B611" i="33" s="1"/>
  <c r="B612" i="33" s="1"/>
  <c r="B613" i="33" s="1"/>
  <c r="B614" i="33" s="1"/>
  <c r="B615" i="33" s="1"/>
  <c r="B616" i="33" s="1"/>
  <c r="B617" i="33" s="1"/>
  <c r="B618" i="33" s="1"/>
  <c r="B619" i="33" s="1"/>
  <c r="B620" i="33" s="1"/>
  <c r="B621" i="33" s="1"/>
  <c r="B622" i="33" s="1"/>
  <c r="B623" i="33" s="1"/>
  <c r="B624" i="33" s="1"/>
  <c r="B625" i="33" s="1"/>
  <c r="B626" i="33" s="1"/>
  <c r="B627" i="33" s="1"/>
  <c r="B628" i="33" s="1"/>
  <c r="B629" i="33" s="1"/>
  <c r="B630" i="33" s="1"/>
  <c r="B631" i="33" s="1"/>
  <c r="B632" i="33" s="1"/>
  <c r="B633" i="33" s="1"/>
  <c r="B634" i="33" s="1"/>
  <c r="B635" i="33" s="1"/>
  <c r="B636" i="33" s="1"/>
  <c r="B637" i="33" s="1"/>
  <c r="B638" i="33" s="1"/>
  <c r="B639" i="33" s="1"/>
  <c r="B640" i="33" s="1"/>
  <c r="B641" i="33" s="1"/>
  <c r="B642" i="33" s="1"/>
  <c r="B643" i="33" s="1"/>
  <c r="B644" i="33" s="1"/>
  <c r="B645" i="33" s="1"/>
  <c r="B646" i="33" s="1"/>
  <c r="B647" i="33" s="1"/>
  <c r="B648" i="33" s="1"/>
  <c r="B649" i="33" s="1"/>
  <c r="B650" i="33" s="1"/>
  <c r="B651" i="33" s="1"/>
  <c r="B652" i="33" s="1"/>
  <c r="B653" i="33" s="1"/>
  <c r="B654" i="33" s="1"/>
  <c r="B655" i="33" s="1"/>
  <c r="B656" i="33" s="1"/>
  <c r="B657" i="33" s="1"/>
  <c r="B658" i="33" s="1"/>
  <c r="B659" i="33" s="1"/>
  <c r="B660" i="33" s="1"/>
  <c r="B661" i="33" s="1"/>
  <c r="B662" i="33" s="1"/>
  <c r="B663" i="33" s="1"/>
  <c r="B664" i="33" s="1"/>
  <c r="B665" i="33" s="1"/>
  <c r="B666" i="33" s="1"/>
  <c r="B667" i="33" s="1"/>
  <c r="B668" i="33" s="1"/>
  <c r="B669" i="33" s="1"/>
  <c r="B670" i="33" s="1"/>
  <c r="B671" i="33" s="1"/>
  <c r="B672" i="33" s="1"/>
  <c r="B673" i="33" s="1"/>
  <c r="B674" i="33" s="1"/>
  <c r="B675" i="33" s="1"/>
  <c r="B676" i="33" s="1"/>
  <c r="B677" i="33" s="1"/>
  <c r="B678" i="33" s="1"/>
  <c r="B679" i="33" s="1"/>
  <c r="B680" i="33" s="1"/>
  <c r="B681" i="33" s="1"/>
  <c r="B682" i="33" s="1"/>
  <c r="B683" i="33" s="1"/>
  <c r="B684" i="33" s="1"/>
  <c r="B685" i="33" s="1"/>
  <c r="B686" i="33" s="1"/>
  <c r="B687" i="33" s="1"/>
  <c r="B688" i="33" s="1"/>
  <c r="B689" i="33" s="1"/>
  <c r="B690" i="33" s="1"/>
  <c r="B691" i="33" s="1"/>
  <c r="B692" i="33" s="1"/>
  <c r="B693" i="33" s="1"/>
  <c r="B694" i="33" s="1"/>
  <c r="B695" i="33" s="1"/>
  <c r="B696" i="33" s="1"/>
  <c r="B697" i="33" s="1"/>
  <c r="B698" i="33" s="1"/>
  <c r="B699" i="33" s="1"/>
  <c r="B700" i="33" s="1"/>
  <c r="B701" i="33" s="1"/>
  <c r="B702" i="33" s="1"/>
  <c r="B703" i="33" s="1"/>
  <c r="B704" i="33" s="1"/>
  <c r="B705" i="33" s="1"/>
  <c r="B706" i="33" s="1"/>
  <c r="B707" i="33" s="1"/>
  <c r="B708" i="33" s="1"/>
  <c r="B709" i="33" s="1"/>
  <c r="B710" i="33" s="1"/>
  <c r="B711" i="33" s="1"/>
  <c r="B712" i="33" s="1"/>
  <c r="B713" i="33" s="1"/>
  <c r="B714" i="33" s="1"/>
  <c r="B715" i="33" s="1"/>
  <c r="B716" i="33" s="1"/>
  <c r="B717" i="33" s="1"/>
  <c r="B718" i="33" s="1"/>
  <c r="B719" i="33" s="1"/>
  <c r="B720" i="33" s="1"/>
  <c r="B721" i="33" s="1"/>
  <c r="B722" i="33" s="1"/>
  <c r="B723" i="33" s="1"/>
  <c r="B724" i="33" s="1"/>
  <c r="B725" i="33" s="1"/>
  <c r="B726" i="33" s="1"/>
  <c r="B727" i="33" s="1"/>
  <c r="B728" i="33" s="1"/>
  <c r="B729" i="33" s="1"/>
  <c r="B730" i="33" s="1"/>
  <c r="B731" i="33" s="1"/>
  <c r="B732" i="33" s="1"/>
  <c r="B733" i="33" s="1"/>
  <c r="B734" i="33" s="1"/>
  <c r="B735" i="33" s="1"/>
  <c r="B736" i="33" s="1"/>
  <c r="B737" i="33" s="1"/>
  <c r="B738" i="33" s="1"/>
  <c r="B739" i="33" s="1"/>
  <c r="B740" i="33" s="1"/>
  <c r="B741" i="33" s="1"/>
  <c r="B742" i="33" s="1"/>
  <c r="B743" i="33" s="1"/>
  <c r="B744" i="33" s="1"/>
  <c r="B745" i="33" s="1"/>
  <c r="B746" i="33" s="1"/>
  <c r="B747" i="33" s="1"/>
  <c r="B748" i="33" s="1"/>
  <c r="B749" i="33" s="1"/>
  <c r="B750" i="33" s="1"/>
  <c r="B751" i="33" s="1"/>
  <c r="B752" i="33" s="1"/>
  <c r="B753" i="33" s="1"/>
  <c r="B754" i="33" s="1"/>
  <c r="B755" i="33" s="1"/>
  <c r="B756" i="33" s="1"/>
  <c r="B757" i="33" s="1"/>
  <c r="B758" i="33" s="1"/>
  <c r="B759" i="33" s="1"/>
  <c r="B760" i="33" s="1"/>
  <c r="B761" i="33" s="1"/>
  <c r="B762" i="33" s="1"/>
  <c r="B763" i="33" s="1"/>
  <c r="B764" i="33" s="1"/>
  <c r="B765" i="33" s="1"/>
  <c r="B766" i="33" s="1"/>
  <c r="B767" i="33" s="1"/>
  <c r="B768" i="33" s="1"/>
  <c r="B769" i="33" s="1"/>
  <c r="B770" i="33" s="1"/>
  <c r="B771" i="33" s="1"/>
  <c r="B772" i="33" s="1"/>
  <c r="B773" i="33" s="1"/>
  <c r="B774" i="33" s="1"/>
  <c r="B775" i="33" s="1"/>
  <c r="B776" i="33" s="1"/>
  <c r="B777" i="33" s="1"/>
  <c r="B778" i="33" s="1"/>
  <c r="B779" i="33" s="1"/>
  <c r="B780" i="33" s="1"/>
  <c r="B781" i="33" s="1"/>
  <c r="B782" i="33" s="1"/>
  <c r="B783" i="33" s="1"/>
  <c r="B784" i="33" s="1"/>
  <c r="B785" i="33" s="1"/>
  <c r="B786" i="33" s="1"/>
  <c r="B787" i="33" s="1"/>
  <c r="B788" i="33" s="1"/>
  <c r="B789" i="33" s="1"/>
  <c r="B790" i="33" s="1"/>
  <c r="B791" i="33" s="1"/>
  <c r="B792" i="33" s="1"/>
  <c r="B793" i="33" s="1"/>
  <c r="B794" i="33" s="1"/>
  <c r="B795" i="33" s="1"/>
  <c r="B796" i="33" s="1"/>
  <c r="B797" i="33" s="1"/>
  <c r="B798" i="33" s="1"/>
  <c r="B799" i="33" s="1"/>
  <c r="B800" i="33" s="1"/>
  <c r="B801" i="33" s="1"/>
  <c r="B802" i="33" s="1"/>
  <c r="B803" i="33" s="1"/>
  <c r="B804" i="33" s="1"/>
  <c r="B805" i="33" s="1"/>
  <c r="B806" i="33" s="1"/>
  <c r="B807" i="33" s="1"/>
  <c r="B808" i="33" s="1"/>
  <c r="B809" i="33" s="1"/>
  <c r="B810" i="33" s="1"/>
  <c r="B811" i="33" s="1"/>
  <c r="B812" i="33" s="1"/>
  <c r="B813" i="33" s="1"/>
  <c r="B814" i="33" s="1"/>
  <c r="B815" i="33" s="1"/>
  <c r="B816" i="33" s="1"/>
  <c r="B817" i="33" s="1"/>
  <c r="B818" i="33" s="1"/>
  <c r="B819" i="33" s="1"/>
  <c r="B820" i="33" s="1"/>
  <c r="B821" i="33" s="1"/>
  <c r="B822" i="33" s="1"/>
  <c r="B823" i="33" s="1"/>
  <c r="B824" i="33" s="1"/>
  <c r="B825" i="33" s="1"/>
  <c r="B826" i="33" s="1"/>
  <c r="B827" i="33" s="1"/>
  <c r="B828" i="33" s="1"/>
  <c r="B829" i="33" s="1"/>
  <c r="B830" i="33" s="1"/>
  <c r="B831" i="33" s="1"/>
  <c r="B832" i="33" s="1"/>
  <c r="B833" i="33" s="1"/>
  <c r="B834" i="33" s="1"/>
  <c r="B835" i="33" s="1"/>
  <c r="B836" i="33" s="1"/>
  <c r="B837" i="33" s="1"/>
  <c r="B838" i="33" s="1"/>
  <c r="B839" i="33" s="1"/>
  <c r="B840" i="33" s="1"/>
  <c r="B841" i="33" s="1"/>
  <c r="B842" i="33" s="1"/>
  <c r="B843" i="33" s="1"/>
  <c r="B844" i="33" s="1"/>
  <c r="B845" i="33" s="1"/>
  <c r="B846" i="33" s="1"/>
  <c r="B847" i="33" s="1"/>
  <c r="B848" i="33" s="1"/>
  <c r="B849" i="33" s="1"/>
  <c r="B850" i="33" s="1"/>
  <c r="B851" i="33" s="1"/>
  <c r="B852" i="33" s="1"/>
  <c r="B853" i="33" s="1"/>
  <c r="B854" i="33" s="1"/>
  <c r="B855" i="33" s="1"/>
  <c r="B856" i="33" s="1"/>
  <c r="B857" i="33" s="1"/>
  <c r="B858" i="33" s="1"/>
  <c r="B859" i="33" s="1"/>
  <c r="B860" i="33" s="1"/>
  <c r="B861" i="33" s="1"/>
  <c r="B862" i="33" s="1"/>
  <c r="B863" i="33" s="1"/>
  <c r="B864" i="33" s="1"/>
  <c r="B865" i="33" s="1"/>
  <c r="B866" i="33" s="1"/>
  <c r="B867" i="33" s="1"/>
  <c r="B868" i="33" s="1"/>
  <c r="B869" i="33" s="1"/>
  <c r="B870" i="33" s="1"/>
  <c r="B871" i="33" s="1"/>
  <c r="B872" i="33" s="1"/>
  <c r="B873" i="33" s="1"/>
  <c r="B874" i="33" s="1"/>
  <c r="B875" i="33" s="1"/>
  <c r="B876" i="33" s="1"/>
  <c r="B877" i="33" s="1"/>
  <c r="B878" i="33" s="1"/>
  <c r="B879" i="33" s="1"/>
  <c r="B880" i="33" s="1"/>
  <c r="B881" i="33" s="1"/>
  <c r="B882" i="33" s="1"/>
  <c r="B883" i="33" s="1"/>
  <c r="B884" i="33" s="1"/>
  <c r="B885" i="33" s="1"/>
  <c r="B886" i="33" s="1"/>
  <c r="B887" i="33" s="1"/>
  <c r="B888" i="33" s="1"/>
  <c r="B889" i="33" s="1"/>
  <c r="B890" i="33" s="1"/>
  <c r="B891" i="33" s="1"/>
  <c r="B892" i="33" s="1"/>
  <c r="B893" i="33" s="1"/>
  <c r="B894" i="33" s="1"/>
  <c r="B895" i="33" s="1"/>
  <c r="B896" i="33" s="1"/>
  <c r="B897" i="33" s="1"/>
  <c r="B898" i="33" s="1"/>
  <c r="B899" i="33" s="1"/>
  <c r="B900" i="33" s="1"/>
  <c r="B901" i="33" s="1"/>
  <c r="B902" i="33" s="1"/>
  <c r="B903" i="33" s="1"/>
  <c r="B904" i="33" s="1"/>
  <c r="B905" i="33" s="1"/>
  <c r="B906" i="33" s="1"/>
  <c r="B907" i="33" s="1"/>
  <c r="B908" i="33" s="1"/>
  <c r="B909" i="33" s="1"/>
  <c r="B910" i="33" s="1"/>
  <c r="B911" i="33" s="1"/>
  <c r="B912" i="33" s="1"/>
  <c r="B913" i="33" s="1"/>
  <c r="B914" i="33" s="1"/>
  <c r="B915" i="33" s="1"/>
  <c r="B916" i="33" s="1"/>
  <c r="B917" i="33" s="1"/>
  <c r="B918" i="33" s="1"/>
  <c r="B919" i="33" s="1"/>
  <c r="B920" i="33" s="1"/>
  <c r="B921" i="33" s="1"/>
  <c r="B922" i="33" s="1"/>
  <c r="B923" i="33" s="1"/>
  <c r="B924" i="33" s="1"/>
  <c r="B925" i="33" s="1"/>
  <c r="B926" i="33" s="1"/>
  <c r="B927" i="33" s="1"/>
  <c r="B928" i="33" s="1"/>
  <c r="B929" i="33" s="1"/>
  <c r="B930" i="33" s="1"/>
  <c r="B931" i="33" s="1"/>
  <c r="B932" i="33" s="1"/>
  <c r="B933" i="33" s="1"/>
  <c r="B934" i="33" s="1"/>
  <c r="B935" i="33" s="1"/>
  <c r="B936" i="33" s="1"/>
  <c r="B937" i="33" s="1"/>
  <c r="B938" i="33" s="1"/>
  <c r="B939" i="33" s="1"/>
  <c r="B940" i="33" s="1"/>
  <c r="B941" i="33" s="1"/>
  <c r="B942" i="33" s="1"/>
  <c r="B943" i="33" s="1"/>
  <c r="B944" i="33" s="1"/>
  <c r="B945" i="33" s="1"/>
  <c r="B946" i="33" s="1"/>
  <c r="B947" i="33" s="1"/>
  <c r="B948" i="33" s="1"/>
  <c r="B949" i="33" s="1"/>
  <c r="B950" i="33" s="1"/>
  <c r="B951" i="33" s="1"/>
  <c r="B952" i="33" s="1"/>
  <c r="B953" i="33" s="1"/>
  <c r="B954" i="33" s="1"/>
  <c r="B955" i="33" s="1"/>
  <c r="B956" i="33" s="1"/>
  <c r="B957" i="33" s="1"/>
  <c r="B958" i="33" s="1"/>
  <c r="B959" i="33" s="1"/>
  <c r="B960" i="33" s="1"/>
  <c r="B961" i="33" s="1"/>
  <c r="B962" i="33" s="1"/>
  <c r="B963" i="33" s="1"/>
  <c r="B964" i="33" s="1"/>
  <c r="B965" i="33" s="1"/>
  <c r="B966" i="33" s="1"/>
  <c r="B967" i="33" s="1"/>
  <c r="B968" i="33" s="1"/>
  <c r="B969" i="33" s="1"/>
  <c r="B970" i="33" s="1"/>
  <c r="B971" i="33" s="1"/>
  <c r="B972" i="33" s="1"/>
  <c r="B973" i="33" s="1"/>
  <c r="B974" i="33" s="1"/>
  <c r="B975" i="33" s="1"/>
  <c r="B976" i="33" s="1"/>
  <c r="B977" i="33" s="1"/>
  <c r="B978" i="33" s="1"/>
  <c r="B979" i="33" s="1"/>
  <c r="B980" i="33" s="1"/>
  <c r="B981" i="33" s="1"/>
  <c r="B982" i="33" s="1"/>
  <c r="B983" i="33" s="1"/>
  <c r="B984" i="33" s="1"/>
  <c r="B985" i="33" s="1"/>
  <c r="B986" i="33" s="1"/>
  <c r="B987" i="33" s="1"/>
  <c r="B988" i="33" s="1"/>
  <c r="B989" i="33" s="1"/>
  <c r="B990" i="33" s="1"/>
  <c r="B991" i="33" s="1"/>
  <c r="B992" i="33" s="1"/>
  <c r="B993" i="33" s="1"/>
  <c r="B994" i="33" s="1"/>
  <c r="B995" i="33" s="1"/>
  <c r="B996" i="33" s="1"/>
  <c r="B997" i="33" s="1"/>
  <c r="B998" i="33" s="1"/>
  <c r="B999" i="33" s="1"/>
  <c r="B1000" i="33" s="1"/>
  <c r="B1001" i="33" s="1"/>
  <c r="B1002" i="33" s="1"/>
  <c r="B1003" i="33" s="1"/>
  <c r="B1004" i="33" s="1"/>
  <c r="B1005" i="33" s="1"/>
  <c r="B1006" i="33" s="1"/>
  <c r="B1007" i="33" s="1"/>
  <c r="B1008" i="33" s="1"/>
  <c r="B1009" i="33" s="1"/>
  <c r="B1010" i="33" s="1"/>
  <c r="B1011" i="33" s="1"/>
  <c r="B1012" i="33" s="1"/>
  <c r="B1013" i="33" s="1"/>
  <c r="B1014" i="33" s="1"/>
  <c r="B1015" i="33" s="1"/>
  <c r="B1016" i="33" s="1"/>
  <c r="B1017" i="33" s="1"/>
  <c r="B1018" i="33" s="1"/>
  <c r="B1019" i="33" s="1"/>
  <c r="B1020" i="33" s="1"/>
  <c r="B1021" i="33" s="1"/>
  <c r="B1022" i="33" s="1"/>
  <c r="B1023" i="33" s="1"/>
  <c r="B1024" i="33" s="1"/>
  <c r="B1025" i="33" s="1"/>
  <c r="B1026" i="33" s="1"/>
  <c r="B1027" i="33" s="1"/>
  <c r="B1028" i="33" s="1"/>
  <c r="B1029" i="33" s="1"/>
  <c r="B1030" i="33" s="1"/>
  <c r="B1031" i="33" s="1"/>
  <c r="B1032" i="33" s="1"/>
  <c r="B1033" i="33" s="1"/>
  <c r="B1034" i="33" s="1"/>
  <c r="B1035" i="33" s="1"/>
  <c r="B1036" i="33" s="1"/>
  <c r="B1037" i="33" s="1"/>
  <c r="B1038" i="33" s="1"/>
  <c r="B1039" i="33" s="1"/>
  <c r="B1040" i="33" s="1"/>
  <c r="B1041" i="33" s="1"/>
  <c r="B1042" i="33" s="1"/>
  <c r="B1043" i="33" s="1"/>
  <c r="B1044" i="33" s="1"/>
  <c r="B1045" i="33" s="1"/>
  <c r="B1046" i="33" s="1"/>
  <c r="B1047" i="33" s="1"/>
  <c r="B1048" i="33" s="1"/>
  <c r="B1049" i="33" s="1"/>
  <c r="B1050" i="33" s="1"/>
  <c r="B1051" i="33" s="1"/>
  <c r="B1052" i="33" s="1"/>
  <c r="B1053" i="33" s="1"/>
  <c r="B1054" i="33" s="1"/>
  <c r="B1055" i="33" s="1"/>
  <c r="B1056" i="33" s="1"/>
  <c r="B1057" i="33" s="1"/>
  <c r="B1058" i="33" s="1"/>
  <c r="B1059" i="33" s="1"/>
  <c r="B1060" i="33" s="1"/>
  <c r="B1061" i="33" s="1"/>
  <c r="B1062" i="33" s="1"/>
  <c r="B1063" i="33" s="1"/>
  <c r="B1064" i="33" s="1"/>
  <c r="B1065" i="33" s="1"/>
  <c r="B1066" i="33" s="1"/>
  <c r="B1067" i="33" s="1"/>
  <c r="B1068" i="33" s="1"/>
  <c r="B1069" i="33" s="1"/>
  <c r="B1070" i="33" s="1"/>
  <c r="B1071" i="33" s="1"/>
  <c r="B1072" i="33" s="1"/>
  <c r="B1073" i="33" s="1"/>
  <c r="B1074" i="33" s="1"/>
  <c r="B1075" i="33" s="1"/>
  <c r="B1076" i="33" s="1"/>
  <c r="B1077" i="33" s="1"/>
  <c r="B1078" i="33" s="1"/>
  <c r="B1079" i="33" s="1"/>
  <c r="B1080" i="33" s="1"/>
  <c r="B1081" i="33" s="1"/>
  <c r="B1082" i="33" s="1"/>
  <c r="B1083" i="33" s="1"/>
  <c r="B1084" i="33" s="1"/>
  <c r="B1085" i="33" s="1"/>
  <c r="B1086" i="33" s="1"/>
  <c r="B1087" i="33" s="1"/>
  <c r="B1088" i="33" s="1"/>
  <c r="B1089" i="33" s="1"/>
  <c r="B1090" i="33" s="1"/>
  <c r="B1091" i="33" s="1"/>
  <c r="B1092" i="33" s="1"/>
  <c r="B1093" i="33" s="1"/>
  <c r="B1094" i="33" s="1"/>
  <c r="B1095" i="33" s="1"/>
  <c r="B1096" i="33" s="1"/>
  <c r="B1097" i="33" s="1"/>
  <c r="B1098" i="33" s="1"/>
  <c r="B1099" i="33" s="1"/>
  <c r="B1100" i="33" s="1"/>
  <c r="B1101" i="33" s="1"/>
  <c r="B1102" i="33" s="1"/>
  <c r="B1103" i="33" s="1"/>
  <c r="B1104" i="33" s="1"/>
  <c r="B1105" i="33" s="1"/>
  <c r="B1106" i="33" s="1"/>
  <c r="B1107" i="33" s="1"/>
  <c r="B1108" i="33" s="1"/>
  <c r="B1109" i="33" s="1"/>
  <c r="B1110" i="33" s="1"/>
  <c r="B1111" i="33" s="1"/>
  <c r="B1112" i="33" s="1"/>
  <c r="B1113" i="33" s="1"/>
  <c r="B1114" i="33" s="1"/>
  <c r="B1115" i="33" s="1"/>
  <c r="B1116" i="33" s="1"/>
  <c r="B1117" i="33" s="1"/>
  <c r="B1118" i="33" s="1"/>
  <c r="B1119" i="33" s="1"/>
  <c r="B1120" i="33" s="1"/>
  <c r="B1121" i="33" s="1"/>
  <c r="B1122" i="33" s="1"/>
  <c r="B1123" i="33" s="1"/>
  <c r="B1124" i="33" s="1"/>
  <c r="B1125" i="33" s="1"/>
  <c r="B1126" i="33" s="1"/>
  <c r="B1127" i="33" s="1"/>
  <c r="B1128" i="33" s="1"/>
  <c r="B1129" i="33" s="1"/>
  <c r="B1130" i="33" s="1"/>
  <c r="B1131" i="33" s="1"/>
  <c r="B1132" i="33" s="1"/>
  <c r="B1133" i="33" s="1"/>
  <c r="B1134" i="33" s="1"/>
  <c r="B1135" i="33" s="1"/>
  <c r="B1136" i="33" s="1"/>
  <c r="B1137" i="33" s="1"/>
  <c r="B1138" i="33" s="1"/>
  <c r="B1139" i="33" s="1"/>
  <c r="B1140" i="33" s="1"/>
  <c r="B1141" i="33" s="1"/>
  <c r="B1142" i="33" s="1"/>
  <c r="B1143" i="33" s="1"/>
  <c r="B1144" i="33" s="1"/>
  <c r="B1145" i="33" s="1"/>
  <c r="B1146" i="33" s="1"/>
  <c r="B1147" i="33" s="1"/>
  <c r="B1148" i="33" s="1"/>
  <c r="B1149" i="33" s="1"/>
  <c r="B1150" i="33" s="1"/>
  <c r="B1151" i="33" s="1"/>
  <c r="B1152" i="33" s="1"/>
  <c r="B1153" i="33" s="1"/>
  <c r="B1154" i="33" s="1"/>
  <c r="B1155" i="33" s="1"/>
  <c r="B1156" i="33" s="1"/>
  <c r="B1157" i="33" s="1"/>
  <c r="B1158" i="33" s="1"/>
  <c r="B1159" i="33" s="1"/>
  <c r="B1160" i="33" s="1"/>
  <c r="B1161" i="33" s="1"/>
  <c r="B1162" i="33" s="1"/>
  <c r="B1163" i="33" s="1"/>
  <c r="B1164" i="33" s="1"/>
  <c r="B1165" i="33" s="1"/>
  <c r="B1166" i="33" s="1"/>
  <c r="B1167" i="33" s="1"/>
  <c r="B1168" i="33" s="1"/>
  <c r="B1169" i="33" s="1"/>
  <c r="B1170" i="33" s="1"/>
  <c r="B1171" i="33" s="1"/>
  <c r="B1172" i="33" s="1"/>
  <c r="B1173" i="33" s="1"/>
  <c r="B1174" i="33" s="1"/>
  <c r="B1175" i="33" s="1"/>
  <c r="B1176" i="33" s="1"/>
  <c r="B1177" i="33" s="1"/>
  <c r="B1178" i="33" s="1"/>
  <c r="B1179" i="33" s="1"/>
  <c r="B1180" i="33" s="1"/>
  <c r="B1181" i="33" s="1"/>
  <c r="B1182" i="33" s="1"/>
  <c r="B1183" i="33" s="1"/>
  <c r="B1184" i="33" s="1"/>
  <c r="B1185" i="33" s="1"/>
  <c r="B1186" i="33" s="1"/>
  <c r="B1187" i="33" s="1"/>
  <c r="B1188" i="33" s="1"/>
  <c r="B1189" i="33" s="1"/>
  <c r="B1190" i="33" s="1"/>
  <c r="B1191" i="33" s="1"/>
  <c r="B1192" i="33" s="1"/>
  <c r="B1193" i="33" s="1"/>
  <c r="B1194" i="33" s="1"/>
  <c r="B1195" i="33" s="1"/>
  <c r="B1196" i="33" s="1"/>
  <c r="B1197" i="33" s="1"/>
  <c r="B1198" i="33" s="1"/>
  <c r="B1199" i="33" s="1"/>
  <c r="B1200" i="33" s="1"/>
  <c r="B1201" i="33" s="1"/>
  <c r="B1202" i="33" s="1"/>
  <c r="B1203" i="33" s="1"/>
  <c r="B1204" i="33" s="1"/>
  <c r="B1205" i="33" s="1"/>
  <c r="B1206" i="33" s="1"/>
  <c r="B1207" i="33" s="1"/>
  <c r="B1208" i="33" s="1"/>
  <c r="B1209" i="33" s="1"/>
  <c r="B1210" i="33" s="1"/>
  <c r="B1211" i="33" s="1"/>
  <c r="B1212" i="33" s="1"/>
  <c r="B1213" i="33" s="1"/>
  <c r="B1214" i="33" s="1"/>
  <c r="B1215" i="33" s="1"/>
  <c r="B1216" i="33" s="1"/>
  <c r="B1217" i="33" s="1"/>
  <c r="B1218" i="33" s="1"/>
  <c r="B1219" i="33" s="1"/>
  <c r="B1220" i="33" s="1"/>
  <c r="B1221" i="33" s="1"/>
  <c r="B1222" i="33" s="1"/>
  <c r="B1223" i="33" s="1"/>
  <c r="B1224" i="33" s="1"/>
  <c r="B1225" i="33" s="1"/>
  <c r="B1226" i="33" s="1"/>
  <c r="B1227" i="33" s="1"/>
  <c r="B1228" i="33" s="1"/>
  <c r="B1229" i="33" s="1"/>
  <c r="B1230" i="33" s="1"/>
  <c r="B1231" i="33" s="1"/>
  <c r="B1232" i="33" s="1"/>
  <c r="B1233" i="33" s="1"/>
  <c r="B1234" i="33" s="1"/>
  <c r="B1235" i="33" s="1"/>
  <c r="B1236" i="33" s="1"/>
  <c r="B1237" i="33" s="1"/>
  <c r="B1238" i="33" s="1"/>
  <c r="B1239" i="33" s="1"/>
  <c r="B1240" i="33" s="1"/>
  <c r="B1241" i="33" s="1"/>
  <c r="B1242" i="33" s="1"/>
  <c r="B1243" i="33" s="1"/>
  <c r="B1244" i="33" s="1"/>
  <c r="B1245" i="33" s="1"/>
  <c r="B1246" i="33" s="1"/>
  <c r="B1247" i="33" s="1"/>
  <c r="B1248" i="33" s="1"/>
  <c r="B1249" i="33" s="1"/>
  <c r="B1250" i="33" s="1"/>
  <c r="B1251" i="33" s="1"/>
  <c r="B1252" i="33" s="1"/>
  <c r="B1253" i="33" s="1"/>
  <c r="B1254" i="33" s="1"/>
  <c r="B1255" i="33" s="1"/>
  <c r="B1256" i="33" s="1"/>
  <c r="B1257" i="33" s="1"/>
  <c r="B1258" i="33" s="1"/>
  <c r="B1259" i="33" s="1"/>
  <c r="B1260" i="33" s="1"/>
  <c r="B1261" i="33" s="1"/>
  <c r="B1262" i="33" s="1"/>
  <c r="B1263" i="33" s="1"/>
  <c r="B1264" i="33" s="1"/>
  <c r="B1265" i="33" s="1"/>
  <c r="B1266" i="33" s="1"/>
  <c r="B1267" i="33" s="1"/>
  <c r="B1268" i="33" s="1"/>
  <c r="B1269" i="33" s="1"/>
  <c r="B1270" i="33" s="1"/>
  <c r="B1271" i="33" s="1"/>
  <c r="B1272" i="33" s="1"/>
  <c r="B1273" i="33" s="1"/>
  <c r="B1274" i="33" s="1"/>
  <c r="B1275" i="33" s="1"/>
  <c r="B1276" i="33" s="1"/>
  <c r="B1277" i="33" s="1"/>
  <c r="B1278" i="33" s="1"/>
  <c r="B1279" i="33" s="1"/>
  <c r="B1280" i="33" s="1"/>
  <c r="B1281" i="33" s="1"/>
  <c r="B1282" i="33" s="1"/>
  <c r="B1283" i="33" s="1"/>
  <c r="B1284" i="33" s="1"/>
  <c r="B1285" i="33" s="1"/>
  <c r="B1286" i="33" s="1"/>
  <c r="B1287" i="33" s="1"/>
  <c r="B1288" i="33" s="1"/>
  <c r="B1289" i="33" s="1"/>
  <c r="B1290" i="33" s="1"/>
  <c r="B1291" i="33" s="1"/>
  <c r="B1292" i="33" s="1"/>
  <c r="B1293" i="33" s="1"/>
  <c r="B1294" i="33" s="1"/>
  <c r="B1295" i="33" s="1"/>
  <c r="B1296" i="33" s="1"/>
  <c r="B1297" i="33" s="1"/>
  <c r="B1298" i="33" s="1"/>
  <c r="B1299" i="33" s="1"/>
  <c r="B1300" i="33" s="1"/>
  <c r="B1301" i="33" s="1"/>
  <c r="B1302" i="33" s="1"/>
  <c r="B1303" i="33" s="1"/>
  <c r="B1304" i="33" s="1"/>
  <c r="B1305" i="33" s="1"/>
  <c r="B1306" i="33" s="1"/>
  <c r="B1307" i="33" s="1"/>
  <c r="B1308" i="33" s="1"/>
  <c r="B1309" i="33" s="1"/>
  <c r="B1310" i="33" s="1"/>
  <c r="B1311" i="33" s="1"/>
  <c r="B1312" i="33" s="1"/>
  <c r="B1313" i="33" s="1"/>
  <c r="B1314" i="33" s="1"/>
  <c r="B1315" i="33" s="1"/>
  <c r="B1316" i="33" s="1"/>
  <c r="B1317" i="33" s="1"/>
  <c r="B1318" i="33" s="1"/>
  <c r="B1319" i="33" s="1"/>
  <c r="B1320" i="33" s="1"/>
  <c r="B1321" i="33" s="1"/>
  <c r="B1322" i="33" s="1"/>
  <c r="B1323" i="33" s="1"/>
  <c r="B1324" i="33" s="1"/>
  <c r="B1325" i="33" s="1"/>
  <c r="B1326" i="33" s="1"/>
  <c r="B1327" i="33" s="1"/>
  <c r="B1328" i="33" s="1"/>
  <c r="B1329" i="33" s="1"/>
  <c r="B1330" i="33" s="1"/>
  <c r="B1331" i="33" s="1"/>
  <c r="B1332" i="33" s="1"/>
  <c r="B1333" i="33" s="1"/>
  <c r="B1334" i="33" s="1"/>
  <c r="B1335" i="33" s="1"/>
  <c r="B1336" i="33" s="1"/>
  <c r="B1337" i="33" s="1"/>
  <c r="B1338" i="33" s="1"/>
  <c r="B1339" i="33" s="1"/>
  <c r="B1340" i="33" s="1"/>
  <c r="B1341" i="33" s="1"/>
  <c r="B1342" i="33" s="1"/>
  <c r="B1343" i="33" s="1"/>
  <c r="B1344" i="33" s="1"/>
  <c r="B1345" i="33" s="1"/>
  <c r="B1346" i="33" s="1"/>
  <c r="B1347" i="33" s="1"/>
  <c r="B1348" i="33" s="1"/>
  <c r="B1349" i="33" s="1"/>
  <c r="B1350" i="33" s="1"/>
  <c r="B1351" i="33" s="1"/>
  <c r="B1352" i="33" s="1"/>
  <c r="B1353" i="33" s="1"/>
  <c r="B1354" i="33" s="1"/>
  <c r="B1355" i="33" s="1"/>
  <c r="B1356" i="33" s="1"/>
  <c r="B1357" i="33" s="1"/>
  <c r="B1358" i="33" s="1"/>
  <c r="B1359" i="33" s="1"/>
  <c r="B1360" i="33" s="1"/>
  <c r="B1361" i="33" s="1"/>
  <c r="B1362" i="33" s="1"/>
  <c r="B1363" i="33" s="1"/>
  <c r="B1364" i="33" s="1"/>
  <c r="B1365" i="33" s="1"/>
  <c r="B1366" i="33" s="1"/>
  <c r="B1367" i="33" s="1"/>
  <c r="B1368" i="33" s="1"/>
  <c r="B1369" i="33" s="1"/>
  <c r="B1370" i="33" s="1"/>
  <c r="B1371" i="33" s="1"/>
  <c r="B1372" i="33" s="1"/>
  <c r="B1373" i="33" s="1"/>
  <c r="B1374" i="33" s="1"/>
  <c r="B1375" i="33" s="1"/>
  <c r="B1376" i="33" s="1"/>
  <c r="B1377" i="33" s="1"/>
  <c r="B1378" i="33" s="1"/>
  <c r="B1379" i="33" s="1"/>
  <c r="B1380" i="33" s="1"/>
  <c r="B1381" i="33" s="1"/>
  <c r="B1382" i="33" s="1"/>
  <c r="B1383" i="33" s="1"/>
  <c r="B1384" i="33" s="1"/>
  <c r="B1385" i="33" s="1"/>
  <c r="B1386" i="33" s="1"/>
  <c r="B1387" i="33" s="1"/>
  <c r="B1388" i="33" s="1"/>
  <c r="B1389" i="33" s="1"/>
  <c r="B1390" i="33" s="1"/>
  <c r="B1391" i="33" s="1"/>
  <c r="B1392" i="33" s="1"/>
  <c r="B1393" i="33" s="1"/>
  <c r="B1394" i="33" s="1"/>
  <c r="B1395" i="33" s="1"/>
  <c r="B1396" i="33" s="1"/>
  <c r="B1397" i="33" s="1"/>
  <c r="B1398" i="33" s="1"/>
  <c r="B1399" i="33" s="1"/>
  <c r="B1400" i="33" s="1"/>
  <c r="B1401" i="33" s="1"/>
  <c r="B1402" i="33" s="1"/>
  <c r="B1403" i="33" s="1"/>
  <c r="B1404" i="33" s="1"/>
  <c r="B1405" i="33" s="1"/>
  <c r="B1406" i="33" s="1"/>
  <c r="B1407" i="33" s="1"/>
  <c r="B1408" i="33" s="1"/>
  <c r="B1409" i="33" s="1"/>
  <c r="B1410" i="33" s="1"/>
  <c r="B1411" i="33" s="1"/>
  <c r="B1412" i="33" s="1"/>
  <c r="B1413" i="33" s="1"/>
  <c r="B1414" i="33" s="1"/>
  <c r="B1415" i="33" s="1"/>
  <c r="B1416" i="33" s="1"/>
  <c r="B1417" i="33" s="1"/>
  <c r="B1418" i="33" s="1"/>
  <c r="B1419" i="33" s="1"/>
  <c r="B1420" i="33" s="1"/>
  <c r="B1421" i="33" s="1"/>
  <c r="B1422" i="33" s="1"/>
  <c r="B1423" i="33" s="1"/>
  <c r="B1424" i="33" s="1"/>
  <c r="B1425" i="33" s="1"/>
  <c r="B1426" i="33" s="1"/>
  <c r="B1427" i="33" s="1"/>
  <c r="B1428" i="33" s="1"/>
  <c r="B1429" i="33" s="1"/>
  <c r="B1430" i="33" s="1"/>
  <c r="B1431" i="33" s="1"/>
  <c r="B1432" i="33" s="1"/>
  <c r="B1433" i="33" s="1"/>
  <c r="B1434" i="33" s="1"/>
  <c r="B1435" i="33" s="1"/>
  <c r="B1436" i="33" s="1"/>
  <c r="B1437" i="33" s="1"/>
  <c r="B1438" i="33" s="1"/>
  <c r="B1439" i="33" s="1"/>
  <c r="B1440" i="33" s="1"/>
  <c r="B1441" i="33" s="1"/>
  <c r="B1442" i="33" s="1"/>
  <c r="B1443" i="33" s="1"/>
  <c r="B1444" i="33" s="1"/>
  <c r="B1445" i="33" s="1"/>
  <c r="B1446" i="33" s="1"/>
  <c r="B1447" i="33" s="1"/>
  <c r="B1448" i="33" s="1"/>
  <c r="B1449" i="33" s="1"/>
  <c r="B1450" i="33" s="1"/>
  <c r="B1451" i="33" s="1"/>
  <c r="B1452" i="33" s="1"/>
  <c r="B1453" i="33" s="1"/>
  <c r="B1454" i="33" s="1"/>
  <c r="B1455" i="33" s="1"/>
  <c r="B1456" i="33" s="1"/>
  <c r="B1457" i="33" s="1"/>
  <c r="B1458" i="33" s="1"/>
  <c r="B1459" i="33" s="1"/>
  <c r="B1460" i="33" s="1"/>
  <c r="B1461" i="33" s="1"/>
  <c r="B1462" i="33" s="1"/>
  <c r="B1463" i="33" s="1"/>
  <c r="B1464" i="33" s="1"/>
  <c r="B1465" i="33" s="1"/>
  <c r="B1466" i="33" s="1"/>
  <c r="B1467" i="33" s="1"/>
  <c r="B1468" i="33" s="1"/>
  <c r="B1469" i="33" s="1"/>
  <c r="B1470" i="33" s="1"/>
  <c r="B1471" i="33" s="1"/>
  <c r="B1472" i="33" s="1"/>
  <c r="B1473" i="33" s="1"/>
  <c r="B1474" i="33" s="1"/>
  <c r="B1475" i="33" s="1"/>
  <c r="B1476" i="33" s="1"/>
  <c r="B1477" i="33" s="1"/>
  <c r="B1478" i="33" s="1"/>
  <c r="B1479" i="33" s="1"/>
  <c r="B1480" i="33" s="1"/>
  <c r="B1481" i="33" s="1"/>
  <c r="B1482" i="33" s="1"/>
  <c r="B1483" i="33" s="1"/>
  <c r="B1484" i="33" s="1"/>
  <c r="B1485" i="33" s="1"/>
  <c r="B1486" i="33" s="1"/>
  <c r="B1487" i="33" s="1"/>
  <c r="B1488" i="33" s="1"/>
  <c r="B1489" i="33" s="1"/>
  <c r="B1490" i="33" s="1"/>
  <c r="B1491" i="33" s="1"/>
  <c r="B1492" i="33" s="1"/>
  <c r="B1493" i="33" s="1"/>
  <c r="B1494" i="33" s="1"/>
  <c r="B1495" i="33" s="1"/>
  <c r="B1496" i="33" s="1"/>
  <c r="B1497" i="33" s="1"/>
  <c r="B1498" i="33" s="1"/>
  <c r="B1499" i="33" s="1"/>
  <c r="B1500" i="33" s="1"/>
  <c r="B1501" i="33" s="1"/>
  <c r="B1502" i="33" s="1"/>
  <c r="B1503" i="33" s="1"/>
  <c r="B1504" i="33" s="1"/>
  <c r="B1505" i="33" s="1"/>
  <c r="B1506" i="33" s="1"/>
  <c r="B1507" i="33" s="1"/>
  <c r="B1508" i="33" s="1"/>
  <c r="B1509" i="33" s="1"/>
  <c r="B1510" i="33" s="1"/>
  <c r="B1511" i="33" s="1"/>
  <c r="B1512" i="33" s="1"/>
  <c r="B1513" i="33" s="1"/>
  <c r="B1514" i="33" s="1"/>
  <c r="B1515" i="33" s="1"/>
  <c r="B1516" i="33" s="1"/>
  <c r="B1517" i="33" s="1"/>
  <c r="B1518" i="33" s="1"/>
  <c r="B1519" i="33" s="1"/>
  <c r="B1520" i="33" s="1"/>
  <c r="B1521" i="33" s="1"/>
  <c r="B1522" i="33" s="1"/>
  <c r="B1523" i="33" s="1"/>
  <c r="B1524" i="33" s="1"/>
  <c r="B1525" i="33" s="1"/>
  <c r="B1526" i="33" s="1"/>
  <c r="B1527" i="33" s="1"/>
  <c r="B1528" i="33" s="1"/>
  <c r="B1529" i="33" s="1"/>
  <c r="B1530" i="33" s="1"/>
  <c r="B1531" i="33" s="1"/>
  <c r="B1532" i="33" s="1"/>
  <c r="B1533" i="33" s="1"/>
  <c r="B1534" i="33" s="1"/>
  <c r="B1535" i="33" s="1"/>
  <c r="B1536" i="33" s="1"/>
  <c r="B1537" i="33" s="1"/>
  <c r="B1538" i="33" s="1"/>
  <c r="B1539" i="33" s="1"/>
  <c r="B1540" i="33" s="1"/>
  <c r="B1541" i="33" s="1"/>
  <c r="B1542" i="33" s="1"/>
  <c r="B1543" i="33" s="1"/>
  <c r="B1544" i="33" s="1"/>
  <c r="B1545" i="33" s="1"/>
  <c r="B1546" i="33" s="1"/>
  <c r="B1547" i="33" s="1"/>
  <c r="B1548" i="33" s="1"/>
  <c r="B1549" i="33" s="1"/>
  <c r="B1550" i="33" s="1"/>
  <c r="B1551" i="33" s="1"/>
  <c r="B1552" i="33" s="1"/>
  <c r="B1553" i="33" s="1"/>
  <c r="B1554" i="33" s="1"/>
  <c r="B1555" i="33" s="1"/>
  <c r="B1556" i="33" s="1"/>
  <c r="B1557" i="33" s="1"/>
  <c r="B1558" i="33" s="1"/>
  <c r="B1559" i="33" s="1"/>
  <c r="B1560" i="33" s="1"/>
  <c r="B1561" i="33" s="1"/>
  <c r="B1562" i="33" s="1"/>
  <c r="B1563" i="33" s="1"/>
  <c r="B1564" i="33" s="1"/>
  <c r="B1565" i="33" s="1"/>
  <c r="B1566" i="33" s="1"/>
  <c r="B1567" i="33" s="1"/>
  <c r="B1568" i="33" s="1"/>
  <c r="B1569" i="33" s="1"/>
  <c r="B1570" i="33" s="1"/>
  <c r="B1571" i="33" s="1"/>
  <c r="B1572" i="33" s="1"/>
  <c r="B1573" i="33" s="1"/>
  <c r="B1574" i="33" s="1"/>
  <c r="B1575" i="33" s="1"/>
  <c r="B1576" i="33" s="1"/>
  <c r="B1577" i="33" s="1"/>
  <c r="B1578" i="33" s="1"/>
  <c r="B1579" i="33" s="1"/>
  <c r="B1580" i="33" s="1"/>
  <c r="B1581" i="33" s="1"/>
  <c r="B1582" i="33" s="1"/>
  <c r="B1583" i="33" s="1"/>
  <c r="B1584" i="33" s="1"/>
  <c r="B1585" i="33" s="1"/>
  <c r="B1586" i="33" s="1"/>
  <c r="B1587" i="33" s="1"/>
  <c r="B1588" i="33" s="1"/>
  <c r="B1589" i="33" s="1"/>
  <c r="B1590" i="33" s="1"/>
  <c r="B1591" i="33" s="1"/>
  <c r="B1592" i="33" s="1"/>
  <c r="B1593" i="33" s="1"/>
  <c r="B1594" i="33" s="1"/>
  <c r="B1595" i="33" s="1"/>
  <c r="B1596" i="33" s="1"/>
  <c r="B1597" i="33" s="1"/>
  <c r="B1598" i="33" s="1"/>
  <c r="B1599" i="33" s="1"/>
  <c r="B1600" i="33" s="1"/>
  <c r="B1601" i="33" s="1"/>
  <c r="B1602" i="33" s="1"/>
  <c r="B1603" i="33" s="1"/>
  <c r="B1604" i="33" s="1"/>
  <c r="B1605" i="33" s="1"/>
  <c r="B1606" i="33" s="1"/>
  <c r="B1607" i="33" s="1"/>
  <c r="B1608" i="33" s="1"/>
  <c r="B1609" i="33" s="1"/>
  <c r="B1610" i="33" s="1"/>
  <c r="B1611" i="33" s="1"/>
  <c r="B1612" i="33" s="1"/>
  <c r="B1613" i="33" s="1"/>
  <c r="B1614" i="33" s="1"/>
  <c r="B1615" i="33" s="1"/>
  <c r="B1616" i="33" s="1"/>
  <c r="B1617" i="33" s="1"/>
  <c r="B1618" i="33" s="1"/>
  <c r="B1619" i="33" s="1"/>
  <c r="B1620" i="33" s="1"/>
  <c r="B1621" i="33" s="1"/>
  <c r="B1622" i="33" s="1"/>
  <c r="B1623" i="33" s="1"/>
  <c r="B1624" i="33" s="1"/>
  <c r="B1625" i="33" s="1"/>
  <c r="B1626" i="33" s="1"/>
  <c r="B1627" i="33" s="1"/>
  <c r="B1628" i="33" s="1"/>
  <c r="B1629" i="33" s="1"/>
  <c r="B1630" i="33" s="1"/>
  <c r="B1631" i="33" s="1"/>
  <c r="B1632" i="33" s="1"/>
  <c r="B1633" i="33" s="1"/>
  <c r="B1634" i="33" s="1"/>
  <c r="B1635" i="33" s="1"/>
  <c r="B1636" i="33" s="1"/>
  <c r="B1637" i="33" s="1"/>
  <c r="B1638" i="33" s="1"/>
  <c r="B1639" i="33" s="1"/>
  <c r="B1640" i="33" s="1"/>
  <c r="B1641" i="33" s="1"/>
  <c r="B1642" i="33" s="1"/>
  <c r="B1643" i="33" s="1"/>
  <c r="B1644" i="33" s="1"/>
  <c r="B1645" i="33" s="1"/>
  <c r="B1646" i="33" s="1"/>
  <c r="B1647" i="33" s="1"/>
  <c r="B1648" i="33" s="1"/>
  <c r="B1649" i="33" s="1"/>
  <c r="B1650" i="33" s="1"/>
  <c r="B1651" i="33" s="1"/>
  <c r="B1652" i="33" s="1"/>
  <c r="B1653" i="33" s="1"/>
  <c r="B1654" i="33" s="1"/>
  <c r="B1655" i="33" s="1"/>
  <c r="B1656" i="33" s="1"/>
  <c r="B1657" i="33" s="1"/>
  <c r="B1658" i="33" s="1"/>
  <c r="B1659" i="33" s="1"/>
  <c r="B1660" i="33" s="1"/>
  <c r="B1661" i="33" s="1"/>
  <c r="B1662" i="33" s="1"/>
  <c r="B1663" i="33" s="1"/>
  <c r="B1664" i="33" s="1"/>
  <c r="B1665" i="33" s="1"/>
  <c r="B1666" i="33" s="1"/>
  <c r="B1667" i="33" s="1"/>
  <c r="B1668" i="33" s="1"/>
  <c r="B1669" i="33" s="1"/>
  <c r="B1670" i="33" s="1"/>
  <c r="B1671" i="33" s="1"/>
  <c r="B1672" i="33" s="1"/>
  <c r="B1673" i="33" s="1"/>
  <c r="B1674" i="33" s="1"/>
  <c r="B1675" i="33" s="1"/>
  <c r="B1676" i="33" s="1"/>
  <c r="B1677" i="33" s="1"/>
  <c r="B1678" i="33" s="1"/>
  <c r="B1679" i="33" s="1"/>
  <c r="B1680" i="33" s="1"/>
  <c r="B1681" i="33" s="1"/>
  <c r="B1682" i="33" s="1"/>
  <c r="B1683" i="33" s="1"/>
  <c r="B1684" i="33" s="1"/>
  <c r="B1685" i="33" s="1"/>
  <c r="B1686" i="33" s="1"/>
  <c r="B1687" i="33" s="1"/>
  <c r="B1688" i="33" s="1"/>
  <c r="B1689" i="33" s="1"/>
  <c r="B1690" i="33" s="1"/>
  <c r="B1691" i="33" s="1"/>
  <c r="B1692" i="33" s="1"/>
  <c r="B1693" i="33" s="1"/>
  <c r="B1694" i="33" s="1"/>
  <c r="B1695" i="33" s="1"/>
  <c r="B1696" i="33" s="1"/>
  <c r="B1697" i="33" s="1"/>
  <c r="B1698" i="33" s="1"/>
  <c r="B1699" i="33" s="1"/>
  <c r="B1700" i="33" s="1"/>
  <c r="B1701" i="33" s="1"/>
  <c r="B1702" i="33" s="1"/>
  <c r="B1703" i="33" s="1"/>
  <c r="B1704" i="33" s="1"/>
  <c r="B1705" i="33" s="1"/>
  <c r="B1706" i="33" s="1"/>
  <c r="B1707" i="33" s="1"/>
  <c r="B1708" i="33" s="1"/>
  <c r="B1709" i="33" s="1"/>
  <c r="B1710" i="33" s="1"/>
  <c r="B1711" i="33" s="1"/>
  <c r="B1712" i="33" s="1"/>
  <c r="B1713" i="33" s="1"/>
  <c r="B1714" i="33" s="1"/>
  <c r="B1715" i="33" s="1"/>
  <c r="B1716" i="33" s="1"/>
  <c r="B1717" i="33" s="1"/>
  <c r="B1718" i="33" s="1"/>
  <c r="B1719" i="33" s="1"/>
  <c r="B1720" i="33" s="1"/>
  <c r="B1721" i="33" s="1"/>
  <c r="B1722" i="33" s="1"/>
  <c r="B1723" i="33" s="1"/>
  <c r="B1724" i="33" s="1"/>
  <c r="B1725" i="33" s="1"/>
  <c r="B1726" i="33" s="1"/>
  <c r="B1727" i="33" s="1"/>
  <c r="B1728" i="33" s="1"/>
  <c r="B1729" i="33" s="1"/>
  <c r="B1730" i="33" s="1"/>
  <c r="B1731" i="33" s="1"/>
  <c r="B1732" i="33" s="1"/>
  <c r="B1733" i="33" s="1"/>
  <c r="B1734" i="33" s="1"/>
  <c r="B1735" i="33" s="1"/>
  <c r="B1736" i="33" s="1"/>
  <c r="B1737" i="33" s="1"/>
  <c r="B1738" i="33" s="1"/>
  <c r="B1739" i="33" s="1"/>
  <c r="B1740" i="33" s="1"/>
  <c r="B1741" i="33" s="1"/>
  <c r="B1742" i="33" s="1"/>
  <c r="B1743" i="33" s="1"/>
  <c r="B1744" i="33" s="1"/>
  <c r="B1745" i="33" s="1"/>
  <c r="B1746" i="33" s="1"/>
  <c r="B1747" i="33" s="1"/>
  <c r="B1748" i="33" s="1"/>
  <c r="B1749" i="33" s="1"/>
  <c r="B1750" i="33" s="1"/>
  <c r="B1751" i="33" s="1"/>
  <c r="B1752" i="33" s="1"/>
  <c r="B1753" i="33" s="1"/>
  <c r="B1754" i="33" s="1"/>
  <c r="B1755" i="33" s="1"/>
  <c r="B1756" i="33" s="1"/>
  <c r="B1757" i="33" s="1"/>
  <c r="B1758" i="33" s="1"/>
  <c r="B1759" i="33" s="1"/>
  <c r="B1760" i="33" s="1"/>
  <c r="B1761" i="33" s="1"/>
  <c r="B1762" i="33" s="1"/>
  <c r="B1763" i="33" s="1"/>
  <c r="B1764" i="33" s="1"/>
  <c r="B1765" i="33" s="1"/>
  <c r="B1766" i="33" s="1"/>
  <c r="B1767" i="33" s="1"/>
  <c r="B1768" i="33" s="1"/>
  <c r="B1769" i="33" s="1"/>
  <c r="B1770" i="33" s="1"/>
  <c r="B1771" i="33" s="1"/>
  <c r="B1772" i="33" s="1"/>
  <c r="B1773" i="33" s="1"/>
  <c r="B1774" i="33" s="1"/>
  <c r="B1775" i="33" s="1"/>
  <c r="B1776" i="33" s="1"/>
  <c r="B1777" i="33" s="1"/>
  <c r="B1778" i="33" s="1"/>
  <c r="B1779" i="33" s="1"/>
  <c r="B1780" i="33" s="1"/>
  <c r="B1781" i="33" s="1"/>
  <c r="B1782" i="33" s="1"/>
  <c r="B1783" i="33" s="1"/>
  <c r="B1784" i="33" s="1"/>
  <c r="B1785" i="33" s="1"/>
  <c r="B1786" i="33" s="1"/>
  <c r="B1787" i="33" s="1"/>
  <c r="B1788" i="33" s="1"/>
  <c r="B1789" i="33" s="1"/>
  <c r="B1790" i="33" s="1"/>
  <c r="B1791" i="33" s="1"/>
  <c r="B1792" i="33" s="1"/>
  <c r="B1793" i="33" s="1"/>
  <c r="B1794" i="33" s="1"/>
  <c r="B1795" i="33" s="1"/>
  <c r="B1796" i="33" s="1"/>
  <c r="B1797" i="33" s="1"/>
  <c r="B1798" i="33" s="1"/>
  <c r="B1799" i="33" s="1"/>
  <c r="B1800" i="33" s="1"/>
  <c r="B1801" i="33" s="1"/>
  <c r="B1802" i="33" s="1"/>
  <c r="B1803" i="33" s="1"/>
  <c r="B1804" i="33" s="1"/>
  <c r="B1805" i="33" s="1"/>
  <c r="B1806" i="33" s="1"/>
  <c r="B1807" i="33" s="1"/>
  <c r="B1808" i="33" s="1"/>
  <c r="B1809" i="33" s="1"/>
  <c r="B1810" i="33" s="1"/>
  <c r="B1811" i="33" s="1"/>
  <c r="B1812" i="33" s="1"/>
  <c r="B1813" i="33" s="1"/>
  <c r="B1814" i="33" s="1"/>
  <c r="B1815" i="33" s="1"/>
  <c r="B1816" i="33" s="1"/>
  <c r="B1817" i="33" s="1"/>
  <c r="B1818" i="33" s="1"/>
  <c r="B1819" i="33" s="1"/>
  <c r="B1820" i="33" s="1"/>
  <c r="B1821" i="33" s="1"/>
  <c r="B1822" i="33" s="1"/>
  <c r="B1823" i="33" s="1"/>
  <c r="B1824" i="33" s="1"/>
  <c r="B1825" i="33" s="1"/>
  <c r="B1826" i="33" s="1"/>
  <c r="B1827" i="33" s="1"/>
  <c r="B1828" i="33" s="1"/>
  <c r="B1829" i="33" s="1"/>
  <c r="B1830" i="33" s="1"/>
  <c r="B1831" i="33" s="1"/>
  <c r="B1832" i="33" s="1"/>
  <c r="B1833" i="33" s="1"/>
  <c r="B1834" i="33" s="1"/>
  <c r="B1835" i="33" s="1"/>
  <c r="B1836" i="33" s="1"/>
  <c r="B1837" i="33" s="1"/>
  <c r="B1838" i="33" s="1"/>
  <c r="B1839" i="33" s="1"/>
  <c r="B1840" i="33" s="1"/>
  <c r="B1841" i="33" s="1"/>
  <c r="B1842" i="33" s="1"/>
  <c r="B1843" i="33" s="1"/>
  <c r="B1844" i="33" s="1"/>
  <c r="B1845" i="33" s="1"/>
  <c r="B1846" i="33" s="1"/>
  <c r="B1847" i="33" s="1"/>
  <c r="B1848" i="33" s="1"/>
  <c r="B1849" i="33" s="1"/>
  <c r="B1850" i="33" s="1"/>
  <c r="B1851" i="33" s="1"/>
  <c r="B1852" i="33" s="1"/>
  <c r="B1853" i="33" s="1"/>
  <c r="B1854" i="33" s="1"/>
  <c r="B1855" i="33" s="1"/>
  <c r="B1856" i="33" s="1"/>
  <c r="B1857" i="33" s="1"/>
  <c r="B1858" i="33" s="1"/>
  <c r="B1859" i="33" s="1"/>
  <c r="B1860" i="33" s="1"/>
  <c r="B1861" i="33" s="1"/>
  <c r="B1862" i="33" s="1"/>
  <c r="B1863" i="33" s="1"/>
  <c r="B1864" i="33" s="1"/>
  <c r="B1865" i="33" s="1"/>
  <c r="B1866" i="33" s="1"/>
  <c r="B1867" i="33" s="1"/>
  <c r="B1868" i="33" s="1"/>
  <c r="B1869" i="33" s="1"/>
  <c r="B1870" i="33" s="1"/>
  <c r="B1871" i="33" s="1"/>
  <c r="B1872" i="33" s="1"/>
  <c r="B1873" i="33" s="1"/>
  <c r="B1874" i="33" s="1"/>
  <c r="B1875" i="33" s="1"/>
  <c r="B1876" i="33" s="1"/>
  <c r="B1877" i="33" s="1"/>
  <c r="B1878" i="33" s="1"/>
  <c r="B1879" i="33" s="1"/>
  <c r="B1880" i="33" s="1"/>
  <c r="B1881" i="33" s="1"/>
  <c r="B1882" i="33" s="1"/>
  <c r="B1883" i="33" s="1"/>
  <c r="B1884" i="33" s="1"/>
  <c r="B1885" i="33" s="1"/>
  <c r="B1886" i="33" s="1"/>
  <c r="B1887" i="33" s="1"/>
  <c r="B1888" i="33" s="1"/>
  <c r="B1889" i="33" s="1"/>
  <c r="B1890" i="33" s="1"/>
  <c r="B1891" i="33" s="1"/>
  <c r="B1892" i="33" s="1"/>
  <c r="B1893" i="33" s="1"/>
  <c r="B1894" i="33" s="1"/>
  <c r="B1895" i="33" s="1"/>
  <c r="B1896" i="33" s="1"/>
  <c r="B1897" i="33" s="1"/>
  <c r="B1898" i="33" s="1"/>
  <c r="B1899" i="33" s="1"/>
  <c r="B1900" i="33" s="1"/>
  <c r="B1901" i="33" s="1"/>
  <c r="B1902" i="33" s="1"/>
  <c r="B1903" i="33" s="1"/>
  <c r="B1904" i="33" s="1"/>
  <c r="B1905" i="33" s="1"/>
  <c r="B1906" i="33" s="1"/>
  <c r="B1907" i="33" s="1"/>
  <c r="B1908" i="33" s="1"/>
  <c r="B1909" i="33" s="1"/>
  <c r="B1910" i="33" s="1"/>
  <c r="B1911" i="33" s="1"/>
  <c r="B1912" i="33" s="1"/>
  <c r="B1913" i="33" s="1"/>
  <c r="B1914" i="33" s="1"/>
  <c r="B1915" i="33" s="1"/>
  <c r="B1916" i="33" s="1"/>
  <c r="B1917" i="33" s="1"/>
  <c r="B1918" i="33" s="1"/>
  <c r="B1919" i="33" s="1"/>
  <c r="B1920" i="33" s="1"/>
  <c r="B1921" i="33" s="1"/>
  <c r="B1922" i="33" s="1"/>
  <c r="B1923" i="33" s="1"/>
  <c r="B1924" i="33" s="1"/>
  <c r="B1925" i="33" s="1"/>
  <c r="B1926" i="33" s="1"/>
  <c r="B1927" i="33" s="1"/>
  <c r="B1928" i="33" s="1"/>
  <c r="B1929" i="33" s="1"/>
  <c r="B1930" i="33" s="1"/>
  <c r="B1931" i="33" s="1"/>
  <c r="B1932" i="33" s="1"/>
  <c r="B1933" i="33" s="1"/>
  <c r="B1934" i="33" s="1"/>
  <c r="B1935" i="33" s="1"/>
  <c r="B1936" i="33" s="1"/>
  <c r="B1937" i="33" s="1"/>
  <c r="B1938" i="33" s="1"/>
  <c r="B1939" i="33" s="1"/>
  <c r="B1940" i="33" s="1"/>
  <c r="B1941" i="33" s="1"/>
  <c r="B1942" i="33" s="1"/>
  <c r="B1943" i="33" s="1"/>
  <c r="B1944" i="33" s="1"/>
  <c r="B1945" i="33" s="1"/>
  <c r="B1946" i="33" s="1"/>
  <c r="B1947" i="33" s="1"/>
  <c r="B1948" i="33" s="1"/>
  <c r="B1949" i="33" s="1"/>
  <c r="B1950" i="33" s="1"/>
  <c r="B1951" i="33" s="1"/>
  <c r="B1952" i="33" s="1"/>
  <c r="B1953" i="33" s="1"/>
  <c r="B1954" i="33" s="1"/>
  <c r="B1955" i="33" s="1"/>
  <c r="B1956" i="33" s="1"/>
  <c r="B1957" i="33" s="1"/>
  <c r="B1958" i="33" s="1"/>
  <c r="B1959" i="33" s="1"/>
  <c r="B1960" i="33" s="1"/>
  <c r="B1961" i="33" s="1"/>
  <c r="B1962" i="33" s="1"/>
  <c r="B1963" i="33" s="1"/>
  <c r="B1964" i="33" s="1"/>
  <c r="B1965" i="33" s="1"/>
  <c r="B1966" i="33" s="1"/>
  <c r="B1967" i="33" s="1"/>
  <c r="B1968" i="33" s="1"/>
  <c r="B1969" i="33" s="1"/>
  <c r="B1970" i="33" s="1"/>
  <c r="B1971" i="33" s="1"/>
  <c r="B1972" i="33" s="1"/>
  <c r="B1973" i="33" s="1"/>
  <c r="B1974" i="33" s="1"/>
  <c r="B1975" i="33" s="1"/>
  <c r="B1976" i="33" s="1"/>
  <c r="B1977" i="33" s="1"/>
  <c r="B1978" i="33" s="1"/>
  <c r="B1979" i="33" s="1"/>
  <c r="B1980" i="33" s="1"/>
  <c r="B1981" i="33" s="1"/>
  <c r="B1982" i="33" s="1"/>
  <c r="B1983" i="33" s="1"/>
  <c r="B1984" i="33" s="1"/>
  <c r="B1985" i="33" s="1"/>
  <c r="B1986" i="33" s="1"/>
  <c r="B1987" i="33" s="1"/>
  <c r="B1988" i="33" s="1"/>
  <c r="B1989" i="33" s="1"/>
  <c r="B1990" i="33" s="1"/>
  <c r="B1991" i="33" s="1"/>
  <c r="B1992" i="33" s="1"/>
  <c r="B1993" i="33" s="1"/>
  <c r="B1994" i="33" s="1"/>
  <c r="B1995" i="33" s="1"/>
  <c r="B1996" i="33" s="1"/>
  <c r="B1997" i="33" s="1"/>
  <c r="B1998" i="33" s="1"/>
  <c r="B1999" i="33" s="1"/>
  <c r="B2000" i="33" s="1"/>
  <c r="B2001" i="33" s="1"/>
  <c r="B2002" i="33" s="1"/>
  <c r="B2003" i="33" s="1"/>
  <c r="B2004" i="33" s="1"/>
  <c r="B2005" i="33" s="1"/>
  <c r="B2006" i="33" s="1"/>
  <c r="B2007" i="33" s="1"/>
  <c r="B2008" i="33" s="1"/>
  <c r="B2009" i="33" s="1"/>
  <c r="B2010" i="33" s="1"/>
  <c r="B2011" i="33" s="1"/>
  <c r="B2012" i="33" s="1"/>
  <c r="B2013" i="33" s="1"/>
  <c r="B2014" i="33" s="1"/>
  <c r="B2015" i="33" s="1"/>
  <c r="B2016" i="33" s="1"/>
  <c r="B2017" i="33" s="1"/>
  <c r="B2018" i="33" s="1"/>
  <c r="B2019" i="33" s="1"/>
  <c r="J19" i="33"/>
  <c r="D19" i="33"/>
  <c r="B19" i="33"/>
  <c r="J18" i="33"/>
  <c r="D18" i="33"/>
  <c r="B18" i="33"/>
  <c r="J17" i="33"/>
  <c r="D17" i="33"/>
  <c r="C14" i="33"/>
  <c r="G1213" i="33" s="1"/>
  <c r="H123" i="34" l="1"/>
  <c r="J123" i="34" s="1"/>
  <c r="K123" i="34"/>
  <c r="L24" i="34"/>
  <c r="L31" i="34"/>
  <c r="G35" i="34"/>
  <c r="K35" i="34" s="1"/>
  <c r="L115" i="34"/>
  <c r="L140" i="34"/>
  <c r="G429" i="34"/>
  <c r="H429" i="34" s="1"/>
  <c r="K426" i="34"/>
  <c r="L39" i="34"/>
  <c r="F426" i="34"/>
  <c r="L23" i="34"/>
  <c r="L30" i="34"/>
  <c r="L241" i="34"/>
  <c r="L465" i="34"/>
  <c r="G140" i="34"/>
  <c r="G436" i="34"/>
  <c r="K488" i="34"/>
  <c r="F457" i="34"/>
  <c r="G46" i="34"/>
  <c r="H46" i="34" s="1"/>
  <c r="J46" i="34" s="1"/>
  <c r="L74" i="34"/>
  <c r="L86" i="34"/>
  <c r="K219" i="34"/>
  <c r="K20" i="11"/>
  <c r="F235" i="34"/>
  <c r="G235" i="34"/>
  <c r="L292" i="34"/>
  <c r="K421" i="34"/>
  <c r="F434" i="34"/>
  <c r="L434" i="34" s="1"/>
  <c r="G457" i="34"/>
  <c r="H457" i="34" s="1"/>
  <c r="I457" i="34" s="1"/>
  <c r="J457" i="34" s="1"/>
  <c r="K466" i="34"/>
  <c r="G492" i="34"/>
  <c r="F570" i="34"/>
  <c r="G34" i="34"/>
  <c r="L233" i="34"/>
  <c r="G291" i="34"/>
  <c r="F466" i="34"/>
  <c r="L466" i="34" s="1"/>
  <c r="F539" i="34"/>
  <c r="L539" i="34" s="1"/>
  <c r="G421" i="34"/>
  <c r="H421" i="34" s="1"/>
  <c r="I421" i="34" s="1"/>
  <c r="J421" i="34" s="1"/>
  <c r="K436" i="34"/>
  <c r="G554" i="34"/>
  <c r="L154" i="34"/>
  <c r="G161" i="34"/>
  <c r="H161" i="34" s="1"/>
  <c r="J161" i="34" s="1"/>
  <c r="G191" i="34"/>
  <c r="H191" i="34" s="1"/>
  <c r="I191" i="34" s="1"/>
  <c r="J191" i="34" s="1"/>
  <c r="L224" i="34"/>
  <c r="L286" i="34"/>
  <c r="G434" i="34"/>
  <c r="H434" i="34" s="1"/>
  <c r="I434" i="34" s="1"/>
  <c r="J434" i="34" s="1"/>
  <c r="L452" i="34"/>
  <c r="H455" i="34"/>
  <c r="I455" i="34" s="1"/>
  <c r="J455" i="34" s="1"/>
  <c r="K486" i="34"/>
  <c r="K492" i="34"/>
  <c r="G570" i="34"/>
  <c r="H570" i="34" s="1"/>
  <c r="I570" i="34" s="1"/>
  <c r="J570" i="34" s="1"/>
  <c r="F159" i="34"/>
  <c r="L159" i="34" s="1"/>
  <c r="L19" i="34"/>
  <c r="L51" i="34"/>
  <c r="G83" i="34"/>
  <c r="L58" i="34"/>
  <c r="L436" i="34"/>
  <c r="F554" i="34"/>
  <c r="L8" i="34"/>
  <c r="L26" i="34"/>
  <c r="L106" i="34"/>
  <c r="L136" i="34"/>
  <c r="G200" i="34"/>
  <c r="H200" i="34" s="1"/>
  <c r="J200" i="34" s="1"/>
  <c r="L264" i="34"/>
  <c r="G280" i="34"/>
  <c r="H280" i="34" s="1"/>
  <c r="L432" i="34"/>
  <c r="L468" i="34"/>
  <c r="G167" i="34"/>
  <c r="H167" i="34" s="1"/>
  <c r="I167" i="34" s="1"/>
  <c r="J167" i="34" s="1"/>
  <c r="F167" i="34"/>
  <c r="L167" i="34" s="1"/>
  <c r="K167" i="34"/>
  <c r="L387" i="34"/>
  <c r="H395" i="34"/>
  <c r="I395" i="34"/>
  <c r="J395" i="34" s="1"/>
  <c r="L10" i="34"/>
  <c r="L55" i="34"/>
  <c r="L95" i="34"/>
  <c r="F199" i="34"/>
  <c r="L199" i="34" s="1"/>
  <c r="K199" i="34"/>
  <c r="G199" i="34"/>
  <c r="L249" i="34"/>
  <c r="K359" i="34"/>
  <c r="G359" i="34"/>
  <c r="F359" i="34"/>
  <c r="L359" i="34" s="1"/>
  <c r="G552" i="34"/>
  <c r="K552" i="34"/>
  <c r="K481" i="34"/>
  <c r="F481" i="34"/>
  <c r="L481" i="34" s="1"/>
  <c r="G481" i="34"/>
  <c r="H481" i="34" s="1"/>
  <c r="I481" i="34" s="1"/>
  <c r="J481" i="34" s="1"/>
  <c r="F425" i="34"/>
  <c r="G425" i="34"/>
  <c r="H425" i="34" s="1"/>
  <c r="K425" i="34"/>
  <c r="G29" i="34"/>
  <c r="L35" i="34"/>
  <c r="L50" i="34"/>
  <c r="L151" i="34"/>
  <c r="F444" i="34"/>
  <c r="L444" i="34" s="1"/>
  <c r="K444" i="34"/>
  <c r="K335" i="34"/>
  <c r="F335" i="34"/>
  <c r="G335" i="34"/>
  <c r="H335" i="34" s="1"/>
  <c r="I335" i="34" s="1"/>
  <c r="J335" i="34" s="1"/>
  <c r="G568" i="34"/>
  <c r="K568" i="34"/>
  <c r="F568" i="34"/>
  <c r="L568" i="34" s="1"/>
  <c r="G131" i="34"/>
  <c r="K131" i="34" s="1"/>
  <c r="L254" i="34"/>
  <c r="K449" i="34"/>
  <c r="F449" i="34"/>
  <c r="L449" i="34" s="1"/>
  <c r="G449" i="34"/>
  <c r="H449" i="34" s="1"/>
  <c r="I449" i="34" s="1"/>
  <c r="J449" i="34" s="1"/>
  <c r="L462" i="34"/>
  <c r="G435" i="34"/>
  <c r="H435" i="34" s="1"/>
  <c r="G458" i="34"/>
  <c r="H458" i="34" s="1"/>
  <c r="I458" i="34" s="1"/>
  <c r="J458" i="34" s="1"/>
  <c r="L32" i="34"/>
  <c r="L42" i="34"/>
  <c r="L78" i="34"/>
  <c r="L94" i="34"/>
  <c r="L98" i="34"/>
  <c r="L102" i="34"/>
  <c r="G159" i="34"/>
  <c r="H159" i="34" s="1"/>
  <c r="I159" i="34" s="1"/>
  <c r="J159" i="34" s="1"/>
  <c r="K207" i="34"/>
  <c r="L220" i="34"/>
  <c r="L347" i="34"/>
  <c r="L379" i="34"/>
  <c r="L429" i="34"/>
  <c r="K458" i="34"/>
  <c r="K473" i="34"/>
  <c r="G488" i="34"/>
  <c r="L536" i="34"/>
  <c r="K548" i="34"/>
  <c r="K572" i="34"/>
  <c r="L425" i="34"/>
  <c r="L503" i="34"/>
  <c r="L265" i="34"/>
  <c r="F430" i="34"/>
  <c r="L430" i="34" s="1"/>
  <c r="G432" i="34"/>
  <c r="H432" i="34" s="1"/>
  <c r="I432" i="34" s="1"/>
  <c r="J432" i="34" s="1"/>
  <c r="F442" i="34"/>
  <c r="L442" i="34" s="1"/>
  <c r="H447" i="34"/>
  <c r="I447" i="34" s="1"/>
  <c r="J447" i="34" s="1"/>
  <c r="F462" i="34"/>
  <c r="F534" i="34"/>
  <c r="G430" i="34"/>
  <c r="H430" i="34" s="1"/>
  <c r="I430" i="34" s="1"/>
  <c r="J430" i="34" s="1"/>
  <c r="K432" i="34"/>
  <c r="F460" i="34"/>
  <c r="L460" i="34" s="1"/>
  <c r="F470" i="34"/>
  <c r="L470" i="34" s="1"/>
  <c r="G534" i="34"/>
  <c r="H534" i="34" s="1"/>
  <c r="F550" i="34"/>
  <c r="F566" i="34"/>
  <c r="L566" i="34" s="1"/>
  <c r="L15" i="34"/>
  <c r="G183" i="34"/>
  <c r="H183" i="34" s="1"/>
  <c r="I183" i="34" s="1"/>
  <c r="J183" i="34" s="1"/>
  <c r="L357" i="34"/>
  <c r="L435" i="34"/>
  <c r="G442" i="34"/>
  <c r="L111" i="34"/>
  <c r="G219" i="34"/>
  <c r="H219" i="34" s="1"/>
  <c r="L270" i="34"/>
  <c r="L421" i="34"/>
  <c r="K447" i="34"/>
  <c r="G454" i="34"/>
  <c r="H454" i="34" s="1"/>
  <c r="I454" i="34" s="1"/>
  <c r="J454" i="34" s="1"/>
  <c r="K470" i="34"/>
  <c r="F473" i="34"/>
  <c r="L473" i="34" s="1"/>
  <c r="L476" i="34"/>
  <c r="G485" i="34"/>
  <c r="H485" i="34" s="1"/>
  <c r="G498" i="34"/>
  <c r="H498" i="34" s="1"/>
  <c r="F548" i="34"/>
  <c r="L548" i="34" s="1"/>
  <c r="G550" i="34"/>
  <c r="H550" i="34" s="1"/>
  <c r="I550" i="34" s="1"/>
  <c r="J550" i="34" s="1"/>
  <c r="G566" i="34"/>
  <c r="H566" i="34" s="1"/>
  <c r="I566" i="34" s="1"/>
  <c r="J566" i="34" s="1"/>
  <c r="I548" i="34"/>
  <c r="J548" i="34" s="1"/>
  <c r="K556" i="34"/>
  <c r="K562" i="34"/>
  <c r="G562" i="34"/>
  <c r="F562" i="34"/>
  <c r="L562" i="34" s="1"/>
  <c r="F215" i="34"/>
  <c r="L215" i="34" s="1"/>
  <c r="K215" i="34"/>
  <c r="G215" i="34"/>
  <c r="H215" i="34" s="1"/>
  <c r="I215" i="34" s="1"/>
  <c r="J215" i="34" s="1"/>
  <c r="G576" i="34"/>
  <c r="K576" i="34"/>
  <c r="F576" i="34"/>
  <c r="L576" i="34" s="1"/>
  <c r="L44" i="34"/>
  <c r="F135" i="34"/>
  <c r="L135" i="34" s="1"/>
  <c r="K135" i="34"/>
  <c r="G135" i="34"/>
  <c r="H135" i="34" s="1"/>
  <c r="F399" i="34"/>
  <c r="L399" i="34" s="1"/>
  <c r="K422" i="34"/>
  <c r="G422" i="34"/>
  <c r="H422" i="34" s="1"/>
  <c r="F422" i="34"/>
  <c r="L422" i="34" s="1"/>
  <c r="L132" i="34"/>
  <c r="L273" i="34"/>
  <c r="K367" i="34"/>
  <c r="G367" i="34"/>
  <c r="H367" i="34" s="1"/>
  <c r="I367" i="34" s="1"/>
  <c r="J367" i="34" s="1"/>
  <c r="K383" i="34"/>
  <c r="G383" i="34"/>
  <c r="F383" i="34"/>
  <c r="L197" i="34"/>
  <c r="F441" i="34"/>
  <c r="L441" i="34" s="1"/>
  <c r="K441" i="34"/>
  <c r="K538" i="34"/>
  <c r="G538" i="34"/>
  <c r="H538" i="34" s="1"/>
  <c r="I538" i="34" s="1"/>
  <c r="J538" i="34" s="1"/>
  <c r="F538" i="34"/>
  <c r="L538" i="34" s="1"/>
  <c r="F367" i="34"/>
  <c r="K454" i="34"/>
  <c r="F454" i="34"/>
  <c r="L454" i="34" s="1"/>
  <c r="F47" i="34"/>
  <c r="L47" i="34" s="1"/>
  <c r="L443" i="34"/>
  <c r="G472" i="34"/>
  <c r="K542" i="34"/>
  <c r="G542" i="34"/>
  <c r="H542" i="34" s="1"/>
  <c r="I542" i="34" s="1"/>
  <c r="J542" i="34" s="1"/>
  <c r="F542" i="34"/>
  <c r="L542" i="34" s="1"/>
  <c r="L27" i="34"/>
  <c r="G39" i="34"/>
  <c r="K39" i="34" s="1"/>
  <c r="L83" i="34"/>
  <c r="G95" i="34"/>
  <c r="H95" i="34" s="1"/>
  <c r="J95" i="34" s="1"/>
  <c r="G115" i="34"/>
  <c r="K115" i="34" s="1"/>
  <c r="G122" i="34"/>
  <c r="H122" i="34" s="1"/>
  <c r="F129" i="34"/>
  <c r="L129" i="34" s="1"/>
  <c r="G195" i="34"/>
  <c r="L222" i="34"/>
  <c r="F232" i="34"/>
  <c r="G232" i="34" s="1"/>
  <c r="L238" i="34"/>
  <c r="L335" i="34"/>
  <c r="G351" i="34"/>
  <c r="H351" i="34" s="1"/>
  <c r="G407" i="34"/>
  <c r="H407" i="34" s="1"/>
  <c r="F407" i="34"/>
  <c r="K418" i="34"/>
  <c r="G418" i="34"/>
  <c r="H418" i="34" s="1"/>
  <c r="I418" i="34" s="1"/>
  <c r="J418" i="34" s="1"/>
  <c r="I429" i="34"/>
  <c r="J429" i="34" s="1"/>
  <c r="F433" i="34"/>
  <c r="L433" i="34" s="1"/>
  <c r="K433" i="34"/>
  <c r="G433" i="34"/>
  <c r="H433" i="34" s="1"/>
  <c r="I433" i="34" s="1"/>
  <c r="J433" i="34" s="1"/>
  <c r="F437" i="34"/>
  <c r="K437" i="34"/>
  <c r="L457" i="34"/>
  <c r="G478" i="34"/>
  <c r="H478" i="34" s="1"/>
  <c r="I478" i="34" s="1"/>
  <c r="J478" i="34" s="1"/>
  <c r="K478" i="34"/>
  <c r="F480" i="34"/>
  <c r="L480" i="34" s="1"/>
  <c r="I485" i="34"/>
  <c r="J485" i="34" s="1"/>
  <c r="K546" i="34"/>
  <c r="G546" i="34"/>
  <c r="K578" i="34"/>
  <c r="G578" i="34"/>
  <c r="F578" i="34"/>
  <c r="L578" i="34" s="1"/>
  <c r="G450" i="34"/>
  <c r="H450" i="34" s="1"/>
  <c r="F450" i="34"/>
  <c r="L450" i="34" s="1"/>
  <c r="L484" i="34"/>
  <c r="F417" i="34"/>
  <c r="L417" i="34" s="1"/>
  <c r="G417" i="34"/>
  <c r="L108" i="34"/>
  <c r="G463" i="34"/>
  <c r="K463" i="34"/>
  <c r="I438" i="34"/>
  <c r="J438" i="34" s="1"/>
  <c r="G441" i="34"/>
  <c r="H441" i="34" s="1"/>
  <c r="I441" i="34" s="1"/>
  <c r="J441" i="34" s="1"/>
  <c r="K482" i="34"/>
  <c r="G482" i="34"/>
  <c r="F482" i="34"/>
  <c r="L482" i="34" s="1"/>
  <c r="K139" i="34"/>
  <c r="G139" i="34"/>
  <c r="H139" i="34" s="1"/>
  <c r="I139" i="34" s="1"/>
  <c r="J139" i="34" s="1"/>
  <c r="F391" i="34"/>
  <c r="L391" i="34" s="1"/>
  <c r="L404" i="34"/>
  <c r="G480" i="34"/>
  <c r="G560" i="34"/>
  <c r="K560" i="34"/>
  <c r="F560" i="34"/>
  <c r="L560" i="34" s="1"/>
  <c r="G564" i="34"/>
  <c r="K564" i="34"/>
  <c r="L22" i="34"/>
  <c r="G28" i="34"/>
  <c r="L28" i="34"/>
  <c r="F43" i="34"/>
  <c r="L43" i="34" s="1"/>
  <c r="L67" i="34"/>
  <c r="L119" i="34"/>
  <c r="F124" i="34"/>
  <c r="L124" i="34" s="1"/>
  <c r="G136" i="34"/>
  <c r="H136" i="34" s="1"/>
  <c r="J136" i="34" s="1"/>
  <c r="L257" i="34"/>
  <c r="F418" i="34"/>
  <c r="L418" i="34" s="1"/>
  <c r="F424" i="34"/>
  <c r="L424" i="34" s="1"/>
  <c r="K424" i="34"/>
  <c r="G424" i="34"/>
  <c r="H424" i="34" s="1"/>
  <c r="I424" i="34" s="1"/>
  <c r="J424" i="34" s="1"/>
  <c r="G437" i="34"/>
  <c r="H437" i="34" s="1"/>
  <c r="I437" i="34" s="1"/>
  <c r="J437" i="34" s="1"/>
  <c r="L459" i="34"/>
  <c r="F478" i="34"/>
  <c r="L478" i="34" s="1"/>
  <c r="F546" i="34"/>
  <c r="L546" i="34" s="1"/>
  <c r="L544" i="34"/>
  <c r="K465" i="34"/>
  <c r="G465" i="34"/>
  <c r="K499" i="34"/>
  <c r="G499" i="34"/>
  <c r="F499" i="34"/>
  <c r="L29" i="34"/>
  <c r="F351" i="34"/>
  <c r="L351" i="34" s="1"/>
  <c r="L499" i="34"/>
  <c r="G10" i="34"/>
  <c r="K10" i="34" s="1"/>
  <c r="L7" i="34"/>
  <c r="L20" i="34"/>
  <c r="L34" i="34"/>
  <c r="G71" i="34"/>
  <c r="K71" i="34" s="1"/>
  <c r="F87" i="34"/>
  <c r="G87" i="34" s="1"/>
  <c r="L107" i="34"/>
  <c r="G114" i="34"/>
  <c r="H114" i="34" s="1"/>
  <c r="I114" i="34" s="1"/>
  <c r="J114" i="34" s="1"/>
  <c r="K114" i="34"/>
  <c r="F114" i="34"/>
  <c r="L114" i="34" s="1"/>
  <c r="F139" i="34"/>
  <c r="L139" i="34" s="1"/>
  <c r="K187" i="34"/>
  <c r="G187" i="34"/>
  <c r="H187" i="34" s="1"/>
  <c r="I187" i="34" s="1"/>
  <c r="J187" i="34" s="1"/>
  <c r="F203" i="34"/>
  <c r="L203" i="34" s="1"/>
  <c r="K203" i="34"/>
  <c r="L288" i="34"/>
  <c r="K343" i="34"/>
  <c r="G343" i="34"/>
  <c r="F343" i="34"/>
  <c r="G471" i="34"/>
  <c r="K471" i="34"/>
  <c r="F471" i="34"/>
  <c r="L471" i="34" s="1"/>
  <c r="K476" i="34"/>
  <c r="G476" i="34"/>
  <c r="H476" i="34" s="1"/>
  <c r="K484" i="34"/>
  <c r="F484" i="34"/>
  <c r="G484" i="34"/>
  <c r="H484" i="34" s="1"/>
  <c r="G540" i="34"/>
  <c r="K540" i="34"/>
  <c r="F540" i="34"/>
  <c r="L540" i="34" s="1"/>
  <c r="G544" i="34"/>
  <c r="K544" i="34"/>
  <c r="F564" i="34"/>
  <c r="L564" i="34" s="1"/>
  <c r="G111" i="34"/>
  <c r="H111" i="34" s="1"/>
  <c r="J111" i="34" s="1"/>
  <c r="G30" i="34"/>
  <c r="H30" i="34" s="1"/>
  <c r="L40" i="34"/>
  <c r="L75" i="34"/>
  <c r="G94" i="34"/>
  <c r="H94" i="34" s="1"/>
  <c r="I94" i="34" s="1"/>
  <c r="L96" i="34"/>
  <c r="L383" i="34"/>
  <c r="L389" i="34"/>
  <c r="K429" i="34"/>
  <c r="K455" i="34"/>
  <c r="G6" i="34"/>
  <c r="K6" i="34" s="1"/>
  <c r="L11" i="34"/>
  <c r="G51" i="34"/>
  <c r="K51" i="34" s="1"/>
  <c r="L120" i="34"/>
  <c r="L137" i="34"/>
  <c r="L212" i="34"/>
  <c r="L365" i="34"/>
  <c r="F489" i="34"/>
  <c r="L489" i="34" s="1"/>
  <c r="F502" i="34"/>
  <c r="L502" i="34" s="1"/>
  <c r="F556" i="34"/>
  <c r="L556" i="34" s="1"/>
  <c r="F558" i="34"/>
  <c r="L558" i="34" s="1"/>
  <c r="F572" i="34"/>
  <c r="L572" i="34" s="1"/>
  <c r="F574" i="34"/>
  <c r="L574" i="34" s="1"/>
  <c r="L6" i="34"/>
  <c r="L63" i="34"/>
  <c r="G91" i="34"/>
  <c r="H91" i="34" s="1"/>
  <c r="J91" i="34" s="1"/>
  <c r="G103" i="34"/>
  <c r="H103" i="34" s="1"/>
  <c r="L112" i="34"/>
  <c r="L204" i="34"/>
  <c r="L219" i="34"/>
  <c r="L458" i="34"/>
  <c r="F486" i="34"/>
  <c r="L486" i="34" s="1"/>
  <c r="G489" i="34"/>
  <c r="H489" i="34" s="1"/>
  <c r="I489" i="34" s="1"/>
  <c r="J489" i="34" s="1"/>
  <c r="F498" i="34"/>
  <c r="L498" i="34" s="1"/>
  <c r="L534" i="34"/>
  <c r="L554" i="34"/>
  <c r="I556" i="34"/>
  <c r="J556" i="34" s="1"/>
  <c r="G558" i="34"/>
  <c r="L570" i="34"/>
  <c r="I572" i="34"/>
  <c r="J572" i="34" s="1"/>
  <c r="G574" i="34"/>
  <c r="H574" i="34" s="1"/>
  <c r="I574" i="34" s="1"/>
  <c r="J574" i="34" s="1"/>
  <c r="L16" i="34"/>
  <c r="L60" i="34"/>
  <c r="L76" i="34"/>
  <c r="L110" i="34"/>
  <c r="L211" i="34"/>
  <c r="L221" i="34"/>
  <c r="L381" i="34"/>
  <c r="I486" i="34"/>
  <c r="J486" i="34" s="1"/>
  <c r="L492" i="34"/>
  <c r="F552" i="34"/>
  <c r="L552" i="34" s="1"/>
  <c r="H35" i="34"/>
  <c r="J35" i="34" s="1"/>
  <c r="H29" i="34"/>
  <c r="H140" i="34"/>
  <c r="H34" i="34"/>
  <c r="K34" i="34"/>
  <c r="H83" i="34"/>
  <c r="J83" i="34" s="1"/>
  <c r="L13" i="34"/>
  <c r="K30" i="34"/>
  <c r="L38" i="34"/>
  <c r="G38" i="34"/>
  <c r="K38" i="34" s="1"/>
  <c r="F17" i="34"/>
  <c r="L17" i="34" s="1"/>
  <c r="F41" i="34"/>
  <c r="L41" i="34" s="1"/>
  <c r="F85" i="34"/>
  <c r="L85" i="34" s="1"/>
  <c r="F143" i="34"/>
  <c r="L143" i="34" s="1"/>
  <c r="K143" i="34"/>
  <c r="K319" i="34"/>
  <c r="F319" i="34"/>
  <c r="L319" i="34" s="1"/>
  <c r="G319" i="34"/>
  <c r="G23" i="34"/>
  <c r="K23" i="34" s="1"/>
  <c r="G24" i="34"/>
  <c r="F25" i="34"/>
  <c r="F36" i="34"/>
  <c r="G42" i="34"/>
  <c r="L48" i="34"/>
  <c r="G52" i="34"/>
  <c r="K52" i="34" s="1"/>
  <c r="G54" i="34"/>
  <c r="G55" i="34"/>
  <c r="G66" i="34"/>
  <c r="G67" i="34"/>
  <c r="K67" i="34" s="1"/>
  <c r="G70" i="34"/>
  <c r="K70" i="34" s="1"/>
  <c r="F73" i="34"/>
  <c r="G74" i="34"/>
  <c r="G86" i="34"/>
  <c r="F90" i="34"/>
  <c r="L90" i="34" s="1"/>
  <c r="G102" i="34"/>
  <c r="K102" i="34" s="1"/>
  <c r="F105" i="34"/>
  <c r="G105" i="34" s="1"/>
  <c r="K105" i="34" s="1"/>
  <c r="G106" i="34"/>
  <c r="G125" i="34"/>
  <c r="K125" i="34" s="1"/>
  <c r="G133" i="34"/>
  <c r="F164" i="34"/>
  <c r="H207" i="34"/>
  <c r="I207" i="34" s="1"/>
  <c r="J207" i="34" s="1"/>
  <c r="F217" i="34"/>
  <c r="L217" i="34" s="1"/>
  <c r="F316" i="34"/>
  <c r="F12" i="34"/>
  <c r="L12" i="34" s="1"/>
  <c r="F14" i="34"/>
  <c r="L14" i="34" s="1"/>
  <c r="F18" i="34"/>
  <c r="L18" i="34" s="1"/>
  <c r="K28" i="34"/>
  <c r="K29" i="34"/>
  <c r="G31" i="34"/>
  <c r="G32" i="34"/>
  <c r="F33" i="34"/>
  <c r="L33" i="34" s="1"/>
  <c r="G40" i="34"/>
  <c r="K40" i="34" s="1"/>
  <c r="L52" i="34"/>
  <c r="G58" i="34"/>
  <c r="G59" i="34"/>
  <c r="K59" i="34" s="1"/>
  <c r="F64" i="34"/>
  <c r="G78" i="34"/>
  <c r="K78" i="34" s="1"/>
  <c r="G79" i="34"/>
  <c r="K79" i="34" s="1"/>
  <c r="F82" i="34"/>
  <c r="L82" i="34" s="1"/>
  <c r="I91" i="34"/>
  <c r="F93" i="34"/>
  <c r="G93" i="34" s="1"/>
  <c r="K93" i="34" s="1"/>
  <c r="G96" i="34"/>
  <c r="G98" i="34"/>
  <c r="G99" i="34"/>
  <c r="K99" i="34" s="1"/>
  <c r="G110" i="34"/>
  <c r="L128" i="34"/>
  <c r="G128" i="34"/>
  <c r="L133" i="34"/>
  <c r="G143" i="34"/>
  <c r="L149" i="34"/>
  <c r="L168" i="34"/>
  <c r="G168" i="34"/>
  <c r="F173" i="34"/>
  <c r="G173" i="34" s="1"/>
  <c r="K173" i="34" s="1"/>
  <c r="F178" i="34"/>
  <c r="L188" i="34"/>
  <c r="G188" i="34"/>
  <c r="F205" i="34"/>
  <c r="L205" i="34" s="1"/>
  <c r="F278" i="34"/>
  <c r="L278" i="34" s="1"/>
  <c r="G15" i="34"/>
  <c r="G48" i="34"/>
  <c r="K48" i="34" s="1"/>
  <c r="F81" i="34"/>
  <c r="L81" i="34" s="1"/>
  <c r="F89" i="34"/>
  <c r="L89" i="34" s="1"/>
  <c r="F116" i="34"/>
  <c r="L116" i="34" s="1"/>
  <c r="F157" i="34"/>
  <c r="F57" i="34"/>
  <c r="L57" i="34" s="1"/>
  <c r="F101" i="34"/>
  <c r="L101" i="34" s="1"/>
  <c r="F194" i="34"/>
  <c r="L194" i="34" s="1"/>
  <c r="H203" i="34"/>
  <c r="I203" i="34" s="1"/>
  <c r="J203" i="34" s="1"/>
  <c r="G16" i="34"/>
  <c r="F117" i="34"/>
  <c r="L117" i="34" s="1"/>
  <c r="L131" i="34"/>
  <c r="L84" i="34"/>
  <c r="L91" i="34"/>
  <c r="F118" i="34"/>
  <c r="L118" i="34" s="1"/>
  <c r="K118" i="34"/>
  <c r="G119" i="34"/>
  <c r="K119" i="34" s="1"/>
  <c r="F61" i="34"/>
  <c r="L61" i="34" s="1"/>
  <c r="G63" i="34"/>
  <c r="F68" i="34"/>
  <c r="L68" i="34" s="1"/>
  <c r="L72" i="34"/>
  <c r="L104" i="34"/>
  <c r="K110" i="34"/>
  <c r="F121" i="34"/>
  <c r="G121" i="34" s="1"/>
  <c r="L155" i="34"/>
  <c r="G155" i="34"/>
  <c r="F174" i="34"/>
  <c r="L174" i="34" s="1"/>
  <c r="F223" i="34"/>
  <c r="L223" i="34" s="1"/>
  <c r="G223" i="34"/>
  <c r="K223" i="34"/>
  <c r="L343" i="34"/>
  <c r="G390" i="34"/>
  <c r="F130" i="34"/>
  <c r="L130" i="34" s="1"/>
  <c r="F214" i="34"/>
  <c r="L214" i="34" s="1"/>
  <c r="L71" i="34"/>
  <c r="G84" i="34"/>
  <c r="K84" i="34" s="1"/>
  <c r="L103" i="34"/>
  <c r="F113" i="34"/>
  <c r="L113" i="34" s="1"/>
  <c r="F138" i="34"/>
  <c r="G138" i="34" s="1"/>
  <c r="F147" i="34"/>
  <c r="L147" i="34" s="1"/>
  <c r="F162" i="34"/>
  <c r="F127" i="34"/>
  <c r="L127" i="34" s="1"/>
  <c r="L196" i="34"/>
  <c r="G196" i="34"/>
  <c r="K196" i="34" s="1"/>
  <c r="G398" i="34"/>
  <c r="G293" i="34"/>
  <c r="G248" i="34"/>
  <c r="G216" i="34"/>
  <c r="K216" i="34" s="1"/>
  <c r="G220" i="34"/>
  <c r="K220" i="34" s="1"/>
  <c r="G264" i="34"/>
  <c r="G204" i="34"/>
  <c r="G151" i="34"/>
  <c r="G212" i="34"/>
  <c r="K212" i="34" s="1"/>
  <c r="G152" i="34"/>
  <c r="K152" i="34" s="1"/>
  <c r="K16" i="34"/>
  <c r="F49" i="34"/>
  <c r="G49" i="34" s="1"/>
  <c r="G62" i="34"/>
  <c r="F80" i="34"/>
  <c r="G80" i="34" s="1"/>
  <c r="F100" i="34"/>
  <c r="G100" i="34" s="1"/>
  <c r="G112" i="34"/>
  <c r="G118" i="34"/>
  <c r="F142" i="34"/>
  <c r="L142" i="34" s="1"/>
  <c r="F182" i="34"/>
  <c r="L182" i="34" s="1"/>
  <c r="L334" i="34"/>
  <c r="G334" i="34"/>
  <c r="G13" i="34"/>
  <c r="G14" i="34"/>
  <c r="F45" i="34"/>
  <c r="L45" i="34" s="1"/>
  <c r="F69" i="34"/>
  <c r="L69" i="34" s="1"/>
  <c r="F153" i="34"/>
  <c r="G153" i="34" s="1"/>
  <c r="K153" i="34" s="1"/>
  <c r="F186" i="34"/>
  <c r="L186" i="34" s="1"/>
  <c r="G20" i="34"/>
  <c r="K20" i="34" s="1"/>
  <c r="G21" i="34"/>
  <c r="K21" i="34" s="1"/>
  <c r="G22" i="34"/>
  <c r="G26" i="34"/>
  <c r="G72" i="34"/>
  <c r="G104" i="34"/>
  <c r="K104" i="34" s="1"/>
  <c r="G7" i="34"/>
  <c r="G8" i="34"/>
  <c r="F9" i="34"/>
  <c r="G9" i="34" s="1"/>
  <c r="K24" i="34"/>
  <c r="F37" i="34"/>
  <c r="G37" i="34" s="1"/>
  <c r="K37" i="34" s="1"/>
  <c r="K46" i="34"/>
  <c r="G50" i="34"/>
  <c r="F53" i="34"/>
  <c r="F56" i="34"/>
  <c r="L56" i="34" s="1"/>
  <c r="G60" i="34"/>
  <c r="G75" i="34"/>
  <c r="F92" i="34"/>
  <c r="G92" i="34" s="1"/>
  <c r="G107" i="34"/>
  <c r="K107" i="34" s="1"/>
  <c r="G132" i="34"/>
  <c r="K132" i="34" s="1"/>
  <c r="G137" i="34"/>
  <c r="G144" i="34"/>
  <c r="K144" i="34" s="1"/>
  <c r="L148" i="34"/>
  <c r="G148" i="34"/>
  <c r="K148" i="34" s="1"/>
  <c r="G169" i="34"/>
  <c r="K169" i="34" s="1"/>
  <c r="G190" i="34"/>
  <c r="K190" i="34"/>
  <c r="L192" i="34"/>
  <c r="G192" i="34"/>
  <c r="K192" i="34" s="1"/>
  <c r="I219" i="34"/>
  <c r="J219" i="34" s="1"/>
  <c r="F229" i="34"/>
  <c r="L229" i="34" s="1"/>
  <c r="F77" i="34"/>
  <c r="L77" i="34" s="1"/>
  <c r="G88" i="34"/>
  <c r="F109" i="34"/>
  <c r="L109" i="34" s="1"/>
  <c r="L121" i="34"/>
  <c r="F126" i="34"/>
  <c r="L126" i="34" s="1"/>
  <c r="G141" i="34"/>
  <c r="F146" i="34"/>
  <c r="L146" i="34" s="1"/>
  <c r="G154" i="34"/>
  <c r="K154" i="34" s="1"/>
  <c r="F170" i="34"/>
  <c r="L170" i="34" s="1"/>
  <c r="L180" i="34"/>
  <c r="G180" i="34"/>
  <c r="K180" i="34" s="1"/>
  <c r="L184" i="34"/>
  <c r="G184" i="34"/>
  <c r="G208" i="34"/>
  <c r="K208" i="34" s="1"/>
  <c r="K231" i="34"/>
  <c r="F231" i="34"/>
  <c r="L231" i="34" s="1"/>
  <c r="G231" i="34"/>
  <c r="K419" i="34"/>
  <c r="G419" i="34"/>
  <c r="F419" i="34"/>
  <c r="L419" i="34" s="1"/>
  <c r="H431" i="34"/>
  <c r="I431" i="34" s="1"/>
  <c r="J431" i="34" s="1"/>
  <c r="G11" i="34"/>
  <c r="G19" i="34"/>
  <c r="G27" i="34"/>
  <c r="G44" i="34"/>
  <c r="F65" i="34"/>
  <c r="L65" i="34" s="1"/>
  <c r="G76" i="34"/>
  <c r="L88" i="34"/>
  <c r="F97" i="34"/>
  <c r="G97" i="34" s="1"/>
  <c r="K97" i="34" s="1"/>
  <c r="G108" i="34"/>
  <c r="G120" i="34"/>
  <c r="L141" i="34"/>
  <c r="F150" i="34"/>
  <c r="L172" i="34"/>
  <c r="G172" i="34"/>
  <c r="L176" i="34"/>
  <c r="G176" i="34"/>
  <c r="F193" i="34"/>
  <c r="L193" i="34" s="1"/>
  <c r="F209" i="34"/>
  <c r="L237" i="34"/>
  <c r="F372" i="34"/>
  <c r="G372" i="34" s="1"/>
  <c r="K372" i="34" s="1"/>
  <c r="G406" i="34"/>
  <c r="G156" i="34"/>
  <c r="K156" i="34" s="1"/>
  <c r="F185" i="34"/>
  <c r="L185" i="34" s="1"/>
  <c r="F189" i="34"/>
  <c r="G189" i="34" s="1"/>
  <c r="F213" i="34"/>
  <c r="L213" i="34" s="1"/>
  <c r="F226" i="34"/>
  <c r="L226" i="34" s="1"/>
  <c r="K355" i="34"/>
  <c r="G355" i="34"/>
  <c r="F355" i="34"/>
  <c r="L355" i="34" s="1"/>
  <c r="L125" i="34"/>
  <c r="F134" i="34"/>
  <c r="L134" i="34" s="1"/>
  <c r="L145" i="34"/>
  <c r="G145" i="34"/>
  <c r="G149" i="34"/>
  <c r="L156" i="34"/>
  <c r="L160" i="34"/>
  <c r="G160" i="34"/>
  <c r="K160" i="34" s="1"/>
  <c r="G163" i="34"/>
  <c r="F163" i="34"/>
  <c r="L163" i="34" s="1"/>
  <c r="F177" i="34"/>
  <c r="L177" i="34" s="1"/>
  <c r="F181" i="34"/>
  <c r="L181" i="34" s="1"/>
  <c r="H195" i="34"/>
  <c r="I195" i="34" s="1"/>
  <c r="J195" i="34" s="1"/>
  <c r="L244" i="34"/>
  <c r="G244" i="34"/>
  <c r="K244" i="34" s="1"/>
  <c r="K247" i="34"/>
  <c r="F247" i="34"/>
  <c r="L247" i="34" s="1"/>
  <c r="G247" i="34"/>
  <c r="L256" i="34"/>
  <c r="G256" i="34"/>
  <c r="K256" i="34" s="1"/>
  <c r="L272" i="34"/>
  <c r="G272" i="34"/>
  <c r="L358" i="34"/>
  <c r="G358" i="34"/>
  <c r="K358" i="34" s="1"/>
  <c r="G404" i="34"/>
  <c r="K75" i="34"/>
  <c r="K83" i="34"/>
  <c r="K91" i="34"/>
  <c r="K140" i="34"/>
  <c r="F165" i="34"/>
  <c r="F171" i="34"/>
  <c r="F179" i="34"/>
  <c r="F187" i="34"/>
  <c r="L187" i="34" s="1"/>
  <c r="F195" i="34"/>
  <c r="L195" i="34" s="1"/>
  <c r="K200" i="34"/>
  <c r="L228" i="34"/>
  <c r="G228" i="34"/>
  <c r="K235" i="34"/>
  <c r="L235" i="34"/>
  <c r="K251" i="34"/>
  <c r="F251" i="34"/>
  <c r="L251" i="34" s="1"/>
  <c r="G251" i="34"/>
  <c r="I255" i="34"/>
  <c r="J255" i="34" s="1"/>
  <c r="F262" i="34"/>
  <c r="L262" i="34" s="1"/>
  <c r="F291" i="34"/>
  <c r="K299" i="34"/>
  <c r="F299" i="34"/>
  <c r="L299" i="34" s="1"/>
  <c r="G299" i="34"/>
  <c r="F324" i="34"/>
  <c r="L324" i="34" s="1"/>
  <c r="K331" i="34"/>
  <c r="G331" i="34"/>
  <c r="F331" i="34"/>
  <c r="L331" i="34" s="1"/>
  <c r="H375" i="34"/>
  <c r="I375" i="34" s="1"/>
  <c r="J375" i="34" s="1"/>
  <c r="F400" i="34"/>
  <c r="L410" i="34"/>
  <c r="G410" i="34"/>
  <c r="F416" i="34"/>
  <c r="L416" i="34" s="1"/>
  <c r="G416" i="34"/>
  <c r="K416" i="34"/>
  <c r="H239" i="34"/>
  <c r="I239" i="34" s="1"/>
  <c r="J239" i="34" s="1"/>
  <c r="F245" i="34"/>
  <c r="L245" i="34" s="1"/>
  <c r="K263" i="34"/>
  <c r="F263" i="34"/>
  <c r="L263" i="34" s="1"/>
  <c r="G263" i="34"/>
  <c r="L276" i="34"/>
  <c r="G276" i="34"/>
  <c r="K279" i="34"/>
  <c r="F279" i="34"/>
  <c r="L279" i="34" s="1"/>
  <c r="G279" i="34"/>
  <c r="F332" i="34"/>
  <c r="G332" i="34" s="1"/>
  <c r="G373" i="34"/>
  <c r="L260" i="34"/>
  <c r="G260" i="34"/>
  <c r="K267" i="34"/>
  <c r="F267" i="34"/>
  <c r="L267" i="34" s="1"/>
  <c r="G267" i="34"/>
  <c r="K283" i="34"/>
  <c r="F283" i="34"/>
  <c r="L283" i="34" s="1"/>
  <c r="G283" i="34"/>
  <c r="F300" i="34"/>
  <c r="L300" i="34" s="1"/>
  <c r="F342" i="34"/>
  <c r="L342" i="34" s="1"/>
  <c r="K363" i="34"/>
  <c r="G363" i="34"/>
  <c r="F363" i="34"/>
  <c r="L363" i="34" s="1"/>
  <c r="F374" i="34"/>
  <c r="F408" i="34"/>
  <c r="G408" i="34" s="1"/>
  <c r="K408" i="34" s="1"/>
  <c r="K427" i="34"/>
  <c r="F427" i="34"/>
  <c r="L427" i="34" s="1"/>
  <c r="G427" i="34"/>
  <c r="K111" i="34"/>
  <c r="L152" i="34"/>
  <c r="K161" i="34"/>
  <c r="F175" i="34"/>
  <c r="F183" i="34"/>
  <c r="L183" i="34" s="1"/>
  <c r="F191" i="34"/>
  <c r="L191" i="34" s="1"/>
  <c r="F201" i="34"/>
  <c r="G201" i="34" s="1"/>
  <c r="I211" i="34"/>
  <c r="J211" i="34" s="1"/>
  <c r="F225" i="34"/>
  <c r="G225" i="34" s="1"/>
  <c r="L240" i="34"/>
  <c r="G240" i="34"/>
  <c r="K240" i="34" s="1"/>
  <c r="F246" i="34"/>
  <c r="H287" i="34"/>
  <c r="I287" i="34" s="1"/>
  <c r="J287" i="34" s="1"/>
  <c r="F308" i="34"/>
  <c r="K315" i="34"/>
  <c r="F315" i="34"/>
  <c r="L315" i="34" s="1"/>
  <c r="G315" i="34"/>
  <c r="G349" i="34"/>
  <c r="F158" i="34"/>
  <c r="L158" i="34" s="1"/>
  <c r="L161" i="34"/>
  <c r="L169" i="34"/>
  <c r="K188" i="34"/>
  <c r="F206" i="34"/>
  <c r="L206" i="34" s="1"/>
  <c r="F230" i="34"/>
  <c r="L230" i="34" s="1"/>
  <c r="F261" i="34"/>
  <c r="L269" i="34"/>
  <c r="H271" i="34"/>
  <c r="I271" i="34" s="1"/>
  <c r="J271" i="34" s="1"/>
  <c r="F277" i="34"/>
  <c r="G277" i="34" s="1"/>
  <c r="K303" i="34"/>
  <c r="F303" i="34"/>
  <c r="L303" i="34" s="1"/>
  <c r="G303" i="34"/>
  <c r="F366" i="34"/>
  <c r="G198" i="34"/>
  <c r="L200" i="34"/>
  <c r="L208" i="34"/>
  <c r="L216" i="34"/>
  <c r="G222" i="34"/>
  <c r="K222" i="34" s="1"/>
  <c r="G237" i="34"/>
  <c r="K237" i="34" s="1"/>
  <c r="K239" i="34"/>
  <c r="F239" i="34"/>
  <c r="L239" i="34" s="1"/>
  <c r="K243" i="34"/>
  <c r="F243" i="34"/>
  <c r="L243" i="34" s="1"/>
  <c r="G243" i="34"/>
  <c r="L248" i="34"/>
  <c r="L252" i="34"/>
  <c r="G252" i="34"/>
  <c r="G254" i="34"/>
  <c r="G269" i="34"/>
  <c r="K269" i="34" s="1"/>
  <c r="K271" i="34"/>
  <c r="F271" i="34"/>
  <c r="L271" i="34" s="1"/>
  <c r="K275" i="34"/>
  <c r="F275" i="34"/>
  <c r="L275" i="34" s="1"/>
  <c r="G275" i="34"/>
  <c r="L280" i="34"/>
  <c r="L284" i="34"/>
  <c r="G284" i="34"/>
  <c r="G286" i="34"/>
  <c r="K286" i="34"/>
  <c r="L291" i="34"/>
  <c r="F296" i="34"/>
  <c r="L296" i="34" s="1"/>
  <c r="F312" i="34"/>
  <c r="L312" i="34" s="1"/>
  <c r="F328" i="34"/>
  <c r="L328" i="34" s="1"/>
  <c r="K334" i="34"/>
  <c r="G341" i="34"/>
  <c r="H343" i="34"/>
  <c r="I343" i="34" s="1"/>
  <c r="J343" i="34" s="1"/>
  <c r="L349" i="34"/>
  <c r="F364" i="34"/>
  <c r="G364" i="34" s="1"/>
  <c r="K364" i="34" s="1"/>
  <c r="G381" i="34"/>
  <c r="K387" i="34"/>
  <c r="G387" i="34"/>
  <c r="G197" i="34"/>
  <c r="K307" i="34"/>
  <c r="F307" i="34"/>
  <c r="L307" i="34" s="1"/>
  <c r="G307" i="34"/>
  <c r="K323" i="34"/>
  <c r="F323" i="34"/>
  <c r="L323" i="34" s="1"/>
  <c r="G323" i="34"/>
  <c r="F340" i="34"/>
  <c r="L340" i="34" s="1"/>
  <c r="F350" i="34"/>
  <c r="L350" i="34" s="1"/>
  <c r="H420" i="34"/>
  <c r="I420" i="34" s="1"/>
  <c r="J420" i="34" s="1"/>
  <c r="K423" i="34"/>
  <c r="G423" i="34"/>
  <c r="G446" i="34"/>
  <c r="K446" i="34"/>
  <c r="F446" i="34"/>
  <c r="L446" i="34" s="1"/>
  <c r="K530" i="34"/>
  <c r="F530" i="34"/>
  <c r="L530" i="34" s="1"/>
  <c r="G530" i="34"/>
  <c r="G224" i="34"/>
  <c r="K227" i="34"/>
  <c r="G227" i="34"/>
  <c r="F227" i="34"/>
  <c r="L227" i="34" s="1"/>
  <c r="L236" i="34"/>
  <c r="G236" i="34"/>
  <c r="K236" i="34" s="1"/>
  <c r="G238" i="34"/>
  <c r="K238" i="34" s="1"/>
  <c r="G253" i="34"/>
  <c r="K255" i="34"/>
  <c r="F255" i="34"/>
  <c r="L255" i="34" s="1"/>
  <c r="K259" i="34"/>
  <c r="F259" i="34"/>
  <c r="L259" i="34" s="1"/>
  <c r="G259" i="34"/>
  <c r="L268" i="34"/>
  <c r="G268" i="34"/>
  <c r="G270" i="34"/>
  <c r="K270" i="34" s="1"/>
  <c r="G285" i="34"/>
  <c r="K285" i="34" s="1"/>
  <c r="K287" i="34"/>
  <c r="F287" i="34"/>
  <c r="L287" i="34" s="1"/>
  <c r="F290" i="34"/>
  <c r="F304" i="34"/>
  <c r="L304" i="34" s="1"/>
  <c r="F320" i="34"/>
  <c r="L320" i="34" s="1"/>
  <c r="G357" i="34"/>
  <c r="F380" i="34"/>
  <c r="F392" i="34"/>
  <c r="G392" i="34" s="1"/>
  <c r="L394" i="34"/>
  <c r="G394" i="34"/>
  <c r="F440" i="34"/>
  <c r="L440" i="34" s="1"/>
  <c r="K440" i="34"/>
  <c r="G440" i="34"/>
  <c r="F166" i="34"/>
  <c r="L166" i="34" s="1"/>
  <c r="F202" i="34"/>
  <c r="L202" i="34" s="1"/>
  <c r="F210" i="34"/>
  <c r="L210" i="34" s="1"/>
  <c r="F218" i="34"/>
  <c r="L218" i="34" s="1"/>
  <c r="G221" i="34"/>
  <c r="L253" i="34"/>
  <c r="L285" i="34"/>
  <c r="K295" i="34"/>
  <c r="F295" i="34"/>
  <c r="L295" i="34" s="1"/>
  <c r="G295" i="34"/>
  <c r="K311" i="34"/>
  <c r="F311" i="34"/>
  <c r="L311" i="34" s="1"/>
  <c r="G311" i="34"/>
  <c r="K327" i="34"/>
  <c r="F327" i="34"/>
  <c r="L327" i="34" s="1"/>
  <c r="G327" i="34"/>
  <c r="F348" i="34"/>
  <c r="G348" i="34" s="1"/>
  <c r="L375" i="34"/>
  <c r="F423" i="34"/>
  <c r="L423" i="34" s="1"/>
  <c r="K490" i="34"/>
  <c r="G490" i="34"/>
  <c r="F490" i="34"/>
  <c r="L490" i="34" s="1"/>
  <c r="G389" i="34"/>
  <c r="G396" i="34"/>
  <c r="G451" i="34"/>
  <c r="K451" i="34"/>
  <c r="F451" i="34"/>
  <c r="L451" i="34" s="1"/>
  <c r="F294" i="34"/>
  <c r="L294" i="34" s="1"/>
  <c r="F298" i="34"/>
  <c r="L298" i="34" s="1"/>
  <c r="F302" i="34"/>
  <c r="F306" i="34"/>
  <c r="L306" i="34" s="1"/>
  <c r="F310" i="34"/>
  <c r="L310" i="34" s="1"/>
  <c r="F314" i="34"/>
  <c r="L314" i="34" s="1"/>
  <c r="F318" i="34"/>
  <c r="F322" i="34"/>
  <c r="L322" i="34" s="1"/>
  <c r="F326" i="34"/>
  <c r="L326" i="34" s="1"/>
  <c r="L333" i="34"/>
  <c r="K339" i="34"/>
  <c r="G339" i="34"/>
  <c r="K371" i="34"/>
  <c r="G371" i="34"/>
  <c r="F393" i="34"/>
  <c r="G393" i="34" s="1"/>
  <c r="K393" i="34" s="1"/>
  <c r="F395" i="34"/>
  <c r="L395" i="34" s="1"/>
  <c r="K395" i="34"/>
  <c r="L405" i="34"/>
  <c r="G405" i="34"/>
  <c r="L407" i="34"/>
  <c r="F428" i="34"/>
  <c r="L428" i="34" s="1"/>
  <c r="G428" i="34"/>
  <c r="K428" i="34"/>
  <c r="K461" i="34"/>
  <c r="F461" i="34"/>
  <c r="L461" i="34" s="1"/>
  <c r="G461" i="34"/>
  <c r="K477" i="34"/>
  <c r="G477" i="34"/>
  <c r="F477" i="34"/>
  <c r="L477" i="34" s="1"/>
  <c r="H493" i="34"/>
  <c r="I493" i="34" s="1"/>
  <c r="J493" i="34" s="1"/>
  <c r="G233" i="34"/>
  <c r="G241" i="34"/>
  <c r="G249" i="34"/>
  <c r="G257" i="34"/>
  <c r="G265" i="34"/>
  <c r="G273" i="34"/>
  <c r="G281" i="34"/>
  <c r="G333" i="34"/>
  <c r="F356" i="34"/>
  <c r="G356" i="34" s="1"/>
  <c r="K356" i="34" s="1"/>
  <c r="H359" i="34"/>
  <c r="I359" i="34" s="1"/>
  <c r="J359" i="34" s="1"/>
  <c r="G365" i="34"/>
  <c r="L367" i="34"/>
  <c r="F382" i="34"/>
  <c r="L382" i="34" s="1"/>
  <c r="F388" i="34"/>
  <c r="L388" i="34" s="1"/>
  <c r="I391" i="34"/>
  <c r="F409" i="34"/>
  <c r="G409" i="34" s="1"/>
  <c r="K409" i="34" s="1"/>
  <c r="F234" i="34"/>
  <c r="L234" i="34" s="1"/>
  <c r="F242" i="34"/>
  <c r="K248" i="34"/>
  <c r="F250" i="34"/>
  <c r="F258" i="34"/>
  <c r="F266" i="34"/>
  <c r="L266" i="34" s="1"/>
  <c r="F274" i="34"/>
  <c r="L274" i="34" s="1"/>
  <c r="K280" i="34"/>
  <c r="F282" i="34"/>
  <c r="L282" i="34" s="1"/>
  <c r="F289" i="34"/>
  <c r="G292" i="34"/>
  <c r="F297" i="34"/>
  <c r="L297" i="34" s="1"/>
  <c r="F301" i="34"/>
  <c r="L301" i="34" s="1"/>
  <c r="F305" i="34"/>
  <c r="L305" i="34" s="1"/>
  <c r="F309" i="34"/>
  <c r="F313" i="34"/>
  <c r="L313" i="34" s="1"/>
  <c r="F317" i="34"/>
  <c r="L317" i="34" s="1"/>
  <c r="F321" i="34"/>
  <c r="L321" i="34" s="1"/>
  <c r="F325" i="34"/>
  <c r="G329" i="34"/>
  <c r="F339" i="34"/>
  <c r="L339" i="34" s="1"/>
  <c r="L341" i="34"/>
  <c r="K347" i="34"/>
  <c r="G347" i="34"/>
  <c r="F371" i="34"/>
  <c r="L371" i="34" s="1"/>
  <c r="L373" i="34"/>
  <c r="K379" i="34"/>
  <c r="G379" i="34"/>
  <c r="L396" i="34"/>
  <c r="L413" i="34"/>
  <c r="G413" i="34"/>
  <c r="K431" i="34"/>
  <c r="F431" i="34"/>
  <c r="L431" i="34" s="1"/>
  <c r="I448" i="34"/>
  <c r="J448" i="34" s="1"/>
  <c r="G288" i="34"/>
  <c r="G337" i="34"/>
  <c r="G345" i="34"/>
  <c r="G353" i="34"/>
  <c r="G361" i="34"/>
  <c r="G369" i="34"/>
  <c r="G377" i="34"/>
  <c r="G385" i="34"/>
  <c r="L397" i="34"/>
  <c r="G397" i="34"/>
  <c r="F401" i="34"/>
  <c r="G411" i="34"/>
  <c r="F411" i="34"/>
  <c r="L411" i="34" s="1"/>
  <c r="K411" i="34"/>
  <c r="L414" i="34"/>
  <c r="G414" i="34"/>
  <c r="F420" i="34"/>
  <c r="L420" i="34" s="1"/>
  <c r="K420" i="34"/>
  <c r="K439" i="34"/>
  <c r="G439" i="34"/>
  <c r="F439" i="34"/>
  <c r="L439" i="34" s="1"/>
  <c r="H442" i="34"/>
  <c r="I442" i="34" s="1"/>
  <c r="J442" i="34" s="1"/>
  <c r="G474" i="34"/>
  <c r="K474" i="34"/>
  <c r="F474" i="34"/>
  <c r="L474" i="34" s="1"/>
  <c r="H480" i="34"/>
  <c r="K514" i="34"/>
  <c r="F514" i="34"/>
  <c r="L514" i="34" s="1"/>
  <c r="G514" i="34"/>
  <c r="F403" i="34"/>
  <c r="L403" i="34" s="1"/>
  <c r="F412" i="34"/>
  <c r="L412" i="34" s="1"/>
  <c r="G415" i="34"/>
  <c r="F415" i="34"/>
  <c r="L415" i="34" s="1"/>
  <c r="K415" i="34"/>
  <c r="K445" i="34"/>
  <c r="F445" i="34"/>
  <c r="L445" i="34" s="1"/>
  <c r="G445" i="34"/>
  <c r="H466" i="34"/>
  <c r="I466" i="34" s="1"/>
  <c r="J466" i="34" s="1"/>
  <c r="F483" i="34"/>
  <c r="L483" i="34" s="1"/>
  <c r="K483" i="34"/>
  <c r="G483" i="34"/>
  <c r="K501" i="34"/>
  <c r="F501" i="34"/>
  <c r="L501" i="34" s="1"/>
  <c r="G501" i="34"/>
  <c r="G567" i="34"/>
  <c r="F567" i="34"/>
  <c r="L567" i="34" s="1"/>
  <c r="K567" i="34"/>
  <c r="L329" i="34"/>
  <c r="F330" i="34"/>
  <c r="F336" i="34"/>
  <c r="L336" i="34" s="1"/>
  <c r="L337" i="34"/>
  <c r="F338" i="34"/>
  <c r="F344" i="34"/>
  <c r="L344" i="34" s="1"/>
  <c r="L345" i="34"/>
  <c r="F346" i="34"/>
  <c r="F352" i="34"/>
  <c r="L352" i="34" s="1"/>
  <c r="L353" i="34"/>
  <c r="F354" i="34"/>
  <c r="F360" i="34"/>
  <c r="L360" i="34" s="1"/>
  <c r="L361" i="34"/>
  <c r="F362" i="34"/>
  <c r="L362" i="34" s="1"/>
  <c r="F368" i="34"/>
  <c r="L368" i="34" s="1"/>
  <c r="L369" i="34"/>
  <c r="F370" i="34"/>
  <c r="L370" i="34" s="1"/>
  <c r="F376" i="34"/>
  <c r="L376" i="34" s="1"/>
  <c r="L377" i="34"/>
  <c r="F378" i="34"/>
  <c r="L378" i="34" s="1"/>
  <c r="F384" i="34"/>
  <c r="L384" i="34" s="1"/>
  <c r="L385" i="34"/>
  <c r="F386" i="34"/>
  <c r="L392" i="34"/>
  <c r="I399" i="34"/>
  <c r="J399" i="34" s="1"/>
  <c r="L402" i="34"/>
  <c r="G402" i="34"/>
  <c r="G403" i="34"/>
  <c r="H436" i="34"/>
  <c r="I436" i="34" s="1"/>
  <c r="J436" i="34" s="1"/>
  <c r="K456" i="34"/>
  <c r="F456" i="34"/>
  <c r="L456" i="34" s="1"/>
  <c r="G456" i="34"/>
  <c r="G467" i="34"/>
  <c r="K467" i="34"/>
  <c r="F467" i="34"/>
  <c r="L467" i="34" s="1"/>
  <c r="L390" i="34"/>
  <c r="J391" i="34"/>
  <c r="L398" i="34"/>
  <c r="L406" i="34"/>
  <c r="G443" i="34"/>
  <c r="K443" i="34"/>
  <c r="K448" i="34"/>
  <c r="F448" i="34"/>
  <c r="L448" i="34" s="1"/>
  <c r="K453" i="34"/>
  <c r="F453" i="34"/>
  <c r="L453" i="34" s="1"/>
  <c r="G459" i="34"/>
  <c r="K459" i="34"/>
  <c r="K464" i="34"/>
  <c r="F464" i="34"/>
  <c r="L464" i="34" s="1"/>
  <c r="K469" i="34"/>
  <c r="F469" i="34"/>
  <c r="L469" i="34" s="1"/>
  <c r="F475" i="34"/>
  <c r="L475" i="34" s="1"/>
  <c r="K475" i="34"/>
  <c r="G475" i="34"/>
  <c r="H491" i="34"/>
  <c r="I491" i="34" s="1"/>
  <c r="J491" i="34" s="1"/>
  <c r="G495" i="34"/>
  <c r="K495" i="34"/>
  <c r="F495" i="34"/>
  <c r="L495" i="34" s="1"/>
  <c r="K506" i="34"/>
  <c r="F506" i="34"/>
  <c r="L506" i="34" s="1"/>
  <c r="G506" i="34"/>
  <c r="K513" i="34"/>
  <c r="F513" i="34"/>
  <c r="L513" i="34" s="1"/>
  <c r="G513" i="34"/>
  <c r="G555" i="34"/>
  <c r="F555" i="34"/>
  <c r="L555" i="34" s="1"/>
  <c r="K555" i="34"/>
  <c r="G452" i="34"/>
  <c r="H453" i="34"/>
  <c r="I453" i="34" s="1"/>
  <c r="J453" i="34" s="1"/>
  <c r="H462" i="34"/>
  <c r="I462" i="34" s="1"/>
  <c r="J462" i="34" s="1"/>
  <c r="G468" i="34"/>
  <c r="H469" i="34"/>
  <c r="I469" i="34" s="1"/>
  <c r="J469" i="34" s="1"/>
  <c r="H488" i="34"/>
  <c r="I488" i="34" s="1"/>
  <c r="J488" i="34" s="1"/>
  <c r="G551" i="34"/>
  <c r="F551" i="34"/>
  <c r="L551" i="34" s="1"/>
  <c r="K551" i="34"/>
  <c r="G571" i="34"/>
  <c r="F571" i="34"/>
  <c r="L571" i="34" s="1"/>
  <c r="F479" i="34"/>
  <c r="L479" i="34" s="1"/>
  <c r="G479" i="34"/>
  <c r="G500" i="34"/>
  <c r="K500" i="34"/>
  <c r="K521" i="34"/>
  <c r="F521" i="34"/>
  <c r="L521" i="34" s="1"/>
  <c r="G521" i="34"/>
  <c r="F549" i="34"/>
  <c r="L549" i="34" s="1"/>
  <c r="K549" i="34"/>
  <c r="G549" i="34"/>
  <c r="K571" i="34"/>
  <c r="L437" i="34"/>
  <c r="L438" i="34"/>
  <c r="J464" i="34"/>
  <c r="H492" i="34"/>
  <c r="I492" i="34" s="1"/>
  <c r="J492" i="34" s="1"/>
  <c r="K391" i="34"/>
  <c r="K399" i="34"/>
  <c r="K407" i="34"/>
  <c r="L426" i="34"/>
  <c r="K435" i="34"/>
  <c r="G444" i="34"/>
  <c r="K452" i="34"/>
  <c r="G460" i="34"/>
  <c r="K462" i="34"/>
  <c r="K468" i="34"/>
  <c r="H470" i="34"/>
  <c r="I470" i="34" s="1"/>
  <c r="J470" i="34" s="1"/>
  <c r="H482" i="34"/>
  <c r="I482" i="34" s="1"/>
  <c r="J482" i="34" s="1"/>
  <c r="F491" i="34"/>
  <c r="L491" i="34" s="1"/>
  <c r="K491" i="34"/>
  <c r="F500" i="34"/>
  <c r="L500" i="34" s="1"/>
  <c r="K505" i="34"/>
  <c r="F505" i="34"/>
  <c r="L505" i="34" s="1"/>
  <c r="G505" i="34"/>
  <c r="K522" i="34"/>
  <c r="F522" i="34"/>
  <c r="L522" i="34" s="1"/>
  <c r="G522" i="34"/>
  <c r="K529" i="34"/>
  <c r="F529" i="34"/>
  <c r="L529" i="34" s="1"/>
  <c r="G529" i="34"/>
  <c r="I473" i="34"/>
  <c r="J473" i="34" s="1"/>
  <c r="I484" i="34"/>
  <c r="J484" i="34" s="1"/>
  <c r="G503" i="34"/>
  <c r="K503" i="34"/>
  <c r="K510" i="34"/>
  <c r="F510" i="34"/>
  <c r="L510" i="34" s="1"/>
  <c r="G510" i="34"/>
  <c r="K517" i="34"/>
  <c r="F517" i="34"/>
  <c r="L517" i="34" s="1"/>
  <c r="G517" i="34"/>
  <c r="K526" i="34"/>
  <c r="F526" i="34"/>
  <c r="L526" i="34" s="1"/>
  <c r="G526" i="34"/>
  <c r="K533" i="34"/>
  <c r="F533" i="34"/>
  <c r="L533" i="34" s="1"/>
  <c r="G533" i="34"/>
  <c r="I537" i="34"/>
  <c r="J537" i="34" s="1"/>
  <c r="F487" i="34"/>
  <c r="L487" i="34" s="1"/>
  <c r="G487" i="34"/>
  <c r="K509" i="34"/>
  <c r="F509" i="34"/>
  <c r="L509" i="34" s="1"/>
  <c r="G509" i="34"/>
  <c r="K518" i="34"/>
  <c r="F518" i="34"/>
  <c r="L518" i="34" s="1"/>
  <c r="G518" i="34"/>
  <c r="K525" i="34"/>
  <c r="F525" i="34"/>
  <c r="L525" i="34" s="1"/>
  <c r="G525" i="34"/>
  <c r="K494" i="34"/>
  <c r="F494" i="34"/>
  <c r="L494" i="34" s="1"/>
  <c r="G536" i="34"/>
  <c r="K536" i="34"/>
  <c r="F447" i="34"/>
  <c r="L447" i="34" s="1"/>
  <c r="F455" i="34"/>
  <c r="L455" i="34" s="1"/>
  <c r="F463" i="34"/>
  <c r="L463" i="34" s="1"/>
  <c r="F472" i="34"/>
  <c r="L472" i="34" s="1"/>
  <c r="F485" i="34"/>
  <c r="L485" i="34" s="1"/>
  <c r="K493" i="34"/>
  <c r="F493" i="34"/>
  <c r="L493" i="34" s="1"/>
  <c r="H494" i="34"/>
  <c r="I494" i="34" s="1"/>
  <c r="J494" i="34" s="1"/>
  <c r="G496" i="34"/>
  <c r="F496" i="34"/>
  <c r="L496" i="34" s="1"/>
  <c r="K496" i="34"/>
  <c r="I498" i="34"/>
  <c r="J498" i="34" s="1"/>
  <c r="L488" i="34"/>
  <c r="G502" i="34"/>
  <c r="G563" i="34"/>
  <c r="F563" i="34"/>
  <c r="L563" i="34" s="1"/>
  <c r="G504" i="34"/>
  <c r="F504" i="34"/>
  <c r="L504" i="34" s="1"/>
  <c r="G508" i="34"/>
  <c r="F508" i="34"/>
  <c r="L508" i="34" s="1"/>
  <c r="G512" i="34"/>
  <c r="F512" i="34"/>
  <c r="L512" i="34" s="1"/>
  <c r="G516" i="34"/>
  <c r="F516" i="34"/>
  <c r="L516" i="34" s="1"/>
  <c r="G520" i="34"/>
  <c r="F520" i="34"/>
  <c r="L520" i="34" s="1"/>
  <c r="G524" i="34"/>
  <c r="F524" i="34"/>
  <c r="L524" i="34" s="1"/>
  <c r="G528" i="34"/>
  <c r="F528" i="34"/>
  <c r="L528" i="34" s="1"/>
  <c r="G532" i="34"/>
  <c r="F532" i="34"/>
  <c r="L532" i="34" s="1"/>
  <c r="F541" i="34"/>
  <c r="L541" i="34" s="1"/>
  <c r="K541" i="34"/>
  <c r="G541" i="34"/>
  <c r="G543" i="34"/>
  <c r="F543" i="34"/>
  <c r="L543" i="34" s="1"/>
  <c r="G507" i="34"/>
  <c r="F507" i="34"/>
  <c r="L507" i="34" s="1"/>
  <c r="G511" i="34"/>
  <c r="F511" i="34"/>
  <c r="L511" i="34" s="1"/>
  <c r="G515" i="34"/>
  <c r="F515" i="34"/>
  <c r="L515" i="34" s="1"/>
  <c r="G519" i="34"/>
  <c r="F519" i="34"/>
  <c r="L519" i="34" s="1"/>
  <c r="G523" i="34"/>
  <c r="F523" i="34"/>
  <c r="L523" i="34" s="1"/>
  <c r="G527" i="34"/>
  <c r="F527" i="34"/>
  <c r="L527" i="34" s="1"/>
  <c r="G531" i="34"/>
  <c r="F531" i="34"/>
  <c r="L531" i="34" s="1"/>
  <c r="G535" i="34"/>
  <c r="F535" i="34"/>
  <c r="L535" i="34" s="1"/>
  <c r="K535" i="34"/>
  <c r="F537" i="34"/>
  <c r="L537" i="34" s="1"/>
  <c r="K537" i="34"/>
  <c r="K543" i="34"/>
  <c r="F545" i="34"/>
  <c r="L545" i="34" s="1"/>
  <c r="K545" i="34"/>
  <c r="G545" i="34"/>
  <c r="G547" i="34"/>
  <c r="F547" i="34"/>
  <c r="L547" i="34" s="1"/>
  <c r="L550" i="34"/>
  <c r="G559" i="34"/>
  <c r="F559" i="34"/>
  <c r="L559" i="34" s="1"/>
  <c r="G575" i="34"/>
  <c r="F575" i="34"/>
  <c r="L575" i="34" s="1"/>
  <c r="G539" i="34"/>
  <c r="F553" i="34"/>
  <c r="L553" i="34" s="1"/>
  <c r="K553" i="34"/>
  <c r="F557" i="34"/>
  <c r="L557" i="34" s="1"/>
  <c r="K557" i="34"/>
  <c r="F561" i="34"/>
  <c r="L561" i="34" s="1"/>
  <c r="K561" i="34"/>
  <c r="F565" i="34"/>
  <c r="L565" i="34" s="1"/>
  <c r="K565" i="34"/>
  <c r="F569" i="34"/>
  <c r="L569" i="34" s="1"/>
  <c r="K569" i="34"/>
  <c r="F573" i="34"/>
  <c r="L573" i="34" s="1"/>
  <c r="K573" i="34"/>
  <c r="F577" i="34"/>
  <c r="L577" i="34" s="1"/>
  <c r="K577" i="34"/>
  <c r="H546" i="34"/>
  <c r="I546" i="34" s="1"/>
  <c r="J546" i="34" s="1"/>
  <c r="H554" i="34"/>
  <c r="I554" i="34" s="1"/>
  <c r="J554" i="34" s="1"/>
  <c r="H558" i="34"/>
  <c r="I558" i="34" s="1"/>
  <c r="J558" i="34" s="1"/>
  <c r="H562" i="34"/>
  <c r="I562" i="34" s="1"/>
  <c r="J562" i="34" s="1"/>
  <c r="H578" i="34"/>
  <c r="I578" i="34" s="1"/>
  <c r="J578" i="34" s="1"/>
  <c r="G553" i="34"/>
  <c r="G557" i="34"/>
  <c r="G561" i="34"/>
  <c r="G565" i="34"/>
  <c r="G569" i="34"/>
  <c r="G573" i="34"/>
  <c r="G577" i="34"/>
  <c r="G2729" i="33"/>
  <c r="J2724" i="33"/>
  <c r="G2722" i="33"/>
  <c r="J2726" i="33"/>
  <c r="G2727" i="33"/>
  <c r="J2722" i="33"/>
  <c r="J2727" i="33"/>
  <c r="G2033" i="33"/>
  <c r="G2557" i="33"/>
  <c r="G2388" i="33"/>
  <c r="G2413" i="33"/>
  <c r="G2261" i="33"/>
  <c r="G2268" i="33"/>
  <c r="G2391" i="33"/>
  <c r="G2193" i="33"/>
  <c r="J2290" i="33"/>
  <c r="G2338" i="33"/>
  <c r="J2072" i="33"/>
  <c r="G2270" i="33"/>
  <c r="J2195" i="33"/>
  <c r="G2054" i="33"/>
  <c r="G2400" i="33"/>
  <c r="G2567" i="33"/>
  <c r="G2361" i="33"/>
  <c r="G2236" i="33"/>
  <c r="G2465" i="33"/>
  <c r="G2546" i="33"/>
  <c r="J2578" i="33"/>
  <c r="G2570" i="33"/>
  <c r="G2116" i="33"/>
  <c r="G2470" i="33"/>
  <c r="G2370" i="33"/>
  <c r="G2426" i="33"/>
  <c r="G2363" i="33"/>
  <c r="G2436" i="33"/>
  <c r="G2157" i="33"/>
  <c r="G2273" i="33"/>
  <c r="G2377" i="33"/>
  <c r="G2545" i="33"/>
  <c r="G2587" i="33"/>
  <c r="J2450" i="33"/>
  <c r="J2451" i="33"/>
  <c r="J2440" i="33"/>
  <c r="G2372" i="33"/>
  <c r="G2512" i="33"/>
  <c r="G2524" i="33"/>
  <c r="G2550" i="33"/>
  <c r="G2566" i="33"/>
  <c r="G2596" i="33"/>
  <c r="J2540" i="33"/>
  <c r="J2148" i="33"/>
  <c r="J2384" i="33"/>
  <c r="G2451" i="33"/>
  <c r="G2461" i="33"/>
  <c r="J2461" i="33"/>
  <c r="G192" i="33"/>
  <c r="G256" i="33"/>
  <c r="G320" i="33"/>
  <c r="G384" i="33"/>
  <c r="G448" i="33"/>
  <c r="G606" i="33"/>
  <c r="G609" i="33"/>
  <c r="G618" i="33"/>
  <c r="G687" i="33"/>
  <c r="G732" i="33"/>
  <c r="G797" i="33"/>
  <c r="G849" i="33"/>
  <c r="G1013" i="33"/>
  <c r="G175" i="33"/>
  <c r="G181" i="33"/>
  <c r="G207" i="33"/>
  <c r="G213" i="33"/>
  <c r="G239" i="33"/>
  <c r="G245" i="33"/>
  <c r="G271" i="33"/>
  <c r="G277" i="33"/>
  <c r="G303" i="33"/>
  <c r="G309" i="33"/>
  <c r="G335" i="33"/>
  <c r="G341" i="33"/>
  <c r="G367" i="33"/>
  <c r="G373" i="33"/>
  <c r="G399" i="33"/>
  <c r="G405" i="33"/>
  <c r="G431" i="33"/>
  <c r="G437" i="33"/>
  <c r="G463" i="33"/>
  <c r="G469" i="33"/>
  <c r="G472" i="33"/>
  <c r="G494" i="33"/>
  <c r="G497" i="33"/>
  <c r="G506" i="33"/>
  <c r="G575" i="33"/>
  <c r="G597" i="33"/>
  <c r="G600" i="33"/>
  <c r="G622" i="33"/>
  <c r="G625" i="33"/>
  <c r="G634" i="33"/>
  <c r="G703" i="33"/>
  <c r="G729" i="33"/>
  <c r="G526" i="33"/>
  <c r="G529" i="33"/>
  <c r="G654" i="33"/>
  <c r="G657" i="33"/>
  <c r="G760" i="33"/>
  <c r="G951" i="33"/>
  <c r="G1133" i="33"/>
  <c r="G1283" i="33"/>
  <c r="G426" i="33"/>
  <c r="G432" i="33"/>
  <c r="G495" i="33"/>
  <c r="G517" i="33"/>
  <c r="G520" i="33"/>
  <c r="G554" i="33"/>
  <c r="G623" i="33"/>
  <c r="G645" i="33"/>
  <c r="G648" i="33"/>
  <c r="G670" i="33"/>
  <c r="G673" i="33"/>
  <c r="G682" i="33"/>
  <c r="G701" i="33"/>
  <c r="G704" i="33"/>
  <c r="G719" i="33"/>
  <c r="G844" i="33"/>
  <c r="G866" i="33"/>
  <c r="G1126" i="33"/>
  <c r="G1232" i="33"/>
  <c r="G1522" i="33"/>
  <c r="G607" i="33"/>
  <c r="G629" i="33"/>
  <c r="G632" i="33"/>
  <c r="G266" i="33"/>
  <c r="G272" i="33"/>
  <c r="G298" i="33"/>
  <c r="G304" i="33"/>
  <c r="G394" i="33"/>
  <c r="G400" i="33"/>
  <c r="G542" i="33"/>
  <c r="G191" i="33"/>
  <c r="G197" i="33"/>
  <c r="G223" i="33"/>
  <c r="G229" i="33"/>
  <c r="G287" i="33"/>
  <c r="G293" i="33"/>
  <c r="G319" i="33"/>
  <c r="G325" i="33"/>
  <c r="G351" i="33"/>
  <c r="G357" i="33"/>
  <c r="G383" i="33"/>
  <c r="G389" i="33"/>
  <c r="G415" i="33"/>
  <c r="G421" i="33"/>
  <c r="G447" i="33"/>
  <c r="G453" i="33"/>
  <c r="G511" i="33"/>
  <c r="G533" i="33"/>
  <c r="G536" i="33"/>
  <c r="G558" i="33"/>
  <c r="G561" i="33"/>
  <c r="G570" i="33"/>
  <c r="G639" i="33"/>
  <c r="G661" i="33"/>
  <c r="G664" i="33"/>
  <c r="G686" i="33"/>
  <c r="G692" i="33"/>
  <c r="G742" i="33"/>
  <c r="G905" i="33"/>
  <c r="G2018" i="33"/>
  <c r="G2016" i="33"/>
  <c r="G2014" i="33"/>
  <c r="G2012" i="33"/>
  <c r="G2010" i="33"/>
  <c r="G2008" i="33"/>
  <c r="G2006" i="33"/>
  <c r="G2004" i="33"/>
  <c r="G2002" i="33"/>
  <c r="G2000" i="33"/>
  <c r="G1998" i="33"/>
  <c r="G1996" i="33"/>
  <c r="G1994" i="33"/>
  <c r="G1992" i="33"/>
  <c r="G1990" i="33"/>
  <c r="G1988" i="33"/>
  <c r="G1986" i="33"/>
  <c r="G1984" i="33"/>
  <c r="G1982" i="33"/>
  <c r="G1980" i="33"/>
  <c r="G1978" i="33"/>
  <c r="G1976" i="33"/>
  <c r="G1974" i="33"/>
  <c r="G1972" i="33"/>
  <c r="G1970" i="33"/>
  <c r="G1968" i="33"/>
  <c r="G1966" i="33"/>
  <c r="G1964" i="33"/>
  <c r="G1962" i="33"/>
  <c r="G1960" i="33"/>
  <c r="G1958" i="33"/>
  <c r="G1956" i="33"/>
  <c r="G1954" i="33"/>
  <c r="G1952" i="33"/>
  <c r="G1950" i="33"/>
  <c r="G1948" i="33"/>
  <c r="G1946" i="33"/>
  <c r="G1944" i="33"/>
  <c r="G1942" i="33"/>
  <c r="G1940" i="33"/>
  <c r="G1938" i="33"/>
  <c r="G1936" i="33"/>
  <c r="G1934" i="33"/>
  <c r="G1932" i="33"/>
  <c r="G1930" i="33"/>
  <c r="G1928" i="33"/>
  <c r="G1926" i="33"/>
  <c r="G1924" i="33"/>
  <c r="G1922" i="33"/>
  <c r="G1920" i="33"/>
  <c r="G1918" i="33"/>
  <c r="G1916" i="33"/>
  <c r="G1914" i="33"/>
  <c r="G1912" i="33"/>
  <c r="G1910" i="33"/>
  <c r="G1908" i="33"/>
  <c r="G1906" i="33"/>
  <c r="G1904" i="33"/>
  <c r="G1902" i="33"/>
  <c r="G1900" i="33"/>
  <c r="G1898" i="33"/>
  <c r="G1896" i="33"/>
  <c r="G1894" i="33"/>
  <c r="G1892" i="33"/>
  <c r="G1890" i="33"/>
  <c r="G1888" i="33"/>
  <c r="G1886" i="33"/>
  <c r="G1884" i="33"/>
  <c r="G1882" i="33"/>
  <c r="G1880" i="33"/>
  <c r="G1878" i="33"/>
  <c r="G1876" i="33"/>
  <c r="G1874" i="33"/>
  <c r="G1872" i="33"/>
  <c r="G1870" i="33"/>
  <c r="G1868" i="33"/>
  <c r="G1866" i="33"/>
  <c r="G1864" i="33"/>
  <c r="G1862" i="33"/>
  <c r="G1860" i="33"/>
  <c r="G1858" i="33"/>
  <c r="G1856" i="33"/>
  <c r="G1854" i="33"/>
  <c r="G1852" i="33"/>
  <c r="G1850" i="33"/>
  <c r="G1848" i="33"/>
  <c r="G1846" i="33"/>
  <c r="G1844" i="33"/>
  <c r="G1842" i="33"/>
  <c r="G1840" i="33"/>
  <c r="G1838" i="33"/>
  <c r="G1836" i="33"/>
  <c r="G1834" i="33"/>
  <c r="G1832" i="33"/>
  <c r="G1830" i="33"/>
  <c r="G1828" i="33"/>
  <c r="G1826" i="33"/>
  <c r="G1824" i="33"/>
  <c r="G1822" i="33"/>
  <c r="G1820" i="33"/>
  <c r="G1818" i="33"/>
  <c r="G1816" i="33"/>
  <c r="G1814" i="33"/>
  <c r="G1812" i="33"/>
  <c r="G1810" i="33"/>
  <c r="G1808" i="33"/>
  <c r="G2011" i="33"/>
  <c r="G1995" i="33"/>
  <c r="G1979" i="33"/>
  <c r="G1963" i="33"/>
  <c r="G1947" i="33"/>
  <c r="G1931" i="33"/>
  <c r="G1915" i="33"/>
  <c r="G1899" i="33"/>
  <c r="G1883" i="33"/>
  <c r="G1867" i="33"/>
  <c r="G1851" i="33"/>
  <c r="G1835" i="33"/>
  <c r="G1819" i="33"/>
  <c r="G2013" i="33"/>
  <c r="G1997" i="33"/>
  <c r="G1981" i="33"/>
  <c r="G1965" i="33"/>
  <c r="G1949" i="33"/>
  <c r="G1933" i="33"/>
  <c r="G1917" i="33"/>
  <c r="G1901" i="33"/>
  <c r="G1885" i="33"/>
  <c r="G1869" i="33"/>
  <c r="G1853" i="33"/>
  <c r="G1837" i="33"/>
  <c r="G1821" i="33"/>
  <c r="G2017" i="33"/>
  <c r="G2001" i="33"/>
  <c r="G1985" i="33"/>
  <c r="G1969" i="33"/>
  <c r="G1953" i="33"/>
  <c r="G1937" i="33"/>
  <c r="G1921" i="33"/>
  <c r="G1905" i="33"/>
  <c r="G1889" i="33"/>
  <c r="G1873" i="33"/>
  <c r="G1857" i="33"/>
  <c r="G1841" i="33"/>
  <c r="G1825" i="33"/>
  <c r="G1809" i="33"/>
  <c r="G2007" i="33"/>
  <c r="G1991" i="33"/>
  <c r="G2005" i="33"/>
  <c r="G1971" i="33"/>
  <c r="G1957" i="33"/>
  <c r="G1919" i="33"/>
  <c r="G1911" i="33"/>
  <c r="G1881" i="33"/>
  <c r="G1999" i="33"/>
  <c r="G1973" i="33"/>
  <c r="G1935" i="33"/>
  <c r="G1927" i="33"/>
  <c r="G1897" i="33"/>
  <c r="G1859" i="33"/>
  <c r="G1845" i="33"/>
  <c r="G1807" i="33"/>
  <c r="G1798" i="33"/>
  <c r="G1791" i="33"/>
  <c r="G1782" i="33"/>
  <c r="G1775" i="33"/>
  <c r="G1766" i="33"/>
  <c r="G1759" i="33"/>
  <c r="G1750" i="33"/>
  <c r="G1743" i="33"/>
  <c r="G1734" i="33"/>
  <c r="G1727" i="33"/>
  <c r="G1718" i="33"/>
  <c r="G1711" i="33"/>
  <c r="G1702" i="33"/>
  <c r="G1695" i="33"/>
  <c r="G1686" i="33"/>
  <c r="G1679" i="33"/>
  <c r="G1670" i="33"/>
  <c r="G1663" i="33"/>
  <c r="G1654" i="33"/>
  <c r="G1647" i="33"/>
  <c r="G1993" i="33"/>
  <c r="G1951" i="33"/>
  <c r="G1943" i="33"/>
  <c r="G1913" i="33"/>
  <c r="G1875" i="33"/>
  <c r="G1861" i="33"/>
  <c r="G1823" i="33"/>
  <c r="G1815" i="33"/>
  <c r="G1800" i="33"/>
  <c r="G1793" i="33"/>
  <c r="G1784" i="33"/>
  <c r="G1777" i="33"/>
  <c r="G1768" i="33"/>
  <c r="G1761" i="33"/>
  <c r="G1752" i="33"/>
  <c r="G1745" i="33"/>
  <c r="G1736" i="33"/>
  <c r="G1729" i="33"/>
  <c r="G1720" i="33"/>
  <c r="G1713" i="33"/>
  <c r="G1704" i="33"/>
  <c r="G1697" i="33"/>
  <c r="G1688" i="33"/>
  <c r="G1681" i="33"/>
  <c r="G1672" i="33"/>
  <c r="G1665" i="33"/>
  <c r="G1656" i="33"/>
  <c r="G1649" i="33"/>
  <c r="G1640" i="33"/>
  <c r="G2019" i="33"/>
  <c r="G1987" i="33"/>
  <c r="G1967" i="33"/>
  <c r="G1959" i="33"/>
  <c r="G1929" i="33"/>
  <c r="G1891" i="33"/>
  <c r="G1877" i="33"/>
  <c r="G1839" i="33"/>
  <c r="G1831" i="33"/>
  <c r="G1802" i="33"/>
  <c r="G1795" i="33"/>
  <c r="G1786" i="33"/>
  <c r="G1779" i="33"/>
  <c r="G1770" i="33"/>
  <c r="G1763" i="33"/>
  <c r="G1754" i="33"/>
  <c r="G1747" i="33"/>
  <c r="G1738" i="33"/>
  <c r="G1731" i="33"/>
  <c r="G1722" i="33"/>
  <c r="G2009" i="33"/>
  <c r="G1977" i="33"/>
  <c r="G1939" i="33"/>
  <c r="G1925" i="33"/>
  <c r="G1989" i="33"/>
  <c r="G1975" i="33"/>
  <c r="G1961" i="33"/>
  <c r="G1941" i="33"/>
  <c r="G1923" i="33"/>
  <c r="G1903" i="33"/>
  <c r="G1887" i="33"/>
  <c r="G2003" i="33"/>
  <c r="G1909" i="33"/>
  <c r="G1829" i="33"/>
  <c r="G1817" i="33"/>
  <c r="G1811" i="33"/>
  <c r="G1805" i="33"/>
  <c r="G1783" i="33"/>
  <c r="G1778" i="33"/>
  <c r="G1756" i="33"/>
  <c r="G1753" i="33"/>
  <c r="G1748" i="33"/>
  <c r="G1726" i="33"/>
  <c r="G1705" i="33"/>
  <c r="G1700" i="33"/>
  <c r="G1687" i="33"/>
  <c r="G1677" i="33"/>
  <c r="G1669" i="33"/>
  <c r="G1659" i="33"/>
  <c r="G1641" i="33"/>
  <c r="G1634" i="33"/>
  <c r="G1627" i="33"/>
  <c r="G1625" i="33"/>
  <c r="G1623" i="33"/>
  <c r="G1621" i="33"/>
  <c r="G1619" i="33"/>
  <c r="G1617" i="33"/>
  <c r="G1615" i="33"/>
  <c r="G1613" i="33"/>
  <c r="G1611" i="33"/>
  <c r="G1609" i="33"/>
  <c r="G1607" i="33"/>
  <c r="G1605" i="33"/>
  <c r="G1603" i="33"/>
  <c r="G1601" i="33"/>
  <c r="G1599" i="33"/>
  <c r="G1597" i="33"/>
  <c r="G1595" i="33"/>
  <c r="G1593" i="33"/>
  <c r="G1591" i="33"/>
  <c r="G1589" i="33"/>
  <c r="G1587" i="33"/>
  <c r="G1585" i="33"/>
  <c r="G1583" i="33"/>
  <c r="G1581" i="33"/>
  <c r="G1579" i="33"/>
  <c r="G1577" i="33"/>
  <c r="G1575" i="33"/>
  <c r="G1573" i="33"/>
  <c r="G1571" i="33"/>
  <c r="G1569" i="33"/>
  <c r="G1567" i="33"/>
  <c r="G1565" i="33"/>
  <c r="G1563" i="33"/>
  <c r="G1561" i="33"/>
  <c r="G1559" i="33"/>
  <c r="G1557" i="33"/>
  <c r="G1555" i="33"/>
  <c r="G1553" i="33"/>
  <c r="G1551" i="33"/>
  <c r="G1549" i="33"/>
  <c r="G1547" i="33"/>
  <c r="G1545" i="33"/>
  <c r="G1543" i="33"/>
  <c r="G1541" i="33"/>
  <c r="G1539" i="33"/>
  <c r="G1537" i="33"/>
  <c r="G1535" i="33"/>
  <c r="G1533" i="33"/>
  <c r="G1531" i="33"/>
  <c r="G1529" i="33"/>
  <c r="G1527" i="33"/>
  <c r="G1525" i="33"/>
  <c r="G1523" i="33"/>
  <c r="G1521" i="33"/>
  <c r="G1519" i="33"/>
  <c r="G1517" i="33"/>
  <c r="G1515" i="33"/>
  <c r="G1513" i="33"/>
  <c r="G1511" i="33"/>
  <c r="G1509" i="33"/>
  <c r="G1507" i="33"/>
  <c r="G1505" i="33"/>
  <c r="G1503" i="33"/>
  <c r="G1501" i="33"/>
  <c r="G1499" i="33"/>
  <c r="G1497" i="33"/>
  <c r="G1495" i="33"/>
  <c r="G1493" i="33"/>
  <c r="G1491" i="33"/>
  <c r="G1489" i="33"/>
  <c r="G1487" i="33"/>
  <c r="G1485" i="33"/>
  <c r="G1483" i="33"/>
  <c r="G1481" i="33"/>
  <c r="G1479" i="33"/>
  <c r="G1477" i="33"/>
  <c r="G1475" i="33"/>
  <c r="G1473" i="33"/>
  <c r="G1471" i="33"/>
  <c r="G1469" i="33"/>
  <c r="G1467" i="33"/>
  <c r="G1465" i="33"/>
  <c r="G1463" i="33"/>
  <c r="G1461" i="33"/>
  <c r="G1459" i="33"/>
  <c r="G1457" i="33"/>
  <c r="G1455" i="33"/>
  <c r="G1453" i="33"/>
  <c r="G1451" i="33"/>
  <c r="G1449" i="33"/>
  <c r="G1447" i="33"/>
  <c r="G1445" i="33"/>
  <c r="G1443" i="33"/>
  <c r="G1441" i="33"/>
  <c r="G1439" i="33"/>
  <c r="G1437" i="33"/>
  <c r="G1435" i="33"/>
  <c r="G1433" i="33"/>
  <c r="G1431" i="33"/>
  <c r="G1429" i="33"/>
  <c r="G1427" i="33"/>
  <c r="G1425" i="33"/>
  <c r="G1423" i="33"/>
  <c r="G1421" i="33"/>
  <c r="G1419" i="33"/>
  <c r="G1417" i="33"/>
  <c r="G1415" i="33"/>
  <c r="G1413" i="33"/>
  <c r="G1411" i="33"/>
  <c r="G1409" i="33"/>
  <c r="G1407" i="33"/>
  <c r="G1405" i="33"/>
  <c r="G1403" i="33"/>
  <c r="G1401" i="33"/>
  <c r="G1399" i="33"/>
  <c r="G1397" i="33"/>
  <c r="G1395" i="33"/>
  <c r="G1393" i="33"/>
  <c r="G1391" i="33"/>
  <c r="G1389" i="33"/>
  <c r="G1387" i="33"/>
  <c r="G1385" i="33"/>
  <c r="G1383" i="33"/>
  <c r="G1381" i="33"/>
  <c r="G1379" i="33"/>
  <c r="G1377" i="33"/>
  <c r="G1893" i="33"/>
  <c r="G1799" i="33"/>
  <c r="G1794" i="33"/>
  <c r="G1772" i="33"/>
  <c r="G1769" i="33"/>
  <c r="G1764" i="33"/>
  <c r="G1742" i="33"/>
  <c r="G1723" i="33"/>
  <c r="G1715" i="33"/>
  <c r="G1710" i="33"/>
  <c r="G1692" i="33"/>
  <c r="G1682" i="33"/>
  <c r="G1674" i="33"/>
  <c r="G1664" i="33"/>
  <c r="G1651" i="33"/>
  <c r="G1646" i="33"/>
  <c r="G1879" i="33"/>
  <c r="G1863" i="33"/>
  <c r="G1813" i="33"/>
  <c r="G1788" i="33"/>
  <c r="G1785" i="33"/>
  <c r="G1780" i="33"/>
  <c r="G1758" i="33"/>
  <c r="G1739" i="33"/>
  <c r="G1955" i="33"/>
  <c r="G1871" i="33"/>
  <c r="G1865" i="33"/>
  <c r="G1843" i="33"/>
  <c r="G1806" i="33"/>
  <c r="G1787" i="33"/>
  <c r="G1765" i="33"/>
  <c r="G1760" i="33"/>
  <c r="G1757" i="33"/>
  <c r="G1735" i="33"/>
  <c r="G1730" i="33"/>
  <c r="G1714" i="33"/>
  <c r="G1706" i="33"/>
  <c r="G1696" i="33"/>
  <c r="G1683" i="33"/>
  <c r="G1678" i="33"/>
  <c r="G1660" i="33"/>
  <c r="G1650" i="33"/>
  <c r="G1642" i="33"/>
  <c r="G1637" i="33"/>
  <c r="G1628" i="33"/>
  <c r="G1983" i="33"/>
  <c r="G1827" i="33"/>
  <c r="G1803" i="33"/>
  <c r="G1774" i="33"/>
  <c r="G1771" i="33"/>
  <c r="G1732" i="33"/>
  <c r="G1719" i="33"/>
  <c r="G1684" i="33"/>
  <c r="G1657" i="33"/>
  <c r="G1895" i="33"/>
  <c r="G1847" i="33"/>
  <c r="G1790" i="33"/>
  <c r="G1741" i="33"/>
  <c r="G1725" i="33"/>
  <c r="G1701" i="33"/>
  <c r="G1666" i="33"/>
  <c r="G1648" i="33"/>
  <c r="G1645" i="33"/>
  <c r="G1639" i="33"/>
  <c r="G1631" i="33"/>
  <c r="G1626" i="33"/>
  <c r="G1610" i="33"/>
  <c r="G1594" i="33"/>
  <c r="G1578" i="33"/>
  <c r="G1562" i="33"/>
  <c r="G1546" i="33"/>
  <c r="G1530" i="33"/>
  <c r="G1514" i="33"/>
  <c r="G1498" i="33"/>
  <c r="G1482" i="33"/>
  <c r="G1466" i="33"/>
  <c r="G1450" i="33"/>
  <c r="G1434" i="33"/>
  <c r="G1418" i="33"/>
  <c r="G1833" i="33"/>
  <c r="G1796" i="33"/>
  <c r="G1767" i="33"/>
  <c r="G1744" i="33"/>
  <c r="G1728" i="33"/>
  <c r="G1716" i="33"/>
  <c r="G1707" i="33"/>
  <c r="G1698" i="33"/>
  <c r="G1689" i="33"/>
  <c r="G1680" i="33"/>
  <c r="G1671" i="33"/>
  <c r="G1636" i="33"/>
  <c r="G1612" i="33"/>
  <c r="G1596" i="33"/>
  <c r="G1580" i="33"/>
  <c r="G1564" i="33"/>
  <c r="G1548" i="33"/>
  <c r="G1532" i="33"/>
  <c r="G1516" i="33"/>
  <c r="G1500" i="33"/>
  <c r="G1484" i="33"/>
  <c r="G1468" i="33"/>
  <c r="G1452" i="33"/>
  <c r="G1436" i="33"/>
  <c r="G1420" i="33"/>
  <c r="G1404" i="33"/>
  <c r="G2015" i="33"/>
  <c r="G1776" i="33"/>
  <c r="G1773" i="33"/>
  <c r="G1737" i="33"/>
  <c r="G1721" i="33"/>
  <c r="G1668" i="33"/>
  <c r="G1662" i="33"/>
  <c r="G1653" i="33"/>
  <c r="G1633" i="33"/>
  <c r="G1855" i="33"/>
  <c r="G1781" i="33"/>
  <c r="G1762" i="33"/>
  <c r="G1755" i="33"/>
  <c r="G1717" i="33"/>
  <c r="G1667" i="33"/>
  <c r="G1661" i="33"/>
  <c r="G1632" i="33"/>
  <c r="G1620" i="33"/>
  <c r="G1604" i="33"/>
  <c r="G1588" i="33"/>
  <c r="G1572" i="33"/>
  <c r="G1556" i="33"/>
  <c r="G1540" i="33"/>
  <c r="G1524" i="33"/>
  <c r="G1508" i="33"/>
  <c r="G1492" i="33"/>
  <c r="G1476" i="33"/>
  <c r="G1460" i="33"/>
  <c r="G1444" i="33"/>
  <c r="G1428" i="33"/>
  <c r="G1412" i="33"/>
  <c r="G1396" i="33"/>
  <c r="G1380" i="33"/>
  <c r="G1945" i="33"/>
  <c r="G1792" i="33"/>
  <c r="G1699" i="33"/>
  <c r="G1638" i="33"/>
  <c r="G1635" i="33"/>
  <c r="G1592" i="33"/>
  <c r="G1584" i="33"/>
  <c r="G1554" i="33"/>
  <c r="G1502" i="33"/>
  <c r="G1494" i="33"/>
  <c r="G1464" i="33"/>
  <c r="G1456" i="33"/>
  <c r="G1426" i="33"/>
  <c r="G1394" i="33"/>
  <c r="G1384" i="33"/>
  <c r="G1370" i="33"/>
  <c r="G1363" i="33"/>
  <c r="G1354" i="33"/>
  <c r="G1347" i="33"/>
  <c r="G1338" i="33"/>
  <c r="G1746" i="33"/>
  <c r="G1724" i="33"/>
  <c r="G1709" i="33"/>
  <c r="G1675" i="33"/>
  <c r="G1644" i="33"/>
  <c r="G1622" i="33"/>
  <c r="G1608" i="33"/>
  <c r="G1600" i="33"/>
  <c r="G1570" i="33"/>
  <c r="G1518" i="33"/>
  <c r="G1510" i="33"/>
  <c r="G1480" i="33"/>
  <c r="G1472" i="33"/>
  <c r="G1442" i="33"/>
  <c r="G1372" i="33"/>
  <c r="G1365" i="33"/>
  <c r="G1356" i="33"/>
  <c r="G1349" i="33"/>
  <c r="G1340" i="33"/>
  <c r="G1333" i="33"/>
  <c r="G1324" i="33"/>
  <c r="G1317" i="33"/>
  <c r="G1308" i="33"/>
  <c r="G1301" i="33"/>
  <c r="G1292" i="33"/>
  <c r="G1285" i="33"/>
  <c r="G1276" i="33"/>
  <c r="G1269" i="33"/>
  <c r="G1260" i="33"/>
  <c r="G1253" i="33"/>
  <c r="G1244" i="33"/>
  <c r="G1237" i="33"/>
  <c r="G1228" i="33"/>
  <c r="G1221" i="33"/>
  <c r="G1212" i="33"/>
  <c r="G1205" i="33"/>
  <c r="G1196" i="33"/>
  <c r="G1189" i="33"/>
  <c r="G1180" i="33"/>
  <c r="G1173" i="33"/>
  <c r="G1164" i="33"/>
  <c r="G1157" i="33"/>
  <c r="G1148" i="33"/>
  <c r="G1141" i="33"/>
  <c r="G1132" i="33"/>
  <c r="G1125" i="33"/>
  <c r="G1116" i="33"/>
  <c r="G1109" i="33"/>
  <c r="G1100" i="33"/>
  <c r="G1093" i="33"/>
  <c r="G1084" i="33"/>
  <c r="G1077" i="33"/>
  <c r="G1068" i="33"/>
  <c r="G1061" i="33"/>
  <c r="G1052" i="33"/>
  <c r="G1045" i="33"/>
  <c r="G1036" i="33"/>
  <c r="G1749" i="33"/>
  <c r="G1712" i="33"/>
  <c r="G1685" i="33"/>
  <c r="G1616" i="33"/>
  <c r="G1586" i="33"/>
  <c r="G1534" i="33"/>
  <c r="G1526" i="33"/>
  <c r="G1496" i="33"/>
  <c r="G1488" i="33"/>
  <c r="G1458" i="33"/>
  <c r="G1406" i="33"/>
  <c r="G1386" i="33"/>
  <c r="G1374" i="33"/>
  <c r="G1367" i="33"/>
  <c r="G1358" i="33"/>
  <c r="G1351" i="33"/>
  <c r="G1342" i="33"/>
  <c r="G1335" i="33"/>
  <c r="G1326" i="33"/>
  <c r="G1319" i="33"/>
  <c r="G1310" i="33"/>
  <c r="G1303" i="33"/>
  <c r="G1294" i="33"/>
  <c r="G1287" i="33"/>
  <c r="G1278" i="33"/>
  <c r="G1271" i="33"/>
  <c r="G1262" i="33"/>
  <c r="G1255" i="33"/>
  <c r="G1246" i="33"/>
  <c r="G1239" i="33"/>
  <c r="G1230" i="33"/>
  <c r="G1223" i="33"/>
  <c r="G1214" i="33"/>
  <c r="G1207" i="33"/>
  <c r="G1198" i="33"/>
  <c r="G1191" i="33"/>
  <c r="G1182" i="33"/>
  <c r="G1175" i="33"/>
  <c r="G1166" i="33"/>
  <c r="G1159" i="33"/>
  <c r="G1150" i="33"/>
  <c r="G1143" i="33"/>
  <c r="G1134" i="33"/>
  <c r="G1127" i="33"/>
  <c r="G1118" i="33"/>
  <c r="G1111" i="33"/>
  <c r="G1102" i="33"/>
  <c r="G1095" i="33"/>
  <c r="G1086" i="33"/>
  <c r="G1079" i="33"/>
  <c r="G1070" i="33"/>
  <c r="G1063" i="33"/>
  <c r="G1054" i="33"/>
  <c r="G1047" i="33"/>
  <c r="G1038" i="33"/>
  <c r="G1031" i="33"/>
  <c r="G1022" i="33"/>
  <c r="G1015" i="33"/>
  <c r="G1694" i="33"/>
  <c r="G1691" i="33"/>
  <c r="G1624" i="33"/>
  <c r="G1602" i="33"/>
  <c r="G1550" i="33"/>
  <c r="G1542" i="33"/>
  <c r="G1512" i="33"/>
  <c r="G1504" i="33"/>
  <c r="G1474" i="33"/>
  <c r="G1422" i="33"/>
  <c r="G1414" i="33"/>
  <c r="G1398" i="33"/>
  <c r="G1388" i="33"/>
  <c r="G1376" i="33"/>
  <c r="G1789" i="33"/>
  <c r="G1703" i="33"/>
  <c r="G1658" i="33"/>
  <c r="G1652" i="33"/>
  <c r="G1629" i="33"/>
  <c r="G1614" i="33"/>
  <c r="G1606" i="33"/>
  <c r="G1576" i="33"/>
  <c r="G1568" i="33"/>
  <c r="G1538" i="33"/>
  <c r="G1486" i="33"/>
  <c r="G1478" i="33"/>
  <c r="G1448" i="33"/>
  <c r="G1440" i="33"/>
  <c r="G1410" i="33"/>
  <c r="G1402" i="33"/>
  <c r="G1382" i="33"/>
  <c r="G1368" i="33"/>
  <c r="G1361" i="33"/>
  <c r="G1352" i="33"/>
  <c r="G1345" i="33"/>
  <c r="G1336" i="33"/>
  <c r="G1329" i="33"/>
  <c r="G1320" i="33"/>
  <c r="G1313" i="33"/>
  <c r="G1304" i="33"/>
  <c r="G1297" i="33"/>
  <c r="G1288" i="33"/>
  <c r="G1281" i="33"/>
  <c r="G1272" i="33"/>
  <c r="G1265" i="33"/>
  <c r="G1256" i="33"/>
  <c r="G1249" i="33"/>
  <c r="G1240" i="33"/>
  <c r="G1233" i="33"/>
  <c r="G1224" i="33"/>
  <c r="G1217" i="33"/>
  <c r="G1208" i="33"/>
  <c r="G1201" i="33"/>
  <c r="G1192" i="33"/>
  <c r="G1185" i="33"/>
  <c r="G1176" i="33"/>
  <c r="G1169" i="33"/>
  <c r="G1160" i="33"/>
  <c r="G1153" i="33"/>
  <c r="G1144" i="33"/>
  <c r="G1137" i="33"/>
  <c r="G1128" i="33"/>
  <c r="G1121" i="33"/>
  <c r="G1801" i="33"/>
  <c r="G1708" i="33"/>
  <c r="G1655" i="33"/>
  <c r="G1598" i="33"/>
  <c r="G1544" i="33"/>
  <c r="G1438" i="33"/>
  <c r="G1378" i="33"/>
  <c r="G1375" i="33"/>
  <c r="G1369" i="33"/>
  <c r="G1346" i="33"/>
  <c r="G1343" i="33"/>
  <c r="G1337" i="33"/>
  <c r="G1323" i="33"/>
  <c r="G1318" i="33"/>
  <c r="G1299" i="33"/>
  <c r="G1296" i="33"/>
  <c r="G1277" i="33"/>
  <c r="G1258" i="33"/>
  <c r="G1250" i="33"/>
  <c r="G1247" i="33"/>
  <c r="G1220" i="33"/>
  <c r="G1209" i="33"/>
  <c r="G1195" i="33"/>
  <c r="G1190" i="33"/>
  <c r="G1171" i="33"/>
  <c r="G1168" i="33"/>
  <c r="G1149" i="33"/>
  <c r="G1130" i="33"/>
  <c r="G1122" i="33"/>
  <c r="G1119" i="33"/>
  <c r="G1114" i="33"/>
  <c r="G1101" i="33"/>
  <c r="G1091" i="33"/>
  <c r="G1083" i="33"/>
  <c r="G1073" i="33"/>
  <c r="G1804" i="33"/>
  <c r="G1797" i="33"/>
  <c r="G1618" i="33"/>
  <c r="G1574" i="33"/>
  <c r="G1520" i="33"/>
  <c r="G1506" i="33"/>
  <c r="G1462" i="33"/>
  <c r="G1366" i="33"/>
  <c r="G1360" i="33"/>
  <c r="G1357" i="33"/>
  <c r="G1334" i="33"/>
  <c r="G1315" i="33"/>
  <c r="G1312" i="33"/>
  <c r="G1293" i="33"/>
  <c r="G1274" i="33"/>
  <c r="G1266" i="33"/>
  <c r="G1263" i="33"/>
  <c r="G1236" i="33"/>
  <c r="G1225" i="33"/>
  <c r="G1211" i="33"/>
  <c r="G1206" i="33"/>
  <c r="G1187" i="33"/>
  <c r="G1184" i="33"/>
  <c r="G1165" i="33"/>
  <c r="G1146" i="33"/>
  <c r="G1138" i="33"/>
  <c r="G1135" i="33"/>
  <c r="G1106" i="33"/>
  <c r="G1096" i="33"/>
  <c r="G1088" i="33"/>
  <c r="G1078" i="33"/>
  <c r="G1065" i="33"/>
  <c r="G1060" i="33"/>
  <c r="G1042" i="33"/>
  <c r="G1032" i="33"/>
  <c r="G1027" i="33"/>
  <c r="G1010" i="33"/>
  <c r="G1003" i="33"/>
  <c r="G994" i="33"/>
  <c r="G987" i="33"/>
  <c r="G978" i="33"/>
  <c r="G971" i="33"/>
  <c r="G962" i="33"/>
  <c r="G955" i="33"/>
  <c r="G946" i="33"/>
  <c r="G939" i="33"/>
  <c r="G930" i="33"/>
  <c r="G923" i="33"/>
  <c r="G914" i="33"/>
  <c r="G907" i="33"/>
  <c r="G898" i="33"/>
  <c r="G1673" i="33"/>
  <c r="G1643" i="33"/>
  <c r="G1560" i="33"/>
  <c r="G1536" i="33"/>
  <c r="G1424" i="33"/>
  <c r="G1400" i="33"/>
  <c r="G1390" i="33"/>
  <c r="G1371" i="33"/>
  <c r="G1339" i="33"/>
  <c r="G1331" i="33"/>
  <c r="G1328" i="33"/>
  <c r="G1309" i="33"/>
  <c r="G1290" i="33"/>
  <c r="G1282" i="33"/>
  <c r="G1279" i="33"/>
  <c r="G1252" i="33"/>
  <c r="G1241" i="33"/>
  <c r="G1227" i="33"/>
  <c r="G1222" i="33"/>
  <c r="G1203" i="33"/>
  <c r="G1200" i="33"/>
  <c r="G1181" i="33"/>
  <c r="G1162" i="33"/>
  <c r="G1154" i="33"/>
  <c r="G1151" i="33"/>
  <c r="G1124" i="33"/>
  <c r="G1103" i="33"/>
  <c r="G1098" i="33"/>
  <c r="G1085" i="33"/>
  <c r="G1075" i="33"/>
  <c r="G1067" i="33"/>
  <c r="G1057" i="33"/>
  <c r="G1039" i="33"/>
  <c r="G1034" i="33"/>
  <c r="G1029" i="33"/>
  <c r="G1017" i="33"/>
  <c r="G1005" i="33"/>
  <c r="G996" i="33"/>
  <c r="G989" i="33"/>
  <c r="G980" i="33"/>
  <c r="G973" i="33"/>
  <c r="G964" i="33"/>
  <c r="G957" i="33"/>
  <c r="G948" i="33"/>
  <c r="G941" i="33"/>
  <c r="G932" i="33"/>
  <c r="G925" i="33"/>
  <c r="G916" i="33"/>
  <c r="G909" i="33"/>
  <c r="G900" i="33"/>
  <c r="G893" i="33"/>
  <c r="G884" i="33"/>
  <c r="G877" i="33"/>
  <c r="G868" i="33"/>
  <c r="G861" i="33"/>
  <c r="G852" i="33"/>
  <c r="G845" i="33"/>
  <c r="G836" i="33"/>
  <c r="G1849" i="33"/>
  <c r="G1676" i="33"/>
  <c r="G1566" i="33"/>
  <c r="G1348" i="33"/>
  <c r="G1325" i="33"/>
  <c r="G1306" i="33"/>
  <c r="G1298" i="33"/>
  <c r="G1295" i="33"/>
  <c r="G1268" i="33"/>
  <c r="G1257" i="33"/>
  <c r="G1243" i="33"/>
  <c r="G1238" i="33"/>
  <c r="G1219" i="33"/>
  <c r="G1216" i="33"/>
  <c r="G1197" i="33"/>
  <c r="G1178" i="33"/>
  <c r="G1170" i="33"/>
  <c r="G1167" i="33"/>
  <c r="G1140" i="33"/>
  <c r="G1129" i="33"/>
  <c r="G1113" i="33"/>
  <c r="G1108" i="33"/>
  <c r="G1090" i="33"/>
  <c r="G1080" i="33"/>
  <c r="G1907" i="33"/>
  <c r="G1740" i="33"/>
  <c r="G1690" i="33"/>
  <c r="G1630" i="33"/>
  <c r="G1490" i="33"/>
  <c r="G1446" i="33"/>
  <c r="G1355" i="33"/>
  <c r="G1316" i="33"/>
  <c r="G1305" i="33"/>
  <c r="G1291" i="33"/>
  <c r="G1286" i="33"/>
  <c r="G1267" i="33"/>
  <c r="G1264" i="33"/>
  <c r="G1245" i="33"/>
  <c r="G1226" i="33"/>
  <c r="G1218" i="33"/>
  <c r="G1215" i="33"/>
  <c r="G1188" i="33"/>
  <c r="G1177" i="33"/>
  <c r="G1163" i="33"/>
  <c r="G1158" i="33"/>
  <c r="G1139" i="33"/>
  <c r="G1136" i="33"/>
  <c r="G1117" i="33"/>
  <c r="G1107" i="33"/>
  <c r="G1099" i="33"/>
  <c r="G1089" i="33"/>
  <c r="G1071" i="33"/>
  <c r="G1066" i="33"/>
  <c r="G1053" i="33"/>
  <c r="G1043" i="33"/>
  <c r="G1035" i="33"/>
  <c r="G1028" i="33"/>
  <c r="G1023" i="33"/>
  <c r="G1016" i="33"/>
  <c r="G1011" i="33"/>
  <c r="G1004" i="33"/>
  <c r="G997" i="33"/>
  <c r="G988" i="33"/>
  <c r="G981" i="33"/>
  <c r="G972" i="33"/>
  <c r="G965" i="33"/>
  <c r="G956" i="33"/>
  <c r="G949" i="33"/>
  <c r="G940" i="33"/>
  <c r="G933" i="33"/>
  <c r="G924" i="33"/>
  <c r="G917" i="33"/>
  <c r="G908" i="33"/>
  <c r="G901" i="33"/>
  <c r="G892" i="33"/>
  <c r="G885" i="33"/>
  <c r="G876" i="33"/>
  <c r="G1733" i="33"/>
  <c r="G1558" i="33"/>
  <c r="G1373" i="33"/>
  <c r="G1332" i="33"/>
  <c r="G1322" i="33"/>
  <c r="G1254" i="33"/>
  <c r="G1234" i="33"/>
  <c r="G1231" i="33"/>
  <c r="G1193" i="33"/>
  <c r="G1186" i="33"/>
  <c r="G1179" i="33"/>
  <c r="G1152" i="33"/>
  <c r="G1072" i="33"/>
  <c r="G1048" i="33"/>
  <c r="G1030" i="33"/>
  <c r="G1024" i="33"/>
  <c r="G1021" i="33"/>
  <c r="G993" i="33"/>
  <c r="G985" i="33"/>
  <c r="G966" i="33"/>
  <c r="G963" i="33"/>
  <c r="G958" i="33"/>
  <c r="G944" i="33"/>
  <c r="G936" i="33"/>
  <c r="G1693" i="33"/>
  <c r="G1528" i="33"/>
  <c r="G1284" i="33"/>
  <c r="G1199" i="33"/>
  <c r="G1172" i="33"/>
  <c r="G1161" i="33"/>
  <c r="G1155" i="33"/>
  <c r="G1142" i="33"/>
  <c r="G1131" i="33"/>
  <c r="G1104" i="33"/>
  <c r="G1097" i="33"/>
  <c r="G1081" i="33"/>
  <c r="G1062" i="33"/>
  <c r="G1059" i="33"/>
  <c r="G1056" i="33"/>
  <c r="G1050" i="33"/>
  <c r="G1009" i="33"/>
  <c r="G1001" i="33"/>
  <c r="G982" i="33"/>
  <c r="G979" i="33"/>
  <c r="G974" i="33"/>
  <c r="G960" i="33"/>
  <c r="G952" i="33"/>
  <c r="G922" i="33"/>
  <c r="G911" i="33"/>
  <c r="G903" i="33"/>
  <c r="G887" i="33"/>
  <c r="G882" i="33"/>
  <c r="G850" i="33"/>
  <c r="G838" i="33"/>
  <c r="G833" i="33"/>
  <c r="G824" i="33"/>
  <c r="G817" i="33"/>
  <c r="G808" i="33"/>
  <c r="G801" i="33"/>
  <c r="G792" i="33"/>
  <c r="G785" i="33"/>
  <c r="G1590" i="33"/>
  <c r="G1416" i="33"/>
  <c r="G1359" i="33"/>
  <c r="G1341" i="33"/>
  <c r="G1311" i="33"/>
  <c r="G1202" i="33"/>
  <c r="G1145" i="33"/>
  <c r="G1094" i="33"/>
  <c r="G1087" i="33"/>
  <c r="G1041" i="33"/>
  <c r="G1026" i="33"/>
  <c r="G1018" i="33"/>
  <c r="G1012" i="33"/>
  <c r="G998" i="33"/>
  <c r="G995" i="33"/>
  <c r="G990" i="33"/>
  <c r="G976" i="33"/>
  <c r="G968" i="33"/>
  <c r="G938" i="33"/>
  <c r="G927" i="33"/>
  <c r="G919" i="33"/>
  <c r="G897" i="33"/>
  <c r="G879" i="33"/>
  <c r="G874" i="33"/>
  <c r="G869" i="33"/>
  <c r="G862" i="33"/>
  <c r="G857" i="33"/>
  <c r="G840" i="33"/>
  <c r="G835" i="33"/>
  <c r="G826" i="33"/>
  <c r="G819" i="33"/>
  <c r="G810" i="33"/>
  <c r="G803" i="33"/>
  <c r="G794" i="33"/>
  <c r="G787" i="33"/>
  <c r="G778" i="33"/>
  <c r="G771" i="33"/>
  <c r="G762" i="33"/>
  <c r="G755" i="33"/>
  <c r="G746" i="33"/>
  <c r="G739" i="33"/>
  <c r="G730" i="33"/>
  <c r="G723" i="33"/>
  <c r="G714" i="33"/>
  <c r="G707" i="33"/>
  <c r="G698" i="33"/>
  <c r="G691" i="33"/>
  <c r="G1751" i="33"/>
  <c r="G1470" i="33"/>
  <c r="G1430" i="33"/>
  <c r="G1408" i="33"/>
  <c r="G1362" i="33"/>
  <c r="G1344" i="33"/>
  <c r="G1321" i="33"/>
  <c r="G1314" i="33"/>
  <c r="G1307" i="33"/>
  <c r="G1280" i="33"/>
  <c r="G1120" i="33"/>
  <c r="G1110" i="33"/>
  <c r="G1074" i="33"/>
  <c r="G1044" i="33"/>
  <c r="G1020" i="33"/>
  <c r="G1006" i="33"/>
  <c r="G992" i="33"/>
  <c r="G984" i="33"/>
  <c r="G954" i="33"/>
  <c r="G943" i="33"/>
  <c r="G935" i="33"/>
  <c r="G1552" i="33"/>
  <c r="G1432" i="33"/>
  <c r="G1364" i="33"/>
  <c r="G1350" i="33"/>
  <c r="G1248" i="33"/>
  <c r="G1210" i="33"/>
  <c r="G1156" i="33"/>
  <c r="G1115" i="33"/>
  <c r="G1112" i="33"/>
  <c r="G1105" i="33"/>
  <c r="G1082" i="33"/>
  <c r="G1076" i="33"/>
  <c r="G1051" i="33"/>
  <c r="G1046" i="33"/>
  <c r="G1019" i="33"/>
  <c r="G1002" i="33"/>
  <c r="G991" i="33"/>
  <c r="G983" i="33"/>
  <c r="G961" i="33"/>
  <c r="G953" i="33"/>
  <c r="G934" i="33"/>
  <c r="G931" i="33"/>
  <c r="G926" i="33"/>
  <c r="G912" i="33"/>
  <c r="G904" i="33"/>
  <c r="G888" i="33"/>
  <c r="G878" i="33"/>
  <c r="G875" i="33"/>
  <c r="G863" i="33"/>
  <c r="G834" i="33"/>
  <c r="G827" i="33"/>
  <c r="G818" i="33"/>
  <c r="G811" i="33"/>
  <c r="G802" i="33"/>
  <c r="G795" i="33"/>
  <c r="G786" i="33"/>
  <c r="G779" i="33"/>
  <c r="G770" i="33"/>
  <c r="G763" i="33"/>
  <c r="G754" i="33"/>
  <c r="G747" i="33"/>
  <c r="G738" i="33"/>
  <c r="G731" i="33"/>
  <c r="G722" i="33"/>
  <c r="G715" i="33"/>
  <c r="G706" i="33"/>
  <c r="G1330" i="33"/>
  <c r="G1289" i="33"/>
  <c r="G1204" i="33"/>
  <c r="G1147" i="33"/>
  <c r="G1058" i="33"/>
  <c r="G1040" i="33"/>
  <c r="G1033" i="33"/>
  <c r="G1008" i="33"/>
  <c r="G950" i="33"/>
  <c r="G929" i="33"/>
  <c r="G873" i="33"/>
  <c r="G865" i="33"/>
  <c r="G859" i="33"/>
  <c r="G848" i="33"/>
  <c r="G843" i="33"/>
  <c r="G823" i="33"/>
  <c r="G815" i="33"/>
  <c r="G796" i="33"/>
  <c r="G793" i="33"/>
  <c r="G788" i="33"/>
  <c r="G772" i="33"/>
  <c r="G769" i="33"/>
  <c r="G759" i="33"/>
  <c r="G741" i="33"/>
  <c r="G736" i="33"/>
  <c r="G718" i="33"/>
  <c r="G708" i="33"/>
  <c r="G705" i="33"/>
  <c r="G693" i="33"/>
  <c r="G679" i="33"/>
  <c r="G672" i="33"/>
  <c r="G663" i="33"/>
  <c r="G656" i="33"/>
  <c r="G647" i="33"/>
  <c r="G640" i="33"/>
  <c r="G631" i="33"/>
  <c r="G624" i="33"/>
  <c r="G615" i="33"/>
  <c r="G608" i="33"/>
  <c r="G599" i="33"/>
  <c r="G592" i="33"/>
  <c r="G583" i="33"/>
  <c r="G576" i="33"/>
  <c r="G567" i="33"/>
  <c r="G560" i="33"/>
  <c r="G551" i="33"/>
  <c r="G544" i="33"/>
  <c r="G535" i="33"/>
  <c r="G528" i="33"/>
  <c r="G519" i="33"/>
  <c r="G512" i="33"/>
  <c r="G503" i="33"/>
  <c r="G496" i="33"/>
  <c r="G487" i="33"/>
  <c r="G480" i="33"/>
  <c r="G471" i="33"/>
  <c r="G1353" i="33"/>
  <c r="G1300" i="33"/>
  <c r="G970" i="33"/>
  <c r="G967" i="33"/>
  <c r="G913" i="33"/>
  <c r="G910" i="33"/>
  <c r="G894" i="33"/>
  <c r="G891" i="33"/>
  <c r="G856" i="33"/>
  <c r="G837" i="33"/>
  <c r="G831" i="33"/>
  <c r="G812" i="33"/>
  <c r="G809" i="33"/>
  <c r="G804" i="33"/>
  <c r="G790" i="33"/>
  <c r="G782" i="33"/>
  <c r="G774" i="33"/>
  <c r="G764" i="33"/>
  <c r="G761" i="33"/>
  <c r="G751" i="33"/>
  <c r="G733" i="33"/>
  <c r="G728" i="33"/>
  <c r="G710" i="33"/>
  <c r="G700" i="33"/>
  <c r="G695" i="33"/>
  <c r="G688" i="33"/>
  <c r="G681" i="33"/>
  <c r="G674" i="33"/>
  <c r="G665" i="33"/>
  <c r="G658" i="33"/>
  <c r="G649" i="33"/>
  <c r="G642" i="33"/>
  <c r="G633" i="33"/>
  <c r="G626" i="33"/>
  <c r="G617" i="33"/>
  <c r="G610" i="33"/>
  <c r="G601" i="33"/>
  <c r="G594" i="33"/>
  <c r="G585" i="33"/>
  <c r="G578" i="33"/>
  <c r="G569" i="33"/>
  <c r="G562" i="33"/>
  <c r="G553" i="33"/>
  <c r="G546" i="33"/>
  <c r="G537" i="33"/>
  <c r="G530" i="33"/>
  <c r="G521" i="33"/>
  <c r="G514" i="33"/>
  <c r="G505" i="33"/>
  <c r="G498" i="33"/>
  <c r="G489" i="33"/>
  <c r="G482" i="33"/>
  <c r="G473" i="33"/>
  <c r="G466" i="33"/>
  <c r="G457" i="33"/>
  <c r="G450" i="33"/>
  <c r="G441" i="33"/>
  <c r="G434" i="33"/>
  <c r="G425" i="33"/>
  <c r="G418" i="33"/>
  <c r="G409" i="33"/>
  <c r="G402" i="33"/>
  <c r="G393" i="33"/>
  <c r="G386" i="33"/>
  <c r="G377" i="33"/>
  <c r="G370" i="33"/>
  <c r="G361" i="33"/>
  <c r="G354" i="33"/>
  <c r="G345" i="33"/>
  <c r="G338" i="33"/>
  <c r="G329" i="33"/>
  <c r="G322" i="33"/>
  <c r="G313" i="33"/>
  <c r="G306" i="33"/>
  <c r="G297" i="33"/>
  <c r="G290" i="33"/>
  <c r="G281" i="33"/>
  <c r="G274" i="33"/>
  <c r="G265" i="33"/>
  <c r="G258" i="33"/>
  <c r="G249" i="33"/>
  <c r="G242" i="33"/>
  <c r="G233" i="33"/>
  <c r="G226" i="33"/>
  <c r="G217" i="33"/>
  <c r="G210" i="33"/>
  <c r="G201" i="33"/>
  <c r="G194" i="33"/>
  <c r="G185" i="33"/>
  <c r="G178" i="33"/>
  <c r="G169" i="33"/>
  <c r="G162" i="33"/>
  <c r="G598" i="33"/>
  <c r="G573" i="33"/>
  <c r="G557" i="33"/>
  <c r="G534" i="33"/>
  <c r="G518" i="33"/>
  <c r="G493" i="33"/>
  <c r="G477" i="33"/>
  <c r="G461" i="33"/>
  <c r="G438" i="33"/>
  <c r="G422" i="33"/>
  <c r="G397" i="33"/>
  <c r="G381" i="33"/>
  <c r="G358" i="33"/>
  <c r="G342" i="33"/>
  <c r="G317" i="33"/>
  <c r="G301" i="33"/>
  <c r="G278" i="33"/>
  <c r="G262" i="33"/>
  <c r="G237" i="33"/>
  <c r="G221" i="33"/>
  <c r="G198" i="33"/>
  <c r="G182" i="33"/>
  <c r="G157" i="33"/>
  <c r="G890" i="33"/>
  <c r="G830" i="33"/>
  <c r="G750" i="33"/>
  <c r="G727" i="33"/>
  <c r="G1064" i="33"/>
  <c r="G1025" i="33"/>
  <c r="G1014" i="33"/>
  <c r="G906" i="33"/>
  <c r="G870" i="33"/>
  <c r="G867" i="33"/>
  <c r="G853" i="33"/>
  <c r="G828" i="33"/>
  <c r="G825" i="33"/>
  <c r="G820" i="33"/>
  <c r="G806" i="33"/>
  <c r="G798" i="33"/>
  <c r="G766" i="33"/>
  <c r="G756" i="33"/>
  <c r="G753" i="33"/>
  <c r="G743" i="33"/>
  <c r="G725" i="33"/>
  <c r="G720" i="33"/>
  <c r="G702" i="33"/>
  <c r="G697" i="33"/>
  <c r="G690" i="33"/>
  <c r="G683" i="33"/>
  <c r="G676" i="33"/>
  <c r="G667" i="33"/>
  <c r="G660" i="33"/>
  <c r="G651" i="33"/>
  <c r="G644" i="33"/>
  <c r="G635" i="33"/>
  <c r="G628" i="33"/>
  <c r="G619" i="33"/>
  <c r="G612" i="33"/>
  <c r="G603" i="33"/>
  <c r="G596" i="33"/>
  <c r="G587" i="33"/>
  <c r="G580" i="33"/>
  <c r="G571" i="33"/>
  <c r="G564" i="33"/>
  <c r="G555" i="33"/>
  <c r="G548" i="33"/>
  <c r="G539" i="33"/>
  <c r="G532" i="33"/>
  <c r="G523" i="33"/>
  <c r="G516" i="33"/>
  <c r="G507" i="33"/>
  <c r="G500" i="33"/>
  <c r="G491" i="33"/>
  <c r="G484" i="33"/>
  <c r="G475" i="33"/>
  <c r="G468" i="33"/>
  <c r="G459" i="33"/>
  <c r="G452" i="33"/>
  <c r="G443" i="33"/>
  <c r="G436" i="33"/>
  <c r="G427" i="33"/>
  <c r="G420" i="33"/>
  <c r="G411" i="33"/>
  <c r="G404" i="33"/>
  <c r="G395" i="33"/>
  <c r="G388" i="33"/>
  <c r="G379" i="33"/>
  <c r="G372" i="33"/>
  <c r="G363" i="33"/>
  <c r="G356" i="33"/>
  <c r="G347" i="33"/>
  <c r="G340" i="33"/>
  <c r="G331" i="33"/>
  <c r="G324" i="33"/>
  <c r="G315" i="33"/>
  <c r="G308" i="33"/>
  <c r="G299" i="33"/>
  <c r="G292" i="33"/>
  <c r="G283" i="33"/>
  <c r="G276" i="33"/>
  <c r="G267" i="33"/>
  <c r="G260" i="33"/>
  <c r="G251" i="33"/>
  <c r="G244" i="33"/>
  <c r="G235" i="33"/>
  <c r="G228" i="33"/>
  <c r="G219" i="33"/>
  <c r="G212" i="33"/>
  <c r="G203" i="33"/>
  <c r="G196" i="33"/>
  <c r="G187" i="33"/>
  <c r="G180" i="33"/>
  <c r="G171" i="33"/>
  <c r="G164" i="33"/>
  <c r="G155" i="33"/>
  <c r="G153" i="33"/>
  <c r="G151" i="33"/>
  <c r="G149" i="33"/>
  <c r="G147" i="33"/>
  <c r="G145" i="33"/>
  <c r="G143" i="33"/>
  <c r="G141" i="33"/>
  <c r="G139" i="33"/>
  <c r="G137" i="33"/>
  <c r="G135" i="33"/>
  <c r="G133" i="33"/>
  <c r="G131" i="33"/>
  <c r="G129" i="33"/>
  <c r="G127" i="33"/>
  <c r="G125" i="33"/>
  <c r="G123" i="33"/>
  <c r="G121" i="33"/>
  <c r="G119" i="33"/>
  <c r="G117" i="33"/>
  <c r="G115" i="33"/>
  <c r="G113" i="33"/>
  <c r="G111" i="33"/>
  <c r="G109" i="33"/>
  <c r="G107" i="33"/>
  <c r="G105" i="33"/>
  <c r="G103" i="33"/>
  <c r="G101" i="33"/>
  <c r="G99" i="33"/>
  <c r="G97" i="33"/>
  <c r="G95" i="33"/>
  <c r="G93" i="33"/>
  <c r="G91" i="33"/>
  <c r="G89" i="33"/>
  <c r="G87" i="33"/>
  <c r="G85" i="33"/>
  <c r="G83" i="33"/>
  <c r="G81" i="33"/>
  <c r="G79" i="33"/>
  <c r="G77" i="33"/>
  <c r="G75" i="33"/>
  <c r="G73" i="33"/>
  <c r="G71" i="33"/>
  <c r="G69" i="33"/>
  <c r="G67" i="33"/>
  <c r="G65" i="33"/>
  <c r="G63" i="33"/>
  <c r="G61" i="33"/>
  <c r="G59" i="33"/>
  <c r="G57" i="33"/>
  <c r="G55" i="33"/>
  <c r="G53" i="33"/>
  <c r="G51" i="33"/>
  <c r="G49" i="33"/>
  <c r="G47" i="33"/>
  <c r="G45" i="33"/>
  <c r="G43" i="33"/>
  <c r="G41" i="33"/>
  <c r="G39" i="33"/>
  <c r="G37" i="33"/>
  <c r="G35" i="33"/>
  <c r="G33" i="33"/>
  <c r="G31" i="33"/>
  <c r="G29" i="33"/>
  <c r="G27" i="33"/>
  <c r="G25" i="33"/>
  <c r="G23" i="33"/>
  <c r="G21" i="33"/>
  <c r="G19" i="33"/>
  <c r="G17" i="33"/>
  <c r="G653" i="33"/>
  <c r="G646" i="33"/>
  <c r="G630" i="33"/>
  <c r="G621" i="33"/>
  <c r="G605" i="33"/>
  <c r="G589" i="33"/>
  <c r="G566" i="33"/>
  <c r="G550" i="33"/>
  <c r="G525" i="33"/>
  <c r="G509" i="33"/>
  <c r="G486" i="33"/>
  <c r="G470" i="33"/>
  <c r="G454" i="33"/>
  <c r="G429" i="33"/>
  <c r="G413" i="33"/>
  <c r="G390" i="33"/>
  <c r="G374" i="33"/>
  <c r="G349" i="33"/>
  <c r="G333" i="33"/>
  <c r="G310" i="33"/>
  <c r="G294" i="33"/>
  <c r="G269" i="33"/>
  <c r="G253" i="33"/>
  <c r="G230" i="33"/>
  <c r="G214" i="33"/>
  <c r="G189" i="33"/>
  <c r="G173" i="33"/>
  <c r="G975" i="33"/>
  <c r="G969" i="33"/>
  <c r="G945" i="33"/>
  <c r="G942" i="33"/>
  <c r="G921" i="33"/>
  <c r="G918" i="33"/>
  <c r="G902" i="33"/>
  <c r="G899" i="33"/>
  <c r="G881" i="33"/>
  <c r="G740" i="33"/>
  <c r="G737" i="33"/>
  <c r="G1270" i="33"/>
  <c r="G1259" i="33"/>
  <c r="G1007" i="33"/>
  <c r="G986" i="33"/>
  <c r="G959" i="33"/>
  <c r="G928" i="33"/>
  <c r="G915" i="33"/>
  <c r="G896" i="33"/>
  <c r="G872" i="33"/>
  <c r="G864" i="33"/>
  <c r="G847" i="33"/>
  <c r="G842" i="33"/>
  <c r="G839" i="33"/>
  <c r="G822" i="33"/>
  <c r="G814" i="33"/>
  <c r="G784" i="33"/>
  <c r="G776" i="33"/>
  <c r="G758" i="33"/>
  <c r="G748" i="33"/>
  <c r="G745" i="33"/>
  <c r="G735" i="33"/>
  <c r="G717" i="33"/>
  <c r="G712" i="33"/>
  <c r="G685" i="33"/>
  <c r="G678" i="33"/>
  <c r="G669" i="33"/>
  <c r="G662" i="33"/>
  <c r="G637" i="33"/>
  <c r="G614" i="33"/>
  <c r="G582" i="33"/>
  <c r="G541" i="33"/>
  <c r="G502" i="33"/>
  <c r="G445" i="33"/>
  <c r="G406" i="33"/>
  <c r="G365" i="33"/>
  <c r="G326" i="33"/>
  <c r="G285" i="33"/>
  <c r="G246" i="33"/>
  <c r="G205" i="33"/>
  <c r="G166" i="33"/>
  <c r="G1582" i="33"/>
  <c r="G1302" i="33"/>
  <c r="G1273" i="33"/>
  <c r="G1251" i="33"/>
  <c r="G1229" i="33"/>
  <c r="G1183" i="33"/>
  <c r="G1123" i="33"/>
  <c r="G1049" i="33"/>
  <c r="G1000" i="33"/>
  <c r="G858" i="33"/>
  <c r="G855" i="33"/>
  <c r="G800" i="33"/>
  <c r="G789" i="33"/>
  <c r="G781" i="33"/>
  <c r="G773" i="33"/>
  <c r="G768" i="33"/>
  <c r="G709" i="33"/>
  <c r="G1392" i="33"/>
  <c r="G1261" i="33"/>
  <c r="G1235" i="33"/>
  <c r="G1069" i="33"/>
  <c r="G895" i="33"/>
  <c r="G883" i="33"/>
  <c r="G871" i="33"/>
  <c r="G841" i="33"/>
  <c r="G832" i="33"/>
  <c r="G821" i="33"/>
  <c r="G813" i="33"/>
  <c r="G791" i="33"/>
  <c r="G783" i="33"/>
  <c r="G775" i="33"/>
  <c r="G757" i="33"/>
  <c r="G752" i="33"/>
  <c r="G734" i="33"/>
  <c r="G724" i="33"/>
  <c r="G721" i="33"/>
  <c r="G711" i="33"/>
  <c r="G696" i="33"/>
  <c r="G684" i="33"/>
  <c r="G675" i="33"/>
  <c r="G668" i="33"/>
  <c r="G659" i="33"/>
  <c r="G652" i="33"/>
  <c r="G643" i="33"/>
  <c r="G636" i="33"/>
  <c r="G627" i="33"/>
  <c r="G620" i="33"/>
  <c r="G611" i="33"/>
  <c r="G604" i="33"/>
  <c r="G595" i="33"/>
  <c r="G588" i="33"/>
  <c r="G579" i="33"/>
  <c r="G572" i="33"/>
  <c r="G563" i="33"/>
  <c r="G556" i="33"/>
  <c r="G547" i="33"/>
  <c r="G540" i="33"/>
  <c r="G531" i="33"/>
  <c r="G524" i="33"/>
  <c r="G515" i="33"/>
  <c r="G508" i="33"/>
  <c r="G499" i="33"/>
  <c r="G492" i="33"/>
  <c r="G483" i="33"/>
  <c r="G476" i="33"/>
  <c r="G467" i="33"/>
  <c r="G460" i="33"/>
  <c r="G451" i="33"/>
  <c r="G444" i="33"/>
  <c r="G435" i="33"/>
  <c r="G428" i="33"/>
  <c r="G419" i="33"/>
  <c r="G412" i="33"/>
  <c r="G403" i="33"/>
  <c r="G396" i="33"/>
  <c r="G387" i="33"/>
  <c r="G380" i="33"/>
  <c r="G371" i="33"/>
  <c r="G364" i="33"/>
  <c r="G355" i="33"/>
  <c r="G348" i="33"/>
  <c r="G339" i="33"/>
  <c r="G332" i="33"/>
  <c r="G323" i="33"/>
  <c r="G316" i="33"/>
  <c r="G307" i="33"/>
  <c r="G300" i="33"/>
  <c r="G291" i="33"/>
  <c r="G284" i="33"/>
  <c r="G275" i="33"/>
  <c r="G268" i="33"/>
  <c r="G259" i="33"/>
  <c r="G252" i="33"/>
  <c r="G243" i="33"/>
  <c r="G236" i="33"/>
  <c r="G227" i="33"/>
  <c r="G220" i="33"/>
  <c r="G211" i="33"/>
  <c r="G204" i="33"/>
  <c r="G195" i="33"/>
  <c r="G188" i="33"/>
  <c r="G179" i="33"/>
  <c r="G172" i="33"/>
  <c r="G163" i="33"/>
  <c r="G156" i="33"/>
  <c r="G154" i="33"/>
  <c r="G152" i="33"/>
  <c r="G150" i="33"/>
  <c r="G148" i="33"/>
  <c r="G146" i="33"/>
  <c r="G144" i="33"/>
  <c r="G142" i="33"/>
  <c r="G140" i="33"/>
  <c r="G138" i="33"/>
  <c r="G136" i="33"/>
  <c r="G134" i="33"/>
  <c r="G132" i="33"/>
  <c r="G130" i="33"/>
  <c r="G128" i="33"/>
  <c r="G126" i="33"/>
  <c r="G124" i="33"/>
  <c r="G122" i="33"/>
  <c r="G120" i="33"/>
  <c r="G118" i="33"/>
  <c r="G116" i="33"/>
  <c r="G114" i="33"/>
  <c r="G112" i="33"/>
  <c r="G110" i="33"/>
  <c r="G108" i="33"/>
  <c r="G106" i="33"/>
  <c r="G104" i="33"/>
  <c r="G102" i="33"/>
  <c r="G100" i="33"/>
  <c r="G98" i="33"/>
  <c r="G96" i="33"/>
  <c r="G94" i="33"/>
  <c r="G92" i="33"/>
  <c r="G90" i="33"/>
  <c r="G88" i="33"/>
  <c r="G86" i="33"/>
  <c r="G84" i="33"/>
  <c r="G82" i="33"/>
  <c r="G80" i="33"/>
  <c r="G78" i="33"/>
  <c r="G76" i="33"/>
  <c r="G74" i="33"/>
  <c r="G72" i="33"/>
  <c r="G70" i="33"/>
  <c r="G68" i="33"/>
  <c r="G66" i="33"/>
  <c r="G64" i="33"/>
  <c r="G62" i="33"/>
  <c r="G60" i="33"/>
  <c r="G58" i="33"/>
  <c r="G56" i="33"/>
  <c r="G54" i="33"/>
  <c r="G52" i="33"/>
  <c r="G50" i="33"/>
  <c r="G48" i="33"/>
  <c r="G46" i="33"/>
  <c r="G44" i="33"/>
  <c r="G42" i="33"/>
  <c r="G40" i="33"/>
  <c r="G38" i="33"/>
  <c r="G36" i="33"/>
  <c r="G34" i="33"/>
  <c r="G32" i="33"/>
  <c r="G30" i="33"/>
  <c r="G28" i="33"/>
  <c r="G26" i="33"/>
  <c r="G24" i="33"/>
  <c r="G22" i="33"/>
  <c r="G20" i="33"/>
  <c r="G18" i="33"/>
  <c r="G1454" i="33"/>
  <c r="G1327" i="33"/>
  <c r="G1275" i="33"/>
  <c r="G1242" i="33"/>
  <c r="G1174" i="33"/>
  <c r="G1055" i="33"/>
  <c r="G1037" i="33"/>
  <c r="G999" i="33"/>
  <c r="G977" i="33"/>
  <c r="G947" i="33"/>
  <c r="G937" i="33"/>
  <c r="G920" i="33"/>
  <c r="G889" i="33"/>
  <c r="G886" i="33"/>
  <c r="G880" i="33"/>
  <c r="G854" i="33"/>
  <c r="G851" i="33"/>
  <c r="G846" i="33"/>
  <c r="G829" i="33"/>
  <c r="G807" i="33"/>
  <c r="G799" i="33"/>
  <c r="G780" i="33"/>
  <c r="G777" i="33"/>
  <c r="G767" i="33"/>
  <c r="G749" i="33"/>
  <c r="G744" i="33"/>
  <c r="G726" i="33"/>
  <c r="G716" i="33"/>
  <c r="G713" i="33"/>
  <c r="G161" i="33"/>
  <c r="G167" i="33"/>
  <c r="G193" i="33"/>
  <c r="G199" i="33"/>
  <c r="G225" i="33"/>
  <c r="G231" i="33"/>
  <c r="G257" i="33"/>
  <c r="G263" i="33"/>
  <c r="G289" i="33"/>
  <c r="G295" i="33"/>
  <c r="G321" i="33"/>
  <c r="G327" i="33"/>
  <c r="G353" i="33"/>
  <c r="G359" i="33"/>
  <c r="G385" i="33"/>
  <c r="G391" i="33"/>
  <c r="G417" i="33"/>
  <c r="G423" i="33"/>
  <c r="G449" i="33"/>
  <c r="G455" i="33"/>
  <c r="G479" i="33"/>
  <c r="G501" i="33"/>
  <c r="G504" i="33"/>
  <c r="G202" i="33"/>
  <c r="G208" i="33"/>
  <c r="G234" i="33"/>
  <c r="G240" i="33"/>
  <c r="G362" i="33"/>
  <c r="G368" i="33"/>
  <c r="G458" i="33"/>
  <c r="G464" i="33"/>
  <c r="G545" i="33"/>
  <c r="G159" i="33"/>
  <c r="G165" i="33"/>
  <c r="G255" i="33"/>
  <c r="G261" i="33"/>
  <c r="G168" i="33"/>
  <c r="G174" i="33"/>
  <c r="G200" i="33"/>
  <c r="G206" i="33"/>
  <c r="G232" i="33"/>
  <c r="G238" i="33"/>
  <c r="G264" i="33"/>
  <c r="G270" i="33"/>
  <c r="G296" i="33"/>
  <c r="G302" i="33"/>
  <c r="G328" i="33"/>
  <c r="G334" i="33"/>
  <c r="G360" i="33"/>
  <c r="G366" i="33"/>
  <c r="G392" i="33"/>
  <c r="G398" i="33"/>
  <c r="G424" i="33"/>
  <c r="G430" i="33"/>
  <c r="G456" i="33"/>
  <c r="G462" i="33"/>
  <c r="G527" i="33"/>
  <c r="G549" i="33"/>
  <c r="G552" i="33"/>
  <c r="G574" i="33"/>
  <c r="G577" i="33"/>
  <c r="G586" i="33"/>
  <c r="G655" i="33"/>
  <c r="G677" i="33"/>
  <c r="G680" i="33"/>
  <c r="G689" i="33"/>
  <c r="G699" i="33"/>
  <c r="G1194" i="33"/>
  <c r="G538" i="33"/>
  <c r="G666" i="33"/>
  <c r="G170" i="33"/>
  <c r="G176" i="33"/>
  <c r="G330" i="33"/>
  <c r="G336" i="33"/>
  <c r="G177" i="33"/>
  <c r="G183" i="33"/>
  <c r="G209" i="33"/>
  <c r="G215" i="33"/>
  <c r="G241" i="33"/>
  <c r="G247" i="33"/>
  <c r="G273" i="33"/>
  <c r="G279" i="33"/>
  <c r="G305" i="33"/>
  <c r="G311" i="33"/>
  <c r="G337" i="33"/>
  <c r="G343" i="33"/>
  <c r="G369" i="33"/>
  <c r="G375" i="33"/>
  <c r="G401" i="33"/>
  <c r="G407" i="33"/>
  <c r="G433" i="33"/>
  <c r="G439" i="33"/>
  <c r="G465" i="33"/>
  <c r="G474" i="33"/>
  <c r="G543" i="33"/>
  <c r="G565" i="33"/>
  <c r="G568" i="33"/>
  <c r="G590" i="33"/>
  <c r="G593" i="33"/>
  <c r="G602" i="33"/>
  <c r="G671" i="33"/>
  <c r="G765" i="33"/>
  <c r="G860" i="33"/>
  <c r="G1092" i="33"/>
  <c r="B2846" i="33"/>
  <c r="B2847" i="33" s="1"/>
  <c r="B2848" i="33" s="1"/>
  <c r="B2849" i="33" s="1"/>
  <c r="B2850" i="33" s="1"/>
  <c r="B2851" i="33" s="1"/>
  <c r="B2852" i="33" s="1"/>
  <c r="B2853" i="33" s="1"/>
  <c r="B2854" i="33" s="1"/>
  <c r="B2855" i="33" s="1"/>
  <c r="B2856" i="33" s="1"/>
  <c r="B2857" i="33" s="1"/>
  <c r="B2858" i="33" s="1"/>
  <c r="B2859" i="33" s="1"/>
  <c r="B2860" i="33" s="1"/>
  <c r="B2861" i="33" s="1"/>
  <c r="B2862" i="33" s="1"/>
  <c r="B2863" i="33" s="1"/>
  <c r="B2864" i="33" s="1"/>
  <c r="B2845" i="33"/>
  <c r="M20" i="11" l="1"/>
  <c r="O20" i="11" s="1"/>
  <c r="R20" i="11" s="1"/>
  <c r="T20" i="11" s="1"/>
  <c r="U20" i="11" s="1"/>
  <c r="V20" i="11" s="1"/>
  <c r="L20" i="11"/>
  <c r="G368" i="34"/>
  <c r="K94" i="34"/>
  <c r="I425" i="34"/>
  <c r="J425" i="34" s="1"/>
  <c r="G213" i="34"/>
  <c r="K213" i="34" s="1"/>
  <c r="L408" i="34"/>
  <c r="K136" i="34"/>
  <c r="H115" i="34"/>
  <c r="J115" i="34" s="1"/>
  <c r="L87" i="34"/>
  <c r="H51" i="34"/>
  <c r="J51" i="34" s="1"/>
  <c r="I123" i="34"/>
  <c r="I30" i="34"/>
  <c r="J30" i="34"/>
  <c r="G326" i="34"/>
  <c r="K326" i="34" s="1"/>
  <c r="G274" i="34"/>
  <c r="H274" i="34" s="1"/>
  <c r="J274" i="34" s="1"/>
  <c r="H131" i="34"/>
  <c r="I131" i="34" s="1"/>
  <c r="G388" i="34"/>
  <c r="K388" i="34" s="1"/>
  <c r="H39" i="34"/>
  <c r="J39" i="34" s="1"/>
  <c r="G305" i="34"/>
  <c r="L409" i="34"/>
  <c r="G317" i="34"/>
  <c r="G206" i="34"/>
  <c r="H206" i="34" s="1"/>
  <c r="J206" i="34" s="1"/>
  <c r="H291" i="34"/>
  <c r="I291" i="34" s="1"/>
  <c r="J291" i="34" s="1"/>
  <c r="I136" i="34"/>
  <c r="G217" i="34"/>
  <c r="K217" i="34" s="1"/>
  <c r="G47" i="34"/>
  <c r="G17" i="34"/>
  <c r="G340" i="34"/>
  <c r="K340" i="34" s="1"/>
  <c r="I534" i="34"/>
  <c r="J534" i="34" s="1"/>
  <c r="G314" i="34"/>
  <c r="K103" i="34"/>
  <c r="I135" i="34"/>
  <c r="J135" i="34" s="1"/>
  <c r="L9" i="34"/>
  <c r="G57" i="34"/>
  <c r="K57" i="34" s="1"/>
  <c r="I476" i="34"/>
  <c r="J476" i="34" s="1"/>
  <c r="G412" i="34"/>
  <c r="K412" i="34" s="1"/>
  <c r="K95" i="34"/>
  <c r="I95" i="34"/>
  <c r="I35" i="34"/>
  <c r="L122" i="34"/>
  <c r="F3" i="34"/>
  <c r="H87" i="34"/>
  <c r="J87" i="34" s="1"/>
  <c r="K87" i="34"/>
  <c r="H10" i="34"/>
  <c r="J10" i="34" s="1"/>
  <c r="H568" i="34"/>
  <c r="I568" i="34"/>
  <c r="J568" i="34" s="1"/>
  <c r="I351" i="34"/>
  <c r="J351" i="34" s="1"/>
  <c r="I200" i="34"/>
  <c r="G56" i="34"/>
  <c r="K56" i="34" s="1"/>
  <c r="K122" i="34"/>
  <c r="L173" i="34"/>
  <c r="H552" i="34"/>
  <c r="I552" i="34" s="1"/>
  <c r="J552" i="34" s="1"/>
  <c r="L97" i="34"/>
  <c r="I450" i="34"/>
  <c r="J450" i="34" s="1"/>
  <c r="I435" i="34"/>
  <c r="J435" i="34" s="1"/>
  <c r="G320" i="34"/>
  <c r="K320" i="34" s="1"/>
  <c r="G328" i="34"/>
  <c r="K328" i="34" s="1"/>
  <c r="H199" i="34"/>
  <c r="I199" i="34" s="1"/>
  <c r="J199" i="34" s="1"/>
  <c r="G278" i="34"/>
  <c r="H278" i="34" s="1"/>
  <c r="J278" i="34" s="1"/>
  <c r="G170" i="34"/>
  <c r="H170" i="34" s="1"/>
  <c r="J170" i="34" s="1"/>
  <c r="G245" i="34"/>
  <c r="K245" i="34" s="1"/>
  <c r="L232" i="34"/>
  <c r="G342" i="34"/>
  <c r="K342" i="34" s="1"/>
  <c r="G312" i="34"/>
  <c r="K312" i="34" s="1"/>
  <c r="G230" i="34"/>
  <c r="K230" i="34" s="1"/>
  <c r="L153" i="34"/>
  <c r="I480" i="34"/>
  <c r="J480" i="34" s="1"/>
  <c r="J103" i="34"/>
  <c r="I103" i="34"/>
  <c r="H232" i="34"/>
  <c r="J232" i="34" s="1"/>
  <c r="K232" i="34"/>
  <c r="L37" i="34"/>
  <c r="L49" i="34"/>
  <c r="H465" i="34"/>
  <c r="I465" i="34" s="1"/>
  <c r="J465" i="34" s="1"/>
  <c r="H417" i="34"/>
  <c r="I417" i="34" s="1"/>
  <c r="J417" i="34" s="1"/>
  <c r="G129" i="34"/>
  <c r="G298" i="34"/>
  <c r="H298" i="34" s="1"/>
  <c r="J298" i="34" s="1"/>
  <c r="L332" i="34"/>
  <c r="G182" i="34"/>
  <c r="K182" i="34" s="1"/>
  <c r="L93" i="34"/>
  <c r="G124" i="34"/>
  <c r="H471" i="34"/>
  <c r="I471" i="34" s="1"/>
  <c r="J471" i="34" s="1"/>
  <c r="G336" i="34"/>
  <c r="H383" i="34"/>
  <c r="I383" i="34" s="1"/>
  <c r="J383" i="34" s="1"/>
  <c r="G134" i="34"/>
  <c r="K134" i="34" s="1"/>
  <c r="G109" i="34"/>
  <c r="K109" i="34" s="1"/>
  <c r="L80" i="34"/>
  <c r="G142" i="34"/>
  <c r="H142" i="34" s="1"/>
  <c r="J142" i="34" s="1"/>
  <c r="G81" i="34"/>
  <c r="K81" i="34" s="1"/>
  <c r="H28" i="34"/>
  <c r="J28" i="34" s="1"/>
  <c r="I422" i="34"/>
  <c r="J422" i="34" s="1"/>
  <c r="G352" i="34"/>
  <c r="G310" i="34"/>
  <c r="K310" i="34" s="1"/>
  <c r="G202" i="34"/>
  <c r="H202" i="34" s="1"/>
  <c r="J202" i="34" s="1"/>
  <c r="G304" i="34"/>
  <c r="K304" i="34" s="1"/>
  <c r="L189" i="34"/>
  <c r="G65" i="34"/>
  <c r="H65" i="34" s="1"/>
  <c r="J65" i="34" s="1"/>
  <c r="G146" i="34"/>
  <c r="L100" i="34"/>
  <c r="H71" i="34"/>
  <c r="G205" i="34"/>
  <c r="L105" i="34"/>
  <c r="H564" i="34"/>
  <c r="I564" i="34" s="1"/>
  <c r="J564" i="34" s="1"/>
  <c r="G313" i="34"/>
  <c r="H313" i="34" s="1"/>
  <c r="G297" i="34"/>
  <c r="H297" i="34" s="1"/>
  <c r="J297" i="34" s="1"/>
  <c r="I407" i="34"/>
  <c r="J407" i="34" s="1"/>
  <c r="L356" i="34"/>
  <c r="G322" i="34"/>
  <c r="L393" i="34"/>
  <c r="G186" i="34"/>
  <c r="K186" i="34" s="1"/>
  <c r="I46" i="34"/>
  <c r="H6" i="34"/>
  <c r="J6" i="34" s="1"/>
  <c r="H540" i="34"/>
  <c r="I540" i="34" s="1"/>
  <c r="J540" i="34" s="1"/>
  <c r="G158" i="34"/>
  <c r="G384" i="34"/>
  <c r="G185" i="34"/>
  <c r="K185" i="34" s="1"/>
  <c r="G127" i="34"/>
  <c r="H127" i="34" s="1"/>
  <c r="J127" i="34" s="1"/>
  <c r="G61" i="34"/>
  <c r="I115" i="34"/>
  <c r="G18" i="34"/>
  <c r="K18" i="34" s="1"/>
  <c r="H544" i="34"/>
  <c r="I544" i="34"/>
  <c r="J544" i="34" s="1"/>
  <c r="H499" i="34"/>
  <c r="I499" i="34" s="1"/>
  <c r="J499" i="34" s="1"/>
  <c r="G43" i="34"/>
  <c r="H463" i="34"/>
  <c r="I463" i="34" s="1"/>
  <c r="J463" i="34" s="1"/>
  <c r="H472" i="34"/>
  <c r="I472" i="34" s="1"/>
  <c r="J472" i="34" s="1"/>
  <c r="H576" i="34"/>
  <c r="I576" i="34" s="1"/>
  <c r="J576" i="34" s="1"/>
  <c r="H560" i="34"/>
  <c r="I560" i="34" s="1"/>
  <c r="J560" i="34" s="1"/>
  <c r="H531" i="34"/>
  <c r="I531" i="34" s="1"/>
  <c r="J531" i="34" s="1"/>
  <c r="H516" i="34"/>
  <c r="I516" i="34"/>
  <c r="J516" i="34" s="1"/>
  <c r="L325" i="34"/>
  <c r="G325" i="34"/>
  <c r="H339" i="34"/>
  <c r="I339" i="34" s="1"/>
  <c r="J339" i="34" s="1"/>
  <c r="K274" i="34"/>
  <c r="H348" i="34"/>
  <c r="J348" i="34" s="1"/>
  <c r="H259" i="34"/>
  <c r="I259" i="34" s="1"/>
  <c r="J259" i="34" s="1"/>
  <c r="H569" i="34"/>
  <c r="I569" i="34" s="1"/>
  <c r="J569" i="34" s="1"/>
  <c r="H506" i="34"/>
  <c r="I506" i="34" s="1"/>
  <c r="J506" i="34" s="1"/>
  <c r="H402" i="34"/>
  <c r="J402" i="34" s="1"/>
  <c r="K402" i="34"/>
  <c r="L346" i="34"/>
  <c r="G346" i="34"/>
  <c r="G330" i="34"/>
  <c r="L330" i="34"/>
  <c r="H411" i="34"/>
  <c r="I411" i="34" s="1"/>
  <c r="J411" i="34" s="1"/>
  <c r="K329" i="34"/>
  <c r="H329" i="34"/>
  <c r="J329" i="34" s="1"/>
  <c r="H314" i="34"/>
  <c r="J314" i="34" s="1"/>
  <c r="K314" i="34"/>
  <c r="L380" i="34"/>
  <c r="G380" i="34"/>
  <c r="H268" i="34"/>
  <c r="J268" i="34" s="1"/>
  <c r="K268" i="34"/>
  <c r="H253" i="34"/>
  <c r="J253" i="34" s="1"/>
  <c r="H254" i="34"/>
  <c r="J254" i="34" s="1"/>
  <c r="K254" i="34"/>
  <c r="H198" i="34"/>
  <c r="J198" i="34" s="1"/>
  <c r="L225" i="34"/>
  <c r="L246" i="34"/>
  <c r="G246" i="34"/>
  <c r="H363" i="34"/>
  <c r="I363" i="34" s="1"/>
  <c r="J363" i="34" s="1"/>
  <c r="H260" i="34"/>
  <c r="J260" i="34" s="1"/>
  <c r="K260" i="34"/>
  <c r="H228" i="34"/>
  <c r="J228" i="34" s="1"/>
  <c r="K228" i="34"/>
  <c r="H92" i="34"/>
  <c r="J92" i="34" s="1"/>
  <c r="K92" i="34"/>
  <c r="L53" i="34"/>
  <c r="G53" i="34"/>
  <c r="H22" i="34"/>
  <c r="J22" i="34" s="1"/>
  <c r="G370" i="34"/>
  <c r="K22" i="34"/>
  <c r="J71" i="34"/>
  <c r="I71" i="34"/>
  <c r="H168" i="34"/>
  <c r="J168" i="34" s="1"/>
  <c r="H110" i="34"/>
  <c r="I110" i="34" s="1"/>
  <c r="J110" i="34" s="1"/>
  <c r="H133" i="34"/>
  <c r="J133" i="34" s="1"/>
  <c r="K133" i="34"/>
  <c r="L36" i="34"/>
  <c r="G36" i="34"/>
  <c r="H565" i="34"/>
  <c r="I565" i="34"/>
  <c r="J565" i="34" s="1"/>
  <c r="H547" i="34"/>
  <c r="I547" i="34" s="1"/>
  <c r="J547" i="34" s="1"/>
  <c r="H496" i="34"/>
  <c r="I496" i="34" s="1"/>
  <c r="J496" i="34" s="1"/>
  <c r="H487" i="34"/>
  <c r="I487" i="34" s="1"/>
  <c r="J487" i="34" s="1"/>
  <c r="H549" i="34"/>
  <c r="I549" i="34" s="1"/>
  <c r="J549" i="34" s="1"/>
  <c r="H555" i="34"/>
  <c r="I555" i="34" s="1"/>
  <c r="J555" i="34" s="1"/>
  <c r="H353" i="34"/>
  <c r="J353" i="34" s="1"/>
  <c r="K353" i="34"/>
  <c r="H326" i="34"/>
  <c r="J326" i="34" s="1"/>
  <c r="G301" i="34"/>
  <c r="K265" i="34"/>
  <c r="H265" i="34"/>
  <c r="J265" i="34" s="1"/>
  <c r="G282" i="34"/>
  <c r="K348" i="34"/>
  <c r="H295" i="34"/>
  <c r="I295" i="34" s="1"/>
  <c r="J295" i="34" s="1"/>
  <c r="G218" i="34"/>
  <c r="G378" i="34"/>
  <c r="G290" i="34"/>
  <c r="L290" i="34"/>
  <c r="H224" i="34"/>
  <c r="J224" i="34" s="1"/>
  <c r="K224" i="34"/>
  <c r="H340" i="34"/>
  <c r="J340" i="34" s="1"/>
  <c r="L277" i="34"/>
  <c r="H404" i="34"/>
  <c r="J404" i="34" s="1"/>
  <c r="K404" i="34"/>
  <c r="G209" i="34"/>
  <c r="L209" i="34"/>
  <c r="L150" i="34"/>
  <c r="G150" i="34"/>
  <c r="K7" i="34"/>
  <c r="H7" i="34"/>
  <c r="J7" i="34" s="1"/>
  <c r="H153" i="34"/>
  <c r="J153" i="34" s="1"/>
  <c r="L364" i="34"/>
  <c r="H80" i="34"/>
  <c r="J80" i="34" s="1"/>
  <c r="K80" i="34"/>
  <c r="H223" i="34"/>
  <c r="I223" i="34" s="1"/>
  <c r="J223" i="34" s="1"/>
  <c r="H121" i="34"/>
  <c r="J121" i="34" s="1"/>
  <c r="I121" i="34"/>
  <c r="K121" i="34"/>
  <c r="G116" i="34"/>
  <c r="K66" i="34"/>
  <c r="H66" i="34"/>
  <c r="J66" i="34" s="1"/>
  <c r="L25" i="34"/>
  <c r="G25" i="34"/>
  <c r="J140" i="34"/>
  <c r="I140" i="34"/>
  <c r="H474" i="34"/>
  <c r="I474" i="34" s="1"/>
  <c r="J474" i="34" s="1"/>
  <c r="H323" i="34"/>
  <c r="I323" i="34" s="1"/>
  <c r="J323" i="34" s="1"/>
  <c r="H503" i="34"/>
  <c r="I503" i="34" s="1"/>
  <c r="J503" i="34" s="1"/>
  <c r="H443" i="34"/>
  <c r="I443" i="34" s="1"/>
  <c r="J443" i="34" s="1"/>
  <c r="G376" i="34"/>
  <c r="G360" i="34"/>
  <c r="G344" i="34"/>
  <c r="H225" i="34"/>
  <c r="J225" i="34" s="1"/>
  <c r="K225" i="34"/>
  <c r="H212" i="34"/>
  <c r="J212" i="34" s="1"/>
  <c r="K398" i="34"/>
  <c r="H398" i="34"/>
  <c r="J398" i="34" s="1"/>
  <c r="H528" i="34"/>
  <c r="I528" i="34" s="1"/>
  <c r="J528" i="34" s="1"/>
  <c r="H475" i="34"/>
  <c r="I475" i="34" s="1"/>
  <c r="J475" i="34" s="1"/>
  <c r="L354" i="34"/>
  <c r="G354" i="34"/>
  <c r="H567" i="34"/>
  <c r="I567" i="34" s="1"/>
  <c r="J567" i="34" s="1"/>
  <c r="K414" i="34"/>
  <c r="H414" i="34"/>
  <c r="J414" i="34" s="1"/>
  <c r="L302" i="34"/>
  <c r="G302" i="34"/>
  <c r="G234" i="34"/>
  <c r="H396" i="34"/>
  <c r="J396" i="34" s="1"/>
  <c r="K396" i="34"/>
  <c r="H197" i="34"/>
  <c r="J197" i="34" s="1"/>
  <c r="K197" i="34"/>
  <c r="G261" i="34"/>
  <c r="L261" i="34"/>
  <c r="L374" i="34"/>
  <c r="G374" i="34"/>
  <c r="H272" i="34"/>
  <c r="J272" i="34" s="1"/>
  <c r="K272" i="34"/>
  <c r="H244" i="34"/>
  <c r="J244" i="34" s="1"/>
  <c r="K145" i="34"/>
  <c r="H145" i="34"/>
  <c r="J145" i="34" s="1"/>
  <c r="K108" i="34"/>
  <c r="H108" i="34"/>
  <c r="J108" i="34" s="1"/>
  <c r="G229" i="34"/>
  <c r="G69" i="34"/>
  <c r="H118" i="34"/>
  <c r="I118" i="34" s="1"/>
  <c r="J118" i="34" s="1"/>
  <c r="G214" i="34"/>
  <c r="H63" i="34"/>
  <c r="J63" i="34" s="1"/>
  <c r="K63" i="34"/>
  <c r="L178" i="34"/>
  <c r="G178" i="34"/>
  <c r="G64" i="34"/>
  <c r="L64" i="34"/>
  <c r="H17" i="34"/>
  <c r="J17" i="34" s="1"/>
  <c r="K17" i="34"/>
  <c r="H106" i="34"/>
  <c r="J106" i="34" s="1"/>
  <c r="K106" i="34"/>
  <c r="G41" i="34"/>
  <c r="H545" i="34"/>
  <c r="I545" i="34" s="1"/>
  <c r="J545" i="34" s="1"/>
  <c r="H515" i="34"/>
  <c r="I515" i="34" s="1"/>
  <c r="J515" i="34" s="1"/>
  <c r="H518" i="34"/>
  <c r="I518" i="34" s="1"/>
  <c r="J518" i="34" s="1"/>
  <c r="L401" i="34"/>
  <c r="G401" i="34"/>
  <c r="H345" i="34"/>
  <c r="J345" i="34" s="1"/>
  <c r="K345" i="34"/>
  <c r="G400" i="34"/>
  <c r="L400" i="34"/>
  <c r="H299" i="34"/>
  <c r="I299" i="34" s="1"/>
  <c r="J299" i="34" s="1"/>
  <c r="H62" i="34"/>
  <c r="J62" i="34" s="1"/>
  <c r="K62" i="34"/>
  <c r="H55" i="34"/>
  <c r="J55" i="34" s="1"/>
  <c r="K55" i="34"/>
  <c r="J280" i="34"/>
  <c r="I280" i="34"/>
  <c r="H522" i="34"/>
  <c r="I522" i="34" s="1"/>
  <c r="J522" i="34" s="1"/>
  <c r="H514" i="34"/>
  <c r="I514" i="34" s="1"/>
  <c r="J514" i="34" s="1"/>
  <c r="K397" i="34"/>
  <c r="H397" i="34"/>
  <c r="J397" i="34" s="1"/>
  <c r="H322" i="34"/>
  <c r="J322" i="34" s="1"/>
  <c r="L258" i="34"/>
  <c r="G258" i="34"/>
  <c r="H249" i="34"/>
  <c r="J249" i="34" s="1"/>
  <c r="K249" i="34"/>
  <c r="H327" i="34"/>
  <c r="I327" i="34" s="1"/>
  <c r="J327" i="34" s="1"/>
  <c r="H315" i="34"/>
  <c r="I315" i="34" s="1"/>
  <c r="J315" i="34" s="1"/>
  <c r="G181" i="34"/>
  <c r="H213" i="34"/>
  <c r="J213" i="34" s="1"/>
  <c r="G193" i="34"/>
  <c r="H184" i="34"/>
  <c r="J184" i="34" s="1"/>
  <c r="K184" i="34"/>
  <c r="H190" i="34"/>
  <c r="J190" i="34" s="1"/>
  <c r="H138" i="34"/>
  <c r="J138" i="34" s="1"/>
  <c r="K138" i="34"/>
  <c r="K54" i="34"/>
  <c r="H54" i="34"/>
  <c r="J54" i="34" s="1"/>
  <c r="H553" i="34"/>
  <c r="I553" i="34" s="1"/>
  <c r="J553" i="34" s="1"/>
  <c r="H511" i="34"/>
  <c r="I511" i="34" s="1"/>
  <c r="J511" i="34" s="1"/>
  <c r="L386" i="34"/>
  <c r="G386" i="34"/>
  <c r="G338" i="34"/>
  <c r="L338" i="34"/>
  <c r="H347" i="34"/>
  <c r="I347" i="34" s="1"/>
  <c r="J347" i="34" s="1"/>
  <c r="L309" i="34"/>
  <c r="G309" i="34"/>
  <c r="H356" i="34"/>
  <c r="J356" i="34" s="1"/>
  <c r="K241" i="34"/>
  <c r="H241" i="34"/>
  <c r="J241" i="34" s="1"/>
  <c r="H559" i="34"/>
  <c r="I559" i="34" s="1"/>
  <c r="J559" i="34" s="1"/>
  <c r="I535" i="34"/>
  <c r="J535" i="34" s="1"/>
  <c r="H535" i="34"/>
  <c r="H502" i="34"/>
  <c r="I502" i="34" s="1"/>
  <c r="J502" i="34" s="1"/>
  <c r="H533" i="34"/>
  <c r="I533" i="34"/>
  <c r="J533" i="34" s="1"/>
  <c r="H444" i="34"/>
  <c r="I444" i="34" s="1"/>
  <c r="J444" i="34" s="1"/>
  <c r="H513" i="34"/>
  <c r="I513" i="34" s="1"/>
  <c r="J513" i="34" s="1"/>
  <c r="H459" i="34"/>
  <c r="I459" i="34" s="1"/>
  <c r="J459" i="34" s="1"/>
  <c r="H501" i="34"/>
  <c r="I501" i="34" s="1"/>
  <c r="J501" i="34" s="1"/>
  <c r="K385" i="34"/>
  <c r="H385" i="34"/>
  <c r="J385" i="34" s="1"/>
  <c r="G382" i="34"/>
  <c r="G321" i="34"/>
  <c r="G306" i="34"/>
  <c r="H292" i="34"/>
  <c r="J292" i="34" s="1"/>
  <c r="K292" i="34"/>
  <c r="L250" i="34"/>
  <c r="G250" i="34"/>
  <c r="H333" i="34"/>
  <c r="J333" i="34" s="1"/>
  <c r="K333" i="34"/>
  <c r="H461" i="34"/>
  <c r="I461" i="34" s="1"/>
  <c r="J461" i="34" s="1"/>
  <c r="H389" i="34"/>
  <c r="J389" i="34" s="1"/>
  <c r="K389" i="34"/>
  <c r="K198" i="34"/>
  <c r="K394" i="34"/>
  <c r="H394" i="34"/>
  <c r="J394" i="34" s="1"/>
  <c r="L372" i="34"/>
  <c r="G166" i="34"/>
  <c r="H284" i="34"/>
  <c r="J284" i="34" s="1"/>
  <c r="K284" i="34"/>
  <c r="H427" i="34"/>
  <c r="I427" i="34" s="1"/>
  <c r="J427" i="34" s="1"/>
  <c r="H332" i="34"/>
  <c r="J332" i="34" s="1"/>
  <c r="K332" i="34"/>
  <c r="H263" i="34"/>
  <c r="I263" i="34" s="1"/>
  <c r="J263" i="34" s="1"/>
  <c r="K406" i="34"/>
  <c r="H406" i="34"/>
  <c r="J406" i="34" s="1"/>
  <c r="I406" i="34"/>
  <c r="H44" i="34"/>
  <c r="J44" i="34" s="1"/>
  <c r="K44" i="34"/>
  <c r="H37" i="34"/>
  <c r="J37" i="34" s="1"/>
  <c r="H49" i="34"/>
  <c r="J49" i="34" s="1"/>
  <c r="K49" i="34"/>
  <c r="H204" i="34"/>
  <c r="J204" i="34" s="1"/>
  <c r="K204" i="34"/>
  <c r="H155" i="34"/>
  <c r="J155" i="34" s="1"/>
  <c r="K155" i="34"/>
  <c r="L138" i="34"/>
  <c r="H74" i="34"/>
  <c r="J74" i="34" s="1"/>
  <c r="K74" i="34"/>
  <c r="H561" i="34"/>
  <c r="I561" i="34" s="1"/>
  <c r="J561" i="34" s="1"/>
  <c r="H543" i="34"/>
  <c r="I543" i="34" s="1"/>
  <c r="J543" i="34" s="1"/>
  <c r="H563" i="34"/>
  <c r="I563" i="34" s="1"/>
  <c r="J563" i="34" s="1"/>
  <c r="H483" i="34"/>
  <c r="I483" i="34" s="1"/>
  <c r="J483" i="34" s="1"/>
  <c r="H412" i="34"/>
  <c r="J412" i="34" s="1"/>
  <c r="H364" i="34"/>
  <c r="J364" i="34" s="1"/>
  <c r="H349" i="34"/>
  <c r="J349" i="34" s="1"/>
  <c r="K349" i="34"/>
  <c r="H283" i="34"/>
  <c r="I283" i="34" s="1"/>
  <c r="J283" i="34" s="1"/>
  <c r="L165" i="34"/>
  <c r="G165" i="34"/>
  <c r="H137" i="34"/>
  <c r="J137" i="34" s="1"/>
  <c r="K137" i="34"/>
  <c r="H557" i="34"/>
  <c r="I557" i="34" s="1"/>
  <c r="J557" i="34" s="1"/>
  <c r="H571" i="34"/>
  <c r="I571" i="34" s="1"/>
  <c r="J571" i="34" s="1"/>
  <c r="K337" i="34"/>
  <c r="H337" i="34"/>
  <c r="J337" i="34" s="1"/>
  <c r="H393" i="34"/>
  <c r="J393" i="34" s="1"/>
  <c r="H310" i="34"/>
  <c r="J310" i="34" s="1"/>
  <c r="G266" i="34"/>
  <c r="H490" i="34"/>
  <c r="I490" i="34" s="1"/>
  <c r="J490" i="34" s="1"/>
  <c r="H373" i="34"/>
  <c r="J373" i="34" s="1"/>
  <c r="K373" i="34"/>
  <c r="H276" i="34"/>
  <c r="J276" i="34" s="1"/>
  <c r="K276" i="34"/>
  <c r="H15" i="34"/>
  <c r="J15" i="34" s="1"/>
  <c r="K15" i="34"/>
  <c r="J29" i="34"/>
  <c r="I29" i="34"/>
  <c r="H527" i="34"/>
  <c r="I527" i="34" s="1"/>
  <c r="J527" i="34" s="1"/>
  <c r="H541" i="34"/>
  <c r="I541" i="34"/>
  <c r="J541" i="34" s="1"/>
  <c r="H512" i="34"/>
  <c r="I512" i="34" s="1"/>
  <c r="J512" i="34" s="1"/>
  <c r="H517" i="34"/>
  <c r="I517" i="34" s="1"/>
  <c r="J517" i="34" s="1"/>
  <c r="H500" i="34"/>
  <c r="I500" i="34" s="1"/>
  <c r="J500" i="34" s="1"/>
  <c r="H577" i="34"/>
  <c r="I577" i="34" s="1"/>
  <c r="J577" i="34" s="1"/>
  <c r="H539" i="34"/>
  <c r="I539" i="34" s="1"/>
  <c r="J539" i="34" s="1"/>
  <c r="H523" i="34"/>
  <c r="I523" i="34" s="1"/>
  <c r="J523" i="34" s="1"/>
  <c r="H507" i="34"/>
  <c r="I507" i="34" s="1"/>
  <c r="J507" i="34" s="1"/>
  <c r="H524" i="34"/>
  <c r="I524" i="34" s="1"/>
  <c r="J524" i="34" s="1"/>
  <c r="H508" i="34"/>
  <c r="I508" i="34"/>
  <c r="J508" i="34" s="1"/>
  <c r="H536" i="34"/>
  <c r="I536" i="34"/>
  <c r="J536" i="34" s="1"/>
  <c r="H509" i="34"/>
  <c r="I509" i="34" s="1"/>
  <c r="J509" i="34" s="1"/>
  <c r="H460" i="34"/>
  <c r="I460" i="34" s="1"/>
  <c r="J460" i="34" s="1"/>
  <c r="H452" i="34"/>
  <c r="I452" i="34" s="1"/>
  <c r="J452" i="34" s="1"/>
  <c r="H495" i="34"/>
  <c r="I495" i="34" s="1"/>
  <c r="J495" i="34" s="1"/>
  <c r="H467" i="34"/>
  <c r="I467" i="34" s="1"/>
  <c r="J467" i="34" s="1"/>
  <c r="H439" i="34"/>
  <c r="I439" i="34" s="1"/>
  <c r="J439" i="34" s="1"/>
  <c r="H377" i="34"/>
  <c r="J377" i="34" s="1"/>
  <c r="K377" i="34"/>
  <c r="H413" i="34"/>
  <c r="J413" i="34" s="1"/>
  <c r="K413" i="34"/>
  <c r="H281" i="34"/>
  <c r="J281" i="34" s="1"/>
  <c r="K281" i="34"/>
  <c r="K233" i="34"/>
  <c r="H233" i="34"/>
  <c r="J233" i="34" s="1"/>
  <c r="K168" i="34"/>
  <c r="H341" i="34"/>
  <c r="J341" i="34" s="1"/>
  <c r="K341" i="34"/>
  <c r="L308" i="34"/>
  <c r="G308" i="34"/>
  <c r="H355" i="34"/>
  <c r="I355" i="34" s="1"/>
  <c r="J355" i="34" s="1"/>
  <c r="H172" i="34"/>
  <c r="J172" i="34" s="1"/>
  <c r="K172" i="34"/>
  <c r="K27" i="34"/>
  <c r="H27" i="34"/>
  <c r="J27" i="34" s="1"/>
  <c r="H146" i="34"/>
  <c r="J146" i="34" s="1"/>
  <c r="K146" i="34"/>
  <c r="J94" i="34"/>
  <c r="H72" i="34"/>
  <c r="J72" i="34" s="1"/>
  <c r="K72" i="34"/>
  <c r="H14" i="34"/>
  <c r="J14" i="34" s="1"/>
  <c r="K14" i="34"/>
  <c r="H100" i="34"/>
  <c r="J100" i="34" s="1"/>
  <c r="K100" i="34"/>
  <c r="H264" i="34"/>
  <c r="J264" i="34" s="1"/>
  <c r="K264" i="34"/>
  <c r="L162" i="34"/>
  <c r="G162" i="34"/>
  <c r="K390" i="34"/>
  <c r="H390" i="34"/>
  <c r="J390" i="34" s="1"/>
  <c r="H173" i="34"/>
  <c r="J173" i="34" s="1"/>
  <c r="H128" i="34"/>
  <c r="J128" i="34" s="1"/>
  <c r="K128" i="34"/>
  <c r="K58" i="34"/>
  <c r="H58" i="34"/>
  <c r="J58" i="34" s="1"/>
  <c r="H32" i="34"/>
  <c r="J32" i="34" s="1"/>
  <c r="K32" i="34"/>
  <c r="L164" i="34"/>
  <c r="G164" i="34"/>
  <c r="L73" i="34"/>
  <c r="G73" i="34"/>
  <c r="H9" i="34"/>
  <c r="J9" i="34" s="1"/>
  <c r="K9" i="34"/>
  <c r="H575" i="34"/>
  <c r="I575" i="34" s="1"/>
  <c r="J575" i="34" s="1"/>
  <c r="H532" i="34"/>
  <c r="I532" i="34" s="1"/>
  <c r="J532" i="34" s="1"/>
  <c r="K257" i="34"/>
  <c r="H257" i="34"/>
  <c r="J257" i="34" s="1"/>
  <c r="H357" i="34"/>
  <c r="J357" i="34" s="1"/>
  <c r="K357" i="34"/>
  <c r="H573" i="34"/>
  <c r="I573" i="34" s="1"/>
  <c r="J573" i="34" s="1"/>
  <c r="H525" i="34"/>
  <c r="I525" i="34" s="1"/>
  <c r="J525" i="34" s="1"/>
  <c r="H510" i="34"/>
  <c r="I510" i="34" s="1"/>
  <c r="J510" i="34" s="1"/>
  <c r="H505" i="34"/>
  <c r="I505" i="34" s="1"/>
  <c r="J505" i="34" s="1"/>
  <c r="H403" i="34"/>
  <c r="I403" i="34"/>
  <c r="J403" i="34" s="1"/>
  <c r="K368" i="34"/>
  <c r="H368" i="34"/>
  <c r="J368" i="34" s="1"/>
  <c r="H352" i="34"/>
  <c r="J352" i="34" s="1"/>
  <c r="K352" i="34"/>
  <c r="K369" i="34"/>
  <c r="H369" i="34"/>
  <c r="J369" i="34" s="1"/>
  <c r="H379" i="34"/>
  <c r="I379" i="34" s="1"/>
  <c r="J379" i="34" s="1"/>
  <c r="K317" i="34"/>
  <c r="H317" i="34"/>
  <c r="J317" i="34" s="1"/>
  <c r="K305" i="34"/>
  <c r="H305" i="34"/>
  <c r="J305" i="34" s="1"/>
  <c r="L242" i="34"/>
  <c r="G242" i="34"/>
  <c r="G362" i="34"/>
  <c r="K273" i="34"/>
  <c r="H273" i="34"/>
  <c r="J273" i="34" s="1"/>
  <c r="L318" i="34"/>
  <c r="G318" i="34"/>
  <c r="K253" i="34"/>
  <c r="H277" i="34"/>
  <c r="J277" i="34" s="1"/>
  <c r="K277" i="34"/>
  <c r="H331" i="34"/>
  <c r="I331" i="34" s="1"/>
  <c r="J331" i="34" s="1"/>
  <c r="H163" i="34"/>
  <c r="I163" i="34" s="1"/>
  <c r="J163" i="34" s="1"/>
  <c r="H372" i="34"/>
  <c r="J372" i="34" s="1"/>
  <c r="H97" i="34"/>
  <c r="J97" i="34" s="1"/>
  <c r="H26" i="34"/>
  <c r="J26" i="34" s="1"/>
  <c r="K26" i="34"/>
  <c r="L92" i="34"/>
  <c r="L157" i="34"/>
  <c r="G157" i="34"/>
  <c r="H93" i="34"/>
  <c r="J93" i="34" s="1"/>
  <c r="L316" i="34"/>
  <c r="G316" i="34"/>
  <c r="H105" i="34"/>
  <c r="J105" i="34" s="1"/>
  <c r="H319" i="34"/>
  <c r="I319" i="34" s="1"/>
  <c r="J319" i="34" s="1"/>
  <c r="I51" i="34"/>
  <c r="J34" i="34"/>
  <c r="I34" i="34"/>
  <c r="H456" i="34"/>
  <c r="I456" i="34" s="1"/>
  <c r="J456" i="34" s="1"/>
  <c r="H288" i="34"/>
  <c r="J288" i="34" s="1"/>
  <c r="K288" i="34"/>
  <c r="L289" i="34"/>
  <c r="G289" i="34"/>
  <c r="H477" i="34"/>
  <c r="I477" i="34" s="1"/>
  <c r="J477" i="34" s="1"/>
  <c r="H428" i="34"/>
  <c r="I428" i="34" s="1"/>
  <c r="J428" i="34" s="1"/>
  <c r="L348" i="34"/>
  <c r="K221" i="34"/>
  <c r="H221" i="34"/>
  <c r="J221" i="34" s="1"/>
  <c r="H227" i="34"/>
  <c r="I227" i="34"/>
  <c r="J227" i="34" s="1"/>
  <c r="H381" i="34"/>
  <c r="J381" i="34" s="1"/>
  <c r="K381" i="34"/>
  <c r="H286" i="34"/>
  <c r="J286" i="34" s="1"/>
  <c r="H252" i="34"/>
  <c r="J252" i="34" s="1"/>
  <c r="L201" i="34"/>
  <c r="H410" i="34"/>
  <c r="J410" i="34" s="1"/>
  <c r="K410" i="34"/>
  <c r="G262" i="34"/>
  <c r="H358" i="34"/>
  <c r="J358" i="34" s="1"/>
  <c r="H419" i="34"/>
  <c r="I419" i="34" s="1"/>
  <c r="J419" i="34" s="1"/>
  <c r="H208" i="34"/>
  <c r="J208" i="34" s="1"/>
  <c r="H141" i="34"/>
  <c r="J141" i="34" s="1"/>
  <c r="K141" i="34"/>
  <c r="H144" i="34"/>
  <c r="J144" i="34" s="1"/>
  <c r="H13" i="34"/>
  <c r="J13" i="34" s="1"/>
  <c r="H151" i="34"/>
  <c r="J151" i="34" s="1"/>
  <c r="K151" i="34"/>
  <c r="H196" i="34"/>
  <c r="J196" i="34" s="1"/>
  <c r="G113" i="34"/>
  <c r="G174" i="34"/>
  <c r="H119" i="34"/>
  <c r="J119" i="34" s="1"/>
  <c r="H16" i="34"/>
  <c r="J16" i="34" s="1"/>
  <c r="H48" i="34"/>
  <c r="J48" i="34" s="1"/>
  <c r="H59" i="34"/>
  <c r="J59" i="34" s="1"/>
  <c r="K86" i="34"/>
  <c r="H86" i="34"/>
  <c r="J86" i="34" s="1"/>
  <c r="H311" i="34"/>
  <c r="I311" i="34" s="1"/>
  <c r="J311" i="34" s="1"/>
  <c r="H392" i="34"/>
  <c r="J392" i="34" s="1"/>
  <c r="K392" i="34"/>
  <c r="H285" i="34"/>
  <c r="J285" i="34" s="1"/>
  <c r="H243" i="34"/>
  <c r="I243" i="34" s="1"/>
  <c r="J243" i="34" s="1"/>
  <c r="H237" i="34"/>
  <c r="J237" i="34" s="1"/>
  <c r="H279" i="34"/>
  <c r="I279" i="34" s="1"/>
  <c r="J279" i="34" s="1"/>
  <c r="H251" i="34"/>
  <c r="I251" i="34" s="1"/>
  <c r="J251" i="34" s="1"/>
  <c r="H160" i="34"/>
  <c r="J160" i="34" s="1"/>
  <c r="K19" i="34"/>
  <c r="H19" i="34"/>
  <c r="J19" i="34" s="1"/>
  <c r="H180" i="34"/>
  <c r="J180" i="34" s="1"/>
  <c r="H88" i="34"/>
  <c r="J88" i="34" s="1"/>
  <c r="K88" i="34"/>
  <c r="H132" i="34"/>
  <c r="J132" i="34" s="1"/>
  <c r="H21" i="34"/>
  <c r="J21" i="34" s="1"/>
  <c r="H334" i="34"/>
  <c r="J334" i="34" s="1"/>
  <c r="H220" i="34"/>
  <c r="J220" i="34" s="1"/>
  <c r="H84" i="34"/>
  <c r="J84" i="34" s="1"/>
  <c r="K13" i="34"/>
  <c r="H99" i="34"/>
  <c r="J99" i="34" s="1"/>
  <c r="K31" i="34"/>
  <c r="H31" i="34"/>
  <c r="J31" i="34" s="1"/>
  <c r="H125" i="34"/>
  <c r="J125" i="34" s="1"/>
  <c r="H102" i="34"/>
  <c r="J102" i="34" s="1"/>
  <c r="H52" i="34"/>
  <c r="J52" i="34" s="1"/>
  <c r="H24" i="34"/>
  <c r="J24" i="34" s="1"/>
  <c r="H38" i="34"/>
  <c r="J38" i="34" s="1"/>
  <c r="H519" i="34"/>
  <c r="I519" i="34" s="1"/>
  <c r="J519" i="34" s="1"/>
  <c r="H520" i="34"/>
  <c r="I520" i="34" s="1"/>
  <c r="J520" i="34" s="1"/>
  <c r="H504" i="34"/>
  <c r="I504" i="34" s="1"/>
  <c r="J504" i="34" s="1"/>
  <c r="H526" i="34"/>
  <c r="I526" i="34" s="1"/>
  <c r="J526" i="34" s="1"/>
  <c r="H529" i="34"/>
  <c r="I529" i="34" s="1"/>
  <c r="J529" i="34" s="1"/>
  <c r="H521" i="34"/>
  <c r="I521" i="34" s="1"/>
  <c r="J521" i="34" s="1"/>
  <c r="H479" i="34"/>
  <c r="I479" i="34" s="1"/>
  <c r="J479" i="34" s="1"/>
  <c r="H551" i="34"/>
  <c r="I551" i="34" s="1"/>
  <c r="J551" i="34" s="1"/>
  <c r="H468" i="34"/>
  <c r="I468" i="34" s="1"/>
  <c r="J468" i="34" s="1"/>
  <c r="H445" i="34"/>
  <c r="I445" i="34" s="1"/>
  <c r="J445" i="34" s="1"/>
  <c r="H415" i="34"/>
  <c r="I415" i="34" s="1"/>
  <c r="J415" i="34" s="1"/>
  <c r="K361" i="34"/>
  <c r="H361" i="34"/>
  <c r="J361" i="34" s="1"/>
  <c r="H409" i="34"/>
  <c r="J409" i="34" s="1"/>
  <c r="H365" i="34"/>
  <c r="J365" i="34" s="1"/>
  <c r="K365" i="34"/>
  <c r="H405" i="34"/>
  <c r="J405" i="34" s="1"/>
  <c r="K405" i="34"/>
  <c r="G210" i="34"/>
  <c r="H440" i="34"/>
  <c r="I440" i="34" s="1"/>
  <c r="J440" i="34" s="1"/>
  <c r="H238" i="34"/>
  <c r="J238" i="34" s="1"/>
  <c r="H446" i="34"/>
  <c r="I446" i="34" s="1"/>
  <c r="J446" i="34" s="1"/>
  <c r="G350" i="34"/>
  <c r="G296" i="34"/>
  <c r="H275" i="34"/>
  <c r="I275" i="34" s="1"/>
  <c r="J275" i="34" s="1"/>
  <c r="H269" i="34"/>
  <c r="J269" i="34" s="1"/>
  <c r="L175" i="34"/>
  <c r="G175" i="34"/>
  <c r="H267" i="34"/>
  <c r="I267" i="34" s="1"/>
  <c r="J267" i="34" s="1"/>
  <c r="L179" i="34"/>
  <c r="G179" i="34"/>
  <c r="H256" i="34"/>
  <c r="J256" i="34" s="1"/>
  <c r="H156" i="34"/>
  <c r="J156" i="34" s="1"/>
  <c r="K76" i="34"/>
  <c r="H76" i="34"/>
  <c r="J76" i="34" s="1"/>
  <c r="K11" i="34"/>
  <c r="H11" i="34"/>
  <c r="J11" i="34" s="1"/>
  <c r="H231" i="34"/>
  <c r="I231" i="34" s="1"/>
  <c r="J231" i="34" s="1"/>
  <c r="H154" i="34"/>
  <c r="J154" i="34" s="1"/>
  <c r="G126" i="34"/>
  <c r="H75" i="34"/>
  <c r="J75" i="34" s="1"/>
  <c r="H50" i="34"/>
  <c r="J50" i="34" s="1"/>
  <c r="K50" i="34"/>
  <c r="H104" i="34"/>
  <c r="J104" i="34" s="1"/>
  <c r="H20" i="34"/>
  <c r="J20" i="34" s="1"/>
  <c r="H112" i="34"/>
  <c r="J112" i="34" s="1"/>
  <c r="K112" i="34"/>
  <c r="H216" i="34"/>
  <c r="J216" i="34" s="1"/>
  <c r="G101" i="34"/>
  <c r="I161" i="34"/>
  <c r="H143" i="34"/>
  <c r="I143" i="34" s="1"/>
  <c r="J143" i="34" s="1"/>
  <c r="K98" i="34"/>
  <c r="H98" i="34"/>
  <c r="J98" i="34" s="1"/>
  <c r="H79" i="34"/>
  <c r="J79" i="34" s="1"/>
  <c r="H40" i="34"/>
  <c r="J40" i="34" s="1"/>
  <c r="J122" i="34"/>
  <c r="H23" i="34"/>
  <c r="J23" i="34" s="1"/>
  <c r="H451" i="34"/>
  <c r="I451" i="34" s="1"/>
  <c r="J451" i="34" s="1"/>
  <c r="H236" i="34"/>
  <c r="J236" i="34" s="1"/>
  <c r="H423" i="34"/>
  <c r="I423" i="34" s="1"/>
  <c r="J423" i="34" s="1"/>
  <c r="L366" i="34"/>
  <c r="G366" i="34"/>
  <c r="H201" i="34"/>
  <c r="J201" i="34" s="1"/>
  <c r="K201" i="34"/>
  <c r="H189" i="34"/>
  <c r="J189" i="34" s="1"/>
  <c r="H176" i="34"/>
  <c r="J176" i="34" s="1"/>
  <c r="K176" i="34"/>
  <c r="H169" i="34"/>
  <c r="J169" i="34" s="1"/>
  <c r="K252" i="34"/>
  <c r="H248" i="34"/>
  <c r="J248" i="34" s="1"/>
  <c r="G130" i="34"/>
  <c r="G68" i="34"/>
  <c r="G117" i="34"/>
  <c r="G89" i="34"/>
  <c r="H188" i="34"/>
  <c r="J188" i="34" s="1"/>
  <c r="K96" i="34"/>
  <c r="H96" i="34"/>
  <c r="J96" i="34" s="1"/>
  <c r="H78" i="34"/>
  <c r="J78" i="34" s="1"/>
  <c r="H70" i="34"/>
  <c r="J70" i="34" s="1"/>
  <c r="G85" i="34"/>
  <c r="I111" i="34"/>
  <c r="I83" i="34"/>
  <c r="G294" i="34"/>
  <c r="H371" i="34"/>
  <c r="I371" i="34" s="1"/>
  <c r="J371" i="34" s="1"/>
  <c r="H270" i="34"/>
  <c r="J270" i="34" s="1"/>
  <c r="H530" i="34"/>
  <c r="I530" i="34" s="1"/>
  <c r="J530" i="34" s="1"/>
  <c r="H307" i="34"/>
  <c r="I307" i="34" s="1"/>
  <c r="J307" i="34" s="1"/>
  <c r="H387" i="34"/>
  <c r="I387" i="34" s="1"/>
  <c r="J387" i="34" s="1"/>
  <c r="H222" i="34"/>
  <c r="J222" i="34" s="1"/>
  <c r="H303" i="34"/>
  <c r="I303" i="34" s="1"/>
  <c r="J303" i="34" s="1"/>
  <c r="H240" i="34"/>
  <c r="J240" i="34" s="1"/>
  <c r="H408" i="34"/>
  <c r="J408" i="34" s="1"/>
  <c r="G300" i="34"/>
  <c r="H416" i="34"/>
  <c r="I416" i="34" s="1"/>
  <c r="J416" i="34" s="1"/>
  <c r="G324" i="34"/>
  <c r="H235" i="34"/>
  <c r="I235" i="34" s="1"/>
  <c r="J235" i="34" s="1"/>
  <c r="L171" i="34"/>
  <c r="G171" i="34"/>
  <c r="H247" i="34"/>
  <c r="I247" i="34" s="1"/>
  <c r="J247" i="34" s="1"/>
  <c r="G177" i="34"/>
  <c r="I149" i="34"/>
  <c r="H149" i="34"/>
  <c r="J149" i="34" s="1"/>
  <c r="K149" i="34"/>
  <c r="G226" i="34"/>
  <c r="K189" i="34"/>
  <c r="K120" i="34"/>
  <c r="H120" i="34"/>
  <c r="J120" i="34" s="1"/>
  <c r="G77" i="34"/>
  <c r="H192" i="34"/>
  <c r="J192" i="34" s="1"/>
  <c r="H148" i="34"/>
  <c r="J148" i="34" s="1"/>
  <c r="H107" i="34"/>
  <c r="J107" i="34" s="1"/>
  <c r="K60" i="34"/>
  <c r="H60" i="34"/>
  <c r="J60" i="34" s="1"/>
  <c r="K8" i="34"/>
  <c r="H8" i="34"/>
  <c r="J8" i="34" s="1"/>
  <c r="G45" i="34"/>
  <c r="H152" i="34"/>
  <c r="J152" i="34" s="1"/>
  <c r="H293" i="34"/>
  <c r="J293" i="34" s="1"/>
  <c r="K293" i="34"/>
  <c r="G147" i="34"/>
  <c r="G12" i="34"/>
  <c r="G194" i="34"/>
  <c r="G82" i="34"/>
  <c r="G90" i="34"/>
  <c r="H67" i="34"/>
  <c r="J67" i="34" s="1"/>
  <c r="K42" i="34"/>
  <c r="H42" i="34"/>
  <c r="J42" i="34" s="1"/>
  <c r="G33" i="34"/>
  <c r="G2724" i="33"/>
  <c r="G2728" i="33"/>
  <c r="G2726" i="33"/>
  <c r="J2280" i="33"/>
  <c r="G2594" i="33"/>
  <c r="G2471" i="33"/>
  <c r="G2444" i="33"/>
  <c r="G2521" i="33"/>
  <c r="G2277" i="33"/>
  <c r="G2572" i="33"/>
  <c r="G2551" i="33"/>
  <c r="G2472" i="33"/>
  <c r="G2405" i="33"/>
  <c r="G2588" i="33"/>
  <c r="J2160" i="33"/>
  <c r="G2569" i="33"/>
  <c r="G2453" i="33"/>
  <c r="G2467" i="33"/>
  <c r="G2129" i="33"/>
  <c r="G2559" i="33"/>
  <c r="J2235" i="33"/>
  <c r="J2126" i="33"/>
  <c r="G2462" i="33"/>
  <c r="J2099" i="33"/>
  <c r="G2523" i="33"/>
  <c r="G2542" i="33"/>
  <c r="J2102" i="33"/>
  <c r="G2221" i="33"/>
  <c r="G2356" i="33"/>
  <c r="J2423" i="33"/>
  <c r="J2427" i="33"/>
  <c r="J2258" i="33"/>
  <c r="J2283" i="33"/>
  <c r="J2197" i="33"/>
  <c r="J2166" i="33"/>
  <c r="J2141" i="33"/>
  <c r="J2052" i="33"/>
  <c r="G2107" i="33"/>
  <c r="G2385" i="33"/>
  <c r="G2507" i="33"/>
  <c r="G2132" i="33"/>
  <c r="J2080" i="33"/>
  <c r="G2440" i="33"/>
  <c r="J2091" i="33"/>
  <c r="G2124" i="33"/>
  <c r="G2497" i="33"/>
  <c r="G2287" i="33"/>
  <c r="G2344" i="33"/>
  <c r="J2070" i="33"/>
  <c r="G2323" i="33"/>
  <c r="G2140" i="33"/>
  <c r="G2399" i="33"/>
  <c r="G2266" i="33"/>
  <c r="G2424" i="33"/>
  <c r="J2410" i="33"/>
  <c r="G2138" i="33"/>
  <c r="G2196" i="33"/>
  <c r="G2290" i="33"/>
  <c r="G2149" i="33"/>
  <c r="J2459" i="33"/>
  <c r="J2299" i="33"/>
  <c r="J2498" i="33"/>
  <c r="J2117" i="33"/>
  <c r="J2143" i="33"/>
  <c r="J2204" i="33"/>
  <c r="J2049" i="33"/>
  <c r="J2216" i="33"/>
  <c r="G2575" i="33"/>
  <c r="G2503" i="33"/>
  <c r="G2421" i="33"/>
  <c r="G2428" i="33"/>
  <c r="G2317" i="33"/>
  <c r="G2450" i="33"/>
  <c r="G2515" i="33"/>
  <c r="J2062" i="33"/>
  <c r="G2427" i="33"/>
  <c r="J2375" i="33"/>
  <c r="G2081" i="33"/>
  <c r="G2303" i="33"/>
  <c r="G2151" i="33"/>
  <c r="G2142" i="33"/>
  <c r="J2378" i="33"/>
  <c r="G2525" i="33"/>
  <c r="G2207" i="33"/>
  <c r="J2278" i="33"/>
  <c r="G2355" i="33"/>
  <c r="G2318" i="33"/>
  <c r="G2541" i="33"/>
  <c r="J2413" i="33"/>
  <c r="J2351" i="33"/>
  <c r="J2538" i="33"/>
  <c r="J2379" i="33"/>
  <c r="J2312" i="33"/>
  <c r="J2172" i="33"/>
  <c r="J2544" i="33"/>
  <c r="G2561" i="33"/>
  <c r="G2258" i="33"/>
  <c r="G2216" i="33"/>
  <c r="J2104" i="33"/>
  <c r="G2590" i="33"/>
  <c r="G2581" i="33"/>
  <c r="G2368" i="33"/>
  <c r="J2175" i="33"/>
  <c r="G2580" i="33"/>
  <c r="G2122" i="33"/>
  <c r="G2341" i="33"/>
  <c r="G2071" i="33"/>
  <c r="G2396" i="33"/>
  <c r="G2255" i="33"/>
  <c r="J2199" i="33"/>
  <c r="G2409" i="33"/>
  <c r="J2134" i="33"/>
  <c r="G2282" i="33"/>
  <c r="G2343" i="33"/>
  <c r="G2510" i="33"/>
  <c r="J2055" i="33"/>
  <c r="G2030" i="33"/>
  <c r="G2466" i="33"/>
  <c r="J2332" i="33"/>
  <c r="G2340" i="33"/>
  <c r="G2439" i="33"/>
  <c r="G2564" i="33"/>
  <c r="G2345" i="33"/>
  <c r="G2256" i="33"/>
  <c r="G2389" i="33"/>
  <c r="G2049" i="33"/>
  <c r="J2520" i="33"/>
  <c r="J2335" i="33"/>
  <c r="J2308" i="33"/>
  <c r="J2433" i="33"/>
  <c r="J2477" i="33"/>
  <c r="J2319" i="33"/>
  <c r="J2127" i="33"/>
  <c r="J2044" i="33"/>
  <c r="J2100" i="33"/>
  <c r="J2177" i="33"/>
  <c r="G2315" i="33"/>
  <c r="G2416" i="33"/>
  <c r="G2482" i="33"/>
  <c r="G2390" i="33"/>
  <c r="J2276" i="33"/>
  <c r="G2274" i="33"/>
  <c r="J2085" i="33"/>
  <c r="G2351" i="33"/>
  <c r="G2406" i="33"/>
  <c r="G2333" i="33"/>
  <c r="G2386" i="33"/>
  <c r="G2057" i="33"/>
  <c r="G2195" i="33"/>
  <c r="J2040" i="33"/>
  <c r="G2170" i="33"/>
  <c r="G2227" i="33"/>
  <c r="G2136" i="33"/>
  <c r="J2386" i="33"/>
  <c r="J2596" i="33"/>
  <c r="J2478" i="33"/>
  <c r="J2362" i="33"/>
  <c r="J2349" i="33"/>
  <c r="J2568" i="33"/>
  <c r="J2219" i="33"/>
  <c r="J2157" i="33"/>
  <c r="J2402" i="33"/>
  <c r="J2328" i="33"/>
  <c r="J2254" i="33"/>
  <c r="J2257" i="33"/>
  <c r="G2213" i="33"/>
  <c r="G2469" i="33"/>
  <c r="G2314" i="33"/>
  <c r="G2334" i="33"/>
  <c r="G2456" i="33"/>
  <c r="J2111" i="33"/>
  <c r="G2513" i="33"/>
  <c r="G2192" i="33"/>
  <c r="G2162" i="33"/>
  <c r="G2271" i="33"/>
  <c r="J2298" i="33"/>
  <c r="G2446" i="33"/>
  <c r="J2076" i="33"/>
  <c r="G2293" i="33"/>
  <c r="G2452" i="33"/>
  <c r="G2119" i="33"/>
  <c r="G2308" i="33"/>
  <c r="G2228" i="33"/>
  <c r="G2152" i="33"/>
  <c r="G2130" i="33"/>
  <c r="J2388" i="33"/>
  <c r="J2395" i="33"/>
  <c r="J2074" i="33"/>
  <c r="G2516" i="33"/>
  <c r="G2036" i="33"/>
  <c r="G2381" i="33"/>
  <c r="J2026" i="33"/>
  <c r="G2252" i="33"/>
  <c r="G2504" i="33"/>
  <c r="G2477" i="33"/>
  <c r="G2369" i="33"/>
  <c r="J2114" i="33"/>
  <c r="G2248" i="33"/>
  <c r="G2168" i="33"/>
  <c r="G2264" i="33"/>
  <c r="J2310" i="33"/>
  <c r="G2583" i="33"/>
  <c r="G2459" i="33"/>
  <c r="G2239" i="33"/>
  <c r="G2027" i="33"/>
  <c r="J2179" i="33"/>
  <c r="J2212" i="33"/>
  <c r="J2027" i="33"/>
  <c r="J2457" i="33"/>
  <c r="J2519" i="33"/>
  <c r="J2263" i="33"/>
  <c r="J2110" i="33"/>
  <c r="J2144" i="33"/>
  <c r="G2253" i="33"/>
  <c r="J2087" i="33"/>
  <c r="J2123" i="33"/>
  <c r="G2169" i="33"/>
  <c r="G2514" i="33"/>
  <c r="J2246" i="33"/>
  <c r="G2362" i="33"/>
  <c r="G2474" i="33"/>
  <c r="G2060" i="33"/>
  <c r="G2526" i="33"/>
  <c r="G2056" i="33"/>
  <c r="J2084" i="33"/>
  <c r="G2198" i="33"/>
  <c r="G2487" i="33"/>
  <c r="G2092" i="33"/>
  <c r="G2432" i="33"/>
  <c r="G2206" i="33"/>
  <c r="G2447" i="33"/>
  <c r="J2399" i="33"/>
  <c r="J2483" i="33"/>
  <c r="J2405" i="33"/>
  <c r="J2233" i="33"/>
  <c r="J2165" i="33"/>
  <c r="J2098" i="33"/>
  <c r="G2161" i="33"/>
  <c r="J2242" i="33"/>
  <c r="G2505" i="33"/>
  <c r="J2128" i="33"/>
  <c r="G2434" i="33"/>
  <c r="J2300" i="33"/>
  <c r="G2171" i="33"/>
  <c r="G2549" i="33"/>
  <c r="G2347" i="33"/>
  <c r="J2559" i="33"/>
  <c r="J2473" i="33"/>
  <c r="J2352" i="33"/>
  <c r="J2225" i="33"/>
  <c r="J2382" i="33"/>
  <c r="J2394" i="33"/>
  <c r="J2101" i="33"/>
  <c r="J2249" i="33"/>
  <c r="J2057" i="33"/>
  <c r="J2047" i="33"/>
  <c r="J2130" i="33"/>
  <c r="J2214" i="33"/>
  <c r="J2113" i="33"/>
  <c r="J2226" i="33"/>
  <c r="J2034" i="33"/>
  <c r="G2229" i="33"/>
  <c r="G2463" i="33"/>
  <c r="G2537" i="33"/>
  <c r="J2029" i="33"/>
  <c r="G2528" i="33"/>
  <c r="G2155" i="33"/>
  <c r="G2083" i="33"/>
  <c r="G2357" i="33"/>
  <c r="G2191" i="33"/>
  <c r="J2079" i="33"/>
  <c r="G2517" i="33"/>
  <c r="G2589" i="33"/>
  <c r="G2353" i="33"/>
  <c r="G2364" i="33"/>
  <c r="G2068" i="33"/>
  <c r="G2200" i="33"/>
  <c r="G2118" i="33"/>
  <c r="G2414" i="33"/>
  <c r="J2414" i="33"/>
  <c r="J2348" i="33"/>
  <c r="J2541" i="33"/>
  <c r="J2321" i="33"/>
  <c r="J2374" i="33"/>
  <c r="J2267" i="33"/>
  <c r="J2210" i="33"/>
  <c r="J2187" i="33"/>
  <c r="J2096" i="33"/>
  <c r="J2201" i="33"/>
  <c r="J2211" i="33"/>
  <c r="G2284" i="33"/>
  <c r="G2498" i="33"/>
  <c r="J2090" i="33"/>
  <c r="J2120" i="33"/>
  <c r="G2554" i="33"/>
  <c r="G2125" i="33"/>
  <c r="G2586" i="33"/>
  <c r="G2082" i="33"/>
  <c r="J2129" i="33"/>
  <c r="G2346" i="33"/>
  <c r="G2154" i="33"/>
  <c r="J2043" i="33"/>
  <c r="J2272" i="33"/>
  <c r="G2552" i="33"/>
  <c r="J2094" i="33"/>
  <c r="G2543" i="33"/>
  <c r="G2360" i="33"/>
  <c r="J2269" i="33"/>
  <c r="G2417" i="33"/>
  <c r="G2101" i="33"/>
  <c r="G2571" i="33"/>
  <c r="G2182" i="33"/>
  <c r="G2530" i="33"/>
  <c r="J2222" i="33"/>
  <c r="G2296" i="33"/>
  <c r="G2230" i="33"/>
  <c r="K1367" i="31"/>
  <c r="J1367" i="31"/>
  <c r="K1366" i="31"/>
  <c r="J1366" i="31"/>
  <c r="K1365" i="31"/>
  <c r="J1365" i="31"/>
  <c r="K1364" i="31"/>
  <c r="J1364" i="31"/>
  <c r="K1363" i="31"/>
  <c r="J1363" i="31"/>
  <c r="K1362" i="31"/>
  <c r="J1362" i="31"/>
  <c r="J1361" i="31"/>
  <c r="K1360" i="31"/>
  <c r="J1360" i="31"/>
  <c r="K1359" i="31"/>
  <c r="J1359" i="31"/>
  <c r="K1358" i="31"/>
  <c r="J1358" i="31"/>
  <c r="K1357" i="31"/>
  <c r="J1357" i="31"/>
  <c r="K1356" i="31"/>
  <c r="J1356" i="31"/>
  <c r="K1355" i="31"/>
  <c r="J1355" i="31"/>
  <c r="K1354" i="31"/>
  <c r="J1354" i="31"/>
  <c r="K1353" i="31"/>
  <c r="J1353" i="31"/>
  <c r="K1352" i="31"/>
  <c r="J1352" i="31"/>
  <c r="K1351" i="31"/>
  <c r="J1351" i="31"/>
  <c r="K1350" i="31"/>
  <c r="J1350" i="31"/>
  <c r="K1349" i="31"/>
  <c r="J1349" i="31"/>
  <c r="K1348" i="31"/>
  <c r="J1348" i="31"/>
  <c r="K1347" i="31"/>
  <c r="J1347" i="31"/>
  <c r="K1346" i="31"/>
  <c r="J1346" i="31"/>
  <c r="K1345" i="31"/>
  <c r="J1345" i="31"/>
  <c r="K1344" i="31"/>
  <c r="J1344" i="31"/>
  <c r="K1343" i="31"/>
  <c r="J1343" i="31"/>
  <c r="K1342" i="31"/>
  <c r="J1342" i="31"/>
  <c r="K1341" i="31"/>
  <c r="J1341" i="31"/>
  <c r="K1340" i="31"/>
  <c r="J1340" i="31"/>
  <c r="K1339" i="31"/>
  <c r="J1339" i="31"/>
  <c r="K1338" i="31"/>
  <c r="J1338" i="31"/>
  <c r="K1337" i="31"/>
  <c r="J1337" i="31"/>
  <c r="K1336" i="31"/>
  <c r="J1336" i="31"/>
  <c r="K1335" i="31"/>
  <c r="J1335" i="31"/>
  <c r="J1334" i="31"/>
  <c r="J1333" i="31"/>
  <c r="K1332" i="31"/>
  <c r="J1332" i="31"/>
  <c r="K1331" i="31"/>
  <c r="J1331" i="31"/>
  <c r="J1330" i="31"/>
  <c r="K1329" i="31"/>
  <c r="J1329" i="31"/>
  <c r="K1328" i="31"/>
  <c r="J1328" i="31"/>
  <c r="K1327" i="31"/>
  <c r="J1327" i="31"/>
  <c r="K1326" i="31"/>
  <c r="J1326" i="31"/>
  <c r="K1325" i="31"/>
  <c r="J1325" i="31"/>
  <c r="K1324" i="31"/>
  <c r="J1324" i="31"/>
  <c r="K1323" i="31"/>
  <c r="J1323" i="31"/>
  <c r="J1322" i="31"/>
  <c r="K1321" i="31"/>
  <c r="J1321" i="31"/>
  <c r="J1320" i="31"/>
  <c r="K1319" i="31"/>
  <c r="J1319" i="31"/>
  <c r="K1318" i="31"/>
  <c r="J1318" i="31"/>
  <c r="K1317" i="31"/>
  <c r="J1317" i="31"/>
  <c r="K1316" i="31"/>
  <c r="J1316" i="31"/>
  <c r="K1315" i="31"/>
  <c r="J1315" i="31"/>
  <c r="K1314" i="31"/>
  <c r="J1314" i="31"/>
  <c r="J1313" i="31"/>
  <c r="K1312" i="31"/>
  <c r="J1312" i="31"/>
  <c r="K1311" i="31"/>
  <c r="J1311" i="31"/>
  <c r="K1310" i="31"/>
  <c r="J1310" i="31"/>
  <c r="K1309" i="31"/>
  <c r="J1309" i="31"/>
  <c r="K1308" i="31"/>
  <c r="J1308" i="31"/>
  <c r="K1307" i="31"/>
  <c r="J1307" i="31"/>
  <c r="K1306" i="31"/>
  <c r="J1306" i="31"/>
  <c r="K1305" i="31"/>
  <c r="J1305" i="31"/>
  <c r="K1304" i="31"/>
  <c r="J1304" i="31"/>
  <c r="K1303" i="31"/>
  <c r="J1303" i="31"/>
  <c r="K1302" i="31"/>
  <c r="J1302" i="31"/>
  <c r="K1301" i="31"/>
  <c r="J1301" i="31"/>
  <c r="K1300" i="31"/>
  <c r="J1300" i="31"/>
  <c r="K1299" i="31"/>
  <c r="J1299" i="31"/>
  <c r="J1298" i="31"/>
  <c r="J1297" i="31"/>
  <c r="K1296" i="31"/>
  <c r="J1296" i="31"/>
  <c r="K1295" i="31"/>
  <c r="J1295" i="31"/>
  <c r="K1294" i="31"/>
  <c r="J1294" i="31"/>
  <c r="J1293" i="31"/>
  <c r="K1292" i="31"/>
  <c r="J1292" i="31"/>
  <c r="J1291" i="31"/>
  <c r="K1290" i="31"/>
  <c r="J1290" i="31"/>
  <c r="K1289" i="31"/>
  <c r="J1289" i="31"/>
  <c r="J1288" i="31"/>
  <c r="K1287" i="31"/>
  <c r="J1287" i="31"/>
  <c r="K1286" i="31"/>
  <c r="J1286" i="31"/>
  <c r="K1285" i="31"/>
  <c r="J1285" i="31"/>
  <c r="K1284" i="31"/>
  <c r="J1284" i="31"/>
  <c r="J1283" i="31"/>
  <c r="K1282" i="31"/>
  <c r="J1282" i="31"/>
  <c r="K1281" i="31"/>
  <c r="J1281" i="31"/>
  <c r="K1280" i="31"/>
  <c r="J1280" i="31"/>
  <c r="K1279" i="31"/>
  <c r="J1279" i="31"/>
  <c r="K1278" i="31"/>
  <c r="J1278" i="31"/>
  <c r="K1277" i="31"/>
  <c r="J1277" i="31"/>
  <c r="K1276" i="31"/>
  <c r="J1276" i="31"/>
  <c r="K1275" i="31"/>
  <c r="J1275" i="31"/>
  <c r="K1274" i="31"/>
  <c r="J1274" i="31"/>
  <c r="K1273" i="31"/>
  <c r="J1273" i="31"/>
  <c r="K1272" i="31"/>
  <c r="J1272" i="31"/>
  <c r="K1271" i="31"/>
  <c r="J1271" i="31"/>
  <c r="K1270" i="31"/>
  <c r="J1270" i="31"/>
  <c r="K1269" i="31"/>
  <c r="J1269" i="31"/>
  <c r="K1268" i="31"/>
  <c r="J1268" i="31"/>
  <c r="K1267" i="31"/>
  <c r="J1267" i="31"/>
  <c r="K1266" i="31"/>
  <c r="J1266" i="31"/>
  <c r="K1265" i="31"/>
  <c r="J1265" i="31"/>
  <c r="K1264" i="31"/>
  <c r="J1264" i="31"/>
  <c r="J1263" i="31"/>
  <c r="K1262" i="31"/>
  <c r="J1262" i="31"/>
  <c r="K1261" i="31"/>
  <c r="J1261" i="31"/>
  <c r="K1260" i="31"/>
  <c r="J1260" i="31"/>
  <c r="J1259" i="31"/>
  <c r="K1258" i="31"/>
  <c r="J1258" i="31"/>
  <c r="K1257" i="31"/>
  <c r="J1257" i="31"/>
  <c r="K1256" i="31"/>
  <c r="J1256" i="31"/>
  <c r="K1255" i="31"/>
  <c r="J1255" i="31"/>
  <c r="K1254" i="31"/>
  <c r="J1254" i="31"/>
  <c r="K1253" i="31"/>
  <c r="J1253" i="31"/>
  <c r="K1252" i="31"/>
  <c r="J1252" i="31"/>
  <c r="K1251" i="31"/>
  <c r="J1251" i="31"/>
  <c r="K1250" i="31"/>
  <c r="J1250" i="31"/>
  <c r="K1249" i="31"/>
  <c r="J1249" i="31"/>
  <c r="K1248" i="31"/>
  <c r="J1248" i="31"/>
  <c r="K1247" i="31"/>
  <c r="J1247" i="31"/>
  <c r="K1246" i="31"/>
  <c r="J1246" i="31"/>
  <c r="K1245" i="31"/>
  <c r="J1245" i="31"/>
  <c r="K1244" i="31"/>
  <c r="J1244" i="31"/>
  <c r="K1243" i="31"/>
  <c r="J1243" i="31"/>
  <c r="K1242" i="31"/>
  <c r="J1242" i="31"/>
  <c r="K1241" i="31"/>
  <c r="J1241" i="31"/>
  <c r="K1240" i="31"/>
  <c r="J1240" i="31"/>
  <c r="K1239" i="31"/>
  <c r="J1239" i="31"/>
  <c r="K1238" i="31"/>
  <c r="J1238" i="31"/>
  <c r="K1237" i="31"/>
  <c r="J1237" i="31"/>
  <c r="K1236" i="31"/>
  <c r="J1236" i="31"/>
  <c r="K1235" i="31"/>
  <c r="J1235" i="31"/>
  <c r="K1234" i="31"/>
  <c r="J1234" i="31"/>
  <c r="K1233" i="31"/>
  <c r="J1233" i="31"/>
  <c r="K1232" i="31"/>
  <c r="J1232" i="31"/>
  <c r="K1231" i="31"/>
  <c r="J1231" i="31"/>
  <c r="K1230" i="31"/>
  <c r="J1230" i="31"/>
  <c r="K1229" i="31"/>
  <c r="J1229" i="31"/>
  <c r="K1228" i="31"/>
  <c r="J1228" i="31"/>
  <c r="K1227" i="31"/>
  <c r="J1227" i="31"/>
  <c r="K1226" i="31"/>
  <c r="J1226" i="31"/>
  <c r="K1225" i="31"/>
  <c r="J1225" i="31"/>
  <c r="K1224" i="31"/>
  <c r="J1224" i="31"/>
  <c r="K1223" i="31"/>
  <c r="J1223" i="31"/>
  <c r="K1222" i="31"/>
  <c r="J1222" i="31"/>
  <c r="K1221" i="31"/>
  <c r="J1221" i="31"/>
  <c r="K1220" i="31"/>
  <c r="J1220" i="31"/>
  <c r="K1219" i="31"/>
  <c r="J1219" i="31"/>
  <c r="K1218" i="31"/>
  <c r="J1218" i="31"/>
  <c r="K1217" i="31"/>
  <c r="J1217" i="31"/>
  <c r="K1216" i="31"/>
  <c r="J1216" i="31"/>
  <c r="K1215" i="31"/>
  <c r="J1215" i="31"/>
  <c r="K1214" i="31"/>
  <c r="J1214" i="31"/>
  <c r="K1213" i="31"/>
  <c r="J1213" i="31"/>
  <c r="K1212" i="31"/>
  <c r="J1212" i="31"/>
  <c r="K1211" i="31"/>
  <c r="J1211" i="31"/>
  <c r="K1210" i="31"/>
  <c r="J1210" i="31"/>
  <c r="K1209" i="31"/>
  <c r="J1209" i="31"/>
  <c r="K1208" i="31"/>
  <c r="J1208" i="31"/>
  <c r="K1207" i="31"/>
  <c r="J1207" i="31"/>
  <c r="K1206" i="31"/>
  <c r="J1206" i="31"/>
  <c r="K1205" i="31"/>
  <c r="J1205" i="31"/>
  <c r="K1204" i="31"/>
  <c r="J1204" i="31"/>
  <c r="K1203" i="31"/>
  <c r="J1203" i="31"/>
  <c r="K1202" i="31"/>
  <c r="J1202" i="31"/>
  <c r="K1201" i="31"/>
  <c r="J1201" i="31"/>
  <c r="K1200" i="31"/>
  <c r="J1200" i="31"/>
  <c r="K1199" i="31"/>
  <c r="J1199" i="31"/>
  <c r="K1198" i="31"/>
  <c r="J1198" i="31"/>
  <c r="K1197" i="31"/>
  <c r="J1197" i="31"/>
  <c r="K1196" i="31"/>
  <c r="J1196" i="31"/>
  <c r="K1195" i="31"/>
  <c r="J1195" i="31"/>
  <c r="K1194" i="31"/>
  <c r="J1194" i="31"/>
  <c r="K1193" i="31"/>
  <c r="J1193" i="31"/>
  <c r="K1192" i="31"/>
  <c r="J1192" i="31"/>
  <c r="K1191" i="31"/>
  <c r="J1191" i="31"/>
  <c r="K1190" i="31"/>
  <c r="J1190" i="31"/>
  <c r="K1189" i="31"/>
  <c r="J1189" i="31"/>
  <c r="K1188" i="31"/>
  <c r="J1188" i="31"/>
  <c r="K1187" i="31"/>
  <c r="J1187" i="31"/>
  <c r="K1186" i="31"/>
  <c r="J1186" i="31"/>
  <c r="K1185" i="31"/>
  <c r="J1185" i="31"/>
  <c r="K1184" i="31"/>
  <c r="J1184" i="31"/>
  <c r="K1183" i="31"/>
  <c r="J1183" i="31"/>
  <c r="K1182" i="31"/>
  <c r="J1182" i="31"/>
  <c r="K1181" i="31"/>
  <c r="J1181" i="31"/>
  <c r="K1180" i="31"/>
  <c r="J1180" i="31"/>
  <c r="K1179" i="31"/>
  <c r="J1179" i="31"/>
  <c r="K1178" i="31"/>
  <c r="J1178" i="31"/>
  <c r="K1177" i="31"/>
  <c r="J1177" i="31"/>
  <c r="K1176" i="31"/>
  <c r="J1176" i="31"/>
  <c r="K1175" i="31"/>
  <c r="J1175" i="31"/>
  <c r="K1174" i="31"/>
  <c r="J1174" i="31"/>
  <c r="K1173" i="31"/>
  <c r="J1173" i="31"/>
  <c r="K1172" i="31"/>
  <c r="J1172" i="31"/>
  <c r="K1171" i="31"/>
  <c r="J1171" i="31"/>
  <c r="K1170" i="31"/>
  <c r="J1170" i="31"/>
  <c r="K1169" i="31"/>
  <c r="J1169" i="31"/>
  <c r="K1168" i="31"/>
  <c r="J1168" i="31"/>
  <c r="K1167" i="31"/>
  <c r="J1167" i="31"/>
  <c r="K1166" i="31"/>
  <c r="J1166" i="31"/>
  <c r="K1165" i="31"/>
  <c r="J1165" i="31"/>
  <c r="K1164" i="31"/>
  <c r="J1164" i="31"/>
  <c r="K1163" i="31"/>
  <c r="J1163" i="31"/>
  <c r="K1162" i="31"/>
  <c r="J1162" i="31"/>
  <c r="K1161" i="31"/>
  <c r="J1161" i="31"/>
  <c r="K1160" i="31"/>
  <c r="J1160" i="31"/>
  <c r="K1159" i="31"/>
  <c r="J1159" i="31"/>
  <c r="K1158" i="31"/>
  <c r="J1158" i="31"/>
  <c r="K1157" i="31"/>
  <c r="J1157" i="31"/>
  <c r="K1156" i="31"/>
  <c r="J1156" i="31"/>
  <c r="K1155" i="31"/>
  <c r="J1155" i="31"/>
  <c r="K1154" i="31"/>
  <c r="J1154" i="31"/>
  <c r="K1153" i="31"/>
  <c r="J1153" i="31"/>
  <c r="K1152" i="31"/>
  <c r="J1152" i="31"/>
  <c r="K1151" i="31"/>
  <c r="J1151" i="31"/>
  <c r="K1150" i="31"/>
  <c r="J1150" i="31"/>
  <c r="K1149" i="31"/>
  <c r="J1149" i="31"/>
  <c r="K1148" i="31"/>
  <c r="J1148" i="31"/>
  <c r="K1147" i="31"/>
  <c r="J1147" i="31"/>
  <c r="K1146" i="31"/>
  <c r="J1146" i="31"/>
  <c r="K1145" i="31"/>
  <c r="J1145" i="31"/>
  <c r="K1144" i="31"/>
  <c r="J1144" i="31"/>
  <c r="K1143" i="31"/>
  <c r="J1143" i="31"/>
  <c r="K1142" i="31"/>
  <c r="J1142" i="31"/>
  <c r="K1141" i="31"/>
  <c r="J1141" i="31"/>
  <c r="K1140" i="31"/>
  <c r="J1140" i="31"/>
  <c r="K1139" i="31"/>
  <c r="J1139" i="31"/>
  <c r="K1138" i="31"/>
  <c r="J1138" i="31"/>
  <c r="K1137" i="31"/>
  <c r="J1137" i="31"/>
  <c r="K1136" i="31"/>
  <c r="J1136" i="31"/>
  <c r="K1135" i="31"/>
  <c r="J1135" i="31"/>
  <c r="K1134" i="31"/>
  <c r="J1134" i="31"/>
  <c r="K1133" i="31"/>
  <c r="J1133" i="31"/>
  <c r="K1132" i="31"/>
  <c r="J1132" i="31"/>
  <c r="K1131" i="31"/>
  <c r="J1131" i="31"/>
  <c r="K1130" i="31"/>
  <c r="J1130" i="31"/>
  <c r="K1129" i="31"/>
  <c r="J1129" i="31"/>
  <c r="K1128" i="31"/>
  <c r="J1128" i="31"/>
  <c r="K1127" i="31"/>
  <c r="J1127" i="31"/>
  <c r="K1126" i="31"/>
  <c r="J1126" i="31"/>
  <c r="K1125" i="31"/>
  <c r="J1125" i="31"/>
  <c r="K1124" i="31"/>
  <c r="J1124" i="31"/>
  <c r="K1123" i="31"/>
  <c r="J1123" i="31"/>
  <c r="K1122" i="31"/>
  <c r="J1122" i="31"/>
  <c r="K1121" i="31"/>
  <c r="J1121" i="31"/>
  <c r="K1120" i="31"/>
  <c r="J1120" i="31"/>
  <c r="K1119" i="31"/>
  <c r="J1119" i="31"/>
  <c r="K1118" i="31"/>
  <c r="J1118" i="31"/>
  <c r="K1117" i="31"/>
  <c r="J1117" i="31"/>
  <c r="K1116" i="31"/>
  <c r="J1116" i="31"/>
  <c r="K1115" i="31"/>
  <c r="J1115" i="31"/>
  <c r="K1114" i="31"/>
  <c r="J1114" i="31"/>
  <c r="K1113" i="31"/>
  <c r="J1113" i="31"/>
  <c r="K1112" i="31"/>
  <c r="J1112" i="31"/>
  <c r="K1111" i="31"/>
  <c r="J1111" i="31"/>
  <c r="K1110" i="31"/>
  <c r="J1110" i="31"/>
  <c r="K1109" i="31"/>
  <c r="J1109" i="31"/>
  <c r="K1108" i="31"/>
  <c r="J1108" i="31"/>
  <c r="K1107" i="31"/>
  <c r="J1107" i="31"/>
  <c r="K1106" i="31"/>
  <c r="J1106" i="31"/>
  <c r="K1105" i="31"/>
  <c r="J1105" i="31"/>
  <c r="K1104" i="31"/>
  <c r="J1104" i="31"/>
  <c r="K1103" i="31"/>
  <c r="J1103" i="31"/>
  <c r="K1102" i="31"/>
  <c r="J1102" i="31"/>
  <c r="K1101" i="31"/>
  <c r="J1101" i="31"/>
  <c r="K1100" i="31"/>
  <c r="J1100" i="31"/>
  <c r="K1099" i="31"/>
  <c r="J1099" i="31"/>
  <c r="K1098" i="31"/>
  <c r="J1098" i="31"/>
  <c r="K1097" i="31"/>
  <c r="J1097" i="31"/>
  <c r="K1096" i="31"/>
  <c r="J1096" i="31"/>
  <c r="K1095" i="31"/>
  <c r="J1095" i="31"/>
  <c r="K1094" i="31"/>
  <c r="J1094" i="31"/>
  <c r="K1093" i="31"/>
  <c r="J1093" i="31"/>
  <c r="K1092" i="31"/>
  <c r="J1092" i="31"/>
  <c r="K1091" i="31"/>
  <c r="J1091" i="31"/>
  <c r="K1090" i="31"/>
  <c r="J1090" i="31"/>
  <c r="K1089" i="31"/>
  <c r="J1089" i="31"/>
  <c r="K1088" i="31"/>
  <c r="J1088" i="31"/>
  <c r="K1087" i="31"/>
  <c r="J1087" i="31"/>
  <c r="K1086" i="31"/>
  <c r="J1086" i="31"/>
  <c r="K1085" i="31"/>
  <c r="J1085" i="31"/>
  <c r="K1084" i="31"/>
  <c r="J1084" i="31"/>
  <c r="K1083" i="31"/>
  <c r="J1083" i="31"/>
  <c r="K1082" i="31"/>
  <c r="J1082" i="31"/>
  <c r="K1081" i="31"/>
  <c r="J1081" i="31"/>
  <c r="K1080" i="31"/>
  <c r="J1080" i="31"/>
  <c r="K1079" i="31"/>
  <c r="J1079" i="31"/>
  <c r="K1078" i="31"/>
  <c r="J1078" i="31"/>
  <c r="K1077" i="31"/>
  <c r="J1077" i="31"/>
  <c r="K1076" i="31"/>
  <c r="J1076" i="31"/>
  <c r="K1075" i="31"/>
  <c r="J1075" i="31"/>
  <c r="K1074" i="31"/>
  <c r="J1074" i="31"/>
  <c r="K1073" i="31"/>
  <c r="J1073" i="31"/>
  <c r="K1072" i="31"/>
  <c r="J1072" i="31"/>
  <c r="K1071" i="31"/>
  <c r="J1071" i="31"/>
  <c r="K1070" i="31"/>
  <c r="J1070" i="31"/>
  <c r="K1069" i="31"/>
  <c r="J1069" i="31"/>
  <c r="K1068" i="31"/>
  <c r="J1068" i="31"/>
  <c r="K1067" i="31"/>
  <c r="J1067" i="31"/>
  <c r="K1066" i="31"/>
  <c r="J1066" i="31"/>
  <c r="K1065" i="31"/>
  <c r="J1065" i="31"/>
  <c r="K1064" i="31"/>
  <c r="J1064" i="31"/>
  <c r="K1063" i="31"/>
  <c r="J1063" i="31"/>
  <c r="K1062" i="31"/>
  <c r="J1062" i="31"/>
  <c r="K1061" i="31"/>
  <c r="J1061" i="31"/>
  <c r="K1060" i="31"/>
  <c r="J1060" i="31"/>
  <c r="K1059" i="31"/>
  <c r="J1059" i="31"/>
  <c r="K1058" i="31"/>
  <c r="J1058" i="31"/>
  <c r="K1057" i="31"/>
  <c r="J1057" i="31"/>
  <c r="K1056" i="31"/>
  <c r="J1056" i="31"/>
  <c r="K1055" i="31"/>
  <c r="J1055" i="31"/>
  <c r="K1054" i="31"/>
  <c r="J1054" i="31"/>
  <c r="K1053" i="31"/>
  <c r="J1053" i="31"/>
  <c r="K1052" i="31"/>
  <c r="J1052" i="31"/>
  <c r="K1051" i="31"/>
  <c r="J1051" i="31"/>
  <c r="K1050" i="31"/>
  <c r="J1050" i="31"/>
  <c r="K1049" i="31"/>
  <c r="J1049" i="31"/>
  <c r="K1048" i="31"/>
  <c r="J1048" i="31"/>
  <c r="K1047" i="31"/>
  <c r="J1047" i="31"/>
  <c r="K1046" i="31"/>
  <c r="J1046" i="31"/>
  <c r="K1045" i="31"/>
  <c r="J1045" i="31"/>
  <c r="K1044" i="31"/>
  <c r="J1044" i="31"/>
  <c r="K1043" i="31"/>
  <c r="J1043" i="31"/>
  <c r="K1042" i="31"/>
  <c r="J1042" i="31"/>
  <c r="K1041" i="31"/>
  <c r="J1041" i="31"/>
  <c r="K1040" i="31"/>
  <c r="J1040" i="31"/>
  <c r="K1039" i="31"/>
  <c r="J1039" i="31"/>
  <c r="K1038" i="31"/>
  <c r="J1038" i="31"/>
  <c r="K1037" i="31"/>
  <c r="J1037" i="31"/>
  <c r="K1036" i="31"/>
  <c r="J1036" i="31"/>
  <c r="K1035" i="31"/>
  <c r="J1035" i="31"/>
  <c r="K1034" i="31"/>
  <c r="J1034" i="31"/>
  <c r="K1033" i="31"/>
  <c r="J1033" i="31"/>
  <c r="K1032" i="31"/>
  <c r="J1032" i="31"/>
  <c r="K1031" i="31"/>
  <c r="J1031" i="31"/>
  <c r="K1030" i="31"/>
  <c r="J1030" i="31"/>
  <c r="K1029" i="31"/>
  <c r="J1029" i="31"/>
  <c r="K1028" i="31"/>
  <c r="J1028" i="31"/>
  <c r="K1027" i="31"/>
  <c r="J1027" i="31"/>
  <c r="K1026" i="31"/>
  <c r="J1026" i="31"/>
  <c r="K1025" i="31"/>
  <c r="J1025" i="31"/>
  <c r="K1024" i="31"/>
  <c r="J1024" i="31"/>
  <c r="K1023" i="31"/>
  <c r="J1023" i="31"/>
  <c r="K1022" i="31"/>
  <c r="J1022" i="31"/>
  <c r="K1021" i="31"/>
  <c r="J1021" i="31"/>
  <c r="K1020" i="31"/>
  <c r="J1020" i="31"/>
  <c r="K1019" i="31"/>
  <c r="J1019" i="31"/>
  <c r="K1018" i="31"/>
  <c r="J1018" i="31"/>
  <c r="K1017" i="31"/>
  <c r="J1017" i="31"/>
  <c r="K1016" i="31"/>
  <c r="J1016" i="31"/>
  <c r="K1015" i="31"/>
  <c r="J1015" i="31"/>
  <c r="K1014" i="31"/>
  <c r="J1014" i="31"/>
  <c r="K1013" i="31"/>
  <c r="J1013" i="31"/>
  <c r="K1012" i="31"/>
  <c r="J1012" i="31"/>
  <c r="K1011" i="31"/>
  <c r="J1011" i="31"/>
  <c r="K1010" i="31"/>
  <c r="J1010" i="31"/>
  <c r="K1009" i="31"/>
  <c r="J1009" i="31"/>
  <c r="K1008" i="31"/>
  <c r="J1008" i="31"/>
  <c r="K1007" i="31"/>
  <c r="J1007" i="31"/>
  <c r="K1006" i="31"/>
  <c r="J1006" i="31"/>
  <c r="K1005" i="31"/>
  <c r="J1005" i="31"/>
  <c r="K1004" i="31"/>
  <c r="J1004" i="31"/>
  <c r="K1003" i="31"/>
  <c r="J1003" i="31"/>
  <c r="K1002" i="31"/>
  <c r="J1002" i="31"/>
  <c r="J1001" i="31"/>
  <c r="K1000" i="31"/>
  <c r="J1000" i="31"/>
  <c r="K999" i="31"/>
  <c r="J999" i="31"/>
  <c r="J998" i="31"/>
  <c r="K997" i="31"/>
  <c r="J997" i="31"/>
  <c r="J996" i="31"/>
  <c r="K995" i="31"/>
  <c r="J995" i="31"/>
  <c r="K994" i="31"/>
  <c r="J994" i="31"/>
  <c r="J993" i="31"/>
  <c r="K992" i="31"/>
  <c r="J992" i="31"/>
  <c r="K991" i="31"/>
  <c r="J991" i="31"/>
  <c r="K990" i="31"/>
  <c r="J990" i="31"/>
  <c r="K989" i="31"/>
  <c r="J989" i="31"/>
  <c r="K988" i="31"/>
  <c r="J988" i="31"/>
  <c r="K987" i="31"/>
  <c r="J987" i="31"/>
  <c r="K986" i="31"/>
  <c r="J986" i="31"/>
  <c r="K985" i="31"/>
  <c r="J985" i="31"/>
  <c r="K984" i="31"/>
  <c r="J984" i="31"/>
  <c r="K983" i="31"/>
  <c r="J983" i="31"/>
  <c r="K982" i="31"/>
  <c r="J982" i="31"/>
  <c r="K981" i="31"/>
  <c r="J981" i="31"/>
  <c r="K980" i="31"/>
  <c r="J980" i="31"/>
  <c r="K979" i="31"/>
  <c r="J979" i="31"/>
  <c r="K978" i="31"/>
  <c r="J978" i="31"/>
  <c r="K977" i="31"/>
  <c r="J977" i="31"/>
  <c r="K976" i="31"/>
  <c r="J976" i="31"/>
  <c r="K975" i="31"/>
  <c r="J975" i="31"/>
  <c r="K974" i="31"/>
  <c r="J974" i="31"/>
  <c r="K973" i="31"/>
  <c r="J973" i="31"/>
  <c r="K972" i="31"/>
  <c r="J972" i="31"/>
  <c r="K971" i="31"/>
  <c r="J971" i="31"/>
  <c r="K970" i="31"/>
  <c r="J970" i="31"/>
  <c r="K969" i="31"/>
  <c r="J969" i="31"/>
  <c r="K968" i="31"/>
  <c r="J968" i="31"/>
  <c r="K967" i="31"/>
  <c r="J967" i="31"/>
  <c r="K966" i="31"/>
  <c r="J966" i="31"/>
  <c r="K965" i="31"/>
  <c r="J965" i="31"/>
  <c r="K964" i="31"/>
  <c r="J964" i="31"/>
  <c r="J963" i="31"/>
  <c r="K962" i="31"/>
  <c r="J962" i="31"/>
  <c r="K961" i="31"/>
  <c r="J961" i="31"/>
  <c r="K960" i="31"/>
  <c r="J960" i="31"/>
  <c r="K959" i="31"/>
  <c r="J959" i="31"/>
  <c r="K958" i="31"/>
  <c r="J958" i="31"/>
  <c r="K957" i="31"/>
  <c r="J957" i="31"/>
  <c r="K956" i="31"/>
  <c r="J956" i="31"/>
  <c r="K955" i="31"/>
  <c r="J955" i="31"/>
  <c r="K954" i="31"/>
  <c r="J954" i="31"/>
  <c r="K953" i="31"/>
  <c r="J953" i="31"/>
  <c r="K952" i="31"/>
  <c r="J952" i="31"/>
  <c r="K951" i="31"/>
  <c r="J951" i="31"/>
  <c r="J950" i="31"/>
  <c r="J949" i="31"/>
  <c r="K948" i="31"/>
  <c r="J948" i="31"/>
  <c r="J947" i="31"/>
  <c r="K946" i="31"/>
  <c r="J946" i="31"/>
  <c r="J945" i="31"/>
  <c r="K944" i="31"/>
  <c r="J944" i="31"/>
  <c r="K943" i="31"/>
  <c r="J943" i="31"/>
  <c r="K942" i="31"/>
  <c r="J942" i="31"/>
  <c r="K941" i="31"/>
  <c r="J941" i="31"/>
  <c r="K940" i="31"/>
  <c r="J940" i="31"/>
  <c r="K939" i="31"/>
  <c r="J939" i="31"/>
  <c r="J938" i="31"/>
  <c r="K937" i="31"/>
  <c r="J937" i="31"/>
  <c r="K936" i="31"/>
  <c r="J936" i="31"/>
  <c r="K935" i="31"/>
  <c r="J935" i="31"/>
  <c r="K934" i="31"/>
  <c r="J934" i="31"/>
  <c r="K933" i="31"/>
  <c r="J933" i="31"/>
  <c r="J932" i="31"/>
  <c r="K931" i="31"/>
  <c r="J931" i="31"/>
  <c r="K930" i="31"/>
  <c r="J930" i="31"/>
  <c r="J929" i="31"/>
  <c r="K928" i="31"/>
  <c r="J928" i="31"/>
  <c r="J927" i="31"/>
  <c r="J926" i="31"/>
  <c r="K925" i="31"/>
  <c r="J925" i="31"/>
  <c r="K924" i="31"/>
  <c r="J924" i="31"/>
  <c r="K923" i="31"/>
  <c r="J923" i="31"/>
  <c r="K922" i="31"/>
  <c r="J922" i="31"/>
  <c r="K921" i="31"/>
  <c r="J921" i="31"/>
  <c r="K920" i="31"/>
  <c r="J920" i="31"/>
  <c r="K919" i="31"/>
  <c r="J919" i="31"/>
  <c r="J918" i="31"/>
  <c r="K917" i="31"/>
  <c r="J917" i="31"/>
  <c r="K916" i="31"/>
  <c r="J916" i="31"/>
  <c r="K915" i="31"/>
  <c r="J915" i="31"/>
  <c r="K914" i="31"/>
  <c r="J914" i="31"/>
  <c r="K913" i="31"/>
  <c r="J913" i="31"/>
  <c r="K912" i="31"/>
  <c r="J912" i="31"/>
  <c r="K911" i="31"/>
  <c r="J911" i="31"/>
  <c r="K910" i="31"/>
  <c r="J910" i="31"/>
  <c r="K909" i="31"/>
  <c r="J909" i="31"/>
  <c r="K908" i="31"/>
  <c r="J908" i="31"/>
  <c r="K907" i="31"/>
  <c r="J907" i="31"/>
  <c r="K906" i="31"/>
  <c r="J906" i="31"/>
  <c r="J905" i="31"/>
  <c r="K904" i="31"/>
  <c r="J904" i="31"/>
  <c r="K903" i="31"/>
  <c r="J903" i="31"/>
  <c r="K902" i="31"/>
  <c r="J902" i="31"/>
  <c r="K901" i="31"/>
  <c r="J901" i="31"/>
  <c r="K900" i="31"/>
  <c r="J900" i="31"/>
  <c r="K899" i="31"/>
  <c r="J899" i="31"/>
  <c r="K898" i="31"/>
  <c r="J898" i="31"/>
  <c r="J897" i="31"/>
  <c r="K896" i="31"/>
  <c r="J896" i="31"/>
  <c r="K895" i="31"/>
  <c r="J895" i="31"/>
  <c r="K894" i="31"/>
  <c r="J894" i="31"/>
  <c r="K893" i="31"/>
  <c r="J893" i="31"/>
  <c r="K892" i="31"/>
  <c r="J892" i="31"/>
  <c r="K891" i="31"/>
  <c r="J891" i="31"/>
  <c r="K890" i="31"/>
  <c r="J890" i="31"/>
  <c r="K889" i="31"/>
  <c r="J889" i="31"/>
  <c r="J888" i="31"/>
  <c r="J887" i="31"/>
  <c r="J886" i="31"/>
  <c r="K885" i="31"/>
  <c r="J885" i="31"/>
  <c r="K884" i="31"/>
  <c r="J884" i="31"/>
  <c r="J883" i="31"/>
  <c r="K882" i="31"/>
  <c r="J882" i="31"/>
  <c r="J881" i="31"/>
  <c r="J880" i="31"/>
  <c r="K879" i="31"/>
  <c r="J879" i="31"/>
  <c r="K878" i="31"/>
  <c r="J878" i="31"/>
  <c r="K877" i="31"/>
  <c r="J877" i="31"/>
  <c r="K876" i="31"/>
  <c r="J876" i="31"/>
  <c r="J875" i="31"/>
  <c r="J874" i="31"/>
  <c r="K873" i="31"/>
  <c r="J873" i="31"/>
  <c r="K872" i="31"/>
  <c r="J872" i="31"/>
  <c r="K871" i="31"/>
  <c r="J871" i="31"/>
  <c r="K870" i="31"/>
  <c r="J870" i="31"/>
  <c r="J869" i="31"/>
  <c r="K868" i="31"/>
  <c r="J868" i="31"/>
  <c r="K867" i="31"/>
  <c r="J867" i="31"/>
  <c r="J866" i="31"/>
  <c r="K865" i="31"/>
  <c r="J865" i="31"/>
  <c r="K864" i="31"/>
  <c r="J864" i="31"/>
  <c r="K863" i="31"/>
  <c r="J863" i="31"/>
  <c r="K862" i="31"/>
  <c r="J862" i="31"/>
  <c r="J861" i="31"/>
  <c r="J860" i="31"/>
  <c r="K859" i="31"/>
  <c r="J859" i="31"/>
  <c r="K858" i="31"/>
  <c r="J858" i="31"/>
  <c r="J857" i="31"/>
  <c r="K856" i="31"/>
  <c r="J856" i="31"/>
  <c r="K855" i="31"/>
  <c r="J855" i="31"/>
  <c r="K854" i="31"/>
  <c r="J854" i="31"/>
  <c r="K853" i="31"/>
  <c r="J853" i="31"/>
  <c r="K852" i="31"/>
  <c r="J852" i="31"/>
  <c r="K851" i="31"/>
  <c r="J851" i="31"/>
  <c r="K850" i="31"/>
  <c r="J850" i="31"/>
  <c r="K849" i="31"/>
  <c r="J849" i="31"/>
  <c r="K848" i="31"/>
  <c r="J848" i="31"/>
  <c r="K847" i="31"/>
  <c r="J847" i="31"/>
  <c r="K846" i="31"/>
  <c r="J846" i="31"/>
  <c r="K845" i="31"/>
  <c r="J845" i="31"/>
  <c r="K844" i="31"/>
  <c r="J844" i="31"/>
  <c r="K843" i="31"/>
  <c r="J843" i="31"/>
  <c r="K842" i="31"/>
  <c r="J842" i="31"/>
  <c r="K841" i="31"/>
  <c r="J841" i="31"/>
  <c r="K840" i="31"/>
  <c r="J840" i="31"/>
  <c r="K839" i="31"/>
  <c r="J839" i="31"/>
  <c r="K838" i="31"/>
  <c r="J838" i="31"/>
  <c r="K837" i="31"/>
  <c r="J837" i="31"/>
  <c r="K836" i="31"/>
  <c r="J836" i="31"/>
  <c r="J835" i="31"/>
  <c r="J834" i="31"/>
  <c r="K833" i="31"/>
  <c r="J833" i="31"/>
  <c r="K832" i="31"/>
  <c r="J832" i="31"/>
  <c r="J831" i="31"/>
  <c r="K830" i="31"/>
  <c r="J830" i="31"/>
  <c r="K829" i="31"/>
  <c r="J829" i="31"/>
  <c r="K828" i="31"/>
  <c r="J828" i="31"/>
  <c r="K827" i="31"/>
  <c r="J827" i="31"/>
  <c r="K826" i="31"/>
  <c r="J826" i="31"/>
  <c r="K825" i="31"/>
  <c r="J825" i="31"/>
  <c r="K824" i="31"/>
  <c r="J824" i="31"/>
  <c r="J823" i="31"/>
  <c r="K822" i="31"/>
  <c r="J822" i="31"/>
  <c r="K821" i="31"/>
  <c r="J821" i="31"/>
  <c r="J820" i="31"/>
  <c r="K819" i="31"/>
  <c r="J819" i="31"/>
  <c r="K818" i="31"/>
  <c r="J818" i="31"/>
  <c r="J817" i="31"/>
  <c r="K816" i="31"/>
  <c r="J816" i="31"/>
  <c r="K815" i="31"/>
  <c r="J815" i="31"/>
  <c r="K814" i="31"/>
  <c r="J814" i="31"/>
  <c r="K813" i="31"/>
  <c r="J813" i="31"/>
  <c r="K812" i="31"/>
  <c r="J812" i="31"/>
  <c r="K811" i="31"/>
  <c r="J811" i="31"/>
  <c r="K810" i="31"/>
  <c r="J810" i="31"/>
  <c r="K809" i="31"/>
  <c r="J809" i="31"/>
  <c r="K808" i="31"/>
  <c r="J808" i="31"/>
  <c r="K807" i="31"/>
  <c r="J807" i="31"/>
  <c r="K806" i="31"/>
  <c r="J806" i="31"/>
  <c r="K805" i="31"/>
  <c r="J805" i="31"/>
  <c r="K804" i="31"/>
  <c r="J804" i="31"/>
  <c r="K803" i="31"/>
  <c r="J803" i="31"/>
  <c r="K802" i="31"/>
  <c r="J802" i="31"/>
  <c r="K801" i="31"/>
  <c r="J801" i="31"/>
  <c r="K800" i="31"/>
  <c r="J800" i="31"/>
  <c r="K799" i="31"/>
  <c r="J799" i="31"/>
  <c r="K798" i="31"/>
  <c r="J798" i="31"/>
  <c r="K797" i="31"/>
  <c r="J797" i="31"/>
  <c r="K796" i="31"/>
  <c r="J796" i="31"/>
  <c r="K795" i="31"/>
  <c r="J795" i="31"/>
  <c r="K794" i="31"/>
  <c r="J794" i="31"/>
  <c r="J793" i="31"/>
  <c r="K792" i="31"/>
  <c r="J792" i="31"/>
  <c r="K791" i="31"/>
  <c r="J791" i="31"/>
  <c r="K790" i="31"/>
  <c r="J790" i="31"/>
  <c r="J789" i="31"/>
  <c r="K788" i="31"/>
  <c r="J788" i="31"/>
  <c r="K787" i="31"/>
  <c r="J787" i="31"/>
  <c r="K786" i="31"/>
  <c r="J786" i="31"/>
  <c r="K785" i="31"/>
  <c r="J785" i="31"/>
  <c r="K784" i="31"/>
  <c r="J784" i="31"/>
  <c r="K783" i="31"/>
  <c r="J783" i="31"/>
  <c r="K782" i="31"/>
  <c r="J782" i="31"/>
  <c r="K781" i="31"/>
  <c r="J781" i="31"/>
  <c r="K780" i="31"/>
  <c r="J780" i="31"/>
  <c r="K779" i="31"/>
  <c r="J779" i="31"/>
  <c r="K778" i="31"/>
  <c r="J778" i="31"/>
  <c r="K777" i="31"/>
  <c r="J777" i="31"/>
  <c r="J776" i="31"/>
  <c r="K775" i="31"/>
  <c r="J775" i="31"/>
  <c r="K774" i="31"/>
  <c r="J774" i="31"/>
  <c r="K773" i="31"/>
  <c r="J773" i="31"/>
  <c r="K772" i="31"/>
  <c r="J772" i="31"/>
  <c r="K771" i="31"/>
  <c r="J771" i="31"/>
  <c r="K770" i="31"/>
  <c r="J770" i="31"/>
  <c r="K769" i="31"/>
  <c r="J769" i="31"/>
  <c r="K768" i="31"/>
  <c r="J768" i="31"/>
  <c r="K767" i="31"/>
  <c r="J767" i="31"/>
  <c r="K766" i="31"/>
  <c r="J766" i="31"/>
  <c r="K765" i="31"/>
  <c r="J765" i="31"/>
  <c r="K764" i="31"/>
  <c r="J764" i="31"/>
  <c r="K763" i="31"/>
  <c r="J763" i="31"/>
  <c r="K762" i="31"/>
  <c r="J762" i="31"/>
  <c r="K761" i="31"/>
  <c r="J761" i="31"/>
  <c r="K760" i="31"/>
  <c r="J760" i="31"/>
  <c r="J759" i="31"/>
  <c r="K758" i="31"/>
  <c r="J758" i="31"/>
  <c r="K757" i="31"/>
  <c r="J757" i="31"/>
  <c r="K756" i="31"/>
  <c r="J756" i="31"/>
  <c r="K755" i="31"/>
  <c r="J755" i="31"/>
  <c r="J754" i="31"/>
  <c r="K753" i="31"/>
  <c r="J753" i="31"/>
  <c r="K752" i="31"/>
  <c r="J752" i="31"/>
  <c r="K751" i="31"/>
  <c r="J751" i="31"/>
  <c r="K750" i="31"/>
  <c r="J750" i="31"/>
  <c r="K749" i="31"/>
  <c r="J749" i="31"/>
  <c r="J748" i="31"/>
  <c r="K747" i="31"/>
  <c r="J747" i="31"/>
  <c r="J746" i="31"/>
  <c r="K745" i="31"/>
  <c r="J745" i="31"/>
  <c r="K744" i="31"/>
  <c r="J744" i="31"/>
  <c r="K743" i="31"/>
  <c r="J743" i="31"/>
  <c r="K742" i="31"/>
  <c r="J742" i="31"/>
  <c r="K741" i="31"/>
  <c r="J741" i="31"/>
  <c r="K740" i="31"/>
  <c r="J740" i="31"/>
  <c r="K739" i="31"/>
  <c r="J739" i="31"/>
  <c r="K738" i="31"/>
  <c r="J738" i="31"/>
  <c r="K737" i="31"/>
  <c r="J737" i="31"/>
  <c r="K736" i="31"/>
  <c r="J736" i="31"/>
  <c r="K735" i="31"/>
  <c r="J735" i="31"/>
  <c r="K734" i="31"/>
  <c r="J734" i="31"/>
  <c r="K733" i="31"/>
  <c r="J733" i="31"/>
  <c r="K732" i="31"/>
  <c r="J732" i="31"/>
  <c r="K731" i="31"/>
  <c r="J731" i="31"/>
  <c r="K730" i="31"/>
  <c r="J730" i="31"/>
  <c r="K729" i="31"/>
  <c r="J729" i="31"/>
  <c r="J728" i="31"/>
  <c r="J727" i="31"/>
  <c r="K726" i="31"/>
  <c r="J726" i="31"/>
  <c r="K725" i="31"/>
  <c r="J725" i="31"/>
  <c r="K724" i="31"/>
  <c r="J724" i="31"/>
  <c r="K723" i="31"/>
  <c r="J723" i="31"/>
  <c r="K722" i="31"/>
  <c r="J722" i="31"/>
  <c r="K721" i="31"/>
  <c r="J721" i="31"/>
  <c r="K720" i="31"/>
  <c r="J720" i="31"/>
  <c r="K719" i="31"/>
  <c r="J719" i="31"/>
  <c r="K718" i="31"/>
  <c r="J718" i="31"/>
  <c r="K717" i="31"/>
  <c r="J717" i="31"/>
  <c r="K716" i="31"/>
  <c r="J716" i="31"/>
  <c r="K715" i="31"/>
  <c r="J715" i="31"/>
  <c r="K714" i="31"/>
  <c r="J714" i="31"/>
  <c r="K713" i="31"/>
  <c r="J713" i="31"/>
  <c r="K712" i="31"/>
  <c r="J712" i="31"/>
  <c r="K711" i="31"/>
  <c r="J711" i="31"/>
  <c r="K710" i="31"/>
  <c r="J710" i="31"/>
  <c r="K709" i="31"/>
  <c r="J709" i="31"/>
  <c r="J708" i="31"/>
  <c r="J707" i="31"/>
  <c r="K706" i="31"/>
  <c r="J706" i="31"/>
  <c r="K705" i="31"/>
  <c r="J705" i="31"/>
  <c r="K704" i="31"/>
  <c r="J704" i="31"/>
  <c r="K703" i="31"/>
  <c r="J703" i="31"/>
  <c r="J702" i="31"/>
  <c r="K701" i="31"/>
  <c r="J701" i="31"/>
  <c r="K700" i="31"/>
  <c r="J700" i="31"/>
  <c r="K699" i="31"/>
  <c r="J699" i="31"/>
  <c r="K698" i="31"/>
  <c r="J698" i="31"/>
  <c r="K697" i="31"/>
  <c r="J697" i="31"/>
  <c r="K696" i="31"/>
  <c r="J696" i="31"/>
  <c r="J695" i="31"/>
  <c r="J694" i="31"/>
  <c r="K693" i="31"/>
  <c r="J693" i="31"/>
  <c r="K692" i="31"/>
  <c r="J692" i="31"/>
  <c r="J691" i="31"/>
  <c r="K690" i="31"/>
  <c r="J690" i="31"/>
  <c r="K689" i="31"/>
  <c r="J689" i="31"/>
  <c r="K688" i="31"/>
  <c r="J688" i="31"/>
  <c r="K687" i="31"/>
  <c r="J687" i="31"/>
  <c r="K686" i="31"/>
  <c r="J686" i="31"/>
  <c r="K685" i="31"/>
  <c r="J685" i="31"/>
  <c r="J684" i="31"/>
  <c r="K683" i="31"/>
  <c r="J683" i="31"/>
  <c r="K682" i="31"/>
  <c r="J682" i="31"/>
  <c r="K681" i="31"/>
  <c r="J681" i="31"/>
  <c r="K680" i="31"/>
  <c r="J680" i="31"/>
  <c r="K679" i="31"/>
  <c r="J679" i="31"/>
  <c r="K678" i="31"/>
  <c r="J678" i="31"/>
  <c r="K677" i="31"/>
  <c r="J677" i="31"/>
  <c r="K676" i="31"/>
  <c r="J676" i="31"/>
  <c r="K675" i="31"/>
  <c r="J675" i="31"/>
  <c r="K674" i="31"/>
  <c r="J674" i="31"/>
  <c r="K673" i="31"/>
  <c r="J673" i="31"/>
  <c r="K672" i="31"/>
  <c r="J672" i="31"/>
  <c r="K671" i="31"/>
  <c r="J671" i="31"/>
  <c r="K670" i="31"/>
  <c r="J670" i="31"/>
  <c r="K669" i="31"/>
  <c r="J669" i="31"/>
  <c r="K668" i="31"/>
  <c r="J668" i="31"/>
  <c r="K667" i="31"/>
  <c r="J667" i="31"/>
  <c r="K666" i="31"/>
  <c r="J666" i="31"/>
  <c r="K665" i="31"/>
  <c r="J665" i="31"/>
  <c r="K664" i="31"/>
  <c r="J664" i="31"/>
  <c r="J663" i="31"/>
  <c r="J662" i="31"/>
  <c r="K661" i="31"/>
  <c r="J661" i="31"/>
  <c r="K660" i="31"/>
  <c r="J660" i="31"/>
  <c r="K659" i="31"/>
  <c r="J659" i="31"/>
  <c r="K658" i="31"/>
  <c r="J658" i="31"/>
  <c r="K657" i="31"/>
  <c r="J657" i="31"/>
  <c r="K656" i="31"/>
  <c r="J656" i="31"/>
  <c r="K655" i="31"/>
  <c r="J655" i="31"/>
  <c r="K654" i="31"/>
  <c r="J654" i="31"/>
  <c r="K653" i="31"/>
  <c r="J653" i="31"/>
  <c r="K652" i="31"/>
  <c r="J652" i="31"/>
  <c r="K651" i="31"/>
  <c r="J651" i="31"/>
  <c r="K650" i="31"/>
  <c r="J650" i="31"/>
  <c r="K649" i="31"/>
  <c r="J649" i="31"/>
  <c r="K648" i="31"/>
  <c r="J648" i="31"/>
  <c r="K647" i="31"/>
  <c r="J647" i="31"/>
  <c r="K646" i="31"/>
  <c r="J646" i="31"/>
  <c r="K645" i="31"/>
  <c r="J645" i="31"/>
  <c r="K644" i="31"/>
  <c r="J644" i="31"/>
  <c r="K643" i="31"/>
  <c r="J643" i="31"/>
  <c r="K642" i="31"/>
  <c r="J642" i="31"/>
  <c r="K641" i="31"/>
  <c r="J641" i="31"/>
  <c r="K640" i="31"/>
  <c r="J640" i="31"/>
  <c r="K639" i="31"/>
  <c r="J639" i="31"/>
  <c r="K638" i="31"/>
  <c r="J638" i="31"/>
  <c r="K637" i="31"/>
  <c r="J637" i="31"/>
  <c r="K636" i="31"/>
  <c r="J636" i="31"/>
  <c r="K635" i="31"/>
  <c r="J635" i="31"/>
  <c r="K634" i="31"/>
  <c r="J634" i="31"/>
  <c r="K633" i="31"/>
  <c r="J633" i="31"/>
  <c r="K632" i="31"/>
  <c r="J632" i="31"/>
  <c r="K631" i="31"/>
  <c r="J631" i="31"/>
  <c r="K630" i="31"/>
  <c r="J630" i="31"/>
  <c r="K629" i="31"/>
  <c r="J629" i="31"/>
  <c r="K628" i="31"/>
  <c r="J628" i="31"/>
  <c r="K627" i="31"/>
  <c r="J627" i="31"/>
  <c r="K626" i="31"/>
  <c r="J626" i="31"/>
  <c r="K625" i="31"/>
  <c r="J625" i="31"/>
  <c r="K624" i="31"/>
  <c r="J624" i="31"/>
  <c r="K623" i="31"/>
  <c r="J623" i="31"/>
  <c r="K622" i="31"/>
  <c r="J622" i="31"/>
  <c r="J621" i="31"/>
  <c r="J620" i="31"/>
  <c r="K619" i="31"/>
  <c r="J619" i="31"/>
  <c r="K618" i="31"/>
  <c r="J618" i="31"/>
  <c r="K617" i="31"/>
  <c r="J617" i="31"/>
  <c r="J616" i="31"/>
  <c r="K615" i="31"/>
  <c r="J615" i="31"/>
  <c r="K614" i="31"/>
  <c r="J614" i="31"/>
  <c r="K613" i="31"/>
  <c r="J613" i="31"/>
  <c r="J612" i="31"/>
  <c r="K611" i="31"/>
  <c r="J611" i="31"/>
  <c r="K610" i="31"/>
  <c r="J610" i="31"/>
  <c r="K609" i="31"/>
  <c r="J609" i="31"/>
  <c r="K608" i="31"/>
  <c r="J608" i="31"/>
  <c r="K607" i="31"/>
  <c r="J607" i="31"/>
  <c r="K606" i="31"/>
  <c r="J606" i="31"/>
  <c r="K605" i="31"/>
  <c r="J605" i="31"/>
  <c r="K604" i="31"/>
  <c r="J604" i="31"/>
  <c r="K603" i="31"/>
  <c r="J603" i="31"/>
  <c r="J602" i="31"/>
  <c r="K601" i="31"/>
  <c r="J601" i="31"/>
  <c r="K600" i="31"/>
  <c r="J600" i="31"/>
  <c r="K599" i="31"/>
  <c r="J599" i="31"/>
  <c r="K598" i="31"/>
  <c r="J598" i="31"/>
  <c r="K597" i="31"/>
  <c r="J597" i="31"/>
  <c r="J596" i="31"/>
  <c r="K595" i="31"/>
  <c r="J595" i="31"/>
  <c r="K594" i="31"/>
  <c r="J594" i="31"/>
  <c r="K593" i="31"/>
  <c r="J593" i="31"/>
  <c r="K592" i="31"/>
  <c r="J592" i="31"/>
  <c r="K591" i="31"/>
  <c r="J591" i="31"/>
  <c r="K590" i="31"/>
  <c r="J590" i="31"/>
  <c r="J589" i="31"/>
  <c r="K588" i="31"/>
  <c r="J588" i="31"/>
  <c r="K587" i="31"/>
  <c r="J587" i="31"/>
  <c r="K586" i="31"/>
  <c r="J586" i="31"/>
  <c r="J585" i="31"/>
  <c r="K584" i="31"/>
  <c r="J584" i="31"/>
  <c r="K583" i="31"/>
  <c r="J583" i="31"/>
  <c r="K582" i="31"/>
  <c r="J582" i="31"/>
  <c r="K581" i="31"/>
  <c r="J581" i="31"/>
  <c r="K580" i="31"/>
  <c r="J580" i="31"/>
  <c r="K579" i="31"/>
  <c r="J579" i="31"/>
  <c r="K578" i="31"/>
  <c r="J578" i="31"/>
  <c r="K577" i="31"/>
  <c r="J577" i="31"/>
  <c r="J576" i="31"/>
  <c r="K575" i="31"/>
  <c r="J575" i="31"/>
  <c r="J574" i="31"/>
  <c r="K573" i="31"/>
  <c r="J573" i="31"/>
  <c r="K572" i="31"/>
  <c r="J572" i="31"/>
  <c r="K571" i="31"/>
  <c r="J571" i="31"/>
  <c r="J570" i="31"/>
  <c r="K569" i="31"/>
  <c r="J569" i="31"/>
  <c r="J568" i="31"/>
  <c r="K567" i="31"/>
  <c r="J567" i="31"/>
  <c r="J566" i="31"/>
  <c r="K565" i="31"/>
  <c r="J565" i="31"/>
  <c r="J564" i="31"/>
  <c r="J563" i="31"/>
  <c r="K562" i="31"/>
  <c r="J562" i="31"/>
  <c r="J561" i="31"/>
  <c r="J560" i="31"/>
  <c r="J559" i="31"/>
  <c r="K558" i="31"/>
  <c r="J558" i="31"/>
  <c r="J557" i="31"/>
  <c r="K556" i="31"/>
  <c r="J556" i="31"/>
  <c r="J555" i="31"/>
  <c r="J554" i="31"/>
  <c r="J553" i="31"/>
  <c r="J552" i="31"/>
  <c r="J551" i="31"/>
  <c r="K550" i="31"/>
  <c r="J550" i="31"/>
  <c r="K549" i="31"/>
  <c r="J549" i="31"/>
  <c r="K548" i="31"/>
  <c r="J548" i="31"/>
  <c r="K547" i="31"/>
  <c r="J547" i="31"/>
  <c r="J546" i="31"/>
  <c r="K545" i="31"/>
  <c r="J545" i="31"/>
  <c r="K544" i="31"/>
  <c r="J544" i="31"/>
  <c r="K543" i="31"/>
  <c r="J543" i="31"/>
  <c r="K542" i="31"/>
  <c r="J542" i="31"/>
  <c r="K541" i="31"/>
  <c r="J541" i="31"/>
  <c r="K540" i="31"/>
  <c r="J540" i="31"/>
  <c r="K539" i="31"/>
  <c r="J539" i="31"/>
  <c r="K538" i="31"/>
  <c r="J538" i="31"/>
  <c r="K537" i="31"/>
  <c r="J537" i="31"/>
  <c r="J536" i="31"/>
  <c r="K535" i="31"/>
  <c r="J535" i="31"/>
  <c r="K534" i="31"/>
  <c r="J534" i="31"/>
  <c r="K533" i="31"/>
  <c r="J533" i="31"/>
  <c r="K532" i="31"/>
  <c r="J532" i="31"/>
  <c r="K531" i="31"/>
  <c r="J531" i="31"/>
  <c r="K530" i="31"/>
  <c r="J530" i="31"/>
  <c r="J529" i="31"/>
  <c r="J528" i="31"/>
  <c r="K527" i="31"/>
  <c r="J527" i="31"/>
  <c r="J526" i="31"/>
  <c r="J525" i="31"/>
  <c r="J524" i="31"/>
  <c r="K523" i="31"/>
  <c r="J523" i="31"/>
  <c r="J522" i="31"/>
  <c r="K521" i="31"/>
  <c r="J521" i="31"/>
  <c r="J520" i="31"/>
  <c r="K519" i="31"/>
  <c r="J519" i="31"/>
  <c r="K518" i="31"/>
  <c r="J518" i="31"/>
  <c r="K517" i="31"/>
  <c r="J517" i="31"/>
  <c r="J516" i="31"/>
  <c r="K515" i="31"/>
  <c r="J515" i="31"/>
  <c r="K514" i="31"/>
  <c r="J514" i="31"/>
  <c r="K513" i="31"/>
  <c r="J513" i="31"/>
  <c r="K512" i="31"/>
  <c r="J512" i="31"/>
  <c r="K511" i="31"/>
  <c r="J511" i="31"/>
  <c r="K510" i="31"/>
  <c r="J510" i="31"/>
  <c r="K509" i="31"/>
  <c r="J509" i="31"/>
  <c r="J508" i="31"/>
  <c r="K507" i="31"/>
  <c r="J507" i="31"/>
  <c r="K506" i="31"/>
  <c r="J506" i="31"/>
  <c r="K505" i="31"/>
  <c r="J505" i="31"/>
  <c r="K504" i="31"/>
  <c r="J504" i="31"/>
  <c r="K503" i="31"/>
  <c r="J503" i="31"/>
  <c r="J502" i="31"/>
  <c r="K501" i="31"/>
  <c r="J501" i="31"/>
  <c r="J500" i="31"/>
  <c r="J499" i="31"/>
  <c r="K498" i="31"/>
  <c r="J498" i="31"/>
  <c r="K497" i="31"/>
  <c r="J497" i="31"/>
  <c r="J496" i="31"/>
  <c r="K495" i="31"/>
  <c r="J495" i="31"/>
  <c r="K494" i="31"/>
  <c r="J494" i="31"/>
  <c r="J493" i="31"/>
  <c r="K492" i="31"/>
  <c r="J492" i="31"/>
  <c r="J491" i="31"/>
  <c r="K490" i="31"/>
  <c r="J490" i="31"/>
  <c r="K489" i="31"/>
  <c r="J489" i="31"/>
  <c r="J488" i="31"/>
  <c r="J487" i="31"/>
  <c r="K486" i="31"/>
  <c r="J486" i="31"/>
  <c r="K485" i="31"/>
  <c r="J485" i="31"/>
  <c r="J484" i="31"/>
  <c r="K483" i="31"/>
  <c r="J483" i="31"/>
  <c r="K482" i="31"/>
  <c r="J482" i="31"/>
  <c r="K481" i="31"/>
  <c r="J481" i="31"/>
  <c r="K480" i="31"/>
  <c r="J480" i="31"/>
  <c r="K479" i="31"/>
  <c r="J479" i="31"/>
  <c r="K478" i="31"/>
  <c r="J478" i="31"/>
  <c r="K477" i="31"/>
  <c r="J477" i="31"/>
  <c r="J476" i="31"/>
  <c r="K475" i="31"/>
  <c r="J475" i="31"/>
  <c r="K474" i="31"/>
  <c r="J474" i="31"/>
  <c r="J473" i="31"/>
  <c r="K472" i="31"/>
  <c r="J472" i="31"/>
  <c r="K471" i="31"/>
  <c r="J471" i="31"/>
  <c r="K470" i="31"/>
  <c r="J470" i="31"/>
  <c r="J469" i="31"/>
  <c r="K468" i="31"/>
  <c r="J468" i="31"/>
  <c r="K467" i="31"/>
  <c r="J467" i="31"/>
  <c r="K466" i="31"/>
  <c r="J466" i="31"/>
  <c r="J465" i="31"/>
  <c r="K464" i="31"/>
  <c r="J464" i="31"/>
  <c r="K463" i="31"/>
  <c r="J463" i="31"/>
  <c r="K462" i="31"/>
  <c r="J462" i="31"/>
  <c r="K461" i="31"/>
  <c r="J461" i="31"/>
  <c r="K460" i="31"/>
  <c r="J460" i="31"/>
  <c r="K459" i="31"/>
  <c r="J459" i="31"/>
  <c r="K458" i="31"/>
  <c r="J458" i="31"/>
  <c r="J457" i="31"/>
  <c r="J456" i="31"/>
  <c r="K455" i="31"/>
  <c r="J455" i="31"/>
  <c r="K454" i="31"/>
  <c r="J454" i="31"/>
  <c r="K453" i="31"/>
  <c r="J453" i="31"/>
  <c r="K452" i="31"/>
  <c r="J452" i="31"/>
  <c r="J451" i="31"/>
  <c r="K450" i="31"/>
  <c r="J450" i="31"/>
  <c r="K449" i="31"/>
  <c r="J449" i="31"/>
  <c r="J448" i="31"/>
  <c r="J447" i="31"/>
  <c r="K446" i="31"/>
  <c r="J446" i="31"/>
  <c r="K445" i="31"/>
  <c r="J445" i="31"/>
  <c r="K444" i="31"/>
  <c r="J444" i="31"/>
  <c r="K443" i="31"/>
  <c r="J443" i="31"/>
  <c r="K442" i="31"/>
  <c r="J442" i="31"/>
  <c r="K441" i="31"/>
  <c r="J441" i="31"/>
  <c r="K440" i="31"/>
  <c r="J440" i="31"/>
  <c r="K439" i="31"/>
  <c r="J439" i="31"/>
  <c r="K438" i="31"/>
  <c r="J438" i="31"/>
  <c r="K437" i="31"/>
  <c r="J437" i="31"/>
  <c r="K436" i="31"/>
  <c r="J436" i="31"/>
  <c r="K435" i="31"/>
  <c r="J435" i="31"/>
  <c r="K434" i="31"/>
  <c r="J434" i="31"/>
  <c r="K433" i="31"/>
  <c r="J433" i="31"/>
  <c r="K432" i="31"/>
  <c r="J432" i="31"/>
  <c r="K431" i="31"/>
  <c r="J431" i="31"/>
  <c r="K430" i="31"/>
  <c r="J430" i="31"/>
  <c r="K429" i="31"/>
  <c r="J429" i="31"/>
  <c r="J428" i="31"/>
  <c r="K427" i="31"/>
  <c r="J427" i="31"/>
  <c r="K426" i="31"/>
  <c r="J426" i="31"/>
  <c r="K425" i="31"/>
  <c r="J425" i="31"/>
  <c r="K424" i="31"/>
  <c r="J424" i="31"/>
  <c r="K423" i="31"/>
  <c r="J423" i="31"/>
  <c r="K422" i="31"/>
  <c r="J422" i="31"/>
  <c r="K421" i="31"/>
  <c r="J421" i="31"/>
  <c r="K420" i="31"/>
  <c r="J420" i="31"/>
  <c r="K419" i="31"/>
  <c r="J419" i="31"/>
  <c r="K418" i="31"/>
  <c r="J418" i="31"/>
  <c r="K417" i="31"/>
  <c r="J417" i="31"/>
  <c r="K416" i="31"/>
  <c r="J416" i="31"/>
  <c r="K415" i="31"/>
  <c r="J415" i="31"/>
  <c r="K414" i="31"/>
  <c r="J414" i="31"/>
  <c r="K413" i="31"/>
  <c r="J413" i="31"/>
  <c r="K412" i="31"/>
  <c r="J412" i="31"/>
  <c r="J411" i="31"/>
  <c r="K410" i="31"/>
  <c r="J410" i="31"/>
  <c r="K409" i="31"/>
  <c r="J409" i="31"/>
  <c r="K408" i="31"/>
  <c r="J408" i="31"/>
  <c r="K407" i="31"/>
  <c r="J407" i="31"/>
  <c r="K406" i="31"/>
  <c r="J406" i="31"/>
  <c r="K405" i="31"/>
  <c r="J405" i="31"/>
  <c r="K404" i="31"/>
  <c r="J404" i="31"/>
  <c r="K403" i="31"/>
  <c r="J403" i="31"/>
  <c r="K402" i="31"/>
  <c r="J402" i="31"/>
  <c r="K401" i="31"/>
  <c r="J401" i="31"/>
  <c r="K400" i="31"/>
  <c r="J400" i="31"/>
  <c r="K399" i="31"/>
  <c r="J399" i="31"/>
  <c r="K398" i="31"/>
  <c r="J398" i="31"/>
  <c r="K397" i="31"/>
  <c r="J397" i="31"/>
  <c r="K396" i="31"/>
  <c r="J396" i="31"/>
  <c r="K395" i="31"/>
  <c r="J395" i="31"/>
  <c r="K394" i="31"/>
  <c r="J394" i="31"/>
  <c r="K393" i="31"/>
  <c r="J393" i="31"/>
  <c r="K392" i="31"/>
  <c r="J392" i="31"/>
  <c r="K391" i="31"/>
  <c r="J391" i="31"/>
  <c r="K390" i="31"/>
  <c r="J390" i="31"/>
  <c r="K389" i="31"/>
  <c r="J389" i="31"/>
  <c r="K388" i="31"/>
  <c r="J388" i="31"/>
  <c r="K387" i="31"/>
  <c r="J387" i="31"/>
  <c r="K386" i="31"/>
  <c r="J386" i="31"/>
  <c r="K385" i="31"/>
  <c r="J385" i="31"/>
  <c r="K384" i="31"/>
  <c r="J384" i="31"/>
  <c r="K383" i="31"/>
  <c r="J383" i="31"/>
  <c r="K382" i="31"/>
  <c r="J382" i="31"/>
  <c r="K381" i="31"/>
  <c r="J381" i="31"/>
  <c r="K380" i="31"/>
  <c r="J380" i="31"/>
  <c r="K379" i="31"/>
  <c r="J379" i="31"/>
  <c r="K378" i="31"/>
  <c r="J378" i="31"/>
  <c r="K377" i="31"/>
  <c r="J377" i="31"/>
  <c r="K376" i="31"/>
  <c r="J376" i="31"/>
  <c r="K375" i="31"/>
  <c r="J375" i="31"/>
  <c r="K374" i="31"/>
  <c r="J374" i="31"/>
  <c r="K373" i="31"/>
  <c r="J373" i="31"/>
  <c r="K372" i="31"/>
  <c r="J372" i="31"/>
  <c r="K371" i="31"/>
  <c r="J371" i="31"/>
  <c r="K370" i="31"/>
  <c r="J370" i="31"/>
  <c r="K369" i="31"/>
  <c r="J369" i="31"/>
  <c r="K368" i="31"/>
  <c r="J368" i="31"/>
  <c r="K367" i="31"/>
  <c r="J367" i="31"/>
  <c r="K366" i="31"/>
  <c r="J366" i="31"/>
  <c r="K365" i="31"/>
  <c r="J365" i="31"/>
  <c r="K364" i="31"/>
  <c r="J364" i="31"/>
  <c r="K363" i="31"/>
  <c r="J363" i="31"/>
  <c r="K362" i="31"/>
  <c r="J362" i="31"/>
  <c r="K361" i="31"/>
  <c r="J361" i="31"/>
  <c r="K360" i="31"/>
  <c r="J360" i="31"/>
  <c r="K359" i="31"/>
  <c r="J359" i="31"/>
  <c r="K358" i="31"/>
  <c r="J358" i="31"/>
  <c r="K357" i="31"/>
  <c r="J357" i="31"/>
  <c r="K356" i="31"/>
  <c r="J356" i="31"/>
  <c r="K355" i="31"/>
  <c r="J355" i="31"/>
  <c r="K354" i="31"/>
  <c r="J354" i="31"/>
  <c r="K353" i="31"/>
  <c r="J353" i="31"/>
  <c r="K352" i="31"/>
  <c r="J352" i="31"/>
  <c r="K351" i="31"/>
  <c r="J351" i="31"/>
  <c r="K350" i="31"/>
  <c r="J350" i="31"/>
  <c r="K349" i="31"/>
  <c r="J349" i="31"/>
  <c r="K348" i="31"/>
  <c r="J348" i="31"/>
  <c r="K347" i="31"/>
  <c r="J347" i="31"/>
  <c r="K346" i="31"/>
  <c r="J346" i="31"/>
  <c r="K345" i="31"/>
  <c r="J345" i="31"/>
  <c r="K344" i="31"/>
  <c r="J344" i="31"/>
  <c r="K343" i="31"/>
  <c r="J343" i="31"/>
  <c r="K342" i="31"/>
  <c r="J342" i="31"/>
  <c r="K341" i="31"/>
  <c r="J341" i="31"/>
  <c r="K340" i="31"/>
  <c r="J340" i="31"/>
  <c r="K339" i="31"/>
  <c r="J339" i="31"/>
  <c r="K338" i="31"/>
  <c r="J338" i="31"/>
  <c r="K337" i="31"/>
  <c r="J337" i="31"/>
  <c r="K336" i="31"/>
  <c r="J336" i="31"/>
  <c r="K335" i="31"/>
  <c r="J335" i="31"/>
  <c r="K334" i="31"/>
  <c r="J334" i="31"/>
  <c r="K333" i="31"/>
  <c r="J333" i="31"/>
  <c r="K332" i="31"/>
  <c r="J332" i="31"/>
  <c r="K331" i="31"/>
  <c r="J331" i="31"/>
  <c r="K330" i="31"/>
  <c r="J330" i="31"/>
  <c r="K329" i="31"/>
  <c r="J329" i="31"/>
  <c r="K328" i="31"/>
  <c r="J328" i="31"/>
  <c r="K327" i="31"/>
  <c r="J327" i="31"/>
  <c r="K326" i="31"/>
  <c r="J326" i="31"/>
  <c r="K325" i="31"/>
  <c r="J325" i="31"/>
  <c r="K324" i="31"/>
  <c r="J324" i="31"/>
  <c r="K323" i="31"/>
  <c r="J323" i="31"/>
  <c r="K322" i="31"/>
  <c r="J322" i="31"/>
  <c r="K321" i="31"/>
  <c r="J321" i="31"/>
  <c r="K320" i="31"/>
  <c r="J320" i="31"/>
  <c r="K319" i="31"/>
  <c r="J319" i="31"/>
  <c r="K318" i="31"/>
  <c r="J318" i="31"/>
  <c r="K317" i="31"/>
  <c r="J317" i="31"/>
  <c r="K316" i="31"/>
  <c r="J316" i="31"/>
  <c r="K315" i="31"/>
  <c r="J315" i="31"/>
  <c r="K314" i="31"/>
  <c r="J314" i="31"/>
  <c r="K313" i="31"/>
  <c r="J313" i="31"/>
  <c r="K312" i="31"/>
  <c r="J312" i="31"/>
  <c r="K311" i="31"/>
  <c r="J311" i="31"/>
  <c r="K310" i="31"/>
  <c r="J310" i="31"/>
  <c r="K309" i="31"/>
  <c r="J309" i="31"/>
  <c r="K308" i="31"/>
  <c r="J308" i="31"/>
  <c r="K307" i="31"/>
  <c r="J307" i="31"/>
  <c r="K306" i="31"/>
  <c r="J306" i="31"/>
  <c r="K305" i="31"/>
  <c r="J305" i="31"/>
  <c r="K304" i="31"/>
  <c r="J304" i="31"/>
  <c r="K303" i="31"/>
  <c r="J303" i="31"/>
  <c r="K302" i="31"/>
  <c r="J302" i="31"/>
  <c r="K301" i="31"/>
  <c r="J301" i="31"/>
  <c r="K300" i="31"/>
  <c r="J300" i="31"/>
  <c r="K299" i="31"/>
  <c r="J299" i="31"/>
  <c r="K298" i="31"/>
  <c r="J298" i="31"/>
  <c r="K297" i="31"/>
  <c r="J297" i="31"/>
  <c r="K296" i="31"/>
  <c r="J296" i="31"/>
  <c r="K295" i="31"/>
  <c r="J295" i="31"/>
  <c r="K294" i="31"/>
  <c r="J294" i="31"/>
  <c r="K293" i="31"/>
  <c r="J293" i="31"/>
  <c r="K292" i="31"/>
  <c r="J292" i="31"/>
  <c r="K291" i="31"/>
  <c r="J291" i="31"/>
  <c r="K290" i="31"/>
  <c r="J290" i="31"/>
  <c r="K289" i="31"/>
  <c r="J289" i="31"/>
  <c r="K288" i="31"/>
  <c r="J288" i="31"/>
  <c r="K287" i="31"/>
  <c r="J287" i="31"/>
  <c r="K286" i="31"/>
  <c r="J286" i="31"/>
  <c r="K285" i="31"/>
  <c r="J285" i="31"/>
  <c r="K284" i="31"/>
  <c r="J284" i="31"/>
  <c r="K283" i="31"/>
  <c r="J283" i="31"/>
  <c r="K282" i="31"/>
  <c r="J282" i="31"/>
  <c r="K281" i="31"/>
  <c r="J281" i="31"/>
  <c r="K280" i="31"/>
  <c r="J280" i="31"/>
  <c r="K279" i="31"/>
  <c r="J279" i="31"/>
  <c r="K278" i="31"/>
  <c r="J278" i="31"/>
  <c r="K277" i="31"/>
  <c r="J277" i="31"/>
  <c r="K276" i="31"/>
  <c r="J276" i="31"/>
  <c r="K275" i="31"/>
  <c r="J275" i="31"/>
  <c r="K274" i="31"/>
  <c r="J274" i="31"/>
  <c r="K273" i="31"/>
  <c r="J273" i="31"/>
  <c r="K272" i="31"/>
  <c r="J272" i="31"/>
  <c r="K271" i="31"/>
  <c r="J271" i="31"/>
  <c r="K270" i="31"/>
  <c r="J270" i="31"/>
  <c r="K269" i="31"/>
  <c r="J269" i="31"/>
  <c r="K268" i="31"/>
  <c r="J268" i="31"/>
  <c r="K267" i="31"/>
  <c r="J267" i="31"/>
  <c r="K266" i="31"/>
  <c r="J266" i="31"/>
  <c r="K265" i="31"/>
  <c r="J265" i="31"/>
  <c r="K264" i="31"/>
  <c r="J264" i="31"/>
  <c r="K263" i="31"/>
  <c r="J263" i="31"/>
  <c r="K262" i="31"/>
  <c r="J262" i="31"/>
  <c r="K261" i="31"/>
  <c r="J261" i="31"/>
  <c r="K260" i="31"/>
  <c r="J260" i="31"/>
  <c r="K259" i="31"/>
  <c r="J259" i="31"/>
  <c r="K258" i="31"/>
  <c r="J258" i="31"/>
  <c r="K257" i="31"/>
  <c r="J257" i="31"/>
  <c r="K256" i="31"/>
  <c r="J256" i="31"/>
  <c r="K255" i="31"/>
  <c r="J255" i="31"/>
  <c r="K254" i="31"/>
  <c r="J254" i="31"/>
  <c r="K253" i="31"/>
  <c r="J253" i="31"/>
  <c r="K252" i="31"/>
  <c r="J252" i="31"/>
  <c r="K251" i="31"/>
  <c r="J251" i="31"/>
  <c r="K250" i="31"/>
  <c r="J250" i="31"/>
  <c r="K249" i="31"/>
  <c r="J249" i="31"/>
  <c r="K248" i="31"/>
  <c r="J248" i="31"/>
  <c r="K247" i="31"/>
  <c r="J247" i="31"/>
  <c r="K246" i="31"/>
  <c r="J246" i="31"/>
  <c r="K245" i="31"/>
  <c r="J245" i="31"/>
  <c r="K244" i="31"/>
  <c r="J244" i="31"/>
  <c r="K243" i="31"/>
  <c r="J243" i="31"/>
  <c r="K242" i="31"/>
  <c r="J242" i="31"/>
  <c r="K241" i="31"/>
  <c r="J241" i="31"/>
  <c r="K240" i="31"/>
  <c r="J240" i="31"/>
  <c r="K239" i="31"/>
  <c r="J239" i="31"/>
  <c r="K238" i="31"/>
  <c r="J238" i="31"/>
  <c r="K237" i="31"/>
  <c r="J237" i="31"/>
  <c r="K236" i="31"/>
  <c r="J236" i="31"/>
  <c r="K235" i="31"/>
  <c r="J235" i="31"/>
  <c r="K234" i="31"/>
  <c r="J234" i="31"/>
  <c r="K233" i="31"/>
  <c r="J233" i="31"/>
  <c r="K232" i="31"/>
  <c r="J232" i="31"/>
  <c r="K231" i="31"/>
  <c r="J231" i="31"/>
  <c r="K230" i="31"/>
  <c r="J230" i="31"/>
  <c r="K229" i="31"/>
  <c r="J229" i="31"/>
  <c r="K228" i="31"/>
  <c r="J228" i="31"/>
  <c r="K227" i="31"/>
  <c r="J227" i="31"/>
  <c r="K226" i="31"/>
  <c r="J226" i="31"/>
  <c r="K225" i="31"/>
  <c r="J225" i="31"/>
  <c r="K224" i="31"/>
  <c r="J224" i="31"/>
  <c r="K223" i="31"/>
  <c r="J223" i="31"/>
  <c r="K222" i="31"/>
  <c r="J222" i="31"/>
  <c r="K221" i="31"/>
  <c r="J221" i="31"/>
  <c r="K220" i="31"/>
  <c r="J220" i="31"/>
  <c r="K219" i="31"/>
  <c r="J219" i="31"/>
  <c r="K218" i="31"/>
  <c r="J218" i="31"/>
  <c r="K217" i="31"/>
  <c r="J217" i="31"/>
  <c r="K216" i="31"/>
  <c r="J216" i="31"/>
  <c r="K215" i="31"/>
  <c r="J215" i="31"/>
  <c r="K214" i="31"/>
  <c r="J214" i="31"/>
  <c r="K213" i="31"/>
  <c r="J213" i="31"/>
  <c r="K212" i="31"/>
  <c r="J212" i="31"/>
  <c r="K211" i="31"/>
  <c r="J211" i="31"/>
  <c r="K210" i="31"/>
  <c r="J210" i="31"/>
  <c r="K209" i="31"/>
  <c r="J209" i="31"/>
  <c r="K208" i="31"/>
  <c r="J208" i="31"/>
  <c r="K207" i="31"/>
  <c r="J207" i="31"/>
  <c r="K206" i="31"/>
  <c r="J206" i="31"/>
  <c r="K205" i="31"/>
  <c r="J205" i="31"/>
  <c r="K204" i="31"/>
  <c r="J204" i="31"/>
  <c r="K203" i="31"/>
  <c r="J203" i="31"/>
  <c r="K202" i="31"/>
  <c r="J202" i="31"/>
  <c r="K201" i="31"/>
  <c r="J201" i="31"/>
  <c r="K200" i="31"/>
  <c r="J200" i="31"/>
  <c r="K199" i="31"/>
  <c r="J199" i="31"/>
  <c r="K198" i="31"/>
  <c r="J198" i="31"/>
  <c r="K197" i="31"/>
  <c r="J197" i="31"/>
  <c r="K196" i="31"/>
  <c r="J196" i="31"/>
  <c r="K195" i="31"/>
  <c r="J195" i="31"/>
  <c r="K194" i="31"/>
  <c r="J194" i="31"/>
  <c r="K193" i="31"/>
  <c r="J193" i="31"/>
  <c r="K192" i="31"/>
  <c r="J192" i="31"/>
  <c r="K191" i="31"/>
  <c r="J191" i="31"/>
  <c r="K190" i="31"/>
  <c r="J190" i="31"/>
  <c r="K189" i="31"/>
  <c r="J189" i="31"/>
  <c r="K188" i="31"/>
  <c r="J188" i="31"/>
  <c r="K187" i="31"/>
  <c r="J187" i="31"/>
  <c r="K186" i="31"/>
  <c r="J186" i="31"/>
  <c r="K185" i="31"/>
  <c r="J185" i="31"/>
  <c r="K184" i="31"/>
  <c r="J184" i="31"/>
  <c r="K183" i="31"/>
  <c r="J183" i="31"/>
  <c r="K182" i="31"/>
  <c r="J182" i="31"/>
  <c r="K181" i="31"/>
  <c r="J181" i="31"/>
  <c r="K180" i="31"/>
  <c r="J180" i="31"/>
  <c r="K179" i="31"/>
  <c r="J179" i="31"/>
  <c r="K178" i="31"/>
  <c r="J178" i="31"/>
  <c r="K177" i="31"/>
  <c r="J177" i="31"/>
  <c r="K176" i="31"/>
  <c r="J176" i="31"/>
  <c r="K175" i="31"/>
  <c r="J175" i="31"/>
  <c r="K174" i="31"/>
  <c r="J174" i="31"/>
  <c r="K173" i="31"/>
  <c r="J173" i="31"/>
  <c r="K172" i="31"/>
  <c r="J172" i="31"/>
  <c r="K171" i="31"/>
  <c r="J171" i="31"/>
  <c r="K170" i="31"/>
  <c r="J170" i="31"/>
  <c r="K169" i="31"/>
  <c r="J169" i="31"/>
  <c r="K168" i="31"/>
  <c r="J168" i="31"/>
  <c r="K167" i="31"/>
  <c r="J167" i="31"/>
  <c r="K166" i="31"/>
  <c r="J166" i="31"/>
  <c r="K165" i="31"/>
  <c r="J165" i="31"/>
  <c r="K164" i="31"/>
  <c r="J164" i="31"/>
  <c r="K163" i="31"/>
  <c r="J163" i="31"/>
  <c r="K162" i="31"/>
  <c r="J162" i="31"/>
  <c r="K161" i="31"/>
  <c r="J161" i="31"/>
  <c r="K160" i="31"/>
  <c r="J160" i="31"/>
  <c r="K159" i="31"/>
  <c r="J159" i="31"/>
  <c r="K158" i="31"/>
  <c r="J158" i="31"/>
  <c r="K157" i="31"/>
  <c r="J157" i="31"/>
  <c r="K156" i="31"/>
  <c r="J156" i="31"/>
  <c r="K155" i="31"/>
  <c r="J155" i="31"/>
  <c r="K154" i="31"/>
  <c r="J154" i="31"/>
  <c r="K153" i="31"/>
  <c r="J153" i="31"/>
  <c r="K152" i="31"/>
  <c r="J152" i="31"/>
  <c r="K151" i="31"/>
  <c r="J151" i="31"/>
  <c r="K150" i="31"/>
  <c r="J150" i="31"/>
  <c r="K149" i="31"/>
  <c r="J149" i="31"/>
  <c r="K148" i="31"/>
  <c r="J148" i="31"/>
  <c r="K147" i="31"/>
  <c r="J147" i="31"/>
  <c r="K146" i="31"/>
  <c r="J146" i="31"/>
  <c r="K145" i="31"/>
  <c r="J145" i="31"/>
  <c r="K144" i="31"/>
  <c r="J144" i="31"/>
  <c r="K143" i="31"/>
  <c r="J143" i="31"/>
  <c r="K142" i="31"/>
  <c r="J142" i="31"/>
  <c r="K141" i="31"/>
  <c r="J141" i="31"/>
  <c r="K140" i="31"/>
  <c r="J140" i="31"/>
  <c r="K139" i="31"/>
  <c r="J139" i="31"/>
  <c r="K138" i="31"/>
  <c r="J138" i="31"/>
  <c r="K137" i="31"/>
  <c r="J137" i="31"/>
  <c r="K136" i="31"/>
  <c r="J136" i="31"/>
  <c r="K135" i="31"/>
  <c r="J135" i="31"/>
  <c r="K134" i="31"/>
  <c r="J134" i="31"/>
  <c r="K133" i="31"/>
  <c r="J133" i="31"/>
  <c r="K132" i="31"/>
  <c r="J132" i="31"/>
  <c r="K131" i="31"/>
  <c r="J131" i="31"/>
  <c r="K130" i="31"/>
  <c r="J130" i="31"/>
  <c r="K129" i="31"/>
  <c r="J129" i="31"/>
  <c r="K128" i="31"/>
  <c r="J128" i="31"/>
  <c r="K127" i="31"/>
  <c r="J127" i="31"/>
  <c r="K126" i="31"/>
  <c r="J126" i="31"/>
  <c r="K125" i="31"/>
  <c r="J125" i="31"/>
  <c r="K124" i="31"/>
  <c r="J124" i="31"/>
  <c r="K123" i="31"/>
  <c r="J123" i="31"/>
  <c r="K122" i="31"/>
  <c r="J122" i="31"/>
  <c r="K121" i="31"/>
  <c r="J121" i="31"/>
  <c r="K120" i="31"/>
  <c r="J120" i="31"/>
  <c r="K119" i="31"/>
  <c r="J119" i="31"/>
  <c r="K118" i="31"/>
  <c r="J118" i="31"/>
  <c r="K117" i="31"/>
  <c r="J117" i="31"/>
  <c r="K116" i="31"/>
  <c r="J116" i="31"/>
  <c r="K115" i="31"/>
  <c r="J115" i="31"/>
  <c r="K114" i="31"/>
  <c r="J114" i="31"/>
  <c r="K113" i="31"/>
  <c r="J113" i="31"/>
  <c r="K112" i="31"/>
  <c r="J112" i="31"/>
  <c r="K111" i="31"/>
  <c r="J111" i="31"/>
  <c r="K110" i="31"/>
  <c r="J110" i="31"/>
  <c r="K109" i="31"/>
  <c r="J109" i="31"/>
  <c r="K108" i="31"/>
  <c r="J108" i="31"/>
  <c r="K107" i="31"/>
  <c r="J107" i="31"/>
  <c r="K106" i="31"/>
  <c r="J106" i="31"/>
  <c r="K105" i="31"/>
  <c r="J105" i="31"/>
  <c r="K104" i="31"/>
  <c r="J104" i="31"/>
  <c r="K103" i="31"/>
  <c r="J103" i="31"/>
  <c r="K102" i="31"/>
  <c r="J102" i="31"/>
  <c r="K101" i="31"/>
  <c r="J101" i="31"/>
  <c r="K100" i="31"/>
  <c r="J100" i="31"/>
  <c r="K99" i="31"/>
  <c r="J99" i="31"/>
  <c r="K98" i="31"/>
  <c r="J98" i="31"/>
  <c r="K97" i="31"/>
  <c r="J97" i="31"/>
  <c r="K96" i="31"/>
  <c r="J96" i="31"/>
  <c r="K95" i="31"/>
  <c r="J95" i="31"/>
  <c r="K94" i="31"/>
  <c r="J94" i="31"/>
  <c r="K93" i="31"/>
  <c r="J93" i="31"/>
  <c r="K92" i="31"/>
  <c r="J92" i="31"/>
  <c r="K91" i="31"/>
  <c r="J91" i="31"/>
  <c r="K90" i="31"/>
  <c r="J90" i="31"/>
  <c r="K89" i="31"/>
  <c r="J89" i="31"/>
  <c r="K88" i="31"/>
  <c r="J88" i="31"/>
  <c r="K87" i="31"/>
  <c r="J87" i="31"/>
  <c r="K86" i="31"/>
  <c r="J86" i="31"/>
  <c r="K85" i="31"/>
  <c r="J85" i="31"/>
  <c r="K84" i="31"/>
  <c r="J84" i="31"/>
  <c r="K83" i="31"/>
  <c r="J83" i="31"/>
  <c r="K82" i="31"/>
  <c r="J82" i="31"/>
  <c r="K81" i="31"/>
  <c r="J81" i="31"/>
  <c r="K80" i="31"/>
  <c r="J80" i="31"/>
  <c r="K79" i="31"/>
  <c r="J79" i="31"/>
  <c r="K78" i="31"/>
  <c r="J78" i="31"/>
  <c r="K77" i="31"/>
  <c r="J77" i="31"/>
  <c r="K76" i="31"/>
  <c r="J76" i="31"/>
  <c r="K75" i="31"/>
  <c r="J75" i="31"/>
  <c r="K74" i="31"/>
  <c r="J74" i="31"/>
  <c r="K73" i="31"/>
  <c r="J73" i="31"/>
  <c r="K72" i="31"/>
  <c r="J72" i="31"/>
  <c r="K71" i="31"/>
  <c r="J71" i="31"/>
  <c r="K70" i="31"/>
  <c r="J70" i="31"/>
  <c r="K69" i="31"/>
  <c r="J69" i="31"/>
  <c r="K68" i="31"/>
  <c r="J68" i="31"/>
  <c r="K67" i="31"/>
  <c r="J67" i="31"/>
  <c r="K66" i="31"/>
  <c r="J66" i="31"/>
  <c r="K65" i="31"/>
  <c r="J65" i="31"/>
  <c r="K64" i="31"/>
  <c r="J64" i="31"/>
  <c r="K63" i="31"/>
  <c r="J63" i="31"/>
  <c r="K62" i="31"/>
  <c r="J62" i="31"/>
  <c r="K61" i="31"/>
  <c r="J61" i="31"/>
  <c r="K60" i="31"/>
  <c r="J60" i="31"/>
  <c r="K59" i="31"/>
  <c r="J59" i="31"/>
  <c r="K58" i="31"/>
  <c r="J58" i="31"/>
  <c r="K57" i="31"/>
  <c r="J57" i="31"/>
  <c r="K56" i="31"/>
  <c r="J56" i="31"/>
  <c r="K55" i="31"/>
  <c r="J55" i="31"/>
  <c r="K54" i="31"/>
  <c r="J54" i="31"/>
  <c r="K53" i="31"/>
  <c r="J53" i="31"/>
  <c r="K52" i="31"/>
  <c r="J52" i="31"/>
  <c r="K51" i="31"/>
  <c r="J51" i="31"/>
  <c r="K50" i="31"/>
  <c r="J50" i="31"/>
  <c r="K49" i="31"/>
  <c r="J49" i="31"/>
  <c r="K48" i="31"/>
  <c r="J48" i="31"/>
  <c r="K47" i="31"/>
  <c r="J47" i="31"/>
  <c r="K46" i="31"/>
  <c r="J46" i="31"/>
  <c r="K45" i="31"/>
  <c r="J45" i="31"/>
  <c r="K44" i="31"/>
  <c r="J44" i="31"/>
  <c r="K43" i="31"/>
  <c r="J43" i="31"/>
  <c r="K42" i="31"/>
  <c r="J42" i="31"/>
  <c r="K41" i="31"/>
  <c r="J41" i="31"/>
  <c r="K40" i="31"/>
  <c r="J40" i="31"/>
  <c r="K39" i="31"/>
  <c r="J39" i="31"/>
  <c r="K38" i="31"/>
  <c r="J38" i="31"/>
  <c r="K37" i="31"/>
  <c r="J37" i="31"/>
  <c r="K36" i="31"/>
  <c r="J36" i="31"/>
  <c r="K35" i="31"/>
  <c r="J35" i="31"/>
  <c r="K34" i="31"/>
  <c r="J34" i="31"/>
  <c r="K33" i="31"/>
  <c r="J33" i="31"/>
  <c r="K32" i="31"/>
  <c r="J32" i="31"/>
  <c r="K31" i="31"/>
  <c r="J31" i="31"/>
  <c r="K30" i="31"/>
  <c r="J30" i="31"/>
  <c r="K29" i="31"/>
  <c r="J29" i="31"/>
  <c r="K28" i="31"/>
  <c r="J28" i="31"/>
  <c r="K27" i="31"/>
  <c r="J27" i="31"/>
  <c r="K26" i="31"/>
  <c r="J26" i="31"/>
  <c r="K25" i="31"/>
  <c r="J25" i="31"/>
  <c r="K24" i="31"/>
  <c r="J24" i="31"/>
  <c r="K23" i="31"/>
  <c r="J23" i="31"/>
  <c r="K22" i="31"/>
  <c r="J22" i="31"/>
  <c r="K21" i="31"/>
  <c r="J21" i="31"/>
  <c r="K20" i="31"/>
  <c r="J20" i="31"/>
  <c r="K19" i="31"/>
  <c r="J19" i="31"/>
  <c r="K18" i="31"/>
  <c r="J18" i="31"/>
  <c r="K17" i="31"/>
  <c r="J17" i="31"/>
  <c r="K16" i="31"/>
  <c r="J16" i="31"/>
  <c r="K15" i="31"/>
  <c r="J15" i="31"/>
  <c r="K14" i="31"/>
  <c r="J14" i="31"/>
  <c r="K13" i="31"/>
  <c r="J13" i="31"/>
  <c r="K12" i="31"/>
  <c r="J12" i="31"/>
  <c r="K11" i="31"/>
  <c r="J11" i="31"/>
  <c r="K10" i="31"/>
  <c r="J10" i="31"/>
  <c r="K9" i="31"/>
  <c r="J9" i="31"/>
  <c r="K8" i="31"/>
  <c r="J8" i="31"/>
  <c r="K7" i="31"/>
  <c r="J7" i="31"/>
  <c r="K6" i="31"/>
  <c r="J6" i="31"/>
  <c r="S8" i="11"/>
  <c r="K19" i="11"/>
  <c r="AA9" i="11"/>
  <c r="AA10" i="11"/>
  <c r="AA11" i="11"/>
  <c r="AA12" i="11"/>
  <c r="AA13" i="11"/>
  <c r="AA14" i="11"/>
  <c r="AA15" i="11"/>
  <c r="AA16" i="11"/>
  <c r="AA17" i="11"/>
  <c r="AA18" i="11"/>
  <c r="AA19" i="11"/>
  <c r="AA8" i="11"/>
  <c r="K694" i="31"/>
  <c r="K1322" i="31"/>
  <c r="K874" i="31"/>
  <c r="K993" i="31"/>
  <c r="K861" i="31"/>
  <c r="K561" i="31"/>
  <c r="K465" i="31"/>
  <c r="K860" i="31"/>
  <c r="K616" i="31"/>
  <c r="K536" i="31"/>
  <c r="K488" i="31"/>
  <c r="K1263" i="31"/>
  <c r="K835" i="31"/>
  <c r="K663" i="31"/>
  <c r="K451" i="31"/>
  <c r="K457" i="31"/>
  <c r="K612" i="31"/>
  <c r="K528" i="31"/>
  <c r="K1259" i="31"/>
  <c r="K447" i="31"/>
  <c r="K938" i="31"/>
  <c r="K789" i="31"/>
  <c r="K568" i="31"/>
  <c r="K927" i="31"/>
  <c r="K1297" i="31"/>
  <c r="K564" i="31"/>
  <c r="K707" i="31"/>
  <c r="K918" i="31"/>
  <c r="K589" i="31"/>
  <c r="K500" i="31"/>
  <c r="K695" i="31"/>
  <c r="K702" i="31"/>
  <c r="K1001" i="31"/>
  <c r="K469" i="31"/>
  <c r="K552" i="31"/>
  <c r="K691" i="31"/>
  <c r="K662" i="31"/>
  <c r="K1298" i="31"/>
  <c r="K866" i="31"/>
  <c r="K949" i="31"/>
  <c r="K857" i="31"/>
  <c r="K557" i="31"/>
  <c r="K820" i="31"/>
  <c r="K484" i="31"/>
  <c r="K831" i="31"/>
  <c r="K563" i="31"/>
  <c r="K1313" i="31"/>
  <c r="K996" i="31"/>
  <c r="K516" i="31"/>
  <c r="K727" i="31"/>
  <c r="K754" i="31"/>
  <c r="K897" i="31"/>
  <c r="K708" i="31"/>
  <c r="K887" i="31"/>
  <c r="K1293" i="31"/>
  <c r="K473" i="31"/>
  <c r="K560" i="31"/>
  <c r="K491" i="31"/>
  <c r="K875" i="31"/>
  <c r="K570" i="31"/>
  <c r="K998" i="31"/>
  <c r="K1361" i="31"/>
  <c r="K945" i="31"/>
  <c r="K817" i="31"/>
  <c r="K553" i="31"/>
  <c r="K1320" i="31"/>
  <c r="K776" i="31"/>
  <c r="K596" i="31"/>
  <c r="K524" i="31"/>
  <c r="K476" i="31"/>
  <c r="K963" i="31"/>
  <c r="K823" i="31"/>
  <c r="K559" i="31"/>
  <c r="K411" i="31"/>
  <c r="K1288" i="31"/>
  <c r="K576" i="31"/>
  <c r="K456" i="31"/>
  <c r="K759" i="31"/>
  <c r="K555" i="31"/>
  <c r="K834" i="31"/>
  <c r="K905" i="31"/>
  <c r="K728" i="31"/>
  <c r="K551" i="31"/>
  <c r="K926" i="31"/>
  <c r="K493" i="31"/>
  <c r="K508" i="31"/>
  <c r="K566" i="31"/>
  <c r="K1334" i="31"/>
  <c r="K888" i="31"/>
  <c r="K1291" i="31"/>
  <c r="K522" i="31"/>
  <c r="K886" i="31"/>
  <c r="K585" i="31"/>
  <c r="K620" i="31"/>
  <c r="K1283" i="31"/>
  <c r="K502" i="31"/>
  <c r="K554" i="31"/>
  <c r="K950" i="31"/>
  <c r="K1333" i="31"/>
  <c r="K929" i="31"/>
  <c r="K793" i="31"/>
  <c r="K529" i="31"/>
  <c r="K748" i="31"/>
  <c r="K520" i="31"/>
  <c r="K947" i="31"/>
  <c r="K602" i="31"/>
  <c r="K546" i="31"/>
  <c r="K525" i="31"/>
  <c r="K448" i="31"/>
  <c r="K574" i="31"/>
  <c r="K526" i="31"/>
  <c r="K621" i="31"/>
  <c r="K932" i="31"/>
  <c r="K428" i="31"/>
  <c r="K499" i="31"/>
  <c r="K746" i="31"/>
  <c r="K881" i="31"/>
  <c r="K684" i="31"/>
  <c r="K883" i="31"/>
  <c r="K1330" i="31"/>
  <c r="K869" i="31"/>
  <c r="K880" i="31"/>
  <c r="K496" i="31"/>
  <c r="K487" i="31"/>
  <c r="Z19" i="11" l="1"/>
  <c r="Z35" i="11" s="1"/>
  <c r="M19" i="11"/>
  <c r="I72" i="34"/>
  <c r="I172" i="34"/>
  <c r="I244" i="34"/>
  <c r="H230" i="34"/>
  <c r="J230" i="34" s="1"/>
  <c r="K297" i="34"/>
  <c r="H81" i="34"/>
  <c r="J81" i="34" s="1"/>
  <c r="K65" i="34"/>
  <c r="J131" i="34"/>
  <c r="H328" i="34"/>
  <c r="J328" i="34" s="1"/>
  <c r="K206" i="34"/>
  <c r="H388" i="34"/>
  <c r="J388" i="34" s="1"/>
  <c r="H320" i="34"/>
  <c r="J320" i="34" s="1"/>
  <c r="H312" i="34"/>
  <c r="J312" i="34" s="1"/>
  <c r="H47" i="34"/>
  <c r="J47" i="34" s="1"/>
  <c r="I47" i="34"/>
  <c r="I274" i="34"/>
  <c r="I10" i="34"/>
  <c r="H56" i="34"/>
  <c r="J56" i="34" s="1"/>
  <c r="I340" i="34"/>
  <c r="I39" i="34"/>
  <c r="I254" i="34"/>
  <c r="H342" i="34"/>
  <c r="H57" i="34"/>
  <c r="J57" i="34" s="1"/>
  <c r="I232" i="34"/>
  <c r="H217" i="34"/>
  <c r="J217" i="34" s="1"/>
  <c r="I40" i="34"/>
  <c r="K47" i="34"/>
  <c r="I396" i="34"/>
  <c r="I404" i="34"/>
  <c r="I142" i="34"/>
  <c r="I220" i="34"/>
  <c r="I60" i="34"/>
  <c r="I78" i="34"/>
  <c r="H61" i="34"/>
  <c r="J61" i="34" s="1"/>
  <c r="I155" i="34"/>
  <c r="I7" i="34"/>
  <c r="K61" i="34"/>
  <c r="I293" i="34"/>
  <c r="I107" i="34"/>
  <c r="I238" i="34"/>
  <c r="I38" i="34"/>
  <c r="H186" i="34"/>
  <c r="J186" i="34" s="1"/>
  <c r="I341" i="34"/>
  <c r="I55" i="34"/>
  <c r="K170" i="34"/>
  <c r="I322" i="34"/>
  <c r="I28" i="34"/>
  <c r="I87" i="34"/>
  <c r="I75" i="34"/>
  <c r="I24" i="34"/>
  <c r="I286" i="34"/>
  <c r="K278" i="34"/>
  <c r="I66" i="34"/>
  <c r="K313" i="34"/>
  <c r="I6" i="34"/>
  <c r="I54" i="34"/>
  <c r="I278" i="34"/>
  <c r="K142" i="34"/>
  <c r="I389" i="34"/>
  <c r="K127" i="34"/>
  <c r="H304" i="34"/>
  <c r="J304" i="34" s="1"/>
  <c r="I79" i="34"/>
  <c r="H245" i="34"/>
  <c r="J245" i="34" s="1"/>
  <c r="I49" i="34"/>
  <c r="I292" i="34"/>
  <c r="J313" i="34"/>
  <c r="I313" i="34"/>
  <c r="I201" i="34"/>
  <c r="I76" i="34"/>
  <c r="I353" i="34"/>
  <c r="I409" i="34"/>
  <c r="I208" i="34"/>
  <c r="I9" i="34"/>
  <c r="I74" i="34"/>
  <c r="I272" i="34"/>
  <c r="I80" i="34"/>
  <c r="H158" i="34"/>
  <c r="J158" i="34" s="1"/>
  <c r="H129" i="34"/>
  <c r="J129" i="34" s="1"/>
  <c r="K129" i="34"/>
  <c r="I8" i="34"/>
  <c r="I148" i="34"/>
  <c r="I202" i="34"/>
  <c r="I176" i="34"/>
  <c r="I23" i="34"/>
  <c r="I98" i="34"/>
  <c r="I20" i="34"/>
  <c r="I305" i="34"/>
  <c r="I368" i="34"/>
  <c r="I257" i="34"/>
  <c r="I27" i="34"/>
  <c r="I190" i="34"/>
  <c r="I213" i="34"/>
  <c r="I108" i="34"/>
  <c r="K158" i="34"/>
  <c r="I265" i="34"/>
  <c r="H18" i="34"/>
  <c r="J18" i="34" s="1"/>
  <c r="I168" i="34"/>
  <c r="K298" i="34"/>
  <c r="I410" i="34"/>
  <c r="I393" i="34"/>
  <c r="K202" i="34"/>
  <c r="I221" i="34"/>
  <c r="H336" i="34"/>
  <c r="J336" i="34" s="1"/>
  <c r="H384" i="34"/>
  <c r="J384" i="34" s="1"/>
  <c r="K205" i="34"/>
  <c r="H182" i="34"/>
  <c r="I268" i="34"/>
  <c r="I14" i="34"/>
  <c r="I233" i="34"/>
  <c r="I249" i="34"/>
  <c r="I52" i="34"/>
  <c r="I372" i="34"/>
  <c r="I369" i="34"/>
  <c r="I328" i="34"/>
  <c r="I125" i="34"/>
  <c r="I21" i="34"/>
  <c r="I160" i="34"/>
  <c r="I144" i="34"/>
  <c r="I317" i="34"/>
  <c r="K336" i="34"/>
  <c r="K384" i="34"/>
  <c r="I37" i="34"/>
  <c r="K322" i="34"/>
  <c r="I212" i="34"/>
  <c r="H205" i="34"/>
  <c r="J205" i="34" s="1"/>
  <c r="I253" i="34"/>
  <c r="H43" i="34"/>
  <c r="J43" i="34" s="1"/>
  <c r="K43" i="34"/>
  <c r="K124" i="34"/>
  <c r="H124" i="34"/>
  <c r="I196" i="34"/>
  <c r="I356" i="34"/>
  <c r="I414" i="34"/>
  <c r="I42" i="34"/>
  <c r="H134" i="34"/>
  <c r="J134" i="34" s="1"/>
  <c r="I365" i="34"/>
  <c r="I390" i="34"/>
  <c r="H109" i="34"/>
  <c r="J109" i="34" s="1"/>
  <c r="I373" i="34"/>
  <c r="H185" i="34"/>
  <c r="J185" i="34" s="1"/>
  <c r="H130" i="34"/>
  <c r="J130" i="34" s="1"/>
  <c r="K130" i="34"/>
  <c r="H101" i="34"/>
  <c r="J101" i="34" s="1"/>
  <c r="K101" i="34"/>
  <c r="H181" i="34"/>
  <c r="J181" i="34" s="1"/>
  <c r="K181" i="34"/>
  <c r="K360" i="34"/>
  <c r="H360" i="34"/>
  <c r="J360" i="34" s="1"/>
  <c r="H36" i="34"/>
  <c r="J36" i="34" s="1"/>
  <c r="K36" i="34"/>
  <c r="I104" i="34"/>
  <c r="I154" i="34"/>
  <c r="H350" i="34"/>
  <c r="J350" i="34" s="1"/>
  <c r="K350" i="34"/>
  <c r="I405" i="34"/>
  <c r="I102" i="34"/>
  <c r="I132" i="34"/>
  <c r="I237" i="34"/>
  <c r="I48" i="34"/>
  <c r="H113" i="34"/>
  <c r="J113" i="34" s="1"/>
  <c r="K113" i="34"/>
  <c r="I146" i="34"/>
  <c r="I284" i="34"/>
  <c r="I385" i="34"/>
  <c r="I297" i="34"/>
  <c r="H386" i="34"/>
  <c r="J386" i="34" s="1"/>
  <c r="K386" i="34"/>
  <c r="I184" i="34"/>
  <c r="I388" i="34"/>
  <c r="H400" i="34"/>
  <c r="J400" i="34" s="1"/>
  <c r="K400" i="34"/>
  <c r="I106" i="34"/>
  <c r="H376" i="34"/>
  <c r="J376" i="34" s="1"/>
  <c r="K376" i="34"/>
  <c r="H378" i="34"/>
  <c r="J378" i="34" s="1"/>
  <c r="K378" i="34"/>
  <c r="I22" i="34"/>
  <c r="I228" i="34"/>
  <c r="H330" i="34"/>
  <c r="J330" i="34" s="1"/>
  <c r="K330" i="34"/>
  <c r="I67" i="34"/>
  <c r="I192" i="34"/>
  <c r="I240" i="34"/>
  <c r="I320" i="34"/>
  <c r="I96" i="34"/>
  <c r="I248" i="34"/>
  <c r="I189" i="34"/>
  <c r="I216" i="34"/>
  <c r="I156" i="34"/>
  <c r="H175" i="34"/>
  <c r="J175" i="34" s="1"/>
  <c r="K175" i="34"/>
  <c r="I361" i="34"/>
  <c r="I334" i="34"/>
  <c r="I358" i="34"/>
  <c r="I252" i="34"/>
  <c r="H289" i="34"/>
  <c r="J289" i="34" s="1"/>
  <c r="K289" i="34"/>
  <c r="I105" i="34"/>
  <c r="I277" i="34"/>
  <c r="I273" i="34"/>
  <c r="I32" i="34"/>
  <c r="I173" i="34"/>
  <c r="I264" i="34"/>
  <c r="H308" i="34"/>
  <c r="J308" i="34" s="1"/>
  <c r="K308" i="34"/>
  <c r="I276" i="34"/>
  <c r="I337" i="34"/>
  <c r="I349" i="34"/>
  <c r="I204" i="34"/>
  <c r="I44" i="34"/>
  <c r="I332" i="34"/>
  <c r="K166" i="34"/>
  <c r="H166" i="34"/>
  <c r="J166" i="34" s="1"/>
  <c r="H258" i="34"/>
  <c r="J258" i="34" s="1"/>
  <c r="K258" i="34"/>
  <c r="I63" i="34"/>
  <c r="I197" i="34"/>
  <c r="I217" i="34"/>
  <c r="H218" i="34"/>
  <c r="J218" i="34" s="1"/>
  <c r="K218" i="34"/>
  <c r="K301" i="34"/>
  <c r="H301" i="34"/>
  <c r="J301" i="34" s="1"/>
  <c r="H53" i="34"/>
  <c r="J53" i="34" s="1"/>
  <c r="K53" i="34"/>
  <c r="I198" i="34"/>
  <c r="I314" i="34"/>
  <c r="H346" i="34"/>
  <c r="J346" i="34" s="1"/>
  <c r="K346" i="34"/>
  <c r="H325" i="34"/>
  <c r="J325" i="34" s="1"/>
  <c r="K325" i="34"/>
  <c r="H226" i="34"/>
  <c r="J226" i="34" s="1"/>
  <c r="K226" i="34"/>
  <c r="H294" i="34"/>
  <c r="J294" i="34" s="1"/>
  <c r="K294" i="34"/>
  <c r="H296" i="34"/>
  <c r="J296" i="34" s="1"/>
  <c r="K296" i="34"/>
  <c r="H77" i="34"/>
  <c r="J77" i="34" s="1"/>
  <c r="K77" i="34"/>
  <c r="H316" i="34"/>
  <c r="J316" i="34" s="1"/>
  <c r="K316" i="34"/>
  <c r="H362" i="34"/>
  <c r="J362" i="34" s="1"/>
  <c r="K362" i="34"/>
  <c r="H116" i="34"/>
  <c r="J116" i="34" s="1"/>
  <c r="K116" i="34"/>
  <c r="H90" i="34"/>
  <c r="J90" i="34" s="1"/>
  <c r="K90" i="34"/>
  <c r="H177" i="34"/>
  <c r="J177" i="34" s="1"/>
  <c r="K177" i="34"/>
  <c r="I188" i="34"/>
  <c r="I50" i="34"/>
  <c r="I88" i="34"/>
  <c r="H262" i="34"/>
  <c r="J262" i="34" s="1"/>
  <c r="K262" i="34"/>
  <c r="I26" i="34"/>
  <c r="H242" i="34"/>
  <c r="J242" i="34" s="1"/>
  <c r="K242" i="34"/>
  <c r="H73" i="34"/>
  <c r="J73" i="34" s="1"/>
  <c r="K73" i="34"/>
  <c r="I377" i="34"/>
  <c r="I138" i="34"/>
  <c r="I65" i="34"/>
  <c r="I345" i="34"/>
  <c r="I17" i="34"/>
  <c r="H214" i="34"/>
  <c r="J214" i="34" s="1"/>
  <c r="K214" i="34"/>
  <c r="H374" i="34"/>
  <c r="J374" i="34" s="1"/>
  <c r="K374" i="34"/>
  <c r="H25" i="34"/>
  <c r="J25" i="34" s="1"/>
  <c r="K25" i="34"/>
  <c r="I170" i="34"/>
  <c r="I133" i="34"/>
  <c r="I260" i="34"/>
  <c r="I329" i="34"/>
  <c r="H147" i="34"/>
  <c r="J147" i="34" s="1"/>
  <c r="K147" i="34"/>
  <c r="H174" i="34"/>
  <c r="J174" i="34" s="1"/>
  <c r="K174" i="34"/>
  <c r="H250" i="34"/>
  <c r="J250" i="34" s="1"/>
  <c r="K250" i="34"/>
  <c r="H229" i="34"/>
  <c r="J229" i="34" s="1"/>
  <c r="K229" i="34"/>
  <c r="H290" i="34"/>
  <c r="J290" i="34" s="1"/>
  <c r="K290" i="34"/>
  <c r="H82" i="34"/>
  <c r="J82" i="34" s="1"/>
  <c r="K82" i="34"/>
  <c r="I152" i="34"/>
  <c r="I70" i="34"/>
  <c r="H89" i="34"/>
  <c r="J89" i="34" s="1"/>
  <c r="K89" i="34"/>
  <c r="I169" i="34"/>
  <c r="I236" i="34"/>
  <c r="I122" i="34"/>
  <c r="I112" i="34"/>
  <c r="I256" i="34"/>
  <c r="I269" i="34"/>
  <c r="I84" i="34"/>
  <c r="I285" i="34"/>
  <c r="I86" i="34"/>
  <c r="I16" i="34"/>
  <c r="I141" i="34"/>
  <c r="I381" i="34"/>
  <c r="I58" i="34"/>
  <c r="I100" i="34"/>
  <c r="I15" i="34"/>
  <c r="I137" i="34"/>
  <c r="I333" i="34"/>
  <c r="H306" i="34"/>
  <c r="J306" i="34" s="1"/>
  <c r="K306" i="34"/>
  <c r="I241" i="34"/>
  <c r="H193" i="34"/>
  <c r="J193" i="34" s="1"/>
  <c r="K193" i="34"/>
  <c r="I62" i="34"/>
  <c r="H401" i="34"/>
  <c r="J401" i="34" s="1"/>
  <c r="K401" i="34"/>
  <c r="H41" i="34"/>
  <c r="J41" i="34" s="1"/>
  <c r="K41" i="34"/>
  <c r="H150" i="34"/>
  <c r="J150" i="34" s="1"/>
  <c r="K150" i="34"/>
  <c r="I326" i="34"/>
  <c r="H366" i="34"/>
  <c r="J366" i="34" s="1"/>
  <c r="K366" i="34"/>
  <c r="H210" i="34"/>
  <c r="J210" i="34" s="1"/>
  <c r="K210" i="34"/>
  <c r="H338" i="34"/>
  <c r="J338" i="34" s="1"/>
  <c r="K338" i="34"/>
  <c r="H324" i="34"/>
  <c r="J324" i="34" s="1"/>
  <c r="K324" i="34"/>
  <c r="H266" i="34"/>
  <c r="J266" i="34" s="1"/>
  <c r="K266" i="34"/>
  <c r="H309" i="34"/>
  <c r="J309" i="34" s="1"/>
  <c r="K309" i="34"/>
  <c r="H33" i="34"/>
  <c r="J33" i="34" s="1"/>
  <c r="K33" i="34"/>
  <c r="H194" i="34"/>
  <c r="J194" i="34" s="1"/>
  <c r="K194" i="34"/>
  <c r="H45" i="34"/>
  <c r="J45" i="34" s="1"/>
  <c r="K45" i="34"/>
  <c r="I120" i="34"/>
  <c r="H300" i="34"/>
  <c r="J300" i="34" s="1"/>
  <c r="K300" i="34"/>
  <c r="I222" i="34"/>
  <c r="H117" i="34"/>
  <c r="J117" i="34" s="1"/>
  <c r="K117" i="34"/>
  <c r="I11" i="34"/>
  <c r="H179" i="34"/>
  <c r="J179" i="34" s="1"/>
  <c r="K179" i="34"/>
  <c r="I31" i="34"/>
  <c r="I180" i="34"/>
  <c r="I59" i="34"/>
  <c r="I119" i="34"/>
  <c r="I151" i="34"/>
  <c r="I288" i="34"/>
  <c r="I93" i="34"/>
  <c r="I97" i="34"/>
  <c r="I230" i="34"/>
  <c r="H318" i="34"/>
  <c r="J318" i="34" s="1"/>
  <c r="K318" i="34"/>
  <c r="I352" i="34"/>
  <c r="H164" i="34"/>
  <c r="J164" i="34" s="1"/>
  <c r="K164" i="34"/>
  <c r="H162" i="34"/>
  <c r="J162" i="34" s="1"/>
  <c r="K162" i="34"/>
  <c r="I109" i="34"/>
  <c r="I281" i="34"/>
  <c r="I310" i="34"/>
  <c r="H165" i="34"/>
  <c r="J165" i="34" s="1"/>
  <c r="K165" i="34"/>
  <c r="I364" i="34"/>
  <c r="I394" i="34"/>
  <c r="K321" i="34"/>
  <c r="H321" i="34"/>
  <c r="J321" i="34" s="1"/>
  <c r="H64" i="34"/>
  <c r="J64" i="34" s="1"/>
  <c r="K64" i="34"/>
  <c r="I145" i="34"/>
  <c r="H234" i="34"/>
  <c r="J234" i="34" s="1"/>
  <c r="K234" i="34"/>
  <c r="H354" i="34"/>
  <c r="J354" i="34" s="1"/>
  <c r="K354" i="34"/>
  <c r="I127" i="34"/>
  <c r="I225" i="34"/>
  <c r="I153" i="34"/>
  <c r="I224" i="34"/>
  <c r="H282" i="34"/>
  <c r="J282" i="34" s="1"/>
  <c r="K282" i="34"/>
  <c r="I92" i="34"/>
  <c r="H380" i="34"/>
  <c r="J380" i="34" s="1"/>
  <c r="K380" i="34"/>
  <c r="I402" i="34"/>
  <c r="I348" i="34"/>
  <c r="I298" i="34"/>
  <c r="H209" i="34"/>
  <c r="J209" i="34" s="1"/>
  <c r="K209" i="34"/>
  <c r="H85" i="34"/>
  <c r="J85" i="34" s="1"/>
  <c r="K85" i="34"/>
  <c r="H12" i="34"/>
  <c r="J12" i="34" s="1"/>
  <c r="K12" i="34"/>
  <c r="H171" i="34"/>
  <c r="J171" i="34" s="1"/>
  <c r="K171" i="34"/>
  <c r="I408" i="34"/>
  <c r="I270" i="34"/>
  <c r="H68" i="34"/>
  <c r="J68" i="34" s="1"/>
  <c r="K68" i="34"/>
  <c r="H126" i="34"/>
  <c r="J126" i="34" s="1"/>
  <c r="K126" i="34"/>
  <c r="I99" i="34"/>
  <c r="I19" i="34"/>
  <c r="I392" i="34"/>
  <c r="I13" i="34"/>
  <c r="H157" i="34"/>
  <c r="J157" i="34" s="1"/>
  <c r="K157" i="34"/>
  <c r="I357" i="34"/>
  <c r="I128" i="34"/>
  <c r="I413" i="34"/>
  <c r="I206" i="34"/>
  <c r="I412" i="34"/>
  <c r="H382" i="34"/>
  <c r="J382" i="34" s="1"/>
  <c r="K382" i="34"/>
  <c r="I397" i="34"/>
  <c r="H178" i="34"/>
  <c r="J178" i="34" s="1"/>
  <c r="K178" i="34"/>
  <c r="H69" i="34"/>
  <c r="J69" i="34" s="1"/>
  <c r="K69" i="34"/>
  <c r="H261" i="34"/>
  <c r="J261" i="34" s="1"/>
  <c r="K261" i="34"/>
  <c r="H302" i="34"/>
  <c r="J302" i="34" s="1"/>
  <c r="K302" i="34"/>
  <c r="I398" i="34"/>
  <c r="H344" i="34"/>
  <c r="J344" i="34" s="1"/>
  <c r="K344" i="34"/>
  <c r="H370" i="34"/>
  <c r="J370" i="34" s="1"/>
  <c r="K370" i="34"/>
  <c r="H246" i="34"/>
  <c r="J246" i="34" s="1"/>
  <c r="I246" i="34"/>
  <c r="K246" i="34"/>
  <c r="G2457" i="33"/>
  <c r="G2099" i="33"/>
  <c r="G2121" i="33"/>
  <c r="G2352" i="33"/>
  <c r="G2222" i="33"/>
  <c r="G2108" i="33"/>
  <c r="G2298" i="33"/>
  <c r="G2156" i="33"/>
  <c r="G2179" i="33"/>
  <c r="G2250" i="33"/>
  <c r="G2175" i="33"/>
  <c r="J2189" i="33"/>
  <c r="G2093" i="33"/>
  <c r="G2096" i="33"/>
  <c r="G2110" i="33"/>
  <c r="G2184" i="33"/>
  <c r="G2176" i="33"/>
  <c r="G2431" i="33"/>
  <c r="G2180" i="33"/>
  <c r="G2403" i="33"/>
  <c r="G2408" i="33"/>
  <c r="G2350" i="33"/>
  <c r="G2048" i="33"/>
  <c r="J2065" i="33"/>
  <c r="G2123" i="33"/>
  <c r="J2326" i="33"/>
  <c r="G2214" i="33"/>
  <c r="G2066" i="33"/>
  <c r="G2186" i="33"/>
  <c r="G2111" i="33"/>
  <c r="G2134" i="33"/>
  <c r="G2040" i="33"/>
  <c r="G2114" i="33"/>
  <c r="G2288" i="33"/>
  <c r="G2077" i="33"/>
  <c r="G2076" i="33"/>
  <c r="G2055" i="33"/>
  <c r="G2062" i="33"/>
  <c r="G2100" i="33"/>
  <c r="G2375" i="33"/>
  <c r="G2374" i="33"/>
  <c r="G2379" i="33"/>
  <c r="J2041" i="33"/>
  <c r="G2113" i="33"/>
  <c r="G2301" i="33"/>
  <c r="G2143" i="33"/>
  <c r="G2410" i="33"/>
  <c r="G2300" i="33"/>
  <c r="G2311" i="33"/>
  <c r="G2304" i="33"/>
  <c r="G2257" i="33"/>
  <c r="G2407" i="33"/>
  <c r="G2226" i="33"/>
  <c r="G2326" i="33"/>
  <c r="G2173" i="33"/>
  <c r="G2218" i="33"/>
  <c r="G2310" i="33"/>
  <c r="G2430" i="33"/>
  <c r="G2335" i="33"/>
  <c r="G2034" i="33"/>
  <c r="G2336" i="33"/>
  <c r="G2085" i="33"/>
  <c r="G2411" i="33"/>
  <c r="G2208" i="33"/>
  <c r="G2089" i="33"/>
  <c r="G2272" i="33"/>
  <c r="G2159" i="33"/>
  <c r="G2059" i="33"/>
  <c r="G2244" i="33"/>
  <c r="G2404" i="33"/>
  <c r="G2242" i="33"/>
  <c r="G2220" i="33"/>
  <c r="J2106" i="33"/>
  <c r="G2050" i="33"/>
  <c r="G2172" i="33"/>
  <c r="G2139" i="33"/>
  <c r="G2279" i="33"/>
  <c r="G2384" i="33"/>
  <c r="G2231" i="33"/>
  <c r="G2097" i="33"/>
  <c r="G2025" i="33"/>
  <c r="G2041" i="33"/>
  <c r="G2342" i="33"/>
  <c r="G2478" i="33"/>
  <c r="J2145" i="33"/>
  <c r="G2042" i="33"/>
  <c r="G2378" i="33"/>
  <c r="G2141" i="33"/>
  <c r="K18" i="11"/>
  <c r="K9" i="11"/>
  <c r="Z9" i="11" s="1"/>
  <c r="K10" i="11"/>
  <c r="Z10" i="11" s="1"/>
  <c r="K11" i="11"/>
  <c r="Z11" i="11" s="1"/>
  <c r="K12" i="11"/>
  <c r="Z12" i="11" s="1"/>
  <c r="K13" i="11"/>
  <c r="Z13" i="11" s="1"/>
  <c r="Z29" i="11" s="1"/>
  <c r="K14" i="11"/>
  <c r="Z14" i="11" s="1"/>
  <c r="Z30" i="11" s="1"/>
  <c r="K15" i="11"/>
  <c r="Z15" i="11" s="1"/>
  <c r="K16" i="11"/>
  <c r="Z16" i="11" s="1"/>
  <c r="K17" i="11"/>
  <c r="Z17" i="11" s="1"/>
  <c r="K8" i="11"/>
  <c r="Z8" i="11" s="1"/>
  <c r="I57" i="34" l="1"/>
  <c r="I81" i="34"/>
  <c r="I312" i="34"/>
  <c r="I158" i="34"/>
  <c r="I90" i="34"/>
  <c r="I304" i="34"/>
  <c r="I56" i="34"/>
  <c r="I147" i="34"/>
  <c r="I210" i="34"/>
  <c r="I294" i="34"/>
  <c r="I245" i="34"/>
  <c r="J342" i="34"/>
  <c r="I342" i="34"/>
  <c r="I64" i="34"/>
  <c r="I175" i="34"/>
  <c r="I186" i="34"/>
  <c r="I261" i="34"/>
  <c r="I309" i="34"/>
  <c r="I41" i="34"/>
  <c r="I25" i="34"/>
  <c r="I157" i="34"/>
  <c r="I61" i="34"/>
  <c r="I318" i="34"/>
  <c r="I53" i="34"/>
  <c r="I162" i="34"/>
  <c r="I18" i="34"/>
  <c r="I178" i="34"/>
  <c r="I380" i="34"/>
  <c r="I165" i="34"/>
  <c r="I164" i="34"/>
  <c r="I150" i="34"/>
  <c r="I89" i="34"/>
  <c r="I218" i="34"/>
  <c r="I258" i="34"/>
  <c r="I350" i="34"/>
  <c r="J124" i="34"/>
  <c r="I124" i="34"/>
  <c r="I129" i="34"/>
  <c r="I336" i="34"/>
  <c r="I296" i="34"/>
  <c r="I85" i="34"/>
  <c r="I134" i="34"/>
  <c r="I73" i="34"/>
  <c r="I325" i="34"/>
  <c r="I401" i="34"/>
  <c r="I126" i="34"/>
  <c r="I209" i="34"/>
  <c r="I282" i="34"/>
  <c r="I45" i="34"/>
  <c r="I250" i="34"/>
  <c r="I374" i="34"/>
  <c r="I43" i="34"/>
  <c r="J182" i="34"/>
  <c r="I182" i="34"/>
  <c r="I384" i="34"/>
  <c r="I12" i="34"/>
  <c r="I234" i="34"/>
  <c r="I185" i="34"/>
  <c r="I205" i="34"/>
  <c r="I344" i="34"/>
  <c r="I382" i="34"/>
  <c r="I171" i="34"/>
  <c r="I194" i="34"/>
  <c r="I266" i="34"/>
  <c r="I338" i="34"/>
  <c r="I306" i="34"/>
  <c r="I229" i="34"/>
  <c r="I242" i="34"/>
  <c r="I316" i="34"/>
  <c r="I301" i="34"/>
  <c r="I308" i="34"/>
  <c r="I289" i="34"/>
  <c r="I400" i="34"/>
  <c r="I181" i="34"/>
  <c r="I354" i="34"/>
  <c r="I346" i="34"/>
  <c r="I378" i="34"/>
  <c r="I68" i="34"/>
  <c r="I321" i="34"/>
  <c r="I77" i="34"/>
  <c r="I101" i="34"/>
  <c r="I69" i="34"/>
  <c r="I179" i="34"/>
  <c r="I300" i="34"/>
  <c r="I36" i="34"/>
  <c r="I302" i="34"/>
  <c r="I33" i="34"/>
  <c r="I177" i="34"/>
  <c r="I226" i="34"/>
  <c r="I370" i="34"/>
  <c r="I117" i="34"/>
  <c r="I324" i="34"/>
  <c r="I366" i="34"/>
  <c r="I193" i="34"/>
  <c r="I290" i="34"/>
  <c r="I174" i="34"/>
  <c r="I214" i="34"/>
  <c r="I262" i="34"/>
  <c r="I362" i="34"/>
  <c r="I166" i="34"/>
  <c r="I330" i="34"/>
  <c r="I376" i="34"/>
  <c r="I113" i="34"/>
  <c r="I360" i="34"/>
  <c r="I82" i="34"/>
  <c r="I116" i="34"/>
  <c r="I386" i="34"/>
  <c r="I130" i="34"/>
  <c r="Z18" i="11"/>
  <c r="Z34" i="11" s="1"/>
  <c r="M18" i="11"/>
  <c r="O18" i="11" s="1"/>
  <c r="R18" i="11" s="1"/>
  <c r="T18" i="11" s="1"/>
  <c r="U18" i="11" s="1"/>
  <c r="G2065" i="33"/>
  <c r="G2240" i="33"/>
  <c r="G2120" i="33"/>
  <c r="G2211" i="33"/>
  <c r="G2163" i="33"/>
  <c r="G2189" i="33"/>
  <c r="G2084" i="33"/>
  <c r="G2131" i="33"/>
  <c r="G2302" i="33"/>
  <c r="G2029" i="33"/>
  <c r="G2117" i="33"/>
  <c r="G2043" i="33"/>
  <c r="G2423" i="33"/>
  <c r="G2104" i="33"/>
  <c r="G2332" i="33"/>
  <c r="G2197" i="33"/>
  <c r="G2128" i="33"/>
  <c r="G2074" i="33"/>
  <c r="G2127" i="33"/>
  <c r="G2183" i="33"/>
  <c r="G2080" i="33"/>
  <c r="G2263" i="33"/>
  <c r="G2091" i="33"/>
  <c r="G2382" i="33"/>
  <c r="G2046" i="33"/>
  <c r="G2280" i="33"/>
  <c r="G2094" i="33"/>
  <c r="G2235" i="33"/>
  <c r="G2166" i="33"/>
  <c r="G2160" i="33"/>
  <c r="G2204" i="33"/>
  <c r="G2072" i="33"/>
  <c r="G2032" i="33"/>
  <c r="G2088" i="33"/>
  <c r="G2037" i="33"/>
  <c r="G2259" i="33"/>
  <c r="G2158" i="33"/>
  <c r="G2090" i="33"/>
  <c r="G2144" i="33"/>
  <c r="G2052" i="33"/>
  <c r="G2278" i="33"/>
  <c r="G2286" i="33"/>
  <c r="G2070" i="33"/>
  <c r="G2102" i="33"/>
  <c r="G2028" i="33"/>
  <c r="M8" i="11"/>
  <c r="G2348" i="33" l="1"/>
  <c r="G2199" i="33"/>
  <c r="G2145" i="33"/>
  <c r="O21" i="11" s="1"/>
  <c r="R21" i="11" s="1"/>
  <c r="T21" i="11" s="1"/>
  <c r="U21" i="11" s="1"/>
  <c r="V21" i="11" s="1"/>
  <c r="G2276" i="33"/>
  <c r="G2026" i="33"/>
  <c r="G2402" i="33"/>
  <c r="G2106" i="33"/>
  <c r="G2187" i="33"/>
  <c r="G2087" i="33"/>
  <c r="G2079" i="33"/>
  <c r="S11" i="11"/>
  <c r="S12" i="11"/>
  <c r="N11" i="11"/>
  <c r="N12" i="11"/>
  <c r="L12" i="11" l="1"/>
  <c r="AB12" i="11" s="1"/>
  <c r="AB28" i="11" s="1"/>
  <c r="L11" i="11"/>
  <c r="AB11" i="11" s="1"/>
  <c r="AB27" i="11" s="1"/>
  <c r="N16" i="11"/>
  <c r="S16" i="11"/>
  <c r="N15" i="11"/>
  <c r="S15" i="11"/>
  <c r="L16" i="11" l="1"/>
  <c r="AB16" i="11" s="1"/>
  <c r="AB32" i="11" s="1"/>
  <c r="L15" i="11" l="1"/>
  <c r="AB15" i="11" s="1"/>
  <c r="AB31" i="11" s="1"/>
  <c r="N19" i="11" l="1"/>
  <c r="S19" i="11"/>
  <c r="N9" i="11"/>
  <c r="S9" i="11"/>
  <c r="N10" i="11"/>
  <c r="S10" i="11"/>
  <c r="N13" i="11"/>
  <c r="S13" i="11"/>
  <c r="N14" i="11"/>
  <c r="S14" i="11"/>
  <c r="L14" i="11" l="1"/>
  <c r="AB14" i="11" s="1"/>
  <c r="AB30" i="11" s="1"/>
  <c r="N17" i="11"/>
  <c r="N18" i="11"/>
  <c r="L10" i="11" l="1"/>
  <c r="AB10" i="11" s="1"/>
  <c r="AB26" i="11" s="1"/>
  <c r="L8" i="11"/>
  <c r="AB8" i="11" s="1"/>
  <c r="AB24" i="11" s="1"/>
  <c r="L9" i="11"/>
  <c r="AB9" i="11" s="1"/>
  <c r="AB25" i="11" s="1"/>
  <c r="L13" i="11"/>
  <c r="AB13" i="11" s="1"/>
  <c r="AB29" i="11" s="1"/>
  <c r="L18" i="11"/>
  <c r="AB18" i="11" s="1"/>
  <c r="AB34" i="11" s="1"/>
  <c r="L17" i="11"/>
  <c r="AB17" i="11" s="1"/>
  <c r="AB33" i="11" s="1"/>
  <c r="L19" i="11"/>
  <c r="AB19" i="11" s="1"/>
  <c r="AB35" i="11" s="1"/>
  <c r="S17" i="11"/>
  <c r="S18" i="11"/>
  <c r="V2" i="11" l="1"/>
  <c r="N8" i="11"/>
  <c r="Q3" i="11" l="1"/>
  <c r="Q2" i="11"/>
  <c r="K2404" i="21"/>
  <c r="K2403" i="21"/>
  <c r="K2402" i="21"/>
  <c r="K2401" i="21"/>
  <c r="K2400" i="21"/>
  <c r="K2399" i="21"/>
  <c r="K2398" i="21"/>
  <c r="K2397" i="21"/>
  <c r="K2396" i="21"/>
  <c r="K2395" i="21"/>
  <c r="K2394" i="21"/>
  <c r="K2393" i="21"/>
  <c r="K2392" i="21"/>
  <c r="K2391" i="21"/>
  <c r="K2390" i="21"/>
  <c r="K2389" i="21"/>
  <c r="K2388" i="21"/>
  <c r="K2387" i="21"/>
  <c r="K2386" i="21"/>
  <c r="K2385" i="21"/>
  <c r="K2384" i="21"/>
  <c r="K2383" i="21"/>
  <c r="K2382" i="21"/>
  <c r="K2381" i="21"/>
  <c r="K2380" i="21"/>
  <c r="K2379" i="21"/>
  <c r="K2378" i="21"/>
  <c r="K2377" i="21"/>
  <c r="K2376" i="21"/>
  <c r="K2375" i="21"/>
  <c r="K2374" i="21"/>
  <c r="K2373" i="21"/>
  <c r="K2372" i="21"/>
  <c r="K2371" i="21"/>
  <c r="K2370" i="21"/>
  <c r="K2369" i="21"/>
  <c r="K2368" i="21"/>
  <c r="K2367" i="21"/>
  <c r="K2366" i="21"/>
  <c r="K2365" i="21"/>
  <c r="K2364" i="21"/>
  <c r="K2363" i="21"/>
  <c r="K2362" i="21"/>
  <c r="K2361" i="21"/>
  <c r="K2360" i="21"/>
  <c r="K2359" i="21"/>
  <c r="K2358" i="21"/>
  <c r="K2357" i="21"/>
  <c r="K2356" i="21"/>
  <c r="K2355" i="21"/>
  <c r="K2354" i="21"/>
  <c r="K2353" i="21"/>
  <c r="K2352" i="21"/>
  <c r="K2351" i="21"/>
  <c r="K2350" i="21"/>
  <c r="K2349" i="21"/>
  <c r="K2348" i="21"/>
  <c r="K2347" i="21"/>
  <c r="K2346" i="21"/>
  <c r="K2345" i="21"/>
  <c r="K2344" i="21"/>
  <c r="K2343" i="21"/>
  <c r="K2342" i="21"/>
  <c r="K2341" i="21"/>
  <c r="K2340" i="21"/>
  <c r="K2339" i="21"/>
  <c r="K2338" i="21"/>
  <c r="K2337" i="21"/>
  <c r="K2336" i="21"/>
  <c r="K2335" i="21"/>
  <c r="K2334" i="21"/>
  <c r="K2333" i="21"/>
  <c r="K2332" i="21"/>
  <c r="K2331" i="21"/>
  <c r="K2330" i="21"/>
  <c r="K2329" i="21"/>
  <c r="K2328" i="21"/>
  <c r="K2327" i="21"/>
  <c r="K2326" i="21"/>
  <c r="K2325" i="21"/>
  <c r="K2324" i="21"/>
  <c r="K2323" i="21"/>
  <c r="K2322" i="21"/>
  <c r="K2321" i="21"/>
  <c r="K2320" i="21"/>
  <c r="K2319" i="21"/>
  <c r="K2318" i="21"/>
  <c r="K2317" i="21"/>
  <c r="K2316" i="21"/>
  <c r="K2315" i="21"/>
  <c r="K2314" i="21"/>
  <c r="K2313" i="21"/>
  <c r="K2312" i="21"/>
  <c r="K2311" i="21"/>
  <c r="K2310" i="21"/>
  <c r="K2309" i="21"/>
  <c r="K2308" i="21"/>
  <c r="K2307" i="21"/>
  <c r="K2306" i="21"/>
  <c r="K2305" i="21"/>
  <c r="K2304" i="21"/>
  <c r="K2303" i="21"/>
  <c r="K2302" i="21"/>
  <c r="K2301" i="21"/>
  <c r="K2300" i="21"/>
  <c r="K2299" i="21"/>
  <c r="K2298" i="21"/>
  <c r="K2297" i="21"/>
  <c r="K2296" i="21"/>
  <c r="K2295" i="21"/>
  <c r="K2294" i="21"/>
  <c r="K2293" i="21"/>
  <c r="K2292" i="21"/>
  <c r="K2291" i="21"/>
  <c r="K2290" i="21"/>
  <c r="K2289" i="21"/>
  <c r="K2288" i="21"/>
  <c r="K2287" i="21"/>
  <c r="K2286" i="21"/>
  <c r="K2285" i="21"/>
  <c r="K2284" i="21"/>
  <c r="K2283" i="21"/>
  <c r="K2282" i="21"/>
  <c r="K2281" i="21"/>
  <c r="K2280" i="21"/>
  <c r="K2279" i="21"/>
  <c r="K2278" i="21"/>
  <c r="K2277" i="21"/>
  <c r="K2276" i="21"/>
  <c r="K2275" i="21"/>
  <c r="K2274" i="21"/>
  <c r="K2273" i="21"/>
  <c r="K2272" i="21"/>
  <c r="K2271" i="21"/>
  <c r="K2270" i="21"/>
  <c r="K2269" i="21"/>
  <c r="K2268" i="21"/>
  <c r="K2267" i="21"/>
  <c r="K2266" i="21"/>
  <c r="K2265" i="21"/>
  <c r="K2264" i="21"/>
  <c r="K2263" i="21"/>
  <c r="K2262" i="21"/>
  <c r="K2261" i="21"/>
  <c r="K2260" i="21"/>
  <c r="K2259" i="21"/>
  <c r="K2258" i="21"/>
  <c r="K2257" i="21"/>
  <c r="K2256" i="21"/>
  <c r="K2255" i="21"/>
  <c r="K2254" i="21"/>
  <c r="K2253" i="21"/>
  <c r="K2252" i="21"/>
  <c r="K2251" i="21"/>
  <c r="K2250" i="21"/>
  <c r="K2249" i="21"/>
  <c r="K2248" i="21"/>
  <c r="K2247" i="21"/>
  <c r="K2246" i="21"/>
  <c r="K2245" i="21"/>
  <c r="K2244" i="21"/>
  <c r="K2243" i="21"/>
  <c r="K2242" i="21"/>
  <c r="K2241" i="21"/>
  <c r="K2240" i="21"/>
  <c r="K2239" i="21"/>
  <c r="K2238" i="21"/>
  <c r="K2237" i="21"/>
  <c r="K2236" i="21"/>
  <c r="K2235" i="21"/>
  <c r="K2234" i="21"/>
  <c r="K2233" i="21"/>
  <c r="K2232" i="21"/>
  <c r="K2231" i="21"/>
  <c r="K2230" i="21"/>
  <c r="K2229" i="21"/>
  <c r="K2228" i="21"/>
  <c r="K2227" i="21"/>
  <c r="K2226" i="21"/>
  <c r="K2225" i="21"/>
  <c r="K2224" i="21"/>
  <c r="K2223" i="21"/>
  <c r="K2222" i="21"/>
  <c r="K2221" i="21"/>
  <c r="K2220" i="21"/>
  <c r="K2219" i="21"/>
  <c r="K2218" i="21"/>
  <c r="K2217" i="21"/>
  <c r="K2216" i="21"/>
  <c r="K2215" i="21"/>
  <c r="K2214" i="21"/>
  <c r="K2213" i="21"/>
  <c r="K2212" i="21"/>
  <c r="K2211" i="21"/>
  <c r="K2210" i="21"/>
  <c r="K2209" i="21"/>
  <c r="K2208" i="21"/>
  <c r="K2207" i="21"/>
  <c r="K2206" i="21"/>
  <c r="K2205" i="21"/>
  <c r="K2204" i="21"/>
  <c r="K2203" i="21"/>
  <c r="K2202" i="21"/>
  <c r="K2201" i="21"/>
  <c r="K2200" i="21"/>
  <c r="K2199" i="21"/>
  <c r="K2198" i="21"/>
  <c r="K2197" i="21"/>
  <c r="K2196" i="21"/>
  <c r="K2195" i="21"/>
  <c r="K2194" i="21"/>
  <c r="K2193" i="21"/>
  <c r="K2192" i="21"/>
  <c r="K2191" i="21"/>
  <c r="K2190" i="21"/>
  <c r="K2189" i="21"/>
  <c r="K2188" i="21"/>
  <c r="K2187" i="21"/>
  <c r="K2186" i="21"/>
  <c r="K2185" i="21"/>
  <c r="K2184" i="21"/>
  <c r="K2183" i="21"/>
  <c r="K2182" i="21"/>
  <c r="K2181" i="21"/>
  <c r="K2180" i="21"/>
  <c r="K2179" i="21"/>
  <c r="K2178" i="21"/>
  <c r="K2177" i="21"/>
  <c r="K2176" i="21"/>
  <c r="K2175" i="21"/>
  <c r="K2174" i="21"/>
  <c r="K2173" i="21"/>
  <c r="K2172" i="21"/>
  <c r="K2171" i="21"/>
  <c r="K2170" i="21"/>
  <c r="K2169" i="21"/>
  <c r="K2168" i="21"/>
  <c r="K2167" i="21"/>
  <c r="K2166" i="21"/>
  <c r="K2165" i="21"/>
  <c r="K2164" i="21"/>
  <c r="K2163" i="21"/>
  <c r="K2162" i="21"/>
  <c r="K2161" i="21"/>
  <c r="K2160" i="21"/>
  <c r="K2159" i="21"/>
  <c r="K2158" i="21"/>
  <c r="K2157" i="21"/>
  <c r="K2156" i="21"/>
  <c r="K2155" i="21"/>
  <c r="K2154" i="21"/>
  <c r="K2153" i="21"/>
  <c r="K2152" i="21"/>
  <c r="K2151" i="21"/>
  <c r="K2150" i="21"/>
  <c r="K2149" i="21"/>
  <c r="K2148" i="21"/>
  <c r="K2147" i="21"/>
  <c r="K2146" i="21"/>
  <c r="K2145" i="21"/>
  <c r="K2144" i="21"/>
  <c r="K2143" i="21"/>
  <c r="K2142" i="21"/>
  <c r="K2141" i="21"/>
  <c r="K2140" i="21"/>
  <c r="K2139" i="21"/>
  <c r="K2138" i="21"/>
  <c r="K2137" i="21"/>
  <c r="K2136" i="21"/>
  <c r="K2135" i="21"/>
  <c r="K2134" i="21"/>
  <c r="K2133" i="21"/>
  <c r="K2132" i="21"/>
  <c r="K2131" i="21"/>
  <c r="K2130" i="21"/>
  <c r="K2129" i="21"/>
  <c r="K2128" i="21"/>
  <c r="K2127" i="21"/>
  <c r="K2126" i="21"/>
  <c r="K2125" i="21"/>
  <c r="K2124" i="21"/>
  <c r="K2123" i="21"/>
  <c r="K2122" i="21"/>
  <c r="K2121" i="21"/>
  <c r="K2120" i="21"/>
  <c r="K2119" i="21"/>
  <c r="K2118" i="21"/>
  <c r="K2117" i="21"/>
  <c r="K2116" i="21"/>
  <c r="K2115" i="21"/>
  <c r="K2114" i="21"/>
  <c r="K2113" i="21"/>
  <c r="K2112" i="21"/>
  <c r="K2111" i="21"/>
  <c r="K2110" i="21"/>
  <c r="K2109" i="21"/>
  <c r="K2108" i="21"/>
  <c r="K2107" i="21"/>
  <c r="K2106" i="21"/>
  <c r="K2105" i="21"/>
  <c r="K2104" i="21"/>
  <c r="K2103" i="21"/>
  <c r="K2102" i="21"/>
  <c r="K2101" i="21"/>
  <c r="K2100" i="21"/>
  <c r="K2099" i="21"/>
  <c r="K2098" i="21"/>
  <c r="K2097" i="21"/>
  <c r="K2096" i="21"/>
  <c r="K2095" i="21"/>
  <c r="K2094" i="21"/>
  <c r="K2093" i="21"/>
  <c r="K2092" i="21"/>
  <c r="K2091" i="21"/>
  <c r="K2090" i="21"/>
  <c r="K2089" i="21"/>
  <c r="K2088" i="21"/>
  <c r="K2087" i="21"/>
  <c r="K2086" i="21"/>
  <c r="K2085" i="21"/>
  <c r="K2084" i="21"/>
  <c r="K2083" i="21"/>
  <c r="K2082" i="21"/>
  <c r="K2081" i="21"/>
  <c r="K2080" i="21"/>
  <c r="K2079" i="21"/>
  <c r="K2078" i="21"/>
  <c r="K2077" i="21"/>
  <c r="K2076" i="21"/>
  <c r="K2075" i="21"/>
  <c r="K2074" i="21"/>
  <c r="K2073" i="21"/>
  <c r="K2072" i="21"/>
  <c r="K2071" i="21"/>
  <c r="K2070" i="21"/>
  <c r="K2069" i="21"/>
  <c r="K2068" i="21"/>
  <c r="K2067" i="21"/>
  <c r="K2066" i="21"/>
  <c r="K2065" i="21"/>
  <c r="K2064" i="21"/>
  <c r="K2063" i="21"/>
  <c r="K2062" i="21"/>
  <c r="K2061" i="21"/>
  <c r="K2060" i="21"/>
  <c r="K2059" i="21"/>
  <c r="K2058" i="21"/>
  <c r="K2057" i="21"/>
  <c r="K2056" i="21"/>
  <c r="K2055" i="21"/>
  <c r="K2054" i="21"/>
  <c r="K2053" i="21"/>
  <c r="K2052" i="21"/>
  <c r="K2051" i="21"/>
  <c r="K2050" i="21"/>
  <c r="K2049" i="21"/>
  <c r="K2048" i="21"/>
  <c r="K2047" i="21"/>
  <c r="K2046" i="21"/>
  <c r="K2045" i="21"/>
  <c r="K2044" i="21"/>
  <c r="K2043" i="21"/>
  <c r="K2042" i="21"/>
  <c r="K2041" i="21"/>
  <c r="K2040" i="21"/>
  <c r="K2039" i="21"/>
  <c r="K2038" i="21"/>
  <c r="K2037" i="21"/>
  <c r="K2036" i="21"/>
  <c r="K2035" i="21"/>
  <c r="K2034" i="21"/>
  <c r="K2033" i="21"/>
  <c r="K2032" i="21"/>
  <c r="K2031" i="21"/>
  <c r="K2030" i="21"/>
  <c r="K2029" i="21"/>
  <c r="K2028" i="21"/>
  <c r="K2027" i="21"/>
  <c r="K2026" i="21"/>
  <c r="K2025" i="21"/>
  <c r="K2024" i="21"/>
  <c r="K2023" i="21"/>
  <c r="K2022" i="21"/>
  <c r="K2021" i="21"/>
  <c r="K2020" i="21"/>
  <c r="K2019" i="21"/>
  <c r="K2018" i="21"/>
  <c r="K2017" i="21"/>
  <c r="K2016" i="21"/>
  <c r="K2015" i="21"/>
  <c r="K2014" i="21"/>
  <c r="K2013" i="21"/>
  <c r="K2012" i="21"/>
  <c r="K2011" i="21"/>
  <c r="K2010" i="21"/>
  <c r="K2009" i="21"/>
  <c r="K2008" i="21"/>
  <c r="K2007" i="21"/>
  <c r="K2006" i="21"/>
  <c r="K2005" i="21"/>
  <c r="K2004" i="21"/>
  <c r="K2003" i="21"/>
  <c r="K2002" i="21"/>
  <c r="K2001" i="21"/>
  <c r="K2000" i="21"/>
  <c r="K1999" i="21"/>
  <c r="K1998" i="21"/>
  <c r="K1997" i="21"/>
  <c r="K1996" i="21"/>
  <c r="K1995" i="21"/>
  <c r="K1994" i="21"/>
  <c r="K1993" i="21"/>
  <c r="K1992" i="21"/>
  <c r="K1991" i="21"/>
  <c r="K1990" i="21"/>
  <c r="K1989" i="21"/>
  <c r="K1988" i="21"/>
  <c r="K1987" i="21"/>
  <c r="K1986" i="21"/>
  <c r="K1985" i="21"/>
  <c r="K1984" i="21"/>
  <c r="K1983" i="21"/>
  <c r="K1982" i="21"/>
  <c r="K1981" i="21"/>
  <c r="K1980" i="21"/>
  <c r="K1979" i="21"/>
  <c r="K1978" i="21"/>
  <c r="K1977" i="21"/>
  <c r="K1976" i="21"/>
  <c r="K1975" i="21"/>
  <c r="K1974" i="21"/>
  <c r="K1973" i="21"/>
  <c r="K1972" i="21"/>
  <c r="K1971" i="21"/>
  <c r="K1970" i="21"/>
  <c r="K1969" i="21"/>
  <c r="K1968" i="21"/>
  <c r="K1967" i="21"/>
  <c r="K1966" i="21"/>
  <c r="K1965" i="21"/>
  <c r="K1964" i="21"/>
  <c r="K1963" i="21"/>
  <c r="K1962" i="21"/>
  <c r="K1961" i="21"/>
  <c r="K1960" i="21"/>
  <c r="K1959" i="21"/>
  <c r="K1958" i="21"/>
  <c r="K1957" i="21"/>
  <c r="K1956" i="21"/>
  <c r="K1955" i="21"/>
  <c r="K1954" i="21"/>
  <c r="K1953" i="21"/>
  <c r="K1952" i="21"/>
  <c r="K1951" i="21"/>
  <c r="K1950" i="21"/>
  <c r="K1949" i="21"/>
  <c r="K1948" i="21"/>
  <c r="K1947" i="21"/>
  <c r="K1946" i="21"/>
  <c r="K1945" i="21"/>
  <c r="K1944" i="21"/>
  <c r="K1943" i="21"/>
  <c r="K1942" i="21"/>
  <c r="K1941" i="21"/>
  <c r="K1940" i="21"/>
  <c r="K1939" i="21"/>
  <c r="K1938" i="21"/>
  <c r="K1937" i="21"/>
  <c r="K1936" i="21"/>
  <c r="K1935" i="21"/>
  <c r="K1934" i="21"/>
  <c r="K1933" i="21"/>
  <c r="K1932" i="21"/>
  <c r="K1931" i="21"/>
  <c r="K1930" i="21"/>
  <c r="K1929" i="21"/>
  <c r="K1928" i="21"/>
  <c r="K1927" i="21"/>
  <c r="K1926" i="21"/>
  <c r="K1925" i="21"/>
  <c r="K1924" i="21"/>
  <c r="K1923" i="21"/>
  <c r="K1922" i="21"/>
  <c r="K1921" i="21"/>
  <c r="K1920" i="21"/>
  <c r="K1919" i="21"/>
  <c r="K1918" i="21"/>
  <c r="K1917" i="21"/>
  <c r="K1916" i="21"/>
  <c r="K1915" i="21"/>
  <c r="K1914" i="21"/>
  <c r="K1913" i="21"/>
  <c r="K1912" i="21"/>
  <c r="K1911" i="21"/>
  <c r="K1910" i="21"/>
  <c r="K1909" i="21"/>
  <c r="K1908" i="21"/>
  <c r="K1907" i="21"/>
  <c r="K1906" i="21"/>
  <c r="K1905" i="21"/>
  <c r="K1904" i="21"/>
  <c r="K1903" i="21"/>
  <c r="K1902" i="21"/>
  <c r="K1901" i="21"/>
  <c r="K1900" i="21"/>
  <c r="K1899" i="21"/>
  <c r="K1898" i="21"/>
  <c r="K1897" i="21"/>
  <c r="K1896" i="21"/>
  <c r="K1895" i="21"/>
  <c r="K1894" i="21"/>
  <c r="K1893" i="21"/>
  <c r="K1892" i="21"/>
  <c r="K1891" i="21"/>
  <c r="K1890" i="21"/>
  <c r="K1889" i="21"/>
  <c r="K1888" i="21"/>
  <c r="K1887" i="21"/>
  <c r="K1886" i="21"/>
  <c r="K1885" i="21"/>
  <c r="K1884" i="21"/>
  <c r="K1883" i="21"/>
  <c r="K1882" i="21"/>
  <c r="K1881" i="21"/>
  <c r="K1880" i="21"/>
  <c r="K1879" i="21"/>
  <c r="K1878" i="21"/>
  <c r="K1877" i="21"/>
  <c r="K1876" i="21"/>
  <c r="K1875" i="21"/>
  <c r="K1874" i="21"/>
  <c r="K1873" i="21"/>
  <c r="K1872" i="21"/>
  <c r="K1871" i="21"/>
  <c r="K1870" i="21"/>
  <c r="K1869" i="21"/>
  <c r="K1868" i="21"/>
  <c r="K1867" i="21"/>
  <c r="K1866" i="21"/>
  <c r="K1865" i="21"/>
  <c r="K1864" i="21"/>
  <c r="K1863" i="21"/>
  <c r="K1862" i="21"/>
  <c r="K1861" i="21"/>
  <c r="K1860" i="21"/>
  <c r="K1859" i="21"/>
  <c r="K1858" i="21"/>
  <c r="K1857" i="21"/>
  <c r="K1856" i="21"/>
  <c r="K1855" i="21"/>
  <c r="K1854" i="21"/>
  <c r="K1853" i="21"/>
  <c r="K1852" i="21"/>
  <c r="K1851" i="21"/>
  <c r="K1850" i="21"/>
  <c r="K1849" i="21"/>
  <c r="K1848" i="21"/>
  <c r="K1847" i="21"/>
  <c r="K1846" i="21"/>
  <c r="K1845" i="21"/>
  <c r="K1844" i="21"/>
  <c r="K1843" i="21"/>
  <c r="K1842" i="21"/>
  <c r="K1841" i="21"/>
  <c r="K1840" i="21"/>
  <c r="K1839" i="21"/>
  <c r="K1838" i="21"/>
  <c r="K1837" i="21"/>
  <c r="K1836" i="21"/>
  <c r="K1835" i="21"/>
  <c r="K1834" i="21"/>
  <c r="K1833" i="21"/>
  <c r="K1832" i="21"/>
  <c r="K1831" i="21"/>
  <c r="K1830" i="21"/>
  <c r="K1829" i="21"/>
  <c r="K1828" i="21"/>
  <c r="K1827" i="21"/>
  <c r="K1826" i="21"/>
  <c r="K1825" i="21"/>
  <c r="K1824" i="21"/>
  <c r="K1823" i="21"/>
  <c r="K1822" i="21"/>
  <c r="K1821" i="21"/>
  <c r="K1820" i="21"/>
  <c r="K1819" i="21"/>
  <c r="K1818" i="21"/>
  <c r="K1817" i="21"/>
  <c r="K1816" i="21"/>
  <c r="K1815" i="21"/>
  <c r="K1814" i="21"/>
  <c r="K1813" i="21"/>
  <c r="K1812" i="21"/>
  <c r="K1811" i="21"/>
  <c r="K1810" i="21"/>
  <c r="K1809" i="21"/>
  <c r="K1808" i="21"/>
  <c r="K1807" i="21"/>
  <c r="K1806" i="21"/>
  <c r="K1805" i="21"/>
  <c r="K1804" i="21"/>
  <c r="K1803" i="21"/>
  <c r="K1802" i="21"/>
  <c r="K1801" i="21"/>
  <c r="K1800" i="21"/>
  <c r="K1799" i="21"/>
  <c r="K1798" i="21"/>
  <c r="K1797" i="21"/>
  <c r="K1796" i="21"/>
  <c r="K1795" i="21"/>
  <c r="K1794" i="21"/>
  <c r="K1793" i="21"/>
  <c r="K1792" i="21"/>
  <c r="K1791" i="21"/>
  <c r="K1790" i="21"/>
  <c r="K1789" i="21"/>
  <c r="K1788" i="21"/>
  <c r="K1787" i="21"/>
  <c r="K1786" i="21"/>
  <c r="K1785" i="21"/>
  <c r="K1784" i="21"/>
  <c r="K1783" i="21"/>
  <c r="K1782" i="21"/>
  <c r="K1781" i="21"/>
  <c r="K1780" i="21"/>
  <c r="K1779" i="21"/>
  <c r="K1778" i="21"/>
  <c r="K1777" i="21"/>
  <c r="K1776" i="21"/>
  <c r="K1775" i="21"/>
  <c r="K1774" i="21"/>
  <c r="K1773" i="21"/>
  <c r="K1772" i="21"/>
  <c r="K1771" i="21"/>
  <c r="K1770" i="21"/>
  <c r="K1769" i="21"/>
  <c r="K1768" i="21"/>
  <c r="K1767" i="21"/>
  <c r="K1766" i="21"/>
  <c r="K1765" i="21"/>
  <c r="K1764" i="21"/>
  <c r="K1763" i="21"/>
  <c r="K1762" i="21"/>
  <c r="K1761" i="21"/>
  <c r="K1760" i="21"/>
  <c r="K1759" i="21"/>
  <c r="K1758" i="21"/>
  <c r="K1757" i="21"/>
  <c r="K1756" i="21"/>
  <c r="K1755" i="21"/>
  <c r="K1754" i="21"/>
  <c r="K1753" i="21"/>
  <c r="K1752" i="21"/>
  <c r="K1751" i="21"/>
  <c r="K1750" i="21"/>
  <c r="K1749" i="21"/>
  <c r="K1748" i="21"/>
  <c r="K1747" i="21"/>
  <c r="K1746" i="21"/>
  <c r="K1745" i="21"/>
  <c r="K1744" i="21"/>
  <c r="K1743" i="21"/>
  <c r="K1742" i="21"/>
  <c r="K1741" i="21"/>
  <c r="K1740" i="21"/>
  <c r="K1739" i="21"/>
  <c r="K1738" i="21"/>
  <c r="K1737" i="21"/>
  <c r="K1736" i="21"/>
  <c r="K1735" i="21"/>
  <c r="K1734" i="21"/>
  <c r="K1733" i="21"/>
  <c r="K1732" i="21"/>
  <c r="K1731" i="21"/>
  <c r="K1730" i="21"/>
  <c r="K1729" i="21"/>
  <c r="K1728" i="21"/>
  <c r="K1727" i="21"/>
  <c r="K1726" i="21"/>
  <c r="K1725" i="21"/>
  <c r="K1724" i="21"/>
  <c r="K1723" i="21"/>
  <c r="K1722" i="21"/>
  <c r="K1721" i="21"/>
  <c r="K1720" i="21"/>
  <c r="K1719" i="21"/>
  <c r="K1718" i="21"/>
  <c r="K1717" i="21"/>
  <c r="K1716" i="21"/>
  <c r="K1715" i="21"/>
  <c r="K1714" i="21"/>
  <c r="K1713" i="21"/>
  <c r="K1712" i="21"/>
  <c r="K1711" i="21"/>
  <c r="K1710" i="21"/>
  <c r="K1709" i="21"/>
  <c r="K1708" i="21"/>
  <c r="K1707" i="21"/>
  <c r="K1706" i="21"/>
  <c r="K1705" i="21"/>
  <c r="K1704" i="21"/>
  <c r="K1703" i="21"/>
  <c r="K1702" i="21"/>
  <c r="K1701" i="21"/>
  <c r="K1700" i="21"/>
  <c r="K1699" i="21"/>
  <c r="K1698" i="21"/>
  <c r="K1697" i="21"/>
  <c r="K1696" i="21"/>
  <c r="K1695" i="21"/>
  <c r="K1694" i="21"/>
  <c r="K1693" i="21"/>
  <c r="K1692" i="21"/>
  <c r="K1691" i="21"/>
  <c r="K1690" i="21"/>
  <c r="K1689" i="21"/>
  <c r="K1688" i="21"/>
  <c r="K1687" i="21"/>
  <c r="K1686" i="21"/>
  <c r="K1685" i="21"/>
  <c r="K1684" i="21"/>
  <c r="K1683" i="21"/>
  <c r="K1682" i="21"/>
  <c r="K1681" i="21"/>
  <c r="K1680" i="21"/>
  <c r="K1679" i="21"/>
  <c r="K1678" i="21"/>
  <c r="K1677" i="21"/>
  <c r="K1676" i="21"/>
  <c r="K1675" i="21"/>
  <c r="K1674" i="21"/>
  <c r="K1673" i="21"/>
  <c r="K1672" i="21"/>
  <c r="K1671" i="21"/>
  <c r="K1670" i="21"/>
  <c r="K1669" i="21"/>
  <c r="K1668" i="21"/>
  <c r="K1667" i="21"/>
  <c r="K1666" i="21"/>
  <c r="K1665" i="21"/>
  <c r="K1664" i="21"/>
  <c r="K1663" i="21"/>
  <c r="K1662" i="21"/>
  <c r="K1661" i="21"/>
  <c r="K1660" i="21"/>
  <c r="K1659" i="21"/>
  <c r="K1658" i="21"/>
  <c r="K1657" i="21"/>
  <c r="K1656" i="21"/>
  <c r="K1655" i="21"/>
  <c r="K1654" i="21"/>
  <c r="K1653" i="21"/>
  <c r="K1652" i="21"/>
  <c r="K1651" i="21"/>
  <c r="K1650" i="21"/>
  <c r="K1649" i="21"/>
  <c r="K1648" i="21"/>
  <c r="K1647" i="21"/>
  <c r="K1646" i="21"/>
  <c r="K1645" i="21"/>
  <c r="K1644" i="21"/>
  <c r="K1643" i="21"/>
  <c r="K1642" i="21"/>
  <c r="K1641" i="21"/>
  <c r="K1640" i="21"/>
  <c r="K1639" i="21"/>
  <c r="K1638" i="21"/>
  <c r="K1637" i="21"/>
  <c r="K1636" i="21"/>
  <c r="K1635" i="21"/>
  <c r="K1634" i="21"/>
  <c r="K1633" i="21"/>
  <c r="K1632" i="21"/>
  <c r="K1631" i="21"/>
  <c r="K1630" i="21"/>
  <c r="K1629" i="21"/>
  <c r="K1628" i="21"/>
  <c r="K1627" i="21"/>
  <c r="K1626" i="21"/>
  <c r="K1625" i="21"/>
  <c r="K1624" i="21"/>
  <c r="K1623" i="21"/>
  <c r="K1622" i="21"/>
  <c r="K1621" i="21"/>
  <c r="K1620" i="21"/>
  <c r="K1619" i="21"/>
  <c r="K1618" i="21"/>
  <c r="K1617" i="21"/>
  <c r="K1616" i="21"/>
  <c r="K1615" i="21"/>
  <c r="K1614" i="21"/>
  <c r="K1613" i="21"/>
  <c r="K1612" i="21"/>
  <c r="K1611" i="21"/>
  <c r="K1610" i="21"/>
  <c r="K1609" i="21"/>
  <c r="K1608" i="21"/>
  <c r="K1607" i="21"/>
  <c r="K1606" i="21"/>
  <c r="K1605" i="21"/>
  <c r="K1604" i="21"/>
  <c r="K1603" i="21"/>
  <c r="K1602" i="21"/>
  <c r="K1601" i="21"/>
  <c r="K1600" i="21"/>
  <c r="K1599" i="21"/>
  <c r="K1598" i="21"/>
  <c r="K1597" i="21"/>
  <c r="K1596" i="21"/>
  <c r="K1595" i="21"/>
  <c r="K1594" i="21"/>
  <c r="K1593" i="21"/>
  <c r="K1592" i="21"/>
  <c r="K1591" i="21"/>
  <c r="K1590" i="21"/>
  <c r="K1589" i="21"/>
  <c r="K1588" i="21"/>
  <c r="K1587" i="21"/>
  <c r="K1586" i="21"/>
  <c r="K1585" i="21"/>
  <c r="K1584" i="21"/>
  <c r="K1583" i="21"/>
  <c r="K1582" i="21"/>
  <c r="K1581" i="21"/>
  <c r="K1580" i="21"/>
  <c r="K1579" i="21"/>
  <c r="K1578" i="21"/>
  <c r="K1577" i="21"/>
  <c r="K1576" i="21"/>
  <c r="K1575" i="21"/>
  <c r="K1574" i="21"/>
  <c r="K1573" i="21"/>
  <c r="K1572" i="21"/>
  <c r="K1571" i="21"/>
  <c r="K1570" i="21"/>
  <c r="K1569" i="21"/>
  <c r="K1568" i="21"/>
  <c r="K1567" i="21"/>
  <c r="K1566" i="21"/>
  <c r="K1565" i="21"/>
  <c r="K1564" i="21"/>
  <c r="K1563" i="21"/>
  <c r="K1562" i="21"/>
  <c r="K1561" i="21"/>
  <c r="K1560" i="21"/>
  <c r="K1559" i="21"/>
  <c r="K1558" i="21"/>
  <c r="K1557" i="21"/>
  <c r="K1556" i="21"/>
  <c r="K1555" i="21"/>
  <c r="K1554" i="21"/>
  <c r="K1553" i="21"/>
  <c r="K1552" i="21"/>
  <c r="K1551" i="21"/>
  <c r="K1550" i="21"/>
  <c r="K1549" i="21"/>
  <c r="K1548" i="21"/>
  <c r="K1547" i="21"/>
  <c r="K1546" i="21"/>
  <c r="K1545" i="21"/>
  <c r="K1544" i="21"/>
  <c r="K1543" i="21"/>
  <c r="K1542" i="21"/>
  <c r="K1541" i="21"/>
  <c r="K1540" i="21"/>
  <c r="K1539" i="21"/>
  <c r="K1538" i="21"/>
  <c r="K1537" i="21"/>
  <c r="K1536" i="21"/>
  <c r="K1535" i="21"/>
  <c r="K1534" i="21"/>
  <c r="K1533" i="21"/>
  <c r="K1532" i="21"/>
  <c r="K1531" i="21"/>
  <c r="K1530" i="21"/>
  <c r="K1529" i="21"/>
  <c r="K1528" i="21"/>
  <c r="K1527" i="21"/>
  <c r="K1526" i="21"/>
  <c r="K1525" i="21"/>
  <c r="K1524" i="21"/>
  <c r="K1523" i="21"/>
  <c r="K1522" i="21"/>
  <c r="K1521" i="21"/>
  <c r="K1520" i="21"/>
  <c r="K1519" i="21"/>
  <c r="K1518" i="21"/>
  <c r="K1517" i="21"/>
  <c r="K1516" i="21"/>
  <c r="K1515" i="21"/>
  <c r="K1514" i="21"/>
  <c r="K1513" i="21"/>
  <c r="K1512" i="21"/>
  <c r="K1511" i="21"/>
  <c r="K1510" i="21"/>
  <c r="K1509" i="21"/>
  <c r="K1508" i="21"/>
  <c r="K1507" i="21"/>
  <c r="K1506" i="21"/>
  <c r="K1505" i="21"/>
  <c r="K1504" i="21"/>
  <c r="K1503" i="21"/>
  <c r="K1502" i="21"/>
  <c r="K1501" i="21"/>
  <c r="K1500" i="21"/>
  <c r="K1499" i="21"/>
  <c r="K1498" i="21"/>
  <c r="K1497" i="21"/>
  <c r="K1496" i="21"/>
  <c r="K1495" i="21"/>
  <c r="K1494" i="21"/>
  <c r="K1493" i="21"/>
  <c r="K1492" i="21"/>
  <c r="K1491" i="21"/>
  <c r="K1490" i="21"/>
  <c r="K1489" i="21"/>
  <c r="K1488" i="21"/>
  <c r="K1487" i="21"/>
  <c r="K1486" i="21"/>
  <c r="K1485" i="21"/>
  <c r="K1484" i="21"/>
  <c r="K1483" i="21"/>
  <c r="K1482" i="21"/>
  <c r="K1481" i="21"/>
  <c r="K1480" i="21"/>
  <c r="K1479" i="21"/>
  <c r="K1478" i="21"/>
  <c r="K1477" i="21"/>
  <c r="K1476" i="21"/>
  <c r="K1475" i="21"/>
  <c r="K1474" i="21"/>
  <c r="K1473" i="21"/>
  <c r="K1472" i="21"/>
  <c r="K1471" i="21"/>
  <c r="K1470" i="21"/>
  <c r="K1469" i="21"/>
  <c r="K1468" i="21"/>
  <c r="K1467" i="21"/>
  <c r="K1466" i="21"/>
  <c r="K1465" i="21"/>
  <c r="K1464" i="21"/>
  <c r="K1463" i="21"/>
  <c r="K1462" i="21"/>
  <c r="K1461" i="21"/>
  <c r="K1460" i="21"/>
  <c r="K1459" i="21"/>
  <c r="K1458" i="21"/>
  <c r="K1457" i="21"/>
  <c r="K1456" i="21"/>
  <c r="K1455" i="21"/>
  <c r="K1454" i="21"/>
  <c r="K1453" i="21"/>
  <c r="K1452" i="21"/>
  <c r="K1451" i="21"/>
  <c r="K1450" i="21"/>
  <c r="K1449" i="21"/>
  <c r="K1448" i="21"/>
  <c r="K1447" i="21"/>
  <c r="K1446" i="21"/>
  <c r="K1445" i="21"/>
  <c r="K1444" i="21"/>
  <c r="K1443" i="21"/>
  <c r="K1442" i="21"/>
  <c r="K1441" i="21"/>
  <c r="K1440" i="21"/>
  <c r="K1439" i="21"/>
  <c r="K1438" i="21"/>
  <c r="K1437" i="21"/>
  <c r="K1436" i="21"/>
  <c r="K1435" i="21"/>
  <c r="K1434" i="21"/>
  <c r="K1433" i="21"/>
  <c r="K1432" i="21"/>
  <c r="K1431" i="21"/>
  <c r="K1430" i="21"/>
  <c r="K1429" i="21"/>
  <c r="K1428" i="21"/>
  <c r="K1427" i="21"/>
  <c r="K1426" i="21"/>
  <c r="K1425" i="21"/>
  <c r="K1424" i="21"/>
  <c r="K1423" i="21"/>
  <c r="K1422" i="21"/>
  <c r="K1421" i="21"/>
  <c r="K1420" i="21"/>
  <c r="K1419" i="21"/>
  <c r="K1418" i="21"/>
  <c r="K1417" i="21"/>
  <c r="K1416" i="21"/>
  <c r="K1415" i="21"/>
  <c r="K1414" i="21"/>
  <c r="K1413" i="21"/>
  <c r="K1412" i="21"/>
  <c r="K1411" i="21"/>
  <c r="K1410" i="21"/>
  <c r="K1409" i="21"/>
  <c r="K1408" i="21"/>
  <c r="K1407" i="21"/>
  <c r="K1406" i="21"/>
  <c r="K1405" i="21"/>
  <c r="K1404" i="21"/>
  <c r="K1403" i="21"/>
  <c r="K1402" i="21"/>
  <c r="K1401" i="21"/>
  <c r="K1400" i="21"/>
  <c r="K1399" i="21"/>
  <c r="K1398" i="21"/>
  <c r="K1397" i="21"/>
  <c r="K1396" i="21"/>
  <c r="K1395" i="21"/>
  <c r="K1394" i="21"/>
  <c r="K1393" i="21"/>
  <c r="K1392" i="21"/>
  <c r="K1391" i="21"/>
  <c r="K1390" i="21"/>
  <c r="K1389" i="21"/>
  <c r="K1388" i="21"/>
  <c r="K1387" i="21"/>
  <c r="K1386" i="21"/>
  <c r="K1385" i="21"/>
  <c r="K1384" i="21"/>
  <c r="K1383" i="21"/>
  <c r="K1382" i="21"/>
  <c r="K1381" i="21"/>
  <c r="K1380" i="21"/>
  <c r="K1379" i="21"/>
  <c r="K1378" i="21"/>
  <c r="K1377" i="21"/>
  <c r="K1376" i="21"/>
  <c r="K1375" i="21"/>
  <c r="K1374" i="21"/>
  <c r="K1373" i="21"/>
  <c r="K1372" i="21"/>
  <c r="K1371" i="21"/>
  <c r="K1370" i="21"/>
  <c r="K1369" i="21"/>
  <c r="K1368" i="21"/>
  <c r="K1367" i="21"/>
  <c r="K1366" i="21"/>
  <c r="K1365" i="21"/>
  <c r="K1364" i="21"/>
  <c r="K1363" i="21"/>
  <c r="K1362" i="21"/>
  <c r="K1361" i="21"/>
  <c r="K1360" i="21"/>
  <c r="K1359" i="21"/>
  <c r="K1358" i="21"/>
  <c r="K1357" i="21"/>
  <c r="K1356" i="21"/>
  <c r="K1355" i="21"/>
  <c r="K1354" i="21"/>
  <c r="K1353" i="21"/>
  <c r="K1352" i="21"/>
  <c r="K1351" i="21"/>
  <c r="K1350" i="21"/>
  <c r="K1349" i="21"/>
  <c r="K1348" i="21"/>
  <c r="K1347" i="21"/>
  <c r="K1346" i="21"/>
  <c r="K1345" i="21"/>
  <c r="K1344" i="21"/>
  <c r="K1343" i="21"/>
  <c r="K1342" i="21"/>
  <c r="K1341" i="21"/>
  <c r="K1340" i="21"/>
  <c r="K1339" i="21"/>
  <c r="K1338" i="21"/>
  <c r="K1337" i="21"/>
  <c r="K1336" i="21"/>
  <c r="K1335" i="21"/>
  <c r="K1334" i="21"/>
  <c r="K1333" i="21"/>
  <c r="K1332" i="21"/>
  <c r="K1331" i="21"/>
  <c r="K1330" i="21"/>
  <c r="K1329" i="21"/>
  <c r="K1328" i="21"/>
  <c r="K1327" i="21"/>
  <c r="K1326" i="21"/>
  <c r="K1325" i="21"/>
  <c r="K1324" i="21"/>
  <c r="K1323" i="21"/>
  <c r="K1322" i="21"/>
  <c r="K1321" i="21"/>
  <c r="K1320" i="21"/>
  <c r="K1319" i="21"/>
  <c r="K1318" i="21"/>
  <c r="K1317" i="21"/>
  <c r="K1316" i="21"/>
  <c r="K1315" i="21"/>
  <c r="K1314" i="21"/>
  <c r="K1313" i="21"/>
  <c r="K1312" i="21"/>
  <c r="K1311" i="21"/>
  <c r="K1310" i="21"/>
  <c r="K1309" i="21"/>
  <c r="K1308" i="21"/>
  <c r="K1307" i="21"/>
  <c r="K1306" i="21"/>
  <c r="K1305" i="21"/>
  <c r="K1304" i="21"/>
  <c r="K1303" i="21"/>
  <c r="K1302" i="21"/>
  <c r="K1301" i="21"/>
  <c r="K1300" i="21"/>
  <c r="K1299" i="21"/>
  <c r="K1298" i="21"/>
  <c r="K1297" i="21"/>
  <c r="K1296" i="21"/>
  <c r="O19" i="11" s="1"/>
  <c r="R19" i="11" s="1"/>
  <c r="T19" i="11" s="1"/>
  <c r="U19" i="11" s="1"/>
  <c r="K1295" i="21"/>
  <c r="K1294" i="21"/>
  <c r="M17" i="11" s="1"/>
  <c r="O17" i="11" s="1"/>
  <c r="K1293" i="21"/>
  <c r="M16" i="11" s="1"/>
  <c r="O16" i="11" s="1"/>
  <c r="K1292" i="21"/>
  <c r="K1291" i="21"/>
  <c r="K1290" i="21"/>
  <c r="K1289" i="21"/>
  <c r="K1288" i="21"/>
  <c r="K1287" i="21"/>
  <c r="K1286" i="21"/>
  <c r="K1285" i="21"/>
  <c r="K1284" i="21"/>
  <c r="K1283" i="21"/>
  <c r="K1282" i="21"/>
  <c r="K1281" i="21"/>
  <c r="K1280" i="21"/>
  <c r="K1279" i="21"/>
  <c r="K1278" i="21"/>
  <c r="K1277" i="21"/>
  <c r="K1276" i="21"/>
  <c r="K1275" i="21"/>
  <c r="K1274" i="21"/>
  <c r="K1273" i="21"/>
  <c r="K1272" i="21"/>
  <c r="K1271" i="21"/>
  <c r="K1270" i="21"/>
  <c r="K1269" i="21"/>
  <c r="K1268" i="21"/>
  <c r="K1267" i="21"/>
  <c r="K1266" i="21"/>
  <c r="K1265" i="21"/>
  <c r="K1264" i="21"/>
  <c r="K1263" i="21"/>
  <c r="K1262" i="21"/>
  <c r="K1261" i="21"/>
  <c r="K1260" i="21"/>
  <c r="K1259" i="21"/>
  <c r="K1258" i="21"/>
  <c r="K1257" i="21"/>
  <c r="K1256" i="21"/>
  <c r="K1255" i="21"/>
  <c r="K1254" i="21"/>
  <c r="K1253" i="21"/>
  <c r="K1252" i="21"/>
  <c r="K1251" i="21"/>
  <c r="K1250" i="21"/>
  <c r="K1249" i="21"/>
  <c r="K1248" i="21"/>
  <c r="K1247" i="21"/>
  <c r="K1246" i="21"/>
  <c r="K1245" i="21"/>
  <c r="K1244" i="21"/>
  <c r="K1243" i="21"/>
  <c r="K1242" i="21"/>
  <c r="K1241" i="21"/>
  <c r="K1240" i="21"/>
  <c r="K1239" i="21"/>
  <c r="K1238" i="21"/>
  <c r="K1237" i="21"/>
  <c r="K1236" i="21"/>
  <c r="K1235" i="21"/>
  <c r="K1234" i="21"/>
  <c r="K1233" i="21"/>
  <c r="K1232" i="21"/>
  <c r="K1231" i="21"/>
  <c r="K1230" i="21"/>
  <c r="K1229" i="21"/>
  <c r="K1228" i="21"/>
  <c r="K1227" i="21"/>
  <c r="K1226" i="21"/>
  <c r="M15" i="11" s="1"/>
  <c r="O15" i="11" s="1"/>
  <c r="K1225" i="21"/>
  <c r="K1224" i="21"/>
  <c r="K1223" i="21"/>
  <c r="K1222" i="21"/>
  <c r="K1221" i="21"/>
  <c r="K1220" i="21"/>
  <c r="K1219" i="21"/>
  <c r="K1218" i="21"/>
  <c r="K1217" i="21"/>
  <c r="K1216" i="21"/>
  <c r="K1215" i="21"/>
  <c r="M10" i="11" s="1"/>
  <c r="O10" i="11" s="1"/>
  <c r="K1214" i="21"/>
  <c r="K1213" i="21"/>
  <c r="K1212" i="21"/>
  <c r="M9" i="11" s="1"/>
  <c r="O9" i="11" s="1"/>
  <c r="K1211" i="21"/>
  <c r="K1210" i="21"/>
  <c r="K1209" i="21"/>
  <c r="K1208" i="21"/>
  <c r="K1207" i="21"/>
  <c r="K1206" i="21"/>
  <c r="K1205" i="21"/>
  <c r="K1204" i="21"/>
  <c r="K1203" i="21"/>
  <c r="K1202" i="21"/>
  <c r="K1201" i="21"/>
  <c r="K1200" i="21"/>
  <c r="K1199" i="21"/>
  <c r="K1198" i="21"/>
  <c r="K1197" i="21"/>
  <c r="K1196" i="21"/>
  <c r="K1195" i="21"/>
  <c r="K1194" i="21"/>
  <c r="K1193" i="21"/>
  <c r="K1192" i="21"/>
  <c r="K1191" i="21"/>
  <c r="K1190" i="21"/>
  <c r="K1189" i="21"/>
  <c r="K1188" i="21"/>
  <c r="K1187" i="21"/>
  <c r="K1186" i="21"/>
  <c r="K1185" i="21"/>
  <c r="K1184" i="21"/>
  <c r="K1183" i="21"/>
  <c r="K1182" i="21"/>
  <c r="K1181" i="21"/>
  <c r="K1180" i="21"/>
  <c r="K1179" i="21"/>
  <c r="K1178" i="21"/>
  <c r="K1177" i="21"/>
  <c r="K1176" i="21"/>
  <c r="K1175" i="21"/>
  <c r="K1174" i="21"/>
  <c r="K1173" i="21"/>
  <c r="K1172" i="21"/>
  <c r="K1171" i="21"/>
  <c r="K1170" i="21"/>
  <c r="K1169" i="21"/>
  <c r="K1168" i="21"/>
  <c r="K1167" i="21"/>
  <c r="K1166" i="21"/>
  <c r="K1165" i="21"/>
  <c r="K1164" i="21"/>
  <c r="K1163" i="21"/>
  <c r="K1162" i="21"/>
  <c r="K1161" i="21"/>
  <c r="K1160" i="21"/>
  <c r="K1159" i="21"/>
  <c r="K1158" i="21"/>
  <c r="K1157" i="21"/>
  <c r="K1156" i="21"/>
  <c r="K1155" i="21"/>
  <c r="K1154" i="21"/>
  <c r="K1153" i="21"/>
  <c r="K1152" i="21"/>
  <c r="K1151" i="21"/>
  <c r="K1150" i="21"/>
  <c r="K1149" i="21"/>
  <c r="K1148" i="21"/>
  <c r="K1147" i="21"/>
  <c r="K1146" i="21"/>
  <c r="K1145" i="21"/>
  <c r="K1144" i="21"/>
  <c r="K1143" i="21"/>
  <c r="K1142" i="21"/>
  <c r="K1141" i="21"/>
  <c r="K1140" i="21"/>
  <c r="K1139" i="21"/>
  <c r="K1138" i="21"/>
  <c r="K1137" i="21"/>
  <c r="K1136" i="21"/>
  <c r="K1135" i="21"/>
  <c r="K1134" i="21"/>
  <c r="K1133" i="21"/>
  <c r="K1132" i="21"/>
  <c r="K1131" i="21"/>
  <c r="K1130" i="21"/>
  <c r="K1129" i="21"/>
  <c r="K1128" i="21"/>
  <c r="K1127" i="21"/>
  <c r="K1126" i="21"/>
  <c r="K1125" i="21"/>
  <c r="K1124" i="21"/>
  <c r="K1123" i="21"/>
  <c r="K1122" i="21"/>
  <c r="K1121" i="21"/>
  <c r="K1120" i="21"/>
  <c r="K1119" i="21"/>
  <c r="K1118" i="21"/>
  <c r="K1117" i="21"/>
  <c r="K1116" i="21"/>
  <c r="K1115" i="21"/>
  <c r="K1114" i="21"/>
  <c r="K1113" i="21"/>
  <c r="K1112" i="21"/>
  <c r="K1111" i="21"/>
  <c r="K1110" i="21"/>
  <c r="K1109" i="21"/>
  <c r="K1108" i="21"/>
  <c r="K1107" i="21"/>
  <c r="K1106" i="21"/>
  <c r="K1105" i="21"/>
  <c r="K1104" i="21"/>
  <c r="K1103" i="21"/>
  <c r="K1102" i="21"/>
  <c r="K1101" i="21"/>
  <c r="K1100" i="21"/>
  <c r="K1099" i="21"/>
  <c r="K1098" i="21"/>
  <c r="K1097" i="21"/>
  <c r="K1096" i="21"/>
  <c r="K1095" i="21"/>
  <c r="K1094" i="21"/>
  <c r="K1093" i="21"/>
  <c r="K1092" i="21"/>
  <c r="K1091" i="21"/>
  <c r="K1090" i="21"/>
  <c r="K1089" i="21"/>
  <c r="K1088" i="21"/>
  <c r="K1087" i="21"/>
  <c r="K1086" i="21"/>
  <c r="K1085" i="21"/>
  <c r="K1084" i="21"/>
  <c r="K1083" i="21"/>
  <c r="K1082" i="21"/>
  <c r="K1081" i="21"/>
  <c r="K1080" i="21"/>
  <c r="K1079" i="21"/>
  <c r="K1078" i="21"/>
  <c r="K1077" i="21"/>
  <c r="K1076" i="21"/>
  <c r="K1075" i="21"/>
  <c r="K1074" i="21"/>
  <c r="K1073" i="21"/>
  <c r="K1072" i="21"/>
  <c r="K1071" i="21"/>
  <c r="K1070" i="21"/>
  <c r="K1069" i="21"/>
  <c r="K1068" i="21"/>
  <c r="K1067" i="21"/>
  <c r="K1066" i="21"/>
  <c r="K1065" i="21"/>
  <c r="K1064" i="21"/>
  <c r="K1063" i="21"/>
  <c r="K1062" i="21"/>
  <c r="K1061" i="21"/>
  <c r="K1060" i="21"/>
  <c r="K1059" i="21"/>
  <c r="K1058" i="21"/>
  <c r="K1057" i="21"/>
  <c r="K1056" i="21"/>
  <c r="K1055" i="21"/>
  <c r="K1054" i="21"/>
  <c r="K1053" i="21"/>
  <c r="K1052" i="21"/>
  <c r="K1051" i="21"/>
  <c r="K1050" i="21"/>
  <c r="K1049" i="21"/>
  <c r="K1048" i="21"/>
  <c r="K1047" i="21"/>
  <c r="K1046" i="21"/>
  <c r="K1045" i="21"/>
  <c r="K1044" i="21"/>
  <c r="K1043" i="21"/>
  <c r="K1042" i="21"/>
  <c r="K1041" i="21"/>
  <c r="K1040" i="21"/>
  <c r="K1039" i="21"/>
  <c r="K1038" i="21"/>
  <c r="K1037" i="21"/>
  <c r="K1036" i="21"/>
  <c r="K1035" i="21"/>
  <c r="K1034" i="21"/>
  <c r="K1033" i="21"/>
  <c r="K1032" i="21"/>
  <c r="K1031" i="21"/>
  <c r="K1030" i="21"/>
  <c r="K1029" i="21"/>
  <c r="K1028" i="21"/>
  <c r="K1027" i="21"/>
  <c r="K1026" i="21"/>
  <c r="K1025" i="21"/>
  <c r="K1024" i="21"/>
  <c r="K1023" i="21"/>
  <c r="K1022" i="21"/>
  <c r="K1021" i="21"/>
  <c r="K1020" i="21"/>
  <c r="K1019" i="21"/>
  <c r="K1018" i="21"/>
  <c r="K1017" i="21"/>
  <c r="K1016" i="21"/>
  <c r="K1015" i="21"/>
  <c r="K1014" i="21"/>
  <c r="K1013" i="21"/>
  <c r="K1012" i="21"/>
  <c r="K1011" i="21"/>
  <c r="K1010" i="21"/>
  <c r="K1009" i="21"/>
  <c r="K1008" i="21"/>
  <c r="K1007" i="21"/>
  <c r="K1006" i="21"/>
  <c r="K1005" i="21"/>
  <c r="K1004" i="21"/>
  <c r="K1003" i="21"/>
  <c r="K1002" i="21"/>
  <c r="K1001" i="21"/>
  <c r="K1000" i="21"/>
  <c r="K999" i="21"/>
  <c r="K998" i="21"/>
  <c r="K997" i="21"/>
  <c r="K996" i="21"/>
  <c r="K995" i="21"/>
  <c r="K994" i="21"/>
  <c r="K993" i="21"/>
  <c r="K992" i="21"/>
  <c r="K991" i="21"/>
  <c r="K990" i="21"/>
  <c r="K989" i="21"/>
  <c r="K988" i="21"/>
  <c r="K987" i="21"/>
  <c r="K986" i="21"/>
  <c r="K985" i="21"/>
  <c r="K984" i="21"/>
  <c r="K983" i="21"/>
  <c r="K982" i="21"/>
  <c r="K981" i="21"/>
  <c r="K980" i="21"/>
  <c r="K979" i="21"/>
  <c r="K978" i="21"/>
  <c r="K977" i="21"/>
  <c r="K976" i="21"/>
  <c r="K975" i="21"/>
  <c r="K974" i="21"/>
  <c r="K973" i="21"/>
  <c r="K972" i="21"/>
  <c r="K971" i="21"/>
  <c r="K970" i="21"/>
  <c r="K969" i="21"/>
  <c r="K968" i="21"/>
  <c r="K967" i="21"/>
  <c r="K966" i="21"/>
  <c r="K965" i="21"/>
  <c r="K964" i="21"/>
  <c r="K963" i="21"/>
  <c r="K962" i="21"/>
  <c r="K961" i="21"/>
  <c r="K960" i="21"/>
  <c r="K959" i="21"/>
  <c r="K958" i="21"/>
  <c r="K957" i="21"/>
  <c r="K956" i="21"/>
  <c r="K955" i="21"/>
  <c r="K954" i="21"/>
  <c r="K953" i="21"/>
  <c r="K952" i="21"/>
  <c r="K951" i="21"/>
  <c r="K950" i="21"/>
  <c r="K949" i="21"/>
  <c r="K948" i="21"/>
  <c r="K947" i="21"/>
  <c r="K946" i="21"/>
  <c r="K945" i="21"/>
  <c r="K944" i="21"/>
  <c r="K943" i="21"/>
  <c r="K942" i="21"/>
  <c r="K941" i="21"/>
  <c r="K940" i="21"/>
  <c r="K939" i="21"/>
  <c r="K938" i="21"/>
  <c r="K937" i="21"/>
  <c r="K936" i="21"/>
  <c r="K935" i="21"/>
  <c r="K934" i="21"/>
  <c r="K933" i="21"/>
  <c r="K932" i="21"/>
  <c r="K931" i="21"/>
  <c r="K930" i="21"/>
  <c r="K929" i="21"/>
  <c r="K928" i="21"/>
  <c r="K927" i="21"/>
  <c r="K926" i="21"/>
  <c r="K925" i="21"/>
  <c r="K924" i="21"/>
  <c r="K923" i="21"/>
  <c r="K922" i="21"/>
  <c r="K921" i="21"/>
  <c r="K920" i="21"/>
  <c r="K919" i="21"/>
  <c r="K918" i="21"/>
  <c r="K917" i="21"/>
  <c r="K916" i="21"/>
  <c r="K915" i="21"/>
  <c r="K914" i="21"/>
  <c r="K913" i="21"/>
  <c r="K912" i="21"/>
  <c r="K911" i="21"/>
  <c r="K910" i="21"/>
  <c r="K909" i="21"/>
  <c r="K908" i="21"/>
  <c r="K907" i="21"/>
  <c r="K906" i="21"/>
  <c r="K905" i="21"/>
  <c r="K904" i="21"/>
  <c r="K903" i="21"/>
  <c r="K902" i="21"/>
  <c r="K901" i="21"/>
  <c r="K900" i="21"/>
  <c r="K899" i="21"/>
  <c r="K898" i="21"/>
  <c r="K897" i="21"/>
  <c r="K896" i="21"/>
  <c r="K895" i="21"/>
  <c r="K894" i="21"/>
  <c r="K893" i="21"/>
  <c r="K892" i="21"/>
  <c r="K891" i="21"/>
  <c r="K890" i="21"/>
  <c r="K889" i="21"/>
  <c r="K888" i="21"/>
  <c r="K887" i="21"/>
  <c r="K886" i="21"/>
  <c r="K885" i="21"/>
  <c r="K884" i="21"/>
  <c r="K883" i="21"/>
  <c r="K882" i="21"/>
  <c r="K881" i="21"/>
  <c r="K880" i="21"/>
  <c r="K879" i="21"/>
  <c r="K878" i="21"/>
  <c r="K877" i="21"/>
  <c r="K876" i="21"/>
  <c r="K875" i="21"/>
  <c r="K874" i="21"/>
  <c r="K873" i="21"/>
  <c r="K872" i="21"/>
  <c r="K871" i="21"/>
  <c r="K870" i="21"/>
  <c r="K869" i="21"/>
  <c r="K868" i="21"/>
  <c r="K867" i="21"/>
  <c r="K866" i="21"/>
  <c r="K865" i="21"/>
  <c r="K864" i="21"/>
  <c r="K863" i="21"/>
  <c r="K862" i="21"/>
  <c r="K861" i="21"/>
  <c r="K860" i="21"/>
  <c r="K859" i="21"/>
  <c r="K858" i="21"/>
  <c r="K857" i="21"/>
  <c r="K856" i="21"/>
  <c r="K855" i="21"/>
  <c r="K854" i="21"/>
  <c r="K853" i="21"/>
  <c r="K852" i="21"/>
  <c r="K851" i="21"/>
  <c r="K850" i="21"/>
  <c r="K849" i="21"/>
  <c r="K848" i="21"/>
  <c r="K847" i="21"/>
  <c r="K846" i="21"/>
  <c r="K845" i="21"/>
  <c r="K844" i="21"/>
  <c r="K843" i="21"/>
  <c r="K842" i="21"/>
  <c r="K841" i="21"/>
  <c r="K840" i="21"/>
  <c r="K839" i="21"/>
  <c r="K838" i="21"/>
  <c r="K837" i="21"/>
  <c r="K836" i="21"/>
  <c r="K835" i="21"/>
  <c r="K834" i="21"/>
  <c r="K833" i="21"/>
  <c r="K832" i="21"/>
  <c r="K831" i="21"/>
  <c r="K830" i="21"/>
  <c r="K829" i="21"/>
  <c r="K828" i="21"/>
  <c r="K827" i="21"/>
  <c r="K826" i="21"/>
  <c r="K825" i="21"/>
  <c r="K824" i="21"/>
  <c r="K823" i="21"/>
  <c r="K822" i="21"/>
  <c r="K821" i="21"/>
  <c r="K820" i="21"/>
  <c r="K819" i="21"/>
  <c r="K818" i="21"/>
  <c r="K817" i="21"/>
  <c r="K816" i="21"/>
  <c r="K815" i="21"/>
  <c r="K814" i="21"/>
  <c r="K813" i="21"/>
  <c r="K812" i="21"/>
  <c r="K811" i="21"/>
  <c r="K810" i="21"/>
  <c r="K809" i="21"/>
  <c r="K808" i="21"/>
  <c r="K807" i="21"/>
  <c r="K806" i="21"/>
  <c r="K805" i="21"/>
  <c r="K804" i="21"/>
  <c r="K803" i="21"/>
  <c r="K802" i="21"/>
  <c r="K801" i="21"/>
  <c r="K800" i="21"/>
  <c r="K799" i="21"/>
  <c r="K798" i="21"/>
  <c r="K797" i="21"/>
  <c r="K796" i="21"/>
  <c r="K795" i="21"/>
  <c r="K794" i="21"/>
  <c r="K793" i="21"/>
  <c r="K792" i="21"/>
  <c r="K791" i="21"/>
  <c r="K790" i="21"/>
  <c r="K789" i="21"/>
  <c r="K788" i="21"/>
  <c r="K787" i="21"/>
  <c r="K786" i="21"/>
  <c r="K785" i="21"/>
  <c r="K784" i="21"/>
  <c r="K783" i="21"/>
  <c r="K782" i="21"/>
  <c r="K781" i="21"/>
  <c r="K780" i="21"/>
  <c r="K779" i="21"/>
  <c r="K778" i="21"/>
  <c r="K777" i="21"/>
  <c r="K776" i="21"/>
  <c r="K775" i="21"/>
  <c r="K774" i="21"/>
  <c r="K773" i="21"/>
  <c r="K772" i="21"/>
  <c r="K771" i="21"/>
  <c r="K770" i="21"/>
  <c r="K769" i="21"/>
  <c r="K768" i="21"/>
  <c r="K767" i="21"/>
  <c r="K766" i="21"/>
  <c r="K765" i="21"/>
  <c r="K764" i="21"/>
  <c r="K763" i="21"/>
  <c r="K762" i="21"/>
  <c r="K761" i="21"/>
  <c r="K760" i="21"/>
  <c r="K759" i="21"/>
  <c r="K758" i="21"/>
  <c r="K757" i="21"/>
  <c r="K756" i="21"/>
  <c r="K755" i="21"/>
  <c r="K754" i="21"/>
  <c r="K753" i="21"/>
  <c r="K752" i="21"/>
  <c r="K751" i="21"/>
  <c r="K750" i="21"/>
  <c r="K749" i="21"/>
  <c r="K748" i="21"/>
  <c r="K747" i="21"/>
  <c r="K746" i="21"/>
  <c r="K745" i="21"/>
  <c r="K744" i="21"/>
  <c r="K743" i="21"/>
  <c r="K742" i="21"/>
  <c r="K741" i="21"/>
  <c r="K740" i="21"/>
  <c r="K739" i="21"/>
  <c r="K738" i="21"/>
  <c r="K737" i="21"/>
  <c r="K736" i="21"/>
  <c r="K735" i="21"/>
  <c r="K734" i="21"/>
  <c r="K733" i="21"/>
  <c r="K732" i="21"/>
  <c r="K731" i="21"/>
  <c r="K730" i="21"/>
  <c r="K729" i="21"/>
  <c r="K728" i="21"/>
  <c r="K727" i="21"/>
  <c r="K726" i="21"/>
  <c r="K725" i="21"/>
  <c r="K724" i="21"/>
  <c r="K723" i="21"/>
  <c r="K722" i="21"/>
  <c r="K721" i="21"/>
  <c r="K720" i="21"/>
  <c r="K719" i="21"/>
  <c r="K718" i="21"/>
  <c r="K717" i="21"/>
  <c r="K716" i="21"/>
  <c r="K715" i="21"/>
  <c r="K714" i="21"/>
  <c r="K713" i="21"/>
  <c r="K712" i="21"/>
  <c r="K711" i="21"/>
  <c r="K710" i="21"/>
  <c r="K709" i="21"/>
  <c r="K708" i="21"/>
  <c r="K707" i="21"/>
  <c r="K706" i="21"/>
  <c r="K705" i="21"/>
  <c r="K704" i="21"/>
  <c r="K703" i="21"/>
  <c r="K702" i="21"/>
  <c r="K701" i="21"/>
  <c r="K700" i="21"/>
  <c r="K699" i="21"/>
  <c r="K698" i="21"/>
  <c r="K697" i="21"/>
  <c r="K696" i="21"/>
  <c r="K695" i="21"/>
  <c r="K694" i="21"/>
  <c r="K693" i="21"/>
  <c r="K692" i="21"/>
  <c r="K691" i="21"/>
  <c r="K690" i="21"/>
  <c r="K689" i="21"/>
  <c r="K688" i="21"/>
  <c r="K687" i="21"/>
  <c r="K686" i="21"/>
  <c r="K685" i="21"/>
  <c r="K684" i="21"/>
  <c r="K683" i="21"/>
  <c r="K682" i="21"/>
  <c r="K681" i="21"/>
  <c r="K680" i="21"/>
  <c r="K679" i="21"/>
  <c r="K678" i="21"/>
  <c r="K677" i="21"/>
  <c r="K676" i="21"/>
  <c r="K675" i="21"/>
  <c r="K674" i="21"/>
  <c r="K673" i="21"/>
  <c r="K672" i="21"/>
  <c r="K671" i="21"/>
  <c r="K670" i="21"/>
  <c r="K669" i="21"/>
  <c r="K668" i="21"/>
  <c r="K667" i="21"/>
  <c r="K666" i="21"/>
  <c r="K665" i="21"/>
  <c r="K664" i="21"/>
  <c r="K663" i="21"/>
  <c r="K662" i="21"/>
  <c r="K661" i="21"/>
  <c r="K660" i="21"/>
  <c r="K659" i="21"/>
  <c r="K658" i="21"/>
  <c r="K657" i="21"/>
  <c r="K656" i="21"/>
  <c r="K655" i="21"/>
  <c r="K654" i="21"/>
  <c r="K653" i="21"/>
  <c r="K652" i="21"/>
  <c r="K651" i="21"/>
  <c r="K650" i="21"/>
  <c r="K649" i="21"/>
  <c r="K648" i="21"/>
  <c r="K647" i="21"/>
  <c r="K646" i="21"/>
  <c r="K645" i="21"/>
  <c r="K644" i="21"/>
  <c r="K643" i="21"/>
  <c r="K642" i="21"/>
  <c r="K641" i="21"/>
  <c r="K640" i="21"/>
  <c r="K639" i="21"/>
  <c r="K638" i="21"/>
  <c r="K637" i="21"/>
  <c r="K636" i="21"/>
  <c r="K635" i="21"/>
  <c r="K634" i="21"/>
  <c r="K633" i="21"/>
  <c r="K632" i="21"/>
  <c r="K631" i="21"/>
  <c r="K630" i="21"/>
  <c r="K629" i="21"/>
  <c r="K628" i="21"/>
  <c r="K627" i="21"/>
  <c r="K626" i="21"/>
  <c r="K625" i="21"/>
  <c r="K624" i="21"/>
  <c r="K623" i="21"/>
  <c r="K622" i="21"/>
  <c r="K621" i="21"/>
  <c r="K620" i="21"/>
  <c r="K619" i="21"/>
  <c r="K618" i="21"/>
  <c r="K617" i="21"/>
  <c r="K616" i="21"/>
  <c r="K615" i="21"/>
  <c r="K614" i="21"/>
  <c r="K613" i="21"/>
  <c r="K612" i="21"/>
  <c r="K611" i="21"/>
  <c r="K610" i="21"/>
  <c r="K609" i="21"/>
  <c r="K608" i="21"/>
  <c r="K607" i="21"/>
  <c r="K606" i="21"/>
  <c r="K605" i="21"/>
  <c r="K604" i="21"/>
  <c r="K603" i="21"/>
  <c r="K602" i="21"/>
  <c r="K601" i="21"/>
  <c r="K600" i="21"/>
  <c r="K599" i="21"/>
  <c r="K598" i="21"/>
  <c r="K597" i="21"/>
  <c r="K596" i="21"/>
  <c r="K595" i="21"/>
  <c r="K594" i="21"/>
  <c r="K593" i="21"/>
  <c r="K592" i="21"/>
  <c r="K591" i="21"/>
  <c r="K590" i="21"/>
  <c r="K589" i="21"/>
  <c r="K588" i="21"/>
  <c r="K587" i="21"/>
  <c r="K586" i="21"/>
  <c r="K585" i="21"/>
  <c r="K584" i="21"/>
  <c r="K583" i="21"/>
  <c r="K582" i="21"/>
  <c r="K581" i="21"/>
  <c r="K580" i="21"/>
  <c r="K579" i="21"/>
  <c r="K578" i="21"/>
  <c r="K577" i="21"/>
  <c r="K576" i="21"/>
  <c r="K575" i="21"/>
  <c r="K574" i="21"/>
  <c r="K573" i="21"/>
  <c r="K572" i="21"/>
  <c r="K571" i="21"/>
  <c r="K570" i="21"/>
  <c r="K569" i="21"/>
  <c r="K568" i="21"/>
  <c r="K567" i="21"/>
  <c r="K566" i="21"/>
  <c r="K565" i="21"/>
  <c r="K564" i="21"/>
  <c r="K563" i="21"/>
  <c r="K562" i="21"/>
  <c r="K561" i="21"/>
  <c r="K560" i="21"/>
  <c r="K559" i="21"/>
  <c r="K558" i="21"/>
  <c r="K557" i="21"/>
  <c r="K556" i="21"/>
  <c r="K555" i="21"/>
  <c r="K554" i="21"/>
  <c r="K553" i="21"/>
  <c r="K552" i="21"/>
  <c r="K551" i="21"/>
  <c r="K550" i="21"/>
  <c r="K549" i="21"/>
  <c r="K548" i="21"/>
  <c r="K547" i="21"/>
  <c r="K546" i="21"/>
  <c r="K545" i="21"/>
  <c r="K544" i="21"/>
  <c r="K543" i="21"/>
  <c r="K542" i="21"/>
  <c r="K541" i="21"/>
  <c r="K540" i="21"/>
  <c r="K539" i="21"/>
  <c r="K538" i="21"/>
  <c r="K537" i="21"/>
  <c r="K536" i="21"/>
  <c r="K535" i="21"/>
  <c r="K534" i="21"/>
  <c r="K533" i="21"/>
  <c r="K532" i="21"/>
  <c r="K531" i="21"/>
  <c r="K530" i="21"/>
  <c r="K529" i="21"/>
  <c r="K528" i="21"/>
  <c r="K527" i="21"/>
  <c r="K526" i="21"/>
  <c r="K525" i="21"/>
  <c r="K524" i="21"/>
  <c r="K523" i="21"/>
  <c r="K522" i="21"/>
  <c r="K521" i="21"/>
  <c r="K520" i="21"/>
  <c r="K519" i="21"/>
  <c r="K518" i="21"/>
  <c r="K517" i="21"/>
  <c r="K516" i="21"/>
  <c r="K515" i="21"/>
  <c r="K514" i="21"/>
  <c r="K513" i="21"/>
  <c r="K512" i="21"/>
  <c r="K511" i="21"/>
  <c r="K510" i="21"/>
  <c r="K509" i="21"/>
  <c r="K508" i="21"/>
  <c r="K507" i="21"/>
  <c r="K506" i="21"/>
  <c r="K505" i="21"/>
  <c r="K504" i="21"/>
  <c r="K503" i="21"/>
  <c r="K502" i="21"/>
  <c r="K501" i="21"/>
  <c r="K500" i="21"/>
  <c r="K499" i="21"/>
  <c r="K498" i="21"/>
  <c r="K497" i="21"/>
  <c r="K496" i="21"/>
  <c r="K495" i="21"/>
  <c r="K494" i="21"/>
  <c r="K493" i="21"/>
  <c r="K492" i="21"/>
  <c r="K491" i="21"/>
  <c r="K490" i="21"/>
  <c r="K489" i="21"/>
  <c r="K488" i="21"/>
  <c r="K487" i="21"/>
  <c r="K486" i="21"/>
  <c r="K485" i="21"/>
  <c r="K484" i="21"/>
  <c r="K483" i="21"/>
  <c r="K482" i="21"/>
  <c r="K481" i="21"/>
  <c r="K480" i="21"/>
  <c r="K479" i="21"/>
  <c r="K478" i="21"/>
  <c r="K477" i="21"/>
  <c r="K476" i="21"/>
  <c r="K475" i="21"/>
  <c r="K474" i="21"/>
  <c r="K473" i="21"/>
  <c r="K472" i="21"/>
  <c r="K471" i="21"/>
  <c r="K470" i="21"/>
  <c r="K469" i="21"/>
  <c r="K468" i="21"/>
  <c r="K467" i="21"/>
  <c r="K466" i="21"/>
  <c r="K465" i="21"/>
  <c r="K464" i="21"/>
  <c r="K463" i="21"/>
  <c r="K462" i="21"/>
  <c r="K461" i="21"/>
  <c r="K460" i="21"/>
  <c r="K459" i="21"/>
  <c r="K458" i="21"/>
  <c r="K457" i="21"/>
  <c r="K456" i="21"/>
  <c r="K455" i="21"/>
  <c r="K454" i="21"/>
  <c r="K453" i="21"/>
  <c r="K452" i="21"/>
  <c r="K451" i="21"/>
  <c r="K450" i="21"/>
  <c r="K449" i="21"/>
  <c r="K448" i="21"/>
  <c r="K447" i="21"/>
  <c r="K446" i="21"/>
  <c r="K445" i="21"/>
  <c r="K444" i="21"/>
  <c r="K443" i="21"/>
  <c r="K442" i="21"/>
  <c r="K441" i="21"/>
  <c r="K440" i="21"/>
  <c r="K439" i="21"/>
  <c r="K438" i="21"/>
  <c r="K437" i="21"/>
  <c r="K436" i="21"/>
  <c r="K435" i="21"/>
  <c r="K434" i="21"/>
  <c r="K433" i="21"/>
  <c r="K432" i="21"/>
  <c r="K431" i="21"/>
  <c r="K430" i="21"/>
  <c r="K429" i="21"/>
  <c r="K428" i="21"/>
  <c r="K427" i="21"/>
  <c r="K426" i="21"/>
  <c r="K425" i="21"/>
  <c r="K424" i="21"/>
  <c r="K423" i="21"/>
  <c r="K422" i="21"/>
  <c r="K421" i="21"/>
  <c r="K420" i="21"/>
  <c r="K419" i="21"/>
  <c r="K418" i="21"/>
  <c r="K417" i="21"/>
  <c r="K416" i="21"/>
  <c r="K415" i="21"/>
  <c r="K414" i="21"/>
  <c r="K413" i="21"/>
  <c r="K412" i="21"/>
  <c r="K411" i="21"/>
  <c r="K410" i="21"/>
  <c r="K409" i="21"/>
  <c r="K408" i="21"/>
  <c r="K407" i="21"/>
  <c r="K406" i="21"/>
  <c r="K405" i="21"/>
  <c r="K404" i="21"/>
  <c r="K403" i="21"/>
  <c r="K402" i="21"/>
  <c r="K401" i="21"/>
  <c r="K400" i="21"/>
  <c r="K399" i="21"/>
  <c r="K398" i="21"/>
  <c r="K397" i="21"/>
  <c r="K396" i="21"/>
  <c r="K395" i="21"/>
  <c r="K394" i="21"/>
  <c r="K393" i="21"/>
  <c r="K392" i="21"/>
  <c r="K391" i="21"/>
  <c r="K390" i="21"/>
  <c r="K389" i="21"/>
  <c r="K388" i="21"/>
  <c r="K387" i="21"/>
  <c r="K386" i="21"/>
  <c r="K385" i="21"/>
  <c r="K384" i="21"/>
  <c r="K383" i="21"/>
  <c r="K382" i="21"/>
  <c r="K381" i="21"/>
  <c r="K380" i="21"/>
  <c r="K379" i="21"/>
  <c r="K378" i="21"/>
  <c r="K377" i="21"/>
  <c r="K376" i="21"/>
  <c r="K375" i="21"/>
  <c r="K374" i="21"/>
  <c r="K373" i="21"/>
  <c r="K372" i="21"/>
  <c r="K371" i="21"/>
  <c r="K370" i="21"/>
  <c r="K369" i="21"/>
  <c r="K368" i="21"/>
  <c r="K367" i="21"/>
  <c r="K366" i="21"/>
  <c r="K365" i="21"/>
  <c r="K364" i="21"/>
  <c r="K363" i="21"/>
  <c r="K362" i="21"/>
  <c r="K361" i="21"/>
  <c r="K360" i="21"/>
  <c r="K359" i="21"/>
  <c r="K358" i="21"/>
  <c r="K357" i="21"/>
  <c r="K356" i="21"/>
  <c r="K355" i="21"/>
  <c r="K354" i="21"/>
  <c r="K353" i="21"/>
  <c r="K352" i="21"/>
  <c r="K351" i="21"/>
  <c r="K350" i="21"/>
  <c r="K349" i="21"/>
  <c r="K348" i="21"/>
  <c r="K347" i="21"/>
  <c r="K346" i="21"/>
  <c r="K345" i="21"/>
  <c r="K344" i="21"/>
  <c r="K343" i="21"/>
  <c r="K342" i="21"/>
  <c r="K341" i="21"/>
  <c r="K340" i="21"/>
  <c r="K339" i="21"/>
  <c r="K338" i="21"/>
  <c r="K337" i="21"/>
  <c r="K336" i="21"/>
  <c r="K335" i="21"/>
  <c r="K334" i="21"/>
  <c r="K333" i="21"/>
  <c r="K332" i="21"/>
  <c r="K331" i="21"/>
  <c r="K330" i="21"/>
  <c r="K329" i="21"/>
  <c r="K328" i="21"/>
  <c r="K327" i="21"/>
  <c r="K326" i="21"/>
  <c r="K325" i="21"/>
  <c r="K324" i="21"/>
  <c r="K323" i="21"/>
  <c r="K322" i="21"/>
  <c r="K321" i="21"/>
  <c r="K320" i="21"/>
  <c r="K319" i="21"/>
  <c r="K318" i="21"/>
  <c r="K317" i="21"/>
  <c r="K316" i="21"/>
  <c r="K315" i="21"/>
  <c r="K314" i="21"/>
  <c r="K313" i="21"/>
  <c r="K312" i="21"/>
  <c r="K311" i="21"/>
  <c r="K310" i="21"/>
  <c r="K309" i="21"/>
  <c r="K308" i="21"/>
  <c r="K307" i="21"/>
  <c r="K306" i="21"/>
  <c r="K305" i="21"/>
  <c r="K304" i="21"/>
  <c r="K303" i="21"/>
  <c r="K302" i="21"/>
  <c r="K301" i="21"/>
  <c r="K300" i="21"/>
  <c r="K299" i="21"/>
  <c r="K298" i="21"/>
  <c r="K297" i="21"/>
  <c r="K296" i="21"/>
  <c r="K295" i="21"/>
  <c r="K294" i="21"/>
  <c r="K293" i="21"/>
  <c r="K292" i="21"/>
  <c r="K291" i="21"/>
  <c r="K290" i="21"/>
  <c r="K289" i="21"/>
  <c r="K288" i="21"/>
  <c r="K287" i="21"/>
  <c r="K286" i="21"/>
  <c r="K285" i="21"/>
  <c r="K284" i="21"/>
  <c r="K283" i="21"/>
  <c r="K282" i="21"/>
  <c r="K281" i="21"/>
  <c r="K280" i="21"/>
  <c r="K279" i="21"/>
  <c r="K278" i="21"/>
  <c r="K277" i="21"/>
  <c r="K276" i="21"/>
  <c r="K275" i="21"/>
  <c r="K274" i="21"/>
  <c r="K273" i="21"/>
  <c r="K272" i="21"/>
  <c r="K271" i="21"/>
  <c r="K270" i="21"/>
  <c r="K269" i="21"/>
  <c r="K268" i="21"/>
  <c r="K267" i="21"/>
  <c r="K266" i="21"/>
  <c r="K265" i="21"/>
  <c r="K264" i="21"/>
  <c r="K263" i="21"/>
  <c r="K262" i="21"/>
  <c r="K261" i="21"/>
  <c r="K260" i="21"/>
  <c r="K259" i="21"/>
  <c r="K258" i="21"/>
  <c r="K257" i="21"/>
  <c r="K256" i="21"/>
  <c r="K255" i="21"/>
  <c r="K254" i="21"/>
  <c r="K253" i="21"/>
  <c r="K252" i="21"/>
  <c r="K251" i="21"/>
  <c r="K250" i="21"/>
  <c r="K249" i="21"/>
  <c r="K248" i="21"/>
  <c r="K247" i="21"/>
  <c r="K246" i="21"/>
  <c r="K245" i="21"/>
  <c r="K244" i="21"/>
  <c r="K243" i="21"/>
  <c r="K242" i="21"/>
  <c r="K241" i="21"/>
  <c r="K240" i="21"/>
  <c r="K239" i="21"/>
  <c r="K238" i="21"/>
  <c r="K237" i="21"/>
  <c r="K236" i="21"/>
  <c r="K235" i="21"/>
  <c r="K234" i="21"/>
  <c r="K233" i="21"/>
  <c r="K232" i="21"/>
  <c r="K231" i="21"/>
  <c r="K230" i="21"/>
  <c r="K229" i="21"/>
  <c r="K228" i="21"/>
  <c r="K227" i="21"/>
  <c r="K226" i="21"/>
  <c r="K225" i="21"/>
  <c r="K224" i="21"/>
  <c r="K223" i="21"/>
  <c r="K222" i="21"/>
  <c r="K221" i="21"/>
  <c r="K220" i="21"/>
  <c r="K219" i="21"/>
  <c r="K218" i="21"/>
  <c r="K217" i="21"/>
  <c r="K216" i="21"/>
  <c r="K215" i="21"/>
  <c r="K214" i="21"/>
  <c r="K213" i="21"/>
  <c r="K212" i="21"/>
  <c r="K211" i="21"/>
  <c r="K210" i="21"/>
  <c r="K209" i="21"/>
  <c r="K208" i="21"/>
  <c r="K207" i="21"/>
  <c r="K206" i="21"/>
  <c r="K205" i="21"/>
  <c r="K204" i="21"/>
  <c r="K203" i="21"/>
  <c r="K202" i="21"/>
  <c r="K201" i="21"/>
  <c r="K200" i="21"/>
  <c r="K199" i="21"/>
  <c r="K198" i="21"/>
  <c r="K197" i="21"/>
  <c r="K196" i="21"/>
  <c r="K195" i="21"/>
  <c r="K194" i="21"/>
  <c r="K193" i="21"/>
  <c r="K192" i="21"/>
  <c r="K191" i="21"/>
  <c r="K190" i="21"/>
  <c r="K189" i="21"/>
  <c r="K188" i="21"/>
  <c r="K187" i="21"/>
  <c r="K186" i="21"/>
  <c r="K185" i="21"/>
  <c r="K184" i="21"/>
  <c r="K183" i="21"/>
  <c r="K182" i="21"/>
  <c r="K181" i="21"/>
  <c r="K180" i="21"/>
  <c r="K179" i="21"/>
  <c r="K178" i="21"/>
  <c r="K177" i="21"/>
  <c r="K176" i="21"/>
  <c r="K175" i="21"/>
  <c r="K174" i="21"/>
  <c r="K173" i="21"/>
  <c r="K172" i="21"/>
  <c r="K171" i="21"/>
  <c r="K170" i="21"/>
  <c r="K169" i="21"/>
  <c r="K168" i="21"/>
  <c r="K167" i="21"/>
  <c r="K166" i="21"/>
  <c r="K165" i="21"/>
  <c r="K164" i="21"/>
  <c r="K163" i="21"/>
  <c r="K162" i="21"/>
  <c r="K161" i="21"/>
  <c r="K160" i="21"/>
  <c r="K159" i="21"/>
  <c r="K158" i="21"/>
  <c r="K157" i="21"/>
  <c r="K156" i="21"/>
  <c r="K155" i="21"/>
  <c r="K154" i="21"/>
  <c r="K153" i="21"/>
  <c r="K152" i="21"/>
  <c r="K151" i="21"/>
  <c r="K150" i="21"/>
  <c r="K149" i="21"/>
  <c r="K148" i="21"/>
  <c r="K147" i="21"/>
  <c r="K146" i="21"/>
  <c r="K145" i="21"/>
  <c r="K144" i="21"/>
  <c r="K143" i="21"/>
  <c r="K142" i="21"/>
  <c r="K141" i="21"/>
  <c r="K140" i="21"/>
  <c r="K139" i="21"/>
  <c r="K138" i="21"/>
  <c r="K137" i="21"/>
  <c r="K136" i="21"/>
  <c r="K135" i="21"/>
  <c r="K134" i="21"/>
  <c r="K133" i="21"/>
  <c r="K132" i="21"/>
  <c r="K131" i="21"/>
  <c r="K130" i="21"/>
  <c r="K129" i="21"/>
  <c r="K128" i="21"/>
  <c r="K127" i="21"/>
  <c r="K126" i="21"/>
  <c r="K125" i="21"/>
  <c r="K124" i="21"/>
  <c r="K123" i="21"/>
  <c r="K122" i="21"/>
  <c r="K121" i="21"/>
  <c r="K120" i="21"/>
  <c r="K119" i="21"/>
  <c r="K118" i="21"/>
  <c r="K117" i="21"/>
  <c r="K116" i="21"/>
  <c r="K115" i="21"/>
  <c r="K114" i="21"/>
  <c r="K113" i="21"/>
  <c r="K112" i="21"/>
  <c r="K111" i="21"/>
  <c r="K110" i="21"/>
  <c r="K109" i="21"/>
  <c r="K108" i="21"/>
  <c r="K107" i="21"/>
  <c r="K106" i="21"/>
  <c r="K105" i="21"/>
  <c r="K104" i="21"/>
  <c r="K103" i="21"/>
  <c r="K102" i="21"/>
  <c r="K101" i="21"/>
  <c r="K100" i="21"/>
  <c r="K99" i="21"/>
  <c r="K98" i="21"/>
  <c r="K97" i="21"/>
  <c r="K96" i="21"/>
  <c r="K95" i="21"/>
  <c r="K94" i="21"/>
  <c r="K93" i="21"/>
  <c r="K92" i="21"/>
  <c r="K91" i="21"/>
  <c r="K90" i="21"/>
  <c r="K89" i="21"/>
  <c r="K88" i="21"/>
  <c r="K87" i="21"/>
  <c r="K86" i="21"/>
  <c r="K85" i="21"/>
  <c r="K84" i="21"/>
  <c r="K83" i="21"/>
  <c r="K82" i="21"/>
  <c r="K81" i="21"/>
  <c r="K80" i="21"/>
  <c r="K79" i="21"/>
  <c r="K78" i="21"/>
  <c r="K77" i="21"/>
  <c r="K76" i="21"/>
  <c r="K75" i="21"/>
  <c r="K74" i="21"/>
  <c r="K73" i="21"/>
  <c r="K72" i="21"/>
  <c r="K71" i="21"/>
  <c r="K70" i="21"/>
  <c r="K69" i="21"/>
  <c r="K68" i="21"/>
  <c r="K67" i="21"/>
  <c r="K66" i="21"/>
  <c r="K65" i="21"/>
  <c r="K64" i="21"/>
  <c r="K63" i="21"/>
  <c r="K62" i="21"/>
  <c r="K61" i="21"/>
  <c r="K60" i="21"/>
  <c r="K59" i="21"/>
  <c r="K58" i="21"/>
  <c r="K57" i="21"/>
  <c r="K56" i="21"/>
  <c r="K55" i="21"/>
  <c r="K54" i="21"/>
  <c r="K53" i="21"/>
  <c r="K52" i="21"/>
  <c r="K51" i="21"/>
  <c r="K50" i="21"/>
  <c r="K49" i="21"/>
  <c r="K48" i="21"/>
  <c r="K47" i="21"/>
  <c r="K46" i="21"/>
  <c r="K45" i="21"/>
  <c r="K44" i="21"/>
  <c r="K43" i="21"/>
  <c r="K42" i="21"/>
  <c r="K41" i="21"/>
  <c r="K40" i="21"/>
  <c r="K39" i="21"/>
  <c r="K38" i="21"/>
  <c r="K37" i="21"/>
  <c r="K36" i="21"/>
  <c r="K35" i="21"/>
  <c r="K34" i="21"/>
  <c r="K33" i="21"/>
  <c r="K32" i="21"/>
  <c r="K31" i="21"/>
  <c r="K30" i="21"/>
  <c r="K29" i="21"/>
  <c r="K28" i="21"/>
  <c r="K27" i="21"/>
  <c r="K26" i="21"/>
  <c r="K25" i="21"/>
  <c r="K24" i="21"/>
  <c r="K23" i="21"/>
  <c r="K22" i="21"/>
  <c r="K21" i="21"/>
  <c r="K20" i="21"/>
  <c r="K19" i="21"/>
  <c r="K18" i="21"/>
  <c r="K17" i="21"/>
  <c r="K16" i="21"/>
  <c r="K15" i="21"/>
  <c r="K14" i="21"/>
  <c r="K13" i="21"/>
  <c r="K12" i="21"/>
  <c r="K11" i="21"/>
  <c r="K10" i="21"/>
  <c r="K9" i="21"/>
  <c r="K8" i="21"/>
  <c r="K7" i="21"/>
  <c r="K6" i="21"/>
  <c r="K5" i="21"/>
  <c r="K4" i="21"/>
  <c r="K3" i="21"/>
  <c r="L3" i="21" s="1"/>
  <c r="M11" i="11" l="1"/>
  <c r="O11" i="11" s="1"/>
  <c r="M13" i="11"/>
  <c r="O13" i="11" s="1"/>
  <c r="M12" i="11"/>
  <c r="O12" i="11" s="1"/>
  <c r="M14" i="11"/>
  <c r="O14" i="11" s="1"/>
  <c r="Q11" i="11"/>
  <c r="Q12" i="11"/>
  <c r="Q15" i="11"/>
  <c r="R15" i="11" s="1"/>
  <c r="T15" i="11" s="1"/>
  <c r="U15" i="11" s="1"/>
  <c r="V15" i="11" s="1"/>
  <c r="Q16" i="11"/>
  <c r="R16" i="11" s="1"/>
  <c r="T16" i="11" s="1"/>
  <c r="U16" i="11" s="1"/>
  <c r="V16" i="11" s="1"/>
  <c r="AC16" i="11" s="1"/>
  <c r="Q10" i="11"/>
  <c r="R10" i="11" s="1"/>
  <c r="T10" i="11" s="1"/>
  <c r="U10" i="11" s="1"/>
  <c r="V10" i="11" s="1"/>
  <c r="Q13" i="11"/>
  <c r="Q9" i="11"/>
  <c r="R9" i="11" s="1"/>
  <c r="T9" i="11" s="1"/>
  <c r="U9" i="11" s="1"/>
  <c r="Q14" i="11"/>
  <c r="Q19" i="11"/>
  <c r="V19" i="11" s="1"/>
  <c r="Q8" i="11"/>
  <c r="Q17" i="11"/>
  <c r="R17" i="11" s="1"/>
  <c r="T17" i="11" s="1"/>
  <c r="U17" i="11" s="1"/>
  <c r="V17" i="11" s="1"/>
  <c r="AC17" i="11" s="1"/>
  <c r="Q18" i="11"/>
  <c r="V18" i="11" s="1"/>
  <c r="X18" i="11" s="1"/>
  <c r="AC34" i="11" s="1"/>
  <c r="O8" i="11"/>
  <c r="AC19" i="11" l="1"/>
  <c r="X19" i="11"/>
  <c r="AC35" i="11" s="1"/>
  <c r="AC18" i="11"/>
  <c r="AC15" i="11"/>
  <c r="W15" i="11"/>
  <c r="X15" i="11" s="1"/>
  <c r="AC31" i="11" s="1"/>
  <c r="AC10" i="11"/>
  <c r="V9" i="11"/>
  <c r="AC9" i="11" s="1"/>
  <c r="R13" i="11"/>
  <c r="T13" i="11" s="1"/>
  <c r="U13" i="11" s="1"/>
  <c r="R14" i="11"/>
  <c r="T14" i="11" s="1"/>
  <c r="U14" i="11" s="1"/>
  <c r="V14" i="11" s="1"/>
  <c r="R12" i="11"/>
  <c r="T12" i="11" s="1"/>
  <c r="U12" i="11" s="1"/>
  <c r="V12" i="11" s="1"/>
  <c r="AC12" i="11" s="1"/>
  <c r="R11" i="11"/>
  <c r="T11" i="11" s="1"/>
  <c r="U11" i="11" s="1"/>
  <c r="V11" i="11" s="1"/>
  <c r="AC11" i="11" s="1"/>
  <c r="R8" i="11"/>
  <c r="T8" i="11" s="1"/>
  <c r="U8" i="11" s="1"/>
  <c r="V8" i="11" s="1"/>
  <c r="AC14" i="11" l="1"/>
  <c r="X14" i="11"/>
  <c r="AC30" i="11" s="1"/>
  <c r="W10" i="11"/>
  <c r="X10" i="11" s="1"/>
  <c r="AC26" i="11" s="1"/>
  <c r="W8" i="11"/>
  <c r="X8" i="11" s="1"/>
  <c r="AC24" i="11" s="1"/>
  <c r="V13" i="11"/>
  <c r="X13" i="11" s="1"/>
  <c r="AC29" i="11" s="1"/>
  <c r="AC8" i="11"/>
  <c r="AC13" i="11" l="1"/>
</calcChain>
</file>

<file path=xl/comments1.xml><?xml version="1.0" encoding="utf-8"?>
<comments xmlns="http://schemas.openxmlformats.org/spreadsheetml/2006/main">
  <authors>
    <author>pc05</author>
  </authors>
  <commentList>
    <comment ref="G3056" authorId="0" shapeId="0">
      <text>
        <r>
          <rPr>
            <b/>
            <sz val="8"/>
            <color indexed="81"/>
            <rFont val="Tahoma"/>
            <family val="2"/>
          </rPr>
          <t>Marcos:</t>
        </r>
        <r>
          <rPr>
            <sz val="8"/>
            <color indexed="81"/>
            <rFont val="Tahoma"/>
            <family val="2"/>
          </rPr>
          <t xml:space="preserve">
Esta partida tiene un precio 0. Tiene costo de montaje.
(Nota: se mantiene en esta lista para mostrar nombre de partida en formato de modulos)</t>
        </r>
      </text>
    </comment>
  </commentList>
</comments>
</file>

<file path=xl/connections.xml><?xml version="1.0" encoding="utf-8"?>
<connections xmlns="http://schemas.openxmlformats.org/spreadsheetml/2006/main">
  <connection id="1" name="DX_total1" type="6" refreshedVersion="6" background="1" saveData="1">
    <textPr codePage="65001" sourceFile="D:\Box Sync\Parciales\Cable Estación\Redes fibra consolidado\DX_total.txt" decimal="," thousands=" 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<sst xmlns="http://schemas.openxmlformats.org/spreadsheetml/2006/main" count="42115" uniqueCount="8260">
  <si>
    <t>Distrito</t>
  </si>
  <si>
    <t>Provincia</t>
  </si>
  <si>
    <t>AT</t>
  </si>
  <si>
    <t>PRECIO CIF UNITARIO
(US$), sin IGV</t>
  </si>
  <si>
    <t>Puesta a Tierra</t>
  </si>
  <si>
    <t>Retenidas</t>
  </si>
  <si>
    <t>UNIDAD</t>
  </si>
  <si>
    <t>m</t>
  </si>
  <si>
    <t>Costo de Montaje</t>
  </si>
  <si>
    <t>BT - base de cálculo
(US$), sin IGV</t>
  </si>
  <si>
    <t>Imp</t>
  </si>
  <si>
    <t>Parámetro OMs (i/h)</t>
  </si>
  <si>
    <t>i =</t>
  </si>
  <si>
    <t>h =</t>
  </si>
  <si>
    <t>OMs</t>
  </si>
  <si>
    <t xml:space="preserve">im </t>
  </si>
  <si>
    <t>i / h</t>
  </si>
  <si>
    <t>Redondeado</t>
  </si>
  <si>
    <t>Región</t>
  </si>
  <si>
    <t>-</t>
  </si>
  <si>
    <t>Na (*)</t>
  </si>
  <si>
    <t>OMc (para 3 arrendatarios)</t>
  </si>
  <si>
    <t>Parámetro OMc (Na=3)</t>
  </si>
  <si>
    <t>"f" (para 3 arrendatarios)</t>
  </si>
  <si>
    <t>Baja tensión</t>
  </si>
  <si>
    <t>Media o alta tensión</t>
  </si>
  <si>
    <t>i anual</t>
  </si>
  <si>
    <t>Tipo</t>
  </si>
  <si>
    <t>Material Estructura</t>
  </si>
  <si>
    <t>Poste</t>
  </si>
  <si>
    <t>Madera</t>
  </si>
  <si>
    <t>Metálico</t>
  </si>
  <si>
    <t>Concreto</t>
  </si>
  <si>
    <t>RETRIBUCIÓN MENSUAL UNITARIA POR ARRENDATARIO (US$ sin IGV)</t>
  </si>
  <si>
    <t>DESCRIPCION_EMPRESA</t>
  </si>
  <si>
    <t>COD_GRUPO</t>
  </si>
  <si>
    <t>DESCRIPCION_GRUPO</t>
  </si>
  <si>
    <t>COD_FAMILIA</t>
  </si>
  <si>
    <t>DESCRIPCION_FAMILIA</t>
  </si>
  <si>
    <t>COD_MATERIAL</t>
  </si>
  <si>
    <t>NOMBRE_MATERIAL</t>
  </si>
  <si>
    <t>COSTOMAT</t>
  </si>
  <si>
    <t>OSINERGMIN-GART</t>
  </si>
  <si>
    <t>CMyE01</t>
  </si>
  <si>
    <t>Aisladores y Accesorios</t>
  </si>
  <si>
    <t>Aislador Tipo Carrete</t>
  </si>
  <si>
    <t>ACS01</t>
  </si>
  <si>
    <t>AISLADOR CARRETE CLASE ANSI 53-1</t>
  </si>
  <si>
    <t>UND.</t>
  </si>
  <si>
    <t>ACS02</t>
  </si>
  <si>
    <t>AISLADOR CARRETE CLASE ANSI 53-2</t>
  </si>
  <si>
    <t>Aislador Tipo Line Post</t>
  </si>
  <si>
    <t>ALH02</t>
  </si>
  <si>
    <t>AISLADOR LINE POST, CUELLO F, POSICION HORIZONTAL, PARA 20 KV</t>
  </si>
  <si>
    <t>ALH05</t>
  </si>
  <si>
    <t>AISLADOR LINE POST, PARA GRAMPA, HORIZONTAL, PARA 25 KV.</t>
  </si>
  <si>
    <t>ALV01</t>
  </si>
  <si>
    <t>AISLADOR LINE POST, CUELLO F, PARA 15 KV</t>
  </si>
  <si>
    <t>ALV02</t>
  </si>
  <si>
    <t>AISLADOR LINE POST, CUELLO F, PARA 22 KV</t>
  </si>
  <si>
    <t>ALV03</t>
  </si>
  <si>
    <t>AISLADOR LINE POST, CUELLO F, PARA 25 KV, ANSI 57-1</t>
  </si>
  <si>
    <t>ALV04</t>
  </si>
  <si>
    <t>AISLADOR LINE POST, CUELLO F, PARA 27 KV</t>
  </si>
  <si>
    <t>ALV05</t>
  </si>
  <si>
    <t>AISLADOR LINE POST, PARA GRAMPA, VERTICAL, PARA 15 KV.</t>
  </si>
  <si>
    <t>ALV06</t>
  </si>
  <si>
    <t>AISLADOR LINE POST, PARA GRAMPA, VERTICAL, PARA 25 KV., ANSI 57-11</t>
  </si>
  <si>
    <t>Aislador Tipo PIN</t>
  </si>
  <si>
    <t>APS01</t>
  </si>
  <si>
    <t>AISLADOR PIN CLASE ANSI 55-4</t>
  </si>
  <si>
    <t>APS02</t>
  </si>
  <si>
    <t>AISLADOR PIN CLASE ANSI 55-5</t>
  </si>
  <si>
    <t>APS03</t>
  </si>
  <si>
    <t>AISLADOR PIN CLASE ANSI 56-2</t>
  </si>
  <si>
    <t>APS04</t>
  </si>
  <si>
    <t>AISLADOR PIN CLASE ANSI 56-3</t>
  </si>
  <si>
    <t>APS06</t>
  </si>
  <si>
    <t>AISLADOR HIBRIDO PIN PARA LINEAS AEREAS DE 10 KV</t>
  </si>
  <si>
    <t>APS07</t>
  </si>
  <si>
    <t>AISLADOR PIN, POLIMERICO, 15KV</t>
  </si>
  <si>
    <t>Aislador Tipo Suspension</t>
  </si>
  <si>
    <t>ASN01</t>
  </si>
  <si>
    <t>AISLADOR SUSPENSION ANTINIEBLA ANSI 52-5 CON ANODO DE SACRIFICIO</t>
  </si>
  <si>
    <t>ASN02</t>
  </si>
  <si>
    <t>AISLADOR SUSPENSION ANTINIEBLA ANSI 52-5 SIN ANODO DE SACRIFICIO</t>
  </si>
  <si>
    <t>ASS01</t>
  </si>
  <si>
    <t>AISLADOR SUSPENSION CLASE ANSI 52-3</t>
  </si>
  <si>
    <t>ASS02</t>
  </si>
  <si>
    <t>AISLADOR SUSPENSION CLASE ANSI 52-4</t>
  </si>
  <si>
    <t>ASS03</t>
  </si>
  <si>
    <t>AISLADOR SUSPENSION DE GOMA DE SILICON RPP-25 Y ACCS.</t>
  </si>
  <si>
    <t>ASS04</t>
  </si>
  <si>
    <t>AISLADOR SUSPENSION DE GOMA DE SILICON RPP-15</t>
  </si>
  <si>
    <t>ASS06</t>
  </si>
  <si>
    <t>AISLADOR SUSPENSION POLIMERICO PARA REDES DE 22,9 KV</t>
  </si>
  <si>
    <t>Aislador Tipo Tensor</t>
  </si>
  <si>
    <t>ATS01</t>
  </si>
  <si>
    <t>AISLADOR TENSOR CLASE ANSI  54-1</t>
  </si>
  <si>
    <t>ATS02</t>
  </si>
  <si>
    <t>AISLADOR TENSOR CLASE ANSI  54-2</t>
  </si>
  <si>
    <t>ATS03</t>
  </si>
  <si>
    <t>AISLADOR TENSOR CLASE ANSI  54-3</t>
  </si>
  <si>
    <t>ATS04</t>
  </si>
  <si>
    <t>AISLADOR TENSOR CLASE ANSI  54-4</t>
  </si>
  <si>
    <t>Accesorios: Otros</t>
  </si>
  <si>
    <t>AUM04</t>
  </si>
  <si>
    <t>AISLADOR SOPORTE PORTABARRA PORCELANA 130MM.INT.10KV.</t>
  </si>
  <si>
    <t>AUM05</t>
  </si>
  <si>
    <t>AISLADOR EXTENSOR, POLIMERICO, 25KV, PARA CUT-OUT</t>
  </si>
  <si>
    <t>AUX03</t>
  </si>
  <si>
    <t>AISLADOR PASANTE TIPO POZO CORTO   10KV 200A</t>
  </si>
  <si>
    <t>AXA01</t>
  </si>
  <si>
    <t>GRILLETE AC.GALV.16MMD.-19MM.ABERT.77MML.PASAD-SEG</t>
  </si>
  <si>
    <t>AXA02</t>
  </si>
  <si>
    <t>ADAPTADOR DE Fo.Go. TIPO HORQUILLA-BOLA</t>
  </si>
  <si>
    <t>AXA04</t>
  </si>
  <si>
    <t>ADAPTADOR DE Fo.Go. TIPO CASQUILLO-OJO</t>
  </si>
  <si>
    <t>AXA05</t>
  </si>
  <si>
    <t>ADAPTADOR DE Fo.Go. TIPO HORQUILLA-OJO</t>
  </si>
  <si>
    <t>AXA06</t>
  </si>
  <si>
    <t>ADAPTADOR DE Fo.Go. TIPO CASQUILLO-BOLA</t>
  </si>
  <si>
    <t>Accesorios: Espigas O Pines</t>
  </si>
  <si>
    <t>AXC01</t>
  </si>
  <si>
    <t>ESPIGA CORTA DE CRUCETA PARA AISLADOR PIN ANSI 55-4</t>
  </si>
  <si>
    <t>AXC02</t>
  </si>
  <si>
    <t>ESPIGA CORTA DE CRUCETA PARA AISLADOR PIN ANSI 55-5</t>
  </si>
  <si>
    <t>AXC03</t>
  </si>
  <si>
    <t>ESPIGA CORTA DE CRUCETA PARA AISLADOR PIN ANSI 56-2</t>
  </si>
  <si>
    <t>AXC04</t>
  </si>
  <si>
    <t>ESPIGA CURVA PARA AISLADOR PIN CON ARANDELAS Y TUERCAS</t>
  </si>
  <si>
    <t>AXC05</t>
  </si>
  <si>
    <t>ESPIGA DE VERTICE DE POSTE DE 1 3/8 PULG. DIAM. PARA AISLADOR PIN</t>
  </si>
  <si>
    <t>AXC06</t>
  </si>
  <si>
    <t>ESPIGA DE VERTICE DE POSTE DE 1 PULG. DIAM. PARA AISLADOR PIN</t>
  </si>
  <si>
    <t>AXC07</t>
  </si>
  <si>
    <t>ESPIGA LARGA DE CRUCETA PARA AISLADOR PIN 5/8 DIAM. x 11 3/4  LONG.</t>
  </si>
  <si>
    <t>AXC08</t>
  </si>
  <si>
    <t>ESPIGA LARGA DE CRUCETA PARA AISLADOR PIN ANSI 55-4 (5/8 DIA. X 10 3/4 LONG.)</t>
  </si>
  <si>
    <t>AXC09</t>
  </si>
  <si>
    <t>ESPIGA LARGA DE CRUCETA PARA AISLADOR PIN ANSI 55-5 (5/8 DIAM. x 11 3/4  LONG.)</t>
  </si>
  <si>
    <t>AXC10</t>
  </si>
  <si>
    <t>PIN PARA LINE POST, PARA CRUCETA DE FIERRO, 3/4 DIAM. DE CABEZA,  5/8 DIAM. BASE</t>
  </si>
  <si>
    <t>AXC11</t>
  </si>
  <si>
    <t>PIN PARA LINE POST, PARA CRUCETA DE FIERRO, 3/4 DIAM. DE CABEZA, 3/4 DIAM. BASE</t>
  </si>
  <si>
    <t>AXC12</t>
  </si>
  <si>
    <t>PIN PARA LINE POST, PARA CRUCETA DE MADERA, 3/4 DIAM. DE CABEZA,  5/8 DIAM. BASE,  7-9/16 LONG.</t>
  </si>
  <si>
    <t>AXC13</t>
  </si>
  <si>
    <t>PIN PARA LINE POST, PARA CRUCETA DE MADERA, 3/4 DIAM. DE CABEZA,  5/8 DIAM. BASE, 10-1/16 LONG.</t>
  </si>
  <si>
    <t>AXC14</t>
  </si>
  <si>
    <t>PIN PARA LINE POST, PARA CRUCETA DE MADERA, 3/4 DIAM. DE CABEZA,  5/8 DIAM. BASE, 12-1/16 LONG.</t>
  </si>
  <si>
    <t>AXC15</t>
  </si>
  <si>
    <t>PIN PARA LINE POST, PARA CRUCETA DE MADERA, 3/4 DIAM. DE CABEZA, 3/4 DIAM. BASE,  7-9/16 LONG.</t>
  </si>
  <si>
    <t>AXC16</t>
  </si>
  <si>
    <t>PIN PARA LINE POST, PARA CRUCETA DE MADERA, 3/4 DIAM. DE CABEZA, 3/4 DIAM. BASE, 10-1/16 LONG.</t>
  </si>
  <si>
    <t>AXC17</t>
  </si>
  <si>
    <t>PIN PARA LINE POST, PARA CRUCETA DE MADERA, 3/4 DIAM. DE CABEZA, 3/4 DIAM. BASE, 12-1/16 LONG.</t>
  </si>
  <si>
    <t>AXC18</t>
  </si>
  <si>
    <t>ESPIGA CORTA DE CRUCETA PARA AISLADOR PIN ANSI 56-3</t>
  </si>
  <si>
    <t>Accesorios: Grampas</t>
  </si>
  <si>
    <t>AXG01</t>
  </si>
  <si>
    <t>GRAMPA DE ANCLAJE TIPO PISTOLA DE 2 PERNOS, ALEACION DE ALUMINIO (16 - 70 mm2 AL)</t>
  </si>
  <si>
    <t>AXG02</t>
  </si>
  <si>
    <t>GRAMPA DE ANCLAJE TIPO PISTOLA DE 2 PERNOS, ALEACION DE ALUMINIO (25 - 125 mm2 AL)</t>
  </si>
  <si>
    <t>AXG03</t>
  </si>
  <si>
    <t>GRAMPA DE ANCLAJE TIPO PISTOLA DE 2 PERNOS, HIERRO GALVANIZADO (6 - 2/0 AWG CU)</t>
  </si>
  <si>
    <t>AXG04</t>
  </si>
  <si>
    <t>GRAMPA DE ANCLAJE TIPO PISTOLA DE 3 PERNOS, ALEACION DE ALUMINIO (2 - 2/0 AWG AL)</t>
  </si>
  <si>
    <t>AXG05</t>
  </si>
  <si>
    <t>GRAMPA DE ANCLAJE TIPO PISTOLA DE 3 PERNOS, ALEACION DE ALUMINIO COND. AL. 67-125 mm2</t>
  </si>
  <si>
    <t>AXG06</t>
  </si>
  <si>
    <t>GRAMPA DE ANCLAJE TIPO PU-O, HIERRO GALVANIZADO, PARA COND. CU. 13,21,33,42 mm2</t>
  </si>
  <si>
    <t>AXG07</t>
  </si>
  <si>
    <t>GRAMPA DE SUSPENSION, ALEACION DE ALUMINIO, PARA COND. DE AA, AL DE 16 - 95 mm2.</t>
  </si>
  <si>
    <t>AXG08</t>
  </si>
  <si>
    <t>GRAMPA DE SUSPENSION, BRONCE, PARA COND. CU 13-67 mm2</t>
  </si>
  <si>
    <t>AXG09</t>
  </si>
  <si>
    <t>GRAMPA DE SUSPENSION, EN ANGULO PARA COND. CU. 13-67 mm2</t>
  </si>
  <si>
    <t>AXG10</t>
  </si>
  <si>
    <t>GRAMPA DE SUSPENSION, EN ANGULO PARA COND. CU. 33-125 mm2</t>
  </si>
  <si>
    <t>AXG11</t>
  </si>
  <si>
    <t>GRAMPA DE SUSPENSION, HIERRO GALVANIZADO, PARA COND. ALDREY 125 mm2</t>
  </si>
  <si>
    <t>AXG12</t>
  </si>
  <si>
    <t>GRAMPA DE SUSPENSION, HIERRO GALVANIZADO, PARA COND. CU. 13-67 mm2</t>
  </si>
  <si>
    <t>AXG13</t>
  </si>
  <si>
    <t>GRAMPA PARA LINE POST, VERTICAL Y HORIZONTAL, CONDUCTOR 0.25-0.56 PULG. DIAM.</t>
  </si>
  <si>
    <t>AXG14</t>
  </si>
  <si>
    <t>GRAMPA PARA LINE POST, VERTICAL Y HORIZONTAL, CONDUCTOR 0.50-1.06 PULG. DIAM.</t>
  </si>
  <si>
    <t>AXG15</t>
  </si>
  <si>
    <t>GRAMPA PARA LINE POST, VERTICAL Y HORIZONTAL, CONDUCTOR 1.00-1.50 PULG. DIAM.</t>
  </si>
  <si>
    <t>AXG16</t>
  </si>
  <si>
    <t>GRAMPA PARA LINE POST, VERTICAL Y HORIZONTAL, CONDUCTOR 1.50-2.00 PULG. DIAM.</t>
  </si>
  <si>
    <t>AXG17</t>
  </si>
  <si>
    <t>GRAMPA DE ANCLAJE TIPO PISTOLA DE BRONCE, 2 PERNOS, PARA CU 16-70 mm2</t>
  </si>
  <si>
    <t>AXG18</t>
  </si>
  <si>
    <t>GRAPA DE ANCLAJE TIPO PASANTE PARA CONDUCTOR  AA 300/500 mm2</t>
  </si>
  <si>
    <t>AXG20</t>
  </si>
  <si>
    <t>GRAPA FIN DE LINEA 360MML 12,6MMD PARA CABLE AUTOPORTANTE DE MEDIA TENSION</t>
  </si>
  <si>
    <t>AXG21</t>
  </si>
  <si>
    <t>GRAMPA DE ANCLAJE TIPO PISTOLA DE 3 PERNOS, ALEACION DE ALUMINIO COND. AL. 185-240 mm2</t>
  </si>
  <si>
    <t>AXG30</t>
  </si>
  <si>
    <t>GRAPA DE ANCLAJE DE ALUMINIO TIPO SUSPENSION PARA CONDUCTOR DE Al. 120 mm2</t>
  </si>
  <si>
    <t>AXG36</t>
  </si>
  <si>
    <t>GRAPA DE ANCLAJE DE ALUMINIO TIPO PUÑO PARA CONDUCTOR DE Al. 35-70 mm2</t>
  </si>
  <si>
    <t>AXG37</t>
  </si>
  <si>
    <t>GRAPA DE ANCLAJE DE ALUMINIO TIPO PUÑO PARA CONDUCTOR DE Al. 95-120 mm2</t>
  </si>
  <si>
    <t>Accesorios: Portalineas Y Soportes</t>
  </si>
  <si>
    <t>AXP01</t>
  </si>
  <si>
    <t>PALOMILLA DE FIERRO CORTO PARA AISLADORES</t>
  </si>
  <si>
    <t>AXP02</t>
  </si>
  <si>
    <t>PERNO DOBLE BORDE DE 13-1/8 PULG. LONG.; 5/8 PULG. DIAM. PARA AISLADOR CARRETE 53-2</t>
  </si>
  <si>
    <t>AXP03</t>
  </si>
  <si>
    <t>PERNO DOBLE BORDE DE 14-1/8 PULG. LONG.; 5/8 PULG. DIAM. PARA AISLADOR CARRETE 53-2</t>
  </si>
  <si>
    <t>AXP04</t>
  </si>
  <si>
    <t>PERNO DOBLE BORDE DE 15-1/8 PULG. LONG.; 5/8 PULG. DIAM. PARA AISLADOR CARRETE 53-2</t>
  </si>
  <si>
    <t>AXP05</t>
  </si>
  <si>
    <t>PERNO DOBLE BORDE DE 16-1/8 PULG. LONG.; 5/8 PULG. DIAM. PARA AISLADOR CARRETE 53-2</t>
  </si>
  <si>
    <t>AXP06</t>
  </si>
  <si>
    <t>PERNO SIMPLE BORDE DE 10 PULG. LONG.; 5/8 PULG. DIAM. PARA AISLADOR CARRETE 53-1</t>
  </si>
  <si>
    <t>AXP07</t>
  </si>
  <si>
    <t>PERNO SIMPLE BORDE DE 11-3/4 PULG. LONG.; 1/2 PULG. DIAM. PARA AISLADOR CARRETE 53-1</t>
  </si>
  <si>
    <t>AXP08</t>
  </si>
  <si>
    <t>PERNO SIMPLE BORDE DE 12-3/4 PULG. LONG.; 1/2 PULG. DIAM. PARA AISLADOR CARRETE 53-1</t>
  </si>
  <si>
    <t>AXP09</t>
  </si>
  <si>
    <t>PERNO SIMPLE BORDE DE 12-3/4 PULG. LONG.; 1/2 PULG. DIAM. PARA AISLADOR CARRETE 53-2</t>
  </si>
  <si>
    <t>AXP10</t>
  </si>
  <si>
    <t>PERNO SIMPLE BORDE DE 12-3/4 PULG. LONG.; 5/8 PULG. DIAM. PARA AISLADOR CARRETE 53-2</t>
  </si>
  <si>
    <t>AXP11</t>
  </si>
  <si>
    <t>PERNO SIMPLE BORDE DE 13-3/4 PULG. LONG.; 1/2 PULG. DIAM. PARA AISLADOR CARRETE 53-1</t>
  </si>
  <si>
    <t>AXP12</t>
  </si>
  <si>
    <t>PERNO SIMPLE BORDE DE 13-3/4 PULG. LONG.; 1/2 PULG. DIAM. PARA AISLADOR CARRETE 53-2</t>
  </si>
  <si>
    <t>AXP13</t>
  </si>
  <si>
    <t>PERNO SIMPLE BORDE DE 13-3/4 PULG. LONG.; 5/8 PULG. DIAM. PARA AISLADOR CARRETE 53-2</t>
  </si>
  <si>
    <t>AXP14</t>
  </si>
  <si>
    <t>PERNO SIMPLE BORDE DE 14-3/4 PULG. LONG.; 1/2 PULG. DIAM. PARA AISLADOR CARRETE 53-2</t>
  </si>
  <si>
    <t>AXP15</t>
  </si>
  <si>
    <t>PERNO SIMPLE BORDE DE 14-3/4 PULG. LONG.; 5/8 PULG. DIAM. PARA AISLADOR CARRETE 53-2</t>
  </si>
  <si>
    <t>AXP16</t>
  </si>
  <si>
    <t>PORTALINEA BIPOLAR PARA AISLADOR ANSI 53-1</t>
  </si>
  <si>
    <t>AXP17</t>
  </si>
  <si>
    <t>PORTALINEA PENTAPOLAR PARA AISLADOR ANSI 53-1</t>
  </si>
  <si>
    <t>AXP18</t>
  </si>
  <si>
    <t>PORTALINEA TETRAPOLAR PARA AISLADOR ANSI 53-1</t>
  </si>
  <si>
    <t>AXP19</t>
  </si>
  <si>
    <t>PORTALINEA TRIPOLAR PARA AISLADOR ANSI 53-1</t>
  </si>
  <si>
    <t>AXP20</t>
  </si>
  <si>
    <t>PORTALINEA UNIPOLAR PARA AISLADOR ANSI 53-1</t>
  </si>
  <si>
    <t>AXP21</t>
  </si>
  <si>
    <t>PORTALINEA UNIPOLAR PARA AISLADOR ANSI 53-1, TIPO CLEVIS</t>
  </si>
  <si>
    <t>AXP22</t>
  </si>
  <si>
    <t>PORTALINEA UNIPOLAR PARA AISLADOR ANSI 53-2, TIPO CLEVIS</t>
  </si>
  <si>
    <t>AXP30</t>
  </si>
  <si>
    <t>SOPORTE LATERAL PARA AISLADOR PIN POLIMERICO</t>
  </si>
  <si>
    <t>AXV06</t>
  </si>
  <si>
    <t>ABRAZADERA DE Fo.Go., FIJACION DE PORTALINEA, PERNOS Y TUERCAS.</t>
  </si>
  <si>
    <t>CMyE02</t>
  </si>
  <si>
    <t>Conductores Cables y Accesorios</t>
  </si>
  <si>
    <t>Conductores De Aleacion De Aluminio O Similar Desnudo</t>
  </si>
  <si>
    <t>CAA01</t>
  </si>
  <si>
    <t>CONDUCTOR DE AA. DESNUDO   6 mm2, 1 HILO</t>
  </si>
  <si>
    <t>METRO</t>
  </si>
  <si>
    <t>CAA02</t>
  </si>
  <si>
    <t>CONDUCTOR DE AA. DESNUDO   6 mm2, 7 HILOS</t>
  </si>
  <si>
    <t>CAA03</t>
  </si>
  <si>
    <t>CONDUCTOR DE AA. DESNUDO  10 mm2, 1 HILO</t>
  </si>
  <si>
    <t>CAA04</t>
  </si>
  <si>
    <t>CONDUCTOR DE AA. DESNUDO  10 mm2, 7 HILOS</t>
  </si>
  <si>
    <t>CAA05</t>
  </si>
  <si>
    <t>CONDUCTOR DE AA. DESNUDO  16 mm2, 1 HILO</t>
  </si>
  <si>
    <t>CAA06</t>
  </si>
  <si>
    <t>CONDUCTOR DE AA. DESNUDO  16 mm2, 7 HILOS</t>
  </si>
  <si>
    <t>CAA07</t>
  </si>
  <si>
    <t>CONDUCTOR DE AA. DESNUDO  25 mm2, 7 HILOS</t>
  </si>
  <si>
    <t>CAA08</t>
  </si>
  <si>
    <t>CONDUCTOR DE AA. DESNUDO  35 mm2, 7 HILOS</t>
  </si>
  <si>
    <t>CAA09</t>
  </si>
  <si>
    <t>CONDUCTOR DE AA. DESNUDO  50 mm2, 19 HILOS</t>
  </si>
  <si>
    <t>CAA10</t>
  </si>
  <si>
    <t>CONDUCTOR DE AA. DESNUDO  70 mm2, 19 HILOS</t>
  </si>
  <si>
    <t>CAA11</t>
  </si>
  <si>
    <t>CONDUCTOR DE AA. DESNUDO  95 mm2, 19 HILOS</t>
  </si>
  <si>
    <t>CAA12</t>
  </si>
  <si>
    <t>CONDUCTOR DE AA. DESNUDO 120 mm2, 19 HILOS</t>
  </si>
  <si>
    <t>CAA13</t>
  </si>
  <si>
    <t>CONDUCTOR DE AA. DESNUDO 185 mm2,  19 HILOS</t>
  </si>
  <si>
    <t>CAA14</t>
  </si>
  <si>
    <t>CONDUCTOR TIPO ACSR 16 mm2 - 7/1 HILOS</t>
  </si>
  <si>
    <t>CAA15</t>
  </si>
  <si>
    <t>CONDUCTOR TIPO ACSR 25 mm2 - 7/1 HILOS</t>
  </si>
  <si>
    <t>CAA16</t>
  </si>
  <si>
    <t>CONDUCTOR TIPO ACSR 35 mm2 - 6/1 HILOS</t>
  </si>
  <si>
    <t>CAA17</t>
  </si>
  <si>
    <t>CONDUCTOR TIPO ACSR 50 mm2 - 6/1 HILOS</t>
  </si>
  <si>
    <t>CAA18</t>
  </si>
  <si>
    <t>CONDUCTOR TIPO ACSR 70 mm2 - 6/1 HILOS</t>
  </si>
  <si>
    <t>CAA19</t>
  </si>
  <si>
    <t>CONDUCTOR DE AA. DESNUDO  85 mm2</t>
  </si>
  <si>
    <t>CAA20</t>
  </si>
  <si>
    <t>CONDUCTOR DE AA. DESNUDO  125 mm2</t>
  </si>
  <si>
    <t>CAA21</t>
  </si>
  <si>
    <t>CONDUCTOR DE AA. DESNUDO  150 mm2</t>
  </si>
  <si>
    <t>CAA22</t>
  </si>
  <si>
    <t>CONDUCTOR DE AA. DESNUDO  235 mm2</t>
  </si>
  <si>
    <t>CAA23</t>
  </si>
  <si>
    <t>CONDUCTOR DE AA. DESNUDO  240 mm2</t>
  </si>
  <si>
    <t>CAA24</t>
  </si>
  <si>
    <t>CONDUCTOR DE AA. DESNUDO 210 mm2</t>
  </si>
  <si>
    <t>Conductores De Aleacion De Aluminio O Similar. Protegido Para B.T.</t>
  </si>
  <si>
    <t>CAB01</t>
  </si>
  <si>
    <t>CONDUCTOR DE ALUM. PROTEGIDO, DE  6 mm2, 1 HILO; BAJA TENSION</t>
  </si>
  <si>
    <t>CAB02</t>
  </si>
  <si>
    <t>CONDUCTOR DE ALUM. PROTEGIDO, DE  6 mm2, 7 HILOS; BAJA TENSION</t>
  </si>
  <si>
    <t>CAB03</t>
  </si>
  <si>
    <t>CONDUCTOR DE ALUM. PROTEGIDO, DE 10 mm2, 1 HILO; BAJA TENSION</t>
  </si>
  <si>
    <t>CAB04</t>
  </si>
  <si>
    <t>CONDUCTOR DE ALUM. PROTEGIDO, DE 10 mm2, 7 HILOS; BAJA TENSION</t>
  </si>
  <si>
    <t>CAB05</t>
  </si>
  <si>
    <t>CONDUCTOR DE ALUM. PROTEGIDO, DE 16 mm2, 1 HILO; BAJA TENSION</t>
  </si>
  <si>
    <t>CAB06</t>
  </si>
  <si>
    <t>CONDUCTOR DE ALUM. PROTEGIDO, DE 16 mm2, 7 HILOS; BAJA TENSION</t>
  </si>
  <si>
    <t>CAB07</t>
  </si>
  <si>
    <t>CONDUCTOR DE ALUM. PROTEGIDO, DE 25 mm2, 7 HILOS; BAJA TENSION</t>
  </si>
  <si>
    <t>CAB08</t>
  </si>
  <si>
    <t>CONDUCTOR DE ALUM. PROTEGIDO, DE 35 mm2, 7 HILOS; BAJA TENSION</t>
  </si>
  <si>
    <t>CAB09</t>
  </si>
  <si>
    <t>CONDUCTOR DE ALUM. PROTEGIDO, DE 50 mm2, 7 HILOS; BAJA TENSION</t>
  </si>
  <si>
    <t>CAB10</t>
  </si>
  <si>
    <t>CONDUCTOR DE ALUM. PROTEGIDO, DE 70 mm2, 19 HILOS; BAJA TENSION</t>
  </si>
  <si>
    <t>CAB11</t>
  </si>
  <si>
    <t>CONDUCTOR DE ALUM. PROTEGIDO, DE 95 mm2; BAJA TENSION</t>
  </si>
  <si>
    <t>CAB12</t>
  </si>
  <si>
    <t>CONDUCTOR DE ALUM. PROTEGIDO, DE 120 mm2; BAJA TENSION</t>
  </si>
  <si>
    <t>CAB13</t>
  </si>
  <si>
    <t>CONDUCTOR DE ALUM. PROTEGIDO, DE 150 mm2; BAJA TENSION</t>
  </si>
  <si>
    <t>CAB14</t>
  </si>
  <si>
    <t>CONDUCTOR DE ALUM. PROTEGIDO, DE 185 mm2; BAJA TENSION</t>
  </si>
  <si>
    <t>CAB15</t>
  </si>
  <si>
    <t>CONDUCTOR DE ALUM. PROTEGIDO, DE 240 mm2; BAJA TENSION</t>
  </si>
  <si>
    <t>Conductores De Aleacion De Aluminio O Similar. Autosoportado Para B.T.</t>
  </si>
  <si>
    <t>CAC01</t>
  </si>
  <si>
    <t>CONDUCTOR DE ALUMINIO AUTOSOPORTADO, DUPLEX  DE 2 x  16 + 25 mm2</t>
  </si>
  <si>
    <t>CAC02</t>
  </si>
  <si>
    <t>CONDUCTOR DE ALUMINIO AUTOSOPORTADO, DUPLEX  DE 2 x  25 + 25 mm2</t>
  </si>
  <si>
    <t>CAC03</t>
  </si>
  <si>
    <t>CONDUCTOR DE ALUMINIO AUTOSOPORTADO, DUPLEX  DE 2 x  35 + 25 mm2</t>
  </si>
  <si>
    <t>CAC04</t>
  </si>
  <si>
    <t>CONDUCTOR DE ALUMINIO AUTOSOPORTADO, DUPLEX  DE 2 x  50 + 35 mm2</t>
  </si>
  <si>
    <t>CAC05</t>
  </si>
  <si>
    <t>CONDUCTOR DE ALUMINIO AUTOSOPORTADO, DUPLEX  DE 2 x  70 + 50 mm2</t>
  </si>
  <si>
    <t>CAC06</t>
  </si>
  <si>
    <t>CONDUCTOR DE ALUMINIO AUTOSOPORTADO, DUPLEX  DE 2 x  95 + 70 mm2</t>
  </si>
  <si>
    <t>CAC07</t>
  </si>
  <si>
    <t>CONDUCTOR DE ALUMINIO AUTOSOPORTADO, DUPLEX  DE 2 x 120 + 95 mm2</t>
  </si>
  <si>
    <t>CAC08</t>
  </si>
  <si>
    <t>CONDUCTOR DE ALUMINIO AUTOSOPORTADO, TRIPLEX DE 3 x  16 + 25 mm2</t>
  </si>
  <si>
    <t>CAC09</t>
  </si>
  <si>
    <t>CONDUCTOR DE ALUMINIO AUTOSOPORTADO, TRIPLEX DE 3 x  25 + 25 mm2</t>
  </si>
  <si>
    <t>CAC10</t>
  </si>
  <si>
    <t>CONDUCTOR DE ALUMINIO AUTOSOPORTADO, TRIPLEX DE 3 x  35 + 25 mm2</t>
  </si>
  <si>
    <t>CAC11</t>
  </si>
  <si>
    <t>CONDUCTOR DE ALUMINIO AUTOSOPORTADO, TRIPLEX DE 3 x  50 + 35 mm2</t>
  </si>
  <si>
    <t>CAC12</t>
  </si>
  <si>
    <t>CONDUCTOR DE ALUMINIO AUTOSOPORTADO, TRIPLEX DE 3 x  70 + 50 mm2</t>
  </si>
  <si>
    <t>CAC13</t>
  </si>
  <si>
    <t>CONDUCTOR DE ALUMINIO AUTOSOPORTADO, TRIPLEX DE 3 x  95 + 70 mm2</t>
  </si>
  <si>
    <t>CAC14</t>
  </si>
  <si>
    <t>CONDUCTOR DE ALUMINIO AUTOSOPORTADO, TRIPLEX DE 3 x 120 + 95 mm2</t>
  </si>
  <si>
    <t>CAC15</t>
  </si>
  <si>
    <t>CONDUCTOR DE ALUMINIO AUTOSOPORTADO SP+AP 3x25 mm2+1x25 mm2+portante, PARA SP</t>
  </si>
  <si>
    <t>CAC16</t>
  </si>
  <si>
    <t>CONDUCTOR DE ALUMINIO AUTOSOPORTADO SP+AP 3x35 mm2+1x25 mm2+portante, PARA SP</t>
  </si>
  <si>
    <t>CAC17</t>
  </si>
  <si>
    <t>CONDUCTOR DE ALUMINIO AUTOSOPORTADO SP+AP 3x50 mm2+1x25 mm2+portante, PARA SP</t>
  </si>
  <si>
    <t>CAC18</t>
  </si>
  <si>
    <t>CONDUCTOR DE ALUMINIO AUTOSOPORTADO SP+AP 3x70 mm2+1x25 mm2+portante, PARA SP</t>
  </si>
  <si>
    <t>CAC19</t>
  </si>
  <si>
    <t>CONDUCTOR DE ALUMINIO AUTOSOPORTADO SP+AP 3x25 mm2+2x16 mm2+portante, PARA SP</t>
  </si>
  <si>
    <t>CAC20</t>
  </si>
  <si>
    <t>CONDUCTOR DE ALUMINIO AUTOSOPORTADO SP+AP 3x35 mm2+2x16 mm2+portante, PARA SP</t>
  </si>
  <si>
    <t>CAC21</t>
  </si>
  <si>
    <t>CONDUCTOR DE ALUMINIO AUTOSOPORTADO SP+AP 3x50 mm2+2x16 mm2+portante, PARA SP</t>
  </si>
  <si>
    <t>CAC22</t>
  </si>
  <si>
    <t>CONDUCTOR DE ALUMINIO AUTOSOPORTADO SP+AP 3x70 mm2+2x16 mm2+portante, PARA SP</t>
  </si>
  <si>
    <t>CAC23</t>
  </si>
  <si>
    <t>CONDUCTOR DE ALUMINIO AUTOSOPORTADO DE 1x16 mm2+portante</t>
  </si>
  <si>
    <t>CAC24</t>
  </si>
  <si>
    <t>CONDUCTOR DE ALUMINIO AUTOSOPORTADO DE 1x25 mm2+portante</t>
  </si>
  <si>
    <t>CAC25</t>
  </si>
  <si>
    <t>CONDUCTOR DE ALUMINIO AUTOSOPORTADO DE 1x35 mm2+portante</t>
  </si>
  <si>
    <t>CAC26</t>
  </si>
  <si>
    <t>CONDUCTOR DE ALUMINIO AUTOSOPORTADO DE 1x50 mm2+portante</t>
  </si>
  <si>
    <t>CAC27</t>
  </si>
  <si>
    <t>CONDUCTOR DE ALUMINIO AUTOSOPORTADO DE 1x70 mm2+portante</t>
  </si>
  <si>
    <t>CAC28</t>
  </si>
  <si>
    <t>CONDUCTOR DE ALUMINIO AUTOSOPORTADO DE 1x95 mm2+portante</t>
  </si>
  <si>
    <t>CAC29</t>
  </si>
  <si>
    <t>CONDUCTOR DE ALUMINIO AUTOSOPORTADO DE 3x150 mm2+portante</t>
  </si>
  <si>
    <t>CAC30</t>
  </si>
  <si>
    <t>CONDUCTOR DE ALUMINIO AUTOSOPORTADO SP+AP 3x35 mm2+2x6 mm2+portante, PARA SP</t>
  </si>
  <si>
    <t>CAC31</t>
  </si>
  <si>
    <t>CONDUCTOR DE ALUMINIO AUTOSOPORTADO SP+AP 3x35 mm2+2x10 mm2+portante, PARA SP</t>
  </si>
  <si>
    <t>CAC32</t>
  </si>
  <si>
    <t>CONDUCTOR DE ALUMINIO AUTOSOPORTADO SP+AP 3x70 mm2+1x16 mm2+portante, PARA SP</t>
  </si>
  <si>
    <t>CAC33</t>
  </si>
  <si>
    <t>CONDUCTOR DE ALUMINIO AUTOSOPORTADO SP+AP 3x70 mm2+2x6 mm2+portante, PARA SP</t>
  </si>
  <si>
    <t>CAC34</t>
  </si>
  <si>
    <t>CONDUCTOR DE ALUMINIO AUTOSOPORTADO SP+AP 3x70 mm2+2x10 mm2+portante, PARA SP</t>
  </si>
  <si>
    <t>CAC35</t>
  </si>
  <si>
    <t>CONDUCTOR DE ALUMINIO AUTOSOPORTADO SP+AP 3x95 mm2+1x6 mm2+portante, PARA SP</t>
  </si>
  <si>
    <t>CAC36</t>
  </si>
  <si>
    <t>CONDUCTOR DE ALUMINIO AUTOSOPORTADO SP+AP 3x95 mm2+1x10 mm2+portante, PARA SP</t>
  </si>
  <si>
    <t>CAC37</t>
  </si>
  <si>
    <t>CONDUCTOR DE ALUMINIO AUTOSOPORTADO SP+AP 3x95 mm2+1x16 mm2+portante, PARA SP</t>
  </si>
  <si>
    <t>CAC38</t>
  </si>
  <si>
    <t>CONDUCTOR DE ALUMINIO AUTOSOPORTADO SP+AP 3x95 mm2+1x25 mm2+portante, PARA SP</t>
  </si>
  <si>
    <t>CAC39</t>
  </si>
  <si>
    <t>CONDUCTOR DE ALUMINIO AUTOSOPORTADO SP+AP 3x95 mm2+2x16 mm2+portante, PARA SP</t>
  </si>
  <si>
    <t>CAC40</t>
  </si>
  <si>
    <t>CONDUCTOR DE ALUMINIO AUTOSOPORTADO SP+AP 3x120 mm2+1x25 mm2+portante, PARA SP</t>
  </si>
  <si>
    <t>CAC41</t>
  </si>
  <si>
    <t>CONDUCTOR DE ALUMINIO AUTOSOPORTADO SP+AP 3x150 mm2+1x25 mm2+portante, PARA SP</t>
  </si>
  <si>
    <t>CAC42</t>
  </si>
  <si>
    <t>CONDUCTOR DE ALUMINIO AUTOSOPORTADO SP+AP 3x25 mm2+1x25 mm2+portante, PARA AP</t>
  </si>
  <si>
    <t>CAC43</t>
  </si>
  <si>
    <t>CONDUCTOR DE ALUMINIO AUTOSOPORTADO SP+AP 3x35 mm2+1x25 mm2+portante, PARA AP</t>
  </si>
  <si>
    <t>CAC44</t>
  </si>
  <si>
    <t>CONDUCTOR DE ALUMINIO AUTOSOPORTADO SP+AP 3x50 mm2+1x25 mm2+portante, PARA AP</t>
  </si>
  <si>
    <t>CAC45</t>
  </si>
  <si>
    <t>CONDUCTOR DE ALUMINIO AUTOSOPORTADO SP+AP 3x70 mm2+1x25 mm2+portante, PARA AP</t>
  </si>
  <si>
    <t>CAC46</t>
  </si>
  <si>
    <t>CONDUCTOR DE ALUMINIO AUTOSOPORTADO SP+AP 3x25 mm2+2x16 mm2+portante, PARA AP</t>
  </si>
  <si>
    <t>CAC47</t>
  </si>
  <si>
    <t>CONDUCTOR DE ALUMINIO AUTOSOPORTADO SP+AP 3x35 mm2+2x16 mm2+portante, PARA AP</t>
  </si>
  <si>
    <t>CAC48</t>
  </si>
  <si>
    <t>CONDUCTOR DE ALUMINIO AUTOSOPORTADO SP+AP 3x50 mm2+2x16 mm2+portante, PARA AP</t>
  </si>
  <si>
    <t>CAC49</t>
  </si>
  <si>
    <t>CONDUCTOR DE ALUMINIO AUTOSOPORTADO SP+AP 3x70 mm2+2x16 mm2+portante, PARA AP</t>
  </si>
  <si>
    <t>CAC50</t>
  </si>
  <si>
    <t>CONDUCTOR DE ALUMINIO AUTOSOPORTADO SP+AP 3x35 mm2+2x6 mm2+portante, PARA AP</t>
  </si>
  <si>
    <t>CAC51</t>
  </si>
  <si>
    <t>CONDUCTOR DE ALUMINIO AUTOSOPORTADO SP+AP 3x35 mm2+2x10 mm2+portante, PARA AP</t>
  </si>
  <si>
    <t>CAC52</t>
  </si>
  <si>
    <t>CONDUCTOR DE ALUMINIO AUTOSOPORTADO SP+AP 3x70 mm2+1x16 mm2+portante, PARA AP</t>
  </si>
  <si>
    <t>CAC53</t>
  </si>
  <si>
    <t>CONDUCTOR DE ALUMINIO AUTOSOPORTADO SP+AP 3x70 mm2+2x6 mm2+portante, PARA AP</t>
  </si>
  <si>
    <t>CAC54</t>
  </si>
  <si>
    <t>CONDUCTOR DE ALUMINIO AUTOSOPORTADO SP+AP 3x70 mm2+2x10 mm2+portante, PARA AP</t>
  </si>
  <si>
    <t>CAC55</t>
  </si>
  <si>
    <t>CONDUCTOR DE ALUMINIO AUTOSOPORTADO SP+AP 3x95 mm2+1x6 mm2+portante, PARA AP</t>
  </si>
  <si>
    <t>CAC57</t>
  </si>
  <si>
    <t>CONDUCTOR DE ALUMINIO AUTOSOPORTADO SP+AP 3x95 mm2+1x10 mm2+portante, PARA AP</t>
  </si>
  <si>
    <t>CAC58</t>
  </si>
  <si>
    <t>CONDUCTOR DE ALUMINIO AUTOSOPORTADO SP+AP 3x95 mm2+1x16 mm2+portante, PARA AP</t>
  </si>
  <si>
    <t>CAC59</t>
  </si>
  <si>
    <t>CONDUCTOR DE ALUMINIO AUTOSOPORTADO SP+AP 3x95 mm2+1x25 mm2+portante, PARA AP</t>
  </si>
  <si>
    <t>CAC60</t>
  </si>
  <si>
    <t>CONDUCTOR DE ALUMINIO AUTOSOPORTADO SP+AP 3x95 mm2+2x16 mm2+portante, PARA AP</t>
  </si>
  <si>
    <t>CAC61</t>
  </si>
  <si>
    <t>CONDUCTOR DE ALUMINIO AUTOSOPORTADO SP+AP 3x120 mm2+1x25 mm2+portante, PARA AP</t>
  </si>
  <si>
    <t>CAC62</t>
  </si>
  <si>
    <t>CONDUCTOR DE ALUMINIO AUTOSOPORTADO SP+AP 3x150 mm2+1x25 mm2+portante, PARA AP</t>
  </si>
  <si>
    <t>CAC63</t>
  </si>
  <si>
    <t>CONDUCTOR DE ALUMINIO AUTOSOPORTADO SP+AP 3x16 mm2+1x25 mm2+portante, PARA SP</t>
  </si>
  <si>
    <t>CAC64</t>
  </si>
  <si>
    <t>CONDUCTOR DE ALUMINIO AUTOSOPORTADO SP+AP 3x16 mm2+1x16 mm2+portante, PARA SP</t>
  </si>
  <si>
    <t>CAC65</t>
  </si>
  <si>
    <t>CONDUCTOR DE ALUMINIO AUTOSOPORTADO SP+AP 3x25 mm2+1x16 mm2+portante, PARA SP</t>
  </si>
  <si>
    <t>CAC66</t>
  </si>
  <si>
    <t>CONDUCTOR DE ALUMINIO AUTOSOPORTADO SP+AP 3x35 mm2+1x16 mm2+portante, PARA SP</t>
  </si>
  <si>
    <t>CAC67</t>
  </si>
  <si>
    <t>CONDUCTOR DE ALUMINIO AUTOSOPORTADO SP+AP 3x50 mm2+1x16 mm2+portante, PARA SP</t>
  </si>
  <si>
    <t>CAC68</t>
  </si>
  <si>
    <t>CONDUCTOR DE ALUMINIO AUTOSOPORTADO SP+AP 3x16 mm2+1x25 mm2+portante, PARA AP</t>
  </si>
  <si>
    <t>CAC69</t>
  </si>
  <si>
    <t>CONDUCTOR DE ALUMINIO AUTOSOPORTADO SP+AP 3x16 mm2+1x16 mm2+portante, PARA AP</t>
  </si>
  <si>
    <t>CAC70</t>
  </si>
  <si>
    <t>CONDUCTOR DE ALUMINIO AUTOSOPORTADO SP+AP 3x25 mm2+1x16 mm2+portante, PARA AP</t>
  </si>
  <si>
    <t>CAC71</t>
  </si>
  <si>
    <t>CONDUCTOR DE ALUMINIO AUTOSOPORTADO SP+AP 3x35 mm2+1x16 mm2+portante, PARA AP</t>
  </si>
  <si>
    <t>CAC72</t>
  </si>
  <si>
    <t>CONDUCTOR DE ALUMINIO AUTOSOPORTADO SP+AP 3x50 mm2+1x16 mm2+portante, PARA AP</t>
  </si>
  <si>
    <t>CAC73</t>
  </si>
  <si>
    <t>CONDUCTOR DE ALUMINIO AUTOSOPORTADO DE 1x10 mm2+portante</t>
  </si>
  <si>
    <t>CAC74</t>
  </si>
  <si>
    <t>CONDUCTOR DE ALUMINIO AUTOSOPORTADO, DUPLEX  DE 2 x 10 + 25 mm2</t>
  </si>
  <si>
    <t>CAC75</t>
  </si>
  <si>
    <t>CONDUCTOR DE ALUMINIO AUTOSOPORTADO, TRIPLEX DE 3 x 10 +25 mm2</t>
  </si>
  <si>
    <t>CAC76</t>
  </si>
  <si>
    <t>CONDUCTOR DE ALUMINIO AUTOSOPORTADO SP+AP 3x16 mm2+1x10 mm2+portante, PARA SP</t>
  </si>
  <si>
    <t>CAC77</t>
  </si>
  <si>
    <t>CONDUCTOR DE ALUMINIO AUTOSOPORTADO SP+AP 3x16 mm2+2x16 mm2+portante, PARA AP</t>
  </si>
  <si>
    <t>CAC78</t>
  </si>
  <si>
    <t>CONDUCTOR DE ALUMINIO AUTOSOPORTADO SP+AP 3x16 mm2+2x16 mm2+portante, PARA SP</t>
  </si>
  <si>
    <t>CAC79</t>
  </si>
  <si>
    <t>CONDUCTOR DE ALUMINIO AUTOSOPORTADO SP+AP 1x16 mm2+1x16 mm2+portante, PARA SP</t>
  </si>
  <si>
    <t>CAC80</t>
  </si>
  <si>
    <t>CONDUCTOR DE ALUMINIO AUTOSOPORTADO SP+AP 1x16 mm2+1x16 mm2+portante, PARA AP</t>
  </si>
  <si>
    <t>CAC81</t>
  </si>
  <si>
    <t>CONDUCTOR DE ALUMINIO AUTOSOPORTADO SP+AP 1x25 mm2+1x16 mm2+portante, PARA SP</t>
  </si>
  <si>
    <t>CAC82</t>
  </si>
  <si>
    <t>CONDUCTOR DE ALUMINIO AUTOSOPORTADO SP+AP 1x25 mm2+1x16 mm2+portante, PARA AP</t>
  </si>
  <si>
    <t>CAC83</t>
  </si>
  <si>
    <t>CONDUCTOR DE ALUMINIO AUTOSOPORTADO SP+AP 1x25 mm2+1x25 mm2+portante, PARA SP</t>
  </si>
  <si>
    <t>CAC84</t>
  </si>
  <si>
    <t>CONDUCTOR DE ALUMINIO AUTOSOPORTADO SP+AP 1x25 mm2+1x25 mm2+portante, PARA AP</t>
  </si>
  <si>
    <t>CAC85</t>
  </si>
  <si>
    <t>CONDUCTOR DE ALUMINIO AUTOSOPORTADO SP+AP 2x16 mm2+1x16 mm2+portante, PARA SP</t>
  </si>
  <si>
    <t>CAC86</t>
  </si>
  <si>
    <t>CONDUCTOR DE ALUMINIO AUTOSOPORTADO SP+AP 2x16 mm2+1x16 mm2+portante, PARA AP</t>
  </si>
  <si>
    <t>CAC87</t>
  </si>
  <si>
    <t>CONDUCTOR DE ALUMINIO AUTOSOPORTADO SP+AP 2x16 mm2+1x25 mm2+portante, PARA SP</t>
  </si>
  <si>
    <t>CAC88</t>
  </si>
  <si>
    <t>CONDUCTOR DE ALUMINIO AUTOSOPORTADO SP+AP 2x16 mm2+1x25 mm2+portante, PARA AP</t>
  </si>
  <si>
    <t>CAC89</t>
  </si>
  <si>
    <t>CONDUCTOR DE ALUMINIO AUTOSOPORTADO SP+AP 2x16 mm2+2x16 mm2+portante, PARA SP</t>
  </si>
  <si>
    <t>CAC90</t>
  </si>
  <si>
    <t>CONDUCTOR DE ALUMINIO AUTOSOPORTADO SP+AP 2x16 mm2+2x16 mm2+portante, PARA AP</t>
  </si>
  <si>
    <t>CAC91</t>
  </si>
  <si>
    <t>CONDUCTOR DE ALUMINIO AUTOSOPORTADO SP+AP 2x25 mm2+1x16 mm2+portante, PARA SP</t>
  </si>
  <si>
    <t>CAC92</t>
  </si>
  <si>
    <t>CONDUCTOR DE ALUMINIO AUTOSOPORTADO SP+AP 2x25 mm2+1x16 mm2+portante, PARA AP</t>
  </si>
  <si>
    <t>CAC93</t>
  </si>
  <si>
    <t>CONDUCTOR DE ALUMINIO AUTOSOPORTADO SP+AP 2x35 mm2+1x16 mm2+portante, PARA SP</t>
  </si>
  <si>
    <t>CAC94</t>
  </si>
  <si>
    <t>CONDUCTOR DE ALUMINIO AUTOSOPORTADO SP+AP 2x35 mm2+1x16 mm2+portante, PARA AP</t>
  </si>
  <si>
    <t>CAC95</t>
  </si>
  <si>
    <t>CONDUCTOR DE ALUMINIO AUTOSOPORTADO SP+AP 1x35 mm2+1x16 mm2+portante, PARA AP</t>
  </si>
  <si>
    <t>CAC96</t>
  </si>
  <si>
    <t>CONDUCTOR DE ALUMINIO AUTOSOPORTADO SP+AP 1x35 mm2+1x16 mm2+portante, PARA SP</t>
  </si>
  <si>
    <t>Conductores De Aleacion De Aluminio o Similar. Autosoportado Para M.T.</t>
  </si>
  <si>
    <t>CAE01</t>
  </si>
  <si>
    <t>CONDUCTOR DE ALUMINIO AUTOSOPORTADO 3x35 mm2 + portante</t>
  </si>
  <si>
    <t>CAE02</t>
  </si>
  <si>
    <t>CONDUCTOR DE ALUMINIO AUTOSOPORTADO 3x70 mm2 + portante</t>
  </si>
  <si>
    <t>CAE03</t>
  </si>
  <si>
    <t>CONDUCTOR DE ALUMINIO AUTOSOPORTADO 3x120 mm2 + portante</t>
  </si>
  <si>
    <t>CAE04</t>
  </si>
  <si>
    <t>CONDUCTOR DE ALUMINIO AUTOSOPORTADO 3x50 mm2 + portante</t>
  </si>
  <si>
    <t>CAE05</t>
  </si>
  <si>
    <t>CONDUCTOR DE ALUMINIO AUTOSOPORTADO 3x95 mm2 + portante</t>
  </si>
  <si>
    <t>CAE06</t>
  </si>
  <si>
    <t>CONDUCTOR DE ALUMINIO AUTOSOPORTADO 3x16 mm2 + portante</t>
  </si>
  <si>
    <t>CAE07</t>
  </si>
  <si>
    <t>CONDUCTOR DE ALUMINIO AUTOSOPORTADO 3x25 mm2 + portante</t>
  </si>
  <si>
    <t>CAE08</t>
  </si>
  <si>
    <t>CONDUCTOR DE ALUMINIO AUTOSOPORTADO 3x185 mm2 + portante</t>
  </si>
  <si>
    <t>Conductores De Aleacion De Aluminio O Similar. Protegido Para M.T.</t>
  </si>
  <si>
    <t>CAM01</t>
  </si>
  <si>
    <t>CONDUCTOR DE ALUMINIO PROTEGIDO, DE 70 mm2, 7 HILOS; MEDIA TENSIÓN</t>
  </si>
  <si>
    <t>CAM02</t>
  </si>
  <si>
    <t>CONDUCTOR DE ALUMINIO PROTEGIDO, DE 50 mm2</t>
  </si>
  <si>
    <t>Conductores De Cobre. Desnudo</t>
  </si>
  <si>
    <t>CBA01</t>
  </si>
  <si>
    <t>CONDUCTOR DE COBRE DESNUDO  6 mm2, 1 HILO</t>
  </si>
  <si>
    <t>CBA02</t>
  </si>
  <si>
    <t>CONDUCTOR DE COBRE DESNUDO  6 mm2, 7 HILOS</t>
  </si>
  <si>
    <t>CBA03</t>
  </si>
  <si>
    <t>CONDUCTOR DE COBRE DESNUDO 10 mm2, 1 HILO</t>
  </si>
  <si>
    <t>CBA04</t>
  </si>
  <si>
    <t>CONDUCTOR DE COBRE DESNUDO 10 mm2, 7 HILOS</t>
  </si>
  <si>
    <t>CBA05</t>
  </si>
  <si>
    <t>CONDUCTOR DE COBRE DESNUDO 16 mm2, 1 HILO</t>
  </si>
  <si>
    <t>CBA06</t>
  </si>
  <si>
    <t>CONDUCTOR DE COBRE DESNUDO 16 mm2, 7 HILOS</t>
  </si>
  <si>
    <t>CBA07</t>
  </si>
  <si>
    <t>CONDUCTOR DE COBRE DESNUDO 25 mm2, 7 HILOS</t>
  </si>
  <si>
    <t>CBA08</t>
  </si>
  <si>
    <t>CONDUCTOR DE COBRE DESNUDO 35 mm2, 7 HILOS</t>
  </si>
  <si>
    <t>CBA09</t>
  </si>
  <si>
    <t>CONDUCTOR DE COBRE DESNUDO 50 mm2, 19 HILOS</t>
  </si>
  <si>
    <t>CBA10</t>
  </si>
  <si>
    <t>CONDUCTOR DE COBRE DESNUDO 70 mm2, 19 HILOS</t>
  </si>
  <si>
    <t>CBA11</t>
  </si>
  <si>
    <t>CONDUCTOR DE COBRE DESNUDO 85 mm2</t>
  </si>
  <si>
    <t>CBA12</t>
  </si>
  <si>
    <t>CONDUCTOR DE COBRE DESNUDO 95 mm2</t>
  </si>
  <si>
    <t>CBA13</t>
  </si>
  <si>
    <t>CONDUCTOR DE COBRE DESNUDO 120 mm2</t>
  </si>
  <si>
    <t>CBA14</t>
  </si>
  <si>
    <t>CONDUCTOR DE COBRE DESNUDO 125 mm2</t>
  </si>
  <si>
    <t>CBA15</t>
  </si>
  <si>
    <t>CONDUCTOR DE COBRE DESNUDO 135 mm2</t>
  </si>
  <si>
    <t>CBA16</t>
  </si>
  <si>
    <t>CONDUCTOR DE COBRE DESNUDO 150 mm2</t>
  </si>
  <si>
    <t>CBA17</t>
  </si>
  <si>
    <t>CONDUCTOR DE COBRE DESNUDO 185 mm2</t>
  </si>
  <si>
    <t>Conductores De Cobre. Protegido Para B.T.</t>
  </si>
  <si>
    <t>CBB01</t>
  </si>
  <si>
    <t>CONDUCTOR DE COBRE PROTEGIDO, DE  6 mm2, 1 HILO; BAJA TENSION</t>
  </si>
  <si>
    <t>CBB02</t>
  </si>
  <si>
    <t>CONDUCTOR DE COBRE PROTEGIDO, DE  6 mm2, 7 HILOS; BAJA TENSION</t>
  </si>
  <si>
    <t>CBB03</t>
  </si>
  <si>
    <t>CONDUCTOR DE COBRE PROTEGIDO, DE 10 mm2, 1 HILO; BAJA TENSION</t>
  </si>
  <si>
    <t>CBB04</t>
  </si>
  <si>
    <t>CONDUCTOR DE COBRE PROTEGIDO, DE 10 mm2, 7 HILOS; BAJA TENSION</t>
  </si>
  <si>
    <t>CBB05</t>
  </si>
  <si>
    <t>CONDUCTOR DE COBRE PROTEGIDO, DE 16 mm2, 1 HILO; BAJA TENSION</t>
  </si>
  <si>
    <t>CBB06</t>
  </si>
  <si>
    <t>CONDUCTOR DE COBRE PROTEGIDO, DE 16 mm2, 7 HILOS; BAJA TENSION</t>
  </si>
  <si>
    <t>CBB07</t>
  </si>
  <si>
    <t>CONDUCTOR DE COBRE PROTEGIDO, DE 25 mm2, 7 HILOS; BAJA TENSION</t>
  </si>
  <si>
    <t>CBB08</t>
  </si>
  <si>
    <t>CONDUCTOR DE COBRE PROTEGIDO, DE 35 mm2, 7 HILOS; BAJA TENSION</t>
  </si>
  <si>
    <t>CBB09</t>
  </si>
  <si>
    <t>CONDUCTOR DE COBRE PROTEGIDO, DE 50 mm2, 7 HILOS; BAJA TENSION</t>
  </si>
  <si>
    <t>CBB10</t>
  </si>
  <si>
    <t>CONDUCTOR DE COBRE PROTEGIDO, DE 70 mm2, 19 HILOS; BAJA TENSION</t>
  </si>
  <si>
    <t>CBB11</t>
  </si>
  <si>
    <t>CONDUCTOR DE COBRE PROTEGIDO, DE 95 mm2; BAJA TENSION</t>
  </si>
  <si>
    <t>CBB12</t>
  </si>
  <si>
    <t>CONDUCTOR DE COBRE PROTEGIDO, DE 120 mm2; BAJA TENSION</t>
  </si>
  <si>
    <t>CBB13</t>
  </si>
  <si>
    <t>CONDUCTOR DE COBRE PROTEGIDO, DE 150 mm2; BAJA TENSION</t>
  </si>
  <si>
    <t>CBB14</t>
  </si>
  <si>
    <t>CONDUCTOR DE COBRE PROTEGIDO, DE 185 mm2; BAJA TENSION</t>
  </si>
  <si>
    <t>Conductores De Cobre. Autosoportado Para B.T.</t>
  </si>
  <si>
    <t>CBC01</t>
  </si>
  <si>
    <t>CONDUCTOR DE COBRE AUTOSOPORTADO DE 2 x  6 + 6 mm2</t>
  </si>
  <si>
    <t>CBC02</t>
  </si>
  <si>
    <t>CONDUCTOR DE COBRE AUTOSOPORTADO DE 2 x 10 + 10 mm2</t>
  </si>
  <si>
    <t>CBC03</t>
  </si>
  <si>
    <t>CONDUCTOR DE COBRE AUTOSOPORTADO DE 2 x 16 + 16 mm2</t>
  </si>
  <si>
    <t>CBC04</t>
  </si>
  <si>
    <t>CONDUCTOR DE COBRE AUTOSOPORTADO DE 2 x 25 + 25 mm2</t>
  </si>
  <si>
    <t>CBC05</t>
  </si>
  <si>
    <t>CONDUCTOR DE COBRE AUTOSOPORTADO DE 3 x  6 + 1 x 4 + 6 mm2</t>
  </si>
  <si>
    <t>CBC06</t>
  </si>
  <si>
    <t>CONDUCTOR DE COBRE AUTOSOPORTADO DE 3 x  6 + 1 x 4 mm2</t>
  </si>
  <si>
    <t>CBC07</t>
  </si>
  <si>
    <t>CONDUCTOR DE COBRE AUTOSOPORTADO DE 3 x  6 + 6 mm2</t>
  </si>
  <si>
    <t>CBC08</t>
  </si>
  <si>
    <t>CONDUCTOR DE COBRE AUTOSOPORTADO DE 3 x  6 mm2</t>
  </si>
  <si>
    <t>CBC09</t>
  </si>
  <si>
    <t>CONDUCTOR DE COBRE AUTOSOPORTADO DE 3 x 10 + 1 x 4 + 10 mm2</t>
  </si>
  <si>
    <t>CBC10</t>
  </si>
  <si>
    <t>CONDUCTOR DE COBRE AUTOSOPORTADO DE 3 x 10 + 1 x 4 mm2</t>
  </si>
  <si>
    <t>CBC100</t>
  </si>
  <si>
    <t>CONDUCTOR DE COBRE AUTOSOPORTADO SP+AP 3x16 mm2+1x16 mm2+portante, PARA SP</t>
  </si>
  <si>
    <t>CBC101</t>
  </si>
  <si>
    <t>CONDUCTOR DE COBRE AUTOSOPORTADO SP+AP 3x25 mm2+1x16 mm2+portante, PARA SP</t>
  </si>
  <si>
    <t>CBC102</t>
  </si>
  <si>
    <t>CONDUCTOR DE COBRE AUTOSOPORTADO SP+AP 3x25 mm2+1x16 mm2+portante, PARA AP</t>
  </si>
  <si>
    <t>CBC103</t>
  </si>
  <si>
    <t>CONDUCTOR DE COBRE AUTOSOPORTADO SP+AP 2x10 mm2+1x10 mm2+portante, PARA SP</t>
  </si>
  <si>
    <t>CBC104</t>
  </si>
  <si>
    <t>CONDUCTOR DE COBRE AUTOSOPORTADO SP+AP 2x10 mm2+1x10 mm2+portante, PARA AP</t>
  </si>
  <si>
    <t>CBC105</t>
  </si>
  <si>
    <t>CONDUCTOR DE COBRE AUTOSOPORTADO SP+AP 3x16 mm2+1x16 mm2+portante, PARA AP</t>
  </si>
  <si>
    <t>CBC106</t>
  </si>
  <si>
    <t>CONDUCTOR DE COBRE AUTOSOPORTADO SP+AP 3x10 mm2+1x16 mm2+portante, PARA AP</t>
  </si>
  <si>
    <t>CBC107</t>
  </si>
  <si>
    <t>CONDUCTOR DE COBRE AUTOSOPORTADO SP+AP 1x10 mm2+1x10 mm2+portante, PARA SP</t>
  </si>
  <si>
    <t>CBC108</t>
  </si>
  <si>
    <t>CONDUCTOR DE COBRE AUTOSOPORTADO SP+AP 1x10 mm2+1x10 mm2+portante, PARA AP</t>
  </si>
  <si>
    <t>CBC109</t>
  </si>
  <si>
    <t>CONDUCTOR DE COBRE AUTOSOPORTADO SP+AP 2x25 mm2+1x10 mm2+portante, PARA SP</t>
  </si>
  <si>
    <t>CBC11</t>
  </si>
  <si>
    <t>CBC110</t>
  </si>
  <si>
    <t>CONDUCTOR DE COBRE AUTOSOPORTADO SP+AP 2x16 mm2+1x10 mm2+portante, PARA SP</t>
  </si>
  <si>
    <t>CBC111</t>
  </si>
  <si>
    <t>CONDUCTOR DE COBRE AUTOSOPORTADO SP+AP 2x16 mm2+1x10 mm2+portante, PARA AP</t>
  </si>
  <si>
    <t>CBC112</t>
  </si>
  <si>
    <t>CONDUCTOR DE COBRE AUTOSOPORTADO SP+AP 2x10 mm2+1x16 mm2+portante, PARA AP</t>
  </si>
  <si>
    <t>CBC113</t>
  </si>
  <si>
    <t>CONDUCTOR DE COBRE AUTOSOPORTADO SP+AP 2x10 mm2+1x16 mm2+portante, PARA SP</t>
  </si>
  <si>
    <t>CBC114</t>
  </si>
  <si>
    <t>CONDUCTOR DE COBRE AUTOSOPORTADO SP+AP 1x16 mm2+1x10 mm2+portante, PARA AP</t>
  </si>
  <si>
    <t>CBC115</t>
  </si>
  <si>
    <t>CONDUCTOR DE COBRE AUTOSOPORTADO SP+AP 1x16 mm2+1x10 mm2+portante, PARA SP</t>
  </si>
  <si>
    <t>CBC116</t>
  </si>
  <si>
    <t>CONDUCTOR DE COBRE AUTOSOPORTADO SP+AP 1x16 mm2+1x16 mm2+portante, PARA AP</t>
  </si>
  <si>
    <t>CBC117</t>
  </si>
  <si>
    <t>CONDUCTOR DE COBRE AUTOSOPORTADO SP+AP 1x16 mm2+1x16 mm2+portante, PARA SP</t>
  </si>
  <si>
    <t>CBC12</t>
  </si>
  <si>
    <t>CONDUCTOR DE COBRE AUTOSOPORTADO DE 3 x 10 + 10 mm2</t>
  </si>
  <si>
    <t>CBC13</t>
  </si>
  <si>
    <t>CONDUCTOR DE COBRE AUTOSOPORTADO DE 3 x 10 mm2</t>
  </si>
  <si>
    <t>CBC14</t>
  </si>
  <si>
    <t>CONDUCTOR DE COBRE AUTOSOPORTADO DE 3 x 16 + 1 x 4 + 16 mm2</t>
  </si>
  <si>
    <t>CBC15</t>
  </si>
  <si>
    <t>CONDUCTOR DE COBRE AUTOSOPORTADO DE 3 x 16 + 1 x 4 mm2</t>
  </si>
  <si>
    <t>CBC16</t>
  </si>
  <si>
    <t>CONDUCTOR DE COBRE AUTOSOPORTADO DE 3 x 16 + 16 mm2</t>
  </si>
  <si>
    <t>CBC17</t>
  </si>
  <si>
    <t>CONDUCTOR DE COBRE AUTOSOPORTADO DE 3 x 16 mm2</t>
  </si>
  <si>
    <t>CBC18</t>
  </si>
  <si>
    <t>CONDUCTOR DE COBRE AUTOSOPORTADO DE 3 x 25 + 1 x 4 + 25 mm2</t>
  </si>
  <si>
    <t>CBC19</t>
  </si>
  <si>
    <t>CONDUCTOR DE COBRE AUTOSOPORTADO DE 3 x 25 + 25 mm2</t>
  </si>
  <si>
    <t>CBC20</t>
  </si>
  <si>
    <t>CONDUCTOR DE COBRE AUTOSOPORTADO DE 3 x 25 mm2</t>
  </si>
  <si>
    <t>CBC21</t>
  </si>
  <si>
    <t>CONDUCTOR DE COBRE AUTOSOPORTADO SP+AP 3x16 mm2+1x6 mm2+portante, PARA SP</t>
  </si>
  <si>
    <t>CBC22</t>
  </si>
  <si>
    <t>CONDUCTOR DE COBRE AUTOSOPORTADO SP+AP 3x35 mm2+1x6 mm2+portante, PARA SP</t>
  </si>
  <si>
    <t>CBC23</t>
  </si>
  <si>
    <t>CONDUCTOR DE COBRE AUTOSOPORTADO SP+AP 3x70 mm2+1x6 mm2+portante, PARA SP</t>
  </si>
  <si>
    <t>CBC24</t>
  </si>
  <si>
    <t>CONDUCTOR DE COBRE AUTOSOPORTADO SP+AP 3x10 mm2+1x10 mm2+portante, PARA SP</t>
  </si>
  <si>
    <t>CBC25</t>
  </si>
  <si>
    <t>CONDUCTOR DE COBRE AUTOSOPORTADO SP+AP 3x16 mm2+1x10 mm2+portante, PARA SP</t>
  </si>
  <si>
    <t>CBC26</t>
  </si>
  <si>
    <t>CONDUCTOR DE COBRE AUTOSOPORTADO SP+AP 3x25 mm2+1x10 mm2+portante, PARA SP</t>
  </si>
  <si>
    <t>CBC27</t>
  </si>
  <si>
    <t>CONDUCTOR DE COBRE AUTOSOPORTADO SP+AP 3x35 mm2+1x10 mm2+portante, PARA SP</t>
  </si>
  <si>
    <t>CBC28</t>
  </si>
  <si>
    <t>CONDUCTOR DE COBRE AUTOSOPORTADO SP+AP 3x50 mm2+1x10 mm2+portante, PARA SP</t>
  </si>
  <si>
    <t>CBC29</t>
  </si>
  <si>
    <t>CONDUCTOR DE COBRE AUTOSOPORTADO SP+AP 3x70 mm2+1x10 mm2+portante, PARA SP</t>
  </si>
  <si>
    <t>CBC30</t>
  </si>
  <si>
    <t>CONDUCTOR DE COBRE AUTOSOPORTADO SP+AP 3x35 mm2+1x16 mm2+portante, PARA SP</t>
  </si>
  <si>
    <t>CBC31</t>
  </si>
  <si>
    <t>CONDUCTOR DE COBRE AUTOSOPORTADO SP+AP 3x50 mm2+1x16 mm2+portante, PARA SP</t>
  </si>
  <si>
    <t>CBC32</t>
  </si>
  <si>
    <t>CONDUCTOR DE COBRE AUTOSOPORTADO SP+AP 3x70 mm2+1x16 mm2+portante, PARA SP</t>
  </si>
  <si>
    <t>CBC33</t>
  </si>
  <si>
    <t>CONDUCTOR DE COBRE AUTOSOPORTADO SP+AP 3x16 mm2+2x6 mm2+portante, PARA SP</t>
  </si>
  <si>
    <t>CBC34</t>
  </si>
  <si>
    <t>CONDUCTOR DE COBRE AUTOSOPORTADO SP+AP 3x35 mm2+2x6 mm2+portante, PARA SP</t>
  </si>
  <si>
    <t>CBC35</t>
  </si>
  <si>
    <t>CONDUCTOR DE COBRE AUTOSOPORTADO SP+AP 3x16 mm2+2x10 mm2+portante, PARA SP</t>
  </si>
  <si>
    <t>CBC36</t>
  </si>
  <si>
    <t>CONDUCTOR DE COBRE AUTOSOPORTADO DE 1x6 mm2+portante</t>
  </si>
  <si>
    <t>CBC37</t>
  </si>
  <si>
    <t>CONDUCTOR DE COBRE AUTOSOPORTADO DE 1x10 mm2+portante</t>
  </si>
  <si>
    <t>CBC38</t>
  </si>
  <si>
    <t>CONDUCTOR DE COBRE AUTOSOPORTADO DE 1x16 mm2+portante</t>
  </si>
  <si>
    <t>CBC39</t>
  </si>
  <si>
    <t>CONDUCTOR DE COBRE AUTOSOPORTADO DE 1x25 mm2+portante</t>
  </si>
  <si>
    <t>CBC40</t>
  </si>
  <si>
    <t>CONDUCTOR DE COBRE AUTOSOPORTADO DE 1x35 mm2+portante</t>
  </si>
  <si>
    <t>CBC41</t>
  </si>
  <si>
    <t>CONDUCTOR DE COBRE AUTOSOPORTADO DE 1x50 mm2+portante</t>
  </si>
  <si>
    <t>CBC42</t>
  </si>
  <si>
    <t>CONDUCTOR DE COBRE AUTOSOPORTADO DE 1x70 mm2+portante</t>
  </si>
  <si>
    <t>CBC43</t>
  </si>
  <si>
    <t>CONDUCTOR DE COBRE AUTOSOPORTADO DE 1x120 mm2+portante</t>
  </si>
  <si>
    <t>CBC44</t>
  </si>
  <si>
    <t>CONDUCTOR DE COBRE AUTOSOPORTADO DE 2x35 mm2+portante</t>
  </si>
  <si>
    <t>CBC45</t>
  </si>
  <si>
    <t>CONDUCTOR DE COBRE AUTOSOPORTADO DE 2x50 mm2+portante</t>
  </si>
  <si>
    <t>CBC46</t>
  </si>
  <si>
    <t>CONDUCTOR DE COBRE AUTOSOPORTADO DE 2x70 mm2+portante</t>
  </si>
  <si>
    <t>CBC47</t>
  </si>
  <si>
    <t>CONDUCTOR DE COBRE AUTOSOPORTADO DE 2x75 mm2+portante</t>
  </si>
  <si>
    <t>CBC48</t>
  </si>
  <si>
    <t>CONDUCTOR DE COBRE AUTOSOPORTADO DE 2x95 mm2+portante</t>
  </si>
  <si>
    <t>CBC49</t>
  </si>
  <si>
    <t>CONDUCTOR DE COBRE AUTOSOPORTADO DE 2x120 mm2+portante</t>
  </si>
  <si>
    <t>CBC50</t>
  </si>
  <si>
    <t>CONDUCTOR DE COBRE AUTOSOPORTADO DE 3x35 mm2+portante</t>
  </si>
  <si>
    <t>CBC51</t>
  </si>
  <si>
    <t>CONDUCTOR DE COBRE AUTOSOPORTADO DE 3x50 mm2+portante</t>
  </si>
  <si>
    <t>CBC52</t>
  </si>
  <si>
    <t>CONDUCTOR DE COBRE AUTOSOPORTADO DE 3x70 mm2+portante</t>
  </si>
  <si>
    <t>CBC53</t>
  </si>
  <si>
    <t>CONDUCTOR DE COBRE AUTOSOPORTADO DE 3x75 mm2+portante</t>
  </si>
  <si>
    <t>CBC54</t>
  </si>
  <si>
    <t>CONDUCTOR DE COBRE AUTOSOPORTADO DE 3x95 mm2+portante</t>
  </si>
  <si>
    <t>CBC55</t>
  </si>
  <si>
    <t>CONDUCTOR DE COBRE AUTOSOPORTADO DE 3x120 mm2+portante</t>
  </si>
  <si>
    <t>CBC56</t>
  </si>
  <si>
    <t>CONDUCTOR DE COBRE AUTOSOPORTADO SP+AP 3x10 mm2+1x6 mm2+portante, PARA SP</t>
  </si>
  <si>
    <t>CBC57</t>
  </si>
  <si>
    <t>CONDUCTOR DE COBRE AUTOSOPORTADO SP+AP 3x25 mm2+1x6 mm2+portante, PARA SP</t>
  </si>
  <si>
    <t>CBC58</t>
  </si>
  <si>
    <t>CONDUCTOR DE COBRE AUTOSOPORTADO SP+AP 3x50 mm2+1x6 mm2+portante, PARA SP</t>
  </si>
  <si>
    <t>CBC59</t>
  </si>
  <si>
    <t>CONDUCTOR DE COBRE AUTOSOPORTADO SP+AP 3x95 mm2+1x6 mm2+portante, PARA SP</t>
  </si>
  <si>
    <t>CBC60</t>
  </si>
  <si>
    <t>CONDUCTOR DE COBRE AUTOSOPORTADO SP+AP 3x120 mm2+1x6 mm2+portante, PARA SP</t>
  </si>
  <si>
    <t>CBC61</t>
  </si>
  <si>
    <t>CONDUCTOR DE COBRE AUTOSOPORTADO SP+AP 3x35 mm2+2x10 mm2+portante, PARA SP</t>
  </si>
  <si>
    <t>CBC62</t>
  </si>
  <si>
    <t>CONDUCTOR DE COBRE AUTOSOPORTADO SP+AP 3x16 mm2+1x6 mm2+portante, PARA AP</t>
  </si>
  <si>
    <t>CBC63</t>
  </si>
  <si>
    <t>CONDUCTOR DE COBRE AUTOSOPORTADO SP+AP 3x35 mm2+1x6 mm2+portante, PARA AP</t>
  </si>
  <si>
    <t>CBC64</t>
  </si>
  <si>
    <t>CONDUCTOR DE COBRE AUTOSOPORTADO SP+AP 3x70 mm2+1x6 mm2+portante, PARA AP</t>
  </si>
  <si>
    <t>CBC65</t>
  </si>
  <si>
    <t>CONDUCTOR DE COBRE AUTOSOPORTADO SP+AP 3x10 mm2+1x10 mm2+portante, PARA AP</t>
  </si>
  <si>
    <t>CBC66</t>
  </si>
  <si>
    <t>CONDUCTOR DE COBRE AUTOSOPORTADO SP+AP 3x16 mm2+1x10 mm2+portante, PARA AP</t>
  </si>
  <si>
    <t>CBC67</t>
  </si>
  <si>
    <t>CONDUCTOR DE COBRE AUTOSOPORTADO SP+AP 3x25 mm2+1x10 mm2+portante, PARA AP</t>
  </si>
  <si>
    <t>CBC68</t>
  </si>
  <si>
    <t>CONDUCTOR DE COBRE AUTOSOPORTADO SP+AP 3x35 mm2+1x10 mm2+portante, PARA AP</t>
  </si>
  <si>
    <t>CBC69</t>
  </si>
  <si>
    <t>CONDUCTOR DE COBRE AUTOSOPORTADO SP+AP 3x50 mm2+1x10 mm2+portante, PARA AP</t>
  </si>
  <si>
    <t>CBC70</t>
  </si>
  <si>
    <t>CONDUCTOR DE COBRE AUTOSOPORTADO SP+AP 3x70 mm2+1x10 mm2+portante, PARA AP</t>
  </si>
  <si>
    <t>CBC71</t>
  </si>
  <si>
    <t>CONDUCTOR DE COBRE AUTOSOPORTADO SP+AP 3x35 mm2+1x16 mm2+portante, PARA AP</t>
  </si>
  <si>
    <t>CBC72</t>
  </si>
  <si>
    <t>CONDUCTOR DE COBRE AUTOSOPORTADO SP+AP 3x50 mm2+1x16 mm2+portante, PARA AP</t>
  </si>
  <si>
    <t>CBC73</t>
  </si>
  <si>
    <t>CONDUCTOR DE COBRE AUTOSOPORTADO SP+AP 3x70 mm2+1x16 mm2+portante, PARA AP</t>
  </si>
  <si>
    <t>CBC74</t>
  </si>
  <si>
    <t>CONDUCTOR DE COBRE AUTOSOPORTADO SP+AP 3x16 mm2+2x6 mm2+portante, PARA AP</t>
  </si>
  <si>
    <t>CBC75</t>
  </si>
  <si>
    <t>CONDUCTOR DE COBRE AUTOSOPORTADO SP+AP 3x35 mm2+2x6 mm2+portante, PARA AP</t>
  </si>
  <si>
    <t>CBC76</t>
  </si>
  <si>
    <t>CONDUCTOR DE COBRE AUTOSOPORTADO SP+AP 3x16 mm2+2x10 mm2+portante, PARA AP</t>
  </si>
  <si>
    <t>CBC77</t>
  </si>
  <si>
    <t>CONDUCTOR DE COBRE AUTOSOPORTADO SP+AP 3x10 mm2+1x6 mm2+portante, PARA AP</t>
  </si>
  <si>
    <t>CBC78</t>
  </si>
  <si>
    <t>CONDUCTOR DE COBRE AUTOSOPORTADO SP+AP 3x25 mm2+1x6 mm2+portante, PARA AP</t>
  </si>
  <si>
    <t>CBC79</t>
  </si>
  <si>
    <t>CONDUCTOR DE COBRE AUTOSOPORTADO SP+AP 3x50 mm2+1x6 mm2+portante, PARA AP</t>
  </si>
  <si>
    <t>CBC80</t>
  </si>
  <si>
    <t>CONDUCTOR DE COBRE AUTOSOPORTADO SP+AP 3x95 mm2+1x6 mm2+portante, PARA AP</t>
  </si>
  <si>
    <t>CBC81</t>
  </si>
  <si>
    <t>CONDUCTOR DE COBRE AUTOSOPORTADO SP+AP 3x120 mm2+1x6 mm2+portante, PARA AP</t>
  </si>
  <si>
    <t>CBC82</t>
  </si>
  <si>
    <t>CONDUCTOR DE COBRE AUTOSOPORTADO SP+AP 3x35 mm2+2x10 mm2+portante, PARA AP</t>
  </si>
  <si>
    <t>CBC83</t>
  </si>
  <si>
    <t>CONDUCTOR DE COBRE AUTOSOPORTADO SP+AP 3x10 mm2+2x6 mm2+portante, PARA SP</t>
  </si>
  <si>
    <t>CBC84</t>
  </si>
  <si>
    <t>CONDUCTOR DE COBRE AUTOSOPORTADO SP+AP 3x10 mm2+2x10 mm2+portante, PARA SP</t>
  </si>
  <si>
    <t>CBC85</t>
  </si>
  <si>
    <t>CONDUCTOR DE COBRE AUTOSOPORTADO SP+AP 3x25 mm2+2x6 mm2+portante, PARA SP</t>
  </si>
  <si>
    <t>CBC86</t>
  </si>
  <si>
    <t>CONDUCTOR DE COBRE AUTOSOPORTADO SP+AP 3x70 mm2+2x10 mm2+portante, PARA SP</t>
  </si>
  <si>
    <t>CBC91</t>
  </si>
  <si>
    <t>CONDUCTOR DE COBRE AUTOSOPORTADO SP+AP 3x10 mm2+2x6 mm2+portante, PARA AP</t>
  </si>
  <si>
    <t>CBC92</t>
  </si>
  <si>
    <t>CONDUCTOR DE COBRE AUTOSOPORTADO SP+AP 3x10 mm2+2x10 mm2+portante, PARA AP</t>
  </si>
  <si>
    <t>CBC93</t>
  </si>
  <si>
    <t>CONDUCTOR DE COBRE AUTOSOPORTADO SP+AP 3x25 mm2+2x6 mm2+portante, PARA AP</t>
  </si>
  <si>
    <t>CBC94</t>
  </si>
  <si>
    <t>CONDUCTOR DE COBRE AUTOSOPORTADO SP+AP 3x70 mm2+2x10 mm2+portante, PARA AP</t>
  </si>
  <si>
    <t>CBC95</t>
  </si>
  <si>
    <t>CONDUCTOR DE COBRE AUTOSOPORTADO SP+AP 3x25 mm2+2x10 mm2+portante, PARA SP</t>
  </si>
  <si>
    <t>CBC96</t>
  </si>
  <si>
    <t>CONDUCTOR DE COBRE AUTOSOPORTADO SP+AP 3x50 mm2+2x10 mm2+portante, PARA SP</t>
  </si>
  <si>
    <t>CBC97</t>
  </si>
  <si>
    <t>CONDUCTOR DE COBRE AUTOSOPORTADO SP+AP 3x25 mm2+2x10 mm2+portante, PARA AP</t>
  </si>
  <si>
    <t>CBC98</t>
  </si>
  <si>
    <t>CONDUCTOR DE COBRE AUTOSOPORTADO SP+AP 3x50 mm2+2x10 mm2+portante, PARA AP</t>
  </si>
  <si>
    <t>CBC99</t>
  </si>
  <si>
    <t>CONDUCTOR DE COBRE AUTOSOPORTADO SP+AP 3x10 mm2+1x16 mm2+portante, PARA SP</t>
  </si>
  <si>
    <t>Conductores De Cobre. Protegido Para M.T.</t>
  </si>
  <si>
    <t>CBD01</t>
  </si>
  <si>
    <t>CONDUCTOR DE COBRE PROTEGIDO, DE  10 mm2; MEDIA TENSION</t>
  </si>
  <si>
    <t>CBD02</t>
  </si>
  <si>
    <t>CONDUCTOR DE COBRE PROTEGIDO, DE  16 mm2; MEDIA TENSION</t>
  </si>
  <si>
    <t>CBD03</t>
  </si>
  <si>
    <t>CONDUCTOR DE COBRE PROTEGIDO, DE  25 mm2; MEDIA TENSION</t>
  </si>
  <si>
    <t>CBD04</t>
  </si>
  <si>
    <t>CONDUCTOR DE COBRE PROTEGIDO, DE  35 mm2; MEDIA TENSION</t>
  </si>
  <si>
    <t>CBD05</t>
  </si>
  <si>
    <t>CONDUCTOR DE COBRE PROTEGIDO, DE  50 mm2; MEDIA TENSION</t>
  </si>
  <si>
    <t>CBD06</t>
  </si>
  <si>
    <t>CONDUCTOR DE COBRE PROTEGIDO, DE  70 mm2; MEDIA TENSION</t>
  </si>
  <si>
    <t>CBD07</t>
  </si>
  <si>
    <t>CONDUCTOR DE COBRE PROTEGIDO, DE  95 mm2; MEDIA TENSION</t>
  </si>
  <si>
    <t>CBD08</t>
  </si>
  <si>
    <t>CONDUCTOR DE COBRE PROTEGIDO, DE  120 mm2; MEDIA TENSION</t>
  </si>
  <si>
    <t>Conductores De Cobre. Autosoportado Para M.T.</t>
  </si>
  <si>
    <t>CBE01</t>
  </si>
  <si>
    <t>CONDUCTOR DE COBRE AUTOSOPORTADO DE 3 x 25 mm2 + portante</t>
  </si>
  <si>
    <t>CBE02</t>
  </si>
  <si>
    <t>CONDUCTOR DE COBRE AUTOSOPORTADO DE 3 x 35 mm2 + portante</t>
  </si>
  <si>
    <t>CBE03</t>
  </si>
  <si>
    <t>CONDUCTOR DE COBRE AUTOSOPORTADO DE 3 x 50 mm2 + portante</t>
  </si>
  <si>
    <t>CBE04</t>
  </si>
  <si>
    <t>CONDUCTOR DE COBRE AUTOSOPORTADO DE 3 x 70 mm2 + portante</t>
  </si>
  <si>
    <t>CBE05</t>
  </si>
  <si>
    <t>CONDUCTOR DE COBRE AUTOSOPORTADO DE 3 x 95 mm2 + portante</t>
  </si>
  <si>
    <t>Conductores De Cobre. Concentrico Para B.T.</t>
  </si>
  <si>
    <t>CBF01</t>
  </si>
  <si>
    <t>CONDUCTOR DE COBRE CONCENTRICO DE 2 x 4 mm2</t>
  </si>
  <si>
    <t>CBF02</t>
  </si>
  <si>
    <t>CONDUCTOR DE COBRE CONCENTRICO DE 2 x 6 mm2</t>
  </si>
  <si>
    <t>CBF03</t>
  </si>
  <si>
    <t>CONDUCTOR DE COBRE CONCENTRICO DE 2 x 10 mm2</t>
  </si>
  <si>
    <t>CBF04</t>
  </si>
  <si>
    <t>CONDUCTOR DE COBRE CONCENTRICO DE 2 x 16 mm2</t>
  </si>
  <si>
    <t>CBF05</t>
  </si>
  <si>
    <t>CONDUCTOR DE COBRE CONCENTRICO DE 3 x 6 mm2</t>
  </si>
  <si>
    <t>CBF06</t>
  </si>
  <si>
    <t>CONDUCTOR DE COBRE CONCENTRICO DE 3 x 10 mm2</t>
  </si>
  <si>
    <t>CBF07</t>
  </si>
  <si>
    <t>CONDUCTOR DE COBRE CONCENTRICO DE 3 x 16 mm2</t>
  </si>
  <si>
    <t>CBF10</t>
  </si>
  <si>
    <t>CONDUCTOR DE COBRE CONCENTRICO DE 4 x 10 mm2</t>
  </si>
  <si>
    <t>Conductores De Cobre. TWT Biplasto Para B.T.</t>
  </si>
  <si>
    <t>CBG01</t>
  </si>
  <si>
    <t>CONDUCTOR DE COBRE TWT BIPLASTO DE 2 x 1,5 mm2</t>
  </si>
  <si>
    <t>CBG02</t>
  </si>
  <si>
    <t>CONDUCTOR DE COBRE TWT BIPLASTO DE 2 x 2,5 mm2</t>
  </si>
  <si>
    <t>Conductores De Cobre. THW Para B.T.</t>
  </si>
  <si>
    <t>CBH01</t>
  </si>
  <si>
    <t>CONDUCTOR CABLEADO THW 750V 1x 10MM2</t>
  </si>
  <si>
    <t>Cables Subterraneos. Con Aislamiento En Papel Y Aceite. Para B.T. Tipo NKY</t>
  </si>
  <si>
    <t>CCA01</t>
  </si>
  <si>
    <t>CABLE NKY BIPOLAR DE   6 mm2; BAJA TENSION</t>
  </si>
  <si>
    <t>CCA02</t>
  </si>
  <si>
    <t>CABLE NKY TRIPOLAR DE   6 mm2; BAJA TENSION</t>
  </si>
  <si>
    <t>CCA03</t>
  </si>
  <si>
    <t>CABLE NKY TRIPOLAR DE  10 mm2; BAJA TENSION</t>
  </si>
  <si>
    <t>CCA04</t>
  </si>
  <si>
    <t>CABLE NKY TRIPOLAR DE  16 mm2; BAJA TENSION</t>
  </si>
  <si>
    <t>CCA05</t>
  </si>
  <si>
    <t>CABLE NKY TRIPOLAR DE  35 mm2; BAJA TENSION</t>
  </si>
  <si>
    <t>CCA06</t>
  </si>
  <si>
    <t>CABLE NKY TRIPOLAR DE  70 mm2; BAJA TENSION</t>
  </si>
  <si>
    <t>CCA07</t>
  </si>
  <si>
    <t>CABLE NKY TRIPOLAR DE 120 mm2; BAJA TENSION</t>
  </si>
  <si>
    <t>CCA08</t>
  </si>
  <si>
    <t>CABLE NKY TRIPOLAR DE 185 mm2; BAJA TENSION</t>
  </si>
  <si>
    <t>CCA09</t>
  </si>
  <si>
    <t>CABLE NKY TRIPOLAR DE 300 mm2; BAJA TENSION</t>
  </si>
  <si>
    <t>CCA10</t>
  </si>
  <si>
    <t>CABLE NKY BIPOLAR DE 10 mm2; BAJA TENSION</t>
  </si>
  <si>
    <t>CCA11</t>
  </si>
  <si>
    <t>CABLE NKY BIPOLAR DE 16 mm2; BAJA TENSION</t>
  </si>
  <si>
    <t>CCA12</t>
  </si>
  <si>
    <t>CABLE NKY TRIPOLAR DE 20 mm2; BAJA TENSION</t>
  </si>
  <si>
    <t>CCA13</t>
  </si>
  <si>
    <t>CABLE NKY TRIPOLAR DE 25 mm2; BAJA TENSION</t>
  </si>
  <si>
    <t>CCA14</t>
  </si>
  <si>
    <t>CABLE NKY TRIPOLAR DE 50 mm2; BAJA TENSION</t>
  </si>
  <si>
    <t>CCA15</t>
  </si>
  <si>
    <t>CABLE NKY TRIPOLAR DE 95 mm2; BAJA TENSION</t>
  </si>
  <si>
    <t>CCA16</t>
  </si>
  <si>
    <t>CABLE NKY TRIPOLAR DE 150 mm2; BAJA TENSION</t>
  </si>
  <si>
    <t>CCA17</t>
  </si>
  <si>
    <t>CABLE NKY TRIPOLAR DE 200 mm2; BAJA TENSION</t>
  </si>
  <si>
    <t>CCA18</t>
  </si>
  <si>
    <t>CABLE NKY TRIPOLAR DE 240 mm2; BAJA TENSION</t>
  </si>
  <si>
    <t>CCA19</t>
  </si>
  <si>
    <t>CABLE NKY TRIPOLAR DE 360 mm2; BAJA TENSION</t>
  </si>
  <si>
    <t>CCA20</t>
  </si>
  <si>
    <t>CABLE NKY TRIPOLAR DE 500 mm2; BAJA TENSION</t>
  </si>
  <si>
    <t>CCA21</t>
  </si>
  <si>
    <t>CABLE NKY UNIPOLAR DE 35 mm2; BAJA TENSION</t>
  </si>
  <si>
    <t>CCA22</t>
  </si>
  <si>
    <t>CABLE NKY UNIPOLAR DE 70 mm2; BAJA TENSION</t>
  </si>
  <si>
    <t>CCA23</t>
  </si>
  <si>
    <t>CABLE NKY BIPOLAR DE 25 mm2; BAJA TENSION</t>
  </si>
  <si>
    <t>CCA24</t>
  </si>
  <si>
    <t>CABLE NKY UNIPOLAR DE 6 mm2; BAJA TENSION</t>
  </si>
  <si>
    <t>CCA25</t>
  </si>
  <si>
    <t>CABLE NKY UNIPOLAR DE 10 mm2; BAJA TENSION</t>
  </si>
  <si>
    <t>CCA26</t>
  </si>
  <si>
    <t>CABLE NKY UNIPOLAR DE 16 mm2; BAJA TENSION</t>
  </si>
  <si>
    <t>CCA27</t>
  </si>
  <si>
    <t>CABLE NKY UNIPOLAR DE 95 mm2; BAJA TENSION</t>
  </si>
  <si>
    <t>CCA28</t>
  </si>
  <si>
    <t>CABLE NKY UNIPOLAR DE 120 mm2; BAJA TENSION</t>
  </si>
  <si>
    <t>CCA29</t>
  </si>
  <si>
    <t>CABLE NKY UNIPOLAR DE 25 mm2; BAJA TENSION</t>
  </si>
  <si>
    <t>CCA30</t>
  </si>
  <si>
    <t>CABLE NKY UNIPOLAR DE 50 mm2; BAJA TENSION</t>
  </si>
  <si>
    <t>Cables Subterraneos. Con Aislamiento De Pvc. Para B.T. Tipo NYY</t>
  </si>
  <si>
    <t>CCB01</t>
  </si>
  <si>
    <t>CABLE NYY DE 2-1X  6 mm2; BAJA TENSION</t>
  </si>
  <si>
    <t>CCB02</t>
  </si>
  <si>
    <t>CABLE NYY DE 3-1X  6 mm2; BAJA TENSION</t>
  </si>
  <si>
    <t>CCB03</t>
  </si>
  <si>
    <t>CABLE NYY DE 3-1X 10 mm2; BAJA TENSION</t>
  </si>
  <si>
    <t>CCB04</t>
  </si>
  <si>
    <t>CABLE NYY DE 3-1X 16 mm2; BAJA TENSION</t>
  </si>
  <si>
    <t>CCB05</t>
  </si>
  <si>
    <t>CABLE NYY DE 3-1X 35 mm2; BAJA TENSION</t>
  </si>
  <si>
    <t>CCB06</t>
  </si>
  <si>
    <t>CABLE NYY DE 3-1X 70 mm2; BAJA TENSION</t>
  </si>
  <si>
    <t>CCB07</t>
  </si>
  <si>
    <t>CABLE NYY DE 3-1X120 mm2; BAJA TENSION</t>
  </si>
  <si>
    <t>CCB08</t>
  </si>
  <si>
    <t>CABLE NYY DE 3-1X185 mm2; BAJA TENSION</t>
  </si>
  <si>
    <t>CCB09</t>
  </si>
  <si>
    <t>CABLE NYY DE 3-1X300 mm2; BAJA TENSION</t>
  </si>
  <si>
    <t>CCB10</t>
  </si>
  <si>
    <t>CABLE NYY DE 3-1X500 mm2; BAJA TENSION</t>
  </si>
  <si>
    <t>CCB11</t>
  </si>
  <si>
    <t>CABLE NYY UNIPOLAR DE 6 mm2; BAJA TENSION</t>
  </si>
  <si>
    <t>CCB12</t>
  </si>
  <si>
    <t>CABLE NYY UNIPOLAR DE 10 mm2; BAJA TENSION</t>
  </si>
  <si>
    <t>CCB13</t>
  </si>
  <si>
    <t>CABLE NYY UNIPOLAR DE 16 mm2; BAJA TENSION</t>
  </si>
  <si>
    <t>CCB14</t>
  </si>
  <si>
    <t>CABLE NYY UNIPOLAR DE 20 mm2; BAJA TENSION</t>
  </si>
  <si>
    <t>CCB15</t>
  </si>
  <si>
    <t>CABLE NYY UNIPOLAR DE 25 mm2; BAJA TENSION</t>
  </si>
  <si>
    <t>CCB16</t>
  </si>
  <si>
    <t>CABLE NYY UNIPOLAR DE 35 mm2; BAJA TENSION</t>
  </si>
  <si>
    <t>CCB17</t>
  </si>
  <si>
    <t>CABLE NYY UNIPOLAR DE 50 mm2; BAJA TENSION</t>
  </si>
  <si>
    <t>CCB18</t>
  </si>
  <si>
    <t>CABLE NYY UNIPOLAR DE 70 mm2; BAJA TENSION</t>
  </si>
  <si>
    <t>CCB19</t>
  </si>
  <si>
    <t>CABLE NYY UNIPOLAR DE 95 mm2; BAJA TENSION</t>
  </si>
  <si>
    <t>CCB20</t>
  </si>
  <si>
    <t>CABLE NYY UNIPOLAR DE 120 mm2; BAJA TENSION</t>
  </si>
  <si>
    <t>CCB21</t>
  </si>
  <si>
    <t>CABLE NYY UNIPOLAR DE 150 mm2; BAJA TENSION</t>
  </si>
  <si>
    <t>CCB22</t>
  </si>
  <si>
    <t>CABLE NYY UNIPOLAR DE 185 mm2; BAJA TENSION</t>
  </si>
  <si>
    <t>CCB23</t>
  </si>
  <si>
    <t>CABLE NYY UNIPOLAR DE 200 mm2; BAJA TENSION</t>
  </si>
  <si>
    <t>CCB24</t>
  </si>
  <si>
    <t>CABLE NYY UNIPOLAR DE 240 mm2; BAJA TENSION</t>
  </si>
  <si>
    <t>CCB25</t>
  </si>
  <si>
    <t>CABLE NYY UNIPOLAR DE 300 mm2; BAJA TENSION</t>
  </si>
  <si>
    <t>CCB26</t>
  </si>
  <si>
    <t>CABLE NYY UNIPOLAR DE 360 mm2; BAJA TENSION</t>
  </si>
  <si>
    <t>CCB27</t>
  </si>
  <si>
    <t>CABLE NYY UNIPOLAR DE 500 mm2; BAJA TENSION</t>
  </si>
  <si>
    <t>CCB28</t>
  </si>
  <si>
    <t>CABLE NYY UNIPOLAR DE 800 mm2; BAJA TENSION</t>
  </si>
  <si>
    <t>CCB29</t>
  </si>
  <si>
    <t>CABLE NYY DE 3-1X 25 mm2; BAJA TENSION</t>
  </si>
  <si>
    <t>CCB30</t>
  </si>
  <si>
    <t>CABLE NYY DE 3-1X 50 mm2; BAJA TENSION</t>
  </si>
  <si>
    <t>CCB31</t>
  </si>
  <si>
    <t>CABLE NYY DE 3-1X 95 mm2; BAJA TENSION</t>
  </si>
  <si>
    <t>CCB32</t>
  </si>
  <si>
    <t>CABLE NYY DE 3-1X 150 mm2; BAJA TENSION</t>
  </si>
  <si>
    <t>CCB33</t>
  </si>
  <si>
    <t>CABLE NYY DE 3-1X 240 mm2; BAJA TENSION</t>
  </si>
  <si>
    <t>CCB34</t>
  </si>
  <si>
    <t>CABLE NYY DE 3-1X 360 mm2; BAJA TENSION</t>
  </si>
  <si>
    <t>CCB35</t>
  </si>
  <si>
    <t>CABLE NYY DE 2X6 mm2; BAJA TENSION</t>
  </si>
  <si>
    <t>CCB36</t>
  </si>
  <si>
    <t>CABLE NYY DE 3X6 mm2; BAJA TENSION</t>
  </si>
  <si>
    <t>CCB37</t>
  </si>
  <si>
    <t>CABLE NYY DE 3X10 mm2; BAJA TENSION</t>
  </si>
  <si>
    <t>CCB38</t>
  </si>
  <si>
    <t>CABLE NYY DE 3X16 mm2; BAJA TENSION</t>
  </si>
  <si>
    <t>CCB39</t>
  </si>
  <si>
    <t>CABLE NYY DE 3X35 mm2; BAJA TENSION</t>
  </si>
  <si>
    <t>CCB40</t>
  </si>
  <si>
    <t>CABLE NYY DE 3X25 mm2; BAJA TENSION</t>
  </si>
  <si>
    <t>CCB41</t>
  </si>
  <si>
    <t>CABLE NYY DE 3X50 mm2; BAJA TENSION</t>
  </si>
  <si>
    <t>CCB42</t>
  </si>
  <si>
    <t>CABLE NYY DE 3X70 mm2; BAJA TENSION</t>
  </si>
  <si>
    <t>CCB43</t>
  </si>
  <si>
    <t>CABLE NYY DE 3X120 mm2; BAJA TENSION</t>
  </si>
  <si>
    <t>CCB44</t>
  </si>
  <si>
    <t>CABLE NYY DE 3X150 mm2; BAJA TENSION</t>
  </si>
  <si>
    <t>CCB45</t>
  </si>
  <si>
    <t>CABLE NYY DE 3X185 mm2; BAJA TENSION</t>
  </si>
  <si>
    <t>CCB46</t>
  </si>
  <si>
    <t>CABLE NYY DE 3X200 mm2; BAJA TENSION</t>
  </si>
  <si>
    <t>CCB47</t>
  </si>
  <si>
    <t>CABLE NYY DE 3X240 mm2; BAJA TENSION</t>
  </si>
  <si>
    <t>CCB48</t>
  </si>
  <si>
    <t>CABLE NYY DE 3X300 mm2; BAJA TENSION</t>
  </si>
  <si>
    <t>CCB49</t>
  </si>
  <si>
    <t>CABLE NYY DE 3X360 mm2; BAJA TENSION</t>
  </si>
  <si>
    <t>CCB50</t>
  </si>
  <si>
    <t>CABLE NYY DE 3X500 mm2; BAJA TENSION</t>
  </si>
  <si>
    <t>CCB51</t>
  </si>
  <si>
    <t>CABLE NYY DE 3X95 mm2; BAJA TENSION</t>
  </si>
  <si>
    <t>CCB52</t>
  </si>
  <si>
    <t>CABLE NYY DE 3X800 mm2; BAJA TENSION</t>
  </si>
  <si>
    <t>Cables Subterraneos. Con Aislamiento En Papel Y Aceite. Para M.T. Tipo NKY</t>
  </si>
  <si>
    <t>CCC01</t>
  </si>
  <si>
    <t>CABLE NKY TRIPOLAR DE  16 mm2; MEDIA TENSION</t>
  </si>
  <si>
    <t>CCC02</t>
  </si>
  <si>
    <t>CABLE NKY TRIPOLAR DE  25 mm2; MEDIA TENSION</t>
  </si>
  <si>
    <t>CCC03</t>
  </si>
  <si>
    <t>CABLE NKY TRIPOLAR DE  35 mm2; MEDIA TENSION</t>
  </si>
  <si>
    <t>CCC04</t>
  </si>
  <si>
    <t>CABLE NKY TRIPOLAR DE  70 mm2; MEDIA TENSION</t>
  </si>
  <si>
    <t>CCC05</t>
  </si>
  <si>
    <t>CABLE NKY TRIPOLAR DE  120 mm2; MEDIA TENSION</t>
  </si>
  <si>
    <t>CCC06</t>
  </si>
  <si>
    <t>CABLE NKY TRIPOLAR DE  150 mm2; MEDIA TENSION</t>
  </si>
  <si>
    <t>CCC07</t>
  </si>
  <si>
    <t>CABLE NKY TRIPOLAR DE  240 mm2; MEDIA TENSION</t>
  </si>
  <si>
    <t>CCC08</t>
  </si>
  <si>
    <t>CABLE NKY TRIPOLAR DE  10 mm2; MEDIA TENSION</t>
  </si>
  <si>
    <t>CCC09</t>
  </si>
  <si>
    <t>CABLE NKY TRIPOLAR DE  50 mm2; MEDIA TENSION</t>
  </si>
  <si>
    <t>CCC10</t>
  </si>
  <si>
    <t>CABLE NKY TRIPOLAR DE  95 mm2; MEDIA TENSION</t>
  </si>
  <si>
    <t>CCC11</t>
  </si>
  <si>
    <t>CABLE NKY TRIPOLAR DE  185 mm2; MEDIA TENSION</t>
  </si>
  <si>
    <t>CCC12</t>
  </si>
  <si>
    <t>CABLE NKY TRIPOLAR DE  200 mm2; MEDIA TENSION</t>
  </si>
  <si>
    <t>CCC13</t>
  </si>
  <si>
    <t>CABLE NKY TRIPOLAR DE  300 mm2; MEDIA TENSION</t>
  </si>
  <si>
    <t>CCC14</t>
  </si>
  <si>
    <t>CABLE NKY TRIPOLAR DE  400 mm2; MEDIA TENSION</t>
  </si>
  <si>
    <t>CCC15</t>
  </si>
  <si>
    <t>CABLE NKY TRIPOLAR DE  500 mm2; MEDIA TENSION</t>
  </si>
  <si>
    <t>Cables Subterraneos. Con Aislamiento De Pvc. Para M.T. Tipo N2XSY</t>
  </si>
  <si>
    <t>CCD01</t>
  </si>
  <si>
    <t>CABLE N2XSY UNIPOLAR 10 KV;  25 mm2</t>
  </si>
  <si>
    <t>CCD02</t>
  </si>
  <si>
    <t>CABLE N2XSY UNIPOLAR 10 KV;  50 mm2</t>
  </si>
  <si>
    <t>CCD03</t>
  </si>
  <si>
    <t>CABLE N2XSY UNIPOLAR 10 KV;  70 mm2</t>
  </si>
  <si>
    <t>CCD04</t>
  </si>
  <si>
    <t>CABLE N2XSY UNIPOLAR 10 KV; 120 mm2</t>
  </si>
  <si>
    <t>CCD05</t>
  </si>
  <si>
    <t>CABLE N2XSY UNIPOLAR 10 KV; 150 mm2</t>
  </si>
  <si>
    <t>CCD06</t>
  </si>
  <si>
    <t>CABLE N2XSY UNIPOLAR 10 KV; 240 mm2</t>
  </si>
  <si>
    <t>CCD07</t>
  </si>
  <si>
    <t>CABLE N2XSY UNIPOLAR 10 KV; 10 mm2</t>
  </si>
  <si>
    <t>CCD08</t>
  </si>
  <si>
    <t>CABLE N2XSY UNIPOLAR 10 KV; 16 mm2</t>
  </si>
  <si>
    <t>CCD09</t>
  </si>
  <si>
    <t>CABLE N2XSY UNIPOLAR 10 KV; 35 mm2</t>
  </si>
  <si>
    <t>CCD10</t>
  </si>
  <si>
    <t>CABLE N2XSY UNIPOLAR 10 KV; 95 mm2</t>
  </si>
  <si>
    <t>CCD11</t>
  </si>
  <si>
    <t>CABLE N2XSY UNIPOLAR 10 KV; 400 mm2</t>
  </si>
  <si>
    <t>CCD12</t>
  </si>
  <si>
    <t>CABLE N2XSY UNIPOLAR 10 KV; 300 mm2</t>
  </si>
  <si>
    <t>CCD13</t>
  </si>
  <si>
    <t>CABLE N2XSY 18/30 KV UNIPOLAR 1X25MM2</t>
  </si>
  <si>
    <t>CCD14</t>
  </si>
  <si>
    <t>CABLE N2XSY 18/30 KV UNIPOLAR 1X50MM2</t>
  </si>
  <si>
    <t>CCD15</t>
  </si>
  <si>
    <t>CABLE N2XSY 18/30 KV UNIPOLAR 1X70MM2</t>
  </si>
  <si>
    <t>CCD16</t>
  </si>
  <si>
    <t>CABLE N2XSY 18/30 KV UNIPOLAR 1X120MM2</t>
  </si>
  <si>
    <t>CCD17</t>
  </si>
  <si>
    <t>CABLE N2XSY 18/30 KV UNIPOLAR 1X240MM2</t>
  </si>
  <si>
    <t>CCD18</t>
  </si>
  <si>
    <t>CABLE N2XSY UNIPOLAR 10 KV; 185 mm2</t>
  </si>
  <si>
    <t>CCD19</t>
  </si>
  <si>
    <t>CABLE N2XSY 18/30 KV UNIPOLAR 1X35MM2</t>
  </si>
  <si>
    <t>CCD20</t>
  </si>
  <si>
    <t>CABLE N2XSY 18/30 KV UNIPOLAR 1X95MM2</t>
  </si>
  <si>
    <t>Cables Subterraneos. Con Aislamiento De Pvc. Para M.T. Tipo NYSY</t>
  </si>
  <si>
    <t>CCE01</t>
  </si>
  <si>
    <t>CABLE NYSY UNIPOLAR 10 KV;  25 mm2</t>
  </si>
  <si>
    <t>CCE02</t>
  </si>
  <si>
    <t>CABLE NYSY UNIPOLAR 10 KV;  35 mm2</t>
  </si>
  <si>
    <t>CCE03</t>
  </si>
  <si>
    <t>CABLE NYSY UNIPOLAR 10 KV;  70 mm2</t>
  </si>
  <si>
    <t>CCE04</t>
  </si>
  <si>
    <t>CABLE NYSY UNIPOLAR 10 KV; 120 mm2</t>
  </si>
  <si>
    <t>CCE05</t>
  </si>
  <si>
    <t>CABLE NYSY UNIPOLAR 10 KV; 10 mm2</t>
  </si>
  <si>
    <t>CCE06</t>
  </si>
  <si>
    <t>CABLE NYSY UNIPOLAR 10 KV; 16 mm2</t>
  </si>
  <si>
    <t>CCE07</t>
  </si>
  <si>
    <t>CABLE NYSY UNIPOLAR 10 KV; 30 mm2</t>
  </si>
  <si>
    <t>CCE08</t>
  </si>
  <si>
    <t>CABLE NYSY UNIPOLAR 10 KV; 50 mm2</t>
  </si>
  <si>
    <t>CCE09</t>
  </si>
  <si>
    <t>CABLE NYSY UNIPOLAR 10 KV; 95 mm2</t>
  </si>
  <si>
    <t>CCE10</t>
  </si>
  <si>
    <t>CABLE NYSY UNIPOLAR 10 KV; 150 mm2</t>
  </si>
  <si>
    <t>CCE11</t>
  </si>
  <si>
    <t>CABLE NYSY UNIPOLAR 10 KV; 240 mm2</t>
  </si>
  <si>
    <t>Cables Subterraneos. Para B.T. Tipo NYBY</t>
  </si>
  <si>
    <t>CCF01</t>
  </si>
  <si>
    <t>CABLE NYBY DE 1x70 mm2; BAJA TENSION</t>
  </si>
  <si>
    <t>CCF02</t>
  </si>
  <si>
    <t>CABLE NYBY DE 1x120 mm2; BAJA TENSION</t>
  </si>
  <si>
    <t>Cables Subterraneos. Para M.T. Tipo N2YSEY</t>
  </si>
  <si>
    <t>CCG01</t>
  </si>
  <si>
    <t>CABLE N2YSEY DE 3-1X10 mm2; MEDIA TENSION</t>
  </si>
  <si>
    <t>CCG02</t>
  </si>
  <si>
    <t>CABLE N2YSEY DE 3-1X16 mm2; MEDIA TENSION</t>
  </si>
  <si>
    <t>CCG03</t>
  </si>
  <si>
    <t>CABLE N2YSEY DE 3-1X25 mm2; MEDIA TENSION</t>
  </si>
  <si>
    <t>CCG04</t>
  </si>
  <si>
    <t>CABLE N2YSEY DE 3-1X35 mm2; MEDIA TENSION</t>
  </si>
  <si>
    <t>CCG05</t>
  </si>
  <si>
    <t>CABLE N2YSEY DE 3-1X50 mm2; MEDIA TENSION</t>
  </si>
  <si>
    <t>CCG06</t>
  </si>
  <si>
    <t>CABLE N2YSEY DE 3-1X70 mm2; MEDIA TENSION</t>
  </si>
  <si>
    <t>CCG07</t>
  </si>
  <si>
    <t>CABLE N2YSEY DE 3-1X95 mm2; MEDIA TENSION</t>
  </si>
  <si>
    <t>CCG08</t>
  </si>
  <si>
    <t>CABLE N2YSEY DE 3-1X120 mm2; MEDIA TENSION</t>
  </si>
  <si>
    <t>CCG09</t>
  </si>
  <si>
    <t>CABLE N2YSEY DE 3-1X150 mm2; MEDIA TENSION</t>
  </si>
  <si>
    <t>CCG10</t>
  </si>
  <si>
    <t>CABLE N2YSEY DE 3-1X240 mm2; MEDIA TENSION</t>
  </si>
  <si>
    <t>Cables Subterraneos. Para M.T. Tipo N2YSY</t>
  </si>
  <si>
    <t>CCH01</t>
  </si>
  <si>
    <t>CABLE N2YSY UNIPOLAR DE 10 mm2; MEDIA TENSION</t>
  </si>
  <si>
    <t>CCH02</t>
  </si>
  <si>
    <t>CABLE N2YSY UNIPOLAR DE 16 mm2; MEDIA TENSION</t>
  </si>
  <si>
    <t>CCH03</t>
  </si>
  <si>
    <t>CABLE N2YSY UNIPOLAR DE 25 mm2; MEDIA TENSION</t>
  </si>
  <si>
    <t>CCH04</t>
  </si>
  <si>
    <t>CABLE N2YSY UNIPOLAR DE 35 mm2; MEDIA TENSION</t>
  </si>
  <si>
    <t>CCH05</t>
  </si>
  <si>
    <t>CABLE N2YSY UNIPOLAR DE 50 mm2; MEDIA TENSION</t>
  </si>
  <si>
    <t>CCH06</t>
  </si>
  <si>
    <t>CABLE N2YSY UNIPOLAR DE 70 mm2; MEDIA TENSION</t>
  </si>
  <si>
    <t>CCH07</t>
  </si>
  <si>
    <t>CABLE N2YSY UNIPOLAR DE 95 mm2; MEDIA TENSION</t>
  </si>
  <si>
    <t>CCH08</t>
  </si>
  <si>
    <t>CABLE N2YSY UNIPOLAR DE 120 mm2; MEDIA TENSION</t>
  </si>
  <si>
    <t>CCH09</t>
  </si>
  <si>
    <t>CABLE N2YSY UNIPOLAR DE 150 mm2; MEDIA TENSION</t>
  </si>
  <si>
    <t>CCH10</t>
  </si>
  <si>
    <t>CABLE N2YSY UNIPOLAR DE 240 mm2; MEDIA TENSION</t>
  </si>
  <si>
    <t>Cables Subterraneos. Para B.T. Tipo NAYY</t>
  </si>
  <si>
    <t>CCI01</t>
  </si>
  <si>
    <t>CABLE NAYY DE 3X16 mm2; BAJA TENSION</t>
  </si>
  <si>
    <t>CCI02</t>
  </si>
  <si>
    <t>CABLE NAYY DE 3X70 mm2; BAJA TENSION</t>
  </si>
  <si>
    <t>CCI03</t>
  </si>
  <si>
    <t>CABLE NAYY DE 3X120 mm2; BAJA TENSION</t>
  </si>
  <si>
    <t>CCI04</t>
  </si>
  <si>
    <t>CABLE NAYY DE 3X185 mm2; BAJA TENSION</t>
  </si>
  <si>
    <t>CCI05</t>
  </si>
  <si>
    <t>CABLE NAYY DE 3X300 mm2; BAJA TENSION</t>
  </si>
  <si>
    <t>Cables Subterraneos. Para B.T. Tipo NA2XY</t>
  </si>
  <si>
    <t>CCJ01</t>
  </si>
  <si>
    <t>CABLE NA2XY DE 3-1x70 mm2; BAJA TENSION</t>
  </si>
  <si>
    <t>CCJ02</t>
  </si>
  <si>
    <t>CABLE NA2XY DE 3-1x150 mm2; BAJA TENSION</t>
  </si>
  <si>
    <t>CCJ03</t>
  </si>
  <si>
    <t>CABLE NA2XY DE 3-1x240 mm2; BAJA TENSION</t>
  </si>
  <si>
    <t>CCJ04</t>
  </si>
  <si>
    <t>CABLE NA2XY DE 3-1x400 mm2; BAJA TENSION</t>
  </si>
  <si>
    <t>CCJ05</t>
  </si>
  <si>
    <t>CABLE NA2XY DE 3-1x120 mm2; BAJA TENSION</t>
  </si>
  <si>
    <t>CCJ06</t>
  </si>
  <si>
    <t>CABLE NA2XY DE 3-1x25 mm2; BAJA TENSION</t>
  </si>
  <si>
    <t>CCJ07</t>
  </si>
  <si>
    <t>CABLE NA2XY DE 3-1x35 mm2; BAJA TENSION</t>
  </si>
  <si>
    <t>CCJ08</t>
  </si>
  <si>
    <t>CABLE NA2XY DE 3-1x50 mm2; BAJA TENSION</t>
  </si>
  <si>
    <t>CCJ09</t>
  </si>
  <si>
    <t>CABLE NA2XY DE 3-1x95 mm2; BAJA TENSION</t>
  </si>
  <si>
    <t>CCJ10</t>
  </si>
  <si>
    <t>CABLE NA2XY DE 3-1x185 mm2; BAJA TENSION</t>
  </si>
  <si>
    <t>CCJ11</t>
  </si>
  <si>
    <t>CABLE NA2XY DE 3-1x16 mm2; BAJA TENSION</t>
  </si>
  <si>
    <t>CCJ13</t>
  </si>
  <si>
    <t>CABLE NA2XY DE 3-1x10 mm2; BAJA TENSION</t>
  </si>
  <si>
    <t>CCJ14</t>
  </si>
  <si>
    <t>CABLE NA2XY DE 3-1x500 mm2; BAJA TENSION</t>
  </si>
  <si>
    <t>Cables de Acero. Para M.T.</t>
  </si>
  <si>
    <t>CDA01</t>
  </si>
  <si>
    <t>CABLE DE ACERO GALVANIZADO DE 1/4</t>
  </si>
  <si>
    <t>CDA02</t>
  </si>
  <si>
    <t>CABLE DE ACERO GALVANIZADO DE 3/8</t>
  </si>
  <si>
    <t>Cables Subterraneos. Para M.T. Tipo NA2XSY</t>
  </si>
  <si>
    <t>CDB01</t>
  </si>
  <si>
    <t>CABLE NA2XSY UNIPOLAR 150 mm2; MEDIA TENSION</t>
  </si>
  <si>
    <t>CDB02</t>
  </si>
  <si>
    <t>CABLE NA2XSY UNIPOLAR 50 mm2; MEDIA TENSION</t>
  </si>
  <si>
    <t>CDB03</t>
  </si>
  <si>
    <t>CABLE NA2XSY UNIPOLAR 95 mm2; MEDIA TENSION</t>
  </si>
  <si>
    <t>CDB04</t>
  </si>
  <si>
    <t>CABLE NA2XSY UNIPOLAR 120 mm2; MEDIA TENSION</t>
  </si>
  <si>
    <t>CDB05</t>
  </si>
  <si>
    <t>CABLE NA2XSY UNIPOLAR 185 mm2; MEDIA TENSION</t>
  </si>
  <si>
    <t>CDB06</t>
  </si>
  <si>
    <t>CABLE NA2XSY UNIPOLAR 400 mm2; MEDIA TENSION</t>
  </si>
  <si>
    <t>CDB07</t>
  </si>
  <si>
    <t>CABLE NA2XSY UNIPOLAR 70 mm2; MEDIA TENSION</t>
  </si>
  <si>
    <t>CDB08</t>
  </si>
  <si>
    <t>CABLE NA2XSY UNIPOLAR 240 mm2; MEDIA TENSION</t>
  </si>
  <si>
    <t>CDB09</t>
  </si>
  <si>
    <t>CABLE NA2XSY UNIPOLAR 25 mm2; MEDIA TENSION</t>
  </si>
  <si>
    <t>CDB10</t>
  </si>
  <si>
    <t>CABLE NA2XSY UNIPOLAR 35 mm2; MEDIA TENSION</t>
  </si>
  <si>
    <t>CDB19</t>
  </si>
  <si>
    <t>CDB20</t>
  </si>
  <si>
    <t>Accesorios: Conectores</t>
  </si>
  <si>
    <t>CXC01</t>
  </si>
  <si>
    <t>CONECTOR TERMINAL A COMPRESION CABLE 10MM2</t>
  </si>
  <si>
    <t>CXC02</t>
  </si>
  <si>
    <t>CONECTOR TERMINAL A COMPRESION CABLE 16MM2</t>
  </si>
  <si>
    <t>CXC03</t>
  </si>
  <si>
    <t>CONECTOR TERMINAL A COMPRESION CABLE 25MM2</t>
  </si>
  <si>
    <t>CXC04</t>
  </si>
  <si>
    <t>CONECTOR TERMINAL A COMPRESION CABLE 35MM2</t>
  </si>
  <si>
    <t>CXC05</t>
  </si>
  <si>
    <t>CONECTOR TERMINAL A COMPRESION CABLE 185MM2</t>
  </si>
  <si>
    <t>CXC06</t>
  </si>
  <si>
    <t>CONECTOR TERMINAL A COMPRESION CABLE 240MM2</t>
  </si>
  <si>
    <t>CXC26</t>
  </si>
  <si>
    <t>CONECTOR TERMINAL A COMPRESION CABLE 70MM2</t>
  </si>
  <si>
    <t>CXC27</t>
  </si>
  <si>
    <t>CONECTOR TERMINAL A COMPRESION CABLE 120MM2</t>
  </si>
  <si>
    <t>CXC28</t>
  </si>
  <si>
    <t>CONECTOR TERMINAL A COMPRESION CABLE 300MM2</t>
  </si>
  <si>
    <t>CXC29</t>
  </si>
  <si>
    <t>CONECTOR DERIVACION COMPRESION TIPO H BIMETALICO AA35-70/AA35-CU16-35MM2</t>
  </si>
  <si>
    <t>CXC30</t>
  </si>
  <si>
    <t>CONECTOR DERIVACION COMPRESION TIPO H BIMETALICO AA120/AA70-CU16A70MM2</t>
  </si>
  <si>
    <t>CXC31</t>
  </si>
  <si>
    <t>CONECTOR DERIVACION COMPRESION TIPO H BIMETALICO AA120-185/AA120-185MM2</t>
  </si>
  <si>
    <t>CXC32</t>
  </si>
  <si>
    <t>CONECTOR DERIVACION TIPO PERNO PARTIDO DE BRONCE</t>
  </si>
  <si>
    <t>CXC33</t>
  </si>
  <si>
    <t>CONECTOR DERIVACION TIPO CUÑA</t>
  </si>
  <si>
    <t>CXC34</t>
  </si>
  <si>
    <t>GRAPA TIPO CROSBY O SIMILAR CONDUCT. AA. 35MM2</t>
  </si>
  <si>
    <t>CXC35</t>
  </si>
  <si>
    <t>CONECTOR PERFORACION DE AISLAMIENTO BIMETALICO AA16-70/CU10-16MM2</t>
  </si>
  <si>
    <t>CXC37</t>
  </si>
  <si>
    <t>CONECTOR PERFORACION DE AISLAMIENTO BIMETALICO AA16-70/CU1.5-6MM2</t>
  </si>
  <si>
    <t>CXC40</t>
  </si>
  <si>
    <t>CONECTOR DERIVACION A COMPRESION PARA CONDUCTOR DE COBRE MT</t>
  </si>
  <si>
    <t>CXC41</t>
  </si>
  <si>
    <t>CONECTOR TIPO CODO PARA CABLE 25MM2 10KV.</t>
  </si>
  <si>
    <t>CXP06</t>
  </si>
  <si>
    <t>AMARRE PREFORMADO PARA AISLADOR PIN</t>
  </si>
  <si>
    <t>CXP07</t>
  </si>
  <si>
    <t>AMARRE DE ALUMINIO B.T.</t>
  </si>
  <si>
    <t>CXP12</t>
  </si>
  <si>
    <t>VARILLA DE ARMAR DE 1.20m., APTO PARA CONDUCTOR DE AAAC. De 35 mm2</t>
  </si>
  <si>
    <t>CXP14</t>
  </si>
  <si>
    <t>VARILLA DE ARMAR DE 1.20m., APTO PARA CONDUCTOR DE AAAC. De 25 mm2</t>
  </si>
  <si>
    <t>CXP17</t>
  </si>
  <si>
    <t>VARILLA DE ARMAR DE 1.20m., APTO PARA CONDUCTOR DE AAAC. De 50 mm3</t>
  </si>
  <si>
    <t>CXP18</t>
  </si>
  <si>
    <t>VARILLA DE ARMAR DE 1.20m., APTO PARA CONDUCTOR DE AAAC. De 70 mm2</t>
  </si>
  <si>
    <t>CXP20</t>
  </si>
  <si>
    <t>VARILLA DE ARMAR DE 1.20m., APTO PARA CONDUCTOR DE AAAC. De 90 mm2</t>
  </si>
  <si>
    <t>CXP60</t>
  </si>
  <si>
    <t>VARILLA DE ARMAR DE 1.20m., APTO PARA CONDUCTOR DE AAAC. De 120 mm2</t>
  </si>
  <si>
    <t>Accesorios: Empalmes Y Mangas Para Cables Subterraneos</t>
  </si>
  <si>
    <t>CXS01</t>
  </si>
  <si>
    <t>EMPALME ASIMETRICO EN M.T. PARA CABLES NKY-N2XSY DE 16-35 mm2</t>
  </si>
  <si>
    <t>CXS02</t>
  </si>
  <si>
    <t>EMPALME ASIMETRICO EN M.T. PARA CABLES NKY-N2XSY DE 35-35 mm2</t>
  </si>
  <si>
    <t>CXS03</t>
  </si>
  <si>
    <t>EMPALME ASIMETRICO EN M.T. PARA CABLES NKY-N2XSY DE 70-35 mm2</t>
  </si>
  <si>
    <t>CXS04</t>
  </si>
  <si>
    <t>EMPALME DERECHO PARA CABLE N2XSY 10 KV DE  25 mm2.</t>
  </si>
  <si>
    <t>CXS05</t>
  </si>
  <si>
    <t>EMPALME DERECHO PARA CABLE NKY(10 KV) DE  16 mm2.</t>
  </si>
  <si>
    <t>CXS06</t>
  </si>
  <si>
    <t>EMPALME DERECHO PARA CABLE NKY(10 KV) DE  35 mm2.</t>
  </si>
  <si>
    <t>CXS07</t>
  </si>
  <si>
    <t>EMPALME DERECHO PARA CABLE NKY(10 KV) DE  70 mm2.</t>
  </si>
  <si>
    <t>CXS08</t>
  </si>
  <si>
    <t>EMPALME DERECHO PARA CABLE NKY(10 KV) DE 120 mm2.</t>
  </si>
  <si>
    <t>CXS09</t>
  </si>
  <si>
    <t>EMPALME DERECHO PARA CABLE NKY(10 KV) DE 240 mm2.</t>
  </si>
  <si>
    <t>CXS10</t>
  </si>
  <si>
    <t>EMPALME EN DERIVACION PARA CABLE N2XSY 10 KV. DE  25 mm2.</t>
  </si>
  <si>
    <t>CXS100</t>
  </si>
  <si>
    <t>EMPALME DERECHO CABLE SECO N2XSY 22,9 KV 1x25 mm2 AUTOCONTRAIBLE</t>
  </si>
  <si>
    <t>CXS101</t>
  </si>
  <si>
    <t>EMPALME DERECHO CABLE SECO N2XSY 22,9 KV 1x50 mm2 AUTOCONTRAIBLE</t>
  </si>
  <si>
    <t>CXS102</t>
  </si>
  <si>
    <t>EMPALMES UNIPOLARES PARA CABLES NA2XY (70 mm2) DE BAJA TENSION</t>
  </si>
  <si>
    <t>CXS103</t>
  </si>
  <si>
    <t>EMPALMES UNIPOLARES PARA CABLES NA2XY (150 mm2) DE BAJA TENSION</t>
  </si>
  <si>
    <t>CXS104</t>
  </si>
  <si>
    <t>EMPALMES UNIPOLARES PARA CABLES NA2XY (240 mm2) DE BAJA TENSION</t>
  </si>
  <si>
    <t>CXS105</t>
  </si>
  <si>
    <t>EMPALMES UNIPOLARES PARA CABLES NA2XY (400 mm2) DE BAJA TENSION</t>
  </si>
  <si>
    <t>CXS106</t>
  </si>
  <si>
    <t>EMPALME DERECHO PARA CABLE NA2XSY (10 KV) DE 70 mm2.</t>
  </si>
  <si>
    <t>CXS107</t>
  </si>
  <si>
    <t>EMPALME DERECHO PARA CABLE NA2XSY (10 KV) DE 150 mm2.</t>
  </si>
  <si>
    <t>CXS108</t>
  </si>
  <si>
    <t>EMPALME DERECHO PARA CABLE NA2XSY (10 KV) DE 240 mm2.</t>
  </si>
  <si>
    <t>CXS109</t>
  </si>
  <si>
    <t>EMPALME DERECHO PARA CABLE NA2XSY (10 KV) DE 400 mm2.</t>
  </si>
  <si>
    <t>CXS11</t>
  </si>
  <si>
    <t>EMPALME EN DERIVACION PARA CABLE NKY 10 KV  16/16 mm2.</t>
  </si>
  <si>
    <t>CXS110</t>
  </si>
  <si>
    <t>EMPALMES UNIPOLARES PARA CABLES NA2XY (120 mm2) DE BAJA TENSION</t>
  </si>
  <si>
    <t>UND</t>
  </si>
  <si>
    <t>CXS116</t>
  </si>
  <si>
    <t>EMPALME DERECHO PARA CABLE NA2XSY (10 KV) DE 50 mm2.</t>
  </si>
  <si>
    <t>CXS117</t>
  </si>
  <si>
    <t>EMPALME DERECHO PARA CABLE NA2XSY (10 KV) DE 185 mm2.</t>
  </si>
  <si>
    <t>CXS118</t>
  </si>
  <si>
    <t>EMPALMES UNIPOLARES PARA CABLES NA2XY (10 mm2) DE BAJA TENSION</t>
  </si>
  <si>
    <t>CXS119</t>
  </si>
  <si>
    <t>EMPALMES UNIPOLARES PARA CABLES NA2XY (16 mm2) DE BAJA TENSION</t>
  </si>
  <si>
    <t>CXS12</t>
  </si>
  <si>
    <t>EMPALME EN DERIVACION PARA CABLE NKY 10 KV  35/35-16 mm2.</t>
  </si>
  <si>
    <t>CXS120</t>
  </si>
  <si>
    <t>EMPALMES UNIPOLARES PARA CABLES NA2XY (35 mm2) DE BAJA TENSION</t>
  </si>
  <si>
    <t>CXS121</t>
  </si>
  <si>
    <t>EMPALMES UNIPOLARES PARA CABLES NA2XY (500 mm2) DE BAJA TENSION</t>
  </si>
  <si>
    <t>CXS13</t>
  </si>
  <si>
    <t>EMPALME EN DERIVACION PARA CABLE NKY 10 KV  70/35-16 mm2.</t>
  </si>
  <si>
    <t>CXS14</t>
  </si>
  <si>
    <t>EMPALME EN DERIVACION PARA CABLE NKY 10 KV  70/70 mm2.</t>
  </si>
  <si>
    <t>CXS15</t>
  </si>
  <si>
    <t>EMPALME EN DERIVACION PARA CABLE NKY 10 KV 120/120-70 mm2.</t>
  </si>
  <si>
    <t>CXS16</t>
  </si>
  <si>
    <t>EMPALME EN DERIVACION PARA CABLE NKY 10 KV 120/35 mm2.</t>
  </si>
  <si>
    <t>CXS17</t>
  </si>
  <si>
    <t>EMPALMES UNIPOLARES PARA CABLES NYY ( 16-35) DE BAJA TENSION</t>
  </si>
  <si>
    <t>CXS18</t>
  </si>
  <si>
    <t>EMPALMES UNIPOLARES PARA CABLES NYY ( 70) DE BAJA TENSION</t>
  </si>
  <si>
    <t>CXS19</t>
  </si>
  <si>
    <t>EMPALMES UNIPOLARES PARA CABLES NYY (120-185) DE BAJA TENSION</t>
  </si>
  <si>
    <t>CXS20</t>
  </si>
  <si>
    <t>MANGAS DE PLOMO TAMA-O 1, PARA EMPALMES DE CABLES NKY</t>
  </si>
  <si>
    <t>CXS21</t>
  </si>
  <si>
    <t>MANGAS DE PLOMO TAMA-O 2a, PARA EMPALMES DE CABLES NKY</t>
  </si>
  <si>
    <t>CXS22</t>
  </si>
  <si>
    <t>MANGAS DE PLOMO TAMA-O 2b, PARA EMPALMES DE CABLES NKY</t>
  </si>
  <si>
    <t>CXS23</t>
  </si>
  <si>
    <t>MANGAS DE PLOMO TAMA-O 2c, PARA EMPALMES DE CABLES NKY</t>
  </si>
  <si>
    <t>CXS24</t>
  </si>
  <si>
    <t>MANGAS DE PLOMO TAMA-O 3a, PARA EMPALMES DE CABLES NKY</t>
  </si>
  <si>
    <t>CXS25</t>
  </si>
  <si>
    <t>MANGAS DE PLOMO TAMA-O 3b, PARA EMPALMES DE CABLES NKY</t>
  </si>
  <si>
    <t>CXS26</t>
  </si>
  <si>
    <t>MANGAS DE REPARACION A COMPRESION PARA COND. DE CU. DE  67 mm2.</t>
  </si>
  <si>
    <t>CXS27</t>
  </si>
  <si>
    <t>MANGAS DE REPARACION A COMPRESION PARA COND. DE CU. DE 125 mm2.</t>
  </si>
  <si>
    <t>CXS28</t>
  </si>
  <si>
    <t>EMPALME UNIPOLAR DERECHO/DERIVACION PARA CABLE NYY 300 mm2</t>
  </si>
  <si>
    <t>CXS29</t>
  </si>
  <si>
    <t>EMPALME ASIMETRICO DERECHO/DERIVACION NKY-CABLE SECO BT 35/6-35 mm2</t>
  </si>
  <si>
    <t>CXS30</t>
  </si>
  <si>
    <t>EMPALME ASIMETRICO DERECHO/DERIVACION NKY-CABLE SECO BT 6-16/6-16 mm2</t>
  </si>
  <si>
    <t>CXS31</t>
  </si>
  <si>
    <t>EMPALME DERECHO CABLE SECO N2XSY 1x 50 mm2 15KV PREMOLDEADO</t>
  </si>
  <si>
    <t>CXS32</t>
  </si>
  <si>
    <t>EMPALME DERECHO CABLE SECO N2XSY 1x 70 mm2 15KV PREMOLDEADO</t>
  </si>
  <si>
    <t>CXS33</t>
  </si>
  <si>
    <t>EMPALME DERECHO CABLE SECO N2XSY 1x120 mm2 15KV PREMOLDEADO</t>
  </si>
  <si>
    <t>CXS34</t>
  </si>
  <si>
    <t>EMPALME DERECHO CABLE SECO N2XSY 1x240 mm2 15KV PREMOLDEADO</t>
  </si>
  <si>
    <t>CXS35</t>
  </si>
  <si>
    <t>EMPALME DERECHO CABLE SECO N2XSY 22,9 KV 1x120 mm2 AUTOCONTRAIBLE</t>
  </si>
  <si>
    <t>CXS36</t>
  </si>
  <si>
    <t>EMPALME DERECHO CABLE SECO N2XSY 22,9 KV. 1X240MM2 AUTOCONTRAIBLE</t>
  </si>
  <si>
    <t>CXS50</t>
  </si>
  <si>
    <t>EMPALME SIMETRICO HASTA 1 KV RECTO O EN DERIVACION, CABLE SECO 16 - 35 mm2</t>
  </si>
  <si>
    <t>CXS52</t>
  </si>
  <si>
    <t>EMPALME SIMETRICO HASTA 1 KV RECTO O EN DERIVACION, CABLE SECO 70 mm2</t>
  </si>
  <si>
    <t>CXS54</t>
  </si>
  <si>
    <t>EMPALME SIMETRICO HASTA 1 KV RECTO O EN DERIVACION, CABLE SECO 120 - 185mm2</t>
  </si>
  <si>
    <t>CXS56</t>
  </si>
  <si>
    <t>EMPALME SIMETRICO HASTA 1 KV RECTO O EN DERIVACION, CABLE SECO 240 - 300 mm2</t>
  </si>
  <si>
    <t>CXS60</t>
  </si>
  <si>
    <t>EMPALME RECTO CON RESINA A PRESION 15 KV, CABLE SECO TRIPOLAR DE 120 mm2</t>
  </si>
  <si>
    <t>CXS61</t>
  </si>
  <si>
    <t>EMPALME RECTO CON RESINA A PRESION 15 KV, CABLE SECO TRIPOLAR DE 16 - 35 mm2</t>
  </si>
  <si>
    <t>CXS62</t>
  </si>
  <si>
    <t>EMPALME RECTO CON RESINA A PRESION 15 KV, CABLE SECO TRIPOLAR DE 240 - 300 mm2</t>
  </si>
  <si>
    <t>CXS63</t>
  </si>
  <si>
    <t>EMPALME RECTO CON RESINA A PRESION 15 KV, CABLE SECO TRIPOLAR DE 70 mm2</t>
  </si>
  <si>
    <t>CXS64</t>
  </si>
  <si>
    <t>EMPALME RECTO CON RESINA A PRESION 15 KV, CABLE SECO UNIPOLAR DE 120 mm2</t>
  </si>
  <si>
    <t>CXS65</t>
  </si>
  <si>
    <t>EMPALME RECTO CON RESINA A PRESION 15 KV, CABLE SECO UNIPOLAR DE 16 - 35 mm2</t>
  </si>
  <si>
    <t>CXS66</t>
  </si>
  <si>
    <t>EMPALME RECTO CON RESINA A PRESION 15 KV, CABLE SECO UNIPOLAR DE 240 mm2</t>
  </si>
  <si>
    <t>CXS67</t>
  </si>
  <si>
    <t>EMPALME RECTO CON RESINA A PRESION 15 KV, CABLE SECO UNIPOLAR DE 300 mm2</t>
  </si>
  <si>
    <t>CXS68</t>
  </si>
  <si>
    <t>EMPALME RECTO CON RESINA A PRESION 15 KV, CABLE SECO UNIPOLAR DE 70 mm2</t>
  </si>
  <si>
    <t>CXS70</t>
  </si>
  <si>
    <t>MANGUITO DE EMPALME AUTOMATICO APTO PARA CABLE DE AAAC DE 120 mm2</t>
  </si>
  <si>
    <t>CXS71</t>
  </si>
  <si>
    <t>MANGUITO DE EMPALME AUTOMATICO APTO PARA CABLE DE AAAC DE 35 mm2</t>
  </si>
  <si>
    <t>CXS72</t>
  </si>
  <si>
    <t>MANGUITO DE EMPALME AUTOMATICO APTO PARA CABLE DE AAAC DE 50 mm2</t>
  </si>
  <si>
    <t>CXS73</t>
  </si>
  <si>
    <t>MANGUITO DE EMPALME AUTOMATICO APTO PARA CABLE DE AAAC DE 70 mm2</t>
  </si>
  <si>
    <t>CXS74</t>
  </si>
  <si>
    <t>MANGUITO DE EMPALME AUTOMATICO APTO PARA CABLE DE Al DE 25 mm2</t>
  </si>
  <si>
    <t>CXS80</t>
  </si>
  <si>
    <t>EMPALME ASIMETRICO EN M.T. PARA CABLES NKY-N2XSY DE 70-70 mm2</t>
  </si>
  <si>
    <t>CXS81</t>
  </si>
  <si>
    <t>EMPALME ASIMETRICO EN M.T. PARA CABLES NKY-N2XSY DE 120-120 mm2</t>
  </si>
  <si>
    <t>CXS82</t>
  </si>
  <si>
    <t>EMPALME EN DERIVACION PARA CABLE N2XSY 10 KV. DE  35 mm2</t>
  </si>
  <si>
    <t>CXS83</t>
  </si>
  <si>
    <t>EMPALME EN DERIVACION PARA CABLE N2XSY 10 KV. DE  70 mm2</t>
  </si>
  <si>
    <t>CXS84</t>
  </si>
  <si>
    <t>EMPALME EN DERIVACION PARA CABLE N2XSY 10 KV. DE  120 mm2</t>
  </si>
  <si>
    <t>CXS85</t>
  </si>
  <si>
    <t>EMPALME EN DERIVACION PARA CABLE N2XSY 10 KV. DE  240 mm2</t>
  </si>
  <si>
    <t>CXS86</t>
  </si>
  <si>
    <t>EMPALME DERECHO PARA CABLE N2XSY (10 KV) DE 35 mm2</t>
  </si>
  <si>
    <t>CXS90</t>
  </si>
  <si>
    <t>EMPALME ASIMETRICO DERECHO Y DERIVACION EN B.T. PARA CABLES NKY-NYY DE 35/6-35 mm2</t>
  </si>
  <si>
    <t>CXS91</t>
  </si>
  <si>
    <t>EMPALME ASIMETRICO DERECHO Y DERIVACION EN B.T. PARA CABLES NKY-NYY DE 70/6-70 mm2</t>
  </si>
  <si>
    <t>CXS92</t>
  </si>
  <si>
    <t>EMPALME ASIMETRICO DERECHO Y DERIVACION EN B.T. PARA CABLES NKY-NYY DE 120-185/10-185 mm2</t>
  </si>
  <si>
    <t>CXS93</t>
  </si>
  <si>
    <t>EMPALME ASIMETRICO DERECHO Y DERIVACION EN B.T. PARA CABLES NKY-NYY DE 300/10-300 mm2</t>
  </si>
  <si>
    <t>CXS96</t>
  </si>
  <si>
    <t>EMPALMES UNIPOLARES PARA CABLES NYY 6-10 mm2 DE BAJA TENSION</t>
  </si>
  <si>
    <t>CXS97</t>
  </si>
  <si>
    <t>EMPALMES UNIPOLARES PARA CABLES NYY 300 mm2 DE BAJA TENSION</t>
  </si>
  <si>
    <t>CXS98</t>
  </si>
  <si>
    <t>TERMINACION POLIM. INTEMP. AUTOSOP. AL 3X120+67MM2 10KV</t>
  </si>
  <si>
    <t>CXS99</t>
  </si>
  <si>
    <t>TERMINACION POLIM. INTEMP. AUTOSOP. AL 3X70+67MM2 10KV</t>
  </si>
  <si>
    <t>Accesorios: Terminales Para Cables Subterraneos</t>
  </si>
  <si>
    <t>CXT01</t>
  </si>
  <si>
    <t>TERMINAL EXTERIOR EPDM PARA CABLE SECO 10 KV. DE  16-35 mm2.</t>
  </si>
  <si>
    <t>CXT02</t>
  </si>
  <si>
    <t>TERMINAL EXTERIOR EPDM PARA CABLE SECO 10 KV. DE  70 mm2.</t>
  </si>
  <si>
    <t>CXT03</t>
  </si>
  <si>
    <t>TERMINAL EXTERIOR PORCELANA PARA CABLE N2XSY 10 KV. DE  25 mm2.</t>
  </si>
  <si>
    <t>CXT04</t>
  </si>
  <si>
    <t>TERMINAL EXTERIOR PORCELANA PARA CABLE NKY 10 KV. DE  16 mm2.</t>
  </si>
  <si>
    <t>CXT05</t>
  </si>
  <si>
    <t>TERMINAL EXTERIOR PORCELANA PARA CABLE NKY 10 KV. DE  35 mm2.</t>
  </si>
  <si>
    <t>CXT06</t>
  </si>
  <si>
    <t>TERMINAL EXTERIOR PORCELANA PARA CABLE NKY 10 KV. DE  70 mm2.</t>
  </si>
  <si>
    <t>CXT07</t>
  </si>
  <si>
    <t>TERMINAL EXTERIOR PORCELANA PARA CABLE NKY 10 KV. DE 120 mm2.</t>
  </si>
  <si>
    <t>CXT08</t>
  </si>
  <si>
    <t>TERMINAL EXTERIOR PORCELANA PARA CABLE NKY 10 KV. DE 240 mm2.</t>
  </si>
  <si>
    <t>CXT09</t>
  </si>
  <si>
    <t>TERMINAL EXTERIOR TERMORESTRINGENTE PARA CABLE N2XSY 10 KV. DE  25 mm2.</t>
  </si>
  <si>
    <t>CXT10</t>
  </si>
  <si>
    <t>TERMINAL EXTERIOR TERMORESTRINGENTE PARA CABLE SECO 10 KV. DE  16-35 mm2.</t>
  </si>
  <si>
    <t>CXT100</t>
  </si>
  <si>
    <t>TERMINAL EXTERIOR TERMORESTRINGENTE PARA CABLE N2XSY 22.9 KV. DE  50 mm2.</t>
  </si>
  <si>
    <t>CXT101</t>
  </si>
  <si>
    <t>TERMINAL INTERIOR TERMORESTRINGENTE PARA CABLE N2XSY 22.9 KV. DE  50 mm2.</t>
  </si>
  <si>
    <t>CXT102</t>
  </si>
  <si>
    <t>TERMINAL EXTERIOR TERMORESTRINGENTE PARA CABLE N2XSY 22.9 KV. DE  120 mm2.</t>
  </si>
  <si>
    <t>CXT103</t>
  </si>
  <si>
    <t>TERMINAL INTERIOR TERMORESTRINGENTE PARA CABLE N2XSY 22.9 KV. DE  120 mm2.</t>
  </si>
  <si>
    <t>CXT104</t>
  </si>
  <si>
    <t>TERMINAL EXTERIOR TERMORESTRINGENTE PARA CABLE N2XSY 22.9 KV. DE  240 mm2.</t>
  </si>
  <si>
    <t>CXT105</t>
  </si>
  <si>
    <t>TERMINAL INTERIOR TERMORESTRINGENTE PARA CABLE N2XSY 22.9 KV. DE  240 mm2.</t>
  </si>
  <si>
    <t>CXT106</t>
  </si>
  <si>
    <t>TERMINAL PARA B.T. PARA CABLE NA2XY 70 mm2</t>
  </si>
  <si>
    <t>CXT107</t>
  </si>
  <si>
    <t>TERMINAL PARA B.T. PARA CABLE NA2XY 150 mm2</t>
  </si>
  <si>
    <t>CXT108</t>
  </si>
  <si>
    <t>TERMINAL PARA B.T. PARA CABLE NA2XY 240 mm2</t>
  </si>
  <si>
    <t>CXT109</t>
  </si>
  <si>
    <t>TERMINAL PARA B.T. PARA CABLE NA2XY 400 mm2</t>
  </si>
  <si>
    <t>CXT11</t>
  </si>
  <si>
    <t>TERMINAL EXTERIOR TERMORESTRINGENTE PARA CABLE SECO 10 KV. DE  70 mm2.</t>
  </si>
  <si>
    <t>CXT110</t>
  </si>
  <si>
    <t>TERMINAL EXTERIOR TERMORESTRINGENTE PARA CABLE NA2XSY 10 KV. DE  70 mm2.</t>
  </si>
  <si>
    <t>CXT111</t>
  </si>
  <si>
    <t>TERMINAL INTERIOR TERMORESTRINGENTE PARA CABLE NA2XSY 10 KV. DE  70 mm2.</t>
  </si>
  <si>
    <t>CXT112</t>
  </si>
  <si>
    <t>TERMINAL EXTERIOR TERMORESTRINGENTE PARA CABLE NA2XSY 10 KV. DE  150 mm2.</t>
  </si>
  <si>
    <t>CXT113</t>
  </si>
  <si>
    <t>TERMINAL INTERIOR TERMORESTRINGENTE PARA CABLE NA2XSY 10 KV. DE  150 mm2.</t>
  </si>
  <si>
    <t>CXT114</t>
  </si>
  <si>
    <t>TERMINAL EXTERIOR TERMORESTRINGENTE PARA CABLE NA2XSY 10 KV. DE  240 mm2.</t>
  </si>
  <si>
    <t>CXT115</t>
  </si>
  <si>
    <t>TERMINAL INTERIOR TERMORESTRINGENTE PARA CABLE NA2XSY 10 KV. DE  240 mm2.</t>
  </si>
  <si>
    <t>CXT116</t>
  </si>
  <si>
    <t>TERMINAL EXTERIOR TERMORESTRINGENTE PARA CABLE NA2XSY 10 KV. DE  400 mm2.</t>
  </si>
  <si>
    <t>CXT117</t>
  </si>
  <si>
    <t>TERMINAL INTERIOR TERMORESTRINGENTE PARA CABLE NA2XSY 10 KV. DE  400 mm2.</t>
  </si>
  <si>
    <t>CXT118</t>
  </si>
  <si>
    <t>TERMINAL PARA B.T. PARA CABLE NA2XY 120 mm2</t>
  </si>
  <si>
    <t>CXT12</t>
  </si>
  <si>
    <t>TERMINAL EXTERIOR TERMORESTRINGENTE PARA CABLE SECO 10 KV. DE 120 mm2.</t>
  </si>
  <si>
    <t>CXT13</t>
  </si>
  <si>
    <t>TERMINAL EXTERIOR TERMORESTRINGENTE PARA CABLE SECO 10 KV. DE 240 mm2.</t>
  </si>
  <si>
    <t>CXT132</t>
  </si>
  <si>
    <t>TERMINAL EXTERIOR TERMORESTRINGENTE PARA CABLE N2XSY 20 KV. DE  120 mm2.</t>
  </si>
  <si>
    <t>CXT133</t>
  </si>
  <si>
    <t>TERMINAL INTERIOR TERMORESTRINGENTE PARA CABLE N2XSY 20 KV. DE  120 mm2.</t>
  </si>
  <si>
    <t>CXT134</t>
  </si>
  <si>
    <t>TERMINAL EXTERIOR TERMORESTRINGENTE PARA CABLE N2XSY 20 KV. DE  500 mm2.</t>
  </si>
  <si>
    <t>CXT135</t>
  </si>
  <si>
    <t>TERMINAL INTERIOR TERMORESTRINGENTE PARA CABLE N2XSY 20 KV. DE  500 mm2.</t>
  </si>
  <si>
    <t>CXT136</t>
  </si>
  <si>
    <t>TERMINAL PARA B.T. PARA CABLE NA2XY 10 mm2</t>
  </si>
  <si>
    <t>CXT137</t>
  </si>
  <si>
    <t>TERMINAL PARA B.T. PARA CABLE NA2XY 16 mm2</t>
  </si>
  <si>
    <t>CXT138</t>
  </si>
  <si>
    <t>TERMINAL PARA B.T. PARA CABLE NA2XY 35 mm2</t>
  </si>
  <si>
    <t>CXT139</t>
  </si>
  <si>
    <t>TERMINAL INTERIOR TERMORESTRINGENTE PARA CABLE SECO 10 KV. DE  50 mm2.</t>
  </si>
  <si>
    <t>CXT14</t>
  </si>
  <si>
    <t>TERMINAL INTERIOR EPDM PARA CABLE SECO 10 KV. DE 35 mm2.</t>
  </si>
  <si>
    <t>CXT140</t>
  </si>
  <si>
    <t>TERMINAL INTERIOR TERMORESTRINGENTE PARA CABLE SECO 10 KV. DE  185 mm2.</t>
  </si>
  <si>
    <t>CXT141</t>
  </si>
  <si>
    <t>TERMINAL EXTERIOR TERMORESTRINGENTE PARA CABLE SECO 10 KV. DE  50 mm2.</t>
  </si>
  <si>
    <t>CXT142</t>
  </si>
  <si>
    <t>TERMINAL EXTERIOR TERMORESTRINGENTE PARA CABLE SECO 10 KV. DE  185 mm2.</t>
  </si>
  <si>
    <t>CXT15</t>
  </si>
  <si>
    <t>TERMINAL INTERIOR EPDM PARA CABLE SECO 10 KV. DE 70 mm2.</t>
  </si>
  <si>
    <t>CXT16</t>
  </si>
  <si>
    <t>TERMINAL INTERIOR PORCELANA PARA CABLE NKY 10 KV. DE  16 mm2.</t>
  </si>
  <si>
    <t>CXT17</t>
  </si>
  <si>
    <t>TERMINAL INTERIOR PORCELANA PARA CABLE NKY 10 KV. DE  35 mm2.</t>
  </si>
  <si>
    <t>CXT18</t>
  </si>
  <si>
    <t>TERMINAL INTERIOR PORCELANA PARA CABLE NKY 10 KV. DE  70 mm2.</t>
  </si>
  <si>
    <t>CXT19</t>
  </si>
  <si>
    <t>TERMINAL INTERIOR PORCELANA PARA CABLE NKY 10 KV. DE 120 mm2.</t>
  </si>
  <si>
    <t>CXT20</t>
  </si>
  <si>
    <t>TERMINAL INTERIOR PORCELANA PARA CABLE NKY 10 KV. DE 240 mm2.</t>
  </si>
  <si>
    <t>CXT21</t>
  </si>
  <si>
    <t>TERMINAL INTERIOR TERMORESTRINGENTE PARA CABLE N2XSY 10 KV. DE  25 mm2.</t>
  </si>
  <si>
    <t>CXT22</t>
  </si>
  <si>
    <t>TERMINAL INTERIOR TERMORESTRINGENTE PARA CABLE NKY 10 KV. DE  16 mm2.</t>
  </si>
  <si>
    <t>CXT23</t>
  </si>
  <si>
    <t>TERMINAL INTERIOR TERMORESTRINGENTE PARA CABLE NKY 10 KV. DE  35 mm2.</t>
  </si>
  <si>
    <t>CXT24</t>
  </si>
  <si>
    <t>TERMINAL INTERIOR TERMORESTRINGENTE PARA CABLE NKY 10 KV. DE  70 mm2.</t>
  </si>
  <si>
    <t>CXT25</t>
  </si>
  <si>
    <t>TERMINAL INTERIOR TERMORESTRINGENTE PARA CABLE NKY 10 KV. DE 120 mm2.</t>
  </si>
  <si>
    <t>CXT26</t>
  </si>
  <si>
    <t>TERMINAL INTERIOR TERMORESTRINGENTE PARA CABLE NKY 10 KV. DE 240 mm2.</t>
  </si>
  <si>
    <t>CXT27</t>
  </si>
  <si>
    <t>TERMINAL INTERIOR TERMORESTRINGENTE PARA CABLE SECO 10 KV. DE  16-35 mm2.</t>
  </si>
  <si>
    <t>CXT28</t>
  </si>
  <si>
    <t>TERMINAL INTERIOR TERMORESTRINGENTE PARA CABLE SECO 10 KV. DE  70 mm2.</t>
  </si>
  <si>
    <t>CXT29</t>
  </si>
  <si>
    <t>TERMINAL INTERIOR TERMORESTRINGENTE PARA CABLE SECO 10 KV. DE 120 mm2.</t>
  </si>
  <si>
    <t>CXT30</t>
  </si>
  <si>
    <t>TERMINAL INTERIOR TERMORESTRINGENTE PARA CABLE SECO 10 KV. DE 240 mm2.</t>
  </si>
  <si>
    <t>CXT31</t>
  </si>
  <si>
    <t>TERMINAL PARA B.T. PARA CABLE NKY</t>
  </si>
  <si>
    <t>CXT32</t>
  </si>
  <si>
    <t>TERMINAL PARA B.T. PARA CABLE SECO</t>
  </si>
  <si>
    <t>CXT36</t>
  </si>
  <si>
    <t>TERMINAL INTERIOR PARA CABLE N2XSY 3-1X 25 HASTA 3-1X50 MM2  10KV.</t>
  </si>
  <si>
    <t>CXT37</t>
  </si>
  <si>
    <t>TERMINAL EXTERIOR PARA CABLE N2XSY 3-1X25 HASTA 3-1X50 MM2  10KV</t>
  </si>
  <si>
    <t>CXT38</t>
  </si>
  <si>
    <t>TERMINAL TP. CAJA INTEMPERIE CABLE NKY 10KV.3X35MM2. TERMOCONTRAIBLE</t>
  </si>
  <si>
    <t>CXT39</t>
  </si>
  <si>
    <t>TERMINAL TP. CAJA INTEMPERIE CABLE NKY 10KV.3X120MM2. TERMOCONTRAIBLE</t>
  </si>
  <si>
    <t>CXT40</t>
  </si>
  <si>
    <t>TERMINAL EXTERIOR TERMOCONTRAIBLE CABLE NKY 10KV 3X240MM2.</t>
  </si>
  <si>
    <t>CXT41</t>
  </si>
  <si>
    <t>TERMINAL EXTERIOR PARA CABLE AA.NA2XS2Y-S 70MM2 15KV</t>
  </si>
  <si>
    <t>CXT42</t>
  </si>
  <si>
    <t>TERMINAL INTERIOR CABLE SECO N2XSY 3-1X240MM2 22,9 KV.TERMOCONTRAIBLE</t>
  </si>
  <si>
    <t>CXT43</t>
  </si>
  <si>
    <t>TERMINAL EXTERIOR TERMORESTRINGENTE PARA CABLE NKY 10 KV. DE  16 mm2.</t>
  </si>
  <si>
    <t>CXT44</t>
  </si>
  <si>
    <t>TERMINAL EXTERIOR TERMORESTRINGENTE PARA CABLE NKY 10 KV. DE  35 mm2.</t>
  </si>
  <si>
    <t>CXT45</t>
  </si>
  <si>
    <t>TERMINAL EXTERIOR TERMORESTRINGENTE PARA CABLE NKY 10 KV. DE  70 mm2.</t>
  </si>
  <si>
    <t>CXT46</t>
  </si>
  <si>
    <t>TERMINAL EXTERIOR TERMORESTRINGENTE PARA CABLE NKY 10 KV. DE  120 mm2.</t>
  </si>
  <si>
    <t>CXT50</t>
  </si>
  <si>
    <t>TERMINACIONES PARA CABLE SECO UNIPOLAR, INTERIOR, 15 KV., 25 - 70 mm2</t>
  </si>
  <si>
    <t>CXT52</t>
  </si>
  <si>
    <t>TERMINACIONES PARA CABLE SECO UNIPOLAR, INTERIOR, 15 KV., 120 - 240 mm2</t>
  </si>
  <si>
    <t>CXT54</t>
  </si>
  <si>
    <t>TERMINACIONES PARA CABLE SECO UNIPOLAR, INTERIOR, 15 KV., 300mm2</t>
  </si>
  <si>
    <t>CXT56</t>
  </si>
  <si>
    <t>TERMINACIONES PARA CABLE SECO UNIPOLAR, EXTERIOR, 15 KV., 25 - 70 mm2</t>
  </si>
  <si>
    <t>CXT58</t>
  </si>
  <si>
    <t>TERMINACIONES PARA CABLE SECO UNIPOLAR, EXTERIOR, 15 KV., 120 - 240 mm2</t>
  </si>
  <si>
    <t>CXT60</t>
  </si>
  <si>
    <t>TERMINACIONES PARA CABLE SECO UNIPOLAR, EXTERIOR, 15 KV., 300 - 500 mm2</t>
  </si>
  <si>
    <t>CXT62</t>
  </si>
  <si>
    <t>TERMINACIONES PARA CABLE SECO UNIPOLAR, EXTERIOR, 15 KV., 500 - 850 mm2</t>
  </si>
  <si>
    <t>CXT64</t>
  </si>
  <si>
    <t>TERMINACIONES PARA CABLE SECO TRIPOLAR, INTERIOR, 15 KV., 25 - 70 mm2</t>
  </si>
  <si>
    <t>CXT66</t>
  </si>
  <si>
    <t>TERMINACIONES PARA CABLE SECO TRIPOLAR, INTERIOR, 15 KV., 120 - 240 mm2</t>
  </si>
  <si>
    <t>CXT68</t>
  </si>
  <si>
    <t>TERMINACIONES PARA CABLE SECO TRIPOLAR, INTERIOR, 15 KV., 300  - 400 mm2</t>
  </si>
  <si>
    <t>CXT70</t>
  </si>
  <si>
    <t>TERMINACIONES PARA CABLE SECO TRIPOLAR, EXTERIOR, 15 KV., 25 - 70 mm2</t>
  </si>
  <si>
    <t>CXT72</t>
  </si>
  <si>
    <t>TERMINACIONES PARA CABLE SECO TRIPOLAR, EXTERIOR, 15 KV., 120 - 240 mm2</t>
  </si>
  <si>
    <t>CXT74</t>
  </si>
  <si>
    <t>TERMINACIONES PARA CABLE SECO TRIPOLAR, EXTERIOR, 15 KV., 300 - 400 mm2</t>
  </si>
  <si>
    <t>CXT80</t>
  </si>
  <si>
    <t>CABEZA TERMINAL PARA CABLE NKY USO EXTERIOR - INTERIOR, 15 KV.; 35 mm2</t>
  </si>
  <si>
    <t>CXT82</t>
  </si>
  <si>
    <t>CABEZA TERMINAL PARA CABLE NKY USO EXTERIOR - INTERIOR, 15 KV.; 70 mm2</t>
  </si>
  <si>
    <t>CXT84</t>
  </si>
  <si>
    <t>CABEZA TERMINAL PARA CABLE NKY USO EXTERIOR - INTERIOR, 15 KV.; 120  - 185 mm2</t>
  </si>
  <si>
    <t>CXT86</t>
  </si>
  <si>
    <t>CABEZA TERMINAL PARA CABLE NKY USO EXTERIOR - INTERIOR, 15 KV.; 240 mm2</t>
  </si>
  <si>
    <t>CXT90</t>
  </si>
  <si>
    <t>TERMINAL DE COBRE DE PRESION PARA CONDUCTOR DE 25 mm2</t>
  </si>
  <si>
    <t>CXT91</t>
  </si>
  <si>
    <t>TERMINAL DE COBRE DE PRESION PARA CONDUCTOR DE 35 mm2</t>
  </si>
  <si>
    <t>CXT92</t>
  </si>
  <si>
    <t>TERMINAL DE COBRE DE PRESION PARA CONDUCTOR DE 50 mm2</t>
  </si>
  <si>
    <t>CXT93</t>
  </si>
  <si>
    <t>TERMINAL DE COBRE DE PRESION PARA CONDUCTOR DE 70 mm2</t>
  </si>
  <si>
    <t>CXT94</t>
  </si>
  <si>
    <t>TERMINAL DE COBRE DE PRESION PARA CONDUCTOR  DE 90 mm2</t>
  </si>
  <si>
    <t>CXT95</t>
  </si>
  <si>
    <t>TERMINAL DE COBRE DE PRESION PARA CONDUCTOR DE 120 mm2</t>
  </si>
  <si>
    <t>CXT96</t>
  </si>
  <si>
    <t>TERMINAL DE COBRE DE PRESION PARA 300 A.</t>
  </si>
  <si>
    <t>CXT97</t>
  </si>
  <si>
    <t>TERMINAL EXTERIOR TERMORESTRINGENTE PARA CABLE NKY 10 KV. DE  240 mm2.</t>
  </si>
  <si>
    <t>CXT98</t>
  </si>
  <si>
    <t>TERMINAL EXTERIOR TERMORESTRINGENTE PARA CABLE N2XSY 22.9 KV. DE  25 mm2.</t>
  </si>
  <si>
    <t>CXT99</t>
  </si>
  <si>
    <t>TERMINAL INTERIOR TERMORESTRINGENTE PARA CABLE N2XSY 22.9 KV. DE  25 mm2.</t>
  </si>
  <si>
    <t>Accesorios: Ductos. Separadores. Tubo</t>
  </si>
  <si>
    <t>CXX03</t>
  </si>
  <si>
    <t>CONDUCTOR DE COBRE, TEMPLE SUAVE, TIPO TW de 6 mm2 PARA AMARRE</t>
  </si>
  <si>
    <t>CXX04</t>
  </si>
  <si>
    <t>CONDUCTOR DE COBRE, TEMPLE SUAVE, TIPO TW de 4 mm2 PARA AMARRE</t>
  </si>
  <si>
    <t>CXX05</t>
  </si>
  <si>
    <t>AMARRE DOBLE ALUMINIO BLANDO EC 4AWG 1600MM MT</t>
  </si>
  <si>
    <t>CXX09</t>
  </si>
  <si>
    <t>CINTA PLANA DE ARMAR DE ALUMINIO DE 1.4 mm x 7.6 mm</t>
  </si>
  <si>
    <t>CXX10</t>
  </si>
  <si>
    <t>CINTA SEÑALIZADORA, PLASTICO PESADO ROJO, 0.05m ANCHO, INST. CABLE SUBTERRANEO DE B.T.</t>
  </si>
  <si>
    <t>CXX11</t>
  </si>
  <si>
    <t>DUCTOS DE CONCRETO</t>
  </si>
  <si>
    <t>CXX13</t>
  </si>
  <si>
    <t>SEPARADOR PARA B.T. DE PVC-SAP DE  2 VIAS</t>
  </si>
  <si>
    <t>CXX14</t>
  </si>
  <si>
    <t>SEPARADOR PARA B.T. DE PVC-SAP DE  3 VIAS</t>
  </si>
  <si>
    <t>CXX15</t>
  </si>
  <si>
    <t>SEPARADOR PARA B.T. DE PVC-SAP DE  4 VIAS</t>
  </si>
  <si>
    <t>CXX16</t>
  </si>
  <si>
    <t>SEPARADOR PARA B.T. DE PVC-SAP DE  5 VIAS</t>
  </si>
  <si>
    <t>CXX17</t>
  </si>
  <si>
    <t>SEPARADOR PARA B.T. DE PVC-TRIANGULAR, PARA CABLE AUTOSOPORTADO</t>
  </si>
  <si>
    <t>CXX18</t>
  </si>
  <si>
    <t>SEPARADOR PARA M.T. DE PVC-TRIANGULAR</t>
  </si>
  <si>
    <t>CXX19</t>
  </si>
  <si>
    <t>TUBO DE PROTECCION DE CABLE SUBTERRANEO EN POSTE</t>
  </si>
  <si>
    <t>CXX25</t>
  </si>
  <si>
    <t>ABRAZADERA CABLE UNIP. N2XSY 1X25MM2  36MMD</t>
  </si>
  <si>
    <t>CXX30</t>
  </si>
  <si>
    <t>CINTA ELECTR.TERMOPLASTICA BLANCA 19MM.X 10M</t>
  </si>
  <si>
    <t>ROLLO</t>
  </si>
  <si>
    <t>CXX32</t>
  </si>
  <si>
    <t>CINTA AISLANTE TERMOCONTRAIBLE PARA LINEAS AEREAS 10KV</t>
  </si>
  <si>
    <t>CXX34</t>
  </si>
  <si>
    <t>CINTA AISLANTE DE ALGODON DE 19MM ANCHO</t>
  </si>
  <si>
    <t>CXX36</t>
  </si>
  <si>
    <t>CUBIERTAS AISLANTES PARA FIN DE LINEA (RK 99.3595 o SIMILAR)</t>
  </si>
  <si>
    <t>CXX40</t>
  </si>
  <si>
    <t>CAPUCHON TERMORREST. CABLE NKY  70/120MM2.</t>
  </si>
  <si>
    <t>CXX42</t>
  </si>
  <si>
    <t>CAMPANA PARA TERMINAL INTEMPERIE 70/120MM2 10KV</t>
  </si>
  <si>
    <t>CXX44</t>
  </si>
  <si>
    <t>BORNE RESINA TERMOPLAST. TETRAPOLAR 30A. 500V. 16MM2</t>
  </si>
  <si>
    <t>CXX45</t>
  </si>
  <si>
    <t>DUCTOS DE CONCRETO,  2 VIAS</t>
  </si>
  <si>
    <t>CXY01</t>
  </si>
  <si>
    <t>CAJA METALICA DE DERIVACION AEREA BT</t>
  </si>
  <si>
    <t>CMyE03</t>
  </si>
  <si>
    <t>Tableros de Distribución</t>
  </si>
  <si>
    <t>Tableros De Distribucion B.T.</t>
  </si>
  <si>
    <t>DCA01</t>
  </si>
  <si>
    <t>TABLERO DE DISTRIBUCION DE ACOMETIDAS CON BORNERA 3F BT</t>
  </si>
  <si>
    <t>DCB01</t>
  </si>
  <si>
    <t>TABLERO DE DISTRIBUCION, PARA S.E. AEREA BIPOSTE.</t>
  </si>
  <si>
    <t>DCC01</t>
  </si>
  <si>
    <t>TABLERO DE DISTRIBUCION, PARA S.E. COMPACTA BOVEDA.</t>
  </si>
  <si>
    <t>DCC02</t>
  </si>
  <si>
    <t>TABLERO DE DISTRIBUCION, PARA S.E. BIPOSTE/COMPACTA BOVEDA Y ACCESORIOS, TAMAÑO 1</t>
  </si>
  <si>
    <t>DCC03</t>
  </si>
  <si>
    <t>TABLERO DE DISTRIBUCION, PARA S.E. BIPOSTE/COMPACTA BOVEDA Y ACCESORIOS, TAMAÑO 2</t>
  </si>
  <si>
    <t>DCM01</t>
  </si>
  <si>
    <t>TABLERO DE DISTRIBUCION, PARA S.E. AEREA MONOPOSTE</t>
  </si>
  <si>
    <t>DCM02</t>
  </si>
  <si>
    <t>TABLERO DE DISTRIBUCION, TIPO M01, PARA S.E. MONOPOSTE Y ACCESORIOS</t>
  </si>
  <si>
    <t>DCM03</t>
  </si>
  <si>
    <t>TABLERO DE DISTRIBUCION, TIPO M02, PARA S.E. MONOPOSTE Y ACCESORIOS</t>
  </si>
  <si>
    <t>DCM04</t>
  </si>
  <si>
    <t>TABLERO DE DISTRIBUCION, TIPO M03, PARA S.E. MONOPOSTE Y ACCESORIOS</t>
  </si>
  <si>
    <t>Accesorios</t>
  </si>
  <si>
    <t>DCT01</t>
  </si>
  <si>
    <t>CAJA DE MEDICION TIPO LT CON TABLERO, VIDRIO Y CERRADURA</t>
  </si>
  <si>
    <t>DCT03</t>
  </si>
  <si>
    <t>CAJA TOMA TIPO F2 CON TABLERO DE DISTRIBUCION 100KVA</t>
  </si>
  <si>
    <t>DPF01</t>
  </si>
  <si>
    <t>BASE PORTAFUSIBLE TRIPOLAR TIPO T30 DE 100 A.; PARA FUSIBLE TIPO LAMINA</t>
  </si>
  <si>
    <t>DPF02</t>
  </si>
  <si>
    <t>BASE PORTAFUSIBLE UNIPOLAR TIPO F DE 350 A.; PARA FUSIBLE TIPO LAMINA</t>
  </si>
  <si>
    <t>DXA28</t>
  </si>
  <si>
    <t>MEDIDOR TRIFASICO ELECTRONICO 3 HILOS 220V 15/90A</t>
  </si>
  <si>
    <t>DXA29</t>
  </si>
  <si>
    <t>MEDIDOR MONOFASICO ELECTRONICO 2 HILOS 220V 10/50A</t>
  </si>
  <si>
    <t>DXS01</t>
  </si>
  <si>
    <t>BARRA DE COBRE PARA TABLERO B.T. 40 X 5 mm.</t>
  </si>
  <si>
    <t>DXS02</t>
  </si>
  <si>
    <t>SOPORTE DE TABLERO DE DIST. SEC. Y AP. PARA S.E. CONVENCIONAL DE 5.00 X 4.00 m.</t>
  </si>
  <si>
    <t>DXS03</t>
  </si>
  <si>
    <t>SOPORTE DE TABLERO DE DIST. SEC. Y AP. PARA S.E. CONVENCIONAL DE 5.00 X 7.50 m.</t>
  </si>
  <si>
    <t>DXS04</t>
  </si>
  <si>
    <t>BARRA COLECTORA BT SUBESTACION CONVENCIONAL 100/250KVA 8X60X660MM</t>
  </si>
  <si>
    <t>DXS05</t>
  </si>
  <si>
    <t>BARRA COLECTORA TABLERO DE DISTRIBUCION SECUNDARIA AP (U-V-W)</t>
  </si>
  <si>
    <t>DXS06</t>
  </si>
  <si>
    <t>BARRA COLECTORA BT SUBESTACION CONVENCIONAL 100/250KVA 8X60X1030MM</t>
  </si>
  <si>
    <t>DXS07</t>
  </si>
  <si>
    <t>BARRA COLECTORA BT SUBESTACION CONVENCIONAL 400KVA 8X80X1110MM</t>
  </si>
  <si>
    <t>DXS08</t>
  </si>
  <si>
    <t>BARRA COLECTORA BT SUBESTACION CONVENCIONAL 630KVA 8X80X1190MM</t>
  </si>
  <si>
    <t>DXS35</t>
  </si>
  <si>
    <t>MODULO AP. PARA TABLERO DE DISTRIBUCION SECUNDARIA SAB-SCP-SCB</t>
  </si>
  <si>
    <t>DXS37</t>
  </si>
  <si>
    <t>CARGADOR MONOFASICO PARA BATERIA 220VAC/24VDC</t>
  </si>
  <si>
    <t>DXS38</t>
  </si>
  <si>
    <t>BANCO DE BATERIA 24VCC. 30AH 20 CELDAS</t>
  </si>
  <si>
    <t>CMyE04</t>
  </si>
  <si>
    <t>Ferretería</t>
  </si>
  <si>
    <t>Arandelas</t>
  </si>
  <si>
    <t>FAC01</t>
  </si>
  <si>
    <t>ARANDELA CUADRADA CURVA DE 57X57X5 mm (2-1/4X2-1/4X3/16 PULG.); AGUJERO 14 mm. DIAM.</t>
  </si>
  <si>
    <t>FAC02</t>
  </si>
  <si>
    <t>ARANDELA CUADRADA CURVA DE 57X57X5 mm (2-1/4X2-1/4X3/16 PULG.); AGUJERO 17 mm. DIAM.</t>
  </si>
  <si>
    <t>FAC03</t>
  </si>
  <si>
    <t>ARANDELA CUADRADA CURVA DE 57X57X5 mm (2-1/4X2-1/4X3/16 PULG.); AGUJERO 21 mm. DIAM.</t>
  </si>
  <si>
    <t>FAC04</t>
  </si>
  <si>
    <t>ARANDELA CUADRADA CURVA DE 76X76X5 mm ( 3X3 X3/16 PULG); AGUJERO 17 mm. DIAM.</t>
  </si>
  <si>
    <t>FAC05</t>
  </si>
  <si>
    <t>ARANDELA CUADRADA CURVA DE 76X76X6 mm (3X3 X1/4 PULG.); AGUJERO 21 mm. DIAM.</t>
  </si>
  <si>
    <t>FAC06</t>
  </si>
  <si>
    <t>ARANDELA CUADRADA PLANA DE  57X57X5 mm (2-1/4X2-1/4X3/16 PULG.); AGUJERO 14 mm. DIAM.</t>
  </si>
  <si>
    <t>FAC07</t>
  </si>
  <si>
    <t>ARANDELA CUADRADA PLANA DE  57X57X5 mm (2-1/4X2-1/4X3/16 PULG.); AGUJERO 17 mm. DIAM.</t>
  </si>
  <si>
    <t>FAC08</t>
  </si>
  <si>
    <t>ARANDELA CUADRADA PLANA DE  57X57X5 mm (2-1/4X2-1/4X3/16 PULG.); AGUJERO 21 mm. DIAM.</t>
  </si>
  <si>
    <t>FAC09</t>
  </si>
  <si>
    <t>ARANDELA CUADRADA PLANA DE  76X76X6 mm (3X3X1/4 PULG.); AGUJERO 21 mm. DIAM.</t>
  </si>
  <si>
    <t>FAC10</t>
  </si>
  <si>
    <t>ARANDELA CUADRADA PLANA DE 102X102X 5 mm (4X4X3/16 PULG.); AGUJERO 17 mm. DIAM.</t>
  </si>
  <si>
    <t>FAC11</t>
  </si>
  <si>
    <t>ARANDELA CUADRADA PLANA DE 102X102X13 mm (4X4X1/2 PULG.); AGUJERO 21 mm. DIAM.</t>
  </si>
  <si>
    <t>FAC12</t>
  </si>
  <si>
    <t>ARANDELA PLANA DE BRONCE DE 102X102X13 mm; AGUJERO 21 mm. DIAM.</t>
  </si>
  <si>
    <t>FAR01</t>
  </si>
  <si>
    <t>ARANDELA REDONDA  DE 35 mm. (1-3/8 PULG.) DIAM. EXTERIOR; AGUJERO 14 mm. DIAM.</t>
  </si>
  <si>
    <t>FAR02</t>
  </si>
  <si>
    <t>ARANDELA REDONDA  DE 45 mm. (1-3/4 PULG.) DIAM. EXTERIOR; AGUJERO 17 mm. DIAM.</t>
  </si>
  <si>
    <t>Tirafondos</t>
  </si>
  <si>
    <t>FFS01</t>
  </si>
  <si>
    <t>TIRAFONDO DE  75 mm LONG.; 10 mm DIAM.</t>
  </si>
  <si>
    <t>FFS02</t>
  </si>
  <si>
    <t>TIRAFONDO DE 100 mm LONG.; 13 mm DIAM.</t>
  </si>
  <si>
    <t>FFS03</t>
  </si>
  <si>
    <t>TIRAFONDO HO.GALV.  3/8 X 2</t>
  </si>
  <si>
    <t>Ferreteria Para Sistema Autoportante B.T.</t>
  </si>
  <si>
    <t>FKC01</t>
  </si>
  <si>
    <t>CINTA BANDIT</t>
  </si>
  <si>
    <t>FKC02</t>
  </si>
  <si>
    <t>CORREA PLASTICA DE AMARRE</t>
  </si>
  <si>
    <t>FKG01</t>
  </si>
  <si>
    <t>GANCHO DE BANDA DE 45X120 mm X 65 mm DE VUELO, GANCHO DE 12 mm DIAM.</t>
  </si>
  <si>
    <t>FKG02</t>
  </si>
  <si>
    <t>GANCHO DE BANDA DE 45X150 mm X 85 mm DE VUELO, GANCHO DE 16 mm DIAM.</t>
  </si>
  <si>
    <t>FKG03</t>
  </si>
  <si>
    <t>GANCHO DE BANDA DE 45X250 mm X 90 mm DE VUELO, GANCHO DE 20 mm DIAM.</t>
  </si>
  <si>
    <t>FKL01</t>
  </si>
  <si>
    <t>PLACA GANCHO DE 95X200 mm X 65 mm DE VUELO, GANCHO DE 16 mm DIAM.</t>
  </si>
  <si>
    <t>FKL02</t>
  </si>
  <si>
    <t>PLACA GANCHO, CON 6 TIRAFONDOS DE 6.7X160 mm, PARA MADERA</t>
  </si>
  <si>
    <t>FKL03</t>
  </si>
  <si>
    <t>PLACA GANCHO, CON 6 TIRAFONDOS DE 6X50 CON 6 MANGAS</t>
  </si>
  <si>
    <t>FKL04</t>
  </si>
  <si>
    <t>PLACA GANCHO, CON 6 TIRAFONDOS DE 6X50 mm</t>
  </si>
  <si>
    <t>FKL05</t>
  </si>
  <si>
    <t>PLACA GANCHO, SIN TIRAFONDOS</t>
  </si>
  <si>
    <t>FKM01</t>
  </si>
  <si>
    <t>MORDAZA CONICA TERMINAL PARA MENSAJERO DE 25 mm2</t>
  </si>
  <si>
    <t>FKM02</t>
  </si>
  <si>
    <t>MORDAZA CONICA TERMINAL PARA MENSAJERO DE 35 mm2</t>
  </si>
  <si>
    <t>FKM03</t>
  </si>
  <si>
    <t>MORDAZA CONICA TERMINAL PARA MENSAJERO DE 50 mm2</t>
  </si>
  <si>
    <t>FKM04</t>
  </si>
  <si>
    <t>MORDAZA CONICA TERMINAL PARA MENSAJERO DE 70 mm2</t>
  </si>
  <si>
    <t>FKM05</t>
  </si>
  <si>
    <t>MORDAZA CONICA TERMINAL PARA MENSAJERO DE 95 mm2</t>
  </si>
  <si>
    <t>FKM06</t>
  </si>
  <si>
    <t>MORDAZA DE SUSPENSION</t>
  </si>
  <si>
    <t>FKP01</t>
  </si>
  <si>
    <t>PERNO GANCHO DE SUSPENSION DE 200 mm X 16 mm2 DIAM.</t>
  </si>
  <si>
    <t>FKP02</t>
  </si>
  <si>
    <t>PERNO GANCHO DE SUSPENSION DE 200 mm X 20 mm2 DIAM.</t>
  </si>
  <si>
    <t>FKP03</t>
  </si>
  <si>
    <t>PERNO GANCHO DE SUSPENSION DE 240 mm X 16 mm2 DIAM.</t>
  </si>
  <si>
    <t>FKP04</t>
  </si>
  <si>
    <t>PERNO GANCHO DE SUSPENSION DE 240 mm X 20 mm2 DIAM.</t>
  </si>
  <si>
    <t>FKP05</t>
  </si>
  <si>
    <t>PERNO GANCHO DE SUSPENSION DE 320 mm X 16 mm2 DIAM.</t>
  </si>
  <si>
    <t>FKP06</t>
  </si>
  <si>
    <t>PERNO GANCHO DE SUSPENSION DE 320 mm X 20 mm2 DIAM.</t>
  </si>
  <si>
    <t>FKP07</t>
  </si>
  <si>
    <t>PERNO GANCHO DE SUSPENSION DE 350 mm X 20 mm2 DIAM.</t>
  </si>
  <si>
    <t>FKP08</t>
  </si>
  <si>
    <t>PERNO GANCHO TIRAFON</t>
  </si>
  <si>
    <t>FKT01</t>
  </si>
  <si>
    <t>TUERCA GANCHO PARA FIN DE LINEA</t>
  </si>
  <si>
    <t>FKX01</t>
  </si>
  <si>
    <t>CONECTOR AL/AL SL 2.11 Y CUBIERTA AISLANTE</t>
  </si>
  <si>
    <t>FKX02</t>
  </si>
  <si>
    <t>CONECTOR BIMETALICO AL/CU</t>
  </si>
  <si>
    <t>FKX03</t>
  </si>
  <si>
    <t>CONECTOR TIPO AB  PARA VARILLA DE PUESTA A TIERRA DE COPPERWELD</t>
  </si>
  <si>
    <t>FKX04</t>
  </si>
  <si>
    <t>EMPALME AUTOMATICO MENSAJERO</t>
  </si>
  <si>
    <t>FKX10</t>
  </si>
  <si>
    <t>CONECTOR DE DOBLE VIA DE Al - Al APTO PARA CONDUCTOR DE 16 - 120 mm2</t>
  </si>
  <si>
    <t>FKX14</t>
  </si>
  <si>
    <t>CUBIERTA AISLANTE DE CONECTOR</t>
  </si>
  <si>
    <t>FKX15</t>
  </si>
  <si>
    <t>GRAPA DOBLE VIA DE AG 3 PERNOS CABLE PORTANTE</t>
  </si>
  <si>
    <t>FKX16</t>
  </si>
  <si>
    <t>GRAPA DE SUSPENSION</t>
  </si>
  <si>
    <t>Pernos Tipo Coche</t>
  </si>
  <si>
    <t>FPC01</t>
  </si>
  <si>
    <t>PERNO TIPO COCHE DE 3 PULG. LONG. X 3/8  PULG. DIAM.</t>
  </si>
  <si>
    <t>FPC02</t>
  </si>
  <si>
    <t>PERNO TIPO COCHE DE 4 PULG. LONG. X 3/8  PULG. DIAM.</t>
  </si>
  <si>
    <t>FPC03</t>
  </si>
  <si>
    <t>PERNO TIPO COCHE DE 4-1/2 PULG. LONG. X  3/8  PULG. DIAM.</t>
  </si>
  <si>
    <t>FPC04</t>
  </si>
  <si>
    <t>PERNO TIPO COCHE DE 4-1/2 PULG. LONG. X 1/2  PULG. DIAM.</t>
  </si>
  <si>
    <t>FPC05</t>
  </si>
  <si>
    <t>PERNO TIPO COCHE DE 5 PULG. LONG. X  3/8  PULG. DIAM.</t>
  </si>
  <si>
    <t>FPC06</t>
  </si>
  <si>
    <t>PERNO TIPO COCHE DE 5 PULG. LONG. X 1/2  PULG. DIAM.</t>
  </si>
  <si>
    <t>FPC07</t>
  </si>
  <si>
    <t>PERNO TIPO COCHE DE 5-1/2 PULG. LONG. X  3/8  PULG. DIAM.</t>
  </si>
  <si>
    <t>FPC08</t>
  </si>
  <si>
    <t>PERNO TIPO COCHE DE 5-1/2 PULG. LONG. X 1/2  PULG. DIAM.</t>
  </si>
  <si>
    <t>FPC09</t>
  </si>
  <si>
    <t>PERNO TIPO COCHE DE 6 PULG. LONG. X  3/8  PULG. DIAM.</t>
  </si>
  <si>
    <t>FPC10</t>
  </si>
  <si>
    <t>PERNO TIPO COCHE DE 6 PULG. LONG. X 1/2  PULG. DIAM.</t>
  </si>
  <si>
    <t>Pernos Tipo Doble Armado</t>
  </si>
  <si>
    <t>FPD01</t>
  </si>
  <si>
    <t>PERNO TIPO DOBLE ARMADO DE 10 PULG. LONG. X 5/8 PULG. DIAM.</t>
  </si>
  <si>
    <t>FPD02</t>
  </si>
  <si>
    <t>PERNO TIPO DOBLE ARMADO DE 12 PULG. LONG. X 5/8  PULG. DIAM.</t>
  </si>
  <si>
    <t>FPD03</t>
  </si>
  <si>
    <t>PERNO TIPO DOBLE ARMADO DE 14 PULG. LONG. X 5/8  PULG. DIAM.</t>
  </si>
  <si>
    <t>FPD04</t>
  </si>
  <si>
    <t>PERNO TIPO DOBLE ARMADO DE 16 PULG. LONG. X 5/8  PULG. DIAM.</t>
  </si>
  <si>
    <t>FPD05</t>
  </si>
  <si>
    <t>PERNO TIPO DOBLE ARMADO DE 18 PULG. LONG. X 5/8  PULG. DIAM.</t>
  </si>
  <si>
    <t>FPD06</t>
  </si>
  <si>
    <t>PERNO TIPO DOBLE ARMADO DE 20 PULG. LONG. X  5/8  PULG. DIAM.</t>
  </si>
  <si>
    <t>FPD07</t>
  </si>
  <si>
    <t>PERNO TIPO DOBLE ARMADO DE 20 PULG. LONG. X 3/4  PULG. DIAM.</t>
  </si>
  <si>
    <t>FPD08</t>
  </si>
  <si>
    <t>PERNO TIPO DOBLE ARMADO DE 22 PULG. LONG. X  5/8  PULG. DIAM.</t>
  </si>
  <si>
    <t>FPD09</t>
  </si>
  <si>
    <t>PERNO TIPO DOBLE ARMADO DE 22 PULG. LONG. X 3/4  PULG. DIAM.</t>
  </si>
  <si>
    <t>FPD10</t>
  </si>
  <si>
    <t>PERNO TIPO DOBLE ARMADO DE 24 PULG. LONG. X  5/8  PULG. DIAM.</t>
  </si>
  <si>
    <t>FPD11</t>
  </si>
  <si>
    <t>PERNO TIPO DOBLE ARMADO DE 24 PULG. LONG. X 3/4  PULG. DIAM.</t>
  </si>
  <si>
    <t>FPD12</t>
  </si>
  <si>
    <t>PERNO TIPO DOBLE ARMADO DE 26 PULG. LONG. X 5/8 PULG. DIAM.</t>
  </si>
  <si>
    <t>FPD13</t>
  </si>
  <si>
    <t>PERNO TIPO DOBLE ARMADO DE 28 PULG. LONG. X 5/8 PULG. DIAM.</t>
  </si>
  <si>
    <t>Pernos Tipo Maquinado</t>
  </si>
  <si>
    <t>FPM01</t>
  </si>
  <si>
    <t>PERNO MAQUINADO DE  6 PULG. LONG. X  1/2 PULG. DIAM.</t>
  </si>
  <si>
    <t>FPM02</t>
  </si>
  <si>
    <t>PERNO MAQUINADO DE  6 PULG. LONG. X  5/8  PULG. DIAM.</t>
  </si>
  <si>
    <t>FPM03</t>
  </si>
  <si>
    <t>PERNO MAQUINADO DE  6 PULG. LONG. X 3/4  PULG. DIAM.</t>
  </si>
  <si>
    <t>FPM04</t>
  </si>
  <si>
    <t>PERNO MAQUINADO DE  7 PULG. LONG. X 1/2 PULG. DIAM.</t>
  </si>
  <si>
    <t>FPM05</t>
  </si>
  <si>
    <t>PERNO MAQUINADO DE  7 PULG. LONG. X 5/8  PULG. DIAM.</t>
  </si>
  <si>
    <t>FPM06</t>
  </si>
  <si>
    <t>PERNO MAQUINADO DE  8 PULG. LONG. X  1/2 PULG. DIAM.</t>
  </si>
  <si>
    <t>FPM07</t>
  </si>
  <si>
    <t>PERNO MAQUINADO DE  8 PULG. LONG. X  5/8  PULG. DIAM.</t>
  </si>
  <si>
    <t>FPM08</t>
  </si>
  <si>
    <t>PERNO MAQUINADO DE  8 PULG. LONG. X 3/4  PULG. DIAM.</t>
  </si>
  <si>
    <t>FPM09</t>
  </si>
  <si>
    <t>PERNO MAQUINADO DE  9 PULG. LONG. X 1/2 PULG. DIAM.</t>
  </si>
  <si>
    <t>FPM10</t>
  </si>
  <si>
    <t>PERNO MAQUINADO DE  9 PULG. LONG. X 5/8  PULG. DIAM.</t>
  </si>
  <si>
    <t>FPM11</t>
  </si>
  <si>
    <t>PERNO MAQUINADO DE 10 PULG. LONG. X  1/2 PULG. DIAM.</t>
  </si>
  <si>
    <t>FPM12</t>
  </si>
  <si>
    <t>PERNO MAQUINADO DE 10 PULG. LONG. X  5/8  PULG. DIAM.</t>
  </si>
  <si>
    <t>FPM13</t>
  </si>
  <si>
    <t>PERNO MAQUINADO DE 10 PULG. LONG. X 3/4  PULG. DIAM.</t>
  </si>
  <si>
    <t>FPM14</t>
  </si>
  <si>
    <t>PERNO MAQUINADO DE 12 PULG. LONG. X  5/8  PULG. DIAM.</t>
  </si>
  <si>
    <t>FPM15</t>
  </si>
  <si>
    <t>PERNO MAQUINADO DE 12 PULG. LONG. X 3/4  PULG. DIAM.</t>
  </si>
  <si>
    <t>FPM16</t>
  </si>
  <si>
    <t>PERNO MAQUINADO DE 14 PULG. LONG. X  5/8  PULG. DIAM.</t>
  </si>
  <si>
    <t>FPM17</t>
  </si>
  <si>
    <t>PERNO MAQUINADO DE 14 PULG. LONG. X 3/4  PULG. DIAM.</t>
  </si>
  <si>
    <t>FPM18</t>
  </si>
  <si>
    <t>PERNO MAQUINADO DE 16 PULG. LONG. X  5/8  PULG. DIAM.</t>
  </si>
  <si>
    <t>FPM19</t>
  </si>
  <si>
    <t>PERNO MAQUINADO DE 16 PULG. LONG. X 3/4  PULG. DIAM.</t>
  </si>
  <si>
    <t>FPM20</t>
  </si>
  <si>
    <t>PERNO MAQUINADO DE 18 PULG. LONG. X  5/8  PULG. DIAM.</t>
  </si>
  <si>
    <t>FPM21</t>
  </si>
  <si>
    <t>PERNO MAQUINADO DE 18 PULG. LONG. X 3/4  PULG. DIAM.</t>
  </si>
  <si>
    <t>FPM22</t>
  </si>
  <si>
    <t>PERNO MAQUINADO DE 20 PULG. LONG. X  5/8  PULG. DIAM.</t>
  </si>
  <si>
    <t>FPM23</t>
  </si>
  <si>
    <t>PERNO MAQUINADO DE 20 PULG. LONG. X 3/4  PULG. DIAM.</t>
  </si>
  <si>
    <t>FPM24</t>
  </si>
  <si>
    <t>PERNO MAQUINADO DE 22 PULG. LONG. X  5/8  PULG. DIAM.</t>
  </si>
  <si>
    <t>FPM25</t>
  </si>
  <si>
    <t>PERNO MAQUINADO DE 22 PULG. LONG. X 3/4  PULG. DIAM.</t>
  </si>
  <si>
    <t>FPM26</t>
  </si>
  <si>
    <t>PERNO MAQUINADO DE 24 PULG. LONG. X  5/8  PULG. DIAM.</t>
  </si>
  <si>
    <t>FPM27</t>
  </si>
  <si>
    <t>PERNO MAQUINADO DE 24 PULG. LONG. X 3/4  PULG. DIAM.</t>
  </si>
  <si>
    <t>FPM28</t>
  </si>
  <si>
    <t>PERNO MAQUINADO DE 26 PULG. LONG. X 3/4  PULG. DIAM.</t>
  </si>
  <si>
    <t>Pernos Tipo Ojo</t>
  </si>
  <si>
    <t>FPO01</t>
  </si>
  <si>
    <t>PERNO TIPO OJO DE  6 PULG. LONG. X 5/8  PULG. DIAM.</t>
  </si>
  <si>
    <t>FPO02</t>
  </si>
  <si>
    <t>PERNO TIPO OJO DE  8 PULG. LONG. X  5/8  PULG. DIAM.</t>
  </si>
  <si>
    <t>FPO03</t>
  </si>
  <si>
    <t>PERNO TIPO OJO DE  8 PULG. LONG. X 3/4  PULG. DIAM.</t>
  </si>
  <si>
    <t>FPO04</t>
  </si>
  <si>
    <t>PERNO TIPO OJO DE  9 PULG. LONG. X 5/8  PULG. DIAM.</t>
  </si>
  <si>
    <t>FPO05</t>
  </si>
  <si>
    <t>PERNO TIPO OJO DE 10 PULG. LONG. X  5/8  PULG. DIAM.</t>
  </si>
  <si>
    <t>FPO06</t>
  </si>
  <si>
    <t>PERNO TIPO OJO DE 10 PULG. LONG. X 3/4  PULG. DIAM.</t>
  </si>
  <si>
    <t>FPO07</t>
  </si>
  <si>
    <t>PERNO TIPO OJO DE 12 PULG. LONG. X  5/8  PULG. DIAM.</t>
  </si>
  <si>
    <t>FPO08</t>
  </si>
  <si>
    <t>PERNO TIPO OJO DE 12 PULG. LONG. X 3/4  PULG. DIAM.</t>
  </si>
  <si>
    <t>FPO09</t>
  </si>
  <si>
    <t>PERNO TIPO OJO DE 14 PULG. LONG. X  5/8  PULG. DIAM.</t>
  </si>
  <si>
    <t>FPO10</t>
  </si>
  <si>
    <t>PERNO TIPO OJO DE 14 PULG. LONG. X 3/4  PULG. DIAM.</t>
  </si>
  <si>
    <t>FPO11</t>
  </si>
  <si>
    <t>PERNO TIPO OJO DE 16 PULG. LONG. X  5/8  PULG. DIAM.</t>
  </si>
  <si>
    <t>FPO12</t>
  </si>
  <si>
    <t>PERNO TIPO OJO DE 16 PULG. LONG. X 3/4  PULG. DIAM.</t>
  </si>
  <si>
    <t>FPO13</t>
  </si>
  <si>
    <t>PERNO TIPO OJO DE 18 PULG. LONG. X  5/8  PULG. DIAM.</t>
  </si>
  <si>
    <t>FPO14</t>
  </si>
  <si>
    <t>PERNO TIPO OJO DE 18 PULG. LONG. X 3/4  PULG. DIAM.</t>
  </si>
  <si>
    <t>FPO15</t>
  </si>
  <si>
    <t>PERNO TIPO OJO DE 20 PULG. LONG. X  5/8  PULG. DIAM.</t>
  </si>
  <si>
    <t>FPO16</t>
  </si>
  <si>
    <t>PERNO TIPO OJO DE 20 PULG. LONG. X 3/4  PULG. DIAM.</t>
  </si>
  <si>
    <t>Pernos Tipo Ojo Doble Armado</t>
  </si>
  <si>
    <t>FPO17</t>
  </si>
  <si>
    <t>PERNO TIPO OJO DOBLE ARMADO DE 14 PULG. LONG. X 5/8 PULG. DIAM.</t>
  </si>
  <si>
    <t>FPO18</t>
  </si>
  <si>
    <t>PERNO TIPO OJO DOBLE ARMADO DE 16 PULG. LONG. X 5/8 PULG. DIAM.</t>
  </si>
  <si>
    <t>FPO19</t>
  </si>
  <si>
    <t>PERNO TIPO OJO DOBLE ARMADO DE 18 PULG. LONG. X 5/8 PULG. DIAM.</t>
  </si>
  <si>
    <t>FPO20</t>
  </si>
  <si>
    <t>PERNO TIPO OJO DOBLE ARMADO DE 20 PULG. LONG. X 5/8 PULG. DIAM.</t>
  </si>
  <si>
    <t>FPO21</t>
  </si>
  <si>
    <t>PERNO TIPO OJO DOBLE ARMADO DE 22 PULG. LONG. X 5/8 PULG. DIAM.</t>
  </si>
  <si>
    <t>FPO22</t>
  </si>
  <si>
    <t>PERNO TIPO OJO DOBLE ARMADO DE 24 PULG. LONG. X 5/8 PULG. DIAM.</t>
  </si>
  <si>
    <t>FPO23</t>
  </si>
  <si>
    <t>PERNO TIPO OJO DOBLE ARMADO DE 26 PULG. LONG. X 5/8 PULG. DIAM.</t>
  </si>
  <si>
    <t>Varios: Flejes O Cinta Bandit Y Otros</t>
  </si>
  <si>
    <t>FPX25</t>
  </si>
  <si>
    <t>PERNO ACERO GALVANIZADO  5/8 X 3 CON TUERCA</t>
  </si>
  <si>
    <t>FPX30</t>
  </si>
  <si>
    <t>PERNO ACERO GALVANIZADO 1/2X1.1/2P C/TUERCA</t>
  </si>
  <si>
    <t>Contratuercas. Tuerca De Ojo</t>
  </si>
  <si>
    <t>FTC01</t>
  </si>
  <si>
    <t>CONTRATUERCA CUADRADA PARA PERNO DE 5/8</t>
  </si>
  <si>
    <t>FTC02</t>
  </si>
  <si>
    <t>CONTRATUERCA PARA PERNO DE 3/4 DIAM.</t>
  </si>
  <si>
    <t>FTC03</t>
  </si>
  <si>
    <t>CONTRATUERCA PARA PERNO DE 1/2 DIAM.</t>
  </si>
  <si>
    <t>FTO01</t>
  </si>
  <si>
    <t>TUERCA OJO OVAL PARA PERNO DE 5/8 PULG. (16 mm.)</t>
  </si>
  <si>
    <t>FTO02</t>
  </si>
  <si>
    <t>OJAL ROSCADO AC. GALV., 5/8PULGx80MML</t>
  </si>
  <si>
    <t>FTO03</t>
  </si>
  <si>
    <t>OJAL ROSCADO 1 VIA, DE BRONCE DE 3/4PULG.</t>
  </si>
  <si>
    <t>FXC01</t>
  </si>
  <si>
    <t>ALAMBRE GALVANIZADO No 12  AWG</t>
  </si>
  <si>
    <t>KILO</t>
  </si>
  <si>
    <t>FXF01</t>
  </si>
  <si>
    <t>FLEJE DE ACERO INOXIDABLE DE 13 mm DE ANCHO X METRO</t>
  </si>
  <si>
    <t>FXF02</t>
  </si>
  <si>
    <t>FLEJE DE ACERO INOXIDABLE DE 13 mm DE ANCHO X ROLLO</t>
  </si>
  <si>
    <t>FXF03</t>
  </si>
  <si>
    <t>FLEJE DE ACERO INOXIDABLE DE 19 mm DE ANCHO X METRO</t>
  </si>
  <si>
    <t>FXF04</t>
  </si>
  <si>
    <t>FLEJE DE ACERO INOXIDABLE DE 19 mm DE ANCHO X ROLLO</t>
  </si>
  <si>
    <t>FXF05</t>
  </si>
  <si>
    <t>HEBILLA PARA FLEJE DE ACERO INOXIDABLE DE 13 mm DE ANCHO</t>
  </si>
  <si>
    <t>FXF06</t>
  </si>
  <si>
    <t>HEBILLA PARA FLEJE DE ACERO INOXIDABLE DE 19 mm DE ANCHO</t>
  </si>
  <si>
    <t>FXP01</t>
  </si>
  <si>
    <t>PLANCHA DE FoGo 4x8</t>
  </si>
  <si>
    <t>FXP02</t>
  </si>
  <si>
    <t>PLANCHA DE FoGo 6x6</t>
  </si>
  <si>
    <t>FXT01</t>
  </si>
  <si>
    <t>TUBO DE FoGo DE 2</t>
  </si>
  <si>
    <t>FXT02</t>
  </si>
  <si>
    <t>TUBO ESPACIADOR DE 3/4 x 11/2 LONG</t>
  </si>
  <si>
    <t>FXT04</t>
  </si>
  <si>
    <t>TUBO PLASTICO CORRUGADO FLEXIBLE DE 1 DE DIAMETRO x 0.20m.</t>
  </si>
  <si>
    <t>FXT06</t>
  </si>
  <si>
    <t>TUBO PARTIDO PARA PROTECCION DE CABLE AEREO EN GRAPA DE SUSPENSION</t>
  </si>
  <si>
    <t>FXT08</t>
  </si>
  <si>
    <t>TUBO PVC - SAP  3/4 PARA PUESTA A TIERRA</t>
  </si>
  <si>
    <t>FXX06</t>
  </si>
  <si>
    <t>ARANDELA PLANA AC.GALV. PERNO  3/8</t>
  </si>
  <si>
    <t>FXX10</t>
  </si>
  <si>
    <t>ESLABON BOLA F-1353 NTERMEDIO DE ACERO</t>
  </si>
  <si>
    <t>FXX11</t>
  </si>
  <si>
    <t>FERRETERIA</t>
  </si>
  <si>
    <t>FXX12</t>
  </si>
  <si>
    <t>EXTENSOR DE LINEA DE FUGA 120-100 MM. DIAMETRO</t>
  </si>
  <si>
    <t>FXX13</t>
  </si>
  <si>
    <t>CABLE DE ACERO GALVANIZADO 1/2</t>
  </si>
  <si>
    <t>CMyE05</t>
  </si>
  <si>
    <t>Conductor</t>
  </si>
  <si>
    <t>GCS01</t>
  </si>
  <si>
    <t>CONDUCTOR DE CU DESNUDO 16 mm2 (Nº 6AWG),  PARA PUESTA A TIERRA</t>
  </si>
  <si>
    <t>GCS02</t>
  </si>
  <si>
    <t>CONDUCTOR DE CU DESNUDO 25 mm2,  PARA PUESTA A TIERRA</t>
  </si>
  <si>
    <t>GCS03</t>
  </si>
  <si>
    <t>CONDUCTOR DE COBRE TW UNIPOLAR DE 35mm2</t>
  </si>
  <si>
    <t>GCS04</t>
  </si>
  <si>
    <t>CONDUCTOR DE COBRE TW UNIPOLAR DE 70mm2</t>
  </si>
  <si>
    <t>Varillas O Electrodos De Puesta A Tierra</t>
  </si>
  <si>
    <t>GVC01</t>
  </si>
  <si>
    <t>VARILLA DE PUESTA A TIERRA DE COBRE O ALEACION DE COBRE, 2400 mm. LONG.; 16 mm. DIAM.</t>
  </si>
  <si>
    <t>GVW01</t>
  </si>
  <si>
    <t>VARILLA DE PUESTA A TIERRA DE COPPERWELD, 2400 mm. LONG.; 16 mm. DIAM.</t>
  </si>
  <si>
    <t>Otros</t>
  </si>
  <si>
    <t>GXA01</t>
  </si>
  <si>
    <t>ADAPTADOR PARA CONEXION TIERRA</t>
  </si>
  <si>
    <t>GXC01</t>
  </si>
  <si>
    <t>GXP01</t>
  </si>
  <si>
    <t>PLANCHA DE COBRE PARA LINEA A TIERRA</t>
  </si>
  <si>
    <t>GXS01</t>
  </si>
  <si>
    <t>SALES, GELS</t>
  </si>
  <si>
    <t>GXX01</t>
  </si>
  <si>
    <t>GRAMPAS EN U DE 16 mm (5/8 PULG.)</t>
  </si>
  <si>
    <t>GXX06</t>
  </si>
  <si>
    <t>BOVEDA CONCRETO CON TAPA PARA ELECTRODO DE PUESTA A TIERRA</t>
  </si>
  <si>
    <t>GXX07</t>
  </si>
  <si>
    <t>UNION DE CONDUCTOR CON VARILLA, SOLDADURA EXOTERMICA</t>
  </si>
  <si>
    <t>CMyE11</t>
  </si>
  <si>
    <t>Otros Materiales y Equipos</t>
  </si>
  <si>
    <t>IAA01</t>
  </si>
  <si>
    <t>LADRILLO</t>
  </si>
  <si>
    <t>IAA02</t>
  </si>
  <si>
    <t>ARENA</t>
  </si>
  <si>
    <t>M3</t>
  </si>
  <si>
    <t>IAA03</t>
  </si>
  <si>
    <t>PIEDRA</t>
  </si>
  <si>
    <t>IAA04</t>
  </si>
  <si>
    <t>CEMENTO</t>
  </si>
  <si>
    <t>BOLSA</t>
  </si>
  <si>
    <t>IAA05</t>
  </si>
  <si>
    <t>TERRENO (SUBESTACION DE DISTRIBUCION)</t>
  </si>
  <si>
    <t>M2</t>
  </si>
  <si>
    <t>IAA06</t>
  </si>
  <si>
    <t>FIERRO DE CONSTRUCCION</t>
  </si>
  <si>
    <t>IAA10</t>
  </si>
  <si>
    <t>VARILLA DE FIERRO DE CONSTRUCCION DE 1/2 X 9M</t>
  </si>
  <si>
    <t>IAA14</t>
  </si>
  <si>
    <t>ASFALTO</t>
  </si>
  <si>
    <t>IAA15</t>
  </si>
  <si>
    <t>AGUA</t>
  </si>
  <si>
    <t>IAA16</t>
  </si>
  <si>
    <t>AFIRMADO 40 MM FIRTH ZONAS I, II</t>
  </si>
  <si>
    <t>IAA17</t>
  </si>
  <si>
    <t>ASFALTO LIQUIDO DE CURADO RAPIDO RC-250</t>
  </si>
  <si>
    <t>GLN</t>
  </si>
  <si>
    <t>CMyE06</t>
  </si>
  <si>
    <t>Alumbrado Publico</t>
  </si>
  <si>
    <t>Control De Encendido</t>
  </si>
  <si>
    <t>LEC01</t>
  </si>
  <si>
    <t>BASE PORTA CELULA FOTOELECTRICA</t>
  </si>
  <si>
    <t>LEC02</t>
  </si>
  <si>
    <t>BASE PORTA CELULA FOTOELECTRICA CON CONTACTOR INCORPORADO</t>
  </si>
  <si>
    <t>LEC03</t>
  </si>
  <si>
    <t>CAJA DE TABLERO DE CONTROL DE A.P. DE 610 X 480 X 200 mm.</t>
  </si>
  <si>
    <t>LEC04</t>
  </si>
  <si>
    <t>CAJA METALICA PORTAMEDIDOR TIPO MONOFASICO PARA ALUMBRADO</t>
  </si>
  <si>
    <t>LEC05</t>
  </si>
  <si>
    <t>CELULA FOTOELECTRICA, 1000 W, 220 V.</t>
  </si>
  <si>
    <t>LEC06</t>
  </si>
  <si>
    <t>CONTACTOR ELECTROMAGNETICO TRIPOLAR DE 15 AMP.</t>
  </si>
  <si>
    <t>LEC07</t>
  </si>
  <si>
    <t>CONTACTOR ELECTROMAGNETICO TRIPOLAR DE 30 AMP.</t>
  </si>
  <si>
    <t>LEC08</t>
  </si>
  <si>
    <t>CONTACTOR ELECTROMAGNETICO TRIPOLAR DE 50 AMP.</t>
  </si>
  <si>
    <t>LEC09</t>
  </si>
  <si>
    <t>CONTACTOR ELECTROMAGNETICO TRIPOLAR DE 63 AMP.</t>
  </si>
  <si>
    <t>LEC10</t>
  </si>
  <si>
    <t>CONTACTOR ELECTROMAGNETICO TRIPOLAR DE 80 AMP.</t>
  </si>
  <si>
    <t>LEC11</t>
  </si>
  <si>
    <t>RELOJ TEMPORIZADOR PARA ENCENDIDO</t>
  </si>
  <si>
    <t>LEC12</t>
  </si>
  <si>
    <t>CONTACTOR ELECTROMAGNETICO TRIPOLAR 125 AMP.</t>
  </si>
  <si>
    <t>Farolas Con  Lamparas</t>
  </si>
  <si>
    <t>LFA01</t>
  </si>
  <si>
    <t>FAROLA CON LAMPARA DE 70 W VAPOR DE SODIO</t>
  </si>
  <si>
    <t>LFA02</t>
  </si>
  <si>
    <t>FAROLA CON LAMPARA DE 80 W VAPOR DE Hg</t>
  </si>
  <si>
    <t>LFA03</t>
  </si>
  <si>
    <t>FAROLA CON LAMPARA DE 80 W LUZ MIXTA</t>
  </si>
  <si>
    <t>LFA04</t>
  </si>
  <si>
    <t>FAROLA TIPO ORNAMENTAL CON DOS BRAZOS, VAPOR DE Hg 80 W</t>
  </si>
  <si>
    <t>LFA05</t>
  </si>
  <si>
    <t>FAROLA TIPO ORNAMENTAL CON TRES BRAZOS, VAPOR DE Hg 80 W</t>
  </si>
  <si>
    <t>LFA06</t>
  </si>
  <si>
    <t>FAROLA TIPO ORNAMENTAL CON CUATRO BRAZOS, VAPOR DE Hg 80 W</t>
  </si>
  <si>
    <t>LFA07</t>
  </si>
  <si>
    <t>FAROLA CON LAMPARA DE 125 W VAPOR DE Hg</t>
  </si>
  <si>
    <t>LFA08</t>
  </si>
  <si>
    <t>FAROLA TIPO ORNAMENTAL CON DOS BRAZOS, VAPOR DE Hg 125 W</t>
  </si>
  <si>
    <t>LFA09</t>
  </si>
  <si>
    <t>FAROLA TIPO ORNAMENTAL CON TRES BRAZOS, VAPOR DE Hg 125 W</t>
  </si>
  <si>
    <t>LFA10</t>
  </si>
  <si>
    <t>FAROLA TIPO ORNAMENTAL CON CUATRO BRAZOS, VAPOR DE Hg 125 W</t>
  </si>
  <si>
    <t>LFA11</t>
  </si>
  <si>
    <t>FAROLA CON LAMPARA DE 150 W VAPOR DE SODIO</t>
  </si>
  <si>
    <t>LFA12</t>
  </si>
  <si>
    <t>FAROLA CON LAMPARA DE 160 W LUZ MIXTA</t>
  </si>
  <si>
    <t>LFA13</t>
  </si>
  <si>
    <t>FAROLA CON LAMPARA DE 250 W VAPOR DE Hg</t>
  </si>
  <si>
    <t>LFA14</t>
  </si>
  <si>
    <t>FAROLA CON LAMPARA DE 250 W LUZ MIXTA</t>
  </si>
  <si>
    <t>LFA15</t>
  </si>
  <si>
    <t>FAROLA TIPO ORNAMENTAL CON DOS BRAZOS, LAMPARA LUZ MIXTA 250 W</t>
  </si>
  <si>
    <t>LFA16</t>
  </si>
  <si>
    <t>FAROLA TIPO ORNAMENTAL CON TRES BRAZOS, LAMPARA LUZ MIXTA 250 W</t>
  </si>
  <si>
    <t>LFA17</t>
  </si>
  <si>
    <t>FAROLA TIPO ORNAMENTAL CON CUATRO BRAZOS, LAMPARA LUZ MIXTA 250 W</t>
  </si>
  <si>
    <t>LFA18</t>
  </si>
  <si>
    <t>FAROLA CON LAMPARA DE 400 W VAPOR DE Hg</t>
  </si>
  <si>
    <t>LFA19</t>
  </si>
  <si>
    <t>FAROLA CON LAMPARA DE 400 W LUZ MIXTA</t>
  </si>
  <si>
    <t>LFA20</t>
  </si>
  <si>
    <t>FAROLA TIPO ORNAMENTAL CON DOS BRAZOS, VAPOR DE SODIO 70 W</t>
  </si>
  <si>
    <t>LFA21</t>
  </si>
  <si>
    <t>FAROLA TIPO ORNAMENTAL CON TRES BRAZOS, VAPOR DE SODIO 70 W</t>
  </si>
  <si>
    <t>LFA22</t>
  </si>
  <si>
    <t>FAROLA CON LAMPARA DE 70 W HALOGENURO</t>
  </si>
  <si>
    <t>LFA23</t>
  </si>
  <si>
    <t>FAROLA CON LAMPARA DE 150 W HALOGENURO</t>
  </si>
  <si>
    <t>Luminarias Para Lamparas De Vapor De Sodio</t>
  </si>
  <si>
    <t>LLA01</t>
  </si>
  <si>
    <t>LUMINARIA PARA LAMPARA DE VAPOR DE SODIO DE  70 W.</t>
  </si>
  <si>
    <t>LLA02</t>
  </si>
  <si>
    <t>LUMINARIA PARA LAMPARA DE VAPOR DE SODIO DE  75 W.</t>
  </si>
  <si>
    <t>LLA03</t>
  </si>
  <si>
    <t>LUMINARIA PARA LAMPARA DE VAPOR DE SODIO DE 150 W.</t>
  </si>
  <si>
    <t>LLA04</t>
  </si>
  <si>
    <t>LUMINARIA PARA LAMPARA DE VAPOR DE SODIO DE 250 W.</t>
  </si>
  <si>
    <t>LLA05</t>
  </si>
  <si>
    <t>LUMINARIA PARA LAMPARA DE VAPOR DE SODIO DE 400 W.</t>
  </si>
  <si>
    <t>LLA06</t>
  </si>
  <si>
    <t>LUMINARIA PARA LAMPARA DE VAPOR DE SODIO DE 50 W.</t>
  </si>
  <si>
    <t>Luminarias Para Lamparas De Vapor De Mercurio</t>
  </si>
  <si>
    <t>LLB01</t>
  </si>
  <si>
    <t>LUMINARIA PARA LAMPARA DE VAPOR DE MERCURIO DE  80 W.</t>
  </si>
  <si>
    <t>LLB02</t>
  </si>
  <si>
    <t>LUMINARIA PARA LAMPARA DE VAPOR DE MERCURIO DE 125 W.</t>
  </si>
  <si>
    <t>LLB03</t>
  </si>
  <si>
    <t>LUMINARIA PARA LAMPARA DE VAPOR DE MERCURIO DE 250 W.</t>
  </si>
  <si>
    <t>LLB04</t>
  </si>
  <si>
    <t>LUMINARIA PARA LAMPARA DE VAPOR DE MERCURIO DE 400 W.</t>
  </si>
  <si>
    <t>Luminarias Para Lamparas De Luz Mixta</t>
  </si>
  <si>
    <t>LLC01</t>
  </si>
  <si>
    <t>LUMINARIA PARA LAMPARA DE LUZ MIXTA DE  80 W.</t>
  </si>
  <si>
    <t>LLC02</t>
  </si>
  <si>
    <t>LUMINARIA PARA LAMPARA DE LUZ MIXTA DE 160 W.</t>
  </si>
  <si>
    <t>LLC03</t>
  </si>
  <si>
    <t>LUMINARIA PARA LAMPARA DE LUZ MIXTA DE 250 W.</t>
  </si>
  <si>
    <t>LLC04</t>
  </si>
  <si>
    <t>LUMINARIA PARA LAMPARA DE LUZ MIXTA DE 400 W.</t>
  </si>
  <si>
    <t>LLC05</t>
  </si>
  <si>
    <t>LUMINARIA PARA LAMPARA DE LUZ MIXTA DE 500 W.</t>
  </si>
  <si>
    <t>Luminarias Con Lamparas</t>
  </si>
  <si>
    <t>LLD01</t>
  </si>
  <si>
    <t>LUMINARIA CON LAMPARA DE 40 W FLUORESCENTE</t>
  </si>
  <si>
    <t>LLD02</t>
  </si>
  <si>
    <t>LUMINARIA CON LAMPARA DE 100 W INCANDESCENTE</t>
  </si>
  <si>
    <t>LLE01</t>
  </si>
  <si>
    <t>LUMINARIA PARA LAMPARA DE HALOGENURO DE 70 W.</t>
  </si>
  <si>
    <t>LLE02</t>
  </si>
  <si>
    <t>LUMINARIA PARA LAMPARA DE HALOGENURO DE 150 W.</t>
  </si>
  <si>
    <t>LLE03</t>
  </si>
  <si>
    <t>LUMINARIA PARA LAMPARA DE HALOGENURO DE 250 W.</t>
  </si>
  <si>
    <t>LLE04</t>
  </si>
  <si>
    <t>LUMINARIA PARA LAMPARA DE HALOGENURO DE 400 W.</t>
  </si>
  <si>
    <t>Pastorales De Concreto Armado</t>
  </si>
  <si>
    <t>LPC01</t>
  </si>
  <si>
    <t>PASTORAL DE CONCRETO CUADRUPLE SUCRE PC/0.50/0.25/125 DIA</t>
  </si>
  <si>
    <t>LPC02</t>
  </si>
  <si>
    <t>PASTORAL DE CONCRETO DOBLE PARABOLICO PD/1.50/1.30/120 DIA</t>
  </si>
  <si>
    <t>LPC03</t>
  </si>
  <si>
    <t>PASTORAL DE CONCRETO DOBLE SUCRE PD/0.50/0.25/125 DIA</t>
  </si>
  <si>
    <t>LPC04</t>
  </si>
  <si>
    <t>PASTORAL DE CONCRETO DOBLE SUCRE PD/1.30/0.90/125 DIA</t>
  </si>
  <si>
    <t>LPC05</t>
  </si>
  <si>
    <t>PASTORAL DE CONCRETO DOBLE SUCRE PD/1.30/0.90/95 DIA</t>
  </si>
  <si>
    <t>LPC06</t>
  </si>
  <si>
    <t>PASTORAL DE CONCRETO RECORTADO CUADRUPLE DE 0.5 MTS.</t>
  </si>
  <si>
    <t>LPC07</t>
  </si>
  <si>
    <t>PASTORAL DE CONCRETO RECORTADO DOBLE DE 0.5 MTS.</t>
  </si>
  <si>
    <t>LPC08</t>
  </si>
  <si>
    <t>PASTORAL DE CONCRETO RECORTADO SIMPLE DE 0.5 MTS.</t>
  </si>
  <si>
    <t>LPC09</t>
  </si>
  <si>
    <t>PASTORAL DE CONCRETO RECORTADO TRIPLE DE 0.5 MTS.</t>
  </si>
  <si>
    <t>LPC10</t>
  </si>
  <si>
    <t>PASTORAL DE CONCRETO SIMPLE PARABOLICO PS/1.50/1.30/120 DIA</t>
  </si>
  <si>
    <t>LPC11</t>
  </si>
  <si>
    <t>LPC12</t>
  </si>
  <si>
    <t>PASTORAL DE CONCRETO SIMPLE PARABOLICO PS/1.50/1.30/90 DIA</t>
  </si>
  <si>
    <t>LPC13</t>
  </si>
  <si>
    <t>PASTORAL DE CONCRETO SIMPLE PARABOLICO PS/1.50/1.90/120 DIA</t>
  </si>
  <si>
    <t>LPC14</t>
  </si>
  <si>
    <t>PASTORAL DE CONCRETO SIMPLE PARABOLICO PS/1.50/1.90/90 DIA</t>
  </si>
  <si>
    <t>LPC15</t>
  </si>
  <si>
    <t>PASTORAL DE CONCRETO SIMPLE SUCRE PS/0.50/0.25/125 DIA</t>
  </si>
  <si>
    <t>LPC16</t>
  </si>
  <si>
    <t>PASTORAL DE CONCRETO SIMPLE SUCRE PS/0.50/0.25/95 DIA</t>
  </si>
  <si>
    <t>LPC17</t>
  </si>
  <si>
    <t>PASTORAL DE CONCRETO SIMPLE SUCRE PS/1.30/0.90/125 DIA</t>
  </si>
  <si>
    <t>LPC18</t>
  </si>
  <si>
    <t>PASTORAL DE CONCRETO SIMPLE SUCRE PS/1.30/0.90/95 DIA</t>
  </si>
  <si>
    <t>LPC19</t>
  </si>
  <si>
    <t>PASTORAL DE CONCRETO TRIPLE PARABOLICO PT/1.30/0.90/125 DIA</t>
  </si>
  <si>
    <t>LPC20</t>
  </si>
  <si>
    <t>PASTORAL DE CONCRETO TRIPLE SUCRE PT/0.50/0.25/125 DIA</t>
  </si>
  <si>
    <t>LPC21</t>
  </si>
  <si>
    <t>PASTORAL DE CONCRETO SIMPLE PARABOLICO RECORTADO</t>
  </si>
  <si>
    <t>Pastorales  Metalicos</t>
  </si>
  <si>
    <t>LPF01</t>
  </si>
  <si>
    <t>PASTORAL DE ACERO DOBLE PD/1.50/1.90/1.5 DIA</t>
  </si>
  <si>
    <t>LPF02</t>
  </si>
  <si>
    <t>PASTORAL DE ACERO DOBLE PD/3.40/2.80/2.0 DIA</t>
  </si>
  <si>
    <t>LPF03</t>
  </si>
  <si>
    <t>PASTORAL DE ACERO DOBLE PD/3.50/3.40/1.5 DIA</t>
  </si>
  <si>
    <t>LPF04</t>
  </si>
  <si>
    <t>PASTORAL DE ACERO SIMPLE PS/1.5/1.9/1.5 DIA</t>
  </si>
  <si>
    <t>LPF05</t>
  </si>
  <si>
    <t>PASTORAL DE ACERO SIMPLE PS/3.2/3.4/1.5 DIA</t>
  </si>
  <si>
    <t>LPF06</t>
  </si>
  <si>
    <t>PASTORAL DE ACERO SIMPLE PS/3.4/2.3/2 DIA</t>
  </si>
  <si>
    <t>LPF07</t>
  </si>
  <si>
    <t>PASTORAL DE FIERRO GALVANIZADO  500/580/27</t>
  </si>
  <si>
    <t>LPF08</t>
  </si>
  <si>
    <t>PASTORAL DE FIERRO GALVANIZADO  500/750/42</t>
  </si>
  <si>
    <t>LPF09</t>
  </si>
  <si>
    <t>PASTORAL DE FIERRO GALVANIZADO 1000/850/27</t>
  </si>
  <si>
    <t>LPF10</t>
  </si>
  <si>
    <t>PASTORAL DE FIERRO GALVANIZADO 1000/930/34</t>
  </si>
  <si>
    <t>LPF11</t>
  </si>
  <si>
    <t>PASTORAL DE FIERRO GALVANIZADO 1000/930/49</t>
  </si>
  <si>
    <t>LPF12</t>
  </si>
  <si>
    <t>PASTORAL DE FIERRO GALVANIZADO 1500/1110/34</t>
  </si>
  <si>
    <t>LPF13</t>
  </si>
  <si>
    <t>PASTORAL DE FIERRO GALVANIZADO 1500/1110/49</t>
  </si>
  <si>
    <t>LPF14</t>
  </si>
  <si>
    <t>PASTORAL DE FIERRO GALVANIZADO 1500/1110/50</t>
  </si>
  <si>
    <t>LPF15</t>
  </si>
  <si>
    <t>PASTORAL DE ACERO SIMPLE PS/0.55/1.62/1.5 DIA</t>
  </si>
  <si>
    <t>LPF17</t>
  </si>
  <si>
    <t>PASTORAL DE ACERO TRIPLE PT/1.50/1.90/1.5 DIA</t>
  </si>
  <si>
    <t>LPF19</t>
  </si>
  <si>
    <t>PASTORAL DE ACERO SIMPLE PS/1.2/1.7/1.5 DIA</t>
  </si>
  <si>
    <t>Reflectores Con  Lamparas</t>
  </si>
  <si>
    <t>LRA01</t>
  </si>
  <si>
    <t>REFLECTOR CON LAMPARA DE 80 W VAPOR DE SODIO</t>
  </si>
  <si>
    <t>LRA02</t>
  </si>
  <si>
    <t>REFLECTOR CON LAMPARA DE 150 W VAPOR DE SODIO</t>
  </si>
  <si>
    <t>LRA03</t>
  </si>
  <si>
    <t>REFLECTOR CON LAMPARA DE 250 W VAPOR DE SODIO</t>
  </si>
  <si>
    <t>LRA04</t>
  </si>
  <si>
    <t>REFLECTOR CON LAMPARA DE 400 W VAPOR DE SODIO</t>
  </si>
  <si>
    <t>LRA05</t>
  </si>
  <si>
    <t>REFLECTOR CON 2 LAMPARAS DE 400 W VAPOR DE SODIO</t>
  </si>
  <si>
    <t>LRA06</t>
  </si>
  <si>
    <t>REFLECTOR CON LAMPARA DE 70 W VAPOR DE SODIO</t>
  </si>
  <si>
    <t>LRA07</t>
  </si>
  <si>
    <t>REFLECTOR CON LAMPARA DE 400 W  LUZ MIXTA</t>
  </si>
  <si>
    <t>LRA10</t>
  </si>
  <si>
    <t>REFLECTOR CON 2 LAMPARAS DE 250 W VAPOR DE SODIO</t>
  </si>
  <si>
    <t>LRA13</t>
  </si>
  <si>
    <t>Reflector con lampara tipo Halogenuro de 150 W.</t>
  </si>
  <si>
    <t>LRA14</t>
  </si>
  <si>
    <t>Reflector con lampara tipo Halogenuro de 250 W.</t>
  </si>
  <si>
    <t>LRB01</t>
  </si>
  <si>
    <t>CORONA METALICA PARA 06 REFLECTORES</t>
  </si>
  <si>
    <t>LRB02</t>
  </si>
  <si>
    <t>CORONA METALICA PARA 08 REFLECTORES</t>
  </si>
  <si>
    <t>LRB03</t>
  </si>
  <si>
    <t>CORONA METALICA PARA 10 REFLECTORES</t>
  </si>
  <si>
    <t>CMyE07</t>
  </si>
  <si>
    <t>Postes y Accesorios</t>
  </si>
  <si>
    <t>PAA01</t>
  </si>
  <si>
    <t>ABRAZADERA PARA PASTORAL SIMPLE TIPO 1 48MMD. POSTE DE ACERO 62MMD.</t>
  </si>
  <si>
    <t>PAA02</t>
  </si>
  <si>
    <t>ABRAZADERA PARA PASTORAL SIMPLE TIPO 3 48MMD. POSTE DE ACERO 132MMD.</t>
  </si>
  <si>
    <t>PAA03</t>
  </si>
  <si>
    <t>ABRAZADERA PARA PASTORAL SIMPLE TIPO 4 48MMD. POSTE DE ACERO 152MMD.</t>
  </si>
  <si>
    <t>PAA04</t>
  </si>
  <si>
    <t>ABRAZADERA PARA PASTORAL SIMPLE 90MMD. POSTE DE CONCRETO 102MMD.</t>
  </si>
  <si>
    <t>PAA05</t>
  </si>
  <si>
    <t>ABRAZADERA PARA PASTORAL SIMPLE DE ACERO 90MMD. POSTE DE ACERO 132MMD.</t>
  </si>
  <si>
    <t>PAA08</t>
  </si>
  <si>
    <t>ABRAZADERA TIPO PARTIDO</t>
  </si>
  <si>
    <t>PAA09</t>
  </si>
  <si>
    <t>TEMPLADOR PARA RETENIDA CON OJAL Y GANCHO</t>
  </si>
  <si>
    <t>PAA10</t>
  </si>
  <si>
    <t>TEMPLADOR PARA ACOMETIDA</t>
  </si>
  <si>
    <t>Brazos O Riostras</t>
  </si>
  <si>
    <t>PCB01</t>
  </si>
  <si>
    <t>BRAZO DE ACERO PARA CRUCETA</t>
  </si>
  <si>
    <t>PCB02</t>
  </si>
  <si>
    <t>BRAZO DE MADERA  PARA CRUCETA  60 PUL. VANO* 30 PULG. DECLIVE</t>
  </si>
  <si>
    <t>PCB03</t>
  </si>
  <si>
    <t>BRAZO DE MADERA PARA CRUCETA  28 PUL. 1-5/8 X13/16</t>
  </si>
  <si>
    <t>PCB04</t>
  </si>
  <si>
    <t>BRAZOS DE FoGo LARGOS</t>
  </si>
  <si>
    <t>PCB05</t>
  </si>
  <si>
    <t>RIOSTRA PERFIL ANGULAR DE Fo Go DE  1/2 X 1/2 X 3/16 X 1300 MM.</t>
  </si>
  <si>
    <t>PCB06</t>
  </si>
  <si>
    <t>RIOSTRA PERFIL ANGULAR DE Fo Go DE 1 1/2 X 1 1/2 X 3/16 X  600 MM.</t>
  </si>
  <si>
    <t>PCB07</t>
  </si>
  <si>
    <t>RIOSTRA PERFIL ANGULAR DE Fo Go DE 1 1/2 X 1 1/2 X 3/16 X 1300 MM.</t>
  </si>
  <si>
    <t>PCB08</t>
  </si>
  <si>
    <t>RIOSTRA PERFIL ANGULAR DE Fo Go DE 1 1/2 X 1 1/2 X 3/16 X 1500 MM.</t>
  </si>
  <si>
    <t>PCB10</t>
  </si>
  <si>
    <t>RIOSTRA DE PERFIL ANGULAR DE Fo.Go DE 1 1/2 x 1 1/2 x 3/16 x 0.80m.</t>
  </si>
  <si>
    <t>PCB11</t>
  </si>
  <si>
    <t>RIOSTRA DE PERFIL ANGULAR DE Fo.Go DE 2 x 2 x 3/16 x 0.80m</t>
  </si>
  <si>
    <t>PCB12</t>
  </si>
  <si>
    <t>RIOSTRA DE PERFIL ANGULAR DE Fo.Go DE 2 x 2 x 3/16 x 1.00m</t>
  </si>
  <si>
    <t>PCB13</t>
  </si>
  <si>
    <t>RIOSTRA DE PERFIL ANGULAR DE Fo.Go DE 2 1/2 x 2 1/2 x 1/4 x 2.50m</t>
  </si>
  <si>
    <t>PCB14</t>
  </si>
  <si>
    <t>RIOSTRA DE PERFIL ANGULAR DE Fo.Go DE 3 x 3 x 1/4 x 2.50m</t>
  </si>
  <si>
    <t>PCB16</t>
  </si>
  <si>
    <t>ANGULO ACERO GALVANIZADO SAE1020 3/16X1.1/4X1.1/4LINEA AEREA</t>
  </si>
  <si>
    <t>Crucetas. Mensulas. Palomillas De Concreto Armado</t>
  </si>
  <si>
    <t>PCC01</t>
  </si>
  <si>
    <t>CRUCETA ASIMETRICA DE CONCRETO ARMADO Za/1.50/0.90/250 CON AGUJERO 145 mm.</t>
  </si>
  <si>
    <t>PCC02</t>
  </si>
  <si>
    <t>CRUCETA ASIMETRICA DE CONCRETO ARMADO Za/1.50/0.90/250 CON AGUJERO 180 mm.</t>
  </si>
  <si>
    <t>PCC03</t>
  </si>
  <si>
    <t>CRUCETA ASIMETRICA DE CONCRETO ARMADO Za/1.50/0.90/250 CON AGUJERO 210 mm.</t>
  </si>
  <si>
    <t>PCC04</t>
  </si>
  <si>
    <t>CRUCETA DE CONCRETO ARMADO Z/1.20/300; 145 mm. DIAM.</t>
  </si>
  <si>
    <t>PCC05</t>
  </si>
  <si>
    <t>CRUCETA DE CONCRETO ARMADO Z/1.20/300; 160 mm. DIAM.</t>
  </si>
  <si>
    <t>PCC06</t>
  </si>
  <si>
    <t>CRUCETA DE CONCRETO ARMADO Z/1.20/300; 185 mm. DIAM.</t>
  </si>
  <si>
    <t>PCC07</t>
  </si>
  <si>
    <t>CRUCETA DE CONCRETO ARMADO Z/1.50/400; 185 mm. DIAM.</t>
  </si>
  <si>
    <t>PCC08</t>
  </si>
  <si>
    <t>CRUCETA DE CONCRETO ARMADO Z/1.50/400; 195 mm. DIAM.</t>
  </si>
  <si>
    <t>PCC09</t>
  </si>
  <si>
    <t>CRUCETA DE CONCRETO ARMADO Z/1.50/400; 220 mm. DIAM.</t>
  </si>
  <si>
    <t>PCC10</t>
  </si>
  <si>
    <t>CRUCETA DE CONCRETO ARMADO Z/2.00/500; 160 mm. DIAM.</t>
  </si>
  <si>
    <t>PCC11</t>
  </si>
  <si>
    <t>CRUCETA DE CONCRETO ARMADO Z/2.00/500; 195 mm. DIAM.</t>
  </si>
  <si>
    <t>PCC12</t>
  </si>
  <si>
    <t>CRUCETA DE CONCRETO ARMADO Z/2.00/500; 220 mm. DIAM.</t>
  </si>
  <si>
    <t>PCC13</t>
  </si>
  <si>
    <t>MENSULA DE CONCRETO ARMADO M/0.60/250 CON AGUJERO 145 mm. DIAM.</t>
  </si>
  <si>
    <t>PCC14</t>
  </si>
  <si>
    <t>MENSULA DE CONCRETO ARMADO M/0.60/250 CON AGUJERO 170 mm. DIAM.</t>
  </si>
  <si>
    <t>PCC15</t>
  </si>
  <si>
    <t>MENSULA DE CONCRETO ARMADO M/0.60/250 CON AGUJERO 200 mm. DIAM.</t>
  </si>
  <si>
    <t>PCC16</t>
  </si>
  <si>
    <t>MENSULA DE CONCRETO ARMADO M/1.00/250 CON AGUJERO 145 mm. DIAM.</t>
  </si>
  <si>
    <t>PCC17</t>
  </si>
  <si>
    <t>MENSULA DE CONCRETO ARMADO M/1.00/250 CON AGUJERO 170 mm. DIAM.</t>
  </si>
  <si>
    <t>PCC18</t>
  </si>
  <si>
    <t>MENSULA DE CONCRETO ARMADO M/1.00/250 CON AGUJERO 200 mm. DIAM.</t>
  </si>
  <si>
    <t>PCC19</t>
  </si>
  <si>
    <t>PALOMILLA DOBLE DE CONCRETO ARMADO PARA BIPOSTE (S.E. 400-630 KVA) DE 11 mts.</t>
  </si>
  <si>
    <t>PCC20</t>
  </si>
  <si>
    <t>PALOMILLA DOBLE DE CONCRETO ARMADO PARA BIPOSTE DE 11 mts.</t>
  </si>
  <si>
    <t>PCC21</t>
  </si>
  <si>
    <t>PALOMILLA DOBLE DE CONCRETO ARMADO PARA BIPOSTE DE 13 mts.</t>
  </si>
  <si>
    <t>PCC22</t>
  </si>
  <si>
    <t>CRUCETA DE CONCRETO ARMADO  Z/2.4/600 -275MMD. MONTAJE A POSTE.</t>
  </si>
  <si>
    <t>PCC24</t>
  </si>
  <si>
    <t>MENSULA DE CONCRETO ARMADO  M/0.60/250 DE 245MMD MONTAJE POSTE</t>
  </si>
  <si>
    <t>PCC25</t>
  </si>
  <si>
    <t>MENSULA DE CONCRETO ARMADO M/1.00/250 DE 275MMD MONTAJE POSTE</t>
  </si>
  <si>
    <t>Crucetas. Palomillas De Metal</t>
  </si>
  <si>
    <t>PCF01</t>
  </si>
  <si>
    <t>CRUCETA DE FIERRO DE 1.2 MTS.  PARA BASE SOPORTE DE TRANSFORMADORES  MONOPOSTE</t>
  </si>
  <si>
    <t>PCF02</t>
  </si>
  <si>
    <t>CRUCETA DE FIERRO DE 1.50 MTS</t>
  </si>
  <si>
    <t>PCF03</t>
  </si>
  <si>
    <t>CRUCETA DE FIERRO DE 2.40 MTS.</t>
  </si>
  <si>
    <t>PCF04</t>
  </si>
  <si>
    <t>CRUCETA DE FIERRO DE 2.40 MTS.  PARA BASE SOPORTE DE TRANSFORMADORES</t>
  </si>
  <si>
    <t>PCF05</t>
  </si>
  <si>
    <t>PALOMILLA DE FIERRO LARGO PARA AISLADORES</t>
  </si>
  <si>
    <t>PCF06</t>
  </si>
  <si>
    <t>PALOMILLA EN  E</t>
  </si>
  <si>
    <t>PCF07</t>
  </si>
  <si>
    <t>CRUCETA DE FIERRO DE 4.30 MTS</t>
  </si>
  <si>
    <t>Crucetas De Concreto Armado Tipo "H"</t>
  </si>
  <si>
    <t>PCH01</t>
  </si>
  <si>
    <t>CRUCETA DE HORMIGON PRETENSADO, 1.20m/180-200 KG/mm2</t>
  </si>
  <si>
    <t>Crucetas De Madera Tratada</t>
  </si>
  <si>
    <t>PCM01</t>
  </si>
  <si>
    <t>CRUCETA DE MADERA DE 1000 X  90 X 115 mm. ( 3.3' X 3 1/2 X 4 1/2)</t>
  </si>
  <si>
    <t>PCM02</t>
  </si>
  <si>
    <t>CRUCETA DE MADERA DE 1500 X  90 X 115 mm. ( 5' X 3 1/2 X 4 1/2 )</t>
  </si>
  <si>
    <t>PCM03</t>
  </si>
  <si>
    <t>CRUCETA DE MADERA DE 1500 X 100 X 125 mm. ( 5' X 4 X 5 )</t>
  </si>
  <si>
    <t>PCM04</t>
  </si>
  <si>
    <t>CRUCETA DE MADERA DE 1800 X  90 X 115 mm. ( 6' X 3 1/2 X 4 1/2 )</t>
  </si>
  <si>
    <t>PCM05</t>
  </si>
  <si>
    <t>CRUCETA DE MADERA DE 2400 X  90 X 115 mm. ( 8' X 3 1/2 X 4 1/2 )</t>
  </si>
  <si>
    <t>PCM06</t>
  </si>
  <si>
    <t>CRUCETA DE MADERA DE 2400 X  95 X 120 mm. ( 8' X 3 3/4 X 4 3/4 )</t>
  </si>
  <si>
    <t>PCM07</t>
  </si>
  <si>
    <t>CRUCETA DE MADERA DE 3000 X  95 X 120 mm. ( 10' X 3 3/4 X 4 1/2 )</t>
  </si>
  <si>
    <t>PCM10</t>
  </si>
  <si>
    <t>CRUCETA DE MADERA DE 4 x 5 x 2.50m</t>
  </si>
  <si>
    <t>PCM11</t>
  </si>
  <si>
    <t>CRUCETA DE MADERA DE 4 x 5 x 3.00m</t>
  </si>
  <si>
    <t>PCM14</t>
  </si>
  <si>
    <t>CRUCETA DE MADERA DE 4X 4X 1.3 PIES</t>
  </si>
  <si>
    <t>PCM16</t>
  </si>
  <si>
    <t>CRUCETA DE MADERA DE 4X 4X 4 PIES</t>
  </si>
  <si>
    <t>Postes De Concreto Armado</t>
  </si>
  <si>
    <t>PPC01</t>
  </si>
  <si>
    <t>POSTE DE CONCRETO ARMADO DE  7/100/120/225</t>
  </si>
  <si>
    <t>PPC02</t>
  </si>
  <si>
    <t>POSTE DE CONCRETO ARMADO DE  7/200/120/225</t>
  </si>
  <si>
    <t>PPC03</t>
  </si>
  <si>
    <t>POSTE DE CONCRETO ARMADO DE  7/300/120/225</t>
  </si>
  <si>
    <t>PPC04</t>
  </si>
  <si>
    <t>POSTE DE CONCRETO ARMADO DE  7/70/90/195</t>
  </si>
  <si>
    <t>PPC05</t>
  </si>
  <si>
    <t>POSTE DE CONCRETO ARMADO DE  8/200/120/240</t>
  </si>
  <si>
    <t>PPC06</t>
  </si>
  <si>
    <t>POSTE DE CONCRETO ARMADO DE  8/300/120/240</t>
  </si>
  <si>
    <t>PPC07</t>
  </si>
  <si>
    <t>POSTE DE CONCRETO ARMADO DE  8/70/90/210</t>
  </si>
  <si>
    <t>PPC08</t>
  </si>
  <si>
    <t>POSTE DE CONCRETO ARMADO DE  9/200/120/255</t>
  </si>
  <si>
    <t>PPC09</t>
  </si>
  <si>
    <t>POSTE DE CONCRETO ARMADO DE  9/300/120/255</t>
  </si>
  <si>
    <t>PPC10</t>
  </si>
  <si>
    <t>POSTE DE CONCRETO ARMADO DE  9/400/140/275</t>
  </si>
  <si>
    <t>PPC11</t>
  </si>
  <si>
    <t>POSTE DE CONCRETO ARMADO DE 11/200/120/285</t>
  </si>
  <si>
    <t>PPC12</t>
  </si>
  <si>
    <t>POSTE DE CONCRETO ARMADO DE 11/300/120/285</t>
  </si>
  <si>
    <t>PPC13</t>
  </si>
  <si>
    <t>POSTE DE CONCRETO ARMADO DE 11/400/140/305</t>
  </si>
  <si>
    <t>PPC14</t>
  </si>
  <si>
    <t>POSTE DE CONCRETO ARMADO DE 11/500/160/325</t>
  </si>
  <si>
    <t>PPC15</t>
  </si>
  <si>
    <t>POSTE DE CONCRETO ARMADO DE 12/200/120/300</t>
  </si>
  <si>
    <t>PPC16</t>
  </si>
  <si>
    <t>POSTE DE CONCRETO ARMADO DE 12/300/150/330</t>
  </si>
  <si>
    <t>PPC17</t>
  </si>
  <si>
    <t>POSTE DE CONCRETO ARMADO DE 12/400/150/330</t>
  </si>
  <si>
    <t>PPC18</t>
  </si>
  <si>
    <t>POSTE DE CONCRETO ARMADO DE 13/200/140/335</t>
  </si>
  <si>
    <t>PPC19</t>
  </si>
  <si>
    <t>POSTE DE CONCRETO ARMADO DE 13/300/150/345</t>
  </si>
  <si>
    <t>PPC20</t>
  </si>
  <si>
    <t>POSTE DE CONCRETO ARMADO DE 13/400/150/345</t>
  </si>
  <si>
    <t>PPC21</t>
  </si>
  <si>
    <t>POSTE DE CONCRETO ARMADO DE 13/500/160/355</t>
  </si>
  <si>
    <t>PPC22</t>
  </si>
  <si>
    <t>POSTE DE CONCRETO ARMADO DE 15/200/135/360</t>
  </si>
  <si>
    <t>PPC23</t>
  </si>
  <si>
    <t>POSTE DE CONCRETO ARMADO DE 15/300/140/365</t>
  </si>
  <si>
    <t>PPC24</t>
  </si>
  <si>
    <t>POSTE DE CONCRETO ARMADO DE 15/400/150/375</t>
  </si>
  <si>
    <t>PPC25</t>
  </si>
  <si>
    <t>POSTE DE CONCRETO ARMADO DE 15/500/180/405</t>
  </si>
  <si>
    <t>PPC26</t>
  </si>
  <si>
    <t>POSTE DE CONCRETO ARMADO DE 17/200/150/405</t>
  </si>
  <si>
    <t>PPC27</t>
  </si>
  <si>
    <t>POSTE DE CONCRETO ARMADO DE 17/300/150/405</t>
  </si>
  <si>
    <t>PPC28</t>
  </si>
  <si>
    <t>POSTE DE CONCRETO ARMADO DE 17/400/165/420</t>
  </si>
  <si>
    <t>Postes De Concreto Armado Para Alumbrado Publico</t>
  </si>
  <si>
    <t>PPC29</t>
  </si>
  <si>
    <t>POSTE DE CONCRETO ARMADO PARA A. P.  5/70/90/165</t>
  </si>
  <si>
    <t>PPC30</t>
  </si>
  <si>
    <t>POSTE DE CONCRETO ARMADO PARA A. P.  6/70/90/180</t>
  </si>
  <si>
    <t>PPC31</t>
  </si>
  <si>
    <t>POSTE DE CONCRETO ARMADO PARA A. P.  7/100/120/225</t>
  </si>
  <si>
    <t>PPC32</t>
  </si>
  <si>
    <t>POSTE DE CONCRETO ARMADO PARA A. P.  7/200/120/225</t>
  </si>
  <si>
    <t>PPC33</t>
  </si>
  <si>
    <t>POSTE DE CONCRETO ARMADO PARA A. P.  7/300/120/225</t>
  </si>
  <si>
    <t>PPC34</t>
  </si>
  <si>
    <t>POSTE DE CONCRETO ARMADO PARA A. P.  8/100/120/240</t>
  </si>
  <si>
    <t>PPC35</t>
  </si>
  <si>
    <t>POSTE DE CONCRETO ARMADO PARA A. P.  8/200/120/240</t>
  </si>
  <si>
    <t>PPC36</t>
  </si>
  <si>
    <t>POSTE DE CONCRETO ARMADO PARA A. P.  8/300/120/240</t>
  </si>
  <si>
    <t>PPC37</t>
  </si>
  <si>
    <t>POSTE DE CONCRETO ARMADO PARA A. P.  9/100/120/255</t>
  </si>
  <si>
    <t>PPC38</t>
  </si>
  <si>
    <t>POSTE DE CONCRETO ARMADO PARA A. P.  9/200/120/245</t>
  </si>
  <si>
    <t>PPC39</t>
  </si>
  <si>
    <t>POSTE DE CONCRETO ARMADO PARA A. P.  9/300/120/255</t>
  </si>
  <si>
    <t>PPC40</t>
  </si>
  <si>
    <t>POSTE DE CONCRETO ARMADO PARA A. P. 11/200/120/285</t>
  </si>
  <si>
    <t>PPC41</t>
  </si>
  <si>
    <t>POSTE DE CONCRETO ARMADO PARA A. P. 11/400/140/305</t>
  </si>
  <si>
    <t>PPC42</t>
  </si>
  <si>
    <t>POSTE DE CONCRETO ARMADO PARA A. P. 13/100/120/315</t>
  </si>
  <si>
    <t>PPC43</t>
  </si>
  <si>
    <t>POSTE DE CONCRETO ARMADO PARA A. P. 13/200/140/335</t>
  </si>
  <si>
    <t>PPC44</t>
  </si>
  <si>
    <t>POSTE DE CONCRETO ARMADO PARA A. P. 13/400/160/355</t>
  </si>
  <si>
    <t>PPC45</t>
  </si>
  <si>
    <t>POSTE DE CONCRETO ARMADO PARA A. P. 15/200/140/365</t>
  </si>
  <si>
    <t>PPC46</t>
  </si>
  <si>
    <t>POSTE DE CONCRETO ARMADO PARA A. P. 15/400/160/385</t>
  </si>
  <si>
    <t>PPC47</t>
  </si>
  <si>
    <t>POSTE DE CONCRETO ARMADO PARA A. P. 25 m</t>
  </si>
  <si>
    <t>PPC48</t>
  </si>
  <si>
    <t>POSTE DE CONCRETO ARMADO PARA A. P. 10/200/120/285</t>
  </si>
  <si>
    <t>PPC49</t>
  </si>
  <si>
    <t>POSTE DE CONCRETO ARMADO PARA A. P. 12/200/120/300</t>
  </si>
  <si>
    <t>PPC50</t>
  </si>
  <si>
    <t>POSTE DE CONCRETO ARMADO DE  9/200/150/280</t>
  </si>
  <si>
    <t>PPC51</t>
  </si>
  <si>
    <t>POSTE DE CONCRETO ARMADO DE 9/300/150/280</t>
  </si>
  <si>
    <t>PPC52</t>
  </si>
  <si>
    <t>POSTE DE CONCRETO ARMADO DE 10/300/150/300</t>
  </si>
  <si>
    <t>PPC53</t>
  </si>
  <si>
    <t>POSTE DE CONCRETO ARMADO DE 10/400/150/300</t>
  </si>
  <si>
    <t>Postes Metalicos</t>
  </si>
  <si>
    <t>PPF01</t>
  </si>
  <si>
    <t>POSTE DE METAL DE  6 mts.</t>
  </si>
  <si>
    <t>PPF02</t>
  </si>
  <si>
    <t>POSTE DE METAL DE  8 mts.</t>
  </si>
  <si>
    <t>PPF03</t>
  </si>
  <si>
    <t>POSTE DE METAL DE 11 mts.</t>
  </si>
  <si>
    <t>PPF04</t>
  </si>
  <si>
    <t>POSTE DE METAL DE 13 mts.</t>
  </si>
  <si>
    <t>PPF05</t>
  </si>
  <si>
    <t>POSTE DE METAL DE 15 mts.</t>
  </si>
  <si>
    <t>PPF06</t>
  </si>
  <si>
    <t>POSTE DE METAL DE  5 mts.</t>
  </si>
  <si>
    <t>PPF07</t>
  </si>
  <si>
    <t>POSTE DE METAL DE  10 mts.</t>
  </si>
  <si>
    <t>PPF08</t>
  </si>
  <si>
    <t>POSTE DE METAL DE  12 mts.</t>
  </si>
  <si>
    <t>PPF10</t>
  </si>
  <si>
    <t>POSTE DE METAL DE 7.0 mts.</t>
  </si>
  <si>
    <t>PPF12</t>
  </si>
  <si>
    <t>POSTE DE METAL DE 9.0 mts.</t>
  </si>
  <si>
    <t>PPF14</t>
  </si>
  <si>
    <t>POSTE DE METAL DE 25.0 mts.</t>
  </si>
  <si>
    <t>Postes De Concreto Armado. Seccion "H"</t>
  </si>
  <si>
    <t>PPH01</t>
  </si>
  <si>
    <t>POSTE DE HORMIGON SECCION H,  8.70m/225 KG</t>
  </si>
  <si>
    <t>PPH02</t>
  </si>
  <si>
    <t>POSTE DE HORMIGON SECCION H, 10.00m/225 KG</t>
  </si>
  <si>
    <t>PPH03</t>
  </si>
  <si>
    <t>POSTE DE HORMIGON SECCION H, 11.50m/300 KG</t>
  </si>
  <si>
    <t>PPH04</t>
  </si>
  <si>
    <t>POSTE DE HORMIGON SECCION H, 15.00m/650 KG</t>
  </si>
  <si>
    <t>Postes De Madera Tratada</t>
  </si>
  <si>
    <t>PPM01</t>
  </si>
  <si>
    <t>POSTE DE MADERA TRATADA DE  8 mts. CL.4</t>
  </si>
  <si>
    <t>PPM02</t>
  </si>
  <si>
    <t>POSTE DE MADERA TRATADA DE  8 mts. CL.5</t>
  </si>
  <si>
    <t>PPM03</t>
  </si>
  <si>
    <t>POSTE DE MADERA TRATADA DE  8 mts. CL.6</t>
  </si>
  <si>
    <t>PPM04</t>
  </si>
  <si>
    <t>POSTE DE MADERA TRATADA DE  8 mts. CL.7</t>
  </si>
  <si>
    <t>PPM05</t>
  </si>
  <si>
    <t>POSTE DE MADERA TRATADA DE  8 mts. CL.8</t>
  </si>
  <si>
    <t>PPM06</t>
  </si>
  <si>
    <t>POSTE DE MADERA TRATADA DE  9 mts. CL.4</t>
  </si>
  <si>
    <t>PPM07</t>
  </si>
  <si>
    <t>POSTE DE MADERA TRATADA DE  9 mts. CL.5</t>
  </si>
  <si>
    <t>PPM08</t>
  </si>
  <si>
    <t>POSTE DE MADERA TRATADA DE  9 mts. CL.6</t>
  </si>
  <si>
    <t>PPM09</t>
  </si>
  <si>
    <t>POSTE DE MADERA TRATADA DE  9 mts. CL.7</t>
  </si>
  <si>
    <t>PPM10</t>
  </si>
  <si>
    <t>POSTE DE MADERA TRATADA DE  9 mts. CL.8</t>
  </si>
  <si>
    <t>PPM11</t>
  </si>
  <si>
    <t>POSTE DE MADERA TRATADA DE 10 mts. CL.4</t>
  </si>
  <si>
    <t>PPM12</t>
  </si>
  <si>
    <t>POSTE DE MADERA TRATADA DE 10 mts. CL.5</t>
  </si>
  <si>
    <t>PPM13</t>
  </si>
  <si>
    <t>POSTE DE MADERA TRATADA DE 10 mts. CL.6</t>
  </si>
  <si>
    <t>PPM14</t>
  </si>
  <si>
    <t>POSTE DE MADERA TRATADA DE 10 mts. CL.7</t>
  </si>
  <si>
    <t>PPM15</t>
  </si>
  <si>
    <t>POSTE DE MADERA TRATADA DE 11 mts. CL.4</t>
  </si>
  <si>
    <t>PPM16</t>
  </si>
  <si>
    <t>POSTE DE MADERA TRATADA DE 11 mts. CL.5</t>
  </si>
  <si>
    <t>PPM17</t>
  </si>
  <si>
    <t>POSTE DE MADERA TRATADA DE 11 mts. CL.6</t>
  </si>
  <si>
    <t>PPM18</t>
  </si>
  <si>
    <t>POSTE DE MADERA TRATADA DE 11 mts. CL.7</t>
  </si>
  <si>
    <t>PPM19</t>
  </si>
  <si>
    <t>POSTE DE MADERA TRATADA DE 12 mts. CL.4</t>
  </si>
  <si>
    <t>PPM20</t>
  </si>
  <si>
    <t>POSTE DE MADERA TRATADA DE 12 mts. CL.5</t>
  </si>
  <si>
    <t>PPM21</t>
  </si>
  <si>
    <t>POSTE DE MADERA TRATADA DE 12 mts. CL.6</t>
  </si>
  <si>
    <t>PPM22</t>
  </si>
  <si>
    <t>POSTE DE MADERA TRATADA DE 12 mts. CL.7</t>
  </si>
  <si>
    <t>PPM23</t>
  </si>
  <si>
    <t>POSTE DE MADERA TRATADA DE 13 mts. CL.4</t>
  </si>
  <si>
    <t>PPM24</t>
  </si>
  <si>
    <t>POSTE DE MADERA TRATADA DE 13 mts. CL.5</t>
  </si>
  <si>
    <t>PPM25</t>
  </si>
  <si>
    <t>POSTE DE MADERA TRATADA DE 13 mts. CL.6</t>
  </si>
  <si>
    <t>PPM26</t>
  </si>
  <si>
    <t>POSTE DE MADERA TRATADA DE 13 mts. CL.7</t>
  </si>
  <si>
    <t>PPM27</t>
  </si>
  <si>
    <t>POSTE DE MADERA TRATADA DE  5 mts. CL.7</t>
  </si>
  <si>
    <t>PPM28</t>
  </si>
  <si>
    <t>POSTE DE MADERA TRATADA DE  7 mts. CL.7</t>
  </si>
  <si>
    <t>PPM29</t>
  </si>
  <si>
    <t>POSTE DE MADERA TRATADA DE 15 mts. CL.7</t>
  </si>
  <si>
    <t>Plataformas Soporte</t>
  </si>
  <si>
    <t>PSC01</t>
  </si>
  <si>
    <t>PLATAFORMA SOPORTE DE TRANSFORMADOR DE CONCRETO ARMADO PARA BIPOSTE DE 11 mts.</t>
  </si>
  <si>
    <t>PSC02</t>
  </si>
  <si>
    <t>PLATAFORMA SOPORTE DE TRANSFORMADOR DE CONCRETO ARMADO PARA BIPOSTE DE 11 mts. (S.E. 400-630 KVA)</t>
  </si>
  <si>
    <t>PSC03</t>
  </si>
  <si>
    <t>PLATAFORMA SOPORTE DE TRANSFORMADOR DE CONCRETO ARMADO PARA BIPOSTE DE 13 mts.</t>
  </si>
  <si>
    <t>PSC10</t>
  </si>
  <si>
    <t>BLOQUE DE CONCRETO PARA PROTECCION DE POSTE</t>
  </si>
  <si>
    <t>PSC14</t>
  </si>
  <si>
    <t>SOPORTE DE ACERO GALVANIZADO PARA TRANFORMADOR MONOFASICO AEREO</t>
  </si>
  <si>
    <t>PSC16</t>
  </si>
  <si>
    <t>SOPORTE PARA EQUIPO DE SECCIONAMIENTO Y PROTECCION, S.E.MONOPOSTE :</t>
  </si>
  <si>
    <t>PSC18</t>
  </si>
  <si>
    <t>SOPORTE PARA EQUIPOS DE SECCIONAMIENTO Y PROTECCION, PARA S.E.BIPOSTE:</t>
  </si>
  <si>
    <t>CMyE08</t>
  </si>
  <si>
    <t>Cables De Viento Para Retenidas</t>
  </si>
  <si>
    <t>RCA01</t>
  </si>
  <si>
    <t>CABLE PARA VIENTO DE ACERO GALVANIZADO TEMPLE S&amp;M, 10 mm (3/8 PULG.) DIAM.</t>
  </si>
  <si>
    <t>RCA02</t>
  </si>
  <si>
    <t>CABLE PARA VIENTO DE ACERO GALVANIZADO TEMPLE S&amp;M, 13 mm (1/2 PULG.) DIAM.</t>
  </si>
  <si>
    <t>RCW01</t>
  </si>
  <si>
    <t>CABLE PARA VIENTO DE ALUMOWELD 7 X 9 AWG.</t>
  </si>
  <si>
    <t>RCW02</t>
  </si>
  <si>
    <t>CABLE PARA VIENTO DE COPPERWELD 7 X 9 AWG.</t>
  </si>
  <si>
    <t>Bloques De Anclaje</t>
  </si>
  <si>
    <t>RVA01</t>
  </si>
  <si>
    <t>BLOQUE DE ANCLAJE DE 400 X 400 X 100 mm.; AGUJERO DE 3/4 PULG. DIAM.</t>
  </si>
  <si>
    <t>RVA02</t>
  </si>
  <si>
    <t>BLOQUE DE ANCLAJE DE 400 X 400 X 100 mm.; AGUJERO DE 5/8 PULG. DIAM.</t>
  </si>
  <si>
    <t>RVA03</t>
  </si>
  <si>
    <t>BLOQUE DE ANCLAJE DE 500 X 500 X 150 mm.; AGUJERO DE 3/4 PULG. DIAM.</t>
  </si>
  <si>
    <t>RVA04</t>
  </si>
  <si>
    <t>BLOQUE DE ANCLAJE DE 500 X 500 X 150 mm.; AGUJERO DE 5/8 PULG. DIAM.</t>
  </si>
  <si>
    <t>RVA05</t>
  </si>
  <si>
    <t>BLOQUE DE ANCLAJE DE 700 X 700 X 200 mm.; AGUJERO DE 1 PULG. DIAM.</t>
  </si>
  <si>
    <t>RVA06</t>
  </si>
  <si>
    <t>PLANCHA DE ANCLAJE DE Fo Go PARA RETENIDA</t>
  </si>
  <si>
    <t>Varillas. Pernos De Anclaje</t>
  </si>
  <si>
    <t>RVV01</t>
  </si>
  <si>
    <t>PERNO DE ANCLAJE DE COPPERWELD O ALEACION DE COBRE DE 2400 mm DE LONG.</t>
  </si>
  <si>
    <t>RVV02</t>
  </si>
  <si>
    <t>VARILLA DE ANCLAJE CON OJO GUARDACABO DE 1800 mm LONG.; 13  mm DIAM.</t>
  </si>
  <si>
    <t>RVV03</t>
  </si>
  <si>
    <t>VARILLA DE ANCLAJE CON OJO GUARDACABO DE 1800 mm LONG.; 16  mm DIAM.</t>
  </si>
  <si>
    <t>RVV04</t>
  </si>
  <si>
    <t>VARILLA DE ANCLAJE CON OJO GUARDACABO DE 2400 mm LONG.; 16  mm DIAM.</t>
  </si>
  <si>
    <t>RVV05</t>
  </si>
  <si>
    <t>VARILLA DE ANCLAJE CON OJO GUARDACABO DE 2400 mm LONG.; 19  mm DIAM.</t>
  </si>
  <si>
    <t>RXA01</t>
  </si>
  <si>
    <t>ABRAZADERA DE ACERO GALVANIZADO PARA RETENIDA MT</t>
  </si>
  <si>
    <t>RXA02</t>
  </si>
  <si>
    <t>ABRAZADERA DE ACERO GALVANIZADO PARA RETENIDA BT</t>
  </si>
  <si>
    <t>RXC01</t>
  </si>
  <si>
    <t>GUARDACABO ACERO GALV. EN CALIENTE 15MM ESP. 1/2D</t>
  </si>
  <si>
    <t>RXF01</t>
  </si>
  <si>
    <t>AMARRE PREFORMADO DE ALUMOWELD  PARA RETENIDA</t>
  </si>
  <si>
    <t>RXF02</t>
  </si>
  <si>
    <t>AMARRE PREFORMADO DE COPPERWELD PARA RETENIDA</t>
  </si>
  <si>
    <t>RXF03</t>
  </si>
  <si>
    <t>AMARRE PREFORMADO DE ACERO GALVANIZADO PARA RETENIDA</t>
  </si>
  <si>
    <t>RXG02</t>
  </si>
  <si>
    <t>GRAPA DOBLE VIA DE AG 3 PERNOS CABLE RETENIDA</t>
  </si>
  <si>
    <t>RXX02</t>
  </si>
  <si>
    <t>CANALETA DE ACERO GALVANIZADO PARA PROTECCION DE RETENIDA</t>
  </si>
  <si>
    <t>RXX06</t>
  </si>
  <si>
    <t>BRAZO METALICO DE APOYO PARA RETENIDA TIPO VIOLIN MT y BT</t>
  </si>
  <si>
    <t>RXX07</t>
  </si>
  <si>
    <t>BRAZO METALICO DE APOYO PARA RETENIDA TIPO VIOLIN BT</t>
  </si>
  <si>
    <t>RXX10</t>
  </si>
  <si>
    <t>ESLABON ANGULAR DE ACERO GALVANIZADO 50x110mm. AGUJERO 17.5MM - DAC</t>
  </si>
  <si>
    <t>RXX12</t>
  </si>
  <si>
    <t>TUERCA CIEGA DE BRONCE 3/4DIA. BARRA 1.1/4 PARA VARILLA DE ANCLAJE</t>
  </si>
  <si>
    <t>CMyE09</t>
  </si>
  <si>
    <t>Seccionamiento y Protección</t>
  </si>
  <si>
    <t>SAA01</t>
  </si>
  <si>
    <t>CELDA (ESTRUCTURA METALICA Y OBRA CIVIL)</t>
  </si>
  <si>
    <t>SAA02</t>
  </si>
  <si>
    <t>CELDA PARA INTERRUPTOR M.T. EN S.E. CONVENCIONAL</t>
  </si>
  <si>
    <t>SAA03</t>
  </si>
  <si>
    <t>ESTRUCTURA METALICA O CELDAS PARA S.E. CONVENCIONAL DE 5X9.5M2.</t>
  </si>
  <si>
    <t>SAA04</t>
  </si>
  <si>
    <t>ESTRUCTURA METALICA O CELDAS PARA S.E. CONVENCIONAL DE 5X7.5M2.</t>
  </si>
  <si>
    <t>SAA05</t>
  </si>
  <si>
    <t>ESTRUCTURA METALICA O CELDAS PARA S.E. CONVENCIONAL DE 5X4M2.</t>
  </si>
  <si>
    <t>SAA06</t>
  </si>
  <si>
    <t>CARPINTERIA METALICA PARA S.E. CONVENCIONAL A NIVEL</t>
  </si>
  <si>
    <t>SAA07</t>
  </si>
  <si>
    <t>CARPINTERIA METALICA PARA S.E. CONVENCIONAL SUBTERRANEA</t>
  </si>
  <si>
    <t>SAB01</t>
  </si>
  <si>
    <t>BANCO DE CONDENSADORES FIJO, TRIPOLAR, 300 KVAR, 10-15 KV, EXTERIOR</t>
  </si>
  <si>
    <t>SAB02</t>
  </si>
  <si>
    <t>BANCO DE CONDENSADORES FIJO, MONOFASICO, 100 KVAR, 10-15 KV, EXTERIOR</t>
  </si>
  <si>
    <t>SAB04</t>
  </si>
  <si>
    <t>REGULADOR DE TENSION, MONOFASICO, 15 KV, In = 200 A CON CONTROL ELECTRONICO</t>
  </si>
  <si>
    <t>SAB05</t>
  </si>
  <si>
    <t>CONDENSADOR MONOFASICO 50 KVAR 10 KV</t>
  </si>
  <si>
    <t>SAB06</t>
  </si>
  <si>
    <t>CONDENSADOR MONOFASICO 100 KVAR 10 KV</t>
  </si>
  <si>
    <t>SAB07</t>
  </si>
  <si>
    <t>CONDENSADOR MONOFASICO 150 KVAR 10 KV</t>
  </si>
  <si>
    <t>SAB08</t>
  </si>
  <si>
    <t>TRANSFORMADOR DE CORRIENTE 300/5A 220V</t>
  </si>
  <si>
    <t>SAB09</t>
  </si>
  <si>
    <t>TRANSFORMADOR DE CORRIENTE 750/5A 220V</t>
  </si>
  <si>
    <t>SAB14</t>
  </si>
  <si>
    <t>TRANSFORMADOR DE CORRIENTE (100-200)/5A 20VA 10KV</t>
  </si>
  <si>
    <t>SAB17</t>
  </si>
  <si>
    <t>TRANSFORMADOR DE CORRIENTE 500/5A 220V</t>
  </si>
  <si>
    <t>SAB18</t>
  </si>
  <si>
    <t>TRANSFORMADOR DE CORRIENTE 600/5A 220V</t>
  </si>
  <si>
    <t>SAB19</t>
  </si>
  <si>
    <t>TRANSFORMADOR DE CORRIENTE 850/5A 220V</t>
  </si>
  <si>
    <t>SAB20</t>
  </si>
  <si>
    <t>TRANSFORMADOR DE CORRIENTE 1000/5A 220V</t>
  </si>
  <si>
    <t>SAB21</t>
  </si>
  <si>
    <t>TRANSFORMADOR DE CORRIENTE 1500/5A 220V</t>
  </si>
  <si>
    <t>SAB22</t>
  </si>
  <si>
    <t>TRANSFORMADOR DE CORRIENTE 2000/5A 220V</t>
  </si>
  <si>
    <t>SAB23</t>
  </si>
  <si>
    <t>TRANSFORMADOR DE CORRIENTE BLOQUE 300/5A 10KV 30VA INTERIOR</t>
  </si>
  <si>
    <t>SAB24</t>
  </si>
  <si>
    <t>TRANSFORMADOR DE CORRIENTE TOROIDAL 100-200/1A 10KV DIAMETRO 150MM</t>
  </si>
  <si>
    <t>SAB25</t>
  </si>
  <si>
    <t>TRANSFORMADOR DE CORRIENTE 200/5A 220V</t>
  </si>
  <si>
    <t>SAB26</t>
  </si>
  <si>
    <t>TRANSFORMADOR DE CORRIENTE 400/5A 220V</t>
  </si>
  <si>
    <t>SAB27</t>
  </si>
  <si>
    <t>REGULADOR DE TENSION, MONOFASICO, 10 KV, In = 250</t>
  </si>
  <si>
    <t>Conectores</t>
  </si>
  <si>
    <t>SCA02</t>
  </si>
  <si>
    <t>CONECTORES AISLADOS SEPARABLES, 600 A, 3 VIAS</t>
  </si>
  <si>
    <t>SCA04</t>
  </si>
  <si>
    <t>CONECTORES AISLADOS SEPARABLES, 600 A, BAJO CARGA, 1 DERIV.</t>
  </si>
  <si>
    <t>SCA05</t>
  </si>
  <si>
    <t>CONECTORES AISLADOS SEPARABLES, 600 A, BAJO CARGA, 2 DERIV.</t>
  </si>
  <si>
    <t>Fusibles</t>
  </si>
  <si>
    <t>SFB41</t>
  </si>
  <si>
    <t>FUSIBLE LIMITADOR DE CORRIENTE TIPO: NH TAMAÑO-1 220V. 63A.</t>
  </si>
  <si>
    <t>UNID.</t>
  </si>
  <si>
    <t>SFB42</t>
  </si>
  <si>
    <t>FUSIBLE LIMITADOR DE CORRIENTE TIPO: NH TAMAÑO-1 220V. 80A.</t>
  </si>
  <si>
    <t>SFB43</t>
  </si>
  <si>
    <t>FUSIBLE LIMITADOR DE CORRIENTE TIPO: NH TAMAÑO-1 220V. 100A.</t>
  </si>
  <si>
    <t>SFB52</t>
  </si>
  <si>
    <t>FUSIBLE LIMITADOR DE CORRIENTE TIPO: NH TAMAÑO-1 220V. 160A.</t>
  </si>
  <si>
    <t>SFB66</t>
  </si>
  <si>
    <t>FUSIBLE LIMITADOR DE CORRIENTE TIPO: NH TAMAÑO-2 220V. 315A.</t>
  </si>
  <si>
    <t>SFB68</t>
  </si>
  <si>
    <t>FUSIBLE LIMITADOR DE CORRIENTE TIPO: NH TAMAÑ0-3 220V. 315A.</t>
  </si>
  <si>
    <t>SFB70</t>
  </si>
  <si>
    <t>FUSIBLE LIMITADOR DE CORRIENTE TIPO: NH TAMAÑO-2 220V. 250A.</t>
  </si>
  <si>
    <t>SFB71</t>
  </si>
  <si>
    <t>FUSIBLE LIMITADOR DE CORRIENTE TIPO: NH TAMAÑO-3 220V. 630A.</t>
  </si>
  <si>
    <t>SFE01</t>
  </si>
  <si>
    <t>FUSIBLE LIMITADOR, UNIPOLAR, 50 A, EXTERIOR</t>
  </si>
  <si>
    <t>SFE02</t>
  </si>
  <si>
    <t>FUSIBLE LIMITADOR, UNIPOLAR, 100 A, EXTERIOR</t>
  </si>
  <si>
    <t>SFE03</t>
  </si>
  <si>
    <t>FUSIBLE LIMITADOR, UNIPOLAR, 200 A, EXTERIOR</t>
  </si>
  <si>
    <t>SFE04</t>
  </si>
  <si>
    <t>FUSIBLE EXPULSION, UNIPOLAR, 50 A, EXTERIOR</t>
  </si>
  <si>
    <t>SFE05</t>
  </si>
  <si>
    <t>FUSIBLE EXPULSION, UNIPOLAR, 100 A, EXTERIOR</t>
  </si>
  <si>
    <t>SFE06</t>
  </si>
  <si>
    <t>FUSIBLE EXPULSION, UNIPOLAR, 200 A, EXTERIOR</t>
  </si>
  <si>
    <t>SFE07</t>
  </si>
  <si>
    <t>FUSIBLE  DE EXPULSION 20A TIPO K 10 Y 22.9KV</t>
  </si>
  <si>
    <t>SFE08</t>
  </si>
  <si>
    <t>FUSIBLE LIMITADOR DE CORRIENTE 10KV 20A INTERIOR</t>
  </si>
  <si>
    <t>SFE09</t>
  </si>
  <si>
    <t>FUSIBLE LIMITADOR DE CORRIENTE 10KV 30A INTERIOR</t>
  </si>
  <si>
    <t>SFE10</t>
  </si>
  <si>
    <t>FUSIBLE LIMITADOR DE CORRIENTE 10KV 50A INTERIOR</t>
  </si>
  <si>
    <t>SFE11</t>
  </si>
  <si>
    <t>FUSIBLE LIMITADOR DE CORRIENTE 10KV 63A INTERIOR</t>
  </si>
  <si>
    <t>SFE12</t>
  </si>
  <si>
    <t>FUSIBLE LIMITADOR DE CORRIENTE 10KV 100A INTERIOR</t>
  </si>
  <si>
    <t>SFE13</t>
  </si>
  <si>
    <t>FUSIBLE LIMITADOR DE CORRIENTE 10KV 125A INTERIOR</t>
  </si>
  <si>
    <t>SFE14</t>
  </si>
  <si>
    <t>FUSIBLE LIMITADOR DE CORRIENTE 22,9 KV 10A INTERIOR</t>
  </si>
  <si>
    <t>SFE15</t>
  </si>
  <si>
    <t>FUSIBLE LIMITADOR DE CORRIENTE 22,9 KV 16A INTERIOR</t>
  </si>
  <si>
    <t>SFE16</t>
  </si>
  <si>
    <t>FUSIBLE LIMITADOR DE CORRIENTE 22,9 KV 30A INTERIOR</t>
  </si>
  <si>
    <t>SFE17</t>
  </si>
  <si>
    <t>FUSIBLE LIMITADOR DE CORRIENTE 22,9 KV 100A INTERIOR</t>
  </si>
  <si>
    <t>SFE18</t>
  </si>
  <si>
    <t>FUSIBLE LIMITADOR DE CORRIENTE 22,9 KV 125A INTERIOR</t>
  </si>
  <si>
    <t>SFE19</t>
  </si>
  <si>
    <t>FUSIBLE LIMITADOR DE CORRIENTE 10KV 80A INTERIOR</t>
  </si>
  <si>
    <t>SFE20</t>
  </si>
  <si>
    <t>FUSIBLE LIMITADOR DE CORRIENTE 10KV 8A INTERIOR</t>
  </si>
  <si>
    <t>SFE21</t>
  </si>
  <si>
    <t>FUSIBLE LIMITADOR DE CORRIENTE 10KV 12A INTERIOR</t>
  </si>
  <si>
    <t>SFE22</t>
  </si>
  <si>
    <t>FUSIBLE LIMITADOR DE CORRIENTE 10KV 40A INTERIOR</t>
  </si>
  <si>
    <t>SFM02</t>
  </si>
  <si>
    <t>FUSIBLES TIPO CHICOTE  10 - 15 KV,2H</t>
  </si>
  <si>
    <t>SFM03</t>
  </si>
  <si>
    <t>FUSIBLES TIPO CHICOTE  10 - 15 KV., 3 H</t>
  </si>
  <si>
    <t>SFM04</t>
  </si>
  <si>
    <t>FUSIBLES TIPO CHICOTE  10 - 15 KV,5 H</t>
  </si>
  <si>
    <t>SFM20</t>
  </si>
  <si>
    <t>FUSIBLES TIPO CHICOTE  10 - 15 KV., 6 K</t>
  </si>
  <si>
    <t>SFM21</t>
  </si>
  <si>
    <t>FUSIBLES TIPO CHICOTE  10 - 15 KV., 8 K</t>
  </si>
  <si>
    <t>SFM22</t>
  </si>
  <si>
    <t>FUSIBLES TIPO CHICOTE  10 - 15 KV., 10 K</t>
  </si>
  <si>
    <t>SFM23</t>
  </si>
  <si>
    <t>FUSIBLES TIPO CHICOTE  10 - 15 KV., 12 K</t>
  </si>
  <si>
    <t>SFM24</t>
  </si>
  <si>
    <t>FUSIBLES TIPO CHICOTE  10 - 15 KV., 15 K</t>
  </si>
  <si>
    <t>SFM25</t>
  </si>
  <si>
    <t>FUSIBLES TIPO CHICOTE  10 - 15 KV., 20 K</t>
  </si>
  <si>
    <t>SFM26</t>
  </si>
  <si>
    <t>FUSIBLES TIPO CHICOTE  10 - 15 KV., 25 K</t>
  </si>
  <si>
    <t>SFM27</t>
  </si>
  <si>
    <t>FUSIBLES TIPO CHICOTE  10 - 15 KV., 30 K</t>
  </si>
  <si>
    <t>SFM28</t>
  </si>
  <si>
    <t>FUSIBLES TIPO CHICOTE  10 - 15 KV., 35 K</t>
  </si>
  <si>
    <t>SFM29</t>
  </si>
  <si>
    <t>FUSIBLES TIPO CHICOTE  10 - 15 KV., 50 K</t>
  </si>
  <si>
    <t>SFM31</t>
  </si>
  <si>
    <t>FUSIBLES TIPO CHICOTE  10 - 15 KV.,  80 K</t>
  </si>
  <si>
    <t>SFM32</t>
  </si>
  <si>
    <t>FUSIBLES TIPO CHICOTE  10 - 15 KV., 100K</t>
  </si>
  <si>
    <t>SFM33</t>
  </si>
  <si>
    <t>FUSIBLES TIPO CHICOTE  10 - 15 KV., 120 K</t>
  </si>
  <si>
    <t>SFM34</t>
  </si>
  <si>
    <t>FUSIBLES TIPO CHICOTE  10 - 15 KV., 160 K</t>
  </si>
  <si>
    <t>SFM35</t>
  </si>
  <si>
    <t>FUSIBLES TIPO CHICOTE  10 - 15 KV., 200 K</t>
  </si>
  <si>
    <t>Interruptores Para Baja Tension</t>
  </si>
  <si>
    <t>SIB01</t>
  </si>
  <si>
    <t>INTERRUPTOR TERMOMAGNETICO B.T. 3 X  80 A.</t>
  </si>
  <si>
    <t>SIB02</t>
  </si>
  <si>
    <t>INTERRUPTOR TERMOMAGNETICO B.T. 3 X 100 A.</t>
  </si>
  <si>
    <t>SIB03</t>
  </si>
  <si>
    <t>INTERRUPTOR TERMOMAGNETICO B.T. 3 X 250 A.</t>
  </si>
  <si>
    <t>SIB04</t>
  </si>
  <si>
    <t>INTERRUPTOR TERMOMAGNETICO B.T. 3 X 500 A.</t>
  </si>
  <si>
    <t>SIB05</t>
  </si>
  <si>
    <t>INTERRUPTOR TERMOMAGNETICO B.T. 3 X 800 A.</t>
  </si>
  <si>
    <t>SIB06</t>
  </si>
  <si>
    <t>INTERRUPTOR TERMOMAGNETICO B.T. 3 X 1250 A.</t>
  </si>
  <si>
    <t>SIB07</t>
  </si>
  <si>
    <t>INTERRUPTOR TERMOMAGNETICO B.T. 3 X 2000 A.</t>
  </si>
  <si>
    <t>SIB08</t>
  </si>
  <si>
    <t>INTERRUPTOR BIPOLAR B.T. 2 X 30 A.</t>
  </si>
  <si>
    <t>SIB10</t>
  </si>
  <si>
    <t>INTERRUPTOR TERMOMAGNETICO BIPOLAR B.T. 2 X 16A.</t>
  </si>
  <si>
    <t>Interruptores Para Media Tension De Gran Y Minimo Volumen De Aceite</t>
  </si>
  <si>
    <t>SIM01</t>
  </si>
  <si>
    <t>INTERRUPTOR DE GRAN VOLUMEN DE ACEITE, TRIPOLAR, MT, 250 MVA, INTERIOR</t>
  </si>
  <si>
    <t>SIM02</t>
  </si>
  <si>
    <t>INTERRUPTOR DE GRAN VOLUMEN DE ACEITE, TRIPOLAR, MT, 500 MVA, INTERIOR</t>
  </si>
  <si>
    <t>SIM03</t>
  </si>
  <si>
    <t>INTERRUPTOR DE MINIMO VOLUMEN DE ACEITE, TRIPOLAR, 10 KV, In = 400 A, Pcc = 250 MVA, INTERIOR</t>
  </si>
  <si>
    <t>SIM04</t>
  </si>
  <si>
    <t>INTERRUPTOR DE MINIMO VOLUMEN DE ACEITE, TRIPOLAR, 10 KV, In = 400 A, Pcc = 500 MVA, INTERIOR</t>
  </si>
  <si>
    <t>SIM05</t>
  </si>
  <si>
    <t>INTERRUPTOR DE MINIMO VOLUMEN DE ACEITE, TRIPOLAR, 12 KV, In =  630 A, Pcc = 330 MVA, INTERIOR</t>
  </si>
  <si>
    <t>SIM06</t>
  </si>
  <si>
    <t>INTERRUPTOR DE MINIMO VOLUMEN DE ACEITE, TRIPOLAR, 12 KV, In =  800 A, Pcc = 420 MVA, INTERIOR</t>
  </si>
  <si>
    <t>SIM07</t>
  </si>
  <si>
    <t>INTERRUPTOR DE MINIMO VOLUMEN DE ACEITE, TRIPOLAR, 12 KV, In = 1250 A, Pcc &gt; 600 MVA, INTERIOR</t>
  </si>
  <si>
    <t>SIM08</t>
  </si>
  <si>
    <t>INTERRUPTOR DE MINIMO VOLUMEN DE ACEITE, TRIPOLAR, 24 KV, In = 630 A, Pcc = 420 MVA, INTERIOR</t>
  </si>
  <si>
    <t>SIM09</t>
  </si>
  <si>
    <t>INTERRUPTOR DE MINIMO VOLUMEN DE ACEITE, TRIPOLAR, 24 KV, In = 800 A, Pcc &gt; 600 MVA, INTERIOR</t>
  </si>
  <si>
    <t>Interruptores Para Media Tension De Soplado Magnetico</t>
  </si>
  <si>
    <t>SIM12</t>
  </si>
  <si>
    <t>INTERRUPTOR DE SOPLADO MAGNETICO, TRIPOLAR, 15 KV, In = 1250 A, Pcc = 250 MVA, INTERIOR</t>
  </si>
  <si>
    <t>Interruptores Para Media Tension De Vacio. Neumaticos Y Sf6</t>
  </si>
  <si>
    <t>SIM14</t>
  </si>
  <si>
    <t>INTERRUPTOR DE VACIO, TRIPOLAR, 500 MVA, INTERIOR</t>
  </si>
  <si>
    <t>SIM19</t>
  </si>
  <si>
    <t>INTERRUPTOR NEUMATICO, TRIPOLAR, 12 KV,  500 MVA, INTERIOR</t>
  </si>
  <si>
    <t>SIM21</t>
  </si>
  <si>
    <t>INTERRUPTOR SF6, TRIPOLAR, 500 MVA, INTERIOR</t>
  </si>
  <si>
    <t>SIM22</t>
  </si>
  <si>
    <t>INTERRUPTOR DE VACIO TRIPOLAR In = 400/630 A 10 KV INTERIOR</t>
  </si>
  <si>
    <t>SIM23</t>
  </si>
  <si>
    <t>INTERRUPTOR DE VACIO TRIPOLAR In = 630 A 22,9 KV INTERIOR</t>
  </si>
  <si>
    <t>SIM24</t>
  </si>
  <si>
    <t>INTERRUPTOR CORTE EN ACEITE, TRIFASICO, 15 KV, In = 400 A EXTERIOR</t>
  </si>
  <si>
    <t>SIM26</t>
  </si>
  <si>
    <t>INTERRUPTOR SF6, TRIPOLAR, 22.9 KV, 630 A, 16 KA, INTERIOR</t>
  </si>
  <si>
    <t>SIM28</t>
  </si>
  <si>
    <t>INTERRUPTOR SF6, TRIPOLAR, 10 KV, 630 A, 25 KA, INTERIOR</t>
  </si>
  <si>
    <t>Interruptores Para Media Tension De Recierre Automatico En Aceite - Recloser Tripolar</t>
  </si>
  <si>
    <t>SIR01</t>
  </si>
  <si>
    <t>RECLOSER HIDRAULICO, TRIPOLAR, 2.4 - 14.4 KV, In =   50 A, Icc = 1250 A, EXTERIOR</t>
  </si>
  <si>
    <t>SIR02</t>
  </si>
  <si>
    <t>RECLOSER HIDRAULICO, TRIPOLAR, 2.4 - 14.4 KV, In =  100 A, Icc = 2000 A, EXTERIOR</t>
  </si>
  <si>
    <t>SIR03</t>
  </si>
  <si>
    <t>RECLOSER HIDRAULICO, TRIPOLAR, 2.4 - 14.4 KV, In =  200 A, Icc = 2000 A, EXTERIOR</t>
  </si>
  <si>
    <t>SIR04</t>
  </si>
  <si>
    <t>RECLOSER HIDRAULICO, TRIPOLAR, 2.4 - 14.4 KV, In =  400 A, Icc = 4000 A, EXTERIOR</t>
  </si>
  <si>
    <t>SIR05</t>
  </si>
  <si>
    <t>RECLOSER HIDRAULICO, TRIPOLAR, 2.4 - 14.4 KV, In =  400 A, Icc = 6000 A, EXTERIOR</t>
  </si>
  <si>
    <t>SIR06</t>
  </si>
  <si>
    <t>RECLOSER HIDRAULICO, TRIPOLAR, 2.4 - 14.4 KV, In =  560 A, Icc = 10000 A, EXTERIOR</t>
  </si>
  <si>
    <t>SIR07</t>
  </si>
  <si>
    <t>RECLOSER HIDRAULICO, TRIPOLAR, 2.4 - 14.4 KV, In =  560 A, Icc = 12000 A, EXTERIOR</t>
  </si>
  <si>
    <t>SIR08</t>
  </si>
  <si>
    <t>RECLOSER HIDRAULICO, TRIPOLAR, 2.4 - 14.4 KV, In =  560 A, Icc = 16000 A, EXTERIOR</t>
  </si>
  <si>
    <t>SIR09</t>
  </si>
  <si>
    <t>RECLOSER HIDRAULICO, TRIPOLAR, 2.4 - 14.4 KV, In = 1120 A, Icc = 16000 A, EXTERIOR</t>
  </si>
  <si>
    <t>SIR10</t>
  </si>
  <si>
    <t>RECLOSER HIDRAULICO, TRIPOLAR, 24.9 KV, In = 560 A, Icc = 10000 A, EXTERIOR</t>
  </si>
  <si>
    <t>SIR11</t>
  </si>
  <si>
    <t>RECLOSER HIDRAULICO, TRIPOLAR, 24.9 KV, In = 560 A, Icc = 12000 A, EXTERIOR</t>
  </si>
  <si>
    <t>SIR12</t>
  </si>
  <si>
    <t>RECLOSER HIDRAULICO, TRIPOLAR, 24.9 KV, In = 560 A, Icc = 8000 A, EXTERIOR</t>
  </si>
  <si>
    <t>Interruptores Para Media Tension De Recierre Automatico En Aceite - Recloser Unipolar</t>
  </si>
  <si>
    <t>SIR13</t>
  </si>
  <si>
    <t>RECLOSER HIDRAULICO, UNIPOLAR, 2.4 - 14.4 KV, In =  50 A, Icc = 1250 A, EXTERIOR</t>
  </si>
  <si>
    <t>SIR14</t>
  </si>
  <si>
    <t>RECLOSER HIDRAULICO, UNIPOLAR, 2.4 - 14.4 KV, In = 100 A, Icc = 2000 A, EXTERIOR</t>
  </si>
  <si>
    <t>SIR15</t>
  </si>
  <si>
    <t>RECLOSER HIDRAULICO, UNIPOLAR, 2.4 - 14.4 KV, In = 200 A, Icc = 2000 A, EXTERIOR</t>
  </si>
  <si>
    <t>SIR17</t>
  </si>
  <si>
    <t>RECLOSER HIDRAULICO, UNIPOLAR, 2.4 - 14.4 KV, In = 560 A, Icc = 8000 A, EXTERIOR</t>
  </si>
  <si>
    <t>SIR18</t>
  </si>
  <si>
    <t>RECLOSER HIDRAULICO, UNIPOLAR, 24.9 KV, In = 100 A, Icc = 2000 A, EXTERIOR</t>
  </si>
  <si>
    <t>SIR19</t>
  </si>
  <si>
    <t>RECLOSER HIDRAULICO, UNIPOLAR, 24.9 KV, In = 280 A, Icc = 4000 A, EXTERIOR</t>
  </si>
  <si>
    <t>SIR20</t>
  </si>
  <si>
    <t>RECLOSER INTERRUPCION EN VACIO, TRIFASICO, 12 KV, In = 600 A CON CONTROL ELECTRONICO</t>
  </si>
  <si>
    <t>SIR27</t>
  </si>
  <si>
    <t>RECLOSER INTERRUPCION EN VACIO, TRIFASICO, 22.9 kV, In = 800 A, CONTROL ELECTRONICO</t>
  </si>
  <si>
    <t>SIR28</t>
  </si>
  <si>
    <t>RECLOSER INTERRUPCION EN VACIO, TRIFASICO, 10 kV, In = 800 A, CONTROL ELECTRONICO</t>
  </si>
  <si>
    <t>Pararrayos Clase Distribucion</t>
  </si>
  <si>
    <t>SPA01</t>
  </si>
  <si>
    <t>PARARRAYO CLASE DISTRIBUCION,  9 KV, AUTOVALVULA</t>
  </si>
  <si>
    <t>SPA02</t>
  </si>
  <si>
    <t>PARARRAYO CLASE DISTRIBUCION, 12 KV, AUTOVALVULA</t>
  </si>
  <si>
    <t>SPA03</t>
  </si>
  <si>
    <t>PARARRAYO CLASE DISTRIBUCION, 15 KV, AUTOVALVULA</t>
  </si>
  <si>
    <t>SPA04</t>
  </si>
  <si>
    <t>PARARRAYO CLASE DISTRIBUCION, 18 KV, AUTOVALVULA</t>
  </si>
  <si>
    <t>SPZ01</t>
  </si>
  <si>
    <t>PARARRAYO CLASE DISTRIBUCION,  8.4 KV, PARA SISTEMA DE 7.62/13.2 KV, OXIDO DE ZINC</t>
  </si>
  <si>
    <t>SPZ02</t>
  </si>
  <si>
    <t>PARARRAYO CLASE DISTRIBUCION, 10.2 KV, PARA SISTEMA DE 10 KV L-L, OXIDO DE ZINC</t>
  </si>
  <si>
    <t>SPZ03</t>
  </si>
  <si>
    <t>PARARRAYO CLASE DISTRIBUCION, 12.7 KV, PARA SISTEMA DE 13.2 KV L-L, OXIDO DE ZINC</t>
  </si>
  <si>
    <t>SPZ04</t>
  </si>
  <si>
    <t>PARARRAYO CLASE DISTRIBUCION, 15.3 KV, PARA SISTEMA DE 13.2/22.9 KV, OXIDO DE ZINC</t>
  </si>
  <si>
    <t>SPZ05</t>
  </si>
  <si>
    <t>PARARRAYO CLASE DISTRIBUCION, 21 KV, PARA SISTEMA DE 13.2/22.9 KV, OXIDO DE ZINC</t>
  </si>
  <si>
    <t>SPZ06</t>
  </si>
  <si>
    <t>PARARRAYOS UNIPOLARES DE Vn= 12 KV. 10 KA,  95 KV. NBA,3500m.s.n.m, ACCESORIOS DE MONTAJE</t>
  </si>
  <si>
    <t>SPZ08</t>
  </si>
  <si>
    <t>PARARRAYOS UNIPOLARES DE Vn= 15 KV. 10 KA, 125 KV. NBA,3500m.s.n.m, ACCESORIOS DE MONTAJE</t>
  </si>
  <si>
    <t>SPZ10</t>
  </si>
  <si>
    <t>PARARRAYOS UNIPOLARES DE Vn= 21 KV. 10 KA, 125 KV. NBA,3500m.s.n.m, ACCESORIOS DE MONTAJE</t>
  </si>
  <si>
    <t>SPZ12</t>
  </si>
  <si>
    <t>PARARRAYOS UNIPOLARES DE Vn= 24 KV. 10 KA, 175 KV. NBA,3500m.s.n.m, ACCESORIOS DE MONTAJE</t>
  </si>
  <si>
    <t>SSA08</t>
  </si>
  <si>
    <t>CELDA DE M.T. COMPACTO DE 1.50 x 0.50 x 0.60 TIPO QM</t>
  </si>
  <si>
    <t>SSA09</t>
  </si>
  <si>
    <t>CELDA DE M.T. COMPACTO DE 1.50 x 0.50 x 0.60 TIPO IM</t>
  </si>
  <si>
    <t>SSA10</t>
  </si>
  <si>
    <t>DERIVACION TRIFASICA TIPO BOVEDA 10 KV</t>
  </si>
  <si>
    <t>SSA11</t>
  </si>
  <si>
    <t>DERIVACION TRIFASICA TIPO PEDESTAL 10 KV</t>
  </si>
  <si>
    <t>SSA12</t>
  </si>
  <si>
    <t>CELDA PARA TRANSFORMADOR MT/BT, EN S.E. CONVENCIONAL</t>
  </si>
  <si>
    <t>SSA13</t>
  </si>
  <si>
    <t>ESTRUCTURA METALICA O CELDAS PARA S.E. CONVENCIONAL DE 3.5X7M2.</t>
  </si>
  <si>
    <t>SSA15</t>
  </si>
  <si>
    <t>RELE MULTIFUNCION PARA FALLAS A TIERRA</t>
  </si>
  <si>
    <t>SSA18</t>
  </si>
  <si>
    <t>RELE MULTIFUNCION, 24VCC, 5A/1A</t>
  </si>
  <si>
    <t>SSA19</t>
  </si>
  <si>
    <t>CELDA MODULAR EN AIRE CON SECCIONADOR DE POTENCIA TRIPOLAR EN SF6, 630A, 20KA</t>
  </si>
  <si>
    <t>SSA20</t>
  </si>
  <si>
    <t>CELDA MODULAR EN AIRE CON SECCIONADOR DE POTENCIA TRIPOLAR EN SF6, 630A, 20KA, CON BASE PORTAFUSIBLE Y FUSIBLES</t>
  </si>
  <si>
    <t>SSA21</t>
  </si>
  <si>
    <t>CELDA MODULAR EN VACÍO CON INTERRUPTOR EN SF6, 630A, 20KA, CON TRANSFORMADORES DE PROTECCIÓN Y MEDIDA</t>
  </si>
  <si>
    <t>Seccionadores De Potencia M.T.</t>
  </si>
  <si>
    <t>SSE01</t>
  </si>
  <si>
    <t>SECCIONADOR DE POTENCIA TRIPOLAR DE 10 KV. 600 A. EXTERIOR</t>
  </si>
  <si>
    <t>SSE02</t>
  </si>
  <si>
    <t>SECCIONADOR DE POTENCIA TRIPOLAR DE 14.4 KV. EXTERIOR</t>
  </si>
  <si>
    <t>Seccionadores Fusible - Cut Out</t>
  </si>
  <si>
    <t>SSE03</t>
  </si>
  <si>
    <t>SECCIONADOR FUSIBLE (CUT-OUT) x1,  5.2/7.8 KV,  50 A, EXTERIOR</t>
  </si>
  <si>
    <t>SSE06</t>
  </si>
  <si>
    <t>SECCIONADOR FUSIBLE (CUT-OUT) x1,  5.2/7.8 KV, 100 A, EXTERIOR</t>
  </si>
  <si>
    <t>SSE07</t>
  </si>
  <si>
    <t>SECCIONADOR FUSIBLE (CUT-OUT) x2,  5.2/7.8 KV, 100 A, EXTERIOR</t>
  </si>
  <si>
    <t>SSE08</t>
  </si>
  <si>
    <t>SECCIONADOR FUSIBLE (CUT-OUT) x3,  5.2/7.8 KV, 100 A, EXTERIOR</t>
  </si>
  <si>
    <t>SSE09</t>
  </si>
  <si>
    <t>SECCIONADOR FUSIBLE (CUT-OUT) x1,  7.8/13.5 KV, 100 A, EXTERIOR</t>
  </si>
  <si>
    <t>SSE11</t>
  </si>
  <si>
    <t>SECCIONADOR FUSIBLE (CUT-OUT) x3,  7.8/13.5 KV, 100 A, EXTERIOR</t>
  </si>
  <si>
    <t>SSE12</t>
  </si>
  <si>
    <t>SECCIONADOR FUSIBLE (CUT-OUT) x1,  7.8/13.5 KV, 200 A, EXTERIOR</t>
  </si>
  <si>
    <t>SSE14</t>
  </si>
  <si>
    <t>SECCIONADOR FUSIBLE (CUT-OUT) x3,  7.8/13.5 KV, 200 A, EXTERIOR</t>
  </si>
  <si>
    <t>SSE15</t>
  </si>
  <si>
    <t>SECCIONADOR FUSIBLE (CUT-OUT), 15 KV,  50 A, EXTERIOR</t>
  </si>
  <si>
    <t>SSE16</t>
  </si>
  <si>
    <t>SECCIONADOR FUSIBLE (CUT-OUT), 15 KV, 100 A, EXTERIOR</t>
  </si>
  <si>
    <t>SSE17</t>
  </si>
  <si>
    <t>SECCIONADOR FUSIBLE (CUT-OUT), 15 KV, 200 A, EXTERIOR</t>
  </si>
  <si>
    <t>SSE18</t>
  </si>
  <si>
    <t>SECCIONADOR FUSIBLE (CUT-OUT), 15/26 KV, 100 A, EXTERIOR</t>
  </si>
  <si>
    <t>SSE19</t>
  </si>
  <si>
    <t>SECCIONADOR FUSIBLE (CUT-OUT), 15/26 KV, 200 A, EXTERIOR</t>
  </si>
  <si>
    <t>Seccionadores Fusible Para B.T. Exterior</t>
  </si>
  <si>
    <t>SSE20</t>
  </si>
  <si>
    <t>SECCIONADOR FUSIBLE TETRAPOLAR PARA FUSIBLE NH, HORIZONTAL, TIPO EXTERIOR</t>
  </si>
  <si>
    <t>SSE21</t>
  </si>
  <si>
    <t>SECCIONADOR FUSIBLE TRIPOLAR PARA FUSIBLE NH, HORIZONTAL, TIPO EXTERIOR</t>
  </si>
  <si>
    <t>Otros Seccionadores. Seccionalizadores Para M.T.</t>
  </si>
  <si>
    <t>SSE22</t>
  </si>
  <si>
    <t>SECCIONADOR UNIPOLAR AEREO DE In = 350 A. EXTERIOR</t>
  </si>
  <si>
    <t>SSE23</t>
  </si>
  <si>
    <t>SECCIONADOR UNIPOLAR AEREO DE In = 400 A. EXTERIOR</t>
  </si>
  <si>
    <t>SSE35</t>
  </si>
  <si>
    <t>SECCIONALIZADOR HIDRAULICO CORTE EN ACEITE, TRIPOLAR, 14,4 KV, In = 200 A, Icc = 9000 A, EXTERIOR</t>
  </si>
  <si>
    <t>SSE36</t>
  </si>
  <si>
    <t>SECCIONALIZADOR HIDRAULICO CORTE EN ACEITE, UNIPOLAR, 14,4 KV, In =   5 A, Icc = 800 A, EXTERIOR</t>
  </si>
  <si>
    <t>SSE45</t>
  </si>
  <si>
    <t>SECCIONADOR FUSIBLE (CUT-OUT), UNIPOLAR x2, 7.8/13.5 KV, 100 A, INCL. ACCES. DE INSTAL. EXTERIOR, CORROSION</t>
  </si>
  <si>
    <t>SSE46</t>
  </si>
  <si>
    <t>SECCIONADOR FUSIBLE (CUT-OUT), UNIPOLAR x3, 7.8/13.5 KV, 100 A, INCL. ACCES. DE INSTAL. EXTERIOR, CORROSION</t>
  </si>
  <si>
    <t>SSE48</t>
  </si>
  <si>
    <t>SECCIONADOR FUSIBLE (CUT-OUT), UNIPOLAR x3, 15 KV, 200 A, INCL. ACCES. DE INSTAL. EXTERIOR, CORROSION</t>
  </si>
  <si>
    <t>SSE49</t>
  </si>
  <si>
    <t>SECCIONADOR UNIPOLAR AEREO DE In = 600 A. EXTERIOR</t>
  </si>
  <si>
    <t>SSE50</t>
  </si>
  <si>
    <t>SECCIONADOR BAJO CARGA, SF6, TRIPOLAR, 10/15 kV, 400 A</t>
  </si>
  <si>
    <t>SSE57</t>
  </si>
  <si>
    <t>SECCIONADOR FUSIBLE (CUT-OUT), BAJO CARGA, UNIPOLAR x 1, 15 kV, 100 A</t>
  </si>
  <si>
    <t>SSE58</t>
  </si>
  <si>
    <t>SECCIONADOR FUSIBLE (CUT-OUT), BAJO CARGA, UNIPOLAR x 1, 15 kV, 200 A</t>
  </si>
  <si>
    <t>Seccionadores Para Montaje Interior</t>
  </si>
  <si>
    <t>SSI01</t>
  </si>
  <si>
    <t>CAJA SECCIONADORA SF6, 3 VIAS, M.T.</t>
  </si>
  <si>
    <t>SSI04</t>
  </si>
  <si>
    <t>SECCIONADOR BAJO CARGA, FUSIBLE LIMITADOR, TRIPOLAR, 10/12 KV, 400/630 A, INTERIOR</t>
  </si>
  <si>
    <t>SSI05</t>
  </si>
  <si>
    <t>SECCIONADOR BAJO CARGA, SOPLADO AUTONEUMATICO, TRIPOLAR,  10/12 KV, 400/630 A, INTERIOR</t>
  </si>
  <si>
    <t>SSI06</t>
  </si>
  <si>
    <t>SECCIONADOR DE POTENCIA TRIPOLAR DE 10 KV, 200 AMP. TIPO INTERIOR</t>
  </si>
  <si>
    <t>Seccionadores Fusible Para B.T. Interior</t>
  </si>
  <si>
    <t>SSI07</t>
  </si>
  <si>
    <t>SECCIONADOR FUSIBLE TRIPOLAR PARA FUSIBLE NH, HORIZONTAL, TIPO INTERIOR</t>
  </si>
  <si>
    <t>SSI08</t>
  </si>
  <si>
    <t>SECCIONADOR FUSIBLE TRIPOLAR PARA FUSIBLE NH, VERTICAL, TIPO INTERIOR</t>
  </si>
  <si>
    <t>Seccionadores Unipolares Para M.T.</t>
  </si>
  <si>
    <t>SSI09</t>
  </si>
  <si>
    <t>SECCIONADOR FUSIBLE UNIPOLAR DE 10 KV; 200 A. TIPO INTERIOR</t>
  </si>
  <si>
    <t>SSI10</t>
  </si>
  <si>
    <t>SECCIONADOR UNIPOLAR, In = 350 A, INTERIOR</t>
  </si>
  <si>
    <t>SSI11</t>
  </si>
  <si>
    <t>SECCIONADOR UNIPOLAR x 1, In = 400/600 A, INTERIOR</t>
  </si>
  <si>
    <t>SSI12</t>
  </si>
  <si>
    <t>SECCIONADOR UNIPOLAR x 1, In = 400 A, EXTERIOR, 22,9 KV</t>
  </si>
  <si>
    <t>SSI13</t>
  </si>
  <si>
    <t>SECCIONADOR UNIPOLAR x 1, In = 400 A, INTERIOR, 22,9 KV</t>
  </si>
  <si>
    <t>SSI14</t>
  </si>
  <si>
    <t>SECCIONADOR BAJO CARGA, FUSIBLE LIMITADOR, TRIPOLAR, 22,9 KV, 400/630 A, INTERIOR</t>
  </si>
  <si>
    <t>SSI15</t>
  </si>
  <si>
    <t>SECCIONADOR TRIPOLAR PARA FUSIBLE NH HORIZONTAL 220V,160A.</t>
  </si>
  <si>
    <t>SSI16</t>
  </si>
  <si>
    <t>SECCIONADOR TRIPOLAR PARA FUSIBLE NH HORIZONTAL 220V, 250A.</t>
  </si>
  <si>
    <t>SSI17</t>
  </si>
  <si>
    <t>SECCIONADOR TRIPOLAR PARA FUSIBLE NH VERTICAL 220V,400A.</t>
  </si>
  <si>
    <t>SSI18</t>
  </si>
  <si>
    <t>SECCIONADOR TRIPOLAR PARA FUSIBLE NH VERTICAL 220V, 630A.</t>
  </si>
  <si>
    <t>SSI19</t>
  </si>
  <si>
    <t>SECCIONADOR BAJO CARGA, SOPLADO AUTONEUMATICO, TRIPOLAR,  10/12 KV, 400/630 A, EXTERIOR</t>
  </si>
  <si>
    <t>SSL01</t>
  </si>
  <si>
    <t>SECCIONALIZADOR HIDRAULICO CORTE EN ACEITE, UNIPOLAR, 27 KV, In=200A, EXTERIOR, ELECTRONICO, CORROSION</t>
  </si>
  <si>
    <t>CMyE10</t>
  </si>
  <si>
    <t>Transformadores y Accesorios</t>
  </si>
  <si>
    <t>Transformadores Monofasicos Aereos Autoprotegidos</t>
  </si>
  <si>
    <t>TMA03</t>
  </si>
  <si>
    <t>TRANSFORMADOR MONOFASICO AEREO AUTOPROTEGIDO DE 15 KVA; 7.62/0.22 KV.</t>
  </si>
  <si>
    <t>Transformadores Compacto Boveda</t>
  </si>
  <si>
    <t>TMB01</t>
  </si>
  <si>
    <t>TRANSFORMADOR COMPACTO BOVEDA DE 50 KVA MONOFASICO</t>
  </si>
  <si>
    <t>Transformadores Monofasicos Aereos Convencional</t>
  </si>
  <si>
    <t>TMC01</t>
  </si>
  <si>
    <t>TRANSFORMADOR MONOFASICO AEREO CONVENCIONAL DE  5 KVA;  7.62/0.44-0.22 KV.</t>
  </si>
  <si>
    <t>TMC02</t>
  </si>
  <si>
    <t>TRANSFORMADOR MONOFASICO AEREO CONVENCIONAL DE  5 KVA; 10/0.22 KV.</t>
  </si>
  <si>
    <t>TMC03</t>
  </si>
  <si>
    <t>TRANSFORMADOR MONOFASICO AEREO CONVENCIONAL DE  5 KVA; 13.2/0.22 KV.</t>
  </si>
  <si>
    <t>TMC04</t>
  </si>
  <si>
    <t>TRANSFORMADOR MONOFASICO AEREO CONVENCIONAL DE  5 KVA; 13.2/0.44-0.22 KV.</t>
  </si>
  <si>
    <t>TMC05</t>
  </si>
  <si>
    <t>TRANSFORMADOR MONOFASICO AEREO CONVENCIONAL DE  5 KVA; 22.9/0.22 KV.</t>
  </si>
  <si>
    <t>TMC06</t>
  </si>
  <si>
    <t>TRANSFORMADOR MONOFASICO AEREO CONVENCIONAL DE 10 KVA;  7.62/0.44-0.22 KV.</t>
  </si>
  <si>
    <t>TMC07</t>
  </si>
  <si>
    <t>TRANSFORMADOR MONOFASICO AEREO CONVENCIONAL DE 10 KVA; 10/0.22 KV.</t>
  </si>
  <si>
    <t>TMC08</t>
  </si>
  <si>
    <t>TRANSFORMADOR MONOFASICO AEREO CONVENCIONAL DE 10 KVA; 13.2/0.22 KV.</t>
  </si>
  <si>
    <t>TMC09</t>
  </si>
  <si>
    <t>TRANSFORMADOR MONOFASICO AEREO CONVENCIONAL DE 10 KVA; 13.2/0.44-0.22 KV.</t>
  </si>
  <si>
    <t>TMC10</t>
  </si>
  <si>
    <t>TRANSFORMADOR MONOFASICO AEREO CONVENCIONAL DE 10 KVA; 22.9/0.22 KV.</t>
  </si>
  <si>
    <t>TMC100</t>
  </si>
  <si>
    <t>TRANSFORMADOR MONOFASICO AEREO CONVENCIONAL DE 50 KVA 2.3 / 0.38-0.22 KV</t>
  </si>
  <si>
    <t>TMC101</t>
  </si>
  <si>
    <t>TRANSFORMADOR MONOFASICO AEREO CONVENCIONAL DE 50 KVA 13.2 / 0.38-0.22 KV</t>
  </si>
  <si>
    <t>TMC102</t>
  </si>
  <si>
    <t>TRANSFORMADOR MONOFASICO AEREO CONVENCIONAL DE 50 KVA 10 / 0.44-0.22 KV</t>
  </si>
  <si>
    <t>TMC103</t>
  </si>
  <si>
    <t>TRANSFORMADOR MONOFASICO AEREO CONVENCIONAL DE 50 KVA 10 / 0.38-0.22 KV</t>
  </si>
  <si>
    <t>TMC105</t>
  </si>
  <si>
    <t>TRANSFORMADOR MONOFASICO AEREO CONVENCIONAL DE 75 KVA 10 / 0.38-0.22 KV</t>
  </si>
  <si>
    <t>TMC106</t>
  </si>
  <si>
    <t>TRANSFORMADOR MONOFASICO AEREO CONVENCIONAL DE 75 KVA 10 / 0.44-0.22 KV</t>
  </si>
  <si>
    <t>TMC107</t>
  </si>
  <si>
    <t>TRANSFORMADOR MONOFASICO AEREO CONVENCIONAL DE 75 KVA 13.2 / 0.38-0.22 KV</t>
  </si>
  <si>
    <t>TMC108</t>
  </si>
  <si>
    <t>TRANSFORMADOR MONOFASICO AEREO CONVENCIONAL DE 80 KVA 2.3 / 0.38-0.22 KV</t>
  </si>
  <si>
    <t>TMC109</t>
  </si>
  <si>
    <t>TRANSFORMADOR MONOFASICO AEREO CONVENCIONAL DE 80 KVA 10 / 0.38-0.22 KV</t>
  </si>
  <si>
    <t>TMC11</t>
  </si>
  <si>
    <t>TRANSFORMADOR MONOFASICO AEREO CONVENCIONAL DE 15 KVA;  7.62/0.44-0.22 KV.</t>
  </si>
  <si>
    <t>TMC110</t>
  </si>
  <si>
    <t>TRANSFORMADOR MONOFASICO AEREO CONVENCIONAL DE  1,5 KVA;  7.62/0.22 KV.</t>
  </si>
  <si>
    <t>TMC111</t>
  </si>
  <si>
    <t>TRANSFORMADOR MONOFASICO AEREO CONVENCIONAL DE  1,5 KVA;  10/0.38-0.22 KV.</t>
  </si>
  <si>
    <t>TMC112</t>
  </si>
  <si>
    <t>TRANSFORMADOR MONOFASICO AEREO CONVENCIONAL DE  1,5 KVA;  10/0.44-0.22 KV.</t>
  </si>
  <si>
    <t>TMC113</t>
  </si>
  <si>
    <t>TRANSFORMADOR MONOFASICO AEREO CONVENCIONAL DE  1,5 KVA;  12/0.44-0.22 KV.</t>
  </si>
  <si>
    <t>TMC114</t>
  </si>
  <si>
    <t>TRANSFORMADOR MONOFASICO AEREO CONVENCIONAL DE  1,5 KVA;  13.2/0.38-0.22 KV.</t>
  </si>
  <si>
    <t>TMC115</t>
  </si>
  <si>
    <t>TRANSFORMADOR MONOFASICO AEREO CONVENCIONAL DE  1,5 KVA;  22.9/0.38-0.22 KV.</t>
  </si>
  <si>
    <t>TMC116</t>
  </si>
  <si>
    <t>TRANSFORMADOR MONOFASICO AEREO CONVENCIONAL DE  1,5 KVA; 22.9/0.44-0.22 KV.</t>
  </si>
  <si>
    <t>TMC117</t>
  </si>
  <si>
    <t>TRANSFORMADOR MONOFASICO AEREO CONVENCIONAL DE  3 KVA; 10/0.44-0.22 KV.</t>
  </si>
  <si>
    <t>TMC118</t>
  </si>
  <si>
    <t>TRANSFORMADOR MONOFASICO AEREO CONVENCIONAL DE  3 KVA; 12/0.22 KV.</t>
  </si>
  <si>
    <t>TMC119</t>
  </si>
  <si>
    <t>TRANSFORMADOR MONOFASICO AEREO CONVENCIONAL DE  3 KVA; 12/0.44-0.22 KV.</t>
  </si>
  <si>
    <t>TMC12</t>
  </si>
  <si>
    <t>TRANSFORMADOR MONOFASICO AEREO CONVENCIONAL DE 15 KVA; 10/0.22 KV.</t>
  </si>
  <si>
    <t>TMC120</t>
  </si>
  <si>
    <t>TRANSFORMADOR MONOFASICO AEREO CONVENCIONAL DE  3 KVA; 22.9/0.44-0.22 KV.</t>
  </si>
  <si>
    <t>TMC121</t>
  </si>
  <si>
    <t>TRANSFORMADOR MONOFASICO AEREO CONVENCIONAL DE  5 KVA; 7.62/0.22 KV.</t>
  </si>
  <si>
    <t>TMC122</t>
  </si>
  <si>
    <t>TRANSFORMADOR MONOFASICO AEREO CONVENCIONAL DE  5 KVA; 10/0.38-0.22 KV.</t>
  </si>
  <si>
    <t>TMC123</t>
  </si>
  <si>
    <t>TRANSFORMADOR MONOFASICO AEREO CONVENCIONAL DE  5 KVA; 12/0.38-0.22 KV.</t>
  </si>
  <si>
    <t>TMC124</t>
  </si>
  <si>
    <t>TRANSFORMADOR MONOFASICO AEREO CONVENCIONAL DE  5 KVA; 12/0.44-0.22 KV.</t>
  </si>
  <si>
    <t>TMC125</t>
  </si>
  <si>
    <t>TRANSFORMADOR MONOFASICO AEREO CONVENCIONAL DE  5 KVA; 13.2/0.38-0.22 KV.</t>
  </si>
  <si>
    <t>TMC126</t>
  </si>
  <si>
    <t>TRANSFORMADOR MONOFASICO AEREO CONVENCIONAL DE  5 KVA; 22.9/0.38-0.22 KV.</t>
  </si>
  <si>
    <t>TMC127</t>
  </si>
  <si>
    <t>TRANSFORMADOR MONOFASICO AEREO CONVENCIONAL DE  5 KVA; 22.9/0.44-0.22 KV.</t>
  </si>
  <si>
    <t>TMC128</t>
  </si>
  <si>
    <t>TRANSFORMADOR MONOFASICO AEREO CONVENCIONAL DE  7 KVA;  7.62/0.22 KV.</t>
  </si>
  <si>
    <t>TMC129</t>
  </si>
  <si>
    <t>TRANSFORMADOR MONOFASICO AEREO CONVENCIONAL DE  7 KVA;  10/0.38-0.22 KV.</t>
  </si>
  <si>
    <t>TMC13</t>
  </si>
  <si>
    <t>TRANSFORMADOR MONOFASICO AEREO CONVENCIONAL DE 15 KVA; 13.2/0.22 KV.</t>
  </si>
  <si>
    <t>TMC130</t>
  </si>
  <si>
    <t>TRANSFORMADOR MONOFASICO AEREO CONVENCIONAL DE  7 KVA;  10/0.44-0.22 KV.</t>
  </si>
  <si>
    <t>TMC131</t>
  </si>
  <si>
    <t>TRANSFORMADOR MONOFASICO AEREO CONVENCIONAL DE  7 KVA;  12/0.22 KV.</t>
  </si>
  <si>
    <t>TMC132</t>
  </si>
  <si>
    <t>TRANSFORMADOR MONOFASICO AEREO CONVENCIONAL DE  7 KVA; 12/0.44-0.22 KV.</t>
  </si>
  <si>
    <t>TMC133</t>
  </si>
  <si>
    <t>TRANSFORMADOR MONOFASICO AEREO CONVENCIONAL DE  7 KVA; 13.2/0.38-0.22 KV.</t>
  </si>
  <si>
    <t>TMC134</t>
  </si>
  <si>
    <t>TRANSFORMADOR MONOFASICO AEREO CONVENCIONAL DE  7 KVA; 22.9/0.38-0.22 KV.</t>
  </si>
  <si>
    <t>TMC135</t>
  </si>
  <si>
    <t>TRANSFORMADOR MONOFASICO AEREO CONVENCIONAL DE  7 KVA; 22.9/0.44-0.22 KV.</t>
  </si>
  <si>
    <t>TMC136</t>
  </si>
  <si>
    <t>TRANSFORMADOR MONOFASICO AEREO CONVENCIONAL DE 10 KVA; 2.3/0.22 KV.</t>
  </si>
  <si>
    <t>TMC137</t>
  </si>
  <si>
    <t>TRANSFORMADOR MONOFASICO AEREO CONVENCIONAL DE 10 KVA; 7.62/0.22 KV.</t>
  </si>
  <si>
    <t>TMC138</t>
  </si>
  <si>
    <t>TRANSFORMADOR MONOFASICO AEREO CONVENCIONAL DE 10 KVA; 10/0.38-0.22 KV.</t>
  </si>
  <si>
    <t>TMC139</t>
  </si>
  <si>
    <t>TRANSFORMADOR MONOFASICO AEREO CONVENCIONAL DE 10 KVA; 12/0.22 KV.</t>
  </si>
  <si>
    <t>TMC14</t>
  </si>
  <si>
    <t>TRANSFORMADOR MONOFASICO AEREO CONVENCIONAL DE 15 KVA; 13.2/0.44-0.22 KV.</t>
  </si>
  <si>
    <t>TMC140</t>
  </si>
  <si>
    <t>TRANSFORMADOR MONOFASICO AEREO CONVENCIONAL DE 10 KVA; 12/0.44-0.22 KV.</t>
  </si>
  <si>
    <t>TMC141</t>
  </si>
  <si>
    <t>TRANSFORMADOR MONOFASICO AEREO CONVENCIONAL DE 10 KVA; 13.2/0.38-0.22 KV.</t>
  </si>
  <si>
    <t>TMC142</t>
  </si>
  <si>
    <t>TRANSFORMADOR MONOFASICO AEREO CONVENCIONAL DE 10 KVA; 22.9/0.38-0.22 KV.</t>
  </si>
  <si>
    <t>TMC143</t>
  </si>
  <si>
    <t>TRANSFORMADOR MONOFASICO AEREO CONVENCIONAL DE 10 KVA; 22.9/0.44-0.22 KV.</t>
  </si>
  <si>
    <t>TMC144</t>
  </si>
  <si>
    <t>TRANSFORMADOR MONOFASICO AEREO CONVENCIONAL DE 15 KVA; 2.3/0.22 KV.</t>
  </si>
  <si>
    <t>TMC145</t>
  </si>
  <si>
    <t>TRANSFORMADOR MONOFASICO AEREO CONVENCIONAL DE 15 KVA; 22.9/0.38-0.22 KV.</t>
  </si>
  <si>
    <t>TMC146</t>
  </si>
  <si>
    <t>TRANSFORMADOR MONOFASICO AEREO CONVENCIONAL DE 15 KVA; 22.9/0.44-0.22 KV.</t>
  </si>
  <si>
    <t>TMC147</t>
  </si>
  <si>
    <t>TRANSFORMADOR MONOFASICO AEREO CONVENCIONAL DE  20 KVA; 7.62/0.22 KV.</t>
  </si>
  <si>
    <t>TMC148</t>
  </si>
  <si>
    <t>TRANSFORMADOR MONOFASICO AEREO CONVENCIONAL DE  20 KVA; 10/0.38-0.22 KV.</t>
  </si>
  <si>
    <t>TMC149</t>
  </si>
  <si>
    <t>TRANSFORMADOR MONOFASICO AEREO CONVENCIONAL DE  20 KVA; 10/0.44-0.22 KV.</t>
  </si>
  <si>
    <t>TMC15</t>
  </si>
  <si>
    <t>TRANSFORMADOR MONOFASICO AEREO CONVENCIONAL DE 15 KVA; 22.9/0.22 KV.</t>
  </si>
  <si>
    <t>TMC150</t>
  </si>
  <si>
    <t>TRANSFORMADOR MONOFASICO AEREO CONVENCIONAL DE  20 KVA; 12/0.22 KV.</t>
  </si>
  <si>
    <t>TMC151</t>
  </si>
  <si>
    <t>TRANSFORMADOR MONOFASICO AEREO CONVENCIONAL DE  20 KVA; 12/0.44-0.22 KV.</t>
  </si>
  <si>
    <t>TMC152</t>
  </si>
  <si>
    <t>TRANSFORMADOR MONOFASICO AEREO CONVENCIONAL DE  20 KVA; 13.2/0.38-0.22 KV.</t>
  </si>
  <si>
    <t>TMC153</t>
  </si>
  <si>
    <t>TRANSFORMADOR MONOFASICO AEREO CONVENCIONAL DE  20 KVA; 22.9/0.38-0.22 KV.</t>
  </si>
  <si>
    <t>TMC154</t>
  </si>
  <si>
    <t>TRANSFORMADOR MONOFASICO AEREO CONVENCIONAL DE  20 KVA; 22.9/0.44-0.22 KV.</t>
  </si>
  <si>
    <t>TMC155</t>
  </si>
  <si>
    <t>TRANSFORMADOR MONOFASICO AEREO CONVENCIONAL DE 25 KVA; 10/0.38-0.22 KV.</t>
  </si>
  <si>
    <t>TMC156</t>
  </si>
  <si>
    <t>TRANSFORMADOR MONOFASICO AEREO CONVENCIONAL DE 25 KVA; 12/0.22 KV.</t>
  </si>
  <si>
    <t>TMC157</t>
  </si>
  <si>
    <t>TRANSFORMADOR MONOFASICO AEREO CONVENCIONAL DE 25 KVA; 12/0.38-0.22 KV.</t>
  </si>
  <si>
    <t>TMC158</t>
  </si>
  <si>
    <t>TRANSFORMADOR MONOFASICO AEREO CONVENCIONAL DE 25 KVA; 12/0.44-0.22 KV.</t>
  </si>
  <si>
    <t>TMC159</t>
  </si>
  <si>
    <t>TRANSFORMADOR MONOFASICO AEREO CONVENCIONAL DE 25 KVA; 22.9/0.38-0.22 KV.</t>
  </si>
  <si>
    <t>TMC16</t>
  </si>
  <si>
    <t>TRANSFORMADOR MONOFASICO AEREO CONVENCIONAL DE 25 KVA;  7.62/0.22 KV.</t>
  </si>
  <si>
    <t>TMC160</t>
  </si>
  <si>
    <t>TRANSFORMADOR MONOFASICO AEREO CONVENCIONAL DE  30 KVA;  10/0.44-0.22 KV.</t>
  </si>
  <si>
    <t>TMC161</t>
  </si>
  <si>
    <t>TRANSFORMADOR MONOFASICO AEREO CONVENCIONAL DE  30 KVA;  12/0.44-0.22 KV.</t>
  </si>
  <si>
    <t>TMC162</t>
  </si>
  <si>
    <t>TRANSFORMADOR MONOFASICO AEREO CONVENCIONAL DE  30 KVA;  22.9/0.44-0.22 KV.</t>
  </si>
  <si>
    <t>TMC163</t>
  </si>
  <si>
    <t>TRANSFORMADOR MONOFASICO AEREO CONVENCIONAL DE 37.5 KVA; 2.3/0.22 KV.</t>
  </si>
  <si>
    <t>TMC164</t>
  </si>
  <si>
    <t>TRANSFORMADOR MONOFASICO AEREO CONVENCIONAL DE 37.5 KVA; 12/0.22 KV.</t>
  </si>
  <si>
    <t>TMC165</t>
  </si>
  <si>
    <t>TRANSFORMADOR MONOFASICO AEREO CONVENCIONAL DE 37.5 KVA; 12/0.44-0.22 KV.</t>
  </si>
  <si>
    <t>TMC166</t>
  </si>
  <si>
    <t>TRANSFORMADOR MONOFASICO AEREO CONVENCIONAL DE 37.5 KVA; 22.9/0.38-0.22 KV.</t>
  </si>
  <si>
    <t>TMC167</t>
  </si>
  <si>
    <t>TRANSFORMADOR MONOFASICO AEREO CONVENCIONAL DE 50 KVA;  22.9/0.38-0.22 KV.</t>
  </si>
  <si>
    <t>TMC168</t>
  </si>
  <si>
    <t>TRANSFORMADOR MONOFASICO AEREO CONVENCIONAL DE 50 KVA;  22.9/0.44-0.22 KV.</t>
  </si>
  <si>
    <t>TMC169</t>
  </si>
  <si>
    <t>TRANSFORMADOR MONOFASICO AEREO CONVENCIONAL DE 75 KVA; 13.2/0.38-0.22 KV.</t>
  </si>
  <si>
    <t>TMC17</t>
  </si>
  <si>
    <t>TRANSFORMADOR MONOFASICO AEREO CONVENCIONAL DE 25 KVA;  7.62/0.44-0.22 KV.</t>
  </si>
  <si>
    <t>TMC170</t>
  </si>
  <si>
    <t>TRANSFORMADOR MONOFASICO AEREO CONVENCIONAL DE 75 KVA; 22.9/0.44-0.22 KV.</t>
  </si>
  <si>
    <t>TMC171</t>
  </si>
  <si>
    <t>TRANSFORMADOR MONOFASICO AEREO CONVENCIONAL DE 75 KVA; BT/0.38-0.22 KV.</t>
  </si>
  <si>
    <t>TMC172</t>
  </si>
  <si>
    <t>TRANSFORMADOR MONOFASICO AEREO CONVENCIONAL DE  125 KVA; 10/0.38-0.22 KV.</t>
  </si>
  <si>
    <t>TMC173</t>
  </si>
  <si>
    <t>TRANSFORMADOR MONOFASICO DE 10 KVA, 2.3/0.44-0.22 KV.</t>
  </si>
  <si>
    <t>TMC174</t>
  </si>
  <si>
    <t>TRANSFORMADOR MONOFASICO DE 10 KVA, 7.62/0.44-0.22 KV.</t>
  </si>
  <si>
    <t>TMC175</t>
  </si>
  <si>
    <t>TRANSFORMADOR MONOFASICO DE 10 KVA, 13.2/0.44-0.22 KV.</t>
  </si>
  <si>
    <t>TMC176</t>
  </si>
  <si>
    <t>TRANSFORMADOR MONOFASICO DE 15 KVA, 2.3/0.44-0.22 KV.</t>
  </si>
  <si>
    <t>TMC177</t>
  </si>
  <si>
    <t>TRANSFORMADOR MONOFASICO DE 25 KVA, 7.62/0.22 KV.</t>
  </si>
  <si>
    <t>TMC178</t>
  </si>
  <si>
    <t>TRANSFORMADOR MONOFASICO AEREO CONVENCIONAL DE 15 KVA; 2.3/0.38-0.22 KV.</t>
  </si>
  <si>
    <t>TMC179</t>
  </si>
  <si>
    <t>TRANSFORMADOR MONOFASICO AEREO CONVENCIONAL DE 25 KVA;  13.2/0.38-0.22 KV.</t>
  </si>
  <si>
    <t>TMC18</t>
  </si>
  <si>
    <t>TRANSFORMADOR MONOFASICO AEREO CONVENCIONAL DE 25 KVA; 10/0.22 KV.</t>
  </si>
  <si>
    <t>TMC180</t>
  </si>
  <si>
    <t>TRANSFORMADOR MONOFASICO AEREO CONVENCIONAL DE 30 KVA;  2.3/0.22 KV.</t>
  </si>
  <si>
    <t>TMC181</t>
  </si>
  <si>
    <t>TRANSFORMADOR MONOFASICO AEREO CONVENCIONAL DE 30 KVA;  10/0.38-0.22 KV.</t>
  </si>
  <si>
    <t>TMC182</t>
  </si>
  <si>
    <t>TRANSFORMADOR MONOFASICO AEREO CONVENCIONAL DE 37.5 KVA;  5.8/0.22 KV.</t>
  </si>
  <si>
    <t>TMC183</t>
  </si>
  <si>
    <t>TRANSFORMADOR MONOFASICO AEREO CONVENCIONAL DE 40 KVA;  10/0.38-0.22 KV.</t>
  </si>
  <si>
    <t>TMC184</t>
  </si>
  <si>
    <t>TRANSFORMADOR MONOFASICO AEREO CONVENCIONAL DE 40 KVA;  13.2/0.38-0.22 KV.</t>
  </si>
  <si>
    <t>TMC185</t>
  </si>
  <si>
    <t>TRANSFORMADOR MONOFASICO AEREO CONVENCIONAL DE 50 KVA;  5.8/-0.22 KV.</t>
  </si>
  <si>
    <t>TMC186</t>
  </si>
  <si>
    <t>TRANSFORMADOR MONOFASICO AEREO CONVENCIONAL DE 75 KVA;  5.8/0.22 KV.</t>
  </si>
  <si>
    <t>TMC187</t>
  </si>
  <si>
    <t>TRANSFORMADOR MONOFASICO AEREO CONVENCIONAL DE 75 KVA;  22.9/0.38-0.22 KV.</t>
  </si>
  <si>
    <t>TMC188</t>
  </si>
  <si>
    <t>TRANSFORMADOR MONOFASICO AEREO CONVENCIONAL DE 125 KVA;  2.3/0.22 KV.</t>
  </si>
  <si>
    <t>TMC189</t>
  </si>
  <si>
    <t>TRANSFORMADOR MONOFASICO DE 250 KVA, 10/0.22 KV.</t>
  </si>
  <si>
    <t>TMC19</t>
  </si>
  <si>
    <t>TRANSFORMADOR MONOFASICO AEREO CONVENCIONAL DE 25 KVA; 13.2/0.22 KV.</t>
  </si>
  <si>
    <t>TMC190</t>
  </si>
  <si>
    <t>TRANSFORMADOR MONOFASICO DE 250 KVA, 13.2/0.22 KV.</t>
  </si>
  <si>
    <t>TMC191</t>
  </si>
  <si>
    <t>TRANSFORMADOR MONOFASICO DE 250 KVA, 13.2/0.38-0.22 KV.</t>
  </si>
  <si>
    <t>TMC192</t>
  </si>
  <si>
    <t>TRANSFORMADOR MONOFASICO DE 15 KVA, 10/0.22 KV.</t>
  </si>
  <si>
    <t>TMC193</t>
  </si>
  <si>
    <t>TRANSFORMADOR MONOFASICO DE 37 KVA, 10/0.22 KV.</t>
  </si>
  <si>
    <t>TMC194</t>
  </si>
  <si>
    <t>TRANSFORMADOR MONOFASICO DE 75 KVA, 10/0.22 KV.</t>
  </si>
  <si>
    <t>TMC195</t>
  </si>
  <si>
    <t>TRANSFORMADOR MONOFASICO DE 125 KVA, 10/0.22 KV.</t>
  </si>
  <si>
    <t>TMC196</t>
  </si>
  <si>
    <t>TRANSFORMADOR MONOFASICO DE 175 KVA, 10/0.22 KV.</t>
  </si>
  <si>
    <t>TMC197</t>
  </si>
  <si>
    <t>TRANSFORMADOR MONOFASICO AEREO CONVENCIONAL DE  1,5 KVA; 2.3/0.22 KV.</t>
  </si>
  <si>
    <t>TMC198</t>
  </si>
  <si>
    <t>TRANSFORMADOR MONOFASICO AEREO CONVENCIONAL DE  3 KVA; 2.3/0.22 KV.</t>
  </si>
  <si>
    <t>TMC199</t>
  </si>
  <si>
    <t>TRANSFORMADOR MONOFASICO AEREO CONVENCIONAL DE  5 KVA; 2.3/0.22 KV.</t>
  </si>
  <si>
    <t>TMC20</t>
  </si>
  <si>
    <t>TRANSFORMADOR MONOFASICO AEREO CONVENCIONAL DE 25 KVA; 13.2/0.44-0.22 KV.</t>
  </si>
  <si>
    <t>TMC200</t>
  </si>
  <si>
    <t>TRANSFORMADOR MONOFASICO AEREO CONVENCIONAL DE  5 KVA; MT/0.22 KV.</t>
  </si>
  <si>
    <t>TMC201</t>
  </si>
  <si>
    <t>TRANSFORMADOR MONOFASICO AEREO CONVENCIONAL DE  7 KVA; 2.3/0.22 KV.</t>
  </si>
  <si>
    <t>TMC202</t>
  </si>
  <si>
    <t>TRANSFORMADOR MONOFASICO AEREO CONVENCIONAL DE  7 KVA; MT/0.22 KV.</t>
  </si>
  <si>
    <t>TMC203</t>
  </si>
  <si>
    <t>TRANSFORMADOR MONOFASICO AEREO CONVENCIONAL DE 10 KVA; MT/0.22 KV.</t>
  </si>
  <si>
    <t>TMC204</t>
  </si>
  <si>
    <t>TRANSFORMADOR MONOFASICO AEREO CONVENCIONAL DE 15 KVA; 10/BT KV.</t>
  </si>
  <si>
    <t>TMC205</t>
  </si>
  <si>
    <t>TRANSFORMADOR MONOFASICO AEREO CONVENCIONAL DE 15 KVA; 12/0.44-0.22 KV.</t>
  </si>
  <si>
    <t>TMC206</t>
  </si>
  <si>
    <t>TRANSFORMADOR MONOFASICO AEREO CONVENCIONAL DE 15 KVA; 7.62/0.22 KV.</t>
  </si>
  <si>
    <t>TMC207</t>
  </si>
  <si>
    <t>TRANSFORMADOR MONOFASICO AEREO CONVENCIONAL DE 15 KVA; MT/0.22 KV.</t>
  </si>
  <si>
    <t>TMC208</t>
  </si>
  <si>
    <t>TRANSFORMADOR MONOFASICO AEREO CONVENCIONAL DE 20 KVA; 2.3/0.22 KV.</t>
  </si>
  <si>
    <t>TMC209</t>
  </si>
  <si>
    <t>TRANSFORMADOR MONOFASICO AEREO CONVENCIONAL DE 20 KVA; 2.3/0.44-0.22 KV.</t>
  </si>
  <si>
    <t>TMC21</t>
  </si>
  <si>
    <t>TRANSFORMADOR MONOFASICO AEREO CONVENCIONAL DE 25 KVA; 22.92/0.22 KV.</t>
  </si>
  <si>
    <t>TMC210</t>
  </si>
  <si>
    <t>TRANSFORMADOR MONOFASICO AEREO CONVENCIONAL DE 20 KVA; 5.8/0.22 KV.</t>
  </si>
  <si>
    <t>TMC211</t>
  </si>
  <si>
    <t>TRANSFORMADOR MONOFASICO AEREO CONVENCIONAL DE 25 KVA; 10/BT KV.</t>
  </si>
  <si>
    <t>TMC212</t>
  </si>
  <si>
    <t>TRANSFORMADOR MONOFASICO AEREO CONVENCIONAL DE 25 KVA; 22.9 KV/BT KV.</t>
  </si>
  <si>
    <t>TMC213</t>
  </si>
  <si>
    <t>TRANSFORMADOR MONOFASICO AEREO CONVENCIONAL DE 25 KVA; MT/0.22 KV.</t>
  </si>
  <si>
    <t>TMC214</t>
  </si>
  <si>
    <t>TRANSFORMADOR MONOFASICO AEREO CONVENCIONAL DE 30 KVA; 13.2/BT KV.</t>
  </si>
  <si>
    <t>TMC215</t>
  </si>
  <si>
    <t>TRANSFORMADOR MONOFASICO AEREO CONVENCIONAL DE 40 KVA; 10/0.44-0.22 KV.</t>
  </si>
  <si>
    <t>TMC216</t>
  </si>
  <si>
    <t>TRANSFORMADOR MONOFASICO AEREO CONVENCIONAL DE 40 KVA; 12/0.38-0.22 KV.</t>
  </si>
  <si>
    <t>TMC217</t>
  </si>
  <si>
    <t>TRANSFORMADOR MONOFASICO AEREO CONVENCIONAL DE 40 KVA; 12/0.44-0.22 KV.</t>
  </si>
  <si>
    <t>TMC218</t>
  </si>
  <si>
    <t>TRANSFORMADOR MONOFASICO AEREO CONVENCIONAL DE 40 KVA; 2.3/0.44-0.22 KV.</t>
  </si>
  <si>
    <t>TMC219</t>
  </si>
  <si>
    <t>TRANSFORMADOR MONOFASICO AEREO CONVENCIONAL DE 40 KVA; 22.9/0.38-0.22 KV.</t>
  </si>
  <si>
    <t>TMC22</t>
  </si>
  <si>
    <t>TRANSFORMADOR MONOFASICO AEREO CONVENCIONAL DE 37.5 KVA;  7.62/0.22 KV.</t>
  </si>
  <si>
    <t>TMC220</t>
  </si>
  <si>
    <t>TRANSFORMADOR MONOFASICO AEREO CONVENCIONAL DE 40 KVA; 22.9/0.44-0.22 KV.</t>
  </si>
  <si>
    <t>TMC221</t>
  </si>
  <si>
    <t>TRANSFORMADOR MONOFASICO AEREO CONVENCIONAL DE 40 KVA; 5.8/0.38-0.22 KV.</t>
  </si>
  <si>
    <t>TMC222</t>
  </si>
  <si>
    <t>TRANSFORMADOR MONOFASICO AEREO CONVENCIONAL DE 40 KVA; 7.62/0.22 KV.</t>
  </si>
  <si>
    <t>TMC223</t>
  </si>
  <si>
    <t>TRANSFORMADOR MONOFASICO AEREO CONVENCIONAL DE 40 KVA; MT/0.22 KV.</t>
  </si>
  <si>
    <t>TMC224</t>
  </si>
  <si>
    <t>TRANSFORMADOR MONOFASICO AEREO CONVENCIONAL DE 40 KVA; MT/0.38-0.22 KV.</t>
  </si>
  <si>
    <t>TMC225</t>
  </si>
  <si>
    <t>TRANSFORMADOR MONOFASICO AEREO CONVENCIONAL DE 50 KVA; 12/0.22 KV.</t>
  </si>
  <si>
    <t>TMC226</t>
  </si>
  <si>
    <t>TRANSFORMADOR MONOFASICO AEREO CONVENCIONAL DE 50 KVA; 12/0.38-0.22 KV.</t>
  </si>
  <si>
    <t>TMC227</t>
  </si>
  <si>
    <t>TRANSFORMADOR MONOFASICO AEREO CONVENCIONAL DE 50 KVA; 12/0.44-0.22 KV.</t>
  </si>
  <si>
    <t>TMC228</t>
  </si>
  <si>
    <t>TRANSFORMADOR MONOFASICO AEREO CONVENCIONAL DE 75 KVA; 10KV/ BT</t>
  </si>
  <si>
    <t>TMC229</t>
  </si>
  <si>
    <t>TRANSFORMADOR MONOFASICO AEREO CONVENCIONAL DE 75 KVA; 12/0.44-0.22 KV</t>
  </si>
  <si>
    <t>TMC23</t>
  </si>
  <si>
    <t>TRANSFORMADOR MONOFASICO AEREO CONVENCIONAL DE 37.5 KVA;  7.62/0.44-0.22 KV.</t>
  </si>
  <si>
    <t>TMC230</t>
  </si>
  <si>
    <t>TRANSFORMADOR MONOFASICO AEREO CONVENCIONAL DE 75 KVA; 13.2KV/ BT</t>
  </si>
  <si>
    <t>TMC231</t>
  </si>
  <si>
    <t>TRANSFORMADOR MONOFASICO AEREO CONVENCIONAL DE 75 KVA; 2.3/0.22 KV</t>
  </si>
  <si>
    <t>TMC232</t>
  </si>
  <si>
    <t>TRANSFORMADOR MONOFASICO AEREO CONVENCIONAL DE 75 KVA; MT/0.22 KV</t>
  </si>
  <si>
    <t>TMC233</t>
  </si>
  <si>
    <t>TRANSFORMADOR MONOFASICO AEREO CONVENCIONAL DE 80 KVA; 13.2/0.38-0.22 KV</t>
  </si>
  <si>
    <t>TMC234</t>
  </si>
  <si>
    <t>TRANSFORMADOR MONOFASICO AEREO CONVENCIONAL DE 80 KVA; 2.3/0.22 KV</t>
  </si>
  <si>
    <t>TMC235</t>
  </si>
  <si>
    <t>TRANSFORMADOR MONOFASICO AEREO CONVENCIONAL DE  125 KVA; 13.2/0.38-0.22 KV.</t>
  </si>
  <si>
    <t>TMC236</t>
  </si>
  <si>
    <t>TRANSFORMADOR MONOFASICO DE 10 KVA, 2.3/0.22 KV.</t>
  </si>
  <si>
    <t>TMC237</t>
  </si>
  <si>
    <t>TRANSFORMADOR MONOFASICO DE 10 KVA, 13.2/0.22 KV.</t>
  </si>
  <si>
    <t>TMC238</t>
  </si>
  <si>
    <t>TRANSFORMADOR MONOFASICO DE 37 KVA, 22.9/0.44-0.22 KV.</t>
  </si>
  <si>
    <t>TMC239</t>
  </si>
  <si>
    <t>TRANSFORMADOR MONOFASICO DE 50 KVA, 10/0.38-0.22 KV.</t>
  </si>
  <si>
    <t>TMC24</t>
  </si>
  <si>
    <t>TRANSFORMADOR MONOFASICO AEREO CONVENCIONAL DE 37.5 KVA; 10/0.22 KV.</t>
  </si>
  <si>
    <t>TMC240</t>
  </si>
  <si>
    <t>TRANSFORMADOR MONOFASICO DE 50 KVA, 10KV/BT</t>
  </si>
  <si>
    <t>TMC241</t>
  </si>
  <si>
    <t>TRANSFORMADOR MONOFASICO DE 50 KVA, 22.9/0.44-0.22 KV.</t>
  </si>
  <si>
    <t>TMC242</t>
  </si>
  <si>
    <t>TRANSFORMADOR MONOFASICO DE 167 KVA, 10/0.38-0.22 KV.</t>
  </si>
  <si>
    <t>TMC243</t>
  </si>
  <si>
    <t>TRANSFORMADOR MONOFASICO DE 167 KVA, 13.2/0.44-0.22 KV.</t>
  </si>
  <si>
    <t>TMC244</t>
  </si>
  <si>
    <t>TRANSFORMADOR MONOFASICO AEREO CONVENCIONAL DE  5 KVA; 2.3/0.44-0.22 KV.</t>
  </si>
  <si>
    <t>TMC245</t>
  </si>
  <si>
    <t>TRANSFORMADOR MONOFASICO AEREO CONVENCIONAL DE 37.5 KVA; 2.3/0.44-0.22 KV.</t>
  </si>
  <si>
    <t>TMC246</t>
  </si>
  <si>
    <t>TRANSFORMADOR MONOFASICO AEREO CONVENCIONAL DE 37.5 KVA; 5.8/0.38-0.22 KV.</t>
  </si>
  <si>
    <t>TMC247</t>
  </si>
  <si>
    <t>TRANSFORMADOR MONOFASICO AEREO CONVENCIONAL DE 37.5 KVA; 12/0.38-0.22 KV.</t>
  </si>
  <si>
    <t>TMC248</t>
  </si>
  <si>
    <t>TRANSFORMADOR MONOFASICO DE 15 KVA, 7.62/0.44-0.22 KV.</t>
  </si>
  <si>
    <t>TMC249</t>
  </si>
  <si>
    <t>TRANSFORMADOR MONOFASICO DE 100 KVA, 7.62/0.22 KV.</t>
  </si>
  <si>
    <t>TMC25</t>
  </si>
  <si>
    <t>TRANSFORMADOR MONOFASICO AEREO CONVENCIONAL DE 37.5 KVA; 13.2/0.22 KV.</t>
  </si>
  <si>
    <t>TMC250</t>
  </si>
  <si>
    <t>TRANSFORMADOR MONOFASICO DE 100 KVA, 10/0.22 KV.</t>
  </si>
  <si>
    <t>TMC251</t>
  </si>
  <si>
    <t>TRANSFORMADOR MONOFASICO DE 100 KVA, 22.9/0.22 KV.</t>
  </si>
  <si>
    <t>TMC26</t>
  </si>
  <si>
    <t>TRANSFORMADOR MONOFASICO AEREO CONVENCIONAL DE 37.5 KVA; 13.2/0.44-0.22 KV.</t>
  </si>
  <si>
    <t>TMC27</t>
  </si>
  <si>
    <t>TRANSFORMADOR MONOFASICO AEREO CONVENCIONAL DE 37.5 KVA; 22.9/0.22 KV.</t>
  </si>
  <si>
    <t>TMC28</t>
  </si>
  <si>
    <t>TRANSFORMADOR MONOFASICO AEREO CONVENCIONAL DE 50 KVA;  7.62/0.44-0.22 KV.</t>
  </si>
  <si>
    <t>TMC29</t>
  </si>
  <si>
    <t>TRANSFORMADOR MONOFASICO AEREO CONVENCIONAL DE 50 KVA; 10/0.22 KV.</t>
  </si>
  <si>
    <t>TMC30</t>
  </si>
  <si>
    <t>TRANSFORMADOR MONOFASICO AEREO CONVENCIONAL DE 50 KVA; 13.2/0.22 KV.</t>
  </si>
  <si>
    <t>TMC31</t>
  </si>
  <si>
    <t>TRANSFORMADOR MONOFASICO AEREO CONVENCIONAL DE 50 KVA; 13.2/0.44-0.22 KV.</t>
  </si>
  <si>
    <t>TMC32</t>
  </si>
  <si>
    <t>TRANSFORMADOR MONOFASICO AEREO CONVENCIONAL DE 50 KVA; 22.9/0.22 KV.</t>
  </si>
  <si>
    <t>TMC33</t>
  </si>
  <si>
    <t>TRANSFORMADOR MONOFASICO AEREO CONVENCIONAL DE 75 KVA;  7.62/0.44-0.22 KV.</t>
  </si>
  <si>
    <t>TMC34</t>
  </si>
  <si>
    <t>TRANSFORMADOR MONOFASICO AEREO CONVENCIONAL DE 75 KVA; 10/0.22 KV.</t>
  </si>
  <si>
    <t>TMC35</t>
  </si>
  <si>
    <t>TRANSFORMADOR MONOFASICO AEREO CONVENCIONAL DE 75 KVA; 13.2/0.22 KV.</t>
  </si>
  <si>
    <t>TMC36</t>
  </si>
  <si>
    <t>TRANSFORMADOR MONOFASICO AEREO CONVENCIONAL DE 75 KVA; 13.2/0.44-0.22 KV.</t>
  </si>
  <si>
    <t>TMC37</t>
  </si>
  <si>
    <t>TRANSFORMADOR MONOFASICO AEREO CONVENCIONAL DE 75 KVA; 22.9/0.22 KV.</t>
  </si>
  <si>
    <t>TMC38</t>
  </si>
  <si>
    <t>TRANSFORMADOR MONOFASICO AEREO CONVENCIONAL DE  1,5 KVA;  7.62/0.44-0.22 KV.</t>
  </si>
  <si>
    <t>TMC39</t>
  </si>
  <si>
    <t>TRANSFORMADOR MONOFASICO AEREO CONVENCIONAL DE  1,5 KVA; 10/0.22 KV.</t>
  </si>
  <si>
    <t>TMC40</t>
  </si>
  <si>
    <t>TRANSFORMADOR MONOFASICO AEREO CONVENCIONAL DE  1,5 KVA; 13.2/0.22 KV.</t>
  </si>
  <si>
    <t>TMC41</t>
  </si>
  <si>
    <t>TRANSFORMADOR MONOFASICO AEREO CONVENCIONAL DE  1,5 KVA; 13.2/0.44-0.22 KV.</t>
  </si>
  <si>
    <t>TMC42</t>
  </si>
  <si>
    <t>TRANSFORMADOR MONOFASICO AEREO CONVENCIONAL DE  1,5 KVA; 22.9/0.22 KV.</t>
  </si>
  <si>
    <t>TMC43</t>
  </si>
  <si>
    <t>TRANSFORMADOR MONOFASICO AEREO CONVENCIONAL DE  3 KVA;  7.62/0.44-0.22 KV.</t>
  </si>
  <si>
    <t>TMC44</t>
  </si>
  <si>
    <t>TRANSFORMADOR MONOFASICO AEREO CONVENCIONAL DE  3 KVA; 10/0.22 KV.</t>
  </si>
  <si>
    <t>TMC45</t>
  </si>
  <si>
    <t>TRANSFORMADOR MONOFASICO AEREO CONVENCIONAL DE  3 KVA; 13.2/0.22 KV.</t>
  </si>
  <si>
    <t>TMC46</t>
  </si>
  <si>
    <t>TRANSFORMADOR MONOFASICO AEREO CONVENCIONAL DE  3 KVA; 13.2/0.44-0.22 KV.</t>
  </si>
  <si>
    <t>TMC47</t>
  </si>
  <si>
    <t>TRANSFORMADOR MONOFASICO AEREO CONVENCIONAL DE  3 KVA; 22.9/0.22 KV.</t>
  </si>
  <si>
    <t>TMC48</t>
  </si>
  <si>
    <t>TRANSFORMADOR MONOFASICO AEREO CONVENCIONAL DE  7 KVA;  7.62/0.44-0.22 KV.</t>
  </si>
  <si>
    <t>TMC49</t>
  </si>
  <si>
    <t>TRANSFORMADOR MONOFASICO AEREO CONVENCIONAL DE  7 KVA; 10/0.22 KV.</t>
  </si>
  <si>
    <t>TMC50</t>
  </si>
  <si>
    <t>TRANSFORMADOR MONOFASICO AEREO CONVENCIONAL DE  7 KVA; 13.2/0.22 KV.</t>
  </si>
  <si>
    <t>TMC51</t>
  </si>
  <si>
    <t>TRANSFORMADOR MONOFASICO AEREO CONVENCIONAL DE  7 KVA; 13.2/0.44-0.22 KV.</t>
  </si>
  <si>
    <t>TMC52</t>
  </si>
  <si>
    <t>TRANSFORMADOR MONOFASICO AEREO CONVENCIONAL DE  7 KVA; 22.9/0.22 KV.</t>
  </si>
  <si>
    <t>TMC53</t>
  </si>
  <si>
    <t>TRANSFORMADOR MONOFASICO AEREO CONVENCIONAL DE  20 KVA;  7.62/0.44-0.22 KV.</t>
  </si>
  <si>
    <t>TMC54</t>
  </si>
  <si>
    <t>TRANSFORMADOR MONOFASICO AEREO CONVENCIONAL DE  20 KVA; 10/0.22 KV.</t>
  </si>
  <si>
    <t>TMC55</t>
  </si>
  <si>
    <t>TRANSFORMADOR MONOFASICO AEREO CONVENCIONAL DE  20 KVA; 13.2/0.22 KV.</t>
  </si>
  <si>
    <t>TMC56</t>
  </si>
  <si>
    <t>TRANSFORMADOR MONOFASICO AEREO CONVENCIONAL DE  20 KVA; 13.2/0.44-0.22 KV.</t>
  </si>
  <si>
    <t>TMC57</t>
  </si>
  <si>
    <t>TRANSFORMADOR MONOFASICO AEREO CONVENCIONAL DE  20 KVA; 22.9/0.22 KV.</t>
  </si>
  <si>
    <t>TMC58</t>
  </si>
  <si>
    <t>TRANSFORMADOR MONOFASICO AEREO CONVENCIONAL DE  30 KVA;  7.62/0.44-0.22 KV.</t>
  </si>
  <si>
    <t>TMC59</t>
  </si>
  <si>
    <t>TRANSFORMADOR MONOFASICO AEREO CONVENCIONAL DE  30 KVA; 10/0.22 KV.</t>
  </si>
  <si>
    <t>TMC60</t>
  </si>
  <si>
    <t>TRANSFORMADOR MONOFASICO AEREO CONVENCIONAL DE  30 KVA; 13.2/0.22 KV.</t>
  </si>
  <si>
    <t>TMC61</t>
  </si>
  <si>
    <t>TRANSFORMADOR MONOFASICO AEREO CONVENCIONAL DE  30 KVA; 13.2/0.44-0.22 KV.</t>
  </si>
  <si>
    <t>TMC62</t>
  </si>
  <si>
    <t>TRANSFORMADOR MONOFASICO AEREO CONVENCIONAL DE  30 KVA; 22.9/0.22 KV.</t>
  </si>
  <si>
    <t>TMC63</t>
  </si>
  <si>
    <t>TRANSFORMADOR MONOFASICO AEREO CONVENCIONAL DE  40 KVA;  7.62/0.44-0.22 KV.</t>
  </si>
  <si>
    <t>TMC64</t>
  </si>
  <si>
    <t>TRANSFORMADOR MONOFASICO AEREO CONVENCIONAL DE  40 KVA; 10/0.22 KV.</t>
  </si>
  <si>
    <t>TMC65</t>
  </si>
  <si>
    <t>TRANSFORMADOR MONOFASICO AEREO CONVENCIONAL DE  40 KVA; 13.2/0.22 KV.</t>
  </si>
  <si>
    <t>TMC66</t>
  </si>
  <si>
    <t>TRANSFORMADOR MONOFASICO AEREO CONVENCIONAL DE  40 KVA; 13.2/0.44-0.22 KV.</t>
  </si>
  <si>
    <t>TMC67</t>
  </si>
  <si>
    <t>TRANSFORMADOR MONOFASICO AEREO CONVENCIONAL DE  40 KVA; 22.9/0.22 KV.</t>
  </si>
  <si>
    <t>TMC68</t>
  </si>
  <si>
    <t>TRANSFORMADOR MONOFASICO AEREO CONVENCIONAL DE  80 KVA;  7.62/0.44-0.22 KV.</t>
  </si>
  <si>
    <t>TMC69</t>
  </si>
  <si>
    <t>TRANSFORMADOR MONOFASICO AEREO CONVENCIONAL DE  80 KVA; 10/0.22 KV.</t>
  </si>
  <si>
    <t>TMC70</t>
  </si>
  <si>
    <t>TRANSFORMADOR MONOFASICO AEREO CONVENCIONAL DE  80 KVA; 13.2/0.22 KV.</t>
  </si>
  <si>
    <t>TMC71</t>
  </si>
  <si>
    <t>TRANSFORMADOR MONOFASICO AEREO CONVENCIONAL DE  80 KVA; 13.2/0.44-0.22 KV.</t>
  </si>
  <si>
    <t>TMC72</t>
  </si>
  <si>
    <t>TRANSFORMADOR MONOFASICO AEREO CONVENCIONAL DE  80 KVA; 22.9/0.22 KV.</t>
  </si>
  <si>
    <t>TMC73</t>
  </si>
  <si>
    <t>TRANSFORMADOR MONOFASICO AEREO CONVENCIONAL DE  125 KVA;  7.62/0.44-0.22 KV.</t>
  </si>
  <si>
    <t>TMC74</t>
  </si>
  <si>
    <t>TRANSFORMADOR MONOFASICO AEREO CONVENCIONAL DE  125 KVA; 10/0.22 KV.</t>
  </si>
  <si>
    <t>TMC75</t>
  </si>
  <si>
    <t>TRANSFORMADOR MONOFASICO AEREO CONVENCIONAL DE  125 KVA; 13.2/0.22 KV.</t>
  </si>
  <si>
    <t>TMC76</t>
  </si>
  <si>
    <t>TRANSFORMADOR MONOFASICO AEREO CONVENCIONAL DE  125 KVA; 13.2/0.44-0.22 KV.</t>
  </si>
  <si>
    <t>TMC77</t>
  </si>
  <si>
    <t>TRANSFORMADOR MONOFASICO AEREO CONVENCIONAL DE  125 KVA; 22.9/0.22 KV.</t>
  </si>
  <si>
    <t>TMC78</t>
  </si>
  <si>
    <t>TRANSFORMADOR MONOFASICO AEREO CONVENCIONAL DE  5 KVA 2.3 / 0.44-0.22 KV</t>
  </si>
  <si>
    <t>TMC79</t>
  </si>
  <si>
    <t>TRANSFORMADOR MONOFASICO AEREO CONVENCIONAL DE 10 KVA 2.3 / 0.44-0.22 KV</t>
  </si>
  <si>
    <t>TMC80</t>
  </si>
  <si>
    <t>TRANSFORMADOR MONOFASICO DE 5 KVA, 22.9-10/0.44-0.22 KV.</t>
  </si>
  <si>
    <t>TMC81</t>
  </si>
  <si>
    <t>TRANSFORMADOR MONOFASICO AEREO CONVENCIONAL DE 15 KVA 10 / 0.38-0.22 KV</t>
  </si>
  <si>
    <t>TMC82</t>
  </si>
  <si>
    <t>TRANSFORMADOR MONOFASICO DE 5 KVA, 10/0.44-0.22 KV.</t>
  </si>
  <si>
    <t>TMC83</t>
  </si>
  <si>
    <t>TRANSFORMADOR MONOFASICO AEREO CONVENCIONAL DE 15 KVA 2.3 / 0.44-0.22 KV</t>
  </si>
  <si>
    <t>TMC84</t>
  </si>
  <si>
    <t>TRANSFORMADOR MONOFASICO DE 10 KVA, 22.9-10/0.44-0.22 KV.</t>
  </si>
  <si>
    <t>TMC85</t>
  </si>
  <si>
    <t>TRANSFORMADOR MONOFASICO AEREO CONVENCIONAL DE 15 KVA 13.2 / 0.38-0.22 KV</t>
  </si>
  <si>
    <t>TMC86</t>
  </si>
  <si>
    <t>TRANSFORMADOR MONOFASICO DE 10 KVA, 10/0.44-0.22 KV.</t>
  </si>
  <si>
    <t>TMC87</t>
  </si>
  <si>
    <t>TRANSFORMADOR MONOFASICO AEREO CONVENCIONAL DE 25 KVA 2.3 / 0.22 KV</t>
  </si>
  <si>
    <t>TMC88</t>
  </si>
  <si>
    <t>TRANSFORMADOR MONOFASICO DE 15KVA, 22.9-10/0.44-0.22 KV.</t>
  </si>
  <si>
    <t>TMC89</t>
  </si>
  <si>
    <t>TRANSFORMADOR MONOFASICO AEREO CONVENCIONAL DE 25 KVA 2.3 / 0.44-0.22 KV</t>
  </si>
  <si>
    <t>TMC90</t>
  </si>
  <si>
    <t>TRANSFORMADOR MONOFASICO DE 15 KVA, 10/0.44-0.22 KV.</t>
  </si>
  <si>
    <t>TMC91</t>
  </si>
  <si>
    <t>TRANSFORMADOR MONOFASICO AEREO CONVENCIONAL DE 25 KVA 5.8 / 0.22 KV</t>
  </si>
  <si>
    <t>TMC92</t>
  </si>
  <si>
    <t>TRANSFORMADOR MONOFASICO DE 25 KVA, 22.9-10/0.44-0.22 KV.</t>
  </si>
  <si>
    <t>TMC93</t>
  </si>
  <si>
    <t>TRANSFORMADOR MONOFASICO AEREO CONVENCIONAL DE 37.5 KVA 2.3 / 0.38-0.22 KV</t>
  </si>
  <si>
    <t>TMC94</t>
  </si>
  <si>
    <t>TRANSFORMADOR MONOFASICO DE 25 KVA, 10/0.44-0.22 KV.</t>
  </si>
  <si>
    <t>TMC95</t>
  </si>
  <si>
    <t>TRANSFORMADOR MONOFASICO AEREO CONVENCIONAL DE 37.5 KVA 10 / 0.38-0.22 KV</t>
  </si>
  <si>
    <t>TMC96</t>
  </si>
  <si>
    <t>TRANSFORMADOR MONOFASICO AEREO CONVENCIONAL DE 37.5 KVA 10 / 0.44-0.22 KV</t>
  </si>
  <si>
    <t>TMC97</t>
  </si>
  <si>
    <t>TRANSFORMADOR MONOFASICO AEREO CONVENCIONAL DE 37.5 KVA 13.2 / 0.38-0.22 KV</t>
  </si>
  <si>
    <t>TMC98</t>
  </si>
  <si>
    <t>TRANSFORMADOR MONOFASICO AEREO CONVENCIONAL DE 37.5 KVA 22.9 / 0.44-0.22 KV</t>
  </si>
  <si>
    <t>TMC99</t>
  </si>
  <si>
    <t>TRANSFORMADOR MONOFASICO AEREO CONVENCIONAL DE 50 KVA 2.3 / 0.22 KV</t>
  </si>
  <si>
    <t>Transformadores SE Convencional</t>
  </si>
  <si>
    <t>TMV01</t>
  </si>
  <si>
    <t>TRANSFORMADOR DE 10 KVA MONOFASICO</t>
  </si>
  <si>
    <t>TMV02</t>
  </si>
  <si>
    <t>TRANSFORMADOR DE 15 KVA MONOFASICO</t>
  </si>
  <si>
    <t>TMV03</t>
  </si>
  <si>
    <t>TRANSFORMADOR DE 25 KVA MONOFASICO</t>
  </si>
  <si>
    <t>TMV04</t>
  </si>
  <si>
    <t>TRANSFORMADOR DE 37 KVA MONOFASICO</t>
  </si>
  <si>
    <t>TMV05</t>
  </si>
  <si>
    <t>TRANSFORMADOR DE 50 KVA MONOFASICO</t>
  </si>
  <si>
    <t>TMV06</t>
  </si>
  <si>
    <t>TRANSFORMADOR DE 75 KVA MONOFASICO</t>
  </si>
  <si>
    <t>TMV07</t>
  </si>
  <si>
    <t>TRANSFORMADOR DE 167 KVA MONOFASICO</t>
  </si>
  <si>
    <t>TMV08</t>
  </si>
  <si>
    <t>TRANSFORMADOR DE 250 KVA MONOFASICO</t>
  </si>
  <si>
    <t>Transformadores Trifasicos Aereos</t>
  </si>
  <si>
    <t>TTA01</t>
  </si>
  <si>
    <t>TRANSFORMADOR TRIFASICO AEREO  10 KVA; 10/0.22 KV.</t>
  </si>
  <si>
    <t>TTA02</t>
  </si>
  <si>
    <t>TRANSFORMADOR TRIFASICO AEREO  10 KVA; 13.2/0.22 KV.</t>
  </si>
  <si>
    <t>TTA03</t>
  </si>
  <si>
    <t>TRANSFORMADOR TRIFASICO AEREO  10 KVA; 13.2/0.38 KV.</t>
  </si>
  <si>
    <t>TTA04</t>
  </si>
  <si>
    <t>TRANSFORMADOR TRIFASICO AEREO  10 KVA; 22.9/0.22 KV.</t>
  </si>
  <si>
    <t>TTA05</t>
  </si>
  <si>
    <t>TRANSFORMADOR TRIFASICO AEREO  10 KVA; 22.9/0.38-0.22 KV.</t>
  </si>
  <si>
    <t>TTA06</t>
  </si>
  <si>
    <t>TRANSFORMADOR TRIFASICO AEREO  15 KVA; 10/0.22 KV.</t>
  </si>
  <si>
    <t>TTA07</t>
  </si>
  <si>
    <t>TRANSFORMADOR TRIFASICO AEREO  15 KVA; 13.2/0.22 KV.</t>
  </si>
  <si>
    <t>TTA08</t>
  </si>
  <si>
    <t>TRANSFORMADOR TRIFASICO AEREO  15 KVA; 13.2/0.38 KV.</t>
  </si>
  <si>
    <t>TTA09</t>
  </si>
  <si>
    <t>TRANSFORMADOR TRIFASICO AEREO  15 KVA; 22.9/0.22 KV.</t>
  </si>
  <si>
    <t>TTA10</t>
  </si>
  <si>
    <t>TRANSFORMADOR TRIFASICO AEREO  15 KVA; 22.9/0.38-0.22 KV.</t>
  </si>
  <si>
    <t>TTA100</t>
  </si>
  <si>
    <t>TRANSFORMADOR TRIFASICO AEREO  220 KVA; 22.9/0.22 KV.</t>
  </si>
  <si>
    <t>TTA101</t>
  </si>
  <si>
    <t>TRANSFORMADOR TRIFASICO AEREO  220 KVA; 22.9/0.38-0.22 KV.</t>
  </si>
  <si>
    <t>TTA102</t>
  </si>
  <si>
    <t>TRANSFORMADOR TRIFASICO AEREO  225 KVA; 10/0.22 KV.</t>
  </si>
  <si>
    <t>TTA103</t>
  </si>
  <si>
    <t>TRANSFORMADOR TRIFASICO AEREO  225 KVA; 13.2/0.22 KV.</t>
  </si>
  <si>
    <t>TTA104</t>
  </si>
  <si>
    <t>TRANSFORMADOR TRIFASICO AEREO  225 KVA; 13.2/0.38 KV.</t>
  </si>
  <si>
    <t>TTA105</t>
  </si>
  <si>
    <t>TRANSFORMADOR TRIFASICO AEREO  225 KVA; 22.9/0.22 KV.</t>
  </si>
  <si>
    <t>TTA106</t>
  </si>
  <si>
    <t>TRANSFORMADOR TRIFASICO AEREO  225 KVA; 22.9/0.38-0.22 KV.</t>
  </si>
  <si>
    <t>TTA107</t>
  </si>
  <si>
    <t>TRANSFORMADOR TRIFASICO AEREO  275 KVA; 10/0.22 KV.</t>
  </si>
  <si>
    <t>TTA108</t>
  </si>
  <si>
    <t>TRANSFORMADOR TRIFASICO AEREO  275 KVA; 13.2/0.22 KV.</t>
  </si>
  <si>
    <t>TTA109</t>
  </si>
  <si>
    <t>TRANSFORMADOR TRIFASICO AEREO  275 KVA; 13.2/0.38 KV.</t>
  </si>
  <si>
    <t>TTA11</t>
  </si>
  <si>
    <t>TRANSFORMADOR TRIFASICO AEREO  25 KVA; 10/0.22 KV.</t>
  </si>
  <si>
    <t>TTA110</t>
  </si>
  <si>
    <t>TRANSFORMADOR TRIFASICO AEREO  275 KVA; 22.9/0.22 KV.</t>
  </si>
  <si>
    <t>TTA111</t>
  </si>
  <si>
    <t>TRANSFORMADOR TRIFASICO AEREO  275 KVA; 22.9/0.38-0.22 KV.</t>
  </si>
  <si>
    <t>TTA112</t>
  </si>
  <si>
    <t>TRANSFORMADOR TRIFASICO AEREO  300 KVA; 10/0.22 KV.</t>
  </si>
  <si>
    <t>TTA113</t>
  </si>
  <si>
    <t>TRANSFORMADOR TRIFASICO AEREO  300 KVA; 13.2/0.22 KV.</t>
  </si>
  <si>
    <t>TTA114</t>
  </si>
  <si>
    <t>TRANSFORMADOR TRIFASICO AEREO  300 KVA; 13.2/0.38 KV.</t>
  </si>
  <si>
    <t>TTA115</t>
  </si>
  <si>
    <t>TRANSFORMADOR TRIFASICO AEREO  300 KVA; 22.9/0.22 KV.</t>
  </si>
  <si>
    <t>TTA116</t>
  </si>
  <si>
    <t>TRANSFORMADOR TRIFASICO AEREO  300 KVA; 22.9/0.38-0.22 KV.</t>
  </si>
  <si>
    <t>TTA117</t>
  </si>
  <si>
    <t>TRANSFORMADOR TRIFASICO AEREO  315 KVA; 10/0.22 KV.</t>
  </si>
  <si>
    <t>TTA118</t>
  </si>
  <si>
    <t>TRANSFORMADOR TRIFASICO AEREO  315 KVA; 13.2/0.22 KV.</t>
  </si>
  <si>
    <t>TTA119</t>
  </si>
  <si>
    <t>TRANSFORMADOR TRIFASICO AEREO  315 KVA; 13.2/0.38 KV.</t>
  </si>
  <si>
    <t>TTA12</t>
  </si>
  <si>
    <t>TRANSFORMADOR TRIFASICO AEREO  25 KVA; 13.2/0.22 KV.</t>
  </si>
  <si>
    <t>TTA120</t>
  </si>
  <si>
    <t>TRANSFORMADOR TRIFASICO AEREO  315 KVA; 22.9/0.22 KV.</t>
  </si>
  <si>
    <t>TTA121</t>
  </si>
  <si>
    <t>TRANSFORMADOR TRIFASICO AEREO  315 KVA; 22.9/0.38-0.22 KV.</t>
  </si>
  <si>
    <t>TTA122</t>
  </si>
  <si>
    <t>TRANSFORMADOR TRIFASICO AEREO  320 KVA; 10/0.22 KV.</t>
  </si>
  <si>
    <t>TTA123</t>
  </si>
  <si>
    <t>TRANSFORMADOR TRIFASICO AEREO  320 KVA; 13.2/0.22 KV.</t>
  </si>
  <si>
    <t>TTA124</t>
  </si>
  <si>
    <t>TRANSFORMADOR TRIFASICO AEREO  320 KVA; 13.2/0.38 KV.</t>
  </si>
  <si>
    <t>TTA125</t>
  </si>
  <si>
    <t>TRANSFORMADOR TRIFASICO AEREO  320 KVA; 22.9/0.22 KV.</t>
  </si>
  <si>
    <t>TTA126</t>
  </si>
  <si>
    <t>TRANSFORMADOR TRIFASICO AEREO  320 KVA; 22.9/0.38-0.22 KV.</t>
  </si>
  <si>
    <t>TTA127</t>
  </si>
  <si>
    <t>TRANSFORMADOR TRIFASICO AEREO  375 KVA; 10/0.22 KV.</t>
  </si>
  <si>
    <t>TTA128</t>
  </si>
  <si>
    <t>TRANSFORMADOR TRIFASICO AEREO  375 KVA; 13.2/0.22 KV.</t>
  </si>
  <si>
    <t>TTA129</t>
  </si>
  <si>
    <t>TRANSFORMADOR TRIFASICO AEREO  375 KVA; 13.2/0.38 KV.</t>
  </si>
  <si>
    <t>TTA13</t>
  </si>
  <si>
    <t>TRANSFORMADOR TRIFASICO AEREO  25 KVA; 13.2/0.38 KV.</t>
  </si>
  <si>
    <t>TTA130</t>
  </si>
  <si>
    <t>TRANSFORMADOR TRIFASICO AEREO  375 KVA; 22.9/0.22 KV.</t>
  </si>
  <si>
    <t>TTA131</t>
  </si>
  <si>
    <t>TRANSFORMADOR TRIFASICO AEREO  375 KVA; 22.9/0.38-0.22 KV.</t>
  </si>
  <si>
    <t>TTA14</t>
  </si>
  <si>
    <t>TRANSFORMADOR TRIFASICO AEREO  25 KVA; 22.9/0.22 KV.</t>
  </si>
  <si>
    <t>TTA140</t>
  </si>
  <si>
    <t>TRANSFORMADOR TRIFASICO 250 KVA 10 / 0.40 - 0.23 KV.</t>
  </si>
  <si>
    <t>TTA141</t>
  </si>
  <si>
    <t>TRANSFORMADOR TRIFASICO 160 KVA 22.9 - 10 / 0.40 - 0.23 KV.</t>
  </si>
  <si>
    <t>TTA142</t>
  </si>
  <si>
    <t>TRANSFORMADOR TRIFASICO 160 KVA 13.2 - 22.9  / 0.40 - 0.23 KV.</t>
  </si>
  <si>
    <t>TTA143</t>
  </si>
  <si>
    <t>TRANSFORMADOR TRIFASICO 160 KVA 10 / 0.40 - 0.23 KV.</t>
  </si>
  <si>
    <t>TTA144</t>
  </si>
  <si>
    <t>TRANSFORMADOR TRIFASICO 100 KVA 22.9 - 10 / 0.40 - 0.23 KV.</t>
  </si>
  <si>
    <t>TTA145</t>
  </si>
  <si>
    <t>TRANSFORMADOR TRIFASICO 100 KVA 13.2 - 22.9  / 0.40 - 0.23 KV.</t>
  </si>
  <si>
    <t>TTA146</t>
  </si>
  <si>
    <t>TRANSFORMADOR TRIFASICO 100 KVA 10 / 0.40 - 0.23 KV.</t>
  </si>
  <si>
    <t>TTA147</t>
  </si>
  <si>
    <t>TRANSFORMADOR TRIFASICO 50 KVA 22.9 - 10 / 0.40 - 0.23 KV.</t>
  </si>
  <si>
    <t>TTA148</t>
  </si>
  <si>
    <t>TRANSFORMADOR TRIFASICO 50 KVA 13.2 - 22.9  / 0.40 - 0.23 KV.</t>
  </si>
  <si>
    <t>TTA149</t>
  </si>
  <si>
    <t>TRANSFORMADOR TRIFASICO 50 KVA 10 / 0.40 - 0.23 KV.</t>
  </si>
  <si>
    <t>TTA15</t>
  </si>
  <si>
    <t>TRANSFORMADOR TRIFASICO AEREO  25 KVA; 22.9/0.38-0.22 KV.</t>
  </si>
  <si>
    <t>TTA150</t>
  </si>
  <si>
    <t>TRANSFORMADOR TRIFASICO 25 KVA 22.9 - 10 / 0.40 - 0.23 KV.</t>
  </si>
  <si>
    <t>TTA151</t>
  </si>
  <si>
    <t>TRANSFORMADOR TRIFASICO 25 KVA 13.2 - 22.9  / 0.40 - 0.23 KV.</t>
  </si>
  <si>
    <t>TTA152</t>
  </si>
  <si>
    <t>TRANSFORMADOR TRIFASICO 25 KVA 10 / 0.40 - 0.23 KV.</t>
  </si>
  <si>
    <t>TTA153</t>
  </si>
  <si>
    <t>TRANSFORMADOR TRIFASICO AEREO  10 KVA; 2.3/0.44-0.22 KV.</t>
  </si>
  <si>
    <t>TTA154</t>
  </si>
  <si>
    <t>TRANSFORMADOR TRIFASICO AEREO  10 KVA; 7.62/0.22 KV.</t>
  </si>
  <si>
    <t>TTA155</t>
  </si>
  <si>
    <t>TRANSFORMADOR TRIFASICO AEREO  10 KVA; 7.62/0.44-0.22 KV.</t>
  </si>
  <si>
    <t>TTA156</t>
  </si>
  <si>
    <t>TRANSFORMADOR TRIFASICO AEREO  10 KVA; 10/0.38-0.22 KV.</t>
  </si>
  <si>
    <t>TTA157</t>
  </si>
  <si>
    <t>TRANSFORMADOR TRIFASICO AEREO  10 KVA; 10/0.44-0.22 KV.</t>
  </si>
  <si>
    <t>TTA158</t>
  </si>
  <si>
    <t>TRANSFORMADOR TRIFASICO AEREO  10 KVA; 12/0.38-0.22 KV.</t>
  </si>
  <si>
    <t>TTA159</t>
  </si>
  <si>
    <t>TRANSFORMADOR TRIFASICO AEREO  10 KVA; 12/0.44-0.22 KV.</t>
  </si>
  <si>
    <t>TTA16</t>
  </si>
  <si>
    <t>TRANSFORMADOR TRIFASICO AEREO  50 KVA; 10/0.22 KV.</t>
  </si>
  <si>
    <t>TTA160</t>
  </si>
  <si>
    <t>TRANSFORMADOR TRIFASICO AEREO  10 KVA; 13.2/0.38-0.22 KV.</t>
  </si>
  <si>
    <t>TTA161</t>
  </si>
  <si>
    <t>TRANSFORMADOR TRIFASICO AEREO  10 KVA; 13.2/0.44-0.22 KV.</t>
  </si>
  <si>
    <t>TTA162</t>
  </si>
  <si>
    <t>TRANSFORMADOR TRIFASICO AEREO  10 KVA; 22.9/0.44-0.22 KV.</t>
  </si>
  <si>
    <t>TTA163</t>
  </si>
  <si>
    <t>TRANSFORMADOR TRIFASICO AEREO  15 KVA; 2.3/0.38-0.22 KV.</t>
  </si>
  <si>
    <t>TTA164</t>
  </si>
  <si>
    <t>TRANSFORMADOR TRIFASICO AEREO  15 KVA; 7.62/0.44-0.22 KV.</t>
  </si>
  <si>
    <t>TTA165</t>
  </si>
  <si>
    <t>TRANSFORMADOR TRIFASICO AEREO  15 KVA; 10/0.38-0.22 KV.</t>
  </si>
  <si>
    <t>TTA166</t>
  </si>
  <si>
    <t>TRANSFORMADOR TRIFASICO AEREO  15 KVA; 10/0.44-0.22 KV.</t>
  </si>
  <si>
    <t>TTA167</t>
  </si>
  <si>
    <t>TRANSFORMADOR TRIFASICO AEREO  15 KVA; 22.9/0.44-0.22 KV.</t>
  </si>
  <si>
    <t>TTA168</t>
  </si>
  <si>
    <t>TRANSFORMADOR TRIFASICO AEREO  25 KVA; 5.8/0.22 KV</t>
  </si>
  <si>
    <t>TTA169</t>
  </si>
  <si>
    <t>TRANSFORMADOR TRIFASICO AEREO  25 KVA; 7.62/0.22 KV</t>
  </si>
  <si>
    <t>TTA17</t>
  </si>
  <si>
    <t>TRANSFORMADOR TRIFASICO AEREO  50 KVA; 13.2/0.22 KV.</t>
  </si>
  <si>
    <t>TTA170</t>
  </si>
  <si>
    <t>TRANSFORMADOR TRIFASICO AEREO  25 KVA; 10/0.38-0.22 KV</t>
  </si>
  <si>
    <t>TTA171</t>
  </si>
  <si>
    <t>TRANSFORMADOR TRIFASICO AEREO  25 KVA; 10/0.44-0.22 KV</t>
  </si>
  <si>
    <t>TTA172</t>
  </si>
  <si>
    <t>TRANSFORMADOR TRIFASICO AEREO  25 KVA; 12/0.22 KV</t>
  </si>
  <si>
    <t>TTA173</t>
  </si>
  <si>
    <t>TRANSFORMADOR TRIFASICO AEREO  25 KVA; 12/0.44-0.22 KV</t>
  </si>
  <si>
    <t>TTA174</t>
  </si>
  <si>
    <t>TRANSFORMADOR TRIFASICO AEREO  25 KVA; 22.9/0.44-0.22 KV</t>
  </si>
  <si>
    <t>TTA175</t>
  </si>
  <si>
    <t>TRANSFORMADOR TRIFASICO AEREO  30 KVA; 10/0.44-0.22 KV.</t>
  </si>
  <si>
    <t>TTA176</t>
  </si>
  <si>
    <t>TRANSFORMADOR TRIFASICO AEREO  30 KVA; 13.2/0.44-0.22 KV.</t>
  </si>
  <si>
    <t>TTA177</t>
  </si>
  <si>
    <t>TRANSFORMADOR TRIFASICO AEREO  30 KVA; 22.9/0.44-0.22 KV.</t>
  </si>
  <si>
    <t>TTA178</t>
  </si>
  <si>
    <t>TRANSFORMADOR TRIFASICO AEREO  37 KVA; 10/0.38-0.22 KV.</t>
  </si>
  <si>
    <t>TTA179</t>
  </si>
  <si>
    <t>TRANSFORMADOR TRIFASICO AEREO  37 KVA; 12/0.22 KV.</t>
  </si>
  <si>
    <t>TTA18</t>
  </si>
  <si>
    <t>TRANSFORMADOR TRIFASICO AEREO  50 KVA; 13.2/0.38 KV.</t>
  </si>
  <si>
    <t>TTA180</t>
  </si>
  <si>
    <t>TRANSFORMADOR TRIFASICO AEREO  37 KVA; 12/0.38-0.22 KV.</t>
  </si>
  <si>
    <t>TTA181</t>
  </si>
  <si>
    <t>TRANSFORMADOR TRIFASICO AEREO  37 KVA; 22.9/0.44-0.22 KV.</t>
  </si>
  <si>
    <t>TTA182</t>
  </si>
  <si>
    <t>TRANSFORMADOR TRIFASICO AEREO  50 KVA; 2.3/0.38-0.22 KV.</t>
  </si>
  <si>
    <t>TTA183</t>
  </si>
  <si>
    <t>TRANSFORMADOR TRIFASICO AEREO  50 KVA; 7.62/0.44-0.22 KV.</t>
  </si>
  <si>
    <t>TTA184</t>
  </si>
  <si>
    <t>TRANSFORMADOR TRIFASICO AEREO  50 KVA; 10/0.38-0.22 KV.</t>
  </si>
  <si>
    <t>TTA185</t>
  </si>
  <si>
    <t>TRANSFORMADOR TRIFASICO AEREO  50 KVA; 10/0.44-0.22 KV.</t>
  </si>
  <si>
    <t>TTA186</t>
  </si>
  <si>
    <t>TRANSFORMADOR TRIFASICO AEREO  50 KVA; 12/0.22 KV.</t>
  </si>
  <si>
    <t>TTA187</t>
  </si>
  <si>
    <t>TRANSFORMADOR TRIFASICO AEREO  50 KVA; 22.9/0.44-0.22 KV.</t>
  </si>
  <si>
    <t>TTA188</t>
  </si>
  <si>
    <t>TRANSFORMADOR TRIFASICO AEREO  75 KVA; 7.62/0.22 KV.</t>
  </si>
  <si>
    <t>TTA189</t>
  </si>
  <si>
    <t>TRANSFORMADOR TRIFASICO AEREO  75 KVA; 10/0.44-0.22 KV.</t>
  </si>
  <si>
    <t>TTA19</t>
  </si>
  <si>
    <t>TRANSFORMADOR TRIFASICO AEREO  50 KVA; 22.9/0.22 KV.</t>
  </si>
  <si>
    <t>TTA190</t>
  </si>
  <si>
    <t>TRANSFORMADOR TRIFASICO AEREO  75 KVA; 12/0.22 KV.</t>
  </si>
  <si>
    <t>TTA191</t>
  </si>
  <si>
    <t>TRANSFORMADOR TRIFASICO AEREO  75 KVA; 12/0.38-0.22 KV.</t>
  </si>
  <si>
    <t>TTA192</t>
  </si>
  <si>
    <t>TRANSFORMADOR TRIFASICO AEREO  75 KVA; 12/0.44-0.22 KV.</t>
  </si>
  <si>
    <t>TTA193</t>
  </si>
  <si>
    <t>TRANSFORMADOR TRIFASICO AEREO  75 KVA; 13.2/0.44-0.22 KV.</t>
  </si>
  <si>
    <t>TTA194</t>
  </si>
  <si>
    <t>TRANSFORMADOR TRIFASICO AEREO  75 KVA; 22.9/0.44-0.22 KV.</t>
  </si>
  <si>
    <t>TTA195</t>
  </si>
  <si>
    <t>TRANSFORMADOR TRIFASICO AEREO  80 KVA; 7.62/0.22 KV.</t>
  </si>
  <si>
    <t>TTA196</t>
  </si>
  <si>
    <t>TRANSFORMADOR TRIFASICO AEREO  80 KVA; 10/0.38-0.22 KV.</t>
  </si>
  <si>
    <t>TTA197</t>
  </si>
  <si>
    <t>TRANSFORMADOR TRIFASICO AEREO  80 KVA; 12/0.38-0.22 KV.</t>
  </si>
  <si>
    <t>TTA198</t>
  </si>
  <si>
    <t>TRANSFORMADOR TRIFASICO AEREO  80 KVA; 13.2/0.44-0.22 KV.</t>
  </si>
  <si>
    <t>TTA199</t>
  </si>
  <si>
    <t>TRANSFORMADOR TRIFASICO AEREO  80 KVA; 22.9/0.44-0.22 KV.</t>
  </si>
  <si>
    <t>TTA20</t>
  </si>
  <si>
    <t>TRANSFORMADOR TRIFASICO AEREO  50 KVA; 22.9/0.38-0.22 KV.</t>
  </si>
  <si>
    <t>TTA200</t>
  </si>
  <si>
    <t>TRANSFORMADOR TRIFASICO AEREO  90 KVA; 10/0.44-0.22 KV.</t>
  </si>
  <si>
    <t>TTA201</t>
  </si>
  <si>
    <t>TRANSFORMADOR TRIFASICO AEREO  90 KVA; 12/0.22 KV.</t>
  </si>
  <si>
    <t>TTA202</t>
  </si>
  <si>
    <t>TRANSFORMADOR TRIFASICO AEREO  90 KVA; 13.2/0.38-0.22 KV.</t>
  </si>
  <si>
    <t>TTA203</t>
  </si>
  <si>
    <t>TRANSFORMADOR TRIFASICO AEREO  90 KVA; 13.2/0.44-0.22 KV.</t>
  </si>
  <si>
    <t>TTA204</t>
  </si>
  <si>
    <t>TRANSFORMADOR TRIFASICO AEREO  90 KVA; 22.9/0.44-0.22 KV.</t>
  </si>
  <si>
    <t>TTA205</t>
  </si>
  <si>
    <t>TRANSFORMADOR TRIFASICO AEREO  100 KVA;  5.8/0.22 KV.</t>
  </si>
  <si>
    <t>TTA206</t>
  </si>
  <si>
    <t>TRANSFORMADOR TRIFASICO AEREO  100 KVA;  10/0.38-0.22 KV.</t>
  </si>
  <si>
    <t>TTA207</t>
  </si>
  <si>
    <t>TRANSFORMADOR TRIFASICO AEREO  100 KVA;  10/0.44-0.22 KV.</t>
  </si>
  <si>
    <t>TTA208</t>
  </si>
  <si>
    <t>TRANSFORMADOR TRIFASICO AEREO  100 KVA;  13.2/0.44-0.22 KV.</t>
  </si>
  <si>
    <t>TTA209</t>
  </si>
  <si>
    <t>TRANSFORMADOR TRIFASICO AEREO  100 KVA;  22.9/0.44-0.22 KV.</t>
  </si>
  <si>
    <t>TTA21</t>
  </si>
  <si>
    <t>TRANSFORMADOR TRIFASICO AEREO  75 KVA; 10/0.22 KV.</t>
  </si>
  <si>
    <t>TTA210</t>
  </si>
  <si>
    <t>TRANSFORMADOR TRIFASICO AEREO  125 KVA; 10/0.38-0.22 KV.</t>
  </si>
  <si>
    <t>TTA211</t>
  </si>
  <si>
    <t>TRANSFORMADOR TRIFASICO AEREO  125 KVA; 10/0.44-0.22 KV.</t>
  </si>
  <si>
    <t>TTA212</t>
  </si>
  <si>
    <t>TRANSFORMADOR TRIFASICO AEREO  125 KVA; 12/0.38-0.22 KV.</t>
  </si>
  <si>
    <t>TTA213</t>
  </si>
  <si>
    <t>TRANSFORMADOR TRIFASICO AEREO  125 KVA; 13.2/0.44-0.22 KV.</t>
  </si>
  <si>
    <t>TTA214</t>
  </si>
  <si>
    <t>TRANSFORMADOR TRIFASICO AEREO  125 KVA; 22.9/0.44-0.22 KV.</t>
  </si>
  <si>
    <t>TTA215</t>
  </si>
  <si>
    <t>TRANSFORMADOR TRIFASICO AEREO  150 KVA; 10/0.44-0.22 KV.</t>
  </si>
  <si>
    <t>TTA216</t>
  </si>
  <si>
    <t>TRANSFORMADOR TRIFASICO AEREO  150 KVA; 13.2/0.44-0.22 KV.</t>
  </si>
  <si>
    <t>TTA217</t>
  </si>
  <si>
    <t>TRANSFORMADOR TRIFASICO AEREO  150 KVA; 22.9/0.44-0.22 KV.</t>
  </si>
  <si>
    <t>TTA218</t>
  </si>
  <si>
    <t>TRANSFORMADOR TRIFASICO AEREO  160 KVA; 10/0.38-0.22 KV.</t>
  </si>
  <si>
    <t>TTA219</t>
  </si>
  <si>
    <t>TRANSFORMADOR TRIFASICO AEREO  160 KVA; 10/0.44-0.22 KV.</t>
  </si>
  <si>
    <t>TTA22</t>
  </si>
  <si>
    <t>TRANSFORMADOR TRIFASICO AEREO  75 KVA; 13.2/0.22 KV.</t>
  </si>
  <si>
    <t>TTA220</t>
  </si>
  <si>
    <t>TRANSFORMADOR TRIFASICO AEREO  160 KVA; 12/0.38-0.22 KV.</t>
  </si>
  <si>
    <t>TTA221</t>
  </si>
  <si>
    <t>TRANSFORMADOR TRIFASICO AEREO  160 KVA; 13.2/0.44-0.22 KV.</t>
  </si>
  <si>
    <t>TTA222</t>
  </si>
  <si>
    <t>TRANSFORMADOR TRIFASICO AEREO  160 KVA; 22.9/0.44-0.22 KV.</t>
  </si>
  <si>
    <t>TTA223</t>
  </si>
  <si>
    <t>TRANSFORMADOR TRIFASICO AEREO  175 KVA; 10/0.44-0.22 KV.</t>
  </si>
  <si>
    <t>TTA224</t>
  </si>
  <si>
    <t>TRANSFORMADOR TRIFASICO AEREO  175 KVA; 13.2/0.38-0.22 KV.</t>
  </si>
  <si>
    <t>TTA225</t>
  </si>
  <si>
    <t>TRANSFORMADOR TRIFASICO AEREO  175 KVA; 13.2/0.44-0.22 KV.</t>
  </si>
  <si>
    <t>TTA226</t>
  </si>
  <si>
    <t>TRANSFORMADOR TRIFASICO AEREO  200 KVA; 2.3/0.38-0.22 KV.</t>
  </si>
  <si>
    <t>TTA227</t>
  </si>
  <si>
    <t>TRANSFORMADOR TRIFASICO AEREO  200 KVA; 10/0.38-0.22 KV.</t>
  </si>
  <si>
    <t>TTA228</t>
  </si>
  <si>
    <t>TRANSFORMADOR TRIFASICO AEREO  200 KVA; 13.2/0.44-0.22 KV.</t>
  </si>
  <si>
    <t>TTA229</t>
  </si>
  <si>
    <t>TRANSFORMADOR TRIFASICO AEREO  220 KVA; 10/0.44-0.22 KV.</t>
  </si>
  <si>
    <t>TTA23</t>
  </si>
  <si>
    <t>TRANSFORMADOR TRIFASICO AEREO  75 KVA; 13.2/0.38 KV.</t>
  </si>
  <si>
    <t>TTA230</t>
  </si>
  <si>
    <t>TRANSFORMADOR TRIFASICO AEREO  220 KVA; 13.2/0.44-0.22 KV.</t>
  </si>
  <si>
    <t>TTA231</t>
  </si>
  <si>
    <t>TRANSFORMADOR TRIFASICO AEREO  225 KVA; 10/0.44-0.22 KV.</t>
  </si>
  <si>
    <t>TTA232</t>
  </si>
  <si>
    <t>TRANSFORMADOR TRIFASICO AEREO  250 KVA; 10/0.38-0.22 KV.</t>
  </si>
  <si>
    <t>TTA233</t>
  </si>
  <si>
    <t>TRANSFORMADOR TRIFASICO AEREO  250 KVA; 10/0.44-0.22 KV.</t>
  </si>
  <si>
    <t>TTA234</t>
  </si>
  <si>
    <t>TRANSFORMADOR TRIFASICO AEREO  250 KVA; 22.9/0.38-0.22 KV.</t>
  </si>
  <si>
    <t>TTA235</t>
  </si>
  <si>
    <t>TRANSFORMADOR TRIFASICO AEREO  300 KVA; 10/0.38-0.22 KV.</t>
  </si>
  <si>
    <t>TTA236</t>
  </si>
  <si>
    <t>TRANSFORMADOR TRIFASICO AEREO  320 KVA; 2.3/0.38-0.22 KV.</t>
  </si>
  <si>
    <t>TTA237</t>
  </si>
  <si>
    <t>TRANSFORMADOR TRIFASICO AEREO 630 KVA; 10/0.38-0.22 KV.</t>
  </si>
  <si>
    <t>TTA238</t>
  </si>
  <si>
    <t>TRANSFORMADOR TRIFASICO 25 KVA 2.3 /  0.22 KV.</t>
  </si>
  <si>
    <t>TTA239</t>
  </si>
  <si>
    <t>TRANSFORMADOR TRIFASICO 25 KVA 13.2 /  0.22 KV.</t>
  </si>
  <si>
    <t>TTA24</t>
  </si>
  <si>
    <t>TRANSFORMADOR TRIFASICO AEREO  75 KVA; 22.9/0.22 KV.</t>
  </si>
  <si>
    <t>TTA240</t>
  </si>
  <si>
    <t>TRANSFORMADOR TRIFASICO 25 KVA 13.2 /  0.38-0.22 KV.</t>
  </si>
  <si>
    <t>TTA241</t>
  </si>
  <si>
    <t>TRANSFORMADOR TRIFASICO 25 KVA 22.9 /  0.22 KV.</t>
  </si>
  <si>
    <t>TTA242</t>
  </si>
  <si>
    <t>TRANSFORMADOR TRIFASICO 50 KVA 2.3 /  0.22 KV.</t>
  </si>
  <si>
    <t>TTA243</t>
  </si>
  <si>
    <t>TRANSFORMADOR TRIFASICO 50 KVA 2.3 / 0.38- 0.22 KV.</t>
  </si>
  <si>
    <t>TTA244</t>
  </si>
  <si>
    <t>TRANSFORMADOR TRIFASICO 50 KVA 7.62 /  0.44-0.22 KV.</t>
  </si>
  <si>
    <t>TTA245</t>
  </si>
  <si>
    <t>TRANSFORMADOR TRIFASICO 50 KVA 13.2 /  0.44-0.22 KV.</t>
  </si>
  <si>
    <t>TTA246</t>
  </si>
  <si>
    <t>TRANSFORMADOR TRIFASICO 50 KVA 22.9 /  0.38-0.22 KV.</t>
  </si>
  <si>
    <t>TTA247</t>
  </si>
  <si>
    <t>TRANSFORMADOR TRIFASICO 100 KVA 10 /  0.22 KV.</t>
  </si>
  <si>
    <t>TTA248</t>
  </si>
  <si>
    <t>TRANSFORMADOR TRIFASICO 100 KVA 22.9 /  0.22 KV.</t>
  </si>
  <si>
    <t>TTA249</t>
  </si>
  <si>
    <t>TRANSFORMADOR TRIFASICO 100 KVA 22.9 /  0.38-0.22 KV.</t>
  </si>
  <si>
    <t>TTA25</t>
  </si>
  <si>
    <t>TRANSFORMADOR TRIFASICO AEREO  75 KVA; 22.9/0.38-0.22 KV.</t>
  </si>
  <si>
    <t>TTA250</t>
  </si>
  <si>
    <t>TRANSFORMADOR TRIFASICO 125 KVA 2.3 /  0.22 KV.</t>
  </si>
  <si>
    <t>TTA251</t>
  </si>
  <si>
    <t>TRANSFORMADOR TRIFASICO 125 KVA 10 /  0.22 KV.</t>
  </si>
  <si>
    <t>TTA252</t>
  </si>
  <si>
    <t>TRANSFORMADOR TRIFASICO 150 KVA 2.3 / 0.38- 0.22 KV.</t>
  </si>
  <si>
    <t>TTA253</t>
  </si>
  <si>
    <t>TRANSFORMADOR TRIFASICO 150 KVA 10 / 0.38- 0.22 KV.</t>
  </si>
  <si>
    <t>TTA254</t>
  </si>
  <si>
    <t>TRANSFORMADOR TRIFASICO 160 KVA 22.9 /  0.22 KV.</t>
  </si>
  <si>
    <t>TTA255</t>
  </si>
  <si>
    <t>TRANSFORMADOR TRIFASICO 200 KVA 10 /  0.22 KV.</t>
  </si>
  <si>
    <t>TTA256</t>
  </si>
  <si>
    <t>TRANSFORMADOR TRIFASICO 220 KVA 13.2 /  0.22 KV.</t>
  </si>
  <si>
    <t>TTA257</t>
  </si>
  <si>
    <t>TRANSFORMADOR TRIFASICO 250 KVA 13.2 /  0.38-0.22 KV.</t>
  </si>
  <si>
    <t>TTA258</t>
  </si>
  <si>
    <t>TRANSFORMADOR TRIFASICO 275 KVA 22.9 /  0.22 KV.</t>
  </si>
  <si>
    <t>TTA259</t>
  </si>
  <si>
    <t>TRANSFORMADOR TRIFASICO 300 KVA 10 /  0.22 KV.</t>
  </si>
  <si>
    <t>TTA26</t>
  </si>
  <si>
    <t>TRANSFORMADOR TRIFASICO AEREO 100 KVA; 10/0.22 KV.</t>
  </si>
  <si>
    <t>TTA260</t>
  </si>
  <si>
    <t>TRANSFORMADOR TRIFASICO 315 KVA 13.2 /  0.22 KV.</t>
  </si>
  <si>
    <t>TTA261</t>
  </si>
  <si>
    <t>TRANSFORMADOR TRIFASICO 320 KVA 10 /  0.22 KV.</t>
  </si>
  <si>
    <t>TTA262</t>
  </si>
  <si>
    <t>TRANSFORMADOR TRIFASICO 100 KVA 13.2/0.44-0.22 KV.</t>
  </si>
  <si>
    <t>TTA263</t>
  </si>
  <si>
    <t>TRANSFORMADOR TRIFASICO 100 KVA 13.2 KV/ BT</t>
  </si>
  <si>
    <t>TTA264</t>
  </si>
  <si>
    <t>TRANSFORMADOR TRIFASICO 100 KVA 2.3/0.44-0.22 KV.</t>
  </si>
  <si>
    <t>TTA265</t>
  </si>
  <si>
    <t>TRANSFORMADOR TRIFASICO 100 KVA 22.9/0.44-0.22 KV.</t>
  </si>
  <si>
    <t>TTA266</t>
  </si>
  <si>
    <t>TRANSFORMADOR TRIFASICO 150 KVA 13.2/0.44-0.22 KV.</t>
  </si>
  <si>
    <t>TTA267</t>
  </si>
  <si>
    <t>TRANSFORMADOR TRIFASICO 150 KVA 13.2 KV/ BT</t>
  </si>
  <si>
    <t>TTA268</t>
  </si>
  <si>
    <t>TRANSFORMADOR TRIFASICO 150 KVA 2.3/0.22 KV</t>
  </si>
  <si>
    <t>TTA269</t>
  </si>
  <si>
    <t>TRANSFORMADOR TRIFASICO 160 KVA 2.3/0.38-0.22 KV</t>
  </si>
  <si>
    <t>TTA27</t>
  </si>
  <si>
    <t>TRANSFORMADOR TRIFASICO AEREO 100 KVA; 13.2/0.22 KV.</t>
  </si>
  <si>
    <t>TTA270</t>
  </si>
  <si>
    <t>TRANSFORMADOR TRIFASICO 200 KVA 13.2 KV/ BT</t>
  </si>
  <si>
    <t>TTA271</t>
  </si>
  <si>
    <t>TRANSFORMADOR TRIFASICO 200 KVA 2.3/0.38-0.22 KV</t>
  </si>
  <si>
    <t>TTA272</t>
  </si>
  <si>
    <t>TRANSFORMADOR TRIFASICO 220 KVA 2.3/0.22 KV</t>
  </si>
  <si>
    <t>TTA273</t>
  </si>
  <si>
    <t>TRANSFORMADOR TRIFASICO 250 KVA 13.2/0.44-0.22 KV</t>
  </si>
  <si>
    <t>TTA274</t>
  </si>
  <si>
    <t>TRANSFORMADOR TRIFASICO 250 KVA 13.2 KV/ BT</t>
  </si>
  <si>
    <t>TTA275</t>
  </si>
  <si>
    <t>TRANSFORMADOR TRIFASICO 250 KVA 22.9/0.22 KV</t>
  </si>
  <si>
    <t>TTA276</t>
  </si>
  <si>
    <t>TRANSFORMADOR TRIFASICO 300 KVA 13.2/0.44-0.22 KV</t>
  </si>
  <si>
    <t>TTA277</t>
  </si>
  <si>
    <t>TRANSFORMADOR TRIFASICO 300 KVA 2.3/0.22 KV</t>
  </si>
  <si>
    <t>TTA278</t>
  </si>
  <si>
    <t>TRANSFORMADOR TRIFASICO 315 KVA 13.2/0.38-0.22 KV</t>
  </si>
  <si>
    <t>TTA279</t>
  </si>
  <si>
    <t>TRANSFORMADOR TRIFASICO 320 KVA 2.3/0.22 KV</t>
  </si>
  <si>
    <t>TTA28</t>
  </si>
  <si>
    <t>TRANSFORMADOR TRIFASICO AEREO 100 KVA; 13.2/0.38-0.22 KV.</t>
  </si>
  <si>
    <t>TTA280</t>
  </si>
  <si>
    <t>TRANSFORMADOR TRIFASICO 400 KVA 13.2/0.44-0.22 KV</t>
  </si>
  <si>
    <t>TTA281</t>
  </si>
  <si>
    <t>TRANSFORMADOR TRIFASICO 50 KVA 13.2/0.38-0.22 KV</t>
  </si>
  <si>
    <t>TTA282</t>
  </si>
  <si>
    <t>TRANSFORMADOR TRIFASICO 50 KVA 22.9/0.22 KV</t>
  </si>
  <si>
    <t>TTA283</t>
  </si>
  <si>
    <t>TRANSFORMADOR TRIFASICO 500 KVA 13.2/0.22 KV</t>
  </si>
  <si>
    <t>TTA284</t>
  </si>
  <si>
    <t>TRANSFORMADOR TRIFASICO 500 KVA 13.2/0.44-0.22 KV</t>
  </si>
  <si>
    <t>TTA285</t>
  </si>
  <si>
    <t>TRANSFORMADOR TRIFASICO 550 KVA 13.2 KV/ BT</t>
  </si>
  <si>
    <t>TTA286</t>
  </si>
  <si>
    <t>TRANSFORMADOR TRIFASICO 80 KVA 13.2/0.22 KV</t>
  </si>
  <si>
    <t>TTA287</t>
  </si>
  <si>
    <t>TRANSFORMADOR TRIFASICO 80 KVA 13.2/0.38-0.22 KV</t>
  </si>
  <si>
    <t>TTA288</t>
  </si>
  <si>
    <t>TRANSFORMADOR TRIFASICO 80 KVA 2.3/0.22 KV</t>
  </si>
  <si>
    <t>TTA289</t>
  </si>
  <si>
    <t>TRANSFORMADOR TRIFASICO AEREO  10 KVA; 2.3/0.22 KV.</t>
  </si>
  <si>
    <t>TTA29</t>
  </si>
  <si>
    <t>TRANSFORMADOR TRIFASICO AEREO 100 KVA; 22.9/0.22 KV.</t>
  </si>
  <si>
    <t>TTA290</t>
  </si>
  <si>
    <t>TRANSFORMADOR TRIFASICO AEREO  10 KVA; 5.8/0.22 KV.</t>
  </si>
  <si>
    <t>TTA291</t>
  </si>
  <si>
    <t>TRANSFORMADOR TRIFASICO AEREO  10 KVA; 5.8/0.38-0.22 KV.</t>
  </si>
  <si>
    <t>TTA292</t>
  </si>
  <si>
    <t>TRANSFORMADOR TRIFASICO AEREO  125 KVA; 2.3/0.38-0.22 KV.</t>
  </si>
  <si>
    <t>TTA293</t>
  </si>
  <si>
    <t>TRANSFORMADOR TRIFASICO AEREO  15 KVA; 2.3/0.22 KV.</t>
  </si>
  <si>
    <t>TTA294</t>
  </si>
  <si>
    <t>TRANSFORMADOR TRIFASICO AEREO  15 KVA; 5.8/0.22 KV.</t>
  </si>
  <si>
    <t>TTA295</t>
  </si>
  <si>
    <t>TRANSFORMADOR TRIFASICO AEREO  150 KVA; 2.3/0.22 KV.</t>
  </si>
  <si>
    <t>TTA296</t>
  </si>
  <si>
    <t>TRANSFORMADOR TRIFASICO AEREO  150 KVA; 5.8/0.38-0.22 KV.</t>
  </si>
  <si>
    <t>TTA297</t>
  </si>
  <si>
    <t>TRANSFORMADOR TRIFASICO AEREO  175 KVA; 2.3/0.22 KV.</t>
  </si>
  <si>
    <t>TTA298</t>
  </si>
  <si>
    <t>TRANSFORMADOR TRIFASICO AEREO  200 KVA; 22.9/0.44-0.22 KV.</t>
  </si>
  <si>
    <t>TTA299</t>
  </si>
  <si>
    <t>TRANSFORMADOR TRIFASICO AEREO  225 KVA; 13.2/0.38-0.22 KV.</t>
  </si>
  <si>
    <t>TTA30</t>
  </si>
  <si>
    <t>TRANSFORMADOR TRIFASICO AEREO 100 KVA; 22.9/0.38-0.22 KV.</t>
  </si>
  <si>
    <t>TTA300</t>
  </si>
  <si>
    <t>TTA301</t>
  </si>
  <si>
    <t>TRANSFORMADOR TRIFASICO AEREO  25 KVA; 2.3/0.38-0.22 KV.</t>
  </si>
  <si>
    <t>TTA302</t>
  </si>
  <si>
    <t>TRANSFORMADOR TRIFASICO AEREO  30 KVA; 2.3/0.44-0.22 KV.</t>
  </si>
  <si>
    <t>TTA303</t>
  </si>
  <si>
    <t>TRANSFORMADOR TRIFASICO AEREO  300 KVA; 2.3/0.22 KV.</t>
  </si>
  <si>
    <t>TTA304</t>
  </si>
  <si>
    <t>TRANSFORMADOR TRIFASICO AEREO  320 KVA; 13.2/0.38-0.22 KV.</t>
  </si>
  <si>
    <t>TTA305</t>
  </si>
  <si>
    <t>TRANSFORMADOR TRIFASICO AEREO  320 KVA; 13.2/0.44-0.22 KV.</t>
  </si>
  <si>
    <t>TTA306</t>
  </si>
  <si>
    <t>TRANSFORMADOR TRIFASICO AEREO  40 KVA; 13.2/0.44-0.22 KV.</t>
  </si>
  <si>
    <t>TTA307</t>
  </si>
  <si>
    <t>TRANSFORMADOR TRIFASICO AEREO  40 KVA; 13.2 KB/BT</t>
  </si>
  <si>
    <t>TTA308</t>
  </si>
  <si>
    <t>TRANSFORMADOR TRIFASICO AEREO  40 KVA; 2.3/0.22 KV.</t>
  </si>
  <si>
    <t>TTA309</t>
  </si>
  <si>
    <t>TRANSFORMADOR TRIFASICO AEREO  40 KVA, 22.9 KV/220 V</t>
  </si>
  <si>
    <t>TTA31</t>
  </si>
  <si>
    <t>TRANSFORMADOR TRIFASICO AEREO 160 KVA; 10/0.22 KV.</t>
  </si>
  <si>
    <t>TTA310</t>
  </si>
  <si>
    <t>TRANSFORMADOR TRIFASICO AEREO  40 KVA, 22.9 KV/440/220 V</t>
  </si>
  <si>
    <t>TTA311</t>
  </si>
  <si>
    <t>TRANSFORMADOR TRIFASICO AEREO  50 KVA, 2.3 KV/440/220 V</t>
  </si>
  <si>
    <t>TTA312</t>
  </si>
  <si>
    <t>TRANSFORMADOR TRIFASICO AEREO  50 KVA, 22.9 KV/BT</t>
  </si>
  <si>
    <t>TTA313</t>
  </si>
  <si>
    <t>TRANSFORMADOR TRIFASICO AEREO  75 KVA, 2.3 KV/220 V</t>
  </si>
  <si>
    <t>TTA314</t>
  </si>
  <si>
    <t>TRANSFORMADOR TRIFASICO AEREO  75 KVA, 2.3 KV/380/220 V</t>
  </si>
  <si>
    <t>TTA315</t>
  </si>
  <si>
    <t>TRANSFORMADOR TRIFASICO AEREO  75 KVA, 2.3 KV/440/220 V</t>
  </si>
  <si>
    <t>TTA316</t>
  </si>
  <si>
    <t>TRANSFORMADOR TRIFASICO AEREO  80 KVA, 13.2 KV/BT</t>
  </si>
  <si>
    <t>TTA317</t>
  </si>
  <si>
    <t>TRANSFORMADOR TRIFASICO AEREO  80 KVA, 2.3 KV/220 V</t>
  </si>
  <si>
    <t>TTA318</t>
  </si>
  <si>
    <t>TRANSFORMADOR TRIFASICO AEREO  80 KVA, 2.3 KV/440/220 V</t>
  </si>
  <si>
    <t>TTA319</t>
  </si>
  <si>
    <t>TRANSFORMADOR TRIFASICO AEREO  90 KVA, 2.3 KV/220 V</t>
  </si>
  <si>
    <t>TTA32</t>
  </si>
  <si>
    <t>TRANSFORMADOR TRIFASICO AEREO 160 KVA; 13.2/0.22 KV.</t>
  </si>
  <si>
    <t>TTA320</t>
  </si>
  <si>
    <t>TRANSFORMADOR TRIFASICO AEREO  90 KVA, 2.3 KV/440/220 V</t>
  </si>
  <si>
    <t>TTA321</t>
  </si>
  <si>
    <t>TRANSFORMADOR TRIFASICO AEREO  90 KVA, 5.8 KV/380/220 V</t>
  </si>
  <si>
    <t>TTA322</t>
  </si>
  <si>
    <t>TRANSFORMADOR TRIFASICO AEREO 100 KVA, 2.3 KV/220 V</t>
  </si>
  <si>
    <t>TTA323</t>
  </si>
  <si>
    <t>TRANSFORMADOR TRIFASICO AEREO 100 KVA, 2.3 KV/380/220 V</t>
  </si>
  <si>
    <t>TTA324</t>
  </si>
  <si>
    <t>TRANSFORMADOR TRIFASICO AEREO 100 KVA, 2.3 KV/440/220 V</t>
  </si>
  <si>
    <t>TTA325</t>
  </si>
  <si>
    <t>TRANSFORMADOR TRIFASICO AEREO 100 KVA, 22.9 KV/BT</t>
  </si>
  <si>
    <t>TTA326</t>
  </si>
  <si>
    <t>TRANSFORMADOR TRIFASICO AEREO 100 KVA, 5.8 KV/380/220 V</t>
  </si>
  <si>
    <t>TTA327</t>
  </si>
  <si>
    <t>TRANSFORMADOR TRIFASICO AEREO 100 KVA, 7.62 KV/220 V</t>
  </si>
  <si>
    <t>TTA328</t>
  </si>
  <si>
    <t>TRANSFORMADOR TRIFASICO AEREO 160 KVA, 2.3 KV/220 V</t>
  </si>
  <si>
    <t>TTA329</t>
  </si>
  <si>
    <t>TRANSFORMADOR TRIFASICO AEREO 160 KVA, 2.3 KV/380/220 V</t>
  </si>
  <si>
    <t>TTA33</t>
  </si>
  <si>
    <t>TRANSFORMADOR TRIFASICO AEREO 160 KVA; 13.2/0.38-0.22 KV.</t>
  </si>
  <si>
    <t>TTA330</t>
  </si>
  <si>
    <t>TRANSFORMADOR TRIFASICO AEREO 160 KVA, 2.3 KV/440/220 V</t>
  </si>
  <si>
    <t>TTA331</t>
  </si>
  <si>
    <t>TRANSFORMADOR TRIFASICO AEREO 250 KVA, 13.2 KV/440/220 V</t>
  </si>
  <si>
    <t>TTA332</t>
  </si>
  <si>
    <t>TRANSFORMADOR TRIFASICO AEREO 250 KVA, 13.2 KV/BT</t>
  </si>
  <si>
    <t>TTA333</t>
  </si>
  <si>
    <t>TRANSFORMADOR TRIFASICO AEREO 250 KVA, 2.3 KV/220 V</t>
  </si>
  <si>
    <t>TTA334</t>
  </si>
  <si>
    <t>TRANSFORMADOR TRIFASICO AEREO 400 KVA, 2.3 KV/440/220 V</t>
  </si>
  <si>
    <t>TTA335</t>
  </si>
  <si>
    <t>TRANSFORMADOR DE 160 KVA TRIFASICO, 10 KV/BT</t>
  </si>
  <si>
    <t>TTA336</t>
  </si>
  <si>
    <t>TRANSFORMADOR DE 200 KVA TRIFASICO, 10 KV/440/220 V</t>
  </si>
  <si>
    <t>TTA337</t>
  </si>
  <si>
    <t>TRANSFORMADOR DE 220 KVA TRIFASICO, 10 KV/440/220 V</t>
  </si>
  <si>
    <t>TTA338</t>
  </si>
  <si>
    <t>TRANSFORMADOR DE 250 KVA TRIFASICO, 10 KV/BT</t>
  </si>
  <si>
    <t>TTA339</t>
  </si>
  <si>
    <t>TRANSFORMADOR DE 350 KVA TRIFASICO, 10 KV/440/220 V</t>
  </si>
  <si>
    <t>TTA34</t>
  </si>
  <si>
    <t>TRANSFORMADOR TRIFASICO AEREO 160 KVA; 22.9/0.22 KV.</t>
  </si>
  <si>
    <t>TTA340</t>
  </si>
  <si>
    <t>TRANSFORMADOR DE 400 KVA TRIFASICO, 10 KV/BT</t>
  </si>
  <si>
    <t>TTA341</t>
  </si>
  <si>
    <t>TRANSFORMADOR DE 480 KVA TRIFASICO, 10 KV/220 V</t>
  </si>
  <si>
    <t>TTA342</t>
  </si>
  <si>
    <t>TRANSFORMADOR DE 50 KVA TRIFASICO, MT/220 V</t>
  </si>
  <si>
    <t>TTA343</t>
  </si>
  <si>
    <t>TRANSFORMADOR DE 500 KVA TRIFASICO, 10 KV/BT</t>
  </si>
  <si>
    <t>TTA344</t>
  </si>
  <si>
    <t>TRANSFORMADOR DE 550 KVA TRIFASICO, 10 KV/440/220 V</t>
  </si>
  <si>
    <t>TTA345</t>
  </si>
  <si>
    <t>TRANSFORMADOR DE 700 KVA TRIFASICO, 10 KV/440/220 V</t>
  </si>
  <si>
    <t>TTA346</t>
  </si>
  <si>
    <t>TRANSFORMADOR DE 80 KVA TRIFASICO, 10 KV/440/220 V</t>
  </si>
  <si>
    <t>TTA347</t>
  </si>
  <si>
    <t>TRANSFORMADOR TRIFASICO AEREO  10 KVA, MT/380/220 V</t>
  </si>
  <si>
    <t>TTA348</t>
  </si>
  <si>
    <t>TRANSFORMADOR TRIFASICO AEREO  125 KVA, MT/220 V</t>
  </si>
  <si>
    <t>TTA349</t>
  </si>
  <si>
    <t>TRANSFORMADOR TRIFASICO AEREO  125 KVA, MT/380/220 V</t>
  </si>
  <si>
    <t>TTA35</t>
  </si>
  <si>
    <t>TRANSFORMADOR TRIFASICO AEREO 160 KVA; 22.9/0.38-0.22 KV.</t>
  </si>
  <si>
    <t>TTA350</t>
  </si>
  <si>
    <t>TRANSFORMADOR TRIFASICO AEREO  15 KVA, 10 KV/BT</t>
  </si>
  <si>
    <t>TTA351</t>
  </si>
  <si>
    <t>TRANSFORMADOR TRIFASICO AEREO  15 KVA, MT/380/220 V</t>
  </si>
  <si>
    <t>TTA352</t>
  </si>
  <si>
    <t>TRANSFORMADOR TRIFASICO AEREO  150 KVA, MT/220 V</t>
  </si>
  <si>
    <t>TTA353</t>
  </si>
  <si>
    <t>TRANSFORMADOR TRIFASICO AEREO  200 KVA, 10 KV/BT</t>
  </si>
  <si>
    <t>TTA354</t>
  </si>
  <si>
    <t>TRANSFORMADOR TRIFASICO AEREO  225 KVA, MT/220 V</t>
  </si>
  <si>
    <t>TTA355</t>
  </si>
  <si>
    <t>TRANSFORMADOR TRIFASICO AEREO  25 KVA, MT/380/220 V</t>
  </si>
  <si>
    <t>TTA356</t>
  </si>
  <si>
    <t>TRANSFORMADOR TRIFASICO AEREO  275 KVA, 10 KV/440/220 V</t>
  </si>
  <si>
    <t>TTA357</t>
  </si>
  <si>
    <t>TRANSFORMADOR TRIFASICO AEREO  30 KVA, MT/220 V</t>
  </si>
  <si>
    <t>TTA358</t>
  </si>
  <si>
    <t>TRANSFORMADOR TRIFASICO AEREO  30 KVA, MT/380/220 V</t>
  </si>
  <si>
    <t>TTA359</t>
  </si>
  <si>
    <t>TRANSFORMADOR TRIFASICO AEREO  320 KVA, 10 KV/380/220 V</t>
  </si>
  <si>
    <t>TTA36</t>
  </si>
  <si>
    <t>TRANSFORMADOR TRIFASICO AEREO 250 KVA; 10/0.22 KV.</t>
  </si>
  <si>
    <t>TTA360</t>
  </si>
  <si>
    <t>TRANSFORMADOR TRIFASICO AEREO  375 KVA, 10 KV/380/220 V</t>
  </si>
  <si>
    <t>TTA361</t>
  </si>
  <si>
    <t>TRANSFORMADOR TRIFASICO AEREO  40 KVA, 10 KV/440/220 V</t>
  </si>
  <si>
    <t>TTA362</t>
  </si>
  <si>
    <t>TRANSFORMADOR TRIFASICO AEREO  50 KVA, 12 KV/380/220 V</t>
  </si>
  <si>
    <t>TTA363</t>
  </si>
  <si>
    <t>TRANSFORMADOR TRIFASICO AEREO  50 KVA, 12 KV/440/220 V</t>
  </si>
  <si>
    <t>TTA364</t>
  </si>
  <si>
    <t>TRANSFORMADOR TRIFASICO AEREO  50 KVA, MT/220 V</t>
  </si>
  <si>
    <t>TTA365</t>
  </si>
  <si>
    <t>TRANSFORMADOR TRIFASICO AEREO  50 KVA, MT/380/220 V</t>
  </si>
  <si>
    <t>TTA366</t>
  </si>
  <si>
    <t>TRANSFORMADOR TRIFASICO AEREO  75 KVA, MT/220 V</t>
  </si>
  <si>
    <t>TTA367</t>
  </si>
  <si>
    <t>TRANSFORMADOR TRIFASICO AEREO  75 KVA, MT/380/220 V</t>
  </si>
  <si>
    <t>TTA368</t>
  </si>
  <si>
    <t>TRANSFORMADOR TRIFASICO AEREO  75 KVA, MT/440/220 V</t>
  </si>
  <si>
    <t>TTA369</t>
  </si>
  <si>
    <t>TRANSFORMADOR TRIFASICO AEREO  80 KVA, 12 KV/220 V</t>
  </si>
  <si>
    <t>TTA37</t>
  </si>
  <si>
    <t>TRANSFORMADOR TRIFASICO AEREO 250 KVA; 13.2/0.22 KV.</t>
  </si>
  <si>
    <t>TTA370</t>
  </si>
  <si>
    <t>TRANSFORMADOR TRIFASICO AEREO  80 KVA, MT/220 V</t>
  </si>
  <si>
    <t>TTA371</t>
  </si>
  <si>
    <t>TRANSFORMADOR TRIFASICO AEREO  80 KVA, MT/380/220 V</t>
  </si>
  <si>
    <t>TTA372</t>
  </si>
  <si>
    <t>TRANSFORMADOR TRIFASICO AEREO  90 KVA, MT/220 V</t>
  </si>
  <si>
    <t>TTA373</t>
  </si>
  <si>
    <t>TRANSFORMADOR TRIFASICO AEREO  90 KVA, MT/380/220 V</t>
  </si>
  <si>
    <t>TTA374</t>
  </si>
  <si>
    <t>TRANSFORMADOR TRIFASICO AEREO 100 KVA, 10 KV/BT</t>
  </si>
  <si>
    <t>TTA375</t>
  </si>
  <si>
    <t>TRANSFORMADOR TRIFASICO AEREO 100 KVA, 12 KV/220 V</t>
  </si>
  <si>
    <t>TTA376</t>
  </si>
  <si>
    <t>TRANSFORMADOR TRIFASICO AEREO 100 KVA, 12 KV/380/220 V</t>
  </si>
  <si>
    <t>TTA377</t>
  </si>
  <si>
    <t>TRANSFORMADOR TRIFASICO AEREO 100 KVA, MT/220 V</t>
  </si>
  <si>
    <t>TTA378</t>
  </si>
  <si>
    <t>TRANSFORMADOR TRIFASICO AEREO 100 KVA, MT/380/220 V</t>
  </si>
  <si>
    <t>TTA379</t>
  </si>
  <si>
    <t>TRANSFORMADOR TRIFASICO AEREO 100 KVA, MT/440/220 V</t>
  </si>
  <si>
    <t>TTA38</t>
  </si>
  <si>
    <t>TRANSFORMADOR TRIFASICO AEREO 250 KVA; 13.2/0.38 KV.</t>
  </si>
  <si>
    <t>TTA380</t>
  </si>
  <si>
    <t>TRANSFORMADOR TRIFASICO AEREO 160 KVA, 10 KV/BT</t>
  </si>
  <si>
    <t>TTA381</t>
  </si>
  <si>
    <t>TRANSFORMADOR TRIFASICO AEREO 160 KVA, MT/380/220 V</t>
  </si>
  <si>
    <t>TTA382</t>
  </si>
  <si>
    <t>TRANSFORMADOR TRIFASICO AEREO 250 KVA, 10 KV/BT</t>
  </si>
  <si>
    <t>TTA383</t>
  </si>
  <si>
    <t>TRANSFORMADOR TRIFASICO AEREO 250 KVA, MT/380/220 V</t>
  </si>
  <si>
    <t>TTA384</t>
  </si>
  <si>
    <t>TRANSFORMADOR TRIFASICO AEREO 400 KVA, 10 KV/BT</t>
  </si>
  <si>
    <t>TTA385</t>
  </si>
  <si>
    <t>TRANSFORMADOR TRIFASICO 375 KVA 10 / 0.22 KV.</t>
  </si>
  <si>
    <t>TTA386</t>
  </si>
  <si>
    <t>TRANSFORMADOR TRIFASICO AEREO  37 KVA; 12/0.44-0.22 KV.</t>
  </si>
  <si>
    <t>TTA387</t>
  </si>
  <si>
    <t>TRANSFORMADOR TRIFASICO AEREO  37 KVA; 5.8/0.38-0.22 KV.</t>
  </si>
  <si>
    <t>TTA388</t>
  </si>
  <si>
    <t>TRANSFORMADOR TRIFASICO AEREO  90 KVA; 7.62/0.22 KV.</t>
  </si>
  <si>
    <t>TTA389</t>
  </si>
  <si>
    <t>TRANSFORMADOR TRIFASICO AEREO  125 KVA; 5.8/0.38-0.22 KV.</t>
  </si>
  <si>
    <t>TTA39</t>
  </si>
  <si>
    <t>TRANSFORMADOR TRIFASICO AEREO 250 KVA; 22.9/0.22 KV.</t>
  </si>
  <si>
    <t>TTA390</t>
  </si>
  <si>
    <t>TRANSFORMADOR TRIFASICO AEREO  125 KVA; 7.62/0.22 KV.</t>
  </si>
  <si>
    <t>TTA391</t>
  </si>
  <si>
    <t>TRANSFORMADOR TRIFASICO AEREO  125 KVA; 7.62/0.38-0.22 KV.</t>
  </si>
  <si>
    <t>TTA392</t>
  </si>
  <si>
    <t>TRANSFORMADOR TRIFASICO AEREO  150 KVA; 7.62/0.22 KV.</t>
  </si>
  <si>
    <t>TTA393</t>
  </si>
  <si>
    <t>TRANSFORMADOR TRIFASICO AEREO  30 KVA; 7.62/0.22 KV.</t>
  </si>
  <si>
    <t>TTA394</t>
  </si>
  <si>
    <t>TRANSFORMADOR TRIFASICO AEREO  37 KVA; 7.62/0.22 KV.</t>
  </si>
  <si>
    <t>TTA395</t>
  </si>
  <si>
    <t>TRANSFORMADOR TRIFASICO AEREO  5 KVA; 10/0.22 KV.</t>
  </si>
  <si>
    <t>TTA396</t>
  </si>
  <si>
    <t>TRANSFORMADOR TRIFASICO AEREO  5 KVA; 10/0.38-0.22 KV.</t>
  </si>
  <si>
    <t>TTA397</t>
  </si>
  <si>
    <t>TRANSFORMADOR TRIFASICO AEREO  5 KVA; 22.9/0.22 KV.</t>
  </si>
  <si>
    <t>TTA398</t>
  </si>
  <si>
    <t>TRANSFORMADOR TRIFASICO AEREO  5 KVA; 22.9/0.38-0.22 KV.</t>
  </si>
  <si>
    <t>TTA399</t>
  </si>
  <si>
    <t>TRANSFORMADOR TRIFASICO AEREO  3 KVA; 10/0.22 KV.</t>
  </si>
  <si>
    <t>TTA40</t>
  </si>
  <si>
    <t>TRANSFORMADOR TRIFASICO AEREO 250 KVA; 22.9/0.38 KV.</t>
  </si>
  <si>
    <t>TTA400</t>
  </si>
  <si>
    <t>TRANSFORMADOR TRIFASICO AEREO  3 KVA; 10/0.38-0.22 KV.</t>
  </si>
  <si>
    <t>TTA401</t>
  </si>
  <si>
    <t>TRANSFORMADOR TRIFASICO AEREO  3 KVA; 22.9/0.22 KV.</t>
  </si>
  <si>
    <t>TTA402</t>
  </si>
  <si>
    <t>TRANSFORMADOR TRIFASICO AEREO  3 KVA; 22.9/0.38-0.22 KV.</t>
  </si>
  <si>
    <t>TTA403</t>
  </si>
  <si>
    <t>TRANSFORMADOR TRIFASICO AEREO 40 KVA; 5.8/0.22 KV.</t>
  </si>
  <si>
    <t>TTA404</t>
  </si>
  <si>
    <t>TRANSFORMADOR TRIFASICO AEREO 300 KVA; 10/0.44-0.22 KV.</t>
  </si>
  <si>
    <t>TTA405</t>
  </si>
  <si>
    <t>TRANSFORMADOR TRIFASICO AEREO 375 KVA; 10/0.44-0.22 KV.</t>
  </si>
  <si>
    <t>TTA406</t>
  </si>
  <si>
    <t>TRANSFORMADOR TRIFASICO AEREO 375 KVA; 22.9/0.44-0.22 KV.</t>
  </si>
  <si>
    <t>TTA407</t>
  </si>
  <si>
    <t>TRANSFORMADOR TRIFASICO AEREO 400 KVA; 10/0.44-0.22 KV.</t>
  </si>
  <si>
    <t>TTA408</t>
  </si>
  <si>
    <t>TRANSFORMADOR TRIFASICO AEREO 400 KVA; 22.9/0.44-0.22 KV.</t>
  </si>
  <si>
    <t>TTA409</t>
  </si>
  <si>
    <t>TRANSFORMADOR TRIFASICO AEREO 630 KVA; 10/0.44-0.22 KV.</t>
  </si>
  <si>
    <t>TTA41</t>
  </si>
  <si>
    <t>TRANSFORMADOR TRIFASICO AEREO 400 KVA; 10/0.22 KV.</t>
  </si>
  <si>
    <t>TTA410</t>
  </si>
  <si>
    <t>TRANSFORMADOR TRIFASICO AEREO 630 KVA; 22.9/0.44-0.22 KV.</t>
  </si>
  <si>
    <t>TTA411</t>
  </si>
  <si>
    <t>TRANSFORMADOR TRIFASICO AEREO 500 KVA; 22.9/0.44-0.22 KV.</t>
  </si>
  <si>
    <t>TTA418</t>
  </si>
  <si>
    <t>TRANSFORMADOR TRIFASICO AEREO  3 KVA, 2.3 KV/220 V</t>
  </si>
  <si>
    <t>TTA42</t>
  </si>
  <si>
    <t>TRANSFORMADOR TRIFASICO AEREO 400 KVA; 13.2/0.22 KV.</t>
  </si>
  <si>
    <t>TTA43</t>
  </si>
  <si>
    <t>TRANSFORMADOR TRIFASICO AEREO 400 KVA; 13.2/0.38 KV.</t>
  </si>
  <si>
    <t>TTA44</t>
  </si>
  <si>
    <t>TRANSFORMADOR TRIFASICO AEREO 400 KVA; 22.9/0.22 KV.</t>
  </si>
  <si>
    <t>TTA45</t>
  </si>
  <si>
    <t>TRANSFORMADOR TRIFASICO AEREO 400 KVA; 22.9/0.38 KV.</t>
  </si>
  <si>
    <t>TTA46</t>
  </si>
  <si>
    <t>TRANSFORMADOR TRIFASICO AEREO 630 KVA; 10/0.22 KV.</t>
  </si>
  <si>
    <t>TTA48</t>
  </si>
  <si>
    <t>TRANSFORMADOR TRIFASICO AEREO 630 KVA; 13.2/0.22 KV.</t>
  </si>
  <si>
    <t>TTA49</t>
  </si>
  <si>
    <t>TRANSFORMADOR TRIFASICO AEREO 630 KVA; 13.2/0.38 KV.</t>
  </si>
  <si>
    <t>TTA50</t>
  </si>
  <si>
    <t>TRANSFORMADOR TRIFASICO AEREO 630 KVA; 22.92/0.22 KV.</t>
  </si>
  <si>
    <t>TTA51</t>
  </si>
  <si>
    <t>TRANSFORMADOR TRIFASICO AEREO 630 KVA; 22.92/0.38 KV.</t>
  </si>
  <si>
    <t>TTA52</t>
  </si>
  <si>
    <t>TRANSFORMADOR TRIFASICO AEREO  30 KVA; 10/0.22 KV.</t>
  </si>
  <si>
    <t>TTA53</t>
  </si>
  <si>
    <t>TRANSFORMADOR TRIFASICO AEREO  30 KVA; 13.2/0.22 KV.</t>
  </si>
  <si>
    <t>TTA54</t>
  </si>
  <si>
    <t>TRANSFORMADOR TRIFASICO AEREO  30 KVA; 13.2/0.38 KV.</t>
  </si>
  <si>
    <t>TTA55</t>
  </si>
  <si>
    <t>TRANSFORMADOR TRIFASICO AEREO  30 KVA; 22.9/0.22 KV.</t>
  </si>
  <si>
    <t>TTA56</t>
  </si>
  <si>
    <t>TRANSFORMADOR TRIFASICO AEREO  30 KVA; 22.9/0.38-0.22 KV.</t>
  </si>
  <si>
    <t>TTA57</t>
  </si>
  <si>
    <t>TRANSFORMADOR TRIFASICO AEREO  37 KVA; 10/0.22 KV.</t>
  </si>
  <si>
    <t>TTA58</t>
  </si>
  <si>
    <t>TRANSFORMADOR TRIFASICO AEREO  37 KVA; 13.2/0.22 KV.</t>
  </si>
  <si>
    <t>TTA59</t>
  </si>
  <si>
    <t>TRANSFORMADOR TRIFASICO AEREO  37 KVA; 13.2/0.38 KV.</t>
  </si>
  <si>
    <t>TTA60</t>
  </si>
  <si>
    <t>TRANSFORMADOR TRIFASICO AEREO  37 KVA; 22.9/0.22 KV.</t>
  </si>
  <si>
    <t>TTA61</t>
  </si>
  <si>
    <t>TRANSFORMADOR TRIFASICO AEREO  37 KVA; 22.9/0.38-0.22 KV.</t>
  </si>
  <si>
    <t>TTA62</t>
  </si>
  <si>
    <t>TRANSFORMADOR TRIFASICO AEREO  40 KVA; 10/0.22 KV.</t>
  </si>
  <si>
    <t>TTA63</t>
  </si>
  <si>
    <t>TRANSFORMADOR TRIFASICO AEREO  40 KVA; 13.2/0.22 KV.</t>
  </si>
  <si>
    <t>TTA64</t>
  </si>
  <si>
    <t>TRANSFORMADOR TRIFASICO AEREO  40 KVA; 13.2/0.38 KV.</t>
  </si>
  <si>
    <t>TTA65</t>
  </si>
  <si>
    <t>TRANSFORMADOR TRIFASICO AEREO  40 KVA; 22.9/0.22 KV.</t>
  </si>
  <si>
    <t>TTA66</t>
  </si>
  <si>
    <t>TRANSFORMADOR TRIFASICO AEREO  40 KVA; 22.9/0.38-0.22 KV.</t>
  </si>
  <si>
    <t>TTA67</t>
  </si>
  <si>
    <t>TRANSFORMADOR TRIFASICO AEREO  80 KVA; 10/0.22 KV.</t>
  </si>
  <si>
    <t>TTA68</t>
  </si>
  <si>
    <t>TRANSFORMADOR TRIFASICO AEREO  80 KVA; 13.2/0.22 KV.</t>
  </si>
  <si>
    <t>TTA69</t>
  </si>
  <si>
    <t>TRANSFORMADOR TRIFASICO AEREO  80 KVA; 13.2/0.38 KV.</t>
  </si>
  <si>
    <t>TTA70</t>
  </si>
  <si>
    <t>TRANSFORMADOR TRIFASICO AEREO  80 KVA; 22.9/0.22 KV.</t>
  </si>
  <si>
    <t>TTA71</t>
  </si>
  <si>
    <t>TRANSFORMADOR TRIFASICO AEREO  80 KVA; 22.9/0.38-0.22 KV.</t>
  </si>
  <si>
    <t>TTA72</t>
  </si>
  <si>
    <t>TRANSFORMADOR TRIFASICO AEREO  90 KVA; 10/0.22 KV.</t>
  </si>
  <si>
    <t>TTA73</t>
  </si>
  <si>
    <t>TRANSFORMADOR TRIFASICO AEREO  90 KVA; 13.2/0.22 KV.</t>
  </si>
  <si>
    <t>TTA74</t>
  </si>
  <si>
    <t>TRANSFORMADOR TRIFASICO AEREO  90 KVA; 13.2/0.38 KV.</t>
  </si>
  <si>
    <t>TTA75</t>
  </si>
  <si>
    <t>TRANSFORMADOR TRIFASICO AEREO  90 KVA; 22.9/0.22 KV.</t>
  </si>
  <si>
    <t>TTA76</t>
  </si>
  <si>
    <t>TRANSFORMADOR TRIFASICO AEREO  90 KVA; 22.9/0.38-0.22 KV.</t>
  </si>
  <si>
    <t>TTA77</t>
  </si>
  <si>
    <t>TRANSFORMADOR TRIFASICO AEREO  125 KVA; 10/0.22 KV.</t>
  </si>
  <si>
    <t>TTA78</t>
  </si>
  <si>
    <t>TRANSFORMADOR TRIFASICO AEREO  125 KVA; 13.2/0.22 KV.</t>
  </si>
  <si>
    <t>TTA79</t>
  </si>
  <si>
    <t>TRANSFORMADOR TRIFASICO AEREO  125 KVA; 13.2/0.38 KV.</t>
  </si>
  <si>
    <t>TTA80</t>
  </si>
  <si>
    <t>TRANSFORMADOR TRIFASICO AEREO  125 KVA; 22.9/0.22 KV.</t>
  </si>
  <si>
    <t>TTA81</t>
  </si>
  <si>
    <t>TRANSFORMADOR TRIFASICO AEREO  125 KVA; 22.9/0.38-0.22 KV.</t>
  </si>
  <si>
    <t>TTA82</t>
  </si>
  <si>
    <t>TRANSFORMADOR TRIFASICO AEREO  150 KVA; 10/0.22 KV.</t>
  </si>
  <si>
    <t>TTA83</t>
  </si>
  <si>
    <t>TRANSFORMADOR TRIFASICO AEREO  150 KVA; 13.2/0.22 KV.</t>
  </si>
  <si>
    <t>TTA84</t>
  </si>
  <si>
    <t>TRANSFORMADOR TRIFASICO AEREO  150 KVA; 13.2/0.38 KV.</t>
  </si>
  <si>
    <t>TTA85</t>
  </si>
  <si>
    <t>TRANSFORMADOR TRIFASICO AEREO  150 KVA; 22.9/0.22 KV.</t>
  </si>
  <si>
    <t>TTA86</t>
  </si>
  <si>
    <t>TRANSFORMADOR TRIFASICO AEREO  150 KVA; 22.9/0.38-0.22 KV.</t>
  </si>
  <si>
    <t>TTA87</t>
  </si>
  <si>
    <t>TRANSFORMADOR TRIFASICO AEREO  175 KVA; 10/0.22 KV.</t>
  </si>
  <si>
    <t>TTA88</t>
  </si>
  <si>
    <t>TRANSFORMADOR TRIFASICO AEREO  175 KVA; 13.2/0.22 KV.</t>
  </si>
  <si>
    <t>TTA89</t>
  </si>
  <si>
    <t>TRANSFORMADOR TRIFASICO AEREO  175 KVA; 13.2/0.38 KV.</t>
  </si>
  <si>
    <t>TTA90</t>
  </si>
  <si>
    <t>TRANSFORMADOR TRIFASICO AEREO  175 KVA; 22.9/0.22 KV.</t>
  </si>
  <si>
    <t>TTA91</t>
  </si>
  <si>
    <t>TRANSFORMADOR TRIFASICO AEREO  175 KVA; 22.9/0.38-0.22 KV.</t>
  </si>
  <si>
    <t>TTA92</t>
  </si>
  <si>
    <t>TRANSFORMADOR TRIFASICO AEREO  200 KVA; 10/0.22 KV.</t>
  </si>
  <si>
    <t>TTA93</t>
  </si>
  <si>
    <t>TRANSFORMADOR TRIFASICO AEREO  200 KVA; 13.2/0.22 KV.</t>
  </si>
  <si>
    <t>TTA94</t>
  </si>
  <si>
    <t>TRANSFORMADOR TRIFASICO AEREO  200 KVA; 13.2/0.38 KV.</t>
  </si>
  <si>
    <t>TTA95</t>
  </si>
  <si>
    <t>TRANSFORMADOR TRIFASICO AEREO  200 KVA; 22.9/0.22 KV.</t>
  </si>
  <si>
    <t>TTA96</t>
  </si>
  <si>
    <t>TRANSFORMADOR TRIFASICO AEREO  200 KVA; 22.9/0.38-0.22 KV.</t>
  </si>
  <si>
    <t>TTA97</t>
  </si>
  <si>
    <t>TRANSFORMADOR TRIFASICO AEREO  220 KVA; 10/0.22 KV.</t>
  </si>
  <si>
    <t>TTA98</t>
  </si>
  <si>
    <t>TRANSFORMADOR TRIFASICO AEREO  220 KVA; 13.2/0.22 KV.</t>
  </si>
  <si>
    <t>TTA99</t>
  </si>
  <si>
    <t>TRANSFORMADOR TRIFASICO AEREO  220 KVA; 13.2/0.38 KV.</t>
  </si>
  <si>
    <t>TTB01</t>
  </si>
  <si>
    <t>TRANSFORMADOR COMPACTO BOVEDA DE  50 KVA TRIFASICO</t>
  </si>
  <si>
    <t>TTB02</t>
  </si>
  <si>
    <t>TRANSFORMADOR COMPACTO BOVEDA DE 100 KVA TRIFASICO</t>
  </si>
  <si>
    <t>TTB03</t>
  </si>
  <si>
    <t>TRANSFORMADOR COMPACTO BOVEDA DE 160 KVA TRIFASICO</t>
  </si>
  <si>
    <t>TTB04</t>
  </si>
  <si>
    <t>TRANSFORMADOR COMPACTO BOVEDA DE 250 KVA TRIFASICO</t>
  </si>
  <si>
    <t>TTB05</t>
  </si>
  <si>
    <t>TRANSFORMADOR COMPACTO BOVEDA DE 400 KVA TRIFASICO</t>
  </si>
  <si>
    <t>TTB06</t>
  </si>
  <si>
    <t>TRANSFORMADOR COMPACTO BOVEDA DE 630 KVA TRIFASICO</t>
  </si>
  <si>
    <t>TTB07</t>
  </si>
  <si>
    <t>TRANSFORMADOR COMPACTO BOVEDA DE 37 KVA TRIFASICO</t>
  </si>
  <si>
    <t>TTB08</t>
  </si>
  <si>
    <t>TRANSFORMADOR COMPACTO BOVEDA DE 75 KVA TRIFASICO</t>
  </si>
  <si>
    <t>TTB09</t>
  </si>
  <si>
    <t>TRANSFORMADOR COMPACTO BOVEDA DE 110 KVA TRIFASICO</t>
  </si>
  <si>
    <t>TTB10</t>
  </si>
  <si>
    <t>TRANSFORMADOR COMPACTO BOVEDA DE 150 KVA TRIFASICO</t>
  </si>
  <si>
    <t>TTB11</t>
  </si>
  <si>
    <t>TRANSFORMADOR COMPACTO BOVEDA DE 200 KVA TRIFASICO</t>
  </si>
  <si>
    <t>TTB12</t>
  </si>
  <si>
    <t>TRANSFORMADOR COMPACTO BOVEDA DE 300 KVA TRIFASICO</t>
  </si>
  <si>
    <t>TTB13</t>
  </si>
  <si>
    <t>TRANSFORMADOR COMPACTO BOVEDA DE 315 KVA TRIFASICO</t>
  </si>
  <si>
    <t>TTB14</t>
  </si>
  <si>
    <t>TRANSFORMADOR COMPACTO BOVEDA DE 320 KVA TRIFASICO</t>
  </si>
  <si>
    <t>TTB15</t>
  </si>
  <si>
    <t>TRANSFORMADOR COMPACTO BOVEDA DE 500 KVA TRIFASICO</t>
  </si>
  <si>
    <t>TTB16</t>
  </si>
  <si>
    <t>TRANSFORMADOR COMPACTO BOVEDA DE 640 KVA TRIFASICO</t>
  </si>
  <si>
    <t>TTB17</t>
  </si>
  <si>
    <t>TRANSFORMADOR COMPACTO BOVEDA DE 75 KVA TRIFASICO 10 / 0.38-0.22 KV</t>
  </si>
  <si>
    <t>TTB18</t>
  </si>
  <si>
    <t>TRANSFORMADOR COMPACTO BOVEDA DE 100 KVA TRIFASICO 10 / 0.44-0.22 KV</t>
  </si>
  <si>
    <t>TTB19</t>
  </si>
  <si>
    <t>TRANSFORMADOR COMPACTO BOVEDA DE 160 KVA TRIFASICO 10 / 0.38-0.22 KV</t>
  </si>
  <si>
    <t>TTB20</t>
  </si>
  <si>
    <t>TRANSFORMADOR COMPACTO BOVEDA DE 250 KVA TRIFASICO 10 / 0.38-0.22 KV</t>
  </si>
  <si>
    <t>TTB21</t>
  </si>
  <si>
    <t>TRANSFORMADOR COMPACTO BOVEDA DE 320 KVA TRIFASICO 10 / 0.38-0.22 KV</t>
  </si>
  <si>
    <t>TTB22</t>
  </si>
  <si>
    <t>TRANSFORMADOR COMPACTO BOVEDA DE 400 KVA TRIFASICO 10 / 0.38-0.22 KV</t>
  </si>
  <si>
    <t>TTC01</t>
  </si>
  <si>
    <t>TRANSFORMADOR TRIFASICO 25 kVA, 10/0.38-0.22 kV</t>
  </si>
  <si>
    <t>TTC02</t>
  </si>
  <si>
    <t>TRANSFORMADOR TRIFASICO 37,5 kVA, 10/0.38-0.22 kV</t>
  </si>
  <si>
    <t>TTC03</t>
  </si>
  <si>
    <t>TRANSFORMADOR TRIFASICO 50 kVA, 10/0.38-0.22 kV</t>
  </si>
  <si>
    <t>TTC04</t>
  </si>
  <si>
    <t>TRANSFORMADOR TRIFASICO 80 kVA, 10/0.38-0.22 kV</t>
  </si>
  <si>
    <t>TTC05</t>
  </si>
  <si>
    <t>TRANSFORMADOR TRIFASICO 100 kVA, 10/0.38-0.22 kV</t>
  </si>
  <si>
    <t>TTC06</t>
  </si>
  <si>
    <t>TRANSFORMADOR TRIFASICO 125 kVA, 10/0.38-0.22 kV</t>
  </si>
  <si>
    <t>TTC07</t>
  </si>
  <si>
    <t>TRANSFORMADOR TRIFASICO 160 kVA, 10/0.38-0.22 kV</t>
  </si>
  <si>
    <t>TTC08</t>
  </si>
  <si>
    <t>TRANSFORMADOR TRIFASICO 200 kVA, 10/0.38-0.22 kV</t>
  </si>
  <si>
    <t>TTC09</t>
  </si>
  <si>
    <t>TRANSFORMADOR TRIFASICO 250 kVA, 10/0.38-0.22 kV</t>
  </si>
  <si>
    <t>TTC132</t>
  </si>
  <si>
    <t>TRANSFORMADOR TRIFASICO AEREO  15 KVA 13.2 / 0.38-0.22 KV</t>
  </si>
  <si>
    <t>TTC133</t>
  </si>
  <si>
    <t>TRANSFORMADOR TRIFASICO AEREO  15 KVA 13.2 / 0.44-0.22 KV</t>
  </si>
  <si>
    <t>TTC134</t>
  </si>
  <si>
    <t>TRANSFORMADOR TRIFASICO AEREO  25 KVA 2.3 / 0.22 KV</t>
  </si>
  <si>
    <t>TTC135</t>
  </si>
  <si>
    <t>TRANSFORMADOR TRIFASICO AEREO  25 KVA 13.2 / 0.38-0.22 KV</t>
  </si>
  <si>
    <t>TTC136</t>
  </si>
  <si>
    <t>TRANSFORMADOR TRIFASICO AEREO  25 KVA 13.2 / 0.44-0.22 KV</t>
  </si>
  <si>
    <t>TTC137</t>
  </si>
  <si>
    <t>TRANSFORMADOR TRIFASICO AEREO  25 KVA 2.3 / 0.44-0.22 KV</t>
  </si>
  <si>
    <t>TTC138</t>
  </si>
  <si>
    <t>TRANSFORMADOR TRIFASICO AEREO  30 KVA 2.3 / 0.22 KV</t>
  </si>
  <si>
    <t>TTC139</t>
  </si>
  <si>
    <t>TRANSFORMADOR TRIFASICO AEREO  30 KVA 13.2 / 0.38-0.22 KV</t>
  </si>
  <si>
    <t>TTC153</t>
  </si>
  <si>
    <t>TRANSFORMADOR TRIFASICO AEREO  30 KVA 10 / 0.38-0.22 KV</t>
  </si>
  <si>
    <t>TTC154</t>
  </si>
  <si>
    <t>TRANSFORMADOR TRIFASICO AEREO  37 KVA 2.3 / 0.38-0.22 KV</t>
  </si>
  <si>
    <t>TTC155</t>
  </si>
  <si>
    <t>TRANSFORMADOR TRIFASICO AEREO  37 KVA 5.8 / 0.22 KV</t>
  </si>
  <si>
    <t>TTC156</t>
  </si>
  <si>
    <t>TRANSFORMADOR TRIFASICO AEREO  37 KVA 10 / 0.44-0.22 KV</t>
  </si>
  <si>
    <t>TTC157</t>
  </si>
  <si>
    <t>TRANSFORMADOR TRIFASICO AEREO  37 KVA 13.2 / 0.38-0.22 KV</t>
  </si>
  <si>
    <t>TTC158</t>
  </si>
  <si>
    <t>TRANSFORMADOR TRIFASICO AEREO  37 KVA 13.2 / 0.44-0.22 KV</t>
  </si>
  <si>
    <t>TTC159</t>
  </si>
  <si>
    <t>TRANSFORMADOR TRIFASICO AEREO  37 KVA 2.3 / 0.22 KV</t>
  </si>
  <si>
    <t>TTC160</t>
  </si>
  <si>
    <t>TRANSFORMADOR TRIFASICO AEREO  40 KVA 10 / 0.38-0.22 KV</t>
  </si>
  <si>
    <t>TTC161</t>
  </si>
  <si>
    <t>TRANSFORMADOR TRIFASICO AEREO  40 KVA 13.2 / 0.38-0.22 KV</t>
  </si>
  <si>
    <t>TTC162</t>
  </si>
  <si>
    <t>TRANSFORMADOR TRIFASICO AEREO  50 KVA 2.3 / 0.22 KV</t>
  </si>
  <si>
    <t>TTC163</t>
  </si>
  <si>
    <t>TRANSFORMADOR TRIFASICO AEREO  50 KVA 5.8 / 0.22 KV</t>
  </si>
  <si>
    <t>TTC164</t>
  </si>
  <si>
    <t>TRANSFORMADOR TRIFASICO AEREO  50 KVA 13.2 / 0.38-0.22 KV</t>
  </si>
  <si>
    <t>TTC165</t>
  </si>
  <si>
    <t>TRANSFORMADOR TRIFASICO AEREO  50 KVA 13.2 / 0.44-0.22 KV</t>
  </si>
  <si>
    <t>TTC166</t>
  </si>
  <si>
    <t>TRANSFORMADOR TRIFASICO AEREO  75 KVA 5.8 / 0.22 KV</t>
  </si>
  <si>
    <t>TTC167</t>
  </si>
  <si>
    <t>TRANSFORMADOR TRIFASICO AEREO  75 KVA 10 / 0.38-0.22 KV</t>
  </si>
  <si>
    <t>TTC168</t>
  </si>
  <si>
    <t>TRANSFORMADOR TRIFASICO AEREO  75 KVA 13.2 / 0.38-0.22 KV</t>
  </si>
  <si>
    <t>TTC169</t>
  </si>
  <si>
    <t>TRANSFORMADOR TRIFASICO AEREO  80 KVA 2.3 / 0.38-0.22 KV</t>
  </si>
  <si>
    <t>TTC170</t>
  </si>
  <si>
    <t>TRANSFORMADOR TRIFASICO AEREO  80 KVA 10 / 0.44-0.22 KV</t>
  </si>
  <si>
    <t>TTC171</t>
  </si>
  <si>
    <t>TRANSFORMADOR TRIFASICO AEREO  80 KVA 13.2 / 0.38-0.22 KV</t>
  </si>
  <si>
    <t>TTC172</t>
  </si>
  <si>
    <t>TRANSFORMADOR TRIFASICO AEREO  90 KVA 10 / 0.38-0.22 KV</t>
  </si>
  <si>
    <t>TTC173</t>
  </si>
  <si>
    <t>TRANSFORMADOR TRIFASICO AEREO  125 KVA   2.3 / 0.22 KV</t>
  </si>
  <si>
    <t>TTC174</t>
  </si>
  <si>
    <t>TRANSFORMADOR TRIFASICO AEREO  125 KVA  13.2 / 0.38-0.22 KV</t>
  </si>
  <si>
    <t>TTC175</t>
  </si>
  <si>
    <t>TRANSFORMADOR TRIFASICO AEREO  150 KVA   2.3 / 0.38-0.22 KV</t>
  </si>
  <si>
    <t>TTC176</t>
  </si>
  <si>
    <t>TRANSFORMADOR TRIFASICO AEREO  150 KVA   10 / 0.38-0.22 KV</t>
  </si>
  <si>
    <t>TTC177</t>
  </si>
  <si>
    <t>TRANSFORMADOR TRIFASICO AEREO  150 KVA  13.2 / 0.38-0.22 KV</t>
  </si>
  <si>
    <t>TTC178</t>
  </si>
  <si>
    <t>TRANSFORMADOR TRIFASICO AEREO  175 KVA   10 / 0.38-0.22 KV</t>
  </si>
  <si>
    <t>TTC179</t>
  </si>
  <si>
    <t>TRANSFORMADOR TRIFASICO AEREO  200 KVA   2.3 / 0.22 KV</t>
  </si>
  <si>
    <t>TTC180</t>
  </si>
  <si>
    <t>TRANSFORMADOR TRIFASICO AEREO  200 KVA   10 / 0.44-0.22 KV</t>
  </si>
  <si>
    <t>TTC181</t>
  </si>
  <si>
    <t>TRANSFORMADOR TRIFASICO AEREO  200 KVA  13.2 / 0.38-0.22 KV</t>
  </si>
  <si>
    <t>TTC182</t>
  </si>
  <si>
    <t>TRANSFORMADOR TRIFASICO AEREO  220 KVA   10 / 0.38-0.22 KV</t>
  </si>
  <si>
    <t>TTC183</t>
  </si>
  <si>
    <t>TRANSFORMADOR TRIFASICO AEREO  225 KVA   10 / 0.38-0.22 KV</t>
  </si>
  <si>
    <t>TTC184</t>
  </si>
  <si>
    <t>TRANSFORMADOR TRIFASICO AEREO 250 KVA 13.2 / 0.38-0.22 KV</t>
  </si>
  <si>
    <t>TTC185</t>
  </si>
  <si>
    <t>TRANSFORMADOR TRIFASICO AEREO  315 KVA   10 / 0.38-0.22 KV</t>
  </si>
  <si>
    <t>TTC186</t>
  </si>
  <si>
    <t>TRANSFORMADOR TRIFASICO AEREO  315 KVA   10 / 0.44-0.22 KV</t>
  </si>
  <si>
    <t>TTC187</t>
  </si>
  <si>
    <t>TRANSFORMADOR TRIFASICO AEREO  315 KVA  13.2 / 0.38-0.22 KV</t>
  </si>
  <si>
    <t>TTC188</t>
  </si>
  <si>
    <t>TRANSFORMADOR TRIFASICO AEREO  320 KVA   10 / 0.44-0.22 KV</t>
  </si>
  <si>
    <t>TTC189</t>
  </si>
  <si>
    <t>TRANSFORMADOR TRIFASICO AEREO 400 KVA 10 / 0.38-0.22 KV</t>
  </si>
  <si>
    <t>TTC47</t>
  </si>
  <si>
    <t>TRANSFORMADOR TRIFASICO AEREO  15 KVA 2.3 / 0.44-0.22 KV</t>
  </si>
  <si>
    <t>TTE01</t>
  </si>
  <si>
    <t>TRANSFORMADOR DE 650 KVA TRIFASICO 2,3KV/10KV</t>
  </si>
  <si>
    <t>TTE02</t>
  </si>
  <si>
    <t>TRANSFORMADOR DE 1100 KVA TRIFASICO 2,3KV/10KV</t>
  </si>
  <si>
    <t>TTE03</t>
  </si>
  <si>
    <t>TRANSFORMADOR DE 3 MVA TRIFASICO 10KV/22,9KV</t>
  </si>
  <si>
    <t>Transformadores Compacto Pedestal</t>
  </si>
  <si>
    <t>TTP01</t>
  </si>
  <si>
    <t>TRANSFORMADOR COMPACTO PEDESTAL DE 100 KVA TRIFASICO</t>
  </si>
  <si>
    <t>TTP02</t>
  </si>
  <si>
    <t>TRANSFORMADOR COMPACTO PEDESTAL DE 160 KVA TRIFASICO</t>
  </si>
  <si>
    <t>TTP03</t>
  </si>
  <si>
    <t>TRANSFORMADOR COMPACTO PEDESTAL DE 250 KVA TRIFASICO</t>
  </si>
  <si>
    <t>TTP04</t>
  </si>
  <si>
    <t>TRANSFORMADOR COMPACTO PEDESTAL DE 400 KVA TRIFASICO</t>
  </si>
  <si>
    <t>TTP05</t>
  </si>
  <si>
    <t>TRANSFORMADOR COMPACTO PEDESTAL DE 630 KVA TRIFASICO</t>
  </si>
  <si>
    <t>TTP06</t>
  </si>
  <si>
    <t>TRANSFORMADOR COMPACTO PEDESTAL DE 37 KVA TRIFASICO</t>
  </si>
  <si>
    <t>TTP07</t>
  </si>
  <si>
    <t>TRANSFORMADOR COMPACTO PEDESTAL DE 50 KVA TRIFASICO</t>
  </si>
  <si>
    <t>TTP08</t>
  </si>
  <si>
    <t>TRANSFORMADOR COMPACTO PEDESTAL DE 75 KVA TRIFASICO</t>
  </si>
  <si>
    <t>TTP09</t>
  </si>
  <si>
    <t>TRANSFORMADOR COMPACTO PEDESTAL DE 80 KVA TRIFASICO</t>
  </si>
  <si>
    <t>TTP10</t>
  </si>
  <si>
    <t>TRANSFORMADOR COMPACTO PEDESTAL DE 110 KVA TRIFASICO</t>
  </si>
  <si>
    <t>TTP11</t>
  </si>
  <si>
    <t>TRANSFORMADOR COMPACTO PEDESTAL DE 150 KVA TRIFASICO</t>
  </si>
  <si>
    <t>TTP12</t>
  </si>
  <si>
    <t>TRANSFORMADOR COMPACTO PEDESTAL DE 200 KVA TRIFASICO</t>
  </si>
  <si>
    <t>TTP13</t>
  </si>
  <si>
    <t>TRANSFORMADOR COMPACTO PEDESTAL DE 300 KVA TRIFASICO</t>
  </si>
  <si>
    <t>TTP14</t>
  </si>
  <si>
    <t>TRANSFORMADOR COMPACTO PEDESTAL DE 315 KVA TRIFASICO</t>
  </si>
  <si>
    <t>TTP15</t>
  </si>
  <si>
    <t>TRANSFORMADOR COMPACTO PEDESTAL DE 320 KVA TRIFASICO</t>
  </si>
  <si>
    <t>TTP16</t>
  </si>
  <si>
    <t>TRANSFORMADOR COMPACTO PEDESTAL DE 500 KVA TRIFASICO</t>
  </si>
  <si>
    <t>TTP17</t>
  </si>
  <si>
    <t>TRANSFORMADOR COMPACTO PEDESTAL DE 640 KVA TRIFASICO</t>
  </si>
  <si>
    <t>TTP18</t>
  </si>
  <si>
    <t>TRANSFORMADOR COMPACTO PEDESTAL DE 37.5 KVA TRIFASICO 10 / 0.38-0.22 KV</t>
  </si>
  <si>
    <t>TTP19</t>
  </si>
  <si>
    <t>TRANSFORMADOR COMPACTO PEDESTAL DE 75 KVA TRIFASICO 10 / 0.38-0.22 KV</t>
  </si>
  <si>
    <t>TTP20</t>
  </si>
  <si>
    <t>TRANSFORMADOR COMPACTO PEDESTAL DE 100 KVA TRIFASICO 10 / 0.38-0.22 KV</t>
  </si>
  <si>
    <t>TTP21</t>
  </si>
  <si>
    <t>TRANSFORMADOR COMPACTO PEDESTAL DE 150 KVA TRIFASICO 10 / 0.38-0.22 KV</t>
  </si>
  <si>
    <t>TTP22</t>
  </si>
  <si>
    <t>TRANSFORMADOR COMPACTO PEDESTAL DE 160 KVA TRIFASICO 10 / 0.38-0.22 KV</t>
  </si>
  <si>
    <t>TTP23</t>
  </si>
  <si>
    <t>TRANSFORMADOR COMPACTO PEDESTAL DE 200 KVA TRIFASICO 10 / 0.38-0.22 KV</t>
  </si>
  <si>
    <t>TTP24</t>
  </si>
  <si>
    <t>TRANSFORMADOR COMPACTO PEDESTAL DE 200 KVA TRIFASICO 10 / 0.44-0.22 KV</t>
  </si>
  <si>
    <t>TTP25</t>
  </si>
  <si>
    <t>TRANSFORMADOR COMPACTO PEDESTAL DE 250 KVA TRIFASICO 10 / 0.38-0.22 KV</t>
  </si>
  <si>
    <t>TTP26</t>
  </si>
  <si>
    <t>TRANSFORMADOR COMPACTO PEDESTAL DE 300 KVA TRIFASICO 10 / 0.38-0.22 KV</t>
  </si>
  <si>
    <t>TTP27</t>
  </si>
  <si>
    <t>TRANSFORMADOR COMPACTO PEDESTAL DE 315 KVA TRIFASICO 10 / 0.38-0.22 KV</t>
  </si>
  <si>
    <t>TTP28</t>
  </si>
  <si>
    <t>TRANSFORMADOR COMPACTO PEDESTAL DE 320 KVA TRIFASICO 10 / 0.38-0.22 KV</t>
  </si>
  <si>
    <t>TTP29</t>
  </si>
  <si>
    <t>TRANSFORMADOR COMPACTO PEDESTAL DE 400 KVA TRIFASICO 10 / 0.38-0.22 KV</t>
  </si>
  <si>
    <t>TTP30</t>
  </si>
  <si>
    <t>TRANSFORMADOR COMPACTO PEDESTAL DE 500 KVA TRIFASICO 10 / 0.38-0.22 KV</t>
  </si>
  <si>
    <t>TTV01</t>
  </si>
  <si>
    <t>TRANSFORMADOR DE 25 KVA TRIFASICO</t>
  </si>
  <si>
    <t>TTV02</t>
  </si>
  <si>
    <t>TRANSFORMADOR DE 50 KVA TRIFASICO</t>
  </si>
  <si>
    <t>TTV03</t>
  </si>
  <si>
    <t>TRANSFORMADOR DE 80 KVA TRIFASICO</t>
  </si>
  <si>
    <t>TTV04</t>
  </si>
  <si>
    <t>TRANSFORMADOR DE 100 KVA TRIFASICO</t>
  </si>
  <si>
    <t>TTV05</t>
  </si>
  <si>
    <t>TRANSFORMADOR DE 125 KVA TRIFASICO</t>
  </si>
  <si>
    <t>TTV06</t>
  </si>
  <si>
    <t>TRANSFORMADOR DE 137 KVA TRIFASICO</t>
  </si>
  <si>
    <t>TTV07</t>
  </si>
  <si>
    <t>TRANSFORMADOR DE 150 KVA TRIFASICO</t>
  </si>
  <si>
    <t>TTV08</t>
  </si>
  <si>
    <t>TRANSFORMADOR DE 160 KVA TRIFASICO</t>
  </si>
  <si>
    <t>TTV09</t>
  </si>
  <si>
    <t>TRANSFORMADOR DE 175 KVA TRIFASICO</t>
  </si>
  <si>
    <t>TTV10</t>
  </si>
  <si>
    <t>TRANSFORMADOR DE 200 KVA TRIFASICO</t>
  </si>
  <si>
    <t>TTV11</t>
  </si>
  <si>
    <t>TRANSFORMADOR DE 220 KVA TRIFASICO</t>
  </si>
  <si>
    <t>TTV12</t>
  </si>
  <si>
    <t>TRANSFORMADOR DE 250 KVA TRIFASICO</t>
  </si>
  <si>
    <t>TTV13</t>
  </si>
  <si>
    <t>TRANSFORMADOR DE 275 KVA TRIFASICO</t>
  </si>
  <si>
    <t>TTV14</t>
  </si>
  <si>
    <t>TRANSFORMADOR DE 300 KVA TRIFASICO</t>
  </si>
  <si>
    <t>TTV15</t>
  </si>
  <si>
    <t>TRANSFORMADOR DE 315 KVA TRIFASICO</t>
  </si>
  <si>
    <t>TTV16</t>
  </si>
  <si>
    <t>TRANSFORMADOR DE 320 KVA TRIFASICO</t>
  </si>
  <si>
    <t>TTV17</t>
  </si>
  <si>
    <t>TRANSFORMADOR DE 350 KVA TRIFASICO</t>
  </si>
  <si>
    <t>TTV18</t>
  </si>
  <si>
    <t>TRANSFORMADOR DE 375 KVA TRIFASICO</t>
  </si>
  <si>
    <t>TTV19</t>
  </si>
  <si>
    <t>TRANSFORMADOR DE 400 KVA TRIFASICO</t>
  </si>
  <si>
    <t>TTV20</t>
  </si>
  <si>
    <t>TRANSFORMADOR DE 480 KVA TRIFASICO</t>
  </si>
  <si>
    <t>TTV21</t>
  </si>
  <si>
    <t>TRANSFORMADOR DE 500 KVA TRIFASICO</t>
  </si>
  <si>
    <t>TTV22</t>
  </si>
  <si>
    <t>TRANSFORMADOR DE 550 KVA TRIFASICO</t>
  </si>
  <si>
    <t>TTV23</t>
  </si>
  <si>
    <t>TRANSFORMADOR DE 630 KVA TRIFASICO</t>
  </si>
  <si>
    <t>TTV24</t>
  </si>
  <si>
    <t>TRANSFORMADOR DE 640 KVA TRIFASICO</t>
  </si>
  <si>
    <t>TTV25</t>
  </si>
  <si>
    <t>TRANSFORMADOR DE 700 KVA TRIFASICO</t>
  </si>
  <si>
    <t>TTV26</t>
  </si>
  <si>
    <t>TRANSFORMADOR DE 25 KVA TRIFASICO  10 / 0.38-0.22 KV</t>
  </si>
  <si>
    <t>TTV27</t>
  </si>
  <si>
    <t>TRANSFORMADOR DE 50 KVA TRIFASICO  5.8 / 0.22 KV</t>
  </si>
  <si>
    <t>TTV28</t>
  </si>
  <si>
    <t>TRANSFORMADOR DE 100 KVA TRIFASICO 5.8 / 0.22 KV</t>
  </si>
  <si>
    <t>TTV29</t>
  </si>
  <si>
    <t>TRANSFORMADOR DE 100 KVA TRIFASICO 10 / 0.38-0.22 KV</t>
  </si>
  <si>
    <t>TTV30</t>
  </si>
  <si>
    <t>TRANSFORMADOR DE 100 KVA TRIFASICO 10 / 0.44-0.22 KV</t>
  </si>
  <si>
    <t>TTV31</t>
  </si>
  <si>
    <t>TRANSFORMADOR DE 125 KVA TRIFASICO 10 / 0.38-0.22 KV</t>
  </si>
  <si>
    <t>TTV32</t>
  </si>
  <si>
    <t>TRANSFORMADOR DE 125 KVA TRIFASICO 10 / 0.44-0.22 KV</t>
  </si>
  <si>
    <t>TTV33</t>
  </si>
  <si>
    <t>TRANSFORMADOR DE 150 KVA TRIFASICO 13.2 / 0.22 KV</t>
  </si>
  <si>
    <t>TTV34</t>
  </si>
  <si>
    <t>TRANSFORMADOR DE 160 KVA TRIFASICO 10 / 0.38-0.22 KV</t>
  </si>
  <si>
    <t>TTV35</t>
  </si>
  <si>
    <t>TRANSFORMADOR DE 160 KVA TRIFASICO 10 / 0.44-0.22 KV</t>
  </si>
  <si>
    <t>TTV36</t>
  </si>
  <si>
    <t>TRANSFORMADOR DE 200 KVA TRIFASICO 10 / 0.38-0.22 KV</t>
  </si>
  <si>
    <t>TTV37</t>
  </si>
  <si>
    <t>TRANSFORMADOR DE 200 KVA TRIFASICO 13.2 / 0.22 KV</t>
  </si>
  <si>
    <t>TTV38</t>
  </si>
  <si>
    <t>TTV39</t>
  </si>
  <si>
    <t>TRANSFORMADOR DE 220 KVA TRIFASICO 10 / 0.38-0.22 KV</t>
  </si>
  <si>
    <t>TTV40</t>
  </si>
  <si>
    <t>TRANSFORMADOR DE 250 KVA TRIFASICO 10 / 0.38-0.22 KV</t>
  </si>
  <si>
    <t>TTV41</t>
  </si>
  <si>
    <t>TRANSFORMADOR DE 250 KVA TRIFASICO 10 / 0.44-0.22 KV</t>
  </si>
  <si>
    <t>TTV42</t>
  </si>
  <si>
    <t>TRANSFORMADOR DE 300 KVA TRIFASICO 10 / 0.44-0.22 KV</t>
  </si>
  <si>
    <t>TTV43</t>
  </si>
  <si>
    <t>TRANSFORMADOR DE 315 KVA TRIFASICO 10 / 0.38-0.22 KV</t>
  </si>
  <si>
    <t>TTV44</t>
  </si>
  <si>
    <t>TRANSFORMADOR DE 315 KVA TRIFASICO 10 / 0.44-0.22 KV</t>
  </si>
  <si>
    <t>TTV45</t>
  </si>
  <si>
    <t>TRANSFORMADOR DE 320 KVA TRIFASICO 2.3 / 0.38-0.22 KV</t>
  </si>
  <si>
    <t>TTV46</t>
  </si>
  <si>
    <t>TRANSFORMADOR DE 320 KVA TRIFASICO 10 / 0.38-0.22 KV</t>
  </si>
  <si>
    <t>TTV47</t>
  </si>
  <si>
    <t>TRANSFORMADOR DE 320 KVA TRIFASICO 10 / 0.44-0.22 KV</t>
  </si>
  <si>
    <t>TTV48</t>
  </si>
  <si>
    <t>TRANSFORMADOR DE 350 KVA TRIFASICO 10 / 0.38-0.22 KV</t>
  </si>
  <si>
    <t>TTV49</t>
  </si>
  <si>
    <t>TRANSFORMADOR DE 400 KVA TRIFASICO 10 / 0.38-0.22 KV</t>
  </si>
  <si>
    <t>TTV50</t>
  </si>
  <si>
    <t>TRANSFORMADOR DE 400 KVA TRIFASICO 10 / 0.44-0.22 KV</t>
  </si>
  <si>
    <t>TTV51</t>
  </si>
  <si>
    <t>TRANSFORMADOR DE 400 KVA TRIFASICO 13.2 / 0.22 KV</t>
  </si>
  <si>
    <t>TTV52</t>
  </si>
  <si>
    <t>TRANSFORMADOR DE 400 KVA TRIFASICO 13.2 / 0.38-0.22 KV</t>
  </si>
  <si>
    <t>TTV53</t>
  </si>
  <si>
    <t>TRANSFORMADOR DE 500 KVA TRIFASICO 10 / 0.38-0.22 KV</t>
  </si>
  <si>
    <t>TTV54</t>
  </si>
  <si>
    <t>TRANSFORMADOR DE 500 KVA TRIFASICO 10 / 0.44-0.22 KV</t>
  </si>
  <si>
    <t>TTV55</t>
  </si>
  <si>
    <t>TRANSFORMADOR DE 550 KVA TRIFASICO 10 / 0.38-0.22 KV</t>
  </si>
  <si>
    <t>TTV56</t>
  </si>
  <si>
    <t>TRANSFORMADOR DE 630 KVA TRIFASICO 10 / 0.38-0.22 KV</t>
  </si>
  <si>
    <t>TTV57</t>
  </si>
  <si>
    <t>TRANSFORMADOR DE 640 KVA TRIFASICO 10 / 0.38-0.22 KV</t>
  </si>
  <si>
    <t>TTV58</t>
  </si>
  <si>
    <t>TRANSFORMADOR DE 50 KVA TRIFASICO  13.2 / 0.22 KV</t>
  </si>
  <si>
    <t>TTV59</t>
  </si>
  <si>
    <t>TRANSFORMADOR DE 100 KVA TRIFASICO  13.2 / 0.22 KV</t>
  </si>
  <si>
    <t>TTV60</t>
  </si>
  <si>
    <t>TRANSFORMADOR DE 100 KVA TRIFASICO  13.2 / 0.38-0.22 KV</t>
  </si>
  <si>
    <t>TTV61</t>
  </si>
  <si>
    <t>TRANSFORMADOR DE 125 KVA TRIFASICO  13.2 / 0.22 KV</t>
  </si>
  <si>
    <t>TTV62</t>
  </si>
  <si>
    <t>TRANSFORMADOR DE 160 KVA TRIFASICO  13.2 / 0.22 KV</t>
  </si>
  <si>
    <t>TTV63</t>
  </si>
  <si>
    <t>TRANSFORMADOR DE 160 KVA TRIFASICO  13.2 / 0.38-0.22 KV</t>
  </si>
  <si>
    <t>TTV64</t>
  </si>
  <si>
    <t>TRANSFORMADOR DE 175 KVA TRIFASICO  10 / 0.38-0.22 KV</t>
  </si>
  <si>
    <t>TTV65</t>
  </si>
  <si>
    <t>TRANSFORMADOR DE 200 KVA TRIFASICO  22.9 / 0.38-0.22 KV</t>
  </si>
  <si>
    <t>TTV66</t>
  </si>
  <si>
    <t>TRANSFORMADOR DE 250 KVA TRIFASICO  13.2 / 0.22 KV</t>
  </si>
  <si>
    <t>TTV67</t>
  </si>
  <si>
    <t>TRANSFORMADOR DE 250 KVA TRIFASICO  22.9 / 0.38-0.22 KV</t>
  </si>
  <si>
    <t>TTV68</t>
  </si>
  <si>
    <t>TRANSFORMADOR DE 300 KVA TRIFASICO  10 / 0.38-0.22 KV</t>
  </si>
  <si>
    <t>TTV69</t>
  </si>
  <si>
    <t>TRANSFORMADOR DE 320 KVA TRIFASICO  22.9 / 0.22 KV</t>
  </si>
  <si>
    <t>TTV70</t>
  </si>
  <si>
    <t>TRANSFORMADOR DE 350 KVA TRIFASICO  22.9 / 0.22 KV</t>
  </si>
  <si>
    <t>TTV71</t>
  </si>
  <si>
    <t>TRANSFORMADOR DE 375 KVA TRIFASICO 10 / 0.38-0.22 KV</t>
  </si>
  <si>
    <t>TTV72</t>
  </si>
  <si>
    <t>TRANSFORMADOR DE 400 KVA TRIFASICO  22.9 / BT KV</t>
  </si>
  <si>
    <t>TTV73</t>
  </si>
  <si>
    <t>TRANSFORMADOR DE 500 KVA TRIFASICO  22.9 / 0.22 KV</t>
  </si>
  <si>
    <t>TTV74</t>
  </si>
  <si>
    <t>TRANSFORMADOR DE 550 KVA TRIFASICO  22.9 / BT KV</t>
  </si>
  <si>
    <t>TTV75</t>
  </si>
  <si>
    <t>TRANSFORMADOR DE 640 KVA TRIFASICO  10 / 0.44-0.22 KV</t>
  </si>
  <si>
    <t>TTV76</t>
  </si>
  <si>
    <t>TRANSFORMADOR DE 650 KVA TRIFASICO  2.3 / 10 KV</t>
  </si>
  <si>
    <t>TTV77</t>
  </si>
  <si>
    <t>TRANSFORMADOR DE 700 KVA TRIFASICO 10 / 0.38-0.22 KV</t>
  </si>
  <si>
    <t>TTV78</t>
  </si>
  <si>
    <t>TRANSFORMADOR DE 700 KVA TRIFASICO 13.2 / BT KV</t>
  </si>
  <si>
    <t>TTV79</t>
  </si>
  <si>
    <t>TRANSFORMADOR DE 700 KVA TRIFASICO 22.9 / BT KV</t>
  </si>
  <si>
    <t>TTV80</t>
  </si>
  <si>
    <t>TRANSFORMADOR DE 3000 KVA TRIFASICO 22.9 / 10 KV</t>
  </si>
  <si>
    <t>TTV81</t>
  </si>
  <si>
    <t>TRANSFORMADOR DE 10 KVA TRIFASICO 22.9/0.38-0.22 KV</t>
  </si>
  <si>
    <t>TTV82</t>
  </si>
  <si>
    <t>TRANSFORMADOR DE 175 KVA TRIFASICO 10/0.44-0.22 KV</t>
  </si>
  <si>
    <t>TTV83</t>
  </si>
  <si>
    <t>TRANSFORMADOR DE 175 KVA TRIFASICO 13.2/0.44-0.22 KV</t>
  </si>
  <si>
    <t>TTV84</t>
  </si>
  <si>
    <t>TRANSFORMADOR DE 275 KVA TRIFASICO 13.2/0.44-0.22 KV</t>
  </si>
  <si>
    <t>TTV85</t>
  </si>
  <si>
    <t>TRANSFORMADOR DE 375 KVA TRIFASICO 10/0.44-0.22 KV</t>
  </si>
  <si>
    <t>TTV86</t>
  </si>
  <si>
    <t>TRANSFORMADOR DE 375 KVA TRIFASICO 13.2/0.44-0.22 KV</t>
  </si>
  <si>
    <t>TTV87</t>
  </si>
  <si>
    <t>TRANSFORMADOR DE 550 KVA TRIFASICO 13.2/0.44-0.22 KV</t>
  </si>
  <si>
    <t>TTV88</t>
  </si>
  <si>
    <t>TRANSFORMADOR DE 630 KVA TRIFASICO 22.9/0.44-0.22 KV</t>
  </si>
  <si>
    <t>TTV89</t>
  </si>
  <si>
    <t>TRANSFORMADOR DE 160 KVA TRIFASICO 13.2/0.44-0.22 KV</t>
  </si>
  <si>
    <t>TTV90</t>
  </si>
  <si>
    <t>TRANSFORMADOR DE 200 KVA TRIFASICO 13.2/0.44-0.22 KV</t>
  </si>
  <si>
    <t>TTV91</t>
  </si>
  <si>
    <t>TRANSFORMADOR DE 315 KVA TRIFASICO 13.2/0.44-0.22 KV</t>
  </si>
  <si>
    <t>TTV92</t>
  </si>
  <si>
    <t>TRANSFORMADOR DE 220 KVA TRIFASICO 10/0.44-0.22 KV</t>
  </si>
  <si>
    <t>TTV93</t>
  </si>
  <si>
    <t>TRANSFORMADOR DE 220 KVA TRIFASICO 13.2/0.44-0.22 KV</t>
  </si>
  <si>
    <t>TTV94</t>
  </si>
  <si>
    <t>TRANSFORMADOR DE 700 KVA TRIFASICO 10/0.44-0.22 KV</t>
  </si>
  <si>
    <t>TTV95</t>
  </si>
  <si>
    <t>TRANSFORMADOR DE 1000 KVA TRIFASICO 10/0.22 KV</t>
  </si>
  <si>
    <t>TTV96</t>
  </si>
  <si>
    <t>TRANSFORMADOR DE 1000 KVA TRIFASICO 10/0.38-0.22 KV</t>
  </si>
  <si>
    <t>TTV97</t>
  </si>
  <si>
    <t>TRANSFORMADOR DE 1000 KVA TRIFASICO 10/0.44-0.22 KV</t>
  </si>
  <si>
    <t>TTV98</t>
  </si>
  <si>
    <t>TRANSFORMADOR DE 137 KVA TRIFASICO 13.2/0.38-0.22 KV</t>
  </si>
  <si>
    <t>SICODI</t>
  </si>
  <si>
    <t>BT</t>
  </si>
  <si>
    <t>MT</t>
  </si>
  <si>
    <t>Nivel de tensión</t>
  </si>
  <si>
    <t>Altura estructura</t>
  </si>
  <si>
    <t>Descripción de Estructuras</t>
  </si>
  <si>
    <t>Nº</t>
  </si>
  <si>
    <t>Material</t>
  </si>
  <si>
    <t>Código de la infraestructura de soporte eléctrico (OSINERGMIN)</t>
  </si>
  <si>
    <t>Dirección</t>
  </si>
  <si>
    <t>COSTOMAT*</t>
  </si>
  <si>
    <t>* Los materiales restantes contienen el 16% por actualización de precios tomando como base el índice de precios de materiales de construcción (IPMC), periodo Dic. 2012 - Dic. 2017.</t>
  </si>
  <si>
    <t>* El precio de los postes de acero, hormigón y concreto contienen el costo de 1% por concepto de ferretería y el 14% por actualización de precios tomando como base el índice de precios de materiales de construcción (IPMC), periodo Dic. 2012 - Dic. 2017.</t>
  </si>
  <si>
    <t>* El precio de los postes de madera contienen el precio de una cruceta (13% sobre el costo del poste) y de un brazo ($5, $12, $36) en función al rango en el cual se encuentre el precio del poste (S0, $110, $320 a más). Adicionalmente se agrega el 1% (sobre el costo del poste más brazo y cruceta) por concepto de ferretería y el 14% por actualizción de precios tomando como base el índice de precios de materiales de construcción (IPMC), periodo Dic. 2012 - Dic. 2017.</t>
  </si>
  <si>
    <t xml:space="preserve"> Provincia</t>
  </si>
  <si>
    <t>Coordenadas UTM X</t>
  </si>
  <si>
    <t>Coordenadas UTM Y</t>
  </si>
  <si>
    <t xml:space="preserve">Nivel de  tension                </t>
  </si>
  <si>
    <t>Distancia entre estructuras</t>
  </si>
  <si>
    <t xml:space="preserve">Altura estructura                                         </t>
  </si>
  <si>
    <t xml:space="preserve">Tipo                                </t>
  </si>
  <si>
    <t>Puno</t>
  </si>
  <si>
    <t>San Antonio de Putina</t>
  </si>
  <si>
    <t>Ananea</t>
  </si>
  <si>
    <t>C.M.  La Rinconada</t>
  </si>
  <si>
    <t>San Roman</t>
  </si>
  <si>
    <t>Juliaca</t>
  </si>
  <si>
    <t>Urb La Rinconada l</t>
  </si>
  <si>
    <t>Urb La Rinconada ll</t>
  </si>
  <si>
    <t>Urb La Rinconada lll</t>
  </si>
  <si>
    <t>Urb Los Keñuales</t>
  </si>
  <si>
    <t>Urb San Apolinar</t>
  </si>
  <si>
    <t>El Collao</t>
  </si>
  <si>
    <t>Ilave</t>
  </si>
  <si>
    <t>Carretera</t>
  </si>
  <si>
    <t>concreto</t>
  </si>
  <si>
    <t>Chucuito</t>
  </si>
  <si>
    <t>Plateria</t>
  </si>
  <si>
    <t>Acora</t>
  </si>
  <si>
    <t>Metal</t>
  </si>
  <si>
    <t>Paucarcolla</t>
  </si>
  <si>
    <t>Caracoto</t>
  </si>
  <si>
    <t>Nivel de Tensión (BT, MT, AT)</t>
  </si>
  <si>
    <t>RETRIBUCIÓN MENSUAL UNITARIA POR ARRENDATARIO
(US$ sin IGV)</t>
  </si>
  <si>
    <t>NIVEL DE TENSIÓN</t>
  </si>
  <si>
    <t>INFORMACIÓN PROPORCIONADA POR ELECTRO PUNO</t>
  </si>
  <si>
    <t>CÓDIGOS DE INFRAESTRUCTURAS</t>
  </si>
  <si>
    <t>BAJA TENSIÓN</t>
  </si>
  <si>
    <t>Poste de 8/300</t>
  </si>
  <si>
    <t>Poste de 9/300</t>
  </si>
  <si>
    <t>MEDIA TENSIÓN</t>
  </si>
  <si>
    <t>Poste de 11/400</t>
  </si>
  <si>
    <t>Poste de 12/400</t>
  </si>
  <si>
    <t>Poste de 13/400</t>
  </si>
  <si>
    <t>Poste de 15/600</t>
  </si>
  <si>
    <t>Poste de madera de 12 metros</t>
  </si>
  <si>
    <t>ALTA TENSIÓN</t>
  </si>
  <si>
    <t>Postes de fierro galvanizado tubulares mayores de 18 metros</t>
  </si>
  <si>
    <t>Estructuras de celosía mayores a 18 metros.</t>
  </si>
  <si>
    <t>CÓDIGO DE LAS ESTRUCTURAS DE SOPORTE ELÉCTRICO</t>
  </si>
  <si>
    <t>DESCRIPCION DE LOS POSTES Y/O TORRES DE ELECTRO PUNO</t>
  </si>
  <si>
    <t xml:space="preserve">RETRIBUCIÓN MENSUAL UNITARIA DE CADA TIPO DE ESTRUCTURA (US$ sin IGV) </t>
  </si>
  <si>
    <t xml:space="preserve">Base de datos de OSINERGMIN </t>
  </si>
  <si>
    <t>CARACTERÍSTICAS DE LA ESTRUCTURA (BASE DE DATOS SICODI)</t>
  </si>
  <si>
    <t>CONJUNTO DE CODIGOS DE LA BASE DE DATOS SICODI</t>
  </si>
  <si>
    <t>ANEXO 2</t>
  </si>
  <si>
    <t>Información de los postes y/o torres de la infraestructura elèctrica de ELECTRO  PUNO  que requiere CABLE ESTACION S.R.L</t>
  </si>
  <si>
    <t>Id</t>
  </si>
  <si>
    <t>Coordenadas</t>
  </si>
  <si>
    <t xml:space="preserve">Nivel de  tension                (*) </t>
  </si>
  <si>
    <t>Tipo                                (**)</t>
  </si>
  <si>
    <t>Altura                                                 del poste                                    y/o Torre</t>
  </si>
  <si>
    <t>Material             del poste            y/o torre</t>
  </si>
  <si>
    <t xml:space="preserve">Observacion                          </t>
  </si>
  <si>
    <t>UTM X</t>
  </si>
  <si>
    <t>UTM Y</t>
  </si>
  <si>
    <t>Ciudad de Ilave</t>
  </si>
  <si>
    <t>Fierro</t>
  </si>
  <si>
    <t>San Román</t>
  </si>
  <si>
    <t>Urb La Rinconada I</t>
  </si>
  <si>
    <t>C.M. La Rinconada</t>
  </si>
  <si>
    <t>RESUMEN DE PRECIOS DE LOS SUMINISTROS DE LINEAS DE TRANSMISIÓN</t>
  </si>
  <si>
    <t>Indice de Suministros</t>
  </si>
  <si>
    <t>Torres de Acero</t>
  </si>
  <si>
    <t>Cadena de Aisladores</t>
  </si>
  <si>
    <t>Accesorios del Cable de Guarda</t>
  </si>
  <si>
    <t>Armado de Estructuras de Acero y Concreto</t>
  </si>
  <si>
    <t>Conductor Activo</t>
  </si>
  <si>
    <t>Armado de Estructuras de Madera</t>
  </si>
  <si>
    <t>Accesorio Cable Subterráneo</t>
  </si>
  <si>
    <t>Parrillas y Stubs</t>
  </si>
  <si>
    <t>Accesorios del Coductor Activo</t>
  </si>
  <si>
    <t>Cable de Guarda</t>
  </si>
  <si>
    <t>TORRES DE ACERO</t>
  </si>
  <si>
    <t>Precio Acero Torres US$/Kg</t>
  </si>
  <si>
    <t>TIPO:</t>
  </si>
  <si>
    <t>Nacional</t>
  </si>
  <si>
    <t>ACEROTORRE</t>
  </si>
  <si>
    <t>Importado</t>
  </si>
  <si>
    <t>ITEM</t>
  </si>
  <si>
    <t>CODIGO</t>
  </si>
  <si>
    <t>DESCRIPCION</t>
  </si>
  <si>
    <t>TIPO DE
SUMINISTRO</t>
  </si>
  <si>
    <t>PRECIO CIF UNITARIO
(US$)</t>
  </si>
  <si>
    <t>PESO EN KG</t>
  </si>
  <si>
    <t>TA220COR0D0C1600S-6</t>
  </si>
  <si>
    <t>Und</t>
  </si>
  <si>
    <t>TA220COR0D0C1600S-3</t>
  </si>
  <si>
    <t>TA220COR0D0C1600S±0</t>
  </si>
  <si>
    <t>TA220COR0D0C1600S+3</t>
  </si>
  <si>
    <t>TA220COR0D0C1600S+6</t>
  </si>
  <si>
    <t>TA220COR0D0C1600A-3</t>
  </si>
  <si>
    <t>TA220COR0D0C1600A±0</t>
  </si>
  <si>
    <t>TA220COR0D0C1600A+3</t>
  </si>
  <si>
    <t>TA220COR0D0C1600B-3</t>
  </si>
  <si>
    <t>TA220COR0D0C1600B±0</t>
  </si>
  <si>
    <t>TA220COR0D0C1600B+3</t>
  </si>
  <si>
    <t>TA220COR0D0C1600R-3</t>
  </si>
  <si>
    <t>TA220COR0D0C1600R±0</t>
  </si>
  <si>
    <t>TA220COR0D0C1600R+3</t>
  </si>
  <si>
    <t>TA220SIR2S2C2726S-6</t>
  </si>
  <si>
    <t>TA220SIR2S2C2726S-3</t>
  </si>
  <si>
    <t>TA220SIR2S2C2726S±0</t>
  </si>
  <si>
    <t>TA220SIR2S2C2726S+3</t>
  </si>
  <si>
    <t>TA220SIR2S2C2726S+6</t>
  </si>
  <si>
    <t>TA220SIR2S2C2726A-3</t>
  </si>
  <si>
    <t>TA220SIR2S2C2726A±0</t>
  </si>
  <si>
    <t>TA220SIR2S2C2726A+3</t>
  </si>
  <si>
    <t>TA220SIR2S2C2726B-3</t>
  </si>
  <si>
    <t>TA220SIR2S2C2726B±0</t>
  </si>
  <si>
    <t>TA220SIR2S2C2726B+3</t>
  </si>
  <si>
    <t>TA220SIR2S2C2726R-3</t>
  </si>
  <si>
    <t>TA220SIR2S2C2726R±0</t>
  </si>
  <si>
    <t>TA220SIR2S2C2726R+3</t>
  </si>
  <si>
    <t>TA220SIR2S2C2592S-6</t>
  </si>
  <si>
    <t>TA220SIR2S2C2592S-3</t>
  </si>
  <si>
    <t>TA220SIR2S2C2592S±0</t>
  </si>
  <si>
    <t>TA220SIR2S2C2592S+3</t>
  </si>
  <si>
    <t>TA220SIR2S2C2592S+6</t>
  </si>
  <si>
    <t>TA220SIR2S2C2592A-3</t>
  </si>
  <si>
    <t>TA220SIR2S2C2592A±0</t>
  </si>
  <si>
    <t>TA220SIR2S2C2592A+3</t>
  </si>
  <si>
    <t>TA220SIR2S2C2592B-3</t>
  </si>
  <si>
    <t>TA220SIR2S2C2592B±0</t>
  </si>
  <si>
    <t>TA220SIR2S2C2592B+3</t>
  </si>
  <si>
    <t>TA220SIR2S2C2592R-3</t>
  </si>
  <si>
    <t>TA220SIR2S2C2592R±0</t>
  </si>
  <si>
    <t>TA220SIR2S2C2592R+3</t>
  </si>
  <si>
    <t>TA220SIR2D2C2726S-6</t>
  </si>
  <si>
    <t>TA220SIR2D2C2726S-3</t>
  </si>
  <si>
    <t>TA220SIR2D2C2726S±0</t>
  </si>
  <si>
    <t>TA220SIR2D2C2726S+3</t>
  </si>
  <si>
    <t>TA220SIR2D2C2726S+6</t>
  </si>
  <si>
    <t>TA220SIR2D2C2726A-3</t>
  </si>
  <si>
    <t>TA220SIR2D2C2726A±0</t>
  </si>
  <si>
    <t>TA220SIR2D2C2726A+3</t>
  </si>
  <si>
    <t>TA220SIR2D2C2726B-3</t>
  </si>
  <si>
    <t>TA220SIR2D2C2726B±0</t>
  </si>
  <si>
    <t>TA220SIR2D2C2726B+3</t>
  </si>
  <si>
    <t>TA220SIR2D2C2726R-3</t>
  </si>
  <si>
    <t>TA220SIR2D2C2726R±0</t>
  </si>
  <si>
    <t>TA220SIR2D2C2726R+3</t>
  </si>
  <si>
    <t>TA220SIR2D2C2592S-6</t>
  </si>
  <si>
    <t>TA220SIR2D2C2592S-3</t>
  </si>
  <si>
    <t>TA220SIR2D2C2592S±0</t>
  </si>
  <si>
    <t>TA220SIR2D2C2592S+3</t>
  </si>
  <si>
    <t>TA220SIR2D2C2592S+6</t>
  </si>
  <si>
    <t>TA220SIR2D2C2592A-3</t>
  </si>
  <si>
    <t>TA220SIR2D2C2592A±0</t>
  </si>
  <si>
    <t>TA220SIR2D2C2592A+3</t>
  </si>
  <si>
    <t>TA220SIR2D2C2592B-3</t>
  </si>
  <si>
    <t>TA220SIR2D2C2592B±0</t>
  </si>
  <si>
    <t>TA220SIR2D2C2592B+3</t>
  </si>
  <si>
    <t>TA220SIR2D2C2592R-3</t>
  </si>
  <si>
    <t>TA220SIR2D2C2592R±0</t>
  </si>
  <si>
    <t>TA220SIR2D2C2592R+3</t>
  </si>
  <si>
    <t>TA220SIR1S2C2726S-6</t>
  </si>
  <si>
    <t>TA220SIR1S2C2726S-3</t>
  </si>
  <si>
    <t>TA220SIR1S2C2726S±0</t>
  </si>
  <si>
    <t>TA220SIR1S2C2726S+3</t>
  </si>
  <si>
    <t>TA220SIR1S2C2726S+6</t>
  </si>
  <si>
    <t>TA220SIR1S2C2726A-3</t>
  </si>
  <si>
    <t>TA220SIR1S2C2726A±0</t>
  </si>
  <si>
    <t>TA220SIR1S2C2726A+3</t>
  </si>
  <si>
    <t>TA220SIR1S2C2726B-3</t>
  </si>
  <si>
    <t>TA220SIR1S2C2726B±0</t>
  </si>
  <si>
    <t>TA220SIR1S2C2726B+3</t>
  </si>
  <si>
    <t>TA220SIR1S2C2726R-3</t>
  </si>
  <si>
    <t>TA220SIR1S2C2726R±0</t>
  </si>
  <si>
    <t>TA220SIR1S2C2726R+3</t>
  </si>
  <si>
    <t>TA220SIR1S2C2592S-6</t>
  </si>
  <si>
    <t>TA220SIR1S2C2592S-3</t>
  </si>
  <si>
    <t>TA220SIR1S2C2592S±0</t>
  </si>
  <si>
    <t>TA220SIR1S2C2592S+3</t>
  </si>
  <si>
    <t>TA220SIR1S2C2592S+6</t>
  </si>
  <si>
    <t>TA220SIR1S2C2592A-3</t>
  </si>
  <si>
    <t>TA220SIR1S2C2592A±0</t>
  </si>
  <si>
    <t>TA220SIR1S2C2592A+3</t>
  </si>
  <si>
    <t>TA220SIR1S2C2592B-3</t>
  </si>
  <si>
    <t>TA220SIR1S2C2592B±0</t>
  </si>
  <si>
    <t>TA220SIR1S2C2592B+3</t>
  </si>
  <si>
    <t>TA220SIR1S2C2592R-3</t>
  </si>
  <si>
    <t>TA220SIR1S2C2592R±0</t>
  </si>
  <si>
    <t>TA220SIR1S2C2592R+3</t>
  </si>
  <si>
    <t>TA220SIR1S1C2726S-6</t>
  </si>
  <si>
    <t>TA220SIR1S1C2726S-3</t>
  </si>
  <si>
    <t>TA220SIR1S1C2726S±0</t>
  </si>
  <si>
    <t>TA220SIR1S1C2726S+3</t>
  </si>
  <si>
    <t>TA220SIR1S1C2726S+6</t>
  </si>
  <si>
    <t>TA220SIR1S1C2726A-3</t>
  </si>
  <si>
    <t>TA220SIR1S1C2726A±0</t>
  </si>
  <si>
    <t>TA220SIR1S1C2726A+3</t>
  </si>
  <si>
    <t>TA220SIR1S1C2726B-3</t>
  </si>
  <si>
    <t>TA220SIR1S1C2726B±0</t>
  </si>
  <si>
    <t>TA220SIR1S1C2726B+3</t>
  </si>
  <si>
    <t>TA220SIR1S1C2726R-3</t>
  </si>
  <si>
    <t>TA220SIR1S1C2726R±0</t>
  </si>
  <si>
    <t>TA220SIR1S1C2726R+3</t>
  </si>
  <si>
    <t>TA220SIR1S1C2592S-6</t>
  </si>
  <si>
    <t>TA220SIR1S1C2592S-3</t>
  </si>
  <si>
    <t>TA220SIR1S1C2592S±0</t>
  </si>
  <si>
    <t>TA220SIR1S1C2592S+3</t>
  </si>
  <si>
    <t>TA220SIR1S1C2592S+6</t>
  </si>
  <si>
    <t>TA220SIR1S1C2592A-3</t>
  </si>
  <si>
    <t>TA220SIR1S1C2592A±0</t>
  </si>
  <si>
    <t>TA220SIR1S1C2592A+3</t>
  </si>
  <si>
    <t>TA220SIR1S1C2592B-3</t>
  </si>
  <si>
    <t>TA220SIR1S1C2592B±0</t>
  </si>
  <si>
    <t>TA220SIR1S1C2592B+3</t>
  </si>
  <si>
    <t>TA220SIR1S1C2592R-3</t>
  </si>
  <si>
    <t>TA220SIR1S1C2592R±0</t>
  </si>
  <si>
    <t>TA220SIR1S1C2592R+3</t>
  </si>
  <si>
    <t>TA220SIR1D2C2726S-6</t>
  </si>
  <si>
    <t>TA220SIR1D2C2726S-3</t>
  </si>
  <si>
    <t>TA220SIR1D2C2726S±0</t>
  </si>
  <si>
    <t>TA220SIR1D2C2726S+3</t>
  </si>
  <si>
    <t>TA220SIR1D2C2726S+6</t>
  </si>
  <si>
    <t>TA220SIR1D2C2726A-3</t>
  </si>
  <si>
    <t>TA220SIR1D2C2726A±0</t>
  </si>
  <si>
    <t>TA220SIR1D2C2726A+3</t>
  </si>
  <si>
    <t>TA220SIR1D2C2726B-3</t>
  </si>
  <si>
    <t>TA220SIR1D2C2726B±0</t>
  </si>
  <si>
    <t>TA220SIR1D2C2726B+3</t>
  </si>
  <si>
    <t>TA220SIR1D2C2726R-3</t>
  </si>
  <si>
    <t>TA220SIR1D2C2726R±0</t>
  </si>
  <si>
    <t>TA220SIR1D2C2726R+3</t>
  </si>
  <si>
    <t>TA220SIR1D2C2592S-6</t>
  </si>
  <si>
    <t>TA220SIR1D2C2592S-3</t>
  </si>
  <si>
    <t>TA220SIR1D2C2592S±0</t>
  </si>
  <si>
    <t>TA220SIR1D2C2592S+3</t>
  </si>
  <si>
    <t>TA220SIR1D2C2592S+6</t>
  </si>
  <si>
    <t>TA220SIR1D2C2592A-3</t>
  </si>
  <si>
    <t>TA220SIR1D2C2592A±0</t>
  </si>
  <si>
    <t>TA220SIR1D2C2592A+3</t>
  </si>
  <si>
    <t>TA220SIR1D2C2592B-3</t>
  </si>
  <si>
    <t>TA220SIR1D2C2592B±0</t>
  </si>
  <si>
    <t>TA220SIR1D2C2592B+3</t>
  </si>
  <si>
    <t>TA220SIR1D2C2592R-3</t>
  </si>
  <si>
    <t>TA220SIR1D2C2592R±0</t>
  </si>
  <si>
    <t>TA220SIR1D2C2592R+3</t>
  </si>
  <si>
    <t>TA220SIR1D1C2726S-6</t>
  </si>
  <si>
    <t>TA220SIR1D1C2726S-3</t>
  </si>
  <si>
    <t>TA220SIR1D1C2726S±0</t>
  </si>
  <si>
    <t>TA220SIR1D1C2726S+3</t>
  </si>
  <si>
    <t>TA220SIR1D1C2726S+6</t>
  </si>
  <si>
    <t>TA220SIR1D1C2726A-3</t>
  </si>
  <si>
    <t>TA220SIR1D1C2726A±0</t>
  </si>
  <si>
    <t>TA220SIR1D1C2726A+3</t>
  </si>
  <si>
    <t>TA220SIR1D1C2726B-3</t>
  </si>
  <si>
    <t>TA220SIR1D1C2726B±0</t>
  </si>
  <si>
    <t>TA220SIR1D1C2726B+3</t>
  </si>
  <si>
    <t>TA220SIR1D1C2726R-3</t>
  </si>
  <si>
    <t>TA220SIR1D1C2726R±0</t>
  </si>
  <si>
    <t>TA220SIR1D1C2726R+3</t>
  </si>
  <si>
    <t>TA220SIR1D1C2592S-6</t>
  </si>
  <si>
    <t>TA220SIR1D1C2592S-3</t>
  </si>
  <si>
    <t>TA220SIR1D1C2592S±0</t>
  </si>
  <si>
    <t>TA220SIR1D1C2592S+3</t>
  </si>
  <si>
    <t>TA220SIR1D1C2592S+6</t>
  </si>
  <si>
    <t>TA220SIR1D1C2592A-3</t>
  </si>
  <si>
    <t>TA220SIR1D1C2592A±0</t>
  </si>
  <si>
    <t>TA220SIR1D1C2592A+3</t>
  </si>
  <si>
    <t>TA220SIR1D1C2592B-3</t>
  </si>
  <si>
    <t>TA220SIR1D1C2592B±0</t>
  </si>
  <si>
    <t>TA220SIR1D1C2592B+3</t>
  </si>
  <si>
    <t>TA220SIR1D1C2592R-3</t>
  </si>
  <si>
    <t>TA220SIR1D1C2592R±0</t>
  </si>
  <si>
    <t>TA220SIR1D1C2592R+3</t>
  </si>
  <si>
    <t>TA220SIR0S2C1600S-6</t>
  </si>
  <si>
    <t>TA220SIR0S2C1600S-3</t>
  </si>
  <si>
    <t>TA220SIR0S2C1600S±0</t>
  </si>
  <si>
    <t>TA220SIR0S2C1600S+3</t>
  </si>
  <si>
    <t>TA220SIR0S2C1600S+6</t>
  </si>
  <si>
    <t>TA220SIR0S2C1600A-3</t>
  </si>
  <si>
    <t>TA220SIR0S2C1600A±0</t>
  </si>
  <si>
    <t>TA220SIR0S2C1600A+3</t>
  </si>
  <si>
    <t>TA220SIR0S2C1600B-3</t>
  </si>
  <si>
    <t>TA220SIR0S2C1600B±0</t>
  </si>
  <si>
    <t>TA220SIR0S2C1600B+3</t>
  </si>
  <si>
    <t>TA220SIR0S2C1600R-3</t>
  </si>
  <si>
    <t>TA220SIR0S2C1600R±0</t>
  </si>
  <si>
    <t>TA220SIR0S2C1600R+3</t>
  </si>
  <si>
    <t>TA220SIR0S2C1500S-6</t>
  </si>
  <si>
    <t>TA220SIR0S2C1500S-3</t>
  </si>
  <si>
    <t>TA220SIR0S2C1500S±0</t>
  </si>
  <si>
    <t>TA220SIR0S2C1500S+3</t>
  </si>
  <si>
    <t>TA220SIR0S2C1500S+6</t>
  </si>
  <si>
    <t>TA220SIR0S2C1500A-3</t>
  </si>
  <si>
    <t>TA220SIR0S2C1500A±0</t>
  </si>
  <si>
    <t>TA220SIR0S2C1500A+3</t>
  </si>
  <si>
    <t>TA220SIR0S2C1500B-3</t>
  </si>
  <si>
    <t>TA220SIR0S2C1500B±0</t>
  </si>
  <si>
    <t>TA220SIR0S2C1500B+3</t>
  </si>
  <si>
    <t>TA220SIR0S2C1500R-3</t>
  </si>
  <si>
    <t>TA220SIR0S2C1500R±0</t>
  </si>
  <si>
    <t>TA220SIR0S2C1500R+3</t>
  </si>
  <si>
    <t>TA220SIR0S1C1600S-6</t>
  </si>
  <si>
    <t>TA220SIR0S1C1600S-3</t>
  </si>
  <si>
    <t>TA220SIR0S1C1600S±0</t>
  </si>
  <si>
    <t>TA220SIR0S1C1600S+3</t>
  </si>
  <si>
    <t>TA220SIR0S1C1600S+6</t>
  </si>
  <si>
    <t>TA220SIR0S1C1600A-3</t>
  </si>
  <si>
    <t>TA220SIR0S1C1600A±0</t>
  </si>
  <si>
    <t>TA220SIR0S1C1600A+3</t>
  </si>
  <si>
    <t>TA220SIR0S1C1600B-3</t>
  </si>
  <si>
    <t>TA220SIR0S1C1600B±0</t>
  </si>
  <si>
    <t>TA220SIR0S1C1600B+3</t>
  </si>
  <si>
    <t>TA220SIR0S1C1600R-3</t>
  </si>
  <si>
    <t>TA220SIR0S1C1600R±0</t>
  </si>
  <si>
    <t>TA220SIR0S1C1600R+3</t>
  </si>
  <si>
    <t>TA220SIR0S1C1500S-6</t>
  </si>
  <si>
    <t>TA220SIR0S1C1500S-3</t>
  </si>
  <si>
    <t>TA220SIR0S1C1500S±0</t>
  </si>
  <si>
    <t>TA220SIR0S1C1500S+3</t>
  </si>
  <si>
    <t>TA220SIR0S1C1500S+6</t>
  </si>
  <si>
    <t>TA220SIR0S1C1500A-3</t>
  </si>
  <si>
    <t>TA220SIR0S1C1500A±0</t>
  </si>
  <si>
    <t>TA220SIR0S1C1500A+3</t>
  </si>
  <si>
    <t>TA220SIR0S1C1500B-3</t>
  </si>
  <si>
    <t>TA220SIR0S1C1500B±0</t>
  </si>
  <si>
    <t>TA220SIR0S1C1500B+3</t>
  </si>
  <si>
    <t>TA220SIR0S1C1500R-3</t>
  </si>
  <si>
    <t>TA220SIR0S1C1500R±0</t>
  </si>
  <si>
    <t>TA220SIR0S1C1500R+3</t>
  </si>
  <si>
    <t>TA220SIR0D2C1700S-6</t>
  </si>
  <si>
    <t>TA220SIR0D2C1700S-3</t>
  </si>
  <si>
    <t>TA220SIR0D2C1700S±0</t>
  </si>
  <si>
    <t>TA220SIR0D2C1700S+3</t>
  </si>
  <si>
    <t>TA220SIR0D2C1700S+6</t>
  </si>
  <si>
    <t>TA220SIR0D2C1700A-3</t>
  </si>
  <si>
    <t>TA220SIR0D2C1700A±0</t>
  </si>
  <si>
    <t>TA220SIR0D2C1700A+3</t>
  </si>
  <si>
    <t>TA220SIR0D2C1700B-3</t>
  </si>
  <si>
    <t>TA220SIR0D2C1700B±0</t>
  </si>
  <si>
    <t>TA220SIR0D2C1700B+3</t>
  </si>
  <si>
    <t>TA220SIR0D2C1700R-3</t>
  </si>
  <si>
    <t>TA220SIR0D2C1700R±0</t>
  </si>
  <si>
    <t>TA220SIR0D2C1700R+3</t>
  </si>
  <si>
    <t>TA220SIR0D2C1600S-6</t>
  </si>
  <si>
    <t>TA220SIR0D2C1600S-3</t>
  </si>
  <si>
    <t>TA220SIR0D2C1600S±0</t>
  </si>
  <si>
    <t>TA220SIR0D2C1600S+3</t>
  </si>
  <si>
    <t>TA220SIR0D2C1600S+6</t>
  </si>
  <si>
    <t>TA220SIR0D2C1600A-3</t>
  </si>
  <si>
    <t>TA220SIR0D2C1600A±0</t>
  </si>
  <si>
    <t>TA220SIR0D2C1600A+3</t>
  </si>
  <si>
    <t>TA220SIR0D2C1600B-3</t>
  </si>
  <si>
    <t>TA220SIR0D2C1600B±0</t>
  </si>
  <si>
    <t>TA220SIR0D2C1600B+3</t>
  </si>
  <si>
    <t>TA220SIR0D2C1600R-3</t>
  </si>
  <si>
    <t>TA220SIR0D2C1600R±0</t>
  </si>
  <si>
    <t>TA220SIR0D2C1600R+3</t>
  </si>
  <si>
    <t>TA220SIR0D1C1700S-6</t>
  </si>
  <si>
    <t>TA220SIR0D1C1700S-3</t>
  </si>
  <si>
    <t>TA220SIR0D1C1700S±0</t>
  </si>
  <si>
    <t>TA220SIR0D1C1700S+3</t>
  </si>
  <si>
    <t>TA220SIR0D1C1700S+6</t>
  </si>
  <si>
    <t>TA220SIR0D1C1700A-3</t>
  </si>
  <si>
    <t>TA220SIR0D1C1700A±0</t>
  </si>
  <si>
    <t>TA220SIR0D1C1700A+3</t>
  </si>
  <si>
    <t>TA220SIR0D1C1700B-3</t>
  </si>
  <si>
    <t>TA220SIR0D1C1700B±0</t>
  </si>
  <si>
    <t>TA220SIR0D1C1700B+3</t>
  </si>
  <si>
    <t>TA220SIR0D1C1700R-3</t>
  </si>
  <si>
    <t>TA220SIR0D1C1700R±0</t>
  </si>
  <si>
    <t>TA220SIR0D1C1700R+3</t>
  </si>
  <si>
    <t>TA220SIR0D1C1600S-6</t>
  </si>
  <si>
    <t>TA220SIR0D1C1600S-3</t>
  </si>
  <si>
    <t>TA220SIR0D1C1600S±0</t>
  </si>
  <si>
    <t>TA220SIR0D1C1600S+3</t>
  </si>
  <si>
    <t>TA220SIR0D1C1600S+6</t>
  </si>
  <si>
    <t>TA220SIR0D1C1600A-3</t>
  </si>
  <si>
    <t>TA220SIR0D1C1600A±0</t>
  </si>
  <si>
    <t>TA220SIR0D1C1600A+3</t>
  </si>
  <si>
    <t>TA220SIR0D1C1600B-3</t>
  </si>
  <si>
    <t>TA220SIR0D1C1600B±0</t>
  </si>
  <si>
    <t>TA220SIR0D1C1600B+3</t>
  </si>
  <si>
    <t>TA220SIR0D1C1600R-3</t>
  </si>
  <si>
    <t>TA220SIR0D1C1600R±0</t>
  </si>
  <si>
    <t>TA220SIR0D1C1600R+3</t>
  </si>
  <si>
    <t>TA220SER0S2C4500S-6</t>
  </si>
  <si>
    <t>TA220SER0S2C4500S-3</t>
  </si>
  <si>
    <t>TA220SER0S2C4500S±0</t>
  </si>
  <si>
    <t>TA220SER0S2C4500S+3</t>
  </si>
  <si>
    <t>TA220SER0S2C4500S+6</t>
  </si>
  <si>
    <t>TA220SER0S2C4500A-3</t>
  </si>
  <si>
    <t>TA220SER0S2C4500A±0</t>
  </si>
  <si>
    <t>TA220SER0S2C4500A+3</t>
  </si>
  <si>
    <t>TA220SER0S2C4500B-3</t>
  </si>
  <si>
    <t>TA220SER0S2C4500B±0</t>
  </si>
  <si>
    <t>TA220SER0S2C4500B+3</t>
  </si>
  <si>
    <t>TA220SER0S2C4500R-3</t>
  </si>
  <si>
    <t>TA220SER0S2C4500R±0</t>
  </si>
  <si>
    <t>TA220SER0S2C4500R+3</t>
  </si>
  <si>
    <t>TA220SER0S2C4400S-6</t>
  </si>
  <si>
    <t>TA220SER0S2C4400S-3</t>
  </si>
  <si>
    <t>TA220SER0S2C4400S±0</t>
  </si>
  <si>
    <t>TA220SER0S2C4400S+3</t>
  </si>
  <si>
    <t>TA220SER0S2C4400S+6</t>
  </si>
  <si>
    <t>TA220SER0S2C4400A-3</t>
  </si>
  <si>
    <t>TA220SER0S2C4400A±0</t>
  </si>
  <si>
    <t>TA220SER0S2C4400A+3</t>
  </si>
  <si>
    <t>TA220SER0S2C4400B-3</t>
  </si>
  <si>
    <t>TA220SER0S2C4400B±0</t>
  </si>
  <si>
    <t>TA220SER0S2C4400B+3</t>
  </si>
  <si>
    <t>TA220SER0S2C4400R-3</t>
  </si>
  <si>
    <t>TA220SER0S2C4400R±0</t>
  </si>
  <si>
    <t>TA220SER0S2C4400R+3</t>
  </si>
  <si>
    <t>TA220SER0S2C4600S-6</t>
  </si>
  <si>
    <t>TA220SER0S2C4600S-3</t>
  </si>
  <si>
    <t>TA220SER0S2C4600S±0</t>
  </si>
  <si>
    <t>TA220SER0S2C4600S+3</t>
  </si>
  <si>
    <t>TA220SER0S2C4600S+6</t>
  </si>
  <si>
    <t>TA220SER0S2C4600A-3</t>
  </si>
  <si>
    <t>TA220SER0S2C4600A±0</t>
  </si>
  <si>
    <t>TA220SER0S2C4600A+3</t>
  </si>
  <si>
    <t>TA220SER0S2C4600B-3</t>
  </si>
  <si>
    <t>TA220SER0S2C4600B±0</t>
  </si>
  <si>
    <t>TA220SER0S2C4600B+3</t>
  </si>
  <si>
    <t>TA220SER0S2C4600R-3</t>
  </si>
  <si>
    <t>TA220SER0S2C4600R±0</t>
  </si>
  <si>
    <t>TA220SER0S2C4600R+3</t>
  </si>
  <si>
    <t>TA220SER0S1C4500S-6</t>
  </si>
  <si>
    <t>TA220SER0S1C4500S-3</t>
  </si>
  <si>
    <t>TA220SER0S1C4500S±0</t>
  </si>
  <si>
    <t>TA220SER0S1C4500S+3</t>
  </si>
  <si>
    <t>TA220SER0S1C4500S+6</t>
  </si>
  <si>
    <t>TA220SER0S1C4500A-3</t>
  </si>
  <si>
    <t>TA220SER0S1C4500A±0</t>
  </si>
  <si>
    <t>TA220SER0S1C4500A+3</t>
  </si>
  <si>
    <t>TA220SER0S1C4500B-3</t>
  </si>
  <si>
    <t>TA220SER0S1C4500B±0</t>
  </si>
  <si>
    <t>TA220SER0S1C4500B+3</t>
  </si>
  <si>
    <t>TA220SER0S1C4500R-3</t>
  </si>
  <si>
    <t>TA220SER0S1C4500R±0</t>
  </si>
  <si>
    <t>TA220SER0S1C4500R+3</t>
  </si>
  <si>
    <t>TA220SER0S1C4400S-6</t>
  </si>
  <si>
    <t>TA220SER0S1C4400S-3</t>
  </si>
  <si>
    <t>TA220SER0S1C4400S±0</t>
  </si>
  <si>
    <t>TA220SER0S1C4400S+3</t>
  </si>
  <si>
    <t>TA220SER0S1C4400S+6</t>
  </si>
  <si>
    <t>TA220SER0S1C4400A-3</t>
  </si>
  <si>
    <t>TA220SER0S1C4400A±0</t>
  </si>
  <si>
    <t>TA220SER0S1C4400A+3</t>
  </si>
  <si>
    <t>TA220SER0S1C4400B-3</t>
  </si>
  <si>
    <t>TA220SER0S1C4400B±0</t>
  </si>
  <si>
    <t>TA220SER0S1C4400B+3</t>
  </si>
  <si>
    <t>TA220SER0S1C4400R-3</t>
  </si>
  <si>
    <t>TA220SER0S1C4400R±0</t>
  </si>
  <si>
    <t>TA220SER0S1C4400R+3</t>
  </si>
  <si>
    <t>TA220SER0S1C1600S-6</t>
  </si>
  <si>
    <t>TA220SER0S1C1600S-3</t>
  </si>
  <si>
    <t>TA220SER0S1C1600S±0</t>
  </si>
  <si>
    <t>TA220SER0S1C1600S+3</t>
  </si>
  <si>
    <t>TA220SER0S1C1600S+6</t>
  </si>
  <si>
    <t>TA220SER0S1C1600A-3</t>
  </si>
  <si>
    <t>TA220SER0S1C1600A±0</t>
  </si>
  <si>
    <t>TA220SER0S1C1600A+3</t>
  </si>
  <si>
    <t>TA220SER0S1C1600B-3</t>
  </si>
  <si>
    <t>TA220SER0S1C1600B±0</t>
  </si>
  <si>
    <t>TA220SER0S1C1600B+3</t>
  </si>
  <si>
    <t>TA220SER0S1C1600R-3</t>
  </si>
  <si>
    <t>TA220SER0S1C1600R±0</t>
  </si>
  <si>
    <t>TA220SER0S1C1600R+3</t>
  </si>
  <si>
    <t>TA220SER0S1C1500S-6</t>
  </si>
  <si>
    <t>TA220SER0S1C1500S-3</t>
  </si>
  <si>
    <t>TA220SER0S1C1500S±0</t>
  </si>
  <si>
    <t>TA220SER0S1C1500S+3</t>
  </si>
  <si>
    <t>TA220SER0S1C1500S+6</t>
  </si>
  <si>
    <t>TA220SER0S1C1500A-3</t>
  </si>
  <si>
    <t>TA220SER0S1C1500A±0</t>
  </si>
  <si>
    <t>TA220SER0S1C1500A+3</t>
  </si>
  <si>
    <t>TA220SER0S1C1500B-3</t>
  </si>
  <si>
    <t>TA220SER0S1C1500B±0</t>
  </si>
  <si>
    <t>TA220SER0S1C1500B+3</t>
  </si>
  <si>
    <t>TA220SER0S1C1500R-3</t>
  </si>
  <si>
    <t>TA220SER0S1C1500R±0</t>
  </si>
  <si>
    <t>TA220SER0S1C1500R+3</t>
  </si>
  <si>
    <t>TA220SER0S1C1400S-6</t>
  </si>
  <si>
    <t>TA220SER0S1C1400S-3</t>
  </si>
  <si>
    <t>TA220SER0S1C1400S±0</t>
  </si>
  <si>
    <t>TA220SER0S1C1400S+3</t>
  </si>
  <si>
    <t>TA220SER0S1C1400S+6</t>
  </si>
  <si>
    <t>TA220SER0S1C1400A-3</t>
  </si>
  <si>
    <t>TA220SER0S1C1400A±0</t>
  </si>
  <si>
    <t>TA220SER0S1C1400A+3</t>
  </si>
  <si>
    <t>TA220SER0S1C1400B-3</t>
  </si>
  <si>
    <t>TA220SER0S1C1400B±0</t>
  </si>
  <si>
    <t>TA220SER0S1C1400B+3</t>
  </si>
  <si>
    <t>TA220SER0S1C1400R-3</t>
  </si>
  <si>
    <t>TA220SER0S1C1400R±0</t>
  </si>
  <si>
    <t>TA220SER0S1C1400R+3</t>
  </si>
  <si>
    <t>TA220SER0D2C4600S-6</t>
  </si>
  <si>
    <t>TA220SER0D2C4600S-3</t>
  </si>
  <si>
    <t>TA220SER0D2C4600S±0</t>
  </si>
  <si>
    <t>TA220SER0D2C4600S+3</t>
  </si>
  <si>
    <t>TA220SER0D2C4600S+6</t>
  </si>
  <si>
    <t>TA220SER0D2C4600A-3</t>
  </si>
  <si>
    <t>TA220SER0D2C4600A±0</t>
  </si>
  <si>
    <t>TA220SER0D2C4600A+3</t>
  </si>
  <si>
    <t>TA220SER0D2C4600B-3</t>
  </si>
  <si>
    <t>TA220SER0D2C4600B±0</t>
  </si>
  <si>
    <t>TA220SER0D2C4600B+3</t>
  </si>
  <si>
    <t>TA220SER0D2C4600R-3</t>
  </si>
  <si>
    <t>TA220SER0D2C4600R±0</t>
  </si>
  <si>
    <t>TA220SER0D2C4600R+3</t>
  </si>
  <si>
    <t>TA220SER0S1C4600S-6</t>
  </si>
  <si>
    <t>TA220SER0S1C4600S-3</t>
  </si>
  <si>
    <t>TA220SER0S1C4600S±0</t>
  </si>
  <si>
    <t>TA220SER0S1C4600S+3</t>
  </si>
  <si>
    <t>TA220SER0S1C4600S+6</t>
  </si>
  <si>
    <t>TA220SER0S1C4600A-3</t>
  </si>
  <si>
    <t>TA220SER0S1C4600A±0</t>
  </si>
  <si>
    <t>TA220SER0S1C4600A+3</t>
  </si>
  <si>
    <t>TA220SER0S1C4600B-3</t>
  </si>
  <si>
    <t>TA220SER0S1C4600B±0</t>
  </si>
  <si>
    <t>TA220SER0S1C4600B+3</t>
  </si>
  <si>
    <t>TA220SER0S1C4600R-3</t>
  </si>
  <si>
    <t>TA220SER0S1C4600R±0</t>
  </si>
  <si>
    <t>TA220SER0S1C4600R+3</t>
  </si>
  <si>
    <t>TA138SIR2S1C2400S-6</t>
  </si>
  <si>
    <t>TA138SIR2S1C2400S-3</t>
  </si>
  <si>
    <t>TA138SIR2S1C2400S±0</t>
  </si>
  <si>
    <t>TA138SIR2S1C2400S+3</t>
  </si>
  <si>
    <t>TA138SIR2S1C2400S+6</t>
  </si>
  <si>
    <t>TA138SIR2S1C2400A-3</t>
  </si>
  <si>
    <t>TA138SIR2S1C2400A±0</t>
  </si>
  <si>
    <t>TA138SIR2S1C2400A+3</t>
  </si>
  <si>
    <t>TA138SIR2S1C2400B-3</t>
  </si>
  <si>
    <t>TA138SIR2S1C2400B±0</t>
  </si>
  <si>
    <t>TA138SIR2S1C2400B+3</t>
  </si>
  <si>
    <t>TA138SIR2S1C2400R-3</t>
  </si>
  <si>
    <t>TA138SIR2S1C2400R±0</t>
  </si>
  <si>
    <t>TA138SIR2S1C2400R+3</t>
  </si>
  <si>
    <t>TA138SIR2S1C2315S-6</t>
  </si>
  <si>
    <t>TA138SIR2S1C2315S-3</t>
  </si>
  <si>
    <t>TA138SIR2S1C2315S±0</t>
  </si>
  <si>
    <t>TA138SIR2S1C2315S+3</t>
  </si>
  <si>
    <t>TA138SIR2S1C2315S+6</t>
  </si>
  <si>
    <t>TA138SIR2S1C2315A-3</t>
  </si>
  <si>
    <t>TA138SIR2S1C2315A±0</t>
  </si>
  <si>
    <t>TA138SIR2S1C2315A+3</t>
  </si>
  <si>
    <t>TA138SIR2S1C2315B-3</t>
  </si>
  <si>
    <t>TA138SIR2S1C2315B±0</t>
  </si>
  <si>
    <t>TA138SIR2S1C2315B+3</t>
  </si>
  <si>
    <t>TA138SIR2S1C2315R-3</t>
  </si>
  <si>
    <t>TA138SIR2S1C2315R±0</t>
  </si>
  <si>
    <t>TA138SIR2S1C2315R+3</t>
  </si>
  <si>
    <t>TA138SIR2D1C2400S-6</t>
  </si>
  <si>
    <t>TA138SIR2D1C2400S-3</t>
  </si>
  <si>
    <t>TA138SIR2D1C2400S±0</t>
  </si>
  <si>
    <t>TA138SIR2D1C2400S+3</t>
  </si>
  <si>
    <t>TA138SIR2D1C2400S+6</t>
  </si>
  <si>
    <t>TA138SIR2D1C2400A-3</t>
  </si>
  <si>
    <t>TA138SIR2D1C2400A±0</t>
  </si>
  <si>
    <t>TA138SIR2D1C2400A+3</t>
  </si>
  <si>
    <t>TA138SIR2D1C2400B-3</t>
  </si>
  <si>
    <t>TA138SIR2D1C2400B±0</t>
  </si>
  <si>
    <t>TA138SIR2D1C2400B+3</t>
  </si>
  <si>
    <t>TA138SIR2D1C2400R-3</t>
  </si>
  <si>
    <t>TA138SIR2D1C2400R±0</t>
  </si>
  <si>
    <t>TA138SIR2D1C2400R+3</t>
  </si>
  <si>
    <t>TA138SIR2D1C2315S-6</t>
  </si>
  <si>
    <t>TA138SIR2D1C2315S-3</t>
  </si>
  <si>
    <t>TA138SIR2D1C2315S±0</t>
  </si>
  <si>
    <t>TA138SIR2D1C2315S+3</t>
  </si>
  <si>
    <t>TA138SIR2D1C2315S+6</t>
  </si>
  <si>
    <t>TA138SIR2D1C2315A-3</t>
  </si>
  <si>
    <t>TA138SIR2D1C2315A±0</t>
  </si>
  <si>
    <t>TA138SIR2D1C2315A+3</t>
  </si>
  <si>
    <t>TA138SIR2D1C2315B-3</t>
  </si>
  <si>
    <t>TA138SIR2D1C2315B±0</t>
  </si>
  <si>
    <t>TA138SIR2D1C2315B+3</t>
  </si>
  <si>
    <t>TA138SIR2D1C2315R-3</t>
  </si>
  <si>
    <t>TA138SIR2D1C2315R±0</t>
  </si>
  <si>
    <t>TA138SIR2D1C2315R+3</t>
  </si>
  <si>
    <t>TA138SIR1S1C1400S-6</t>
  </si>
  <si>
    <t>TA138SIR1S1C1400S-3</t>
  </si>
  <si>
    <t>TA138SIR1S1C1400S±0</t>
  </si>
  <si>
    <t>TA138SIR1S1C1400S+3</t>
  </si>
  <si>
    <t>TA138SIR1S1C1400S+6</t>
  </si>
  <si>
    <t>TA138SIR1S1C1400A-3</t>
  </si>
  <si>
    <t>TA138SIR1S1C1400A±0</t>
  </si>
  <si>
    <t>TA138SIR1S1C1400A+3</t>
  </si>
  <si>
    <t>TA138SIR1S1C1400B-3</t>
  </si>
  <si>
    <t>TA138SIR1S1C1400B±0</t>
  </si>
  <si>
    <t>TA138SIR1S1C1400B+3</t>
  </si>
  <si>
    <t>TA138SIR1S1C1400R-3</t>
  </si>
  <si>
    <t>TA138SIR1S1C1400R±0</t>
  </si>
  <si>
    <t>TA138SIR1S1C1400R+3</t>
  </si>
  <si>
    <t>TA138SIR1S1C1300S-6</t>
  </si>
  <si>
    <t>TA138SIR1S1C1300S-3</t>
  </si>
  <si>
    <t>TA138SIR1S1C1300S±0</t>
  </si>
  <si>
    <t>TA138SIR1S1C1300S+3</t>
  </si>
  <si>
    <t>TA138SIR1S1C1300S+6</t>
  </si>
  <si>
    <t>TA138SIR1S1C1300A-3</t>
  </si>
  <si>
    <t>TA138SIR1S1C1300A±0</t>
  </si>
  <si>
    <t>TA138SIR1S1C1300A+3</t>
  </si>
  <si>
    <t>TA138SIR1S1C1300B-3</t>
  </si>
  <si>
    <t>TA138SIR1S1C1300B±0</t>
  </si>
  <si>
    <t>TA138SIR1S1C1300B+3</t>
  </si>
  <si>
    <t>TA138SIR1S1C1300R-3</t>
  </si>
  <si>
    <t>TA138SIR1S1C1300R±0</t>
  </si>
  <si>
    <t>TA138SIR1S1C1300R+3</t>
  </si>
  <si>
    <t>TA138SIR1S1C1240S-6</t>
  </si>
  <si>
    <t>TA138SIR1S1C1240S-3</t>
  </si>
  <si>
    <t>TA138SIR1S1C1240S±0</t>
  </si>
  <si>
    <t>TA138SIR1S1C1240S+3</t>
  </si>
  <si>
    <t>TA138SIR1S1C1240S+6</t>
  </si>
  <si>
    <t>TA138SIR1S1C1240A-3</t>
  </si>
  <si>
    <t>TA138SIR1S1C1240A±0</t>
  </si>
  <si>
    <t>TA138SIR1S1C1240A+3</t>
  </si>
  <si>
    <t>TA138SIR1S1C1240B-3</t>
  </si>
  <si>
    <t>TA138SIR1S1C1240B±0</t>
  </si>
  <si>
    <t>TA138SIR1S1C1240B+3</t>
  </si>
  <si>
    <t>TA138SIR1S1C1240R-3</t>
  </si>
  <si>
    <t>TA138SIR1S1C1240R±0</t>
  </si>
  <si>
    <t>TA138SIR1S1C1240R+3</t>
  </si>
  <si>
    <t>TA138SIR1D1C1400S-6</t>
  </si>
  <si>
    <t>TA138SIR1D1C1400S-3</t>
  </si>
  <si>
    <t>TA138SIR1D1C1400S±0</t>
  </si>
  <si>
    <t>TA138SIR1D1C1400S+3</t>
  </si>
  <si>
    <t>TA138SIR1D1C1400S+6</t>
  </si>
  <si>
    <t>TA138SIR1D1C1400A-3</t>
  </si>
  <si>
    <t>TA138SIR1D1C1400A±0</t>
  </si>
  <si>
    <t>TA138SIR1D1C1400A+3</t>
  </si>
  <si>
    <t>TA138SIR1D1C1400B-3</t>
  </si>
  <si>
    <t>TA138SIR1D1C1400B±0</t>
  </si>
  <si>
    <t>TA138SIR1D1C1400B+3</t>
  </si>
  <si>
    <t>TA138SIR1D1C1400R-3</t>
  </si>
  <si>
    <t>TA138SIR1D1C1400R±0</t>
  </si>
  <si>
    <t>TA138SIR1D1C1400R+3</t>
  </si>
  <si>
    <t>TA138SIR1D1C1300S-6</t>
  </si>
  <si>
    <t>TA138SIR1D1C1300S-3</t>
  </si>
  <si>
    <t>TA138SIR1D1C1300S±0</t>
  </si>
  <si>
    <t>TA138SIR1D1C1300S+3</t>
  </si>
  <si>
    <t>TA138SIR1D1C1300S+6</t>
  </si>
  <si>
    <t>TA138SIR1D1C1300A-3</t>
  </si>
  <si>
    <t>TA138SIR1D1C1300A±0</t>
  </si>
  <si>
    <t>TA138SIR1D1C1300A+3</t>
  </si>
  <si>
    <t>TA138SIR1D1C1300B-3</t>
  </si>
  <si>
    <t>TA138SIR1D1C1300B±0</t>
  </si>
  <si>
    <t>TA138SIR1D1C1300B+3</t>
  </si>
  <si>
    <t>TA138SIR1D1C1300R-3</t>
  </si>
  <si>
    <t>TA138SIR1D1C1300R±0</t>
  </si>
  <si>
    <t>TA138SIR1D1C1300R+3</t>
  </si>
  <si>
    <t>TA138SIR1D1C1240S-6</t>
  </si>
  <si>
    <t>TA138SIR1D1C1240S-3</t>
  </si>
  <si>
    <t>TA138SIR1D1C1240S±0</t>
  </si>
  <si>
    <t>TA138SIR1D1C1240S+3</t>
  </si>
  <si>
    <t>TA138SIR1D1C1240S+6</t>
  </si>
  <si>
    <t>TA138SIR1D1C1240A-3</t>
  </si>
  <si>
    <t>TA138SIR1D1C1240A±0</t>
  </si>
  <si>
    <t>TA138SIR1D1C1240A+3</t>
  </si>
  <si>
    <t>TA138SIR1D1C1240B-3</t>
  </si>
  <si>
    <t>TA138SIR1D1C1240B±0</t>
  </si>
  <si>
    <t>TA138SIR1D1C1240B+3</t>
  </si>
  <si>
    <t>TA138SIR1D1C1240R-3</t>
  </si>
  <si>
    <t>TA138SIR1D1C1240R±0</t>
  </si>
  <si>
    <t>TA138SIR1D1C1240R+3</t>
  </si>
  <si>
    <t>TA138SIR0S1C1400S-6</t>
  </si>
  <si>
    <t>TA138SIR0S1C1400S-3</t>
  </si>
  <si>
    <t>TA138SIR0S1C1400S±0</t>
  </si>
  <si>
    <t>TA138SIR0S1C1400S+3</t>
  </si>
  <si>
    <t>TA138SIR0S1C1400S+6</t>
  </si>
  <si>
    <t>TA138SIR0S1C1400A-3</t>
  </si>
  <si>
    <t>TA138SIR0S1C1400A±0</t>
  </si>
  <si>
    <t>TA138SIR0S1C1400A+3</t>
  </si>
  <si>
    <t>TA138SIR0S1C1400B-3</t>
  </si>
  <si>
    <t>TA138SIR0S1C1400B±0</t>
  </si>
  <si>
    <t>TA138SIR0S1C1400B+3</t>
  </si>
  <si>
    <t>TA138SIR0S1C1400R-3</t>
  </si>
  <si>
    <t>TA138SIR0S1C1400R±0</t>
  </si>
  <si>
    <t>TA138SIR0S1C1400R+3</t>
  </si>
  <si>
    <t>TA138SIR0S1C1300S-6</t>
  </si>
  <si>
    <t>TA138SIR0S1C1300S-3</t>
  </si>
  <si>
    <t>TA138SIR0S1C1300S±0</t>
  </si>
  <si>
    <t>TA138SIR0S1C1300S+3</t>
  </si>
  <si>
    <t>TA138SIR0S1C1300S+6</t>
  </si>
  <si>
    <t>TA138SIR0S1C1300A-3</t>
  </si>
  <si>
    <t>TA138SIR0S1C1300A±0</t>
  </si>
  <si>
    <t>TA138SIR0S1C1300A+3</t>
  </si>
  <si>
    <t>TA138SIR0S1C1300B-3</t>
  </si>
  <si>
    <t>TA138SIR0S1C1300B±0</t>
  </si>
  <si>
    <t>TA138SIR0S1C1300B+3</t>
  </si>
  <si>
    <t>TA138SIR0S1C1300R-3</t>
  </si>
  <si>
    <t>TA138SIR0S1C1300R±0</t>
  </si>
  <si>
    <t>TA138SIR0S1C1300R+3</t>
  </si>
  <si>
    <t>TA138SIR0S1C1240S-6</t>
  </si>
  <si>
    <t>TA138SIR0S1C1240S-3</t>
  </si>
  <si>
    <t>TA138SIR0S1C1240S±0</t>
  </si>
  <si>
    <t>TA138SIR0S1C1240S+3</t>
  </si>
  <si>
    <t>TA138SIR0S1C1240S+6</t>
  </si>
  <si>
    <t>TA138SIR0S1C1240A-3</t>
  </si>
  <si>
    <t>TA138SIR0S1C1240A±0</t>
  </si>
  <si>
    <t>TA138SIR0S1C1240A+3</t>
  </si>
  <si>
    <t>TA138SIR0S1C1240B-3</t>
  </si>
  <si>
    <t>TA138SIR0S1C1240B±0</t>
  </si>
  <si>
    <t>TA138SIR0S1C1240B+3</t>
  </si>
  <si>
    <t>TA138SIR0S1C1240R-3</t>
  </si>
  <si>
    <t>TA138SIR0S1C1240R±0</t>
  </si>
  <si>
    <t>TA138SIR0S1C1240R+3</t>
  </si>
  <si>
    <t>TA138SIR0D1C1400S-6</t>
  </si>
  <si>
    <t>TA138SIR0D1C1400S-3</t>
  </si>
  <si>
    <t>TA138SIR0D1C1400S±0</t>
  </si>
  <si>
    <t>TA138SIR0D1C1400S+3</t>
  </si>
  <si>
    <t>TA138SIR0D1C1400S+6</t>
  </si>
  <si>
    <t>TA138SIR0D1C1400A-3</t>
  </si>
  <si>
    <t>TA138SIR0D1C1400A±0</t>
  </si>
  <si>
    <t>TA138SIR0D1C1400A+3</t>
  </si>
  <si>
    <t>TA138SIR0D1C1400B-3</t>
  </si>
  <si>
    <t>TA138SIR0D1C1400B±0</t>
  </si>
  <si>
    <t>TA138SIR0D1C1400B+3</t>
  </si>
  <si>
    <t>TA138SIR0D1C1400R-3</t>
  </si>
  <si>
    <t>TA138SIR0D1C1400R±0</t>
  </si>
  <si>
    <t>TA138SIR0D1C1400R+3</t>
  </si>
  <si>
    <t>TA138SIR0D1C1300S-6</t>
  </si>
  <si>
    <t>TA138SIR0D1C1300S-3</t>
  </si>
  <si>
    <t>TA138SIR0D1C1300S±0</t>
  </si>
  <si>
    <t>TA138SIR0D1C1300S+3</t>
  </si>
  <si>
    <t>TA138SIR0D1C1300S+6</t>
  </si>
  <si>
    <t>TA138SIR0D1C1300A-3</t>
  </si>
  <si>
    <t>TA138SIR0D1C1300A±0</t>
  </si>
  <si>
    <t>TA138SIR0D1C1300A+3</t>
  </si>
  <si>
    <t>TA138SIR0D1C1300B-3</t>
  </si>
  <si>
    <t>TA138SIR0D1C1300B±0</t>
  </si>
  <si>
    <t>TA138SIR0D1C1300B+3</t>
  </si>
  <si>
    <t>TA138SIR0D1C1300R-3</t>
  </si>
  <si>
    <t>TA138SIR0D1C1300R±0</t>
  </si>
  <si>
    <t>TA138SIR0D1C1300R+3</t>
  </si>
  <si>
    <t>TA138SIR0D1C1240S-6</t>
  </si>
  <si>
    <t>TA138SIR0D1C1240S-3</t>
  </si>
  <si>
    <t>TA138SIR0D1C1240S±0</t>
  </si>
  <si>
    <t>TA138SIR0D1C1240S+3</t>
  </si>
  <si>
    <t>TA138SIR0D1C1240S+6</t>
  </si>
  <si>
    <t>TA138SIR0D1C1240A-3</t>
  </si>
  <si>
    <t>TA138SIR0D1C1240A±0</t>
  </si>
  <si>
    <t>TA138SIR0D1C1240A+3</t>
  </si>
  <si>
    <t>TA138SIR0D1C1240B-3</t>
  </si>
  <si>
    <t>TA138SIR0D1C1240B±0</t>
  </si>
  <si>
    <t>TA138SIR0D1C1240B+3</t>
  </si>
  <si>
    <t>TA138SIR0D1C1240R-3</t>
  </si>
  <si>
    <t>TA138SIR0D1C1240R±0</t>
  </si>
  <si>
    <t>TA138SIR0D1C1240R+3</t>
  </si>
  <si>
    <t>TA138SER0S1C4400S-6</t>
  </si>
  <si>
    <t>TA138SER0S1C4400S-3</t>
  </si>
  <si>
    <t>TA138SER0S1C4400S±0</t>
  </si>
  <si>
    <t>TA138SER0S1C4400S+3</t>
  </si>
  <si>
    <t>TA138SER0S1C4400S+6</t>
  </si>
  <si>
    <t>TA138SER0S1C4400A-3</t>
  </si>
  <si>
    <t>TA138SER0S1C4400A±0</t>
  </si>
  <si>
    <t>TA138SER0S1C4400A+3</t>
  </si>
  <si>
    <t>TA138SER0S1C4400B-3</t>
  </si>
  <si>
    <t>TA138SER0S1C4400B±0</t>
  </si>
  <si>
    <t>TA138SER0S1C4400B+3</t>
  </si>
  <si>
    <t>TA138SER0S1C4400R-3</t>
  </si>
  <si>
    <t>TA138SER0S1C4400R±0</t>
  </si>
  <si>
    <t>TA138SER0S1C4400R+3</t>
  </si>
  <si>
    <t>TA138SER0S1C4300S-6</t>
  </si>
  <si>
    <t>TA138SER0S1C4300S-3</t>
  </si>
  <si>
    <t>TA138SER0S1C4300S±0</t>
  </si>
  <si>
    <t>TA138SER0S1C4300S+3</t>
  </si>
  <si>
    <t>TA138SER0S1C4300S+6</t>
  </si>
  <si>
    <t>TA138SER0S1C4300A-3</t>
  </si>
  <si>
    <t>TA138SER0S1C4300A±0</t>
  </si>
  <si>
    <t>TA138SER0S1C4300A+3</t>
  </si>
  <si>
    <t>TA138SER0S1C4300B-3</t>
  </si>
  <si>
    <t>TA138SER0S1C4300B±0</t>
  </si>
  <si>
    <t>TA138SER0S1C4300B+3</t>
  </si>
  <si>
    <t>TA138SER0S1C4300R-3</t>
  </si>
  <si>
    <t>TA138SER0S1C4300R±0</t>
  </si>
  <si>
    <t>TA138SER0S1C4300R+3</t>
  </si>
  <si>
    <t>TA138SER0S1C4240S-6</t>
  </si>
  <si>
    <t>TA138SER0S1C4240S-3</t>
  </si>
  <si>
    <t>TA138SER0S1C4240S±0</t>
  </si>
  <si>
    <t>TA138SER0S1C4240S+3</t>
  </si>
  <si>
    <t>TA138SER0S1C4240S+6</t>
  </si>
  <si>
    <t>TA138SER0S1C4240A-3</t>
  </si>
  <si>
    <t>TA138SER0S1C4240A±0</t>
  </si>
  <si>
    <t>TA138SER0S1C4240A+3</t>
  </si>
  <si>
    <t>TA138SER0S1C4240B-3</t>
  </si>
  <si>
    <t>TA138SER0S1C4240B±0</t>
  </si>
  <si>
    <t>TA138SER0S1C4240B+3</t>
  </si>
  <si>
    <t>TA138SER0S1C4240R-3</t>
  </si>
  <si>
    <t>TA138SER0S1C4240R±0</t>
  </si>
  <si>
    <t>TA138SER0S1C4240R+3</t>
  </si>
  <si>
    <t>TA060SIR2S1C2250S-6</t>
  </si>
  <si>
    <t>TA060SIR2S1C2250S-3</t>
  </si>
  <si>
    <t>TA060SIR2S1C2250S±0</t>
  </si>
  <si>
    <t>TA060SIR2S1C2250S+3</t>
  </si>
  <si>
    <t>TA060SIR2S1C2250S+6</t>
  </si>
  <si>
    <t>TA060SIR2S1C2250A-3</t>
  </si>
  <si>
    <t>TA060SIR2S1C2250A±0</t>
  </si>
  <si>
    <t>TA060SIR2S1C2250A+3</t>
  </si>
  <si>
    <t>TA060SIR2S1C2250B-3</t>
  </si>
  <si>
    <t>TA060SIR2S1C2250B±0</t>
  </si>
  <si>
    <t>TA060SIR2S1C2250B+3</t>
  </si>
  <si>
    <t>TA060SIR2S1C2250R-3</t>
  </si>
  <si>
    <t>TA060SIR2S1C2250R±0</t>
  </si>
  <si>
    <t>TA060SIR2S1C2250R+3</t>
  </si>
  <si>
    <t>TA060SIR2D1C2250S-6</t>
  </si>
  <si>
    <t>TA060SIR2D1C2250S-3</t>
  </si>
  <si>
    <t>TA060SIR2D1C2250S±0</t>
  </si>
  <si>
    <t>TA060SIR2D1C2250S+3</t>
  </si>
  <si>
    <t>TA060SIR2D1C2250S+6</t>
  </si>
  <si>
    <t>TA060SIR2D1C2250A-3</t>
  </si>
  <si>
    <t>TA060SIR2D1C2250A±0</t>
  </si>
  <si>
    <t>TA060SIR2D1C2250A+3</t>
  </si>
  <si>
    <t>TA060SIR2D1C2250B-3</t>
  </si>
  <si>
    <t>TA060SIR2D1C2250B±0</t>
  </si>
  <si>
    <t>TA060SIR2D1C2250B+3</t>
  </si>
  <si>
    <t>TA060SIR2D1C2250R-3</t>
  </si>
  <si>
    <t>TA060SIR2D1C2250R±0</t>
  </si>
  <si>
    <t>TA060SIR2D1C2250R+3</t>
  </si>
  <si>
    <t>TA060SIR1S1C1070S-6</t>
  </si>
  <si>
    <t>TA060SIR1S1C1070S-3</t>
  </si>
  <si>
    <t>TA060SIR1S1C1070S±0</t>
  </si>
  <si>
    <t>TA060SIR1S1C1070S+3</t>
  </si>
  <si>
    <t>TA060SIR1S1C1070S+6</t>
  </si>
  <si>
    <t>TA060SIR1S1C1070A-3</t>
  </si>
  <si>
    <t>TA060SIR1S1C1070A±0</t>
  </si>
  <si>
    <t>TA060SIR1S1C1070A+3</t>
  </si>
  <si>
    <t>TA060SIR1S1C1070B-3</t>
  </si>
  <si>
    <t>TA060SIR1S1C1070B±0</t>
  </si>
  <si>
    <t>TA060SIR1S1C1070B+3</t>
  </si>
  <si>
    <t>TA060SIR1S1C1070R-3</t>
  </si>
  <si>
    <t>TA060SIR1S1C1070R±0</t>
  </si>
  <si>
    <t>TA060SIR1S1C1070R+3</t>
  </si>
  <si>
    <t>TA060SIR1D1C1070S-6</t>
  </si>
  <si>
    <t>TA060SIR1D1C1070S-3</t>
  </si>
  <si>
    <t>TA060SIR1D1C1070S±0</t>
  </si>
  <si>
    <t>TA060SIR1D1C1070S+3</t>
  </si>
  <si>
    <t>TA060SIR1D1C1070S+6</t>
  </si>
  <si>
    <t>TA060SIR1D1C1070A-3</t>
  </si>
  <si>
    <t>TA060SIR1D1C1070A±0</t>
  </si>
  <si>
    <t>TA060SIR1D1C1070A+3</t>
  </si>
  <si>
    <t>TA060SIR1D1C1070B-3</t>
  </si>
  <si>
    <t>TA060SIR1D1C1070B±0</t>
  </si>
  <si>
    <t>TA060SIR1D1C1070B+3</t>
  </si>
  <si>
    <t>TA060SIR1D1C1070R-3</t>
  </si>
  <si>
    <t>TA060SIR1D1C1070R±0</t>
  </si>
  <si>
    <t>TA060SIR1D1C1070R+3</t>
  </si>
  <si>
    <t>TA060SIR1S1C1240S-6</t>
  </si>
  <si>
    <t>TA060SIR1S1C1240S-3</t>
  </si>
  <si>
    <t>TA060SIR1S1C1240S±0</t>
  </si>
  <si>
    <t>TA060SIR1S1C1240S+3</t>
  </si>
  <si>
    <t>TA060SIR1S1C1240S+6</t>
  </si>
  <si>
    <t>TA060SIR1S1C1240A-3</t>
  </si>
  <si>
    <t>TA060SIR1S1C1240A±0</t>
  </si>
  <si>
    <t>TA060SIR1S1C1240A+3</t>
  </si>
  <si>
    <t>TA060SIR1S1C1240B-3</t>
  </si>
  <si>
    <t>TA060SIR1S1C1240B±0</t>
  </si>
  <si>
    <t>TA060SIR1S1C1240B+3</t>
  </si>
  <si>
    <t>TA060SIR1S1C1240R-3</t>
  </si>
  <si>
    <t>TA060SIR1S1C1240R±0</t>
  </si>
  <si>
    <t>TA060SIR1S1C1240R+3</t>
  </si>
  <si>
    <t>TA060SIR1S1C1120S-6</t>
  </si>
  <si>
    <t>TA060SIR1S1C1120S-3</t>
  </si>
  <si>
    <t>TA060SIR1S1C1120S±0</t>
  </si>
  <si>
    <t>TA060SIR1S1C1120S+3</t>
  </si>
  <si>
    <t>TA060SIR1S1C1120S+6</t>
  </si>
  <si>
    <t>TA060SIR1S1C1120A-3</t>
  </si>
  <si>
    <t>TA060SIR1S1C1120A±0</t>
  </si>
  <si>
    <t>TA060SIR1S1C1120A+3</t>
  </si>
  <si>
    <t>TA060SIR1S1C1120B-3</t>
  </si>
  <si>
    <t>TA060SIR1S1C1120B±0</t>
  </si>
  <si>
    <t>TA060SIR1S1C1120B+3</t>
  </si>
  <si>
    <t>TA060SIR1S1C1120R-3</t>
  </si>
  <si>
    <t>TA060SIR1S1C1120R±0</t>
  </si>
  <si>
    <t>TA060SIR1S1C1120R+3</t>
  </si>
  <si>
    <t>TA060SIR1D1C1240S-6</t>
  </si>
  <si>
    <t>TA060SIR1D1C1240S-3</t>
  </si>
  <si>
    <t>TA060SIR1D1C1240S±0</t>
  </si>
  <si>
    <t>TA060SIR1D1C1240S+3</t>
  </si>
  <si>
    <t>TA060SIR1D1C1240S+6</t>
  </si>
  <si>
    <t>TA060SIR1D1C1240A-3</t>
  </si>
  <si>
    <t>TA060SIR1D1C1240A±0</t>
  </si>
  <si>
    <t>TA060SIR1D1C1240A+3</t>
  </si>
  <si>
    <t>TA060SIR1D1C1240B-3</t>
  </si>
  <si>
    <t>TA060SIR1D1C1240B±0</t>
  </si>
  <si>
    <t>TA060SIR1D1C1240B+3</t>
  </si>
  <si>
    <t>TA060SIR1D1C1240R-3</t>
  </si>
  <si>
    <t>TA060SIR1D1C1240R±0</t>
  </si>
  <si>
    <t>TA060SIR1D1C1240R+3</t>
  </si>
  <si>
    <t>TA060SIR1D1C1120S-6</t>
  </si>
  <si>
    <t>TA060SIR1D1C1120S-3</t>
  </si>
  <si>
    <t>TA060SIR1D1C1120S±0</t>
  </si>
  <si>
    <t>TA060SIR1D1C1120S+3</t>
  </si>
  <si>
    <t>TA060SIR1D1C1120S+6</t>
  </si>
  <si>
    <t>TA060SIR1D1C1120A-3</t>
  </si>
  <si>
    <t>TA060SIR1D1C1120A±0</t>
  </si>
  <si>
    <t>TA060SIR1D1C1120A+3</t>
  </si>
  <si>
    <t>TA060SIR1D1C1120B-3</t>
  </si>
  <si>
    <t>TA060SIR1D1C1120B±0</t>
  </si>
  <si>
    <t>TA060SIR1D1C1120B+3</t>
  </si>
  <si>
    <t>TA060SIR1D1C1120R-3</t>
  </si>
  <si>
    <t>TA060SIR1D1C1120R±0</t>
  </si>
  <si>
    <t>TA060SIR1D1C1120R+3</t>
  </si>
  <si>
    <t>TA060SIR1S1C2250S-6</t>
  </si>
  <si>
    <t>TA060SIR1S1C2250S-3</t>
  </si>
  <si>
    <t>TA060SIR1S1C2250S±0</t>
  </si>
  <si>
    <t>TA060SIR1S1C2250S+3</t>
  </si>
  <si>
    <t>TA060SIR1S1C2250S+6</t>
  </si>
  <si>
    <t>TA060SIR1S1C2250A-3</t>
  </si>
  <si>
    <t>TA060SIR1S1C2250A±0</t>
  </si>
  <si>
    <t>TA060SIR1S1C2250A+3</t>
  </si>
  <si>
    <t>TA060SIR1S1C2250B-3</t>
  </si>
  <si>
    <t>TA060SIR1S1C2250B±0</t>
  </si>
  <si>
    <t>TA060SIR1S1C2250B+3</t>
  </si>
  <si>
    <t>TA060SIR1S1C2250R-3</t>
  </si>
  <si>
    <t>TA060SIR1S1C2250R±0</t>
  </si>
  <si>
    <t>TA060SIR1S1C2250R+3</t>
  </si>
  <si>
    <t>TA060SIR0S1C1240S-6</t>
  </si>
  <si>
    <t>TA060SIR0S1C1240S-3</t>
  </si>
  <si>
    <t>TA060SIR0S1C1240S±0</t>
  </si>
  <si>
    <t>TA060SIR0S1C1240S+3</t>
  </si>
  <si>
    <t>TA060SIR0S1C1240S+6</t>
  </si>
  <si>
    <t>TA060SIR0S1C1240A-3</t>
  </si>
  <si>
    <t>TA060SIR0S1C1240A±0</t>
  </si>
  <si>
    <t>TA060SIR0S1C1240A+3</t>
  </si>
  <si>
    <t>TA060SIR0S1C1240B-3</t>
  </si>
  <si>
    <t>TA060SIR0S1C1240B±0</t>
  </si>
  <si>
    <t>TA060SIR0S1C1240B+3</t>
  </si>
  <si>
    <t>TA060SIR0S1C1240R-3</t>
  </si>
  <si>
    <t>TA060SIR0S1C1240R±0</t>
  </si>
  <si>
    <t>TA060SIR0S1C1240R+3</t>
  </si>
  <si>
    <t>TA060SIR0S1C1120S-6</t>
  </si>
  <si>
    <t>TA060SIR0S1C1120S-3</t>
  </si>
  <si>
    <t>TA060SIR0S1C1120S±0</t>
  </si>
  <si>
    <t>TA060SIR0S1C1120S+3</t>
  </si>
  <si>
    <t>TA060SIR0S1C1120S+6</t>
  </si>
  <si>
    <t>TA060SIR0S1C1120A-3</t>
  </si>
  <si>
    <t>TA060SIR0S1C1120A±0</t>
  </si>
  <si>
    <t>TA060SIR0S1C1120A+3</t>
  </si>
  <si>
    <t>TA060SIR0S1C1120B-3</t>
  </si>
  <si>
    <t>TA060SIR0S1C1120B±0</t>
  </si>
  <si>
    <t>TA060SIR0S1C1120B+3</t>
  </si>
  <si>
    <t>TA060SIR0S1C1120R-3</t>
  </si>
  <si>
    <t>TA060SIR0S1C1120R±0</t>
  </si>
  <si>
    <t>TA060SIR0S1C1120R+3</t>
  </si>
  <si>
    <t>TA060SIR0S1C1070S-6</t>
  </si>
  <si>
    <t>TA060SIR0S1C1070S-3</t>
  </si>
  <si>
    <t>TA060SIR0S1C1070S±0</t>
  </si>
  <si>
    <t>TA060SIR0S1C1070S+3</t>
  </si>
  <si>
    <t>TA060SIR0S1C1070S+6</t>
  </si>
  <si>
    <t>TA060SIR0S1C1070A-3</t>
  </si>
  <si>
    <t>TA060SIR0S1C1070A±0</t>
  </si>
  <si>
    <t>TA060SIR0S1C1070A+3</t>
  </si>
  <si>
    <t>TA060SIR0S1C1070B-3</t>
  </si>
  <si>
    <t>TA060SIR0S1C1070B±0</t>
  </si>
  <si>
    <t>TA060SIR0S1C1070B+3</t>
  </si>
  <si>
    <t>TA060SIR0S1C1070R-3</t>
  </si>
  <si>
    <t>TA060SIR0S1C1070R±0</t>
  </si>
  <si>
    <t>TA060SIR0S1C1070R+3</t>
  </si>
  <si>
    <t>TA060SIR0D1C1240S-6</t>
  </si>
  <si>
    <t>TA060SIR0D1C1240S-3</t>
  </si>
  <si>
    <t>TA060SIR0D1C1240S±0</t>
  </si>
  <si>
    <t>TA060SIR0D1C1240S+3</t>
  </si>
  <si>
    <t>TA060SIR0D1C1240S+6</t>
  </si>
  <si>
    <t>TA060SIR0D1C1240A-3</t>
  </si>
  <si>
    <t>TA060SIR0D1C1240A±0</t>
  </si>
  <si>
    <t>TA060SIR0D1C1240A+3</t>
  </si>
  <si>
    <t>TA060SIR0D1C1240B-3</t>
  </si>
  <si>
    <t>TA060SIR0D1C1240B±0</t>
  </si>
  <si>
    <t>TA060SIR0D1C1240B+3</t>
  </si>
  <si>
    <t>TA060SIR0D1C1240R-3</t>
  </si>
  <si>
    <t>TA060SIR0D1C1240R±0</t>
  </si>
  <si>
    <t>TA060SIR0D1C1240R+3</t>
  </si>
  <si>
    <t>TA060SIR0D1C1120S-6</t>
  </si>
  <si>
    <t>TA060SIR0D1C1120S-3</t>
  </si>
  <si>
    <t>TA060SIR0D1C1120S±0</t>
  </si>
  <si>
    <t>TA060SIR0D1C1120S+3</t>
  </si>
  <si>
    <t>TA060SIR0D1C1120S+6</t>
  </si>
  <si>
    <t>TA060SIR0D1C1120A-3</t>
  </si>
  <si>
    <t>TA060SIR0D1C1120A±0</t>
  </si>
  <si>
    <t>TA060SIR0D1C1120A+3</t>
  </si>
  <si>
    <t>TA060SIR0D1C1120B-3</t>
  </si>
  <si>
    <t>TA060SIR0D1C1120B±0</t>
  </si>
  <si>
    <t>TA060SIR0D1C1120B+3</t>
  </si>
  <si>
    <t>TA060SIR0D1C1120R-3</t>
  </si>
  <si>
    <t>TA060SIR0D1C1120R±0</t>
  </si>
  <si>
    <t>TA060SIR0D1C1120R+3</t>
  </si>
  <si>
    <t>TA060SIR0D1C1070S-6</t>
  </si>
  <si>
    <t>TA060SIR0D1C1070S-3</t>
  </si>
  <si>
    <t>TA060SIR0D1C1070S±0</t>
  </si>
  <si>
    <t>TA060SIR0D1C1070S+3</t>
  </si>
  <si>
    <t>TA060SIR0D1C1070S+6</t>
  </si>
  <si>
    <t>TA060SIR0D1C1070A-3</t>
  </si>
  <si>
    <t>TA060SIR0D1C1070A±0</t>
  </si>
  <si>
    <t>TA060SIR0D1C1070A+3</t>
  </si>
  <si>
    <t>TA060SIR0D1C1070B-3</t>
  </si>
  <si>
    <t>TA060SIR0D1C1070B±0</t>
  </si>
  <si>
    <t>TA060SIR0D1C1070B+3</t>
  </si>
  <si>
    <t>TA060SIR0D1C1070R-3</t>
  </si>
  <si>
    <t>TA060SIR0D1C1070R±0</t>
  </si>
  <si>
    <t>TA060SIR0D1C1070R+3</t>
  </si>
  <si>
    <t>TA060SIR0S0C1120S-6</t>
  </si>
  <si>
    <t>TA060SIR0S0C1120S-3</t>
  </si>
  <si>
    <t>TA060SIR0S0C1120S±0</t>
  </si>
  <si>
    <t>TA060SIR0S0C1120S+3</t>
  </si>
  <si>
    <t>TA060SIR0S0C1120S+6</t>
  </si>
  <si>
    <t>TA060SIR0S0C1120A-3</t>
  </si>
  <si>
    <t>TA060SIR0S0C1120A±0</t>
  </si>
  <si>
    <t>TA060SIR0S0C1120A+3</t>
  </si>
  <si>
    <t>TA060SIR0S0C1120B-3</t>
  </si>
  <si>
    <t>TA060SIR0S0C1120B±0</t>
  </si>
  <si>
    <t>TA060SIR0S0C1120B+3</t>
  </si>
  <si>
    <t>TA060SIR0S0C1120R-3</t>
  </si>
  <si>
    <t>TA060SIR0S0C1120R±0</t>
  </si>
  <si>
    <t>TA060SIR0S0C1120R+3</t>
  </si>
  <si>
    <t>TA060SER0S1C1240S-6</t>
  </si>
  <si>
    <t>TA060SER0S1C1240S-3</t>
  </si>
  <si>
    <t>TA060SER0S1C1240S±0</t>
  </si>
  <si>
    <t>TA060SER0S1C1240S+3</t>
  </si>
  <si>
    <t>TA060SER0S1C1240S+6</t>
  </si>
  <si>
    <t>TA060SER0S1C1240A-3</t>
  </si>
  <si>
    <t>TA060SER0S1C1240A±0</t>
  </si>
  <si>
    <t>TA060SER0S1C1240A+3</t>
  </si>
  <si>
    <t>TA060SER0S1C1240B-3</t>
  </si>
  <si>
    <t>TA060SER0S1C1240B±0</t>
  </si>
  <si>
    <t>TA060SER0S1C1240B+3</t>
  </si>
  <si>
    <t>TA060SER0S1C1240R-3</t>
  </si>
  <si>
    <t>TA060SER0S1C1240R±0</t>
  </si>
  <si>
    <t>TA060SER0S1C1240R+3</t>
  </si>
  <si>
    <t>TA060SER0S1C1120S-6</t>
  </si>
  <si>
    <t>TA060SER0S1C1120S-3</t>
  </si>
  <si>
    <t>TA060SER0S1C1120S±0</t>
  </si>
  <si>
    <t>TA060SER0S1C1120S+3</t>
  </si>
  <si>
    <t>TA060SER0S1C1120S+6</t>
  </si>
  <si>
    <t>TA060SER0S1C1120A-3</t>
  </si>
  <si>
    <t>TA060SER0S1C1120A±0</t>
  </si>
  <si>
    <t>TA060SER0S1C1120A+3</t>
  </si>
  <si>
    <t>TA060SER0S1C1120B-3</t>
  </si>
  <si>
    <t>TA060SER0S1C1120B±0</t>
  </si>
  <si>
    <t>TA060SER0S1C1120B+3</t>
  </si>
  <si>
    <t>TA060SER0S1C1120R-3</t>
  </si>
  <si>
    <t>TA060SER0S1C1120R±0</t>
  </si>
  <si>
    <t>TA060SER0S1C1120R+3</t>
  </si>
  <si>
    <t>TA060SER0S1C1070S-6</t>
  </si>
  <si>
    <t>TA060SER0S1C1070S-3</t>
  </si>
  <si>
    <t>TA060SER0S1C1070S±0</t>
  </si>
  <si>
    <t>TA060SER0S1C1070S+3</t>
  </si>
  <si>
    <t>TA060SER0S1C1070S+6</t>
  </si>
  <si>
    <t>TA060SER0S1C1070A-3</t>
  </si>
  <si>
    <t>TA060SER0S1C1070A±0</t>
  </si>
  <si>
    <t>TA060SER0S1C1070A+3</t>
  </si>
  <si>
    <t>TA060SER0S1C1070B-3</t>
  </si>
  <si>
    <t>TA060SER0S1C1070B±0</t>
  </si>
  <si>
    <t>TA060SER0S1C1070B+3</t>
  </si>
  <si>
    <t>TA060SER0S1C1070R-3</t>
  </si>
  <si>
    <t>TA060SER0S1C1070R±0</t>
  </si>
  <si>
    <t>TA060SER0S1C1070R+3</t>
  </si>
  <si>
    <t>TA060SER0D1C1240S-6</t>
  </si>
  <si>
    <t>TA060SER0D1C1240S-3</t>
  </si>
  <si>
    <t>TA060SER0D1C1240S±0</t>
  </si>
  <si>
    <t>TA060SER0D1C1240S+3</t>
  </si>
  <si>
    <t>TA060SER0D1C1240S+6</t>
  </si>
  <si>
    <t>TA060SER0D1C1240A-3</t>
  </si>
  <si>
    <t>TA060SER0D1C1240A±0</t>
  </si>
  <si>
    <t>TA060SER0D1C1240A+3</t>
  </si>
  <si>
    <t>TA060SER0D1C1240B-3</t>
  </si>
  <si>
    <t>TA060SER0D1C1240B±0</t>
  </si>
  <si>
    <t>TA060SER0D1C1240B+3</t>
  </si>
  <si>
    <t>TA060SER0D1C1240R-3</t>
  </si>
  <si>
    <t>TA060SER0D1C1240R±0</t>
  </si>
  <si>
    <t>TA060SER0D1C1240R+3</t>
  </si>
  <si>
    <t>TA060SER0D1C1120S-6</t>
  </si>
  <si>
    <t>TA060SER0D1C1120S-3</t>
  </si>
  <si>
    <t>TA060SER0D1C1120S±0</t>
  </si>
  <si>
    <t>TA060SER0D1C1120S+3</t>
  </si>
  <si>
    <t>TA060SER0D1C1120S+6</t>
  </si>
  <si>
    <t>TA060SER0D1C1120A-3</t>
  </si>
  <si>
    <t>TA060SER0D1C1120A±0</t>
  </si>
  <si>
    <t>TA060SER0D1C1120A+3</t>
  </si>
  <si>
    <t>TA060SER0D1C1120B-3</t>
  </si>
  <si>
    <t>TA060SER0D1C1120B±0</t>
  </si>
  <si>
    <t>TA060SER0D1C1120B+3</t>
  </si>
  <si>
    <t>TA060SER0D1C1120R-3</t>
  </si>
  <si>
    <t>TA060SER0D1C1120R±0</t>
  </si>
  <si>
    <t>TA060SER0D1C1120R+3</t>
  </si>
  <si>
    <t>TA060SER0D1C1070S-6</t>
  </si>
  <si>
    <t>TA060SER0D1C1070S-3</t>
  </si>
  <si>
    <t>TA060SER0D1C1070S±0</t>
  </si>
  <si>
    <t>TA060SER0D1C1070S+3</t>
  </si>
  <si>
    <t>TA060SER0D1C1070S+6</t>
  </si>
  <si>
    <t>TA060SER0D1C1070A-3</t>
  </si>
  <si>
    <t>TA060SER0D1C1070A±0</t>
  </si>
  <si>
    <t>TA060SER0D1C1070A+3</t>
  </si>
  <si>
    <t>TA060SER0D1C1070B-3</t>
  </si>
  <si>
    <t>TA060SER0D1C1070B±0</t>
  </si>
  <si>
    <t>TA060SER0D1C1070B+3</t>
  </si>
  <si>
    <t>TA060SER0D1C1070R-3</t>
  </si>
  <si>
    <t>TA060SER0D1C1070R±0</t>
  </si>
  <si>
    <t>TA060SER0D1C1070R+3</t>
  </si>
  <si>
    <t>TA220SIR2S2C2726FS-6</t>
  </si>
  <si>
    <t>TA220SIR2S2C2726FS-3</t>
  </si>
  <si>
    <t>TA220SIR2S2C2726FS±0</t>
  </si>
  <si>
    <t>TA220SIR2S2C2726FS+3</t>
  </si>
  <si>
    <t>TA220SIR2S2C2726FS+6</t>
  </si>
  <si>
    <t>TA220SIR2S2C2726FA-3</t>
  </si>
  <si>
    <t>TA220SIR2S2C2726FA±0</t>
  </si>
  <si>
    <t>TA220SIR2S2C2726FA+3</t>
  </si>
  <si>
    <t>TA220SIR2S2C2726FB-3</t>
  </si>
  <si>
    <t>TA220SIR2S2C2726FB±0</t>
  </si>
  <si>
    <t>TA220SIR2S2C2726FB+3</t>
  </si>
  <si>
    <t>TA220SIR2S2C2726FR-3</t>
  </si>
  <si>
    <t>TA220SIR2S2C2726FR±0</t>
  </si>
  <si>
    <t>TA220SIR2S2C2726FR+3</t>
  </si>
  <si>
    <t>TA220SIR2S2C2592FS-6</t>
  </si>
  <si>
    <t>TA220SIR2S2C2592FS-3</t>
  </si>
  <si>
    <t>TA220SIR2S2C2592FS±0</t>
  </si>
  <si>
    <t>TA220SIR2S2C2592FS+3</t>
  </si>
  <si>
    <t>TA220SIR2S2C2592FS+6</t>
  </si>
  <si>
    <t>TA220SIR2S2C2592FA-3</t>
  </si>
  <si>
    <t>TA220SIR2S2C2592FA±0</t>
  </si>
  <si>
    <t>TA220SIR2S2C2592FA+3</t>
  </si>
  <si>
    <t>TA220SIR2S2C2592FB-3</t>
  </si>
  <si>
    <t>TA220SIR2S2C2592FB±0</t>
  </si>
  <si>
    <t>TA220SIR2S2C2592FB+3</t>
  </si>
  <si>
    <t>TA220SIR2S2C2592FR-3</t>
  </si>
  <si>
    <t>TA220SIR2S2C2592FR±0</t>
  </si>
  <si>
    <t>TA220SIR2S2C2592FR+3</t>
  </si>
  <si>
    <t>TA220SIR2D2C2726FS-6</t>
  </si>
  <si>
    <t>TA220SIR2D2C2726FS-3</t>
  </si>
  <si>
    <t>TA220SIR2D2C2726FS±0</t>
  </si>
  <si>
    <t>TA220SIR2D2C2726FS+3</t>
  </si>
  <si>
    <t>TA220SIR2D2C2726FS+6</t>
  </si>
  <si>
    <t>TA220SIR2D2C2726FA-3</t>
  </si>
  <si>
    <t>TA220SIR2D2C2726FA±0</t>
  </si>
  <si>
    <t>TA220SIR2D2C2726FA+3</t>
  </si>
  <si>
    <t>TA220SIR2D2C2726FB-3</t>
  </si>
  <si>
    <t>TA220SIR2D2C2726FB±0</t>
  </si>
  <si>
    <t>TA220SIR2D2C2726FB+3</t>
  </si>
  <si>
    <t>TA220SIR2D2C2726FR-3</t>
  </si>
  <si>
    <t>TA220SIR2D2C2726FR±0</t>
  </si>
  <si>
    <t>TA220SIR2D2C2726FR+3</t>
  </si>
  <si>
    <t>TA220SIR2D2C2592FS-6</t>
  </si>
  <si>
    <t>TA220SIR2D2C2592FS-3</t>
  </si>
  <si>
    <t>TA220SIR2D2C2592FS±0</t>
  </si>
  <si>
    <t>TA220SIR2D2C2592FS+3</t>
  </si>
  <si>
    <t>TA220SIR2D2C2592FS+6</t>
  </si>
  <si>
    <t>TA220SIR2D2C2592FA-3</t>
  </si>
  <si>
    <t>TA220SIR2D2C2592FA±0</t>
  </si>
  <si>
    <t>TA220SIR2D2C2592FA+3</t>
  </si>
  <si>
    <t>TA220SIR2D2C2592FB-3</t>
  </si>
  <si>
    <t>TA220SIR2D2C2592FB±0</t>
  </si>
  <si>
    <t>TA220SIR2D2C2592FB+3</t>
  </si>
  <si>
    <t>TA220SIR2D2C2592FR-3</t>
  </si>
  <si>
    <t>TA220SIR2D2C2592FR±0</t>
  </si>
  <si>
    <t>TA220SIR2D2C2592FR+3</t>
  </si>
  <si>
    <t>TA220SIR1S2C2726FS-6</t>
  </si>
  <si>
    <t>TA220SIR1S2C2726FS-3</t>
  </si>
  <si>
    <t>TA220SIR1S2C2726FS±0</t>
  </si>
  <si>
    <t>TA220SIR1S2C2726FS+3</t>
  </si>
  <si>
    <t>TA220SIR1S2C2726FS+6</t>
  </si>
  <si>
    <t>TA220SIR1S2C2726FA-3</t>
  </si>
  <si>
    <t>TA220SIR1S2C2726FA±0</t>
  </si>
  <si>
    <t>TA220SIR1S2C2726FA+3</t>
  </si>
  <si>
    <t>TA220SIR1S2C2726FB-3</t>
  </si>
  <si>
    <t>TA220SIR1S2C2726FB±0</t>
  </si>
  <si>
    <t>TA220SIR1S2C2726FB+3</t>
  </si>
  <si>
    <t>TA220SIR1S2C2726FR-3</t>
  </si>
  <si>
    <t>TA220SIR1S2C2726FR±0</t>
  </si>
  <si>
    <t>TA220SIR1S2C2726FR+3</t>
  </si>
  <si>
    <t>TA220SIR1S2C2592FS-6</t>
  </si>
  <si>
    <t>TA220SIR1S2C2592FS-3</t>
  </si>
  <si>
    <t>TA220SIR1S2C2592FS±0</t>
  </si>
  <si>
    <t>TA220SIR1S2C2592FS+3</t>
  </si>
  <si>
    <t>TA220SIR1S2C2592FS+6</t>
  </si>
  <si>
    <t>TA220SIR1S2C2592FA-3</t>
  </si>
  <si>
    <t>TA220SIR1S2C2592FA±0</t>
  </si>
  <si>
    <t>TA220SIR1S2C2592FA+3</t>
  </si>
  <si>
    <t>TA220SIR1S2C2592FB-3</t>
  </si>
  <si>
    <t>TA220SIR1S2C2592FB±0</t>
  </si>
  <si>
    <t>TA220SIR1S2C2592FB+3</t>
  </si>
  <si>
    <t>TA220SIR1S2C2592FR-3</t>
  </si>
  <si>
    <t>TA220SIR1S2C2592FR±0</t>
  </si>
  <si>
    <t>TA220SIR1S2C2592FR+3</t>
  </si>
  <si>
    <t>TA220SIR1S1C2726FS-6</t>
  </si>
  <si>
    <t>TA220SIR1S1C2726FS-3</t>
  </si>
  <si>
    <t>TA220SIR1S1C2726FS±0</t>
  </si>
  <si>
    <t>TA220SIR1S1C2726FS+3</t>
  </si>
  <si>
    <t>TA220SIR1S1C2726FS+6</t>
  </si>
  <si>
    <t>TA220SIR1S1C2726FA-3</t>
  </si>
  <si>
    <t>TA220SIR1S1C2726FA±0</t>
  </si>
  <si>
    <t>TA220SIR1S1C2726FA+3</t>
  </si>
  <si>
    <t>TA220SIR1S1C2726FB-3</t>
  </si>
  <si>
    <t>TA220SIR1S1C2726FB±0</t>
  </si>
  <si>
    <t>TA220SIR1S1C2726FB+3</t>
  </si>
  <si>
    <t>TA220SIR1S1C2726FR-3</t>
  </si>
  <si>
    <t>TA220SIR1S1C2726FR±0</t>
  </si>
  <si>
    <t>TA220SIR1S1C2726FR+3</t>
  </si>
  <si>
    <t>TA220SIR1S1C2592FS-6</t>
  </si>
  <si>
    <t>TA220SIR1S1C2592FS-3</t>
  </si>
  <si>
    <t>TA220SIR1S1C2592FS±0</t>
  </si>
  <si>
    <t>TA220SIR1S1C2592FS+3</t>
  </si>
  <si>
    <t>TA220SIR1S1C2592FS+6</t>
  </si>
  <si>
    <t>TA220SIR1S1C2592FA-3</t>
  </si>
  <si>
    <t>TA220SIR1S1C2592FA±0</t>
  </si>
  <si>
    <t>TA220SIR1S1C2592FA+3</t>
  </si>
  <si>
    <t>TA220SIR1S1C2592FB-3</t>
  </si>
  <si>
    <t>TA220SIR1S1C2592FB±0</t>
  </si>
  <si>
    <t>TA220SIR1S1C2592FB+3</t>
  </si>
  <si>
    <t>TA220SIR1S1C2592FR-3</t>
  </si>
  <si>
    <t>TA220SIR1S1C2592FR±0</t>
  </si>
  <si>
    <t>TA220SIR1S1C2592FR+3</t>
  </si>
  <si>
    <t>TA220SIR1D2C2726FS-6</t>
  </si>
  <si>
    <t>TA220SIR1D2C2726FS-3</t>
  </si>
  <si>
    <t>TA220SIR1D2C2726FS±0</t>
  </si>
  <si>
    <t>TA220SIR1D2C2726FS+3</t>
  </si>
  <si>
    <t>TA220SIR1D2C2726FS+6</t>
  </si>
  <si>
    <t>TA220SIR1D2C2726FA-3</t>
  </si>
  <si>
    <t>TA220SIR1D2C2726FA±0</t>
  </si>
  <si>
    <t>TA220SIR1D2C2726FA+3</t>
  </si>
  <si>
    <t>TA220SIR1D2C2726FB-3</t>
  </si>
  <si>
    <t>TA220SIR1D2C2726FB±0</t>
  </si>
  <si>
    <t>TA220SIR1D2C2726FB+3</t>
  </si>
  <si>
    <t>TA220SIR1D2C2726FR-3</t>
  </si>
  <si>
    <t>TA220SIR1D2C2726FR±0</t>
  </si>
  <si>
    <t>TA220SIR1D2C2726FR+3</t>
  </si>
  <si>
    <t>TA220SIR1D2C2592FS-6</t>
  </si>
  <si>
    <t>TA220SIR1D2C2592FS-3</t>
  </si>
  <si>
    <t>TA220SIR1D2C2592FS±0</t>
  </si>
  <si>
    <t>TA220SIR1D2C2592FS+3</t>
  </si>
  <si>
    <t>TA220SIR1D2C2592FS+6</t>
  </si>
  <si>
    <t>TA220SIR1D2C2592FA-3</t>
  </si>
  <si>
    <t>TA220SIR1D2C2592FA±0</t>
  </si>
  <si>
    <t>TA220SIR1D2C2592FA+3</t>
  </si>
  <si>
    <t>TA220SIR1D2C2592FB-3</t>
  </si>
  <si>
    <t>TA220SIR1D2C2592FB±0</t>
  </si>
  <si>
    <t>TA220SIR1D2C2592FB+3</t>
  </si>
  <si>
    <t>TA220SIR1D2C2592FR-3</t>
  </si>
  <si>
    <t>TA220SIR1D2C2592FR±0</t>
  </si>
  <si>
    <t>TA220SIR1D2C2592FR+3</t>
  </si>
  <si>
    <t>TA220SIR1D1C2726FS-6</t>
  </si>
  <si>
    <t>TA220SIR1D1C2726FS-3</t>
  </si>
  <si>
    <t>TA220SIR1D1C2726FS±0</t>
  </si>
  <si>
    <t>TA220SIR1D1C2726FS+3</t>
  </si>
  <si>
    <t>TA220SIR1D1C2726FS+6</t>
  </si>
  <si>
    <t>TA220SIR1D1C2726FA-3</t>
  </si>
  <si>
    <t>TA220SIR1D1C2726FA±0</t>
  </si>
  <si>
    <t>TA220SIR1D1C2726FA+3</t>
  </si>
  <si>
    <t>TA220SIR1D1C2726FB-3</t>
  </si>
  <si>
    <t>TA220SIR1D1C2726FB±0</t>
  </si>
  <si>
    <t>TA220SIR1D1C2726FB+3</t>
  </si>
  <si>
    <t>TA220SIR1D1C2726FR-3</t>
  </si>
  <si>
    <t>TA220SIR1D1C2726FR±0</t>
  </si>
  <si>
    <t>TA220SIR1D1C2726FR+3</t>
  </si>
  <si>
    <t>TA220SIR1D1C2592FS-6</t>
  </si>
  <si>
    <t>TA220SIR1D1C2592FS-3</t>
  </si>
  <si>
    <t>TA220SIR1D1C2592FS±0</t>
  </si>
  <si>
    <t>TA220SIR1D1C2592FS+3</t>
  </si>
  <si>
    <t>TA220SIR1D1C2592FS+6</t>
  </si>
  <si>
    <t>TA220SIR1D1C2592FA-3</t>
  </si>
  <si>
    <t>TA220SIR1D1C2592FA±0</t>
  </si>
  <si>
    <t>TA220SIR1D1C2592FA+3</t>
  </si>
  <si>
    <t>TA220SIR1D1C2592FB-3</t>
  </si>
  <si>
    <t>TA220SIR1D1C2592FB±0</t>
  </si>
  <si>
    <t>TA220SIR1D1C2592FB+3</t>
  </si>
  <si>
    <t>TA220SIR1D1C2592FR-3</t>
  </si>
  <si>
    <t>TA220SIR1D1C2592FR±0</t>
  </si>
  <si>
    <t>TA220SIR1D1C2592FR+3</t>
  </si>
  <si>
    <t>TA220SIR0S2C1600FS-6</t>
  </si>
  <si>
    <t>TA220SIR0S2C1600FS-3</t>
  </si>
  <si>
    <t>TA220SIR0S2C1600FS±0</t>
  </si>
  <si>
    <t>TA220SIR0S2C1600FS+3</t>
  </si>
  <si>
    <t>TA220SIR0S2C1600FS+6</t>
  </si>
  <si>
    <t>TA220SIR0S2C1600FA-3</t>
  </si>
  <si>
    <t>TA220SIR0S2C1600FA±0</t>
  </si>
  <si>
    <t>TA220SIR0S2C1600FA+3</t>
  </si>
  <si>
    <t>TA220SIR0S2C1600FB-3</t>
  </si>
  <si>
    <t>TA220SIR0S2C1600FB±0</t>
  </si>
  <si>
    <t>TA220SIR0S2C1600FB+3</t>
  </si>
  <si>
    <t>TA220SIR0S2C1600FR-3</t>
  </si>
  <si>
    <t>TA220SIR0S2C1600FR±0</t>
  </si>
  <si>
    <t>TA220SIR0S2C1600FR+3</t>
  </si>
  <si>
    <t>TA220SIR0S2C1500FS-6</t>
  </si>
  <si>
    <t>TA220SIR0S2C1500FS-3</t>
  </si>
  <si>
    <t>TA220SIR0S2C1500FS±0</t>
  </si>
  <si>
    <t>TA220SIR0S2C1500FS+3</t>
  </si>
  <si>
    <t>TA220SIR0S2C1500FS+6</t>
  </si>
  <si>
    <t>TA220SIR0S2C1500FA-3</t>
  </si>
  <si>
    <t>TA220SIR0S2C1500FA±0</t>
  </si>
  <si>
    <t>TA220SIR0S2C1500FA+3</t>
  </si>
  <si>
    <t>TA220SIR0S2C1500FB-3</t>
  </si>
  <si>
    <t>TA220SIR0S2C1500FB±0</t>
  </si>
  <si>
    <t>TA220SIR0S2C1500FB+3</t>
  </si>
  <si>
    <t>TA220SIR0S2C1500FR-3</t>
  </si>
  <si>
    <t>TA220SIR0S2C1500FR±0</t>
  </si>
  <si>
    <t>TA220SIR0S2C1500FR+3</t>
  </si>
  <si>
    <t>TA220SIR0S1C1600FS-6</t>
  </si>
  <si>
    <t>TA220SIR0S1C1600FS-3</t>
  </si>
  <si>
    <t>TA220SIR0S1C1600FS±0</t>
  </si>
  <si>
    <t>TA220SIR0S1C1600FS+3</t>
  </si>
  <si>
    <t>TA220SIR0S1C1600FS+6</t>
  </si>
  <si>
    <t>TA220SIR0S1C1600FA-3</t>
  </si>
  <si>
    <t>TA220SIR0S1C1600FA±0</t>
  </si>
  <si>
    <t>TA220SIR0S1C1600FA+3</t>
  </si>
  <si>
    <t>TA220SIR0S1C1600FB-3</t>
  </si>
  <si>
    <t>TA220SIR0S1C1600FB±0</t>
  </si>
  <si>
    <t>TA220SIR0S1C1600FB+3</t>
  </si>
  <si>
    <t>TA220SIR0S1C1600FR-3</t>
  </si>
  <si>
    <t>TA220SIR0S1C1600FR±0</t>
  </si>
  <si>
    <t>TA220SIR0S1C1600FR+3</t>
  </si>
  <si>
    <t>TA220SIR0S1C1500FS-6</t>
  </si>
  <si>
    <t>TA220SIR0S1C1500FS-3</t>
  </si>
  <si>
    <t>TA220SIR0S1C1500FS±0</t>
  </si>
  <si>
    <t>TA220SIR0S1C1500FS+3</t>
  </si>
  <si>
    <t>TA220SIR0S1C1500FS+6</t>
  </si>
  <si>
    <t>TA220SIR0S1C1500FA-3</t>
  </si>
  <si>
    <t>TA220SIR0S1C1500FA±0</t>
  </si>
  <si>
    <t>TA220SIR0S1C1500FA+3</t>
  </si>
  <si>
    <t>TA220SIR0S1C1500FB-3</t>
  </si>
  <si>
    <t>TA220SIR0S1C1500FB±0</t>
  </si>
  <si>
    <t>TA220SIR0S1C1500FB+3</t>
  </si>
  <si>
    <t>TA220SIR0S1C1500FR-3</t>
  </si>
  <si>
    <t>TA220SIR0S1C1500FR±0</t>
  </si>
  <si>
    <t>TA220SIR0S1C1500FR+3</t>
  </si>
  <si>
    <t>TA220SIR0D2C1700FS-6</t>
  </si>
  <si>
    <t>TA220SIR0D2C1700FS-3</t>
  </si>
  <si>
    <t>TA220SIR0D2C1700FS±0</t>
  </si>
  <si>
    <t>TA220SIR0D2C1700FS+3</t>
  </si>
  <si>
    <t>TA220SIR0D2C1700FS+6</t>
  </si>
  <si>
    <t>TA220SIR0D2C1700FA-3</t>
  </si>
  <si>
    <t>TA220SIR0D2C1700FA±0</t>
  </si>
  <si>
    <t>TA220SIR0D2C1700FA+3</t>
  </si>
  <si>
    <t>TA220SIR0D2C1700FB-3</t>
  </si>
  <si>
    <t>TA220SIR0D2C1700FB±0</t>
  </si>
  <si>
    <t>TA220SIR0D2C1700FB+3</t>
  </si>
  <si>
    <t>TA220SIR0D2C1700FR-3</t>
  </si>
  <si>
    <t>TA220SIR0D2C1700FR±0</t>
  </si>
  <si>
    <t>TA220SIR0D2C1700FR+3</t>
  </si>
  <si>
    <t>TA220SIR0D2C1600FS-6</t>
  </si>
  <si>
    <t>TA220SIR0D2C1600FS-3</t>
  </si>
  <si>
    <t>TA220SIR0D2C1600FS±0</t>
  </si>
  <si>
    <t>TA220SIR0D2C1600FS+3</t>
  </si>
  <si>
    <t>TA220SIR0D2C1600FS+6</t>
  </si>
  <si>
    <t>TA220SIR0D2C1600FA-3</t>
  </si>
  <si>
    <t>TA220SIR0D2C1600FA±0</t>
  </si>
  <si>
    <t>TA220SIR0D2C1600FA+3</t>
  </si>
  <si>
    <t>TA220SIR0D2C1600FB-3</t>
  </si>
  <si>
    <t>TA220SIR0D2C1600FB±0</t>
  </si>
  <si>
    <t>TA220SIR0D2C1600FB+3</t>
  </si>
  <si>
    <t>TA220SIR0D2C1600FR-3</t>
  </si>
  <si>
    <t>TA220SIR0D2C1600FR±0</t>
  </si>
  <si>
    <t>TA220SIR0D2C1600FR+3</t>
  </si>
  <si>
    <t>TA220SIR0D1C1700FS-6</t>
  </si>
  <si>
    <t>TA220SIR0D1C1700FS-3</t>
  </si>
  <si>
    <t>TA220SIR0D1C1700FS±0</t>
  </si>
  <si>
    <t>TA220SIR0D1C1700FS+3</t>
  </si>
  <si>
    <t>TA220SIR0D1C1700FS+6</t>
  </si>
  <si>
    <t>TA220SIR0D1C1700FA-3</t>
  </si>
  <si>
    <t>TA220SIR0D1C1700FA±0</t>
  </si>
  <si>
    <t>TA220SIR0D1C1700FA+3</t>
  </si>
  <si>
    <t>TA220SIR0D1C1700FB-3</t>
  </si>
  <si>
    <t>TA220SIR0D1C1700FB±0</t>
  </si>
  <si>
    <t>TA220SIR0D1C1700FB+3</t>
  </si>
  <si>
    <t>TA220SIR0D1C1700FR-3</t>
  </si>
  <si>
    <t>TA220SIR0D1C1700FR±0</t>
  </si>
  <si>
    <t>TA220SIR0D1C1700FR+3</t>
  </si>
  <si>
    <t>TA220SIR0D1C1600FS-6</t>
  </si>
  <si>
    <t>TA220SIR0D1C1600FS-3</t>
  </si>
  <si>
    <t>TA220SIR0D1C1600FS±0</t>
  </si>
  <si>
    <t>TA220SIR0D1C1600FS+3</t>
  </si>
  <si>
    <t>TA220SIR0D1C1600FS+6</t>
  </si>
  <si>
    <t>TA220SIR0D1C1600FA-3</t>
  </si>
  <si>
    <t>TA220SIR0D1C1600FA±0</t>
  </si>
  <si>
    <t>TA220SIR0D1C1600FA+3</t>
  </si>
  <si>
    <t>TA220SIR0D1C1600FB-3</t>
  </si>
  <si>
    <t>TA220SIR0D1C1600FB±0</t>
  </si>
  <si>
    <t>TA220SIR0D1C1600FB+3</t>
  </si>
  <si>
    <t>TA220SIR0D1C1600FR-3</t>
  </si>
  <si>
    <t>TA220SIR0D1C1600FR±0</t>
  </si>
  <si>
    <t>TA220SIR0D1C1600FR+3</t>
  </si>
  <si>
    <t>TA220SER0S2C4500FS-6</t>
  </si>
  <si>
    <t>TA220SER0S2C4500FS-3</t>
  </si>
  <si>
    <t>TA220SER0S2C4500FS±0</t>
  </si>
  <si>
    <t>TA220SER0S2C4500FS+3</t>
  </si>
  <si>
    <t>TA220SER0S2C4500FS+6</t>
  </si>
  <si>
    <t>TA220SER0S2C4500FA-3</t>
  </si>
  <si>
    <t>TA220SER0S2C4500FA±0</t>
  </si>
  <si>
    <t>TA220SER0S2C4500FA+3</t>
  </si>
  <si>
    <t>TA220SER0S2C4500FB-3</t>
  </si>
  <si>
    <t>TA220SER0S2C4500FB±0</t>
  </si>
  <si>
    <t>TA220SER0S2C4500FB+3</t>
  </si>
  <si>
    <t>TA220SER0S2C4500FR-3</t>
  </si>
  <si>
    <t>TA220SER0S2C4500FR±0</t>
  </si>
  <si>
    <t>TA220SER0S2C4500FR+3</t>
  </si>
  <si>
    <t>TA220SER0S2C4400FS-6</t>
  </si>
  <si>
    <t>TA220SER0S2C4400FS-3</t>
  </si>
  <si>
    <t>TA220SER0S2C4400FS±0</t>
  </si>
  <si>
    <t>TA220SER0S2C4400FS+3</t>
  </si>
  <si>
    <t>TA220SER0S2C4400FS+6</t>
  </si>
  <si>
    <t>TA220SER0S2C4400FA-3</t>
  </si>
  <si>
    <t>TA220SER0S2C4400FA±0</t>
  </si>
  <si>
    <t>TA220SER0S2C4400FA+3</t>
  </si>
  <si>
    <t>TA220SER0S2C4400FB-3</t>
  </si>
  <si>
    <t>TA220SER0S2C4400FB±0</t>
  </si>
  <si>
    <t>TA220SER0S2C4400FB+3</t>
  </si>
  <si>
    <t>TA220SER0S2C4400FR-3</t>
  </si>
  <si>
    <t>TA220SER0S2C4400FR±0</t>
  </si>
  <si>
    <t>TA220SER0S2C4400FR+3</t>
  </si>
  <si>
    <t>TA220SER0S2C4600FS-6</t>
  </si>
  <si>
    <t>TA220SER0S2C4600FS-3</t>
  </si>
  <si>
    <t>TA220SER0S2C4600FS±0</t>
  </si>
  <si>
    <t>TA220SER0S2C4600FS+3</t>
  </si>
  <si>
    <t>TA220SER0S2C4600FS+6</t>
  </si>
  <si>
    <t>TA220SER0S2C4600FA-3</t>
  </si>
  <si>
    <t>TA220SER0S2C4600FA±0</t>
  </si>
  <si>
    <t>TA220SER0S2C4600FA+3</t>
  </si>
  <si>
    <t>TA220SER0S2C4600FB-3</t>
  </si>
  <si>
    <t>TA220SER0S2C4600FB±0</t>
  </si>
  <si>
    <t>TA220SER0S2C4600FB+3</t>
  </si>
  <si>
    <t>TA220SER0S2C4600FR-3</t>
  </si>
  <si>
    <t>TA220SER0S2C4600FR±0</t>
  </si>
  <si>
    <t>TA220SER0S2C4600FR+3</t>
  </si>
  <si>
    <t>TA220SER0S1C4500FS-6</t>
  </si>
  <si>
    <t>TA220SER0S1C4500FS-3</t>
  </si>
  <si>
    <t>TA220SER0S1C4500FS±0</t>
  </si>
  <si>
    <t>TA220SER0S1C4500FS+3</t>
  </si>
  <si>
    <t>TA220SER0S1C4500FS+6</t>
  </si>
  <si>
    <t>TA220SER0S1C4500FA-3</t>
  </si>
  <si>
    <t>TA220SER0S1C4500FA±0</t>
  </si>
  <si>
    <t>TA220SER0S1C4500FA+3</t>
  </si>
  <si>
    <t>TA220SER0S1C4500FB-3</t>
  </si>
  <si>
    <t>TA220SER0S1C4500FB±0</t>
  </si>
  <si>
    <t>TA220SER0S1C4500FB+3</t>
  </si>
  <si>
    <t>TA220SER0S1C4500FR-3</t>
  </si>
  <si>
    <t>TA220SER0S1C4500FR±0</t>
  </si>
  <si>
    <t>TA220SER0S1C4500FR+3</t>
  </si>
  <si>
    <t>TA220SER0S1C4400FS-6</t>
  </si>
  <si>
    <t>TA220SER0S1C4400FS-3</t>
  </si>
  <si>
    <t>TA220SER0S1C4400FS±0</t>
  </si>
  <si>
    <t>TA220SER0S1C4400FS+3</t>
  </si>
  <si>
    <t>TA220SER0S1C4400FS+6</t>
  </si>
  <si>
    <t>TA220SER0S1C4400FA-3</t>
  </si>
  <si>
    <t>TA220SER0S1C4400FA±0</t>
  </si>
  <si>
    <t>TA220SER0S1C4400FA+3</t>
  </si>
  <si>
    <t>TA220SER0S1C4400FB-3</t>
  </si>
  <si>
    <t>TA220SER0S1C4400FB±0</t>
  </si>
  <si>
    <t>TA220SER0S1C4400FB+3</t>
  </si>
  <si>
    <t>TA220SER0S1C4400FR-3</t>
  </si>
  <si>
    <t>TA220SER0S1C4400FR±0</t>
  </si>
  <si>
    <t>TA220SER0S1C4400FR+3</t>
  </si>
  <si>
    <t>TA220SER0S1C1600FS-6</t>
  </si>
  <si>
    <t>TA220SER0S1C1600FS-3</t>
  </si>
  <si>
    <t>TA220SER0S1C1600FS±0</t>
  </si>
  <si>
    <t>TA220SER0S1C1600FS+3</t>
  </si>
  <si>
    <t>TA220SER0S1C1600FS+6</t>
  </si>
  <si>
    <t>TA220SER0S1C1600FA-3</t>
  </si>
  <si>
    <t>TA220SER0S1C1600FA±0</t>
  </si>
  <si>
    <t>TA220SER0S1C1600FA+3</t>
  </si>
  <si>
    <t>TA220SER0S1C1600FB-3</t>
  </si>
  <si>
    <t>TA220SER0S1C1600FB±0</t>
  </si>
  <si>
    <t>TA220SER0S1C1600FB+3</t>
  </si>
  <si>
    <t>TA220SER0S1C1600FR-3</t>
  </si>
  <si>
    <t>TA220SER0S1C1600FR±0</t>
  </si>
  <si>
    <t>TA220SER0S1C1600FR+3</t>
  </si>
  <si>
    <t>TA220SER0S1C1500FS-6</t>
  </si>
  <si>
    <t>TA220SER0S1C1500FS-3</t>
  </si>
  <si>
    <t>TA220SER0S1C1500FS±0</t>
  </si>
  <si>
    <t>TA220SER0S1C1500FS+3</t>
  </si>
  <si>
    <t>TA220SER0S1C1500FS+6</t>
  </si>
  <si>
    <t>TA220SER0S1C1500FA-3</t>
  </si>
  <si>
    <t>TA220SER0S1C1500FA±0</t>
  </si>
  <si>
    <t>TA220SER0S1C1500FA+3</t>
  </si>
  <si>
    <t>TA220SER0S1C1500FB-3</t>
  </si>
  <si>
    <t>TA220SER0S1C1500FB±0</t>
  </si>
  <si>
    <t>TA220SER0S1C1500FB+3</t>
  </si>
  <si>
    <t>TA220SER0S1C1500FR-3</t>
  </si>
  <si>
    <t>TA220SER0S1C1500FR±0</t>
  </si>
  <si>
    <t>TA220SER0S1C1500FR+3</t>
  </si>
  <si>
    <t>TA220SER0S1C1400FS-6</t>
  </si>
  <si>
    <t>TA220SER0S1C1400FS-3</t>
  </si>
  <si>
    <t>TA220SER0S1C1400FS±0</t>
  </si>
  <si>
    <t>TA220SER0S1C1400FS+3</t>
  </si>
  <si>
    <t>TA220SER0S1C1400FS+6</t>
  </si>
  <si>
    <t>TA220SER0S1C1400FA-3</t>
  </si>
  <si>
    <t>TA220SER0S1C1400FA±0</t>
  </si>
  <si>
    <t>TA220SER0S1C1400FA+3</t>
  </si>
  <si>
    <t>TA220SER0S1C1400FB-3</t>
  </si>
  <si>
    <t>TA220SER0S1C1400FB±0</t>
  </si>
  <si>
    <t>TA220SER0S1C1400FB+3</t>
  </si>
  <si>
    <t>TA220SER0S1C1400FR-3</t>
  </si>
  <si>
    <t>TA220SER0S1C1400FR±0</t>
  </si>
  <si>
    <t>TA220SER0S1C1400FR+3</t>
  </si>
  <si>
    <t>TA220SER0D2C4600FS-6</t>
  </si>
  <si>
    <t>TA220SER0D2C4600FS-3</t>
  </si>
  <si>
    <t>TA220SER0D2C4600FS±0</t>
  </si>
  <si>
    <t>TA220SER0D2C4600FS+3</t>
  </si>
  <si>
    <t>TA220SER0D2C4600FS+6</t>
  </si>
  <si>
    <t>TA220SER0D2C4600FA-3</t>
  </si>
  <si>
    <t>TA220SER0D2C4600FA±0</t>
  </si>
  <si>
    <t>TA220SER0D2C4600FA+3</t>
  </si>
  <si>
    <t>TA220SER0D2C4600FB-3</t>
  </si>
  <si>
    <t>TA220SER0D2C4600FB±0</t>
  </si>
  <si>
    <t>TA220SER0D2C4600FB+3</t>
  </si>
  <si>
    <t>TA220SER0D2C4600FR-3</t>
  </si>
  <si>
    <t>TA220SER0D2C4600FR±0</t>
  </si>
  <si>
    <t>TA220SER0D2C4600FR+3</t>
  </si>
  <si>
    <t>TA220SER0S1C4600FS-6</t>
  </si>
  <si>
    <t>TA220SER0S1C4600FS-3</t>
  </si>
  <si>
    <t>TA220SER0S1C4600FS±0</t>
  </si>
  <si>
    <t>TA220SER0S1C4600FS+3</t>
  </si>
  <si>
    <t>TA220SER0S1C4600FS+6</t>
  </si>
  <si>
    <t>TA220SER0S1C4600FA-3</t>
  </si>
  <si>
    <t>TA220SER0S1C4600FA±0</t>
  </si>
  <si>
    <t>TA220SER0S1C4600FA+3</t>
  </si>
  <si>
    <t>TA220SER0S1C4600FB-3</t>
  </si>
  <si>
    <t>TA220SER0S1C4600FB±0</t>
  </si>
  <si>
    <t>TA220SER0S1C4600FB+3</t>
  </si>
  <si>
    <t>TA220SER0S1C4600FR-3</t>
  </si>
  <si>
    <t>TA220SER0S1C4600FR±0</t>
  </si>
  <si>
    <t>TA220SER0S1C4600FR+3</t>
  </si>
  <si>
    <t>TA138SIR2S1C2400FS-6</t>
  </si>
  <si>
    <t>TA138SIR2S1C2400FS-3</t>
  </si>
  <si>
    <t>TA138SIR2S1C2400FS±0</t>
  </si>
  <si>
    <t>TA138SIR2S1C2400FS+3</t>
  </si>
  <si>
    <t>TA138SIR2S1C2400FS+6</t>
  </si>
  <si>
    <t>TA138SIR2S1C2400FA-3</t>
  </si>
  <si>
    <t>TA138SIR2S1C2400FA±0</t>
  </si>
  <si>
    <t>TA138SIR2S1C2400FA+3</t>
  </si>
  <si>
    <t>TA138SIR2S1C2400FB-3</t>
  </si>
  <si>
    <t>TA138SIR2S1C2400FB±0</t>
  </si>
  <si>
    <t>TA138SIR2S1C2400FB+3</t>
  </si>
  <si>
    <t>TA138SIR2S1C2400FR-3</t>
  </si>
  <si>
    <t>TA138SIR2S1C2400FR±0</t>
  </si>
  <si>
    <t>TA138SIR2S1C2400FR+3</t>
  </si>
  <si>
    <t>TA138SIR2S1C2315FS-6</t>
  </si>
  <si>
    <t>TA138SIR2S1C2315FS-3</t>
  </si>
  <si>
    <t>TA138SIR2S1C2315FS±0</t>
  </si>
  <si>
    <t>TA138SIR2S1C2315FS+3</t>
  </si>
  <si>
    <t>TA138SIR2S1C2315FS+6</t>
  </si>
  <si>
    <t>TA138SIR2S1C2315FA-3</t>
  </si>
  <si>
    <t>TA138SIR2S1C2315FA±0</t>
  </si>
  <si>
    <t>TA138SIR2S1C2315FA+3</t>
  </si>
  <si>
    <t>TA138SIR2S1C2315FB-3</t>
  </si>
  <si>
    <t>TA138SIR2S1C2315FB±0</t>
  </si>
  <si>
    <t>TA138SIR2S1C2315FB+3</t>
  </si>
  <si>
    <t>TA138SIR2S1C2315FR-3</t>
  </si>
  <si>
    <t>TA138SIR2S1C2315FR±0</t>
  </si>
  <si>
    <t>TA138SIR2S1C2315FR+3</t>
  </si>
  <si>
    <t>TA138SIR2D1C2400FS-6</t>
  </si>
  <si>
    <t>TA138SIR2D1C2400FS-3</t>
  </si>
  <si>
    <t>TA138SIR2D1C2400FS±0</t>
  </si>
  <si>
    <t>TA138SIR2D1C2400FS+3</t>
  </si>
  <si>
    <t>TA138SIR2D1C2400FS+6</t>
  </si>
  <si>
    <t>TA138SIR2D1C2400FA-3</t>
  </si>
  <si>
    <t>TA138SIR2D1C2400FA±0</t>
  </si>
  <si>
    <t>TA138SIR2D1C2400FA+3</t>
  </si>
  <si>
    <t>TA138SIR2D1C2400FB-3</t>
  </si>
  <si>
    <t>TA138SIR2D1C2400FB±0</t>
  </si>
  <si>
    <t>TA138SIR2D1C2400FB+3</t>
  </si>
  <si>
    <t>TA138SIR2D1C2400FR-3</t>
  </si>
  <si>
    <t>TA138SIR2D1C2400FR±0</t>
  </si>
  <si>
    <t>TA138SIR2D1C2400FR+3</t>
  </si>
  <si>
    <t>TA138SIR2D1C2315FS-6</t>
  </si>
  <si>
    <t>TA138SIR2D1C2315FS-3</t>
  </si>
  <si>
    <t>TA138SIR2D1C2315FS±0</t>
  </si>
  <si>
    <t>TA138SIR2D1C2315FS+3</t>
  </si>
  <si>
    <t>TA138SIR2D1C2315FS+6</t>
  </si>
  <si>
    <t>TA138SIR2D1C2315FA-3</t>
  </si>
  <si>
    <t>TA138SIR2D1C2315FA±0</t>
  </si>
  <si>
    <t>TA138SIR2D1C2315FA+3</t>
  </si>
  <si>
    <t>TA138SIR2D1C2315FB-3</t>
  </si>
  <si>
    <t>TA138SIR2D1C2315FB±0</t>
  </si>
  <si>
    <t>TA138SIR2D1C2315FB+3</t>
  </si>
  <si>
    <t>TA138SIR2D1C2315FR-3</t>
  </si>
  <si>
    <t>TA138SIR2D1C2315FR±0</t>
  </si>
  <si>
    <t>TA138SIR2D1C2315FR+3</t>
  </si>
  <si>
    <t>TA138SIR1S1C1400FS-6</t>
  </si>
  <si>
    <t>TA138SIR1S1C1400FS-3</t>
  </si>
  <si>
    <t>TA138SIR1S1C1400FS±0</t>
  </si>
  <si>
    <t>TA138SIR1S1C1400FS+3</t>
  </si>
  <si>
    <t>TA138SIR1S1C1400FS+6</t>
  </si>
  <si>
    <t>TA138SIR1S1C1400FA-3</t>
  </si>
  <si>
    <t>TA138SIR1S1C1400FA±0</t>
  </si>
  <si>
    <t>TA138SIR1S1C1400FA+3</t>
  </si>
  <si>
    <t>TA138SIR1S1C1400FB-3</t>
  </si>
  <si>
    <t>TA138SIR1S1C1400FB±0</t>
  </si>
  <si>
    <t>TA138SIR1S1C1400FB+3</t>
  </si>
  <si>
    <t>TA138SIR1S1C1400FR-3</t>
  </si>
  <si>
    <t>TA138SIR1S1C1400FR±0</t>
  </si>
  <si>
    <t>TA138SIR1S1C1400FR+3</t>
  </si>
  <si>
    <t>TA138SIR1S1C1300FS-6</t>
  </si>
  <si>
    <t>TA138SIR1S1C1300FS-3</t>
  </si>
  <si>
    <t>TA138SIR1S1C1300FS±0</t>
  </si>
  <si>
    <t>TA138SIR1S1C1300FS+3</t>
  </si>
  <si>
    <t>TA138SIR1S1C1300FS+6</t>
  </si>
  <si>
    <t>TA138SIR1S1C1300FA-3</t>
  </si>
  <si>
    <t>TA138SIR1S1C1300FA±0</t>
  </si>
  <si>
    <t>TA138SIR1S1C1300FA+3</t>
  </si>
  <si>
    <t>TA138SIR1S1C1300FB-3</t>
  </si>
  <si>
    <t>TA138SIR1S1C1300FB±0</t>
  </si>
  <si>
    <t>TA138SIR1S1C1300FB+3</t>
  </si>
  <si>
    <t>TA138SIR1S1C1300FR-3</t>
  </si>
  <si>
    <t>TA138SIR1S1C1300FR±0</t>
  </si>
  <si>
    <t>TA138SIR1S1C1300FR+3</t>
  </si>
  <si>
    <t>TA138SIR1S1C1240FS-6</t>
  </si>
  <si>
    <t>TA138SIR1S1C1240FS-3</t>
  </si>
  <si>
    <t>TA138SIR1S1C1240FS±0</t>
  </si>
  <si>
    <t>TA138SIR1S1C1240FS+3</t>
  </si>
  <si>
    <t>TA138SIR1S1C1240FS+6</t>
  </si>
  <si>
    <t>TA138SIR1S1C1240FA-3</t>
  </si>
  <si>
    <t>TA138SIR1S1C1240FA±0</t>
  </si>
  <si>
    <t>TA138SIR1S1C1240FA+3</t>
  </si>
  <si>
    <t>TA138SIR1S1C1240FB-3</t>
  </si>
  <si>
    <t>TA138SIR1S1C1240FB±0</t>
  </si>
  <si>
    <t>TA138SIR1S1C1240FB+3</t>
  </si>
  <si>
    <t>TA138SIR1S1C1240FR-3</t>
  </si>
  <si>
    <t>TA138SIR1S1C1240FR±0</t>
  </si>
  <si>
    <t>TA138SIR1S1C1240FR+3</t>
  </si>
  <si>
    <t>TA138SIR1D1C1400FS-6</t>
  </si>
  <si>
    <t>TA138SIR1D1C1400FS-3</t>
  </si>
  <si>
    <t>TA138SIR1D1C1400FS±0</t>
  </si>
  <si>
    <t>TA138SIR1D1C1400FS+3</t>
  </si>
  <si>
    <t>TA138SIR1D1C1400FS+6</t>
  </si>
  <si>
    <t>TA138SIR1D1C1400FA-3</t>
  </si>
  <si>
    <t>TA138SIR1D1C1400FA±0</t>
  </si>
  <si>
    <t>TA138SIR1D1C1400FA+3</t>
  </si>
  <si>
    <t>TA138SIR1D1C1400FB-3</t>
  </si>
  <si>
    <t>TA138SIR1D1C1400FB±0</t>
  </si>
  <si>
    <t>TA138SIR1D1C1400FB+3</t>
  </si>
  <si>
    <t>TA138SIR1D1C1400FR-3</t>
  </si>
  <si>
    <t>TA138SIR1D1C1400FR±0</t>
  </si>
  <si>
    <t>TA138SIR1D1C1400FR+3</t>
  </si>
  <si>
    <t>TA138SIR1D1C1300FS-6</t>
  </si>
  <si>
    <t>TA138SIR1D1C1300FS-3</t>
  </si>
  <si>
    <t>TA138SIR1D1C1300FS±0</t>
  </si>
  <si>
    <t>TA138SIR1D1C1300FS+3</t>
  </si>
  <si>
    <t>TA138SIR1D1C1300FS+6</t>
  </si>
  <si>
    <t>TA138SIR1D1C1300FA-3</t>
  </si>
  <si>
    <t>TA138SIR1D1C1300FA±0</t>
  </si>
  <si>
    <t>TA138SIR1D1C1300FA+3</t>
  </si>
  <si>
    <t>TA138SIR1D1C1300FB-3</t>
  </si>
  <si>
    <t>TA138SIR1D1C1300FB±0</t>
  </si>
  <si>
    <t>TA138SIR1D1C1300FB+3</t>
  </si>
  <si>
    <t>TA138SIR1D1C1300FR-3</t>
  </si>
  <si>
    <t>TA138SIR1D1C1300FR±0</t>
  </si>
  <si>
    <t>TA138SIR1D1C1300FR+3</t>
  </si>
  <si>
    <t>TA138SIR1D1C1240FS-6</t>
  </si>
  <si>
    <t>TA138SIR1D1C1240FS-3</t>
  </si>
  <si>
    <t>TA138SIR1D1C1240FS±0</t>
  </si>
  <si>
    <t>TA138SIR1D1C1240FS+3</t>
  </si>
  <si>
    <t>TA138SIR1D1C1240FS+6</t>
  </si>
  <si>
    <t>TA138SIR1D1C1240FA-3</t>
  </si>
  <si>
    <t>TA138SIR1D1C1240FA±0</t>
  </si>
  <si>
    <t>TA138SIR1D1C1240FA+3</t>
  </si>
  <si>
    <t>TA138SIR1D1C1240FB-3</t>
  </si>
  <si>
    <t>TA138SIR1D1C1240FB±0</t>
  </si>
  <si>
    <t>TA138SIR1D1C1240FB+3</t>
  </si>
  <si>
    <t>TA138SIR1D1C1240FR-3</t>
  </si>
  <si>
    <t>TA138SIR1D1C1240FR±0</t>
  </si>
  <si>
    <t>TA138SIR1D1C1240FR+3</t>
  </si>
  <si>
    <t>TA138SIR0S1C1400FS-6</t>
  </si>
  <si>
    <t>TA138SIR0S1C1400FS-3</t>
  </si>
  <si>
    <t>TA138SIR0S1C1400FS±0</t>
  </si>
  <si>
    <t>TA138SIR0S1C1400FS+3</t>
  </si>
  <si>
    <t>TA138SIR0S1C1400FS+6</t>
  </si>
  <si>
    <t>TA138SIR0S1C1400FA-3</t>
  </si>
  <si>
    <t>TA138SIR0S1C1400FA±0</t>
  </si>
  <si>
    <t>TA138SIR0S1C1400FA+3</t>
  </si>
  <si>
    <t>TA138SIR0S1C1400FB-3</t>
  </si>
  <si>
    <t>TA138SIR0S1C1400FB±0</t>
  </si>
  <si>
    <t>TA138SIR0S1C1400FB+3</t>
  </si>
  <si>
    <t>TA138SIR0S1C1400FR-3</t>
  </si>
  <si>
    <t>TA138SIR0S1C1400FR±0</t>
  </si>
  <si>
    <t>TA138SIR0S1C1400FR+3</t>
  </si>
  <si>
    <t>TA138SIR0S1C1300FS-6</t>
  </si>
  <si>
    <t>TA138SIR0S1C1300FS-3</t>
  </si>
  <si>
    <t>TA138SIR0S1C1300FS±0</t>
  </si>
  <si>
    <t>TA138SIR0S1C1300FS+3</t>
  </si>
  <si>
    <t>TA138SIR0S1C1300FS+6</t>
  </si>
  <si>
    <t>TA138SIR0S1C1300FA-3</t>
  </si>
  <si>
    <t>TA138SIR0S1C1300FA±0</t>
  </si>
  <si>
    <t>TA138SIR0S1C1300FA+3</t>
  </si>
  <si>
    <t>TA138SIR0S1C1300FB-3</t>
  </si>
  <si>
    <t>TA138SIR0S1C1300FB±0</t>
  </si>
  <si>
    <t>TA138SIR0S1C1300FB+3</t>
  </si>
  <si>
    <t>TA138SIR0S1C1300FR-3</t>
  </si>
  <si>
    <t>TA138SIR0S1C1300FR±0</t>
  </si>
  <si>
    <t>TA138SIR0S1C1300FR+3</t>
  </si>
  <si>
    <t>TA138SIR0S1C1240FS-6</t>
  </si>
  <si>
    <t>TA138SIR0S1C1240FS-3</t>
  </si>
  <si>
    <t>TA138SIR0S1C1240FS±0</t>
  </si>
  <si>
    <t>TA138SIR0S1C1240FS+3</t>
  </si>
  <si>
    <t>TA138SIR0S1C1240FS+6</t>
  </si>
  <si>
    <t>TA138SIR0S1C1240FA-3</t>
  </si>
  <si>
    <t>TA138SIR0S1C1240FA±0</t>
  </si>
  <si>
    <t>TA138SIR0S1C1240FA+3</t>
  </si>
  <si>
    <t>TA138SIR0S1C1240FB-3</t>
  </si>
  <si>
    <t>TA138SIR0S1C1240FB±0</t>
  </si>
  <si>
    <t>TA138SIR0S1C1240FB+3</t>
  </si>
  <si>
    <t>TA138SIR0S1C1240FR-3</t>
  </si>
  <si>
    <t>TA138SIR0S1C1240FR±0</t>
  </si>
  <si>
    <t>TA138SIR0S1C1240FR+3</t>
  </si>
  <si>
    <t>TA138SIR0D1C1400FS-6</t>
  </si>
  <si>
    <t>TA138SIR0D1C1400FS-3</t>
  </si>
  <si>
    <t>TA138SIR0D1C1400FS±0</t>
  </si>
  <si>
    <t>TA138SIR0D1C1400FS+3</t>
  </si>
  <si>
    <t>TA138SIR0D1C1400FS+6</t>
  </si>
  <si>
    <t>TA138SIR0D1C1400FA-3</t>
  </si>
  <si>
    <t>TA138SIR0D1C1400FA±0</t>
  </si>
  <si>
    <t>TA138SIR0D1C1400FA+3</t>
  </si>
  <si>
    <t>TA138SIR0D1C1400FB-3</t>
  </si>
  <si>
    <t>TA138SIR0D1C1400FB±0</t>
  </si>
  <si>
    <t>TA138SIR0D1C1400FB+3</t>
  </si>
  <si>
    <t>TA138SIR0D1C1400FR-3</t>
  </si>
  <si>
    <t>TA138SIR0D1C1400FR±0</t>
  </si>
  <si>
    <t>TA138SIR0D1C1400FR+3</t>
  </si>
  <si>
    <t>TA138SIR0D1C1300FS-6</t>
  </si>
  <si>
    <t>TA138SIR0D1C1300FS-3</t>
  </si>
  <si>
    <t>TA138SIR0D1C1300FS±0</t>
  </si>
  <si>
    <t>TA138SIR0D1C1300FS+3</t>
  </si>
  <si>
    <t>TA138SIR0D1C1300FS+6</t>
  </si>
  <si>
    <t>TA138SIR0D1C1300FA-3</t>
  </si>
  <si>
    <t>TA138SIR0D1C1300FA±0</t>
  </si>
  <si>
    <t>TA138SIR0D1C1300FA+3</t>
  </si>
  <si>
    <t>TA138SIR0D1C1300FB-3</t>
  </si>
  <si>
    <t>TA138SIR0D1C1300FB±0</t>
  </si>
  <si>
    <t>TA138SIR0D1C1300FB+3</t>
  </si>
  <si>
    <t>TA138SIR0D1C1300FR-3</t>
  </si>
  <si>
    <t>TA138SIR0D1C1300FR±0</t>
  </si>
  <si>
    <t>TA138SIR0D1C1300FR+3</t>
  </si>
  <si>
    <t>TA138SIR0D1C1240FS-6</t>
  </si>
  <si>
    <t>TA138SIR0D1C1240FS-3</t>
  </si>
  <si>
    <t>TA138SIR0D1C1240FS±0</t>
  </si>
  <si>
    <t>TA138SIR0D1C1240FS+3</t>
  </si>
  <si>
    <t>TA138SIR0D1C1240FS+6</t>
  </si>
  <si>
    <t>TA138SIR0D1C1240FA-3</t>
  </si>
  <si>
    <t>TA138SIR0D1C1240FA±0</t>
  </si>
  <si>
    <t>TA138SIR0D1C1240FA+3</t>
  </si>
  <si>
    <t>TA138SIR0D1C1240FB-3</t>
  </si>
  <si>
    <t>TA138SIR0D1C1240FB±0</t>
  </si>
  <si>
    <t>TA138SIR0D1C1240FB+3</t>
  </si>
  <si>
    <t>TA138SIR0D1C1240FR-3</t>
  </si>
  <si>
    <t>TA138SIR0D1C1240FR±0</t>
  </si>
  <si>
    <t>TA138SIR0D1C1240FR+3</t>
  </si>
  <si>
    <t>TA138SER0S1C4400FS-6</t>
  </si>
  <si>
    <t>TA138SER0S1C4400FS-3</t>
  </si>
  <si>
    <t>TA138SER0S1C4400FS±0</t>
  </si>
  <si>
    <t>TA138SER0S1C4400FS+3</t>
  </si>
  <si>
    <t>TA138SER0S1C4400FS+6</t>
  </si>
  <si>
    <t>TA138SER0S1C4400FA-3</t>
  </si>
  <si>
    <t>TA138SER0S1C4400FA±0</t>
  </si>
  <si>
    <t>TA138SER0S1C4400FA+3</t>
  </si>
  <si>
    <t>TA138SER0S1C4400FB-3</t>
  </si>
  <si>
    <t>TA138SER0S1C4400FB±0</t>
  </si>
  <si>
    <t>TA138SER0S1C4400FB+3</t>
  </si>
  <si>
    <t>TA138SER0S1C4400FR-3</t>
  </si>
  <si>
    <t>TA138SER0S1C4400FR±0</t>
  </si>
  <si>
    <t>TA138SER0S1C4400FR+3</t>
  </si>
  <si>
    <t>TA138SER0S1C4300FS-6</t>
  </si>
  <si>
    <t>TA138SER0S1C4300FS-3</t>
  </si>
  <si>
    <t>TA138SER0S1C4300FS±0</t>
  </si>
  <si>
    <t>TA138SER0S1C4300FS+3</t>
  </si>
  <si>
    <t>TA138SER0S1C4300FS+6</t>
  </si>
  <si>
    <t>TA138SER0S1C4300FA-3</t>
  </si>
  <si>
    <t>TA138SER0S1C4300FA±0</t>
  </si>
  <si>
    <t>TA138SER0S1C4300FA+3</t>
  </si>
  <si>
    <t>TA138SER0S1C4300FB-3</t>
  </si>
  <si>
    <t>TA138SER0S1C4300FB±0</t>
  </si>
  <si>
    <t>TA138SER0S1C4300FB+3</t>
  </si>
  <si>
    <t>TA138SER0S1C4300FR-3</t>
  </si>
  <si>
    <t>TA138SER0S1C4300FR±0</t>
  </si>
  <si>
    <t>TA138SER0S1C4300FR+3</t>
  </si>
  <si>
    <t>TA138SER0S1C4240FS-6</t>
  </si>
  <si>
    <t>TA138SER0S1C4240FS-3</t>
  </si>
  <si>
    <t>TA138SER0S1C4240FS±0</t>
  </si>
  <si>
    <t>TA138SER0S1C4240FS+3</t>
  </si>
  <si>
    <t>TA138SER0S1C4240FS+6</t>
  </si>
  <si>
    <t>TA138SER0S1C4240FA-3</t>
  </si>
  <si>
    <t>TA138SER0S1C4240FA±0</t>
  </si>
  <si>
    <t>TA138SER0S1C4240FA+3</t>
  </si>
  <si>
    <t>TA138SER0S1C4240FB-3</t>
  </si>
  <si>
    <t>TA138SER0S1C4240FB±0</t>
  </si>
  <si>
    <t>TA138SER0S1C4240FB+3</t>
  </si>
  <si>
    <t>TA138SER0S1C4240FR-3</t>
  </si>
  <si>
    <t>TA138SER0S1C4240FR±0</t>
  </si>
  <si>
    <t>TA138SER0S1C4240FR+3</t>
  </si>
  <si>
    <t>TA060SIR2S1C2250FS-6</t>
  </si>
  <si>
    <t>TA060SIR2S1C2250FS-3</t>
  </si>
  <si>
    <t>TA060SIR2S1C2250FS±0</t>
  </si>
  <si>
    <t>TA060SIR2S1C2250FS+3</t>
  </si>
  <si>
    <t>TA060SIR2S1C2250FS+6</t>
  </si>
  <si>
    <t>TA060SIR2S1C2250FA-3</t>
  </si>
  <si>
    <t>TA060SIR2S1C2250FA±0</t>
  </si>
  <si>
    <t>TA060SIR2S1C2250FA+3</t>
  </si>
  <si>
    <t>TA060SIR2S1C2250FB-3</t>
  </si>
  <si>
    <t>TA060SIR2S1C2250FB±0</t>
  </si>
  <si>
    <t>TA060SIR2S1C2250FB+3</t>
  </si>
  <si>
    <t>TA060SIR2S1C2250FR-3</t>
  </si>
  <si>
    <t>TA060SIR2S1C2250FR±0</t>
  </si>
  <si>
    <t>TA060SIR2S1C2250FR+3</t>
  </si>
  <si>
    <t>TA060SIR2D1C2250FS-6</t>
  </si>
  <si>
    <t>TA060SIR2D1C2250FS-3</t>
  </si>
  <si>
    <t>TA060SIR2D1C2250FS±0</t>
  </si>
  <si>
    <t>TA060SIR2D1C2250FS+3</t>
  </si>
  <si>
    <t>TA060SIR2D1C2250FS+6</t>
  </si>
  <si>
    <t>TA060SIR2D1C2250FA-3</t>
  </si>
  <si>
    <t>TA060SIR2D1C2250FA±0</t>
  </si>
  <si>
    <t>TA060SIR2D1C2250FA+3</t>
  </si>
  <si>
    <t>TA060SIR2D1C2250FB-3</t>
  </si>
  <si>
    <t>TA060SIR2D1C2250FB±0</t>
  </si>
  <si>
    <t>TA060SIR2D1C2250FB+3</t>
  </si>
  <si>
    <t>TA060SIR2D1C2250FR-3</t>
  </si>
  <si>
    <t>TA060SIR2D1C2250FR±0</t>
  </si>
  <si>
    <t>TA060SIR2D1C2250FR+3</t>
  </si>
  <si>
    <t>TA060SIR1S1C1070FS-6</t>
  </si>
  <si>
    <t>TA060SIR1S1C1070FS-3</t>
  </si>
  <si>
    <t>TA060SIR1S1C1070FS±0</t>
  </si>
  <si>
    <t>TA060SIR1S1C1070FS+3</t>
  </si>
  <si>
    <t>TA060SIR1S1C1070FS+6</t>
  </si>
  <si>
    <t>TA060SIR1S1C1070FA-3</t>
  </si>
  <si>
    <t>TA060SIR1S1C1070FA±0</t>
  </si>
  <si>
    <t>TA060SIR1S1C1070FA+3</t>
  </si>
  <si>
    <t>TA060SIR1S1C1070FB-3</t>
  </si>
  <si>
    <t>TA060SIR1S1C1070FB±0</t>
  </si>
  <si>
    <t>TA060SIR1S1C1070FB+3</t>
  </si>
  <si>
    <t>TA060SIR1S1C1070FR-3</t>
  </si>
  <si>
    <t>TA060SIR1S1C1070FR±0</t>
  </si>
  <si>
    <t>TA060SIR1S1C1070FR+3</t>
  </si>
  <si>
    <t>TA060SIR1D1C1070FS-6</t>
  </si>
  <si>
    <t>TA060SIR1D1C1070FS-3</t>
  </si>
  <si>
    <t>TA060SIR1D1C1070FS±0</t>
  </si>
  <si>
    <t>TA060SIR1D1C1070FS+3</t>
  </si>
  <si>
    <t>TA060SIR1D1C1070FS+6</t>
  </si>
  <si>
    <t>TA060SIR1D1C1070FA-3</t>
  </si>
  <si>
    <t>TA060SIR1D1C1070FA±0</t>
  </si>
  <si>
    <t>TA060SIR1D1C1070FA+3</t>
  </si>
  <si>
    <t>TA060SIR1D1C1070FB-3</t>
  </si>
  <si>
    <t>TA060SIR1D1C1070FB±0</t>
  </si>
  <si>
    <t>TA060SIR1D1C1070FB+3</t>
  </si>
  <si>
    <t>TA060SIR1D1C1070FR-3</t>
  </si>
  <si>
    <t>TA060SIR1D1C1070FR±0</t>
  </si>
  <si>
    <t>TA060SIR1D1C1070FR+3</t>
  </si>
  <si>
    <t>TA060SIR1S1C1240FS-6</t>
  </si>
  <si>
    <t>TA060SIR1S1C1240FS-3</t>
  </si>
  <si>
    <t>TA060SIR1S1C1240FS±0</t>
  </si>
  <si>
    <t>TA060SIR1S1C1240FS+3</t>
  </si>
  <si>
    <t>TA060SIR1S1C1240FS+6</t>
  </si>
  <si>
    <t>TA060SIR1S1C1240FA-3</t>
  </si>
  <si>
    <t>TA060SIR1S1C1240FA±0</t>
  </si>
  <si>
    <t>TA060SIR1S1C1240FA+3</t>
  </si>
  <si>
    <t>TA060SIR1S1C1240FB-3</t>
  </si>
  <si>
    <t>TA060SIR1S1C1240FB±0</t>
  </si>
  <si>
    <t>TA060SIR1S1C1240FB+3</t>
  </si>
  <si>
    <t>TA060SIR1S1C1240FR-3</t>
  </si>
  <si>
    <t>TA060SIR1S1C1240FR±0</t>
  </si>
  <si>
    <t>TA060SIR1S1C1240FR+3</t>
  </si>
  <si>
    <t>TA060SIR1S1C1120FS-6</t>
  </si>
  <si>
    <t>TA060SIR1S1C1120FS-3</t>
  </si>
  <si>
    <t>TA060SIR1S1C1120FS±0</t>
  </si>
  <si>
    <t>TA060SIR1S1C1120FS+3</t>
  </si>
  <si>
    <t>TA060SIR1S1C1120FS+6</t>
  </si>
  <si>
    <t>TA060SIR1S1C1120FA-3</t>
  </si>
  <si>
    <t>TA060SIR1S1C1120FA±0</t>
  </si>
  <si>
    <t>TA060SIR1S1C1120FA+3</t>
  </si>
  <si>
    <t>TA060SIR1S1C1120FB-3</t>
  </si>
  <si>
    <t>TA060SIR1S1C1120FB±0</t>
  </si>
  <si>
    <t>TA060SIR1S1C1120FB+3</t>
  </si>
  <si>
    <t>TA060SIR1S1C1120FR-3</t>
  </si>
  <si>
    <t>TA060SIR1S1C1120FR±0</t>
  </si>
  <si>
    <t>TA060SIR1S1C1120FR+3</t>
  </si>
  <si>
    <t>TA060SIR1D1C1240FS-6</t>
  </si>
  <si>
    <t>TA060SIR1D1C1240FS-3</t>
  </si>
  <si>
    <t>TA060SIR1D1C1240FS±0</t>
  </si>
  <si>
    <t>TA060SIR1D1C1240FS+3</t>
  </si>
  <si>
    <t>TA060SIR1D1C1240FS+6</t>
  </si>
  <si>
    <t>TA060SIR1D1C1240FA-3</t>
  </si>
  <si>
    <t>TA060SIR1D1C1240FA±0</t>
  </si>
  <si>
    <t>TA060SIR1D1C1240FA+3</t>
  </si>
  <si>
    <t>TA060SIR1D1C1240FB-3</t>
  </si>
  <si>
    <t>TA060SIR1D1C1240FB±0</t>
  </si>
  <si>
    <t>TA060SIR1D1C1240FB+3</t>
  </si>
  <si>
    <t>TA060SIR1D1C1240FR-3</t>
  </si>
  <si>
    <t>TA060SIR1D1C1240FR±0</t>
  </si>
  <si>
    <t>TA060SIR1D1C1240FR+3</t>
  </si>
  <si>
    <t>TA060SIR1D1C1120FS-6</t>
  </si>
  <si>
    <t>TA060SIR1D1C1120FS-3</t>
  </si>
  <si>
    <t>TA060SIR1D1C1120FS±0</t>
  </si>
  <si>
    <t>TA060SIR1D1C1120FS+3</t>
  </si>
  <si>
    <t>TA060SIR1D1C1120FS+6</t>
  </si>
  <si>
    <t>TA060SIR1D1C1120FA-3</t>
  </si>
  <si>
    <t>TA060SIR1D1C1120FA±0</t>
  </si>
  <si>
    <t>TA060SIR1D1C1120FA+3</t>
  </si>
  <si>
    <t>TA060SIR1D1C1120FB-3</t>
  </si>
  <si>
    <t>TA060SIR1D1C1120FB±0</t>
  </si>
  <si>
    <t>TA060SIR1D1C1120FB+3</t>
  </si>
  <si>
    <t>TA060SIR1D1C1120FR-3</t>
  </si>
  <si>
    <t>TA060SIR1D1C1120FR±0</t>
  </si>
  <si>
    <t>TA060SIR1D1C1120FR+3</t>
  </si>
  <si>
    <t>TA060SIR1S1C2250FS-6</t>
  </si>
  <si>
    <t>TA060SIR1S1C2250FS-3</t>
  </si>
  <si>
    <t>TA060SIR1S1C2250FS±0</t>
  </si>
  <si>
    <t>TA060SIR1S1C2250FS+3</t>
  </si>
  <si>
    <t>TA060SIR1S1C2250FS+6</t>
  </si>
  <si>
    <t>TA060SIR1S1C2250FA-3</t>
  </si>
  <si>
    <t>TA060SIR1S1C2250FA±0</t>
  </si>
  <si>
    <t>TA060SIR1S1C2250FA+3</t>
  </si>
  <si>
    <t>TA060SIR1S1C2250FB-3</t>
  </si>
  <si>
    <t>TA060SIR1S1C2250FB±0</t>
  </si>
  <si>
    <t>TA060SIR1S1C2250FB+3</t>
  </si>
  <si>
    <t>TA060SIR1S1C2250FR-3</t>
  </si>
  <si>
    <t>TA060SIR1S1C2250FR±0</t>
  </si>
  <si>
    <t>TA060SIR1S1C2250FR+3</t>
  </si>
  <si>
    <t>TA060SIR0S1C1240FS-6</t>
  </si>
  <si>
    <t>TA060SIR0S1C1240FS-3</t>
  </si>
  <si>
    <t>TA060SIR0S1C1240FS±0</t>
  </si>
  <si>
    <t>TA060SIR0S1C1240FS+3</t>
  </si>
  <si>
    <t>TA060SIR0S1C1240FS+6</t>
  </si>
  <si>
    <t>TA060SIR0S1C1240FA-3</t>
  </si>
  <si>
    <t>TA060SIR0S1C1240FA±0</t>
  </si>
  <si>
    <t>TA060SIR0S1C1240FA+3</t>
  </si>
  <si>
    <t>TA060SIR0S1C1240FB-3</t>
  </si>
  <si>
    <t>TA060SIR0S1C1240FB±0</t>
  </si>
  <si>
    <t>TA060SIR0S1C1240FB+3</t>
  </si>
  <si>
    <t>TA060SIR0S1C1240FR-3</t>
  </si>
  <si>
    <t>TA060SIR0S1C1240FR±0</t>
  </si>
  <si>
    <t>TA060SIR0S1C1240FR+3</t>
  </si>
  <si>
    <t>TA060SIR0S1C1120FS-6</t>
  </si>
  <si>
    <t>TA060SIR0S1C1120FS-3</t>
  </si>
  <si>
    <t>TA060SIR0S1C1120FS±0</t>
  </si>
  <si>
    <t>TA060SIR0S1C1120FS+3</t>
  </si>
  <si>
    <t>TA060SIR0S1C1120FS+6</t>
  </si>
  <si>
    <t>TA060SIR0S1C1120FA-3</t>
  </si>
  <si>
    <t>TA060SIR0S1C1120FA±0</t>
  </si>
  <si>
    <t>TA060SIR0S1C1120FA+3</t>
  </si>
  <si>
    <t>TA060SIR0S1C1120FB-3</t>
  </si>
  <si>
    <t>TA060SIR0S1C1120FB±0</t>
  </si>
  <si>
    <t>TA060SIR0S1C1120FB+3</t>
  </si>
  <si>
    <t>TA060SIR0S1C1120FR-3</t>
  </si>
  <si>
    <t>TA060SIR0S1C1120FR±0</t>
  </si>
  <si>
    <t>TA060SIR0S1C1120FR+3</t>
  </si>
  <si>
    <t>TA060SIR0S1C1070FS-6</t>
  </si>
  <si>
    <t>TA060SIR0S1C1070FS-3</t>
  </si>
  <si>
    <t>TA060SIR0S1C1070FS±0</t>
  </si>
  <si>
    <t>TA060SIR0S1C1070FS+3</t>
  </si>
  <si>
    <t>TA060SIR0S1C1070FS+6</t>
  </si>
  <si>
    <t>TA060SIR0S1C1070FA-3</t>
  </si>
  <si>
    <t>TA060SIR0S1C1070FA±0</t>
  </si>
  <si>
    <t>TA060SIR0S1C1070FA+3</t>
  </si>
  <si>
    <t>TA060SIR0S1C1070FB-3</t>
  </si>
  <si>
    <t>TA060SIR0S1C1070FB±0</t>
  </si>
  <si>
    <t>TA060SIR0S1C1070FB+3</t>
  </si>
  <si>
    <t>TA060SIR0S1C1070FR-3</t>
  </si>
  <si>
    <t>TA060SIR0S1C1070FR±0</t>
  </si>
  <si>
    <t>TA060SIR0S1C1070FR+3</t>
  </si>
  <si>
    <t>TA060SIR0D1C1240FS-6</t>
  </si>
  <si>
    <t>TA060SIR0D1C1240FS-3</t>
  </si>
  <si>
    <t>TA060SIR0D1C1240FS±0</t>
  </si>
  <si>
    <t>TA060SIR0D1C1240FS+3</t>
  </si>
  <si>
    <t>TA060SIR0D1C1240FS+6</t>
  </si>
  <si>
    <t>TA060SIR0D1C1240FA-3</t>
  </si>
  <si>
    <t>TA060SIR0D1C1240FA±0</t>
  </si>
  <si>
    <t>TA060SIR0D1C1240FA+3</t>
  </si>
  <si>
    <t>TA060SIR0D1C1240FB-3</t>
  </si>
  <si>
    <t>TA060SIR0D1C1240FB±0</t>
  </si>
  <si>
    <t>TA060SIR0D1C1240FB+3</t>
  </si>
  <si>
    <t>TA060SIR0D1C1240FR-3</t>
  </si>
  <si>
    <t>TA060SIR0D1C1240FR±0</t>
  </si>
  <si>
    <t>TA060SIR0D1C1240FR+3</t>
  </si>
  <si>
    <t>TA060SIR0D1C1120FS-6</t>
  </si>
  <si>
    <t>TA060SIR0D1C1120FS-3</t>
  </si>
  <si>
    <t>TA060SIR0D1C1120FS±0</t>
  </si>
  <si>
    <t>TA060SIR0D1C1120FS+3</t>
  </si>
  <si>
    <t>TA060SIR0D1C1120FS+6</t>
  </si>
  <si>
    <t>TA060SIR0D1C1120FA-3</t>
  </si>
  <si>
    <t>TA060SIR0D1C1120FA±0</t>
  </si>
  <si>
    <t>TA060SIR0D1C1120FA+3</t>
  </si>
  <si>
    <t>TA060SIR0D1C1120FB-3</t>
  </si>
  <si>
    <t>TA060SIR0D1C1120FB±0</t>
  </si>
  <si>
    <t>TA060SIR0D1C1120FB+3</t>
  </si>
  <si>
    <t>TA060SIR0D1C1120FR-3</t>
  </si>
  <si>
    <t>TA060SIR0D1C1120FR±0</t>
  </si>
  <si>
    <t>TA060SIR0D1C1120FR+3</t>
  </si>
  <si>
    <t>TA060SIR0D1C1070FS-6</t>
  </si>
  <si>
    <t>TA060SIR0D1C1070FS-3</t>
  </si>
  <si>
    <t>TA060SIR0D1C1070FS±0</t>
  </si>
  <si>
    <t>TA060SIR0D1C1070FS+3</t>
  </si>
  <si>
    <t>TA060SIR0D1C1070FS+6</t>
  </si>
  <si>
    <t>TA060SIR0D1C1070FA-3</t>
  </si>
  <si>
    <t>TA060SIR0D1C1070FA±0</t>
  </si>
  <si>
    <t>TA060SIR0D1C1070FA+3</t>
  </si>
  <si>
    <t>TA060SIR0D1C1070FB-3</t>
  </si>
  <si>
    <t>TA060SIR0D1C1070FB±0</t>
  </si>
  <si>
    <t>TA060SIR0D1C1070FB+3</t>
  </si>
  <si>
    <t>TA060SIR0D1C1070FR-3</t>
  </si>
  <si>
    <t>TA060SIR0D1C1070FR±0</t>
  </si>
  <si>
    <t>TA060SIR0D1C1070FR+3</t>
  </si>
  <si>
    <t>TA060SIR0S0C1120FS-6</t>
  </si>
  <si>
    <t>TA060SIR0S0C1120FS-3</t>
  </si>
  <si>
    <t>TA060SIR0S0C1120FS±0</t>
  </si>
  <si>
    <t>TA060SIR0S0C1120FS+3</t>
  </si>
  <si>
    <t>TA060SIR0S0C1120FS+6</t>
  </si>
  <si>
    <t>TA060SIR0S0C1120FA-3</t>
  </si>
  <si>
    <t>TA060SIR0S0C1120FA±0</t>
  </si>
  <si>
    <t>TA060SIR0S0C1120FA+3</t>
  </si>
  <si>
    <t>TA060SIR0S0C1120FB-3</t>
  </si>
  <si>
    <t>TA060SIR0S0C1120FB±0</t>
  </si>
  <si>
    <t>TA060SIR0S0C1120FB+3</t>
  </si>
  <si>
    <t>TA060SIR0S0C1120FR-3</t>
  </si>
  <si>
    <t>TA060SIR0S0C1120FR±0</t>
  </si>
  <si>
    <t>TA060SIR0S0C1120FR+3</t>
  </si>
  <si>
    <t>TA060SER0S1C1240FS-6</t>
  </si>
  <si>
    <t>TA060SER0S1C1240FS-3</t>
  </si>
  <si>
    <t>TA060SER0S1C1240FS±0</t>
  </si>
  <si>
    <t>TA060SER0S1C1240FS+3</t>
  </si>
  <si>
    <t>TA060SER0S1C1240FS+6</t>
  </si>
  <si>
    <t>TA060SER0S1C1240FA-3</t>
  </si>
  <si>
    <t>TA060SER0S1C1240FA±0</t>
  </si>
  <si>
    <t>TA060SER0S1C1240FA+3</t>
  </si>
  <si>
    <t>TA060SER0S1C1240FB-3</t>
  </si>
  <si>
    <t>TA060SER0S1C1240FB±0</t>
  </si>
  <si>
    <t>TA060SER0S1C1240FB+3</t>
  </si>
  <si>
    <t>TA060SER0S1C1240FR-3</t>
  </si>
  <si>
    <t>TA060SER0S1C1240FR±0</t>
  </si>
  <si>
    <t>TA060SER0S1C1240FR+3</t>
  </si>
  <si>
    <t>TA060SER0S1C1120FS-6</t>
  </si>
  <si>
    <t>TA060SER0S1C1120FS-3</t>
  </si>
  <si>
    <t>TA060SER0S1C1120FS±0</t>
  </si>
  <si>
    <t>TA060SER0S1C1120FS+3</t>
  </si>
  <si>
    <t>TA060SER0S1C1120FS+6</t>
  </si>
  <si>
    <t>TA060SER0S1C1120FA-3</t>
  </si>
  <si>
    <t>TA060SER0S1C1120FA±0</t>
  </si>
  <si>
    <t>TA060SER0S1C1120FA+3</t>
  </si>
  <si>
    <t>TA060SER0S1C1120FB-3</t>
  </si>
  <si>
    <t>TA060SER0S1C1120FB±0</t>
  </si>
  <si>
    <t>TA060SER0S1C1120FB+3</t>
  </si>
  <si>
    <t>TA060SER0S1C1120FR-3</t>
  </si>
  <si>
    <t>TA060SER0S1C1120FR±0</t>
  </si>
  <si>
    <t>TA060SER0S1C1120FR+3</t>
  </si>
  <si>
    <t>TA060SER0S1C1070FS-6</t>
  </si>
  <si>
    <t>TA060SER0S1C1070FS-3</t>
  </si>
  <si>
    <t>TA060SER0S1C1070FS±0</t>
  </si>
  <si>
    <t>TA060SER0S1C1070FS+3</t>
  </si>
  <si>
    <t>TA060SER0S1C1070FS+6</t>
  </si>
  <si>
    <t>TA060SER0S1C1070FA-3</t>
  </si>
  <si>
    <t>TA060SER0S1C1070FA±0</t>
  </si>
  <si>
    <t>TA060SER0S1C1070FA+3</t>
  </si>
  <si>
    <t>TA060SER0S1C1070FB-3</t>
  </si>
  <si>
    <t>TA060SER0S1C1070FB±0</t>
  </si>
  <si>
    <t>TA060SER0S1C1070FB+3</t>
  </si>
  <si>
    <t>TA060SER0S1C1070FR-3</t>
  </si>
  <si>
    <t>TA060SER0S1C1070FR±0</t>
  </si>
  <si>
    <t>TA060SER0S1C1070FR+3</t>
  </si>
  <si>
    <t>TA060SER0D1C1240FS-6</t>
  </si>
  <si>
    <t>TA060SER0D1C1240FS-3</t>
  </si>
  <si>
    <t>TA060SER0D1C1240FS±0</t>
  </si>
  <si>
    <t>TA060SER0D1C1240FS+3</t>
  </si>
  <si>
    <t>TA060SER0D1C1240FS+6</t>
  </si>
  <si>
    <t>TA060SER0D1C1240FA-3</t>
  </si>
  <si>
    <t>TA060SER0D1C1240FA±0</t>
  </si>
  <si>
    <t>TA060SER0D1C1240FA+3</t>
  </si>
  <si>
    <t>TA060SER0D1C1240FB-3</t>
  </si>
  <si>
    <t>TA060SER0D1C1240FB±0</t>
  </si>
  <si>
    <t>TA060SER0D1C1240FB+3</t>
  </si>
  <si>
    <t>TA060SER0D1C1240FR-3</t>
  </si>
  <si>
    <t>TA060SER0D1C1240FR±0</t>
  </si>
  <si>
    <t>TA060SER0D1C1240FR+3</t>
  </si>
  <si>
    <t>TA060SER0D1C1120FS-6</t>
  </si>
  <si>
    <t>TA060SER0D1C1120FS-3</t>
  </si>
  <si>
    <t>TA060SER0D1C1120FS±0</t>
  </si>
  <si>
    <t>TA060SER0D1C1120FS+3</t>
  </si>
  <si>
    <t>TA060SER0D1C1120FS+6</t>
  </si>
  <si>
    <t>TA060SER0D1C1120FA-3</t>
  </si>
  <si>
    <t>TA060SER0D1C1120FA±0</t>
  </si>
  <si>
    <t>TA060SER0D1C1120FA+3</t>
  </si>
  <si>
    <t>TA060SER0D1C1120FB-3</t>
  </si>
  <si>
    <t>TA060SER0D1C1120FB±0</t>
  </si>
  <si>
    <t>TA060SER0D1C1120FB+3</t>
  </si>
  <si>
    <t>TA060SER0D1C1120FR-3</t>
  </si>
  <si>
    <t>TA060SER0D1C1120FR±0</t>
  </si>
  <si>
    <t>TA060SER0D1C1120FR+3</t>
  </si>
  <si>
    <t>TA060SER0D1C1070FS-6</t>
  </si>
  <si>
    <t>TA060SER0D1C1070FS-3</t>
  </si>
  <si>
    <t>TA060SER0D1C1070FS±0</t>
  </si>
  <si>
    <t>TA060SER0D1C1070FS+3</t>
  </si>
  <si>
    <t>TA060SER0D1C1070FS+6</t>
  </si>
  <si>
    <t>TA060SER0D1C1070FA-3</t>
  </si>
  <si>
    <t>TA060SER0D1C1070FA±0</t>
  </si>
  <si>
    <t>TA060SER0D1C1070FA+3</t>
  </si>
  <si>
    <t>TA060SER0D1C1070FB-3</t>
  </si>
  <si>
    <t>TA060SER0D1C1070FB±0</t>
  </si>
  <si>
    <t>TA060SER0D1C1070FB+3</t>
  </si>
  <si>
    <t>TA060SER0D1C1070FR-3</t>
  </si>
  <si>
    <t>TA060SER0D1C1070FR±0</t>
  </si>
  <si>
    <t>TA060SER0D1C1070FR+3</t>
  </si>
  <si>
    <t>TA220COR0D0C1600T</t>
  </si>
  <si>
    <t>ARMADO DE ESTRUCTURAS DE ACERO Y DE CONCRETO</t>
  </si>
  <si>
    <t>EA220COU0S0-400-S1</t>
  </si>
  <si>
    <t>EA220COU0S0-400-S2</t>
  </si>
  <si>
    <t>EA220COU0S0-400-A1</t>
  </si>
  <si>
    <t>EA220COU0S0-400-A2</t>
  </si>
  <si>
    <t>EA220COU0S0-500-S1</t>
  </si>
  <si>
    <t>EA220COU0S0-500-S2</t>
  </si>
  <si>
    <t>EA220COU0S0-500-A1</t>
  </si>
  <si>
    <t>EA220COU0S0-500-A2</t>
  </si>
  <si>
    <t>EA220COU0S09500-S1</t>
  </si>
  <si>
    <t>EA220COU0S09500-S2</t>
  </si>
  <si>
    <t>EA220COU0S09500-A1</t>
  </si>
  <si>
    <t>EA220COU0S09500-A2</t>
  </si>
  <si>
    <t>EA220COU0S0-600-S1</t>
  </si>
  <si>
    <t>EA220COU0S0-600-S2</t>
  </si>
  <si>
    <t>EA220COU0S0-600-A1</t>
  </si>
  <si>
    <t>EA220COU0S0-600-A2</t>
  </si>
  <si>
    <t>EA220COU0D0-400-S1</t>
  </si>
  <si>
    <t>EA220COU0D0-400-S2</t>
  </si>
  <si>
    <t>EA220COU0D0-400-A1</t>
  </si>
  <si>
    <t>EA220COU0D0-400-A2</t>
  </si>
  <si>
    <t>EA220COU0D0-500-S1</t>
  </si>
  <si>
    <t>EA220COU0D0-500-S2</t>
  </si>
  <si>
    <t>EA220COU0D0-500-A1</t>
  </si>
  <si>
    <t>EA220COU0D0-500-A2</t>
  </si>
  <si>
    <t>EA220COU0D09500-S1</t>
  </si>
  <si>
    <t>EA220COU0D09500-S2</t>
  </si>
  <si>
    <t>EA220COU0D09500-A1</t>
  </si>
  <si>
    <t>EA220COU0D09500-A2</t>
  </si>
  <si>
    <t>EA220COU0D0-600-S1</t>
  </si>
  <si>
    <t>EA220COU0D0-600-S2</t>
  </si>
  <si>
    <t>EA220COU0D0-600-A1</t>
  </si>
  <si>
    <t>EA220COU0D0-600-A2</t>
  </si>
  <si>
    <t>EA220SIU0S1-400-S1</t>
  </si>
  <si>
    <t>EA220SIU0S1-400-S2</t>
  </si>
  <si>
    <t>EA220SIU0S1-400-A1</t>
  </si>
  <si>
    <t>EA220SIU0S1-400-A2</t>
  </si>
  <si>
    <t>EA220SIU0S1-500-S1</t>
  </si>
  <si>
    <t>EA220SIU0S1-500-S2</t>
  </si>
  <si>
    <t>EA220SIU0S1-500-A1</t>
  </si>
  <si>
    <t>EA220SIU0S1-500-A2</t>
  </si>
  <si>
    <t>EA220SIU0S1-600-S1</t>
  </si>
  <si>
    <t>EA220SIU0S1-600-S2</t>
  </si>
  <si>
    <t>EA220SIU0S1-600-A1</t>
  </si>
  <si>
    <t>EA220SIU0S1-600-A2</t>
  </si>
  <si>
    <t>EA220SIU0D1-400-S1</t>
  </si>
  <si>
    <t>EA220SIU0D1-400-S2</t>
  </si>
  <si>
    <t>EA220SIU0D1-400-A1</t>
  </si>
  <si>
    <t>EA220SIU0D1-400-A2</t>
  </si>
  <si>
    <t>EA220SIU0D1-500-S1</t>
  </si>
  <si>
    <t>EA220SIU0D1-500-S2</t>
  </si>
  <si>
    <t>EA220SIU0D1-500-A1</t>
  </si>
  <si>
    <t>EA220SIU0D1-500-A2</t>
  </si>
  <si>
    <t>EA220SIU0D1-600-S1</t>
  </si>
  <si>
    <t>EA220SIU0D1-600-S2</t>
  </si>
  <si>
    <t>EA220SIU0D1-600-A1</t>
  </si>
  <si>
    <t>EA220SIU0D1-600-A2</t>
  </si>
  <si>
    <t>EA220SIU1S1-400-S1</t>
  </si>
  <si>
    <t>EA220SIU1S1-400-S2</t>
  </si>
  <si>
    <t>EA220SIU1S1-400-A1</t>
  </si>
  <si>
    <t>EA220SIU1S1-400-A2</t>
  </si>
  <si>
    <t>EA220SIU1S1-500-S1</t>
  </si>
  <si>
    <t>EA220SIU1S1-500-S2</t>
  </si>
  <si>
    <t>EA220SIU1S1-500-A1</t>
  </si>
  <si>
    <t>EA220SIU1S1-500-A2</t>
  </si>
  <si>
    <t>EA220SIU1S1-600-S1</t>
  </si>
  <si>
    <t>EA220SIU1S1-600-S2</t>
  </si>
  <si>
    <t>EA220SIU1S1-600-A1</t>
  </si>
  <si>
    <t>EA220SIU1S1-600-A2</t>
  </si>
  <si>
    <t>EA220SIU1D1-400-S1</t>
  </si>
  <si>
    <t>EA220SIU1D1-400-S2</t>
  </si>
  <si>
    <t>EA220SIU1D1-400-A1</t>
  </si>
  <si>
    <t>EA220SIU1D1-400-A2</t>
  </si>
  <si>
    <t>EA220SIU1D1-500-S1</t>
  </si>
  <si>
    <t>EA220SIU1D1-500-S2</t>
  </si>
  <si>
    <t>EA220SIU1D1-500-A1</t>
  </si>
  <si>
    <t>EA220SIU1D1-500-A2</t>
  </si>
  <si>
    <t>EA220SIU1D1-600-S1</t>
  </si>
  <si>
    <t>EA220SIU1D1-600-S2</t>
  </si>
  <si>
    <t>EA220SIU1D1-600-A1</t>
  </si>
  <si>
    <t>EA220SIU1D1-600-A2</t>
  </si>
  <si>
    <t>EA220SEU0S1-400-S1</t>
  </si>
  <si>
    <t>EA220SEU0S1-400-S2</t>
  </si>
  <si>
    <t>EA220SEU0S1-400-A1</t>
  </si>
  <si>
    <t>EA220SEU0S1-400-A2</t>
  </si>
  <si>
    <t>EA220SEU0S1-500-S1</t>
  </si>
  <si>
    <t>EA220SEU0S1-500-S2</t>
  </si>
  <si>
    <t>EA220SEU0S1-500-A1</t>
  </si>
  <si>
    <t>EA220SEU0S1-500-A2</t>
  </si>
  <si>
    <t>EA220SEU0S1-600-S1</t>
  </si>
  <si>
    <t>EA220SEU0S1-600-S2</t>
  </si>
  <si>
    <t>EA220SEU0S1-600-A1</t>
  </si>
  <si>
    <t>EA220SEU0S1-600-A2</t>
  </si>
  <si>
    <t>EA220SEU0D1-400-S1</t>
  </si>
  <si>
    <t>EA220SEU0D1-400-S2</t>
  </si>
  <si>
    <t>EA220SEU0D1-400-A1</t>
  </si>
  <si>
    <t>EA220SEU0D1-400-A2</t>
  </si>
  <si>
    <t>EA220SEU0D1-500-S1</t>
  </si>
  <si>
    <t>EA220SEU0D1-500-S2</t>
  </si>
  <si>
    <t>EA220SEU0D1-500-A1</t>
  </si>
  <si>
    <t>EA220SEU0D1-500-A2</t>
  </si>
  <si>
    <t>EA220SEU0D1-600-S1</t>
  </si>
  <si>
    <t>EA220SEU0D1-600-S2</t>
  </si>
  <si>
    <t>EA220SEU0D1-600-A1</t>
  </si>
  <si>
    <t>EA220SEU0D1-600-A2</t>
  </si>
  <si>
    <t>EC138COU0S0-240-S1</t>
  </si>
  <si>
    <t>EA138COU0S0-240-S2</t>
  </si>
  <si>
    <t>EA138COU0S0-240-A1</t>
  </si>
  <si>
    <t>EA138COU0S0-240-A2</t>
  </si>
  <si>
    <t>EC138COU0S0-300-S1</t>
  </si>
  <si>
    <t>EA138COU0S0-300-S2</t>
  </si>
  <si>
    <t>EA138COU0S0-300-A1</t>
  </si>
  <si>
    <t>EA138COU0S0-300-A2</t>
  </si>
  <si>
    <t>EC138COU0S0-400-S1</t>
  </si>
  <si>
    <t>EA138COU0S0-400-S2</t>
  </si>
  <si>
    <t>EA138COU0S0-400-A1</t>
  </si>
  <si>
    <t>EA138COU0S0-400-A2</t>
  </si>
  <si>
    <t>EA138COU0D0-240-S1</t>
  </si>
  <si>
    <t>EA138COU0D0-240-S2</t>
  </si>
  <si>
    <t>EA138COU0D0-240-A1</t>
  </si>
  <si>
    <t>EA138COU0D0-240-A2</t>
  </si>
  <si>
    <t>EA138COU0D0-300-S1</t>
  </si>
  <si>
    <t>EA138COU0D0-300-S2</t>
  </si>
  <si>
    <t>EA138COU0D0-300-A1</t>
  </si>
  <si>
    <t>EA138COU0D0-300-A2</t>
  </si>
  <si>
    <t>EA138COU0D0-400-S1</t>
  </si>
  <si>
    <t>EA138COU0D0-400-S2</t>
  </si>
  <si>
    <t>EA138COU0D0-400-A1</t>
  </si>
  <si>
    <t>EA138COU0D0-400-A2</t>
  </si>
  <si>
    <t>EC138SIU0S1-240-S1</t>
  </si>
  <si>
    <t>EA138SIU0S1-240-S2</t>
  </si>
  <si>
    <t>EA138SIU0S1-240-A1</t>
  </si>
  <si>
    <t>EA138SIU0S1-240-A2</t>
  </si>
  <si>
    <t>EC138SIU0S1-300-S1</t>
  </si>
  <si>
    <t>EA138SIU0S1-300-S2</t>
  </si>
  <si>
    <t>EA138SIU0S1-300-A1</t>
  </si>
  <si>
    <t>EA138SIU0S1-300-A2</t>
  </si>
  <si>
    <t>EC138SIU0S1-400-S1</t>
  </si>
  <si>
    <t>EA138SIU0S1-400-S2</t>
  </si>
  <si>
    <t>EA138SIU0S1-400-A1</t>
  </si>
  <si>
    <t>EA138SIU0S1-400-A2</t>
  </si>
  <si>
    <t>EA138SIU0D1-240-S1</t>
  </si>
  <si>
    <t>EA138SIU0D1-240-S2</t>
  </si>
  <si>
    <t>EA138SIU0D1-240-A1</t>
  </si>
  <si>
    <t>EA138SIU0D1-240-A2</t>
  </si>
  <si>
    <t>EA138SIU0D1-300-S1</t>
  </si>
  <si>
    <t>EA138SIU0D1-300-S2</t>
  </si>
  <si>
    <t>EA138SIU0D1-300-A1</t>
  </si>
  <si>
    <t>EA138SIU0D1-300-A2</t>
  </si>
  <si>
    <t>EA138SIU0D1-400-S1</t>
  </si>
  <si>
    <t>EA138SIU0D1-400-S2</t>
  </si>
  <si>
    <t>EA138SIU0D1-400-A1</t>
  </si>
  <si>
    <t>EA138SIU0D1-400-A2</t>
  </si>
  <si>
    <t>EC138SEU0S1-240-S1</t>
  </si>
  <si>
    <t>EA138SEU0S1-240-S2</t>
  </si>
  <si>
    <t>EA138SEU0S1-240-A1</t>
  </si>
  <si>
    <t>EA138SEU0S1-240-A2</t>
  </si>
  <si>
    <t>EC138SEU0S1-300-S1</t>
  </si>
  <si>
    <t>EA138SEU0S1-300-S2</t>
  </si>
  <si>
    <t>EA138SEU0S1-300-A1</t>
  </si>
  <si>
    <t>EA138SEU0S1-300-A2</t>
  </si>
  <si>
    <t>EC138SEU0S1-400-S1</t>
  </si>
  <si>
    <t>EA138SEU0S1-400-S2</t>
  </si>
  <si>
    <t>EA138SEU0S1-400-A1</t>
  </si>
  <si>
    <t>EA138SEU0S1-400-A2</t>
  </si>
  <si>
    <t>EA138SEU0D1-240-S1</t>
  </si>
  <si>
    <t>EA138SEU0D1-240-S2</t>
  </si>
  <si>
    <t>EA138SEU0D1-240-A1</t>
  </si>
  <si>
    <t>EA138SEU0D1-240-A2</t>
  </si>
  <si>
    <t>EA138SEU0D1-300-S1</t>
  </si>
  <si>
    <t>EA138SEU0D1-300-S2</t>
  </si>
  <si>
    <t>EA138SEU0D1-300-A1</t>
  </si>
  <si>
    <t>EA138SEU0D1-300-A2</t>
  </si>
  <si>
    <t>EA138SEU0D1-400-S1</t>
  </si>
  <si>
    <t>EA138SEU0D1-400-S2</t>
  </si>
  <si>
    <t>EA138SEU0D1-400-A1</t>
  </si>
  <si>
    <t>EA138SEU0D1-400-A2</t>
  </si>
  <si>
    <t>EC060COU0S0-070-S1</t>
  </si>
  <si>
    <t>EA060COU0S0-070-S2</t>
  </si>
  <si>
    <t>EA060COU0S0-070-A1</t>
  </si>
  <si>
    <t>EA060COU0S0-070-A2</t>
  </si>
  <si>
    <t>EC060COU0S0-120-S1</t>
  </si>
  <si>
    <t>EA060COU0S0-120-S2</t>
  </si>
  <si>
    <t>EA060COU0S0-120-A1</t>
  </si>
  <si>
    <t>EA060COU0S0-120-A2</t>
  </si>
  <si>
    <t>EC060COU0S09150-S1</t>
  </si>
  <si>
    <t>EA060COU0S09150-S2</t>
  </si>
  <si>
    <t>EA060COU0S09150-A1</t>
  </si>
  <si>
    <t>EA060COU0S09150-A2</t>
  </si>
  <si>
    <t>EC060COU0S0-240-S1</t>
  </si>
  <si>
    <t>EA060COU0S0-240-S2</t>
  </si>
  <si>
    <t>EA060COU0S0-240-A1</t>
  </si>
  <si>
    <t>EA060COU0S0-240-A2</t>
  </si>
  <si>
    <t>EC060COU0S0-300-S1</t>
  </si>
  <si>
    <t>EA060COU0S0-300-S2</t>
  </si>
  <si>
    <t>EA060COU0S0-300-A1</t>
  </si>
  <si>
    <t>EA060COU0S0-300-A2</t>
  </si>
  <si>
    <t>EC060COU0S0-400-S1</t>
  </si>
  <si>
    <t>EA060COU0S0-400-S2</t>
  </si>
  <si>
    <t>EA060COU0S0-400-A1</t>
  </si>
  <si>
    <t>EA060COU0S0-400-A2</t>
  </si>
  <si>
    <t>EC060COU0D0-070-S1</t>
  </si>
  <si>
    <t>EA060COU0D0-070-S2</t>
  </si>
  <si>
    <t>EA060COU0D0-070-A1</t>
  </si>
  <si>
    <t>EA060COU0D0-070-A2</t>
  </si>
  <si>
    <t>EC060COU0D0-120-S1</t>
  </si>
  <si>
    <t>EA060COU0D0-120-S2</t>
  </si>
  <si>
    <t>EA060COU0D0-120-A1</t>
  </si>
  <si>
    <t>EA060COU0D0-120-A2</t>
  </si>
  <si>
    <t>EC060COU0D09150-S1</t>
  </si>
  <si>
    <t>EA060COU0D09150-S2</t>
  </si>
  <si>
    <t>EA060COU0D09150-A1</t>
  </si>
  <si>
    <t>EA060COU0D09150-A2</t>
  </si>
  <si>
    <t>EC060COU0D0-240-S1</t>
  </si>
  <si>
    <t>EA060COU0D0-240-S2</t>
  </si>
  <si>
    <t>EA060COU0D0-240-A1</t>
  </si>
  <si>
    <t>EA060COU0D0-240-A2</t>
  </si>
  <si>
    <t>EC060COU0D0-300-S1</t>
  </si>
  <si>
    <t>EA060COU0D0-300-S2</t>
  </si>
  <si>
    <t>EA060COU0D0-300-A1</t>
  </si>
  <si>
    <t>EA060COU0D0-300-A2</t>
  </si>
  <si>
    <t>EC060COU0D0-400-S1</t>
  </si>
  <si>
    <t>EA060COU0D0-400-S2</t>
  </si>
  <si>
    <t>EA060COU0D0-400-A1</t>
  </si>
  <si>
    <t>EA060COU0D0-400-A2</t>
  </si>
  <si>
    <t>EC060COU0D0-500-S1</t>
  </si>
  <si>
    <t>EA060COU0D0-500-S2</t>
  </si>
  <si>
    <t>EA060COU0D0-500-A1</t>
  </si>
  <si>
    <t>EA060COU0D0-500-A2</t>
  </si>
  <si>
    <t>EC060SIU0S1-070-S1</t>
  </si>
  <si>
    <t>EA060SIU0S1-070-S2</t>
  </si>
  <si>
    <t>EA060SIU0S1-070-A1</t>
  </si>
  <si>
    <t>EA060SIU0S1-070-A2</t>
  </si>
  <si>
    <t>EC060SIU0S1-120-S1</t>
  </si>
  <si>
    <t>EA060SIU0S1-120-S2</t>
  </si>
  <si>
    <t>EA060SIU0S1-120-A1</t>
  </si>
  <si>
    <t>EA060SIU0S1-120-A2</t>
  </si>
  <si>
    <t>EC060SIU0S1-240-S1</t>
  </si>
  <si>
    <t>EA060SIU0S1-240-S2</t>
  </si>
  <si>
    <t>EA060SIU0S1-240-A1</t>
  </si>
  <si>
    <t>EA060SIU0S1-240-A2</t>
  </si>
  <si>
    <t>EC060SIU0D1-070-S1</t>
  </si>
  <si>
    <t>EA060SIU0D1-070-S2</t>
  </si>
  <si>
    <t>EA060SIU0D1-070-A1</t>
  </si>
  <si>
    <t>EA060SIU0D1-070-A2</t>
  </si>
  <si>
    <t>EC060SIU0D1-120-S1</t>
  </si>
  <si>
    <t>EA060SIU0D1-120-S2</t>
  </si>
  <si>
    <t>EA060SIU0D1-120-A1</t>
  </si>
  <si>
    <t>EA060SIU0D1-120-A2</t>
  </si>
  <si>
    <t>EC060SIU0D1-240-S1</t>
  </si>
  <si>
    <t>EA060SIU0D1-240-S2</t>
  </si>
  <si>
    <t>EA060SIU0D1-240-A1</t>
  </si>
  <si>
    <t>EA060SIU0D1-240-A2</t>
  </si>
  <si>
    <t>EC060SEU0S1-070-S1</t>
  </si>
  <si>
    <t>EA060SEU0S1-070-S2</t>
  </si>
  <si>
    <t>EA060SEU0S1-070-A1</t>
  </si>
  <si>
    <t>EA060SEU0S1-070-A2</t>
  </si>
  <si>
    <t>EC060SEU0S1-120-S1</t>
  </si>
  <si>
    <t>EA060SEU0S1-120-S2</t>
  </si>
  <si>
    <t>EA060SEU0S1-120-A1</t>
  </si>
  <si>
    <t>EA060SEU0S1-120-A2</t>
  </si>
  <si>
    <t>EC060SEU0S1-240-S1</t>
  </si>
  <si>
    <t>EA060SEU0S1-240-S2</t>
  </si>
  <si>
    <t>EA060SEU0S1-240-A1</t>
  </si>
  <si>
    <t>EA060SEU0S1-240-A2</t>
  </si>
  <si>
    <t>EC060SEU0D1-070-S1</t>
  </si>
  <si>
    <t>EA060SEU0D1-070-S2</t>
  </si>
  <si>
    <t>EA060SEU0D1-070-A1</t>
  </si>
  <si>
    <t>EA060SEU0D1-070-A2</t>
  </si>
  <si>
    <t>EC060SEU0D1-120-S1</t>
  </si>
  <si>
    <t>EA060SEU0D1-120-S2</t>
  </si>
  <si>
    <t>EA060SEU0D1-120-A1</t>
  </si>
  <si>
    <t>EA060SEU0D1-120-A2</t>
  </si>
  <si>
    <t>EC060SEU0D1-240-S1</t>
  </si>
  <si>
    <t>EA060SEU0D1-240-S2</t>
  </si>
  <si>
    <t>EA060SEU0D1-240-A1</t>
  </si>
  <si>
    <t>EA060SEU0D1-240-A2</t>
  </si>
  <si>
    <t>EC033COU0S0-035-S1</t>
  </si>
  <si>
    <t>EA033COU0S0-035-S3</t>
  </si>
  <si>
    <t>EA033COU0S0-035-A2</t>
  </si>
  <si>
    <t>EA033COU0S0-035-RT</t>
  </si>
  <si>
    <t>EC033COU0S0-050-S1</t>
  </si>
  <si>
    <t>EA033COU0S0-050-S3</t>
  </si>
  <si>
    <t>EA033COU0S0-050-A2</t>
  </si>
  <si>
    <t>EA033COU0S0-050-RT</t>
  </si>
  <si>
    <t>EC033COU0S0-070-S1</t>
  </si>
  <si>
    <t>EA033COU0S0-070-S3</t>
  </si>
  <si>
    <t>EA033COU0S0-070-A2</t>
  </si>
  <si>
    <t>EA033COU0S0-070-RT</t>
  </si>
  <si>
    <t>EC033COU0S0-120-S1</t>
  </si>
  <si>
    <t>EA033COU0S0-120-S3</t>
  </si>
  <si>
    <t>EA033COU0S0-120-A2</t>
  </si>
  <si>
    <t>EA033COU0S0-120-RT</t>
  </si>
  <si>
    <t>EC033COU0S0-150-S1</t>
  </si>
  <si>
    <t>EA033COU0S0-150-S3</t>
  </si>
  <si>
    <t>EA033COU0S0-150-A2</t>
  </si>
  <si>
    <t>EA033COU0S0-150-RT</t>
  </si>
  <si>
    <t>EC033COU0D0-035-S1</t>
  </si>
  <si>
    <t>EA033COU0D0-035-S3</t>
  </si>
  <si>
    <t>EA033COU0D0-035-A2</t>
  </si>
  <si>
    <t>EA033COU0D0-035-RT</t>
  </si>
  <si>
    <t>EC033COU0D0-050-S1</t>
  </si>
  <si>
    <t>EA033COU0D0-050-S3</t>
  </si>
  <si>
    <t>EA033COU0D0-050-A2</t>
  </si>
  <si>
    <t>EA033COU0D0-050-RT</t>
  </si>
  <si>
    <t>EC033COU0D0-070-S1</t>
  </si>
  <si>
    <t>EA033COU0D0-070-S3</t>
  </si>
  <si>
    <t>EA033COU0D0-070-A2</t>
  </si>
  <si>
    <t>EA033COU0D0-070-RT</t>
  </si>
  <si>
    <t>EC033COU0D0-120-S1</t>
  </si>
  <si>
    <t>EA033COU0D0-120-S3</t>
  </si>
  <si>
    <t>EA033COU0D0-120-A2</t>
  </si>
  <si>
    <t>EA033COU0D0-120-RT</t>
  </si>
  <si>
    <t>EC033COU0D0-150-S1</t>
  </si>
  <si>
    <t>EA033COU0D0-150-S3</t>
  </si>
  <si>
    <t>EA033COU0D0-150-A2</t>
  </si>
  <si>
    <t>EA033COU0D0-150-RT</t>
  </si>
  <si>
    <t>EC033SIU0S0-035-S1</t>
  </si>
  <si>
    <t>EA033SIU0S0-035-S3</t>
  </si>
  <si>
    <t>EA033SIU0S0-035-A2</t>
  </si>
  <si>
    <t>EA033SIU0S0-035-RT</t>
  </si>
  <si>
    <t>EC033SIU0S0-050-S1</t>
  </si>
  <si>
    <t>EA033SIU0S0-050-S3</t>
  </si>
  <si>
    <t>EA033SIU0S0-050-A2</t>
  </si>
  <si>
    <t>EA033SIU0S0-050-RT</t>
  </si>
  <si>
    <t>EC033SIU0S0-070-S1</t>
  </si>
  <si>
    <t>EA033SIU0S0-070-S3</t>
  </si>
  <si>
    <t>EA033SIU0S0-070-A2</t>
  </si>
  <si>
    <t>EA033SIU0S0-070-RT</t>
  </si>
  <si>
    <t>EC033SIU0S0-120-S1</t>
  </si>
  <si>
    <t>EA033SIU0S0-120-S3</t>
  </si>
  <si>
    <t>EA033SIU0S0-120-A2</t>
  </si>
  <si>
    <t>EA033SIU0S0-120-RT</t>
  </si>
  <si>
    <t>EC033SIU0S0-150-S1</t>
  </si>
  <si>
    <t>EA033SIU0S0-150-S3</t>
  </si>
  <si>
    <t>EA033SIU0S0-150-A2</t>
  </si>
  <si>
    <t>EA033SIU0S0-150-RT</t>
  </si>
  <si>
    <t>EC033SIU0S0-185-S1</t>
  </si>
  <si>
    <t>EA033SIU0S0-185-S3</t>
  </si>
  <si>
    <t>EA033SIU0S0-185-A2</t>
  </si>
  <si>
    <t>EA033SIU0S0-185-RT</t>
  </si>
  <si>
    <t>EC033SIU0S0-300-S1</t>
  </si>
  <si>
    <t>EA033SIU0S0-300-S3</t>
  </si>
  <si>
    <t>EA033SIU0S0-300-A2</t>
  </si>
  <si>
    <t>EA033SIU0S0-300-RT</t>
  </si>
  <si>
    <t>EC033SIU0D0-035-S1</t>
  </si>
  <si>
    <t>EA033SIU0D0-035-S3</t>
  </si>
  <si>
    <t>EA033SIU0D0-035-A2</t>
  </si>
  <si>
    <t>EA033SIU0D0-035-RT</t>
  </si>
  <si>
    <t>EC033SIU0D0-050-S1</t>
  </si>
  <si>
    <t>EA033SIU0D0-050-S3</t>
  </si>
  <si>
    <t>EA033SIU0D0-050-A2</t>
  </si>
  <si>
    <t>EA033SIU0D0-050-RT</t>
  </si>
  <si>
    <t>EC033SIU0D0-070-S1</t>
  </si>
  <si>
    <t>EA033SIU0D0-070-S3</t>
  </si>
  <si>
    <t>EA033SIU0D0-070-A2</t>
  </si>
  <si>
    <t>EA033SIU0D0-070-RT</t>
  </si>
  <si>
    <t>EC033SIU0D0-120-S1</t>
  </si>
  <si>
    <t>EA033SIU0D0-120-S3</t>
  </si>
  <si>
    <t>EA033SIU0D0-120-A2</t>
  </si>
  <si>
    <t>EA033SIU0D0-120-RT</t>
  </si>
  <si>
    <t>EC033SIU0D0-150-S1</t>
  </si>
  <si>
    <t>EA033SIU0D0-150-S3</t>
  </si>
  <si>
    <t>EA033SIU0D0-150-A2</t>
  </si>
  <si>
    <t>EA033SIU0D0-150-RT</t>
  </si>
  <si>
    <t>EC033SIU0D0-185-S1</t>
  </si>
  <si>
    <t>EA033SIU0D0-185-S3</t>
  </si>
  <si>
    <t>EA033SIU0D0-185-A2</t>
  </si>
  <si>
    <t>EA033SIU0D0-185-RT</t>
  </si>
  <si>
    <t>EC033SEU0S0-035-S1</t>
  </si>
  <si>
    <t>EA033SEU0S0-035-S3</t>
  </si>
  <si>
    <t>EA033SEU0S0-035-A2</t>
  </si>
  <si>
    <t>EA033SEU0S0-035-RT</t>
  </si>
  <si>
    <t>EC033SEU0S0-050-S1</t>
  </si>
  <si>
    <t>EA033SEU0S0-050-S3</t>
  </si>
  <si>
    <t>EA033SEU0S0-050-A2</t>
  </si>
  <si>
    <t>EA033SEU0S0-050-RT</t>
  </si>
  <si>
    <t>EC033SEU0S0-070-S1</t>
  </si>
  <si>
    <t>EA033SEU0S0-070-S3</t>
  </si>
  <si>
    <t>EA033SEU0S0-070-A2</t>
  </si>
  <si>
    <t>EA033SEU0S0-070-RT</t>
  </si>
  <si>
    <t>EC033SEU0S0-120-S1</t>
  </si>
  <si>
    <t>EA033SEU0S0-120-S3</t>
  </si>
  <si>
    <t>EA033SEU0S0-120-A2</t>
  </si>
  <si>
    <t>EA033SEU0S0-120-RT</t>
  </si>
  <si>
    <t>EC033SEU0S0-150-S1</t>
  </si>
  <si>
    <t>EA033SEU0S0-150-S3</t>
  </si>
  <si>
    <t>EA033SEU0S0-150-A2</t>
  </si>
  <si>
    <t>EA033SEU0S0-150-RT</t>
  </si>
  <si>
    <t>EC033SEU0D0-035-S1</t>
  </si>
  <si>
    <t>EA033SEU0D0-035-S3</t>
  </si>
  <si>
    <t>EA033SEU0D0-035-A2</t>
  </si>
  <si>
    <t>EA033SEU0D0-035-RT</t>
  </si>
  <si>
    <t>EC033SEU0D0-050-S1</t>
  </si>
  <si>
    <t>EA033SEU0D0-050-S3</t>
  </si>
  <si>
    <t>EA033SEU0D0-050-A2</t>
  </si>
  <si>
    <t>EA033SEU0D0-050-RT</t>
  </si>
  <si>
    <t>EC033SEU0D0-070-S1</t>
  </si>
  <si>
    <t>EA033SEU0D0-070-S3</t>
  </si>
  <si>
    <t>EA033SEU0D0-070-A2</t>
  </si>
  <si>
    <t>EA033SEU0D0-070-RT</t>
  </si>
  <si>
    <t>EC033SEU0D0-120-S1</t>
  </si>
  <si>
    <t>EA033SEU0D0-120-S3</t>
  </si>
  <si>
    <t>EA033SEU0D0-120-A2</t>
  </si>
  <si>
    <t>EA033SEU0D0-120-RT</t>
  </si>
  <si>
    <t>EC033SEU0D0-150-S1</t>
  </si>
  <si>
    <t>EA033SEU0D0-150-S3</t>
  </si>
  <si>
    <t>EA033SEU0D0-150-A2</t>
  </si>
  <si>
    <t>EA033SEU0D0-150-RT</t>
  </si>
  <si>
    <t>EC138SER0S1-240-S1</t>
  </si>
  <si>
    <t>EC138SER0S1-240-S2</t>
  </si>
  <si>
    <t>EC138SER0S1-240-A1</t>
  </si>
  <si>
    <t>EC138SER0S1-240-A2</t>
  </si>
  <si>
    <t>EC138SER0S1-300-S1</t>
  </si>
  <si>
    <t>EC138SER0S1-300-S2</t>
  </si>
  <si>
    <t>EC138SER0S1-300-A1</t>
  </si>
  <si>
    <t>EC138SER0S1-300-A2</t>
  </si>
  <si>
    <t>EC138SER0S1-400-S1</t>
  </si>
  <si>
    <t>EC138SER0S1-400-S2</t>
  </si>
  <si>
    <t>EC138SER0S1-400-A1</t>
  </si>
  <si>
    <t>EC138SER0S1-400-A2</t>
  </si>
  <si>
    <t>EC060SER0S1-070-S1</t>
  </si>
  <si>
    <t>EC060SER0S1-070-S2</t>
  </si>
  <si>
    <t>EC060SER0S1-070-A1</t>
  </si>
  <si>
    <t>EC060SER0S1-070-A2</t>
  </si>
  <si>
    <t>EC060SER0S1-120-S1</t>
  </si>
  <si>
    <t>EC060SER0S1-120-S2</t>
  </si>
  <si>
    <t>EC060SER0S1-120-A1</t>
  </si>
  <si>
    <t>EC060SER0S1-120-A2</t>
  </si>
  <si>
    <t>EC060SER0S1-240-S1</t>
  </si>
  <si>
    <t>EC060SER0S1-240-S2</t>
  </si>
  <si>
    <t>EC060SER0S1-240-A1</t>
  </si>
  <si>
    <t>EC060SER0S1-240-A2</t>
  </si>
  <si>
    <t>EC060SIU1S1-240-S1</t>
  </si>
  <si>
    <t>EC060SIU1S1-240-S2</t>
  </si>
  <si>
    <t>EC060SIU1S1-240-A1</t>
  </si>
  <si>
    <t>EC060SIU1S1-240-A2</t>
  </si>
  <si>
    <t>EC060SER0D1-070-S1</t>
  </si>
  <si>
    <t>EC060SER0D1-070-S2</t>
  </si>
  <si>
    <t>EC060SER0D1-070-A1</t>
  </si>
  <si>
    <t>EC060SER0D1-070-A2</t>
  </si>
  <si>
    <t>EC060SER0D1-120-S1</t>
  </si>
  <si>
    <t>EC060SER0D1-120-S2</t>
  </si>
  <si>
    <t>EC060SER0D1-120-A1</t>
  </si>
  <si>
    <t>EC060SER0D1-120-A2</t>
  </si>
  <si>
    <t>EC060SER0D1-240-S1</t>
  </si>
  <si>
    <t>EC060SER0D1-240-S2</t>
  </si>
  <si>
    <t>EC060SER0D1-240-A1</t>
  </si>
  <si>
    <t>EC060SER0D1-240-A2</t>
  </si>
  <si>
    <t>EC033COR0S0-035-S1</t>
  </si>
  <si>
    <t>EC033COR0S0-035-S3</t>
  </si>
  <si>
    <t>EC033COR0S0-035-A2</t>
  </si>
  <si>
    <t>EC033COR0S0-035-RT</t>
  </si>
  <si>
    <t>EC033COR0S0-050-S1</t>
  </si>
  <si>
    <t>EC033COR0S0-050-S3</t>
  </si>
  <si>
    <t>EC033COR0S0-050-A2</t>
  </si>
  <si>
    <t>EC033COR0S0-050-RT</t>
  </si>
  <si>
    <t>EC033COR0S0-070-S1</t>
  </si>
  <si>
    <t>EC033COR0S0-070-S3</t>
  </si>
  <si>
    <t>EC033COR0S0-070-A2</t>
  </si>
  <si>
    <t>EC033COR0S0-070-RT</t>
  </si>
  <si>
    <t>EC033COR0S0-120-S1</t>
  </si>
  <si>
    <t>EC033COR0S0-120-S3</t>
  </si>
  <si>
    <t>EC033COR0S0-120-A2</t>
  </si>
  <si>
    <t>EC033COR0S0-120-RT</t>
  </si>
  <si>
    <t>EC033COR0S0-150-S1</t>
  </si>
  <si>
    <t>EC033COR0S0-150-S3</t>
  </si>
  <si>
    <t>EC033COR0S0-150-A2</t>
  </si>
  <si>
    <t>EC033COR0S0-150-RT</t>
  </si>
  <si>
    <t>EC033COR0D0-035-S1</t>
  </si>
  <si>
    <t>EC033COR0D0-035-S3</t>
  </si>
  <si>
    <t>EC033COR0D0-035-A2</t>
  </si>
  <si>
    <t>EC033COR0D0-035-RT</t>
  </si>
  <si>
    <t>EC033COR0D0-050-S1</t>
  </si>
  <si>
    <t>EC033COR0D0-050-S3</t>
  </si>
  <si>
    <t>EC033COR0D0-050-A2</t>
  </si>
  <si>
    <t>EC033COR0D0-050-RT</t>
  </si>
  <si>
    <t>EC033COR0D0-070-S1</t>
  </si>
  <si>
    <t>EC033COR0D0-070-S3</t>
  </si>
  <si>
    <t>EC033COR0D0-070-A2</t>
  </si>
  <si>
    <t>EC033COR0D0-070-RT</t>
  </si>
  <si>
    <t>EC033COR0D0-120-S1</t>
  </si>
  <si>
    <t>EC033COR0D0-120-S3</t>
  </si>
  <si>
    <t>EC033COR0D0-120-A2</t>
  </si>
  <si>
    <t>EC033COR0D0-120-RT</t>
  </si>
  <si>
    <t>EC033COR0D0-150-S1</t>
  </si>
  <si>
    <t>EC033COR0D0-150-S3</t>
  </si>
  <si>
    <t>EC033COR0D0-150-A2</t>
  </si>
  <si>
    <t>EC033COR0D0-150-RT</t>
  </si>
  <si>
    <t>EC033SIR0S0-035-S1</t>
  </si>
  <si>
    <t>EC033SIR0S0-035-S3</t>
  </si>
  <si>
    <t>EC033SIR0S0-035-A2</t>
  </si>
  <si>
    <t>EC033SIR0S0-035-RT</t>
  </si>
  <si>
    <t>EC033SIR0S0-050-S1</t>
  </si>
  <si>
    <t>EC033SIR0S0-050-S3</t>
  </si>
  <si>
    <t>EC033SIR0S0-050-A2</t>
  </si>
  <si>
    <t>EC033SIR0S0-050-RT</t>
  </si>
  <si>
    <t>EC033SIR0S0-070-S1</t>
  </si>
  <si>
    <t>EC033SIR0S0-070-S3</t>
  </si>
  <si>
    <t>EC033SIR0S0-070-A2</t>
  </si>
  <si>
    <t>EC033SIR0S0-070-RT</t>
  </si>
  <si>
    <t>EC033SIR0S0-120-S1</t>
  </si>
  <si>
    <t>EC033SIR0S0-120-S3</t>
  </si>
  <si>
    <t>EC033SIR0S0-120-A2</t>
  </si>
  <si>
    <t>EC033SIR0S0-120-RT</t>
  </si>
  <si>
    <t>EC033SIR0S0-150-S1</t>
  </si>
  <si>
    <t>EC033SIR0S0-150-S3</t>
  </si>
  <si>
    <t>EC033SIR0S0-150-A2</t>
  </si>
  <si>
    <t>EC033SIR0S0-150-RT</t>
  </si>
  <si>
    <t>EC033SIR0D0-035-S1</t>
  </si>
  <si>
    <t>EC033SIR0D0-035-S3</t>
  </si>
  <si>
    <t>EC033SIR0D0-035-A2</t>
  </si>
  <si>
    <t>EC033SIR0D0-035-RT</t>
  </si>
  <si>
    <t>EC033SIR0D0-050-S1</t>
  </si>
  <si>
    <t>EC033SIR0D0-050-S3</t>
  </si>
  <si>
    <t>EC033SIR0D0-050-A2</t>
  </si>
  <si>
    <t>EC033SIR0D0-050-RT</t>
  </si>
  <si>
    <t>EC033SIR0D0-070-S1</t>
  </si>
  <si>
    <t>EC033SIR0D0-070-S3</t>
  </si>
  <si>
    <t>EC033SIR0D0-070-A2</t>
  </si>
  <si>
    <t>EC033SIR0D0-070-RT</t>
  </si>
  <si>
    <t>EC033SIR0D0-120-S1</t>
  </si>
  <si>
    <t>EC033SIR0D0-120-S3</t>
  </si>
  <si>
    <t>EC033SIR0D0-120-A2</t>
  </si>
  <si>
    <t>EC033SIR0D0-120-RT</t>
  </si>
  <si>
    <t>EC033SIR0D0-150-S1</t>
  </si>
  <si>
    <t>EC033SIR0D0-150-S3</t>
  </si>
  <si>
    <t>EC033SIR0D0-150-A2</t>
  </si>
  <si>
    <t>EC033SIR0D0-150-RT</t>
  </si>
  <si>
    <t>EC033SER0S0-035-S1</t>
  </si>
  <si>
    <t>EC033SER0S0-035-S3</t>
  </si>
  <si>
    <t>EC033SER0S0-035-A2</t>
  </si>
  <si>
    <t>EC033SER0S0-035-RT</t>
  </si>
  <si>
    <t>EC033SER0S0-050-S1</t>
  </si>
  <si>
    <t>EC033SER0S0-050-S3</t>
  </si>
  <si>
    <t>EC033SER0S0-050-A2</t>
  </si>
  <si>
    <t>EC033SER0S0-050-RT</t>
  </si>
  <si>
    <t>EC033SER0S0-070-S1</t>
  </si>
  <si>
    <t>EC033SER0S0-070-S3</t>
  </si>
  <si>
    <t>EC033SER0S0-070-A2</t>
  </si>
  <si>
    <t>EC033SER0S0-070-RT</t>
  </si>
  <si>
    <t>EC033SER0S0-095-S1</t>
  </si>
  <si>
    <t>EC033SER0S0-095-S3</t>
  </si>
  <si>
    <t>EC033SER0S0-095-A2</t>
  </si>
  <si>
    <t>EC033SER0S0-095-RT</t>
  </si>
  <si>
    <t>EC033SER0S0-120-S1</t>
  </si>
  <si>
    <t>EC033SER0S0-120-S3</t>
  </si>
  <si>
    <t>EC033SER0S0-120-A2</t>
  </si>
  <si>
    <t>EC033SER0S0-120-RT</t>
  </si>
  <si>
    <t>EC033SER0S0-150-S1</t>
  </si>
  <si>
    <t>EC033SER0S0-150-S3</t>
  </si>
  <si>
    <t>EC033SER0S0-150-A2</t>
  </si>
  <si>
    <t>EC033SER0S0-150-RT</t>
  </si>
  <si>
    <t>EC033SER0D0-035-S1</t>
  </si>
  <si>
    <t>EC033SER0D0-035-S3</t>
  </si>
  <si>
    <t>EC033SER0D0-035-A2</t>
  </si>
  <si>
    <t>EC033SER0D0-035-RT</t>
  </si>
  <si>
    <t>EC033SER0D0-050-S1</t>
  </si>
  <si>
    <t>EC033SER0D0-050-S3</t>
  </si>
  <si>
    <t>EC033SER0D0-050-A2</t>
  </si>
  <si>
    <t>EC033SER0D0-050-RT</t>
  </si>
  <si>
    <t>EC033SER0D0-070-S1</t>
  </si>
  <si>
    <t>EC033SER0D0-070-S3</t>
  </si>
  <si>
    <t>EC033SER0D0-070-A2</t>
  </si>
  <si>
    <t>EC033SER0D0-070-RT</t>
  </si>
  <si>
    <t>EC033SER0D0-120-S1</t>
  </si>
  <si>
    <t>EC033SER0D0-120-S3</t>
  </si>
  <si>
    <t>EC033SER0D0-120-A2</t>
  </si>
  <si>
    <t>EC033SER0D0-120-RT</t>
  </si>
  <si>
    <t>EC033SER0D0-150-S1</t>
  </si>
  <si>
    <t>EC033SER0D0-150-S3</t>
  </si>
  <si>
    <t>EC033SER0D0-150-A2</t>
  </si>
  <si>
    <t>EC033SER0D0-150-RT</t>
  </si>
  <si>
    <t>ARMADO DE ESTRUCTURAS DE MADERA</t>
  </si>
  <si>
    <t>EMSU2P90CH1</t>
  </si>
  <si>
    <t>EMSU2P90CH2</t>
  </si>
  <si>
    <t>EMSU2P95C4</t>
  </si>
  <si>
    <t>EMSU2P90C1</t>
  </si>
  <si>
    <t>EMSU2P90C2</t>
  </si>
  <si>
    <t>EMSU2P80C3</t>
  </si>
  <si>
    <t>EMSU2P85C2</t>
  </si>
  <si>
    <t>EMSU2P85C3</t>
  </si>
  <si>
    <t>EMSU2P60C2</t>
  </si>
  <si>
    <t>EMSU2P60C3</t>
  </si>
  <si>
    <t>EMSU2P60C4</t>
  </si>
  <si>
    <t>EMSU2P75C3</t>
  </si>
  <si>
    <t>EMSU2P75C4</t>
  </si>
  <si>
    <t>EMSU1P95C4</t>
  </si>
  <si>
    <t>EMSU1P90C2</t>
  </si>
  <si>
    <t>EMSU1P90C1</t>
  </si>
  <si>
    <t>EMSU1P80C4</t>
  </si>
  <si>
    <t>EMSU1P75C4</t>
  </si>
  <si>
    <t>EMSU1P85C2</t>
  </si>
  <si>
    <t>EMSU1P85C1</t>
  </si>
  <si>
    <t>EMSU1P85C4</t>
  </si>
  <si>
    <t>EMSU1P75C2</t>
  </si>
  <si>
    <t>EMSU1P60C4</t>
  </si>
  <si>
    <t>EMSU1P60C3</t>
  </si>
  <si>
    <t>EMSU1P60C1</t>
  </si>
  <si>
    <t>EMSU1P75C1</t>
  </si>
  <si>
    <t>EMSU1P85C3</t>
  </si>
  <si>
    <t>EMSS2P90CH1</t>
  </si>
  <si>
    <t>EMSS2P90CH2</t>
  </si>
  <si>
    <t>EMSS2P75C1</t>
  </si>
  <si>
    <t>EMSS2P90C1</t>
  </si>
  <si>
    <t>EMSS2P90C2</t>
  </si>
  <si>
    <t>EMSS1P75C3</t>
  </si>
  <si>
    <t>EMSS2P70C4</t>
  </si>
  <si>
    <t>EMSS2P75C4</t>
  </si>
  <si>
    <t>EMSS2P75C3</t>
  </si>
  <si>
    <t>EMSS2P85C3</t>
  </si>
  <si>
    <t>EMSS2P80C3</t>
  </si>
  <si>
    <t>EMSS2P85C2</t>
  </si>
  <si>
    <t>EMSS2P75C2</t>
  </si>
  <si>
    <t>EMSS1P90C2</t>
  </si>
  <si>
    <t>EMSS1P90C1</t>
  </si>
  <si>
    <t>EMSS1P85C2</t>
  </si>
  <si>
    <t>EMSS1P85C1</t>
  </si>
  <si>
    <t>EMSS1P85C4</t>
  </si>
  <si>
    <t>EMSS1P85C3</t>
  </si>
  <si>
    <t>EMSS1P75C1</t>
  </si>
  <si>
    <t>EMSS1P75C2</t>
  </si>
  <si>
    <t>EMSS1P80C4</t>
  </si>
  <si>
    <t>EMSS1P75C4</t>
  </si>
  <si>
    <t>EMSA3P85C2</t>
  </si>
  <si>
    <t>EMSA3P85C3</t>
  </si>
  <si>
    <t>EMSA2P75C3</t>
  </si>
  <si>
    <t>EMSA2P70C4</t>
  </si>
  <si>
    <t>EMSA2P75C4</t>
  </si>
  <si>
    <t>EMSA2P90C2</t>
  </si>
  <si>
    <t>EMSA2P90C1</t>
  </si>
  <si>
    <t>EMSA2P85C3</t>
  </si>
  <si>
    <t>EMSA2P80C3</t>
  </si>
  <si>
    <t>EMSA2P85C2</t>
  </si>
  <si>
    <t>EMSA2P75C2</t>
  </si>
  <si>
    <t>EMSA2P75C1</t>
  </si>
  <si>
    <t>EMSA1P75C1</t>
  </si>
  <si>
    <t>EMSA1P85C3</t>
  </si>
  <si>
    <t>EMSA1P85C1</t>
  </si>
  <si>
    <t>EMSA1P85C4</t>
  </si>
  <si>
    <t>EMSA1P85C2</t>
  </si>
  <si>
    <t>EMSA1P75C2</t>
  </si>
  <si>
    <t>EMSA1P80C4</t>
  </si>
  <si>
    <t>EMSA1P75C4</t>
  </si>
  <si>
    <t>EMRE2P90C2</t>
  </si>
  <si>
    <t>EMRE2P90C1</t>
  </si>
  <si>
    <t>EMRE2P85C3</t>
  </si>
  <si>
    <t>EMRE2P80C3</t>
  </si>
  <si>
    <t>EMRE2P85C2</t>
  </si>
  <si>
    <t>EMRE2P75C2</t>
  </si>
  <si>
    <t>EMRE2P75C1</t>
  </si>
  <si>
    <t>EMRE2P75C3</t>
  </si>
  <si>
    <t>EMRE1P85C3</t>
  </si>
  <si>
    <t>EMRE1P85C1</t>
  </si>
  <si>
    <t>EMRE1P85C4</t>
  </si>
  <si>
    <t>EMRE1P85C2</t>
  </si>
  <si>
    <t>EMRE1P75C2</t>
  </si>
  <si>
    <t>EMRE1P75C1</t>
  </si>
  <si>
    <t>EMRE1P75C4</t>
  </si>
  <si>
    <t>EMRE1P80C4</t>
  </si>
  <si>
    <t>EMAM6P90CH1</t>
  </si>
  <si>
    <t>EMAM6P90CH2</t>
  </si>
  <si>
    <t>EMAM6P90C1</t>
  </si>
  <si>
    <t>EMAM6P90C2</t>
  </si>
  <si>
    <t>EMAM2P85C3</t>
  </si>
  <si>
    <t>EMAM2P80C3</t>
  </si>
  <si>
    <t>EMAM3P85C2</t>
  </si>
  <si>
    <t>EMAM6P85C2</t>
  </si>
  <si>
    <t>EMAM2P90C2</t>
  </si>
  <si>
    <t>EMAM2P90C1</t>
  </si>
  <si>
    <t>EMAM2P85C2</t>
  </si>
  <si>
    <t>EMAM3P85C3</t>
  </si>
  <si>
    <t>EMAM2P75C2</t>
  </si>
  <si>
    <t>EMAM2P75C3</t>
  </si>
  <si>
    <t>EMAM2P75C1</t>
  </si>
  <si>
    <t>EMAM2P75C4</t>
  </si>
  <si>
    <t>EMAM2P70C4</t>
  </si>
  <si>
    <t>EMAM1P85C3</t>
  </si>
  <si>
    <t>EMAM1P85C1</t>
  </si>
  <si>
    <t>EMAM1P85C4</t>
  </si>
  <si>
    <t>EMAM1P85C2</t>
  </si>
  <si>
    <t>EMAM1P75C2</t>
  </si>
  <si>
    <t>EMAM1P75C1</t>
  </si>
  <si>
    <t>EMAM1P80C4</t>
  </si>
  <si>
    <t>EMAM1P75C4</t>
  </si>
  <si>
    <t>EMSU2P75C2</t>
  </si>
  <si>
    <t>EMSU2P75C1</t>
  </si>
  <si>
    <t>EMSU2P70C4</t>
  </si>
  <si>
    <t>ET-220COTAD600</t>
  </si>
  <si>
    <t>ET-220COPAS600</t>
  </si>
  <si>
    <t>ET-220COPAS500</t>
  </si>
  <si>
    <t>ET-220COPAD600</t>
  </si>
  <si>
    <t>ET-220COPAD500</t>
  </si>
  <si>
    <t>ET-060COACS400</t>
  </si>
  <si>
    <t>ET-060COACD400</t>
  </si>
  <si>
    <t>ET-060COACD500</t>
  </si>
  <si>
    <t>PARRILLAS Y STUBS</t>
  </si>
  <si>
    <t>PSA-TA</t>
  </si>
  <si>
    <t>TN</t>
  </si>
  <si>
    <t>SSU220</t>
  </si>
  <si>
    <t>SSU138</t>
  </si>
  <si>
    <t>SSU060</t>
  </si>
  <si>
    <t>SAN220</t>
  </si>
  <si>
    <t>SAN138</t>
  </si>
  <si>
    <t>SAN060</t>
  </si>
  <si>
    <t>RETENIDAS</t>
  </si>
  <si>
    <t>RETEN01</t>
  </si>
  <si>
    <t>RETENIDAS DE LOS POSTES DE MADERA</t>
  </si>
  <si>
    <t>Cjto</t>
  </si>
  <si>
    <t>RETEN02</t>
  </si>
  <si>
    <t>RETENIDAS DE LOS POSTES DE CONCRETO</t>
  </si>
  <si>
    <t>RETEN03</t>
  </si>
  <si>
    <t>RETENIDAS DE LOS POSTES DE ACERO CONCRETO</t>
  </si>
  <si>
    <t>CADENAS DE AISLADORES</t>
  </si>
  <si>
    <t>CA22AN3-220</t>
  </si>
  <si>
    <t>Jgo</t>
  </si>
  <si>
    <t>CA22AN2-220</t>
  </si>
  <si>
    <t>Tipo anclaje con 22 aisladores standard, incluye accesorios 220 KV</t>
  </si>
  <si>
    <t>CA21SU2-220</t>
  </si>
  <si>
    <t>CA21SU1-220</t>
  </si>
  <si>
    <t>Tipo suspensión con 21 aisladores standard, incluye accesorios 220 kV</t>
  </si>
  <si>
    <t>CA21NN2-220</t>
  </si>
  <si>
    <t>CA21AN3-220</t>
  </si>
  <si>
    <t>CA20SU2-220</t>
  </si>
  <si>
    <t>CA20NN2-220</t>
  </si>
  <si>
    <t>CA15AN2-138</t>
  </si>
  <si>
    <t>CA15AN3-138</t>
  </si>
  <si>
    <t>CA14SU2-138</t>
  </si>
  <si>
    <t>CA14NN2-138</t>
  </si>
  <si>
    <t>CA14AN3-138</t>
  </si>
  <si>
    <t>CA13SU2-138</t>
  </si>
  <si>
    <t>CA13NN2-138</t>
  </si>
  <si>
    <t>CA12AN3-138</t>
  </si>
  <si>
    <t>CA11SU2-138</t>
  </si>
  <si>
    <t>CA11NN2-138</t>
  </si>
  <si>
    <t>CA07AN2-060</t>
  </si>
  <si>
    <t>CA06SU1-060</t>
  </si>
  <si>
    <t>CA06NN1-060</t>
  </si>
  <si>
    <t>CA06AN2-060</t>
  </si>
  <si>
    <t>CA05SU1-060</t>
  </si>
  <si>
    <t>CA05NN1-060</t>
  </si>
  <si>
    <t>CA04AN2-033</t>
  </si>
  <si>
    <t>CA03SU1-033</t>
  </si>
  <si>
    <t>CA03RH1-033</t>
  </si>
  <si>
    <t>CA03NN1-033</t>
  </si>
  <si>
    <t>AP220SUC9-120</t>
  </si>
  <si>
    <t>AP220RHC9-120</t>
  </si>
  <si>
    <t>AP220ANC9-160</t>
  </si>
  <si>
    <t>AP060SUC9-070</t>
  </si>
  <si>
    <t>AP060ANC9-070</t>
  </si>
  <si>
    <t>AP060RHC9-120</t>
  </si>
  <si>
    <t>AP060RHC9-070</t>
  </si>
  <si>
    <t>AP220SU00-120</t>
  </si>
  <si>
    <t>AP220RH00-120</t>
  </si>
  <si>
    <t>AP220AN00-160</t>
  </si>
  <si>
    <t>AP138SU00-120</t>
  </si>
  <si>
    <t>AP138RH00-120</t>
  </si>
  <si>
    <t>AP138AN00-120</t>
  </si>
  <si>
    <t>AP060SU00-070</t>
  </si>
  <si>
    <t>AP060RH00-120</t>
  </si>
  <si>
    <t>AP060RH00-070</t>
  </si>
  <si>
    <t>AP060AN00-120</t>
  </si>
  <si>
    <t>AP060AN00-070</t>
  </si>
  <si>
    <t>AP033SU00-070</t>
  </si>
  <si>
    <t>AP033RH00-070</t>
  </si>
  <si>
    <t>AP033AN00-070</t>
  </si>
  <si>
    <t>PRC220LT</t>
  </si>
  <si>
    <t>CONDUCTORES ACTIVOS</t>
  </si>
  <si>
    <t>PRECIO CIF UNITARIO
(US$)/KM</t>
  </si>
  <si>
    <t>COBRE Y ALUMINIO</t>
  </si>
  <si>
    <t>C1-035</t>
  </si>
  <si>
    <t>km</t>
  </si>
  <si>
    <t>C1-050</t>
  </si>
  <si>
    <t>C1-070</t>
  </si>
  <si>
    <t>C1-095</t>
  </si>
  <si>
    <t>C1-120</t>
  </si>
  <si>
    <t>C1-150</t>
  </si>
  <si>
    <t>C1-185</t>
  </si>
  <si>
    <t>C1-240</t>
  </si>
  <si>
    <t>C1-300</t>
  </si>
  <si>
    <t>C1-400</t>
  </si>
  <si>
    <t>C1-500</t>
  </si>
  <si>
    <t>C1-600</t>
  </si>
  <si>
    <t>C1-700</t>
  </si>
  <si>
    <t>C1-10E</t>
  </si>
  <si>
    <t>C2-250</t>
  </si>
  <si>
    <t>C2-315</t>
  </si>
  <si>
    <t>C2-400</t>
  </si>
  <si>
    <t>C2-592</t>
  </si>
  <si>
    <t>C2-726</t>
  </si>
  <si>
    <t>C4-240</t>
  </si>
  <si>
    <t>C4-300</t>
  </si>
  <si>
    <t>C4-400</t>
  </si>
  <si>
    <t>C4-500</t>
  </si>
  <si>
    <t>C4-600</t>
  </si>
  <si>
    <t>C5-070</t>
  </si>
  <si>
    <t>C5-120</t>
  </si>
  <si>
    <t>C5-150</t>
  </si>
  <si>
    <t>C5-240</t>
  </si>
  <si>
    <t>C5-300</t>
  </si>
  <si>
    <t>C5-400</t>
  </si>
  <si>
    <t>C5-500</t>
  </si>
  <si>
    <t>C5-600</t>
  </si>
  <si>
    <t>C9-500</t>
  </si>
  <si>
    <t>C9-150</t>
  </si>
  <si>
    <t>C2-243</t>
  </si>
  <si>
    <t>C2-125</t>
  </si>
  <si>
    <t>C5-177</t>
  </si>
  <si>
    <t>C5-242</t>
  </si>
  <si>
    <t>C31-12E</t>
  </si>
  <si>
    <t>C31-10E</t>
  </si>
  <si>
    <t>C32-10E</t>
  </si>
  <si>
    <t>C32-630</t>
  </si>
  <si>
    <t>C32-12E</t>
  </si>
  <si>
    <t>C33-12E</t>
  </si>
  <si>
    <t>C31-16E</t>
  </si>
  <si>
    <t>C33-10E</t>
  </si>
  <si>
    <t>C31-800</t>
  </si>
  <si>
    <t>C31-600</t>
  </si>
  <si>
    <t>C32-800</t>
  </si>
  <si>
    <t>C33-800</t>
  </si>
  <si>
    <t>C33-630</t>
  </si>
  <si>
    <t>C33-500</t>
  </si>
  <si>
    <t>C33-400</t>
  </si>
  <si>
    <t>C32-400</t>
  </si>
  <si>
    <t>C33-300</t>
  </si>
  <si>
    <t>C63-12E</t>
  </si>
  <si>
    <t>C63-800</t>
  </si>
  <si>
    <t>C63-500</t>
  </si>
  <si>
    <t>C34-120</t>
  </si>
  <si>
    <t>C34-240</t>
  </si>
  <si>
    <t>ACCESORIOS CABLE SUBTERRÁNEO</t>
  </si>
  <si>
    <t>JE-XLPE-220-16E</t>
  </si>
  <si>
    <t>Empalme unipolar cable XLPE 1200 mm2, 220 kV</t>
  </si>
  <si>
    <t>JE-XLPE-220-12E</t>
  </si>
  <si>
    <t>JE-XLPE-220-10E</t>
  </si>
  <si>
    <t>JE-XLPE-220-800</t>
  </si>
  <si>
    <t>Empalme unipolar cable XLPE 800 mm2, 220 kV</t>
  </si>
  <si>
    <t>JE-XLPE-220-600</t>
  </si>
  <si>
    <t>Empalme unipolar cable XLPE 600 mm2, 220 kV</t>
  </si>
  <si>
    <t>JE-XLPE-138-12E</t>
  </si>
  <si>
    <t>Empalme unipolar cable XLPE 1200 mm2, 138 kV</t>
  </si>
  <si>
    <t>JE-XLPE-138-10E</t>
  </si>
  <si>
    <t>Empalme unipolar cable XLPE 1000 mm2, 138 kV</t>
  </si>
  <si>
    <t>JE-XLPE-138-630</t>
  </si>
  <si>
    <t>Empalme unipolar cable XLPE 630 mm2, 138 kV</t>
  </si>
  <si>
    <t>JE-XLPE-138-400</t>
  </si>
  <si>
    <t>Empalme unipolar cable XLPE 400 mm2, 138 kV</t>
  </si>
  <si>
    <t>JE-XLPE-138-800</t>
  </si>
  <si>
    <t>Empalme unipolar cable XLPE 800 mm2, 138 kV</t>
  </si>
  <si>
    <t>JE-XLPE-060-300</t>
  </si>
  <si>
    <t>Empalme unipolar cable XLPE 300 mm2, 60 kV</t>
  </si>
  <si>
    <t>JE-XLPE-060-400</t>
  </si>
  <si>
    <t>Empalme unipolar cable XLPE 400 mm2, 60 kV</t>
  </si>
  <si>
    <t>JE-XLPE-060-500</t>
  </si>
  <si>
    <t>Empalme unipolar cable XLPE 500 mm2, 60 kV</t>
  </si>
  <si>
    <t>JE-XLPE-060-630</t>
  </si>
  <si>
    <t>Empalme unipolar cable XLPE 630 mm2, 60 kV</t>
  </si>
  <si>
    <t>JE-XLPE-060-10E</t>
  </si>
  <si>
    <t>Empalme unipolar cable XLPE 800 mm2, 60 kV</t>
  </si>
  <si>
    <t>JE-XLPE-060-12E</t>
  </si>
  <si>
    <t>JE-XLPE-060-800</t>
  </si>
  <si>
    <t>JE-XLPE-033-120</t>
  </si>
  <si>
    <t>Empalme unipolar cable XLPE 120 mm2, 33 kV</t>
  </si>
  <si>
    <t>JE-XLPE-033-240</t>
  </si>
  <si>
    <t>Empalme unipolar cable XLPE 240 mm2, 33 kV</t>
  </si>
  <si>
    <t>CTCU220</t>
  </si>
  <si>
    <t>Cabeza terminal tipo exterior para cable subterráneo unipolar XLPE Cobre 220 kV</t>
  </si>
  <si>
    <t>CTCU138</t>
  </si>
  <si>
    <t>Cabeza terminal tipo exterior para cable subterráneo unipolar XLPE Cobre 138 kV</t>
  </si>
  <si>
    <t>CTCU060</t>
  </si>
  <si>
    <t>Cabeza terminal tipo exterior para cable subterráneo unipolar XLPE Cobre 60 kV</t>
  </si>
  <si>
    <t>CTCU033</t>
  </si>
  <si>
    <t>Cabeza terminal tipo exterior para cable subterráneo unipolar XLPE Cobre 33 kV</t>
  </si>
  <si>
    <t>CTAL060</t>
  </si>
  <si>
    <t>Cabeza terminal tipo exterior para cable subterráneo unipolar XLPE Aluminio 60 kV</t>
  </si>
  <si>
    <t>CAMAGN</t>
  </si>
  <si>
    <t>Conectores amagnéticos para cables subterráneos</t>
  </si>
  <si>
    <t>ACCESORIOS DE CONDUCTOR ACTIVO</t>
  </si>
  <si>
    <t>VA1-700C1</t>
  </si>
  <si>
    <t>VA1-726C2</t>
  </si>
  <si>
    <t>VA1-600C4</t>
  </si>
  <si>
    <t>VA1-600C1</t>
  </si>
  <si>
    <t>VA1-592C2</t>
  </si>
  <si>
    <t>VA1-500C4</t>
  </si>
  <si>
    <t>VA1-500C1</t>
  </si>
  <si>
    <t>VA1-500C9</t>
  </si>
  <si>
    <t>VA1-430C4</t>
  </si>
  <si>
    <t>VA1-400C4</t>
  </si>
  <si>
    <t>VA1-400C2</t>
  </si>
  <si>
    <t>VA1-400C1</t>
  </si>
  <si>
    <t>VA1-380C4</t>
  </si>
  <si>
    <t>VA1-350C4</t>
  </si>
  <si>
    <t>VA1-315C2</t>
  </si>
  <si>
    <t>VA1-300C4</t>
  </si>
  <si>
    <t>VA1-300C1</t>
  </si>
  <si>
    <t>VA1-280C4</t>
  </si>
  <si>
    <t>VA1-250C2</t>
  </si>
  <si>
    <t>VA1-242C5</t>
  </si>
  <si>
    <t>VA1-240C4</t>
  </si>
  <si>
    <t>VA1-240C1</t>
  </si>
  <si>
    <t>VA1-185C1</t>
  </si>
  <si>
    <t>VA1-150C9</t>
  </si>
  <si>
    <t>VA1-177C5</t>
  </si>
  <si>
    <t>VA1-150C1</t>
  </si>
  <si>
    <t>VA1-120C1</t>
  </si>
  <si>
    <t>VA1-095C1</t>
  </si>
  <si>
    <t>VA1-080C2</t>
  </si>
  <si>
    <t>VA1-050C1</t>
  </si>
  <si>
    <t>VA1-035C1</t>
  </si>
  <si>
    <t>VA1-070C1</t>
  </si>
  <si>
    <t>MA1-700C1</t>
  </si>
  <si>
    <t>MA1-726C2</t>
  </si>
  <si>
    <t>MA1-600C4</t>
  </si>
  <si>
    <t>MA1-600C1</t>
  </si>
  <si>
    <t>MA1-592C2</t>
  </si>
  <si>
    <t>MA1-500C4</t>
  </si>
  <si>
    <t>MA1-500C1</t>
  </si>
  <si>
    <t>MA1-500C9</t>
  </si>
  <si>
    <t>MA1-430C4</t>
  </si>
  <si>
    <t>MA1-400C4</t>
  </si>
  <si>
    <t>MA1-400C2</t>
  </si>
  <si>
    <t>MA1-400C1</t>
  </si>
  <si>
    <t>MA1-380C4</t>
  </si>
  <si>
    <t>MA1-350C4</t>
  </si>
  <si>
    <t>MA1-315C2</t>
  </si>
  <si>
    <t>MA1-300C4</t>
  </si>
  <si>
    <t>MA1-300C1</t>
  </si>
  <si>
    <t>MA1-280C4</t>
  </si>
  <si>
    <t>MA1-250C2</t>
  </si>
  <si>
    <t>MA1-242C5</t>
  </si>
  <si>
    <t>MA1-240C4</t>
  </si>
  <si>
    <t>MA1-240C1</t>
  </si>
  <si>
    <t>MA1-185C1</t>
  </si>
  <si>
    <t>MA1-150C9</t>
  </si>
  <si>
    <t>MA1-177C5</t>
  </si>
  <si>
    <t>MA1-150C1</t>
  </si>
  <si>
    <t>MA1-120C1</t>
  </si>
  <si>
    <t>MA1-095C1</t>
  </si>
  <si>
    <t>MA1-080C2</t>
  </si>
  <si>
    <t>MA1-070C1</t>
  </si>
  <si>
    <t>MA1-050C1</t>
  </si>
  <si>
    <t>MA1-035C1</t>
  </si>
  <si>
    <t>JE1-700C1</t>
  </si>
  <si>
    <t>JE1-726C2</t>
  </si>
  <si>
    <t>JE1-600C4</t>
  </si>
  <si>
    <t>JE1-600C1</t>
  </si>
  <si>
    <t>JE1-592C2</t>
  </si>
  <si>
    <t>JE1-500C4</t>
  </si>
  <si>
    <t>JE1-500C9</t>
  </si>
  <si>
    <t>JE1-500C1</t>
  </si>
  <si>
    <t>JE1-430C4</t>
  </si>
  <si>
    <t>JE1-400C4</t>
  </si>
  <si>
    <t>JE1-400C2</t>
  </si>
  <si>
    <t>JE1-400C1</t>
  </si>
  <si>
    <t>JE1-380C4</t>
  </si>
  <si>
    <t>JE1-350C4</t>
  </si>
  <si>
    <t>JE1-315C2</t>
  </si>
  <si>
    <t>JE1-300C4</t>
  </si>
  <si>
    <t>JE1-300C1</t>
  </si>
  <si>
    <t>JE1-280C4</t>
  </si>
  <si>
    <t>JE1-250C2</t>
  </si>
  <si>
    <t>JE1-242C5</t>
  </si>
  <si>
    <t>JE1-240C4</t>
  </si>
  <si>
    <t>JE1-240C1</t>
  </si>
  <si>
    <t>JE1-185C1</t>
  </si>
  <si>
    <t>JE1-150C9</t>
  </si>
  <si>
    <t>JE1-177C5</t>
  </si>
  <si>
    <t>JE1-150C1</t>
  </si>
  <si>
    <t>JE1-120C1</t>
  </si>
  <si>
    <t>JE1-095C1</t>
  </si>
  <si>
    <t>JE1-080C2</t>
  </si>
  <si>
    <t>JE1-070C1</t>
  </si>
  <si>
    <t>JE1-050C1</t>
  </si>
  <si>
    <t>JE1-035C1</t>
  </si>
  <si>
    <t>AM1-700C1</t>
  </si>
  <si>
    <t>AM1-726C2</t>
  </si>
  <si>
    <t>AM1-600C4</t>
  </si>
  <si>
    <t>AM1-600C1</t>
  </si>
  <si>
    <t>AM1-592C2</t>
  </si>
  <si>
    <t>AM1-500C4</t>
  </si>
  <si>
    <t>AM1-500C1</t>
  </si>
  <si>
    <t>AM1-500C9</t>
  </si>
  <si>
    <t>AM1-430C4</t>
  </si>
  <si>
    <t>AM1-400C4</t>
  </si>
  <si>
    <t>AM1-400C2</t>
  </si>
  <si>
    <t>AM1-400C1</t>
  </si>
  <si>
    <t>AM1-380C4</t>
  </si>
  <si>
    <t>AM1-350C4</t>
  </si>
  <si>
    <t>AM1-315C2</t>
  </si>
  <si>
    <t>AM1-300C4</t>
  </si>
  <si>
    <t>AM1-300C1</t>
  </si>
  <si>
    <t>AM1-280C4</t>
  </si>
  <si>
    <t>AM1-250C2</t>
  </si>
  <si>
    <t>AM1-240C4</t>
  </si>
  <si>
    <t>AM1-240C1</t>
  </si>
  <si>
    <t>AM1-185C1</t>
  </si>
  <si>
    <t>AM1-150C9</t>
  </si>
  <si>
    <t>AM1-150C1</t>
  </si>
  <si>
    <t>AM1-120C1</t>
  </si>
  <si>
    <t>AM1-095C1</t>
  </si>
  <si>
    <t>AM1-070C1</t>
  </si>
  <si>
    <t>AM1-050C1</t>
  </si>
  <si>
    <t>AM1-035C1</t>
  </si>
  <si>
    <t>CABLES DE GUARDA</t>
  </si>
  <si>
    <t>CGACG02</t>
  </si>
  <si>
    <t>Cable de guarda de AoGo 3/8" EHS</t>
  </si>
  <si>
    <t>CGACG01</t>
  </si>
  <si>
    <t>Cable de guarda de AoGo 5/16" EHS</t>
  </si>
  <si>
    <t>FOOPGW24</t>
  </si>
  <si>
    <t>Cable OPGW 24 hilos</t>
  </si>
  <si>
    <t>FOOPGW12</t>
  </si>
  <si>
    <t>Cable OPGW 12 hilos</t>
  </si>
  <si>
    <t>ACCESORIOS DEL CABLE DE GUARDA</t>
  </si>
  <si>
    <t>ES2-051C5</t>
  </si>
  <si>
    <t>Ensamble suspensión cable de guarda de Ao Gdo. 3/8" EHS</t>
  </si>
  <si>
    <t>ES2-038C5</t>
  </si>
  <si>
    <t>Ensamble suspensión cable de guarda de Ao Gdo.5/16" EHS</t>
  </si>
  <si>
    <t>EN2-051C5</t>
  </si>
  <si>
    <t>Ensamble anclaje cable de guarda de Ao Gdo. 3/8" EHS</t>
  </si>
  <si>
    <t>EN2-038C5</t>
  </si>
  <si>
    <t>Ensamble anclaje cable de guarda de Ao Gdo. 5/16" EHS</t>
  </si>
  <si>
    <t>AM2-051C5</t>
  </si>
  <si>
    <t>Amortiguador cable de guarda de Ao Gdo. 3/8" EHS</t>
  </si>
  <si>
    <t>AM2-038C5</t>
  </si>
  <si>
    <t>Amortiguador cable de guarda de Ao Gdo. 5/16" EHS</t>
  </si>
  <si>
    <t>JE2-051C5</t>
  </si>
  <si>
    <t>Juntas de empalme cable de guarda de Ao Gdo. 3/8" EHS</t>
  </si>
  <si>
    <t>JE2-038C5</t>
  </si>
  <si>
    <t>Juntas de empalme cable de guarda de Ao Gdo. 5/16" EHS</t>
  </si>
  <si>
    <t>MA2-051C5</t>
  </si>
  <si>
    <t>Manguitos de Reparación cable de guarda de Ao Gdo. 3/8" EHS</t>
  </si>
  <si>
    <t>MA2-038C5</t>
  </si>
  <si>
    <t>Manguitos de Reparación cable de guarda de Ao Gdo. 5/16" EHS</t>
  </si>
  <si>
    <t>ES-OPGW24</t>
  </si>
  <si>
    <t>Conjunto de suspensión para Cable OPGW-24 hilos</t>
  </si>
  <si>
    <t>ES-OPGW12</t>
  </si>
  <si>
    <t>Conjunto de suspensión para Cable OPGW-12 hilos</t>
  </si>
  <si>
    <t>EN-OPGW24</t>
  </si>
  <si>
    <t>Conjunto de anclaje para Cable OPGW-24 hilos</t>
  </si>
  <si>
    <t>EN-OPGW12</t>
  </si>
  <si>
    <t>Conjunto de anclaje para Cable OPGW-12 hilos</t>
  </si>
  <si>
    <t>JE-OPGW</t>
  </si>
  <si>
    <t>Caja de empalme</t>
  </si>
  <si>
    <t>ESA-OPGW24</t>
  </si>
  <si>
    <t>Conjunto de Semianclaje para Cable OPGW-24 hilos</t>
  </si>
  <si>
    <t>ESA-OPGW12</t>
  </si>
  <si>
    <t>Conjunto de Semianclaje para Cable OPGW-12 hilos</t>
  </si>
  <si>
    <t>AM-OPGW24</t>
  </si>
  <si>
    <t>Amortiguadores para Cable OPGW-24 hilos</t>
  </si>
  <si>
    <t>AM-OPGW12</t>
  </si>
  <si>
    <t>Amortiguadores para Cable OPGW-12 hilos</t>
  </si>
  <si>
    <t>PUESTA A TIERRA</t>
  </si>
  <si>
    <t>PT-MR</t>
  </si>
  <si>
    <t>Medición de resistividad y resistencia de puesta a tierra</t>
  </si>
  <si>
    <t>PT-CO035N</t>
  </si>
  <si>
    <t>Conductor de copperweld Nº 2 AWG, en terreno  normal</t>
  </si>
  <si>
    <t>PT-CO035R</t>
  </si>
  <si>
    <t>Conductor de copperweld Nº 2 AWG, en terreno rocoso</t>
  </si>
  <si>
    <t>PT-CO120N</t>
  </si>
  <si>
    <t>Conductor de copperweld 120 mm2, en terreno  normal</t>
  </si>
  <si>
    <t>PT-CO120R</t>
  </si>
  <si>
    <t>Conductor de copperweld 120 mm2, en terreno rocoso</t>
  </si>
  <si>
    <t>PT-CO150N</t>
  </si>
  <si>
    <t>Conductor de copperweld 150 mm2, en terreno  normal</t>
  </si>
  <si>
    <t>PT-CO150R</t>
  </si>
  <si>
    <t>Conductor de copperweld 150 mm2, en terreno rocoso</t>
  </si>
  <si>
    <t>PT-JC</t>
  </si>
  <si>
    <t>Jabalinas copperweld y conectores</t>
  </si>
  <si>
    <t>PT-PT</t>
  </si>
  <si>
    <t>Pozo a tierra sal - bentonita</t>
  </si>
  <si>
    <t>PT-CD</t>
  </si>
  <si>
    <t xml:space="preserve">Conductor desnudo de puesta a tierra de 70 mm2 Cu </t>
  </si>
  <si>
    <t>PT-CU</t>
  </si>
  <si>
    <t>Cable de conexión unipolar y de continuidad de tierra de 120 mm2 Cu</t>
  </si>
  <si>
    <t>PT-ET</t>
  </si>
  <si>
    <t>Electrodo copperweld de 5/8" x 2.4 m de puesta a tierra + accesorios</t>
  </si>
  <si>
    <t>Glb</t>
  </si>
  <si>
    <t>PT-CAT1</t>
  </si>
  <si>
    <t>Caja tripolar de conexión directa a tierra de pantalla, uso exterior</t>
  </si>
  <si>
    <t>PT-CAT2</t>
  </si>
  <si>
    <t>Caja tripolar de conexión a tierra de pantalla, con limitador de tensión(SVL) de uso exterior</t>
  </si>
  <si>
    <t>PT-XBOND</t>
  </si>
  <si>
    <t>Caja de Puesta a Tierra Cross Bonding con SVL 1 kV</t>
  </si>
  <si>
    <t>PT-SBOND</t>
  </si>
  <si>
    <t>Caja de Puesta a Tierra Single Bonding con SVL 1 kV</t>
  </si>
  <si>
    <t>MARZO 2018</t>
  </si>
  <si>
    <t>MOD INV_2018</t>
  </si>
  <si>
    <t>Acero</t>
  </si>
  <si>
    <t>ARMADOS DE LAS ESTRUCTURAS</t>
  </si>
  <si>
    <t>ACEROPOSTE</t>
  </si>
  <si>
    <t>US$/kg</t>
  </si>
  <si>
    <t>ESTRUCTURA</t>
  </si>
  <si>
    <t>CANT</t>
  </si>
  <si>
    <t>PESO POSTE
(KG)</t>
  </si>
  <si>
    <t>COSTO TOTAL 
POSTES</t>
  </si>
  <si>
    <t>TOTAL</t>
  </si>
  <si>
    <t>COSTO UNITARIO NACIONAL
(US$)</t>
  </si>
  <si>
    <t>COSTO UNITARIO IMPORTADO
(US$)</t>
  </si>
  <si>
    <t>PESO ESTRUCT 
(KG)</t>
  </si>
  <si>
    <t xml:space="preserve">N° de </t>
  </si>
  <si>
    <t>Código</t>
  </si>
  <si>
    <t>Vano (m)</t>
  </si>
  <si>
    <t>Tiro Máximo</t>
  </si>
  <si>
    <t>Angulo</t>
  </si>
  <si>
    <t xml:space="preserve"> T (kg)</t>
  </si>
  <si>
    <t>N°</t>
  </si>
  <si>
    <t>F (kg)</t>
  </si>
  <si>
    <t>W (kg)</t>
  </si>
  <si>
    <t>Tipo de</t>
  </si>
  <si>
    <t>Descripción de Estructura</t>
  </si>
  <si>
    <t>Ternas</t>
  </si>
  <si>
    <t>AAAC</t>
  </si>
  <si>
    <t>Estructura</t>
  </si>
  <si>
    <t>(kg)</t>
  </si>
  <si>
    <t>(°)</t>
  </si>
  <si>
    <t>Postes</t>
  </si>
  <si>
    <t>en Poste</t>
  </si>
  <si>
    <t>Poste Estándar</t>
  </si>
  <si>
    <t>SIMPLE</t>
  </si>
  <si>
    <t>240 mm²</t>
  </si>
  <si>
    <t>SU1-21</t>
  </si>
  <si>
    <t>SU11-21</t>
  </si>
  <si>
    <t>Acero galvan.</t>
  </si>
  <si>
    <t>AU1-21</t>
  </si>
  <si>
    <t>ATU1-19</t>
  </si>
  <si>
    <t>300 mm²</t>
  </si>
  <si>
    <t>400 mm²</t>
  </si>
  <si>
    <t>DOBLE</t>
  </si>
  <si>
    <t>SU2-21</t>
  </si>
  <si>
    <t>SU21-21</t>
  </si>
  <si>
    <t>AU2-21</t>
  </si>
  <si>
    <t>ATU2-19</t>
  </si>
  <si>
    <t>PC21/500</t>
  </si>
  <si>
    <t>1 Poste de concreto (21/500) de suspensión (2°) Tipo SU1-21</t>
  </si>
  <si>
    <t>PA21/1950</t>
  </si>
  <si>
    <t>1 Poste autosoportable de acero (21/1950) de suspensión (25°) Tipo SU11-21</t>
  </si>
  <si>
    <t>PA21/3250</t>
  </si>
  <si>
    <t>1 Poste autosoportable de acero (21/3250) de ángulo medio (50°) Tipo AU1-21</t>
  </si>
  <si>
    <t>PA19/5250</t>
  </si>
  <si>
    <t>1 Poste autosoportable de acero (19/5250) de ángulo mayor y terminal (90°) Tipo ATU1-19</t>
  </si>
  <si>
    <t>PC21/600</t>
  </si>
  <si>
    <t>1 Poste de concreto (21/600) de suspensión (2°) Tipo SU1-21</t>
  </si>
  <si>
    <t>PA21/2300</t>
  </si>
  <si>
    <t>1 Poste autosoportable de acero (21/2300) de suspensión (25°) Tipo SU11-21</t>
  </si>
  <si>
    <t>PA21/3900</t>
  </si>
  <si>
    <t>1 Poste autosoportable de acero (21/3900) de ángulo medio (50°) Tipo AU1-21</t>
  </si>
  <si>
    <t>PA19/6350</t>
  </si>
  <si>
    <t>1 Poste autosoportable de acero (19/6350) de ángulo mayor y terminal (90°) Tipo ATU1-19</t>
  </si>
  <si>
    <t>1 Poste de concreto (21/500) de suspensión (0°) Tipo SU1-21</t>
  </si>
  <si>
    <t>PA21/2950</t>
  </si>
  <si>
    <t>1 Poste autosoportable de acero (21/2950) de suspensión (25°) Tipo SU11-21</t>
  </si>
  <si>
    <t>PA21/5050</t>
  </si>
  <si>
    <t>1 Poste autosoportable de acero (21/5050) de ángulo medio (50°) Tipo AU1-21</t>
  </si>
  <si>
    <t>PA19/8300</t>
  </si>
  <si>
    <t>1 Poste autosoportable de acero (19/8300) de ángulo mayor y terminal (90°) Tipo ATU1-19</t>
  </si>
  <si>
    <t>PA21/500</t>
  </si>
  <si>
    <t>PA21/3550</t>
  </si>
  <si>
    <t>1 Poste autosoportable de acero (21/3550) de suspensión (25°) Tipo SU21-21</t>
  </si>
  <si>
    <t>2 Postes autosoportables de acero (21/3250) de ángulo medio (50°) Tipo AU2-21</t>
  </si>
  <si>
    <t>2 Postes autosoportables de acero (19/5250) de ángulo mayor y terminal (90°) Tipo ATU2-19</t>
  </si>
  <si>
    <t>PA21/900</t>
  </si>
  <si>
    <t>1 Poste autosoportable de acero (21/900) de suspensión (2°) Tipo SU2-21</t>
  </si>
  <si>
    <t>PA21/4250</t>
  </si>
  <si>
    <t>1 Poste autosoportable de acero (21/4250) de suspensión (25°) Tipo SU21-21</t>
  </si>
  <si>
    <t>2 Postes autosoportables de acero (21/3900) de ángulo medio (50°) Tipo AU2-21</t>
  </si>
  <si>
    <t>2 Postes autosoportables de acero (19/6350) de ángulo mayor y terminal (90°) Tipo ATU2-19</t>
  </si>
  <si>
    <t>PA21/1100</t>
  </si>
  <si>
    <t>1 Poste autosoportable de acero (21/1100) de suspensión (2°) Tipo SU2-21</t>
  </si>
  <si>
    <t>PA21/5450</t>
  </si>
  <si>
    <t>1 Poste autosoportable de acero (21/5450) de suspensión (25°) Tipo SU21-21</t>
  </si>
  <si>
    <t>2 Postes autosoportables de acero (21/5050) de ángulo medio (50°) Tipo AU2-21</t>
  </si>
  <si>
    <t>2 Postes autosoportables de acero (19/8300) de ángulo mayor y terminal (90°) Tipo ATU2-19</t>
  </si>
  <si>
    <t>PA21/800</t>
  </si>
  <si>
    <t>1 Poste autosoportable de acero (21/800) de suspensión (2°) Tipo SU2-21</t>
  </si>
  <si>
    <t>(Se ha generado el peso que corresponde al código de poste "PA21/500" utilizando la maqueta de la referida hoja de cálculo)</t>
  </si>
  <si>
    <t>Información de la hoja "Postes Acero y Concreto" de la hoja de cálculo "Aux 4 L.T., Esfuerzos Postes de Acero y Concreto" de la base de datos MOD INV_2018 del OSINERGMIN.</t>
  </si>
  <si>
    <t>(*)</t>
  </si>
  <si>
    <t xml:space="preserve">1 Poste autosoportable de acero (21/500) de suspensión (2°) Tipo SU2-21 </t>
  </si>
  <si>
    <t>SU2-21 (*)</t>
  </si>
  <si>
    <t xml:space="preserve">POSTE DE CONCRETO DE 21 mts. </t>
  </si>
  <si>
    <t xml:space="preserve">POSTE DE ACERO DE 21 mts. </t>
  </si>
  <si>
    <t xml:space="preserve">BASE DE DATOS DE OSINERGMIN </t>
  </si>
  <si>
    <t>(*) Fila generada considerando el peso del poste calculado.</t>
  </si>
  <si>
    <t>(*) Fila generada considerando una fuerza de 500 Kg. Cabe señalar que resulta el mismo peso del poste al margen del área geográfica.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</si>
</sst>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 * #,##0.00_ ;_ * \-#,##0.00_ ;_ * &quot;-&quot;??_ ;_ @_ 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* #,##0.00_-;\-* #,##0.00_-;_-* &quot;-&quot;??_-;_-@_-"/>
    <numFmt numFmtId="167" formatCode="_-* #,##0.00\ _S_/_._-;\-* #,##0.00\ _S_/_._-;_-* &quot;-&quot;??\ _S_/_._-;_-@_-"/>
    <numFmt numFmtId="168" formatCode="_-* #,##0.000\ _€_-;\-* #,##0.000\ _€_-;_-* &quot;-&quot;??\ _€_-;_-@_-"/>
    <numFmt numFmtId="169" formatCode="0.000000%"/>
    <numFmt numFmtId="170" formatCode="_-* #,##0\ _€_-;\-* #,##0\ _€_-;_-* &quot;-&quot;???\ _€_-;_-@_-"/>
    <numFmt numFmtId="171" formatCode="0.000"/>
    <numFmt numFmtId="172" formatCode="0.0"/>
    <numFmt numFmtId="173" formatCode="#,##0.000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0000CC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8"/>
      <color rgb="FFFFFFFF"/>
      <name val="Arial"/>
      <family val="2"/>
    </font>
    <font>
      <b/>
      <sz val="9"/>
      <color theme="1"/>
      <name val="Arial"/>
      <family val="2"/>
    </font>
    <font>
      <sz val="10"/>
      <color rgb="FF0000CC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name val="Arial"/>
    </font>
    <font>
      <b/>
      <sz val="18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color indexed="10"/>
      <name val="Arial Narrow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8"/>
      <name val="Tahoma"/>
      <family val="2"/>
    </font>
    <font>
      <sz val="8"/>
      <name val="Arial Narrow"/>
      <family val="2"/>
    </font>
    <font>
      <sz val="8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6"/>
      <name val="Arial"/>
      <family val="2"/>
    </font>
    <font>
      <sz val="12"/>
      <name val="Arial Narrow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name val="Arial Narrow"/>
      <family val="2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/>
      <top style="double">
        <color rgb="FF3F3F3F"/>
      </top>
      <bottom/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/>
      <bottom style="double">
        <color rgb="FF3F3F3F"/>
      </bottom>
      <diagonal/>
    </border>
    <border>
      <left style="double">
        <color rgb="FF3F3F3F"/>
      </left>
      <right/>
      <top/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60">
    <xf numFmtId="0" fontId="0" fillId="0" borderId="0"/>
    <xf numFmtId="0" fontId="4" fillId="0" borderId="0"/>
    <xf numFmtId="0" fontId="5" fillId="0" borderId="0"/>
    <xf numFmtId="166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2" fillId="7" borderId="8" applyNumberFormat="0" applyAlignment="0" applyProtection="0"/>
    <xf numFmtId="0" fontId="17" fillId="0" borderId="0" applyNumberFormat="0" applyFill="0" applyBorder="0" applyAlignment="0" applyProtection="0"/>
    <xf numFmtId="0" fontId="1" fillId="8" borderId="9" applyNumberFormat="0" applyFont="0" applyAlignment="0" applyProtection="0"/>
    <xf numFmtId="0" fontId="18" fillId="0" borderId="0" applyNumberFormat="0" applyFill="0" applyBorder="0" applyAlignment="0" applyProtection="0"/>
    <xf numFmtId="0" fontId="3" fillId="0" borderId="10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0" fillId="0" borderId="0"/>
    <xf numFmtId="167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36" fillId="0" borderId="0"/>
    <xf numFmtId="0" fontId="40" fillId="0" borderId="0" applyNumberFormat="0" applyFill="0" applyBorder="0" applyAlignment="0" applyProtection="0">
      <alignment vertical="top"/>
      <protection locked="0"/>
    </xf>
    <xf numFmtId="9" fontId="36" fillId="0" borderId="0" applyFont="0" applyFill="0" applyBorder="0" applyAlignment="0" applyProtection="0"/>
    <xf numFmtId="166" fontId="36" fillId="0" borderId="0" applyFont="0" applyFill="0" applyBorder="0" applyAlignment="0" applyProtection="0"/>
  </cellStyleXfs>
  <cellXfs count="345">
    <xf numFmtId="0" fontId="0" fillId="0" borderId="0" xfId="0"/>
    <xf numFmtId="0" fontId="0" fillId="0" borderId="0" xfId="0"/>
    <xf numFmtId="0" fontId="0" fillId="0" borderId="1" xfId="0" applyBorder="1"/>
    <xf numFmtId="0" fontId="2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65" fontId="25" fillId="0" borderId="1" xfId="54" applyFont="1" applyBorder="1" applyAlignment="1">
      <alignment horizontal="center" vertical="center"/>
    </xf>
    <xf numFmtId="165" fontId="24" fillId="0" borderId="1" xfId="54" applyFont="1" applyBorder="1" applyAlignment="1">
      <alignment horizontal="center" vertical="center"/>
    </xf>
    <xf numFmtId="166" fontId="24" fillId="0" borderId="1" xfId="3" applyFont="1" applyFill="1" applyBorder="1" applyAlignment="1">
      <alignment horizontal="center" vertical="center"/>
    </xf>
    <xf numFmtId="171" fontId="24" fillId="0" borderId="1" xfId="0" applyNumberFormat="1" applyFont="1" applyBorder="1" applyAlignment="1">
      <alignment horizontal="center" vertical="center"/>
    </xf>
    <xf numFmtId="165" fontId="24" fillId="0" borderId="1" xfId="0" applyNumberFormat="1" applyFont="1" applyBorder="1" applyAlignment="1">
      <alignment horizontal="center" vertical="center"/>
    </xf>
    <xf numFmtId="166" fontId="22" fillId="3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9" fillId="3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165" fontId="24" fillId="0" borderId="1" xfId="0" applyNumberFormat="1" applyFont="1" applyBorder="1" applyAlignment="1">
      <alignment horizontal="center" vertical="center"/>
    </xf>
    <xf numFmtId="165" fontId="24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19" fillId="33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Border="1"/>
    <xf numFmtId="4" fontId="0" fillId="0" borderId="0" xfId="0" applyNumberFormat="1"/>
    <xf numFmtId="0" fontId="27" fillId="0" borderId="0" xfId="0" applyFont="1"/>
    <xf numFmtId="0" fontId="0" fillId="36" borderId="0" xfId="0" applyFill="1"/>
    <xf numFmtId="0" fontId="0" fillId="36" borderId="0" xfId="0" applyFont="1" applyFill="1" applyAlignment="1">
      <alignment horizontal="center"/>
    </xf>
    <xf numFmtId="0" fontId="0" fillId="36" borderId="0" xfId="0" applyFont="1" applyFill="1" applyAlignment="1">
      <alignment horizontal="left" vertical="center"/>
    </xf>
    <xf numFmtId="0" fontId="0" fillId="36" borderId="0" xfId="0" applyFont="1" applyFill="1" applyAlignment="1">
      <alignment horizontal="center" vertical="center"/>
    </xf>
    <xf numFmtId="0" fontId="0" fillId="36" borderId="0" xfId="0" applyFont="1" applyFill="1" applyAlignment="1">
      <alignment vertical="center"/>
    </xf>
    <xf numFmtId="0" fontId="3" fillId="36" borderId="0" xfId="0" applyFont="1" applyFill="1" applyAlignment="1">
      <alignment horizontal="center" vertical="center"/>
    </xf>
    <xf numFmtId="0" fontId="3" fillId="36" borderId="1" xfId="0" applyFont="1" applyFill="1" applyBorder="1" applyAlignment="1">
      <alignment horizontal="center" vertical="center" wrapText="1"/>
    </xf>
    <xf numFmtId="0" fontId="3" fillId="36" borderId="1" xfId="0" applyFont="1" applyFill="1" applyBorder="1" applyAlignment="1">
      <alignment horizontal="center" vertical="center"/>
    </xf>
    <xf numFmtId="0" fontId="3" fillId="36" borderId="0" xfId="0" applyFont="1" applyFill="1" applyAlignment="1">
      <alignment horizontal="left" vertical="center"/>
    </xf>
    <xf numFmtId="168" fontId="21" fillId="36" borderId="1" xfId="54" applyNumberFormat="1" applyFont="1" applyFill="1" applyBorder="1" applyAlignment="1">
      <alignment horizontal="center" vertical="center"/>
    </xf>
    <xf numFmtId="0" fontId="24" fillId="36" borderId="1" xfId="2" applyFont="1" applyFill="1" applyBorder="1" applyAlignment="1">
      <alignment horizontal="center" vertical="center"/>
    </xf>
    <xf numFmtId="0" fontId="21" fillId="36" borderId="1" xfId="2" applyFont="1" applyFill="1" applyBorder="1" applyAlignment="1">
      <alignment horizontal="center" vertical="center"/>
    </xf>
    <xf numFmtId="168" fontId="0" fillId="36" borderId="1" xfId="54" applyNumberFormat="1" applyFont="1" applyFill="1" applyBorder="1" applyAlignment="1">
      <alignment horizontal="center" vertical="center"/>
    </xf>
    <xf numFmtId="170" fontId="21" fillId="36" borderId="1" xfId="0" applyNumberFormat="1" applyFont="1" applyFill="1" applyBorder="1" applyAlignment="1">
      <alignment horizontal="center" vertical="center"/>
    </xf>
    <xf numFmtId="10" fontId="21" fillId="36" borderId="1" xfId="51" applyNumberFormat="1" applyFont="1" applyFill="1" applyBorder="1" applyAlignment="1">
      <alignment horizontal="center" vertical="center"/>
    </xf>
    <xf numFmtId="169" fontId="21" fillId="36" borderId="1" xfId="51" applyNumberFormat="1" applyFont="1" applyFill="1" applyBorder="1" applyAlignment="1">
      <alignment horizontal="center" vertical="center"/>
    </xf>
    <xf numFmtId="0" fontId="3" fillId="36" borderId="0" xfId="0" applyFont="1" applyFill="1" applyAlignment="1">
      <alignment horizontal="left" vertical="center" wrapText="1"/>
    </xf>
    <xf numFmtId="0" fontId="3" fillId="36" borderId="0" xfId="0" applyFont="1" applyFill="1" applyAlignment="1">
      <alignment vertical="center" wrapText="1"/>
    </xf>
    <xf numFmtId="0" fontId="3" fillId="36" borderId="0" xfId="0" applyFont="1" applyFill="1" applyAlignment="1">
      <alignment horizontal="center" vertical="center" wrapText="1"/>
    </xf>
    <xf numFmtId="0" fontId="0" fillId="36" borderId="0" xfId="0" applyFont="1" applyFill="1" applyAlignment="1">
      <alignment horizontal="center" vertical="center" wrapText="1"/>
    </xf>
    <xf numFmtId="0" fontId="3" fillId="36" borderId="0" xfId="0" applyFont="1" applyFill="1" applyBorder="1" applyAlignment="1">
      <alignment horizontal="left" vertical="center"/>
    </xf>
    <xf numFmtId="3" fontId="3" fillId="36" borderId="0" xfId="0" applyNumberFormat="1" applyFont="1" applyFill="1" applyAlignment="1">
      <alignment horizontal="center" vertical="center"/>
    </xf>
    <xf numFmtId="0" fontId="23" fillId="36" borderId="0" xfId="0" applyFont="1" applyFill="1" applyAlignment="1">
      <alignment horizontal="center" vertical="center"/>
    </xf>
    <xf numFmtId="0" fontId="0" fillId="36" borderId="0" xfId="0" applyFill="1" applyAlignment="1">
      <alignment horizontal="left"/>
    </xf>
    <xf numFmtId="0" fontId="29" fillId="36" borderId="0" xfId="0" applyFont="1" applyFill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6" borderId="0" xfId="0" applyFont="1" applyFill="1"/>
    <xf numFmtId="0" fontId="0" fillId="36" borderId="0" xfId="0" applyFont="1" applyFill="1" applyAlignment="1">
      <alignment horizontal="left"/>
    </xf>
    <xf numFmtId="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37" borderId="1" xfId="0" applyFill="1" applyBorder="1"/>
    <xf numFmtId="4" fontId="0" fillId="37" borderId="1" xfId="0" applyNumberFormat="1" applyFill="1" applyBorder="1"/>
    <xf numFmtId="4" fontId="0" fillId="0" borderId="1" xfId="0" applyNumberFormat="1" applyFill="1" applyBorder="1"/>
    <xf numFmtId="0" fontId="0" fillId="0" borderId="1" xfId="0" applyFill="1" applyBorder="1"/>
    <xf numFmtId="0" fontId="33" fillId="0" borderId="1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28" fillId="38" borderId="11" xfId="0" applyFont="1" applyFill="1" applyBorder="1" applyAlignment="1">
      <alignment horizontal="center" vertical="center" wrapText="1"/>
    </xf>
    <xf numFmtId="0" fontId="28" fillId="38" borderId="13" xfId="0" applyFont="1" applyFill="1" applyBorder="1" applyAlignment="1">
      <alignment horizontal="center" vertical="center" wrapText="1"/>
    </xf>
    <xf numFmtId="0" fontId="2" fillId="38" borderId="0" xfId="0" applyFont="1" applyFill="1" applyAlignment="1">
      <alignment horizontal="center" vertical="center" wrapText="1"/>
    </xf>
    <xf numFmtId="4" fontId="0" fillId="0" borderId="1" xfId="0" applyNumberFormat="1" applyFont="1" applyBorder="1" applyAlignment="1">
      <alignment horizontal="center" vertical="center"/>
    </xf>
    <xf numFmtId="4" fontId="0" fillId="39" borderId="1" xfId="0" applyNumberFormat="1" applyFill="1" applyBorder="1"/>
    <xf numFmtId="0" fontId="0" fillId="39" borderId="1" xfId="0" applyFill="1" applyBorder="1"/>
    <xf numFmtId="0" fontId="28" fillId="38" borderId="0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4" fontId="0" fillId="0" borderId="15" xfId="0" applyNumberFormat="1" applyFont="1" applyBorder="1" applyAlignment="1">
      <alignment horizontal="center" vertical="center"/>
    </xf>
    <xf numFmtId="0" fontId="0" fillId="0" borderId="15" xfId="0" applyFont="1" applyBorder="1" applyAlignment="1">
      <alignment vertical="center"/>
    </xf>
    <xf numFmtId="2" fontId="22" fillId="34" borderId="16" xfId="0" applyNumberFormat="1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4" fontId="0" fillId="0" borderId="18" xfId="0" applyNumberFormat="1" applyFont="1" applyBorder="1" applyAlignment="1">
      <alignment horizontal="center" vertical="center"/>
    </xf>
    <xf numFmtId="0" fontId="0" fillId="0" borderId="18" xfId="0" applyFont="1" applyBorder="1" applyAlignment="1">
      <alignment vertical="center"/>
    </xf>
    <xf numFmtId="2" fontId="22" fillId="34" borderId="19" xfId="0" applyNumberFormat="1" applyFont="1" applyFill="1" applyBorder="1" applyAlignment="1">
      <alignment horizontal="center" vertical="center" wrapText="1"/>
    </xf>
    <xf numFmtId="2" fontId="22" fillId="34" borderId="22" xfId="0" applyNumberFormat="1" applyFont="1" applyFill="1" applyBorder="1" applyAlignment="1">
      <alignment horizontal="center" vertical="center" wrapText="1"/>
    </xf>
    <xf numFmtId="0" fontId="0" fillId="36" borderId="21" xfId="0" applyFont="1" applyFill="1" applyBorder="1" applyAlignment="1">
      <alignment horizontal="center" vertical="center"/>
    </xf>
    <xf numFmtId="0" fontId="0" fillId="0" borderId="24" xfId="0" applyFont="1" applyBorder="1" applyAlignment="1">
      <alignment horizontal="center" vertical="center" wrapText="1"/>
    </xf>
    <xf numFmtId="4" fontId="0" fillId="0" borderId="24" xfId="0" applyNumberFormat="1" applyFont="1" applyBorder="1" applyAlignment="1">
      <alignment horizontal="center" vertical="center"/>
    </xf>
    <xf numFmtId="0" fontId="0" fillId="0" borderId="24" xfId="0" applyFont="1" applyBorder="1" applyAlignment="1">
      <alignment vertical="center"/>
    </xf>
    <xf numFmtId="2" fontId="22" fillId="34" borderId="25" xfId="0" applyNumberFormat="1" applyFont="1" applyFill="1" applyBorder="1" applyAlignment="1">
      <alignment horizontal="center" vertical="center" wrapText="1"/>
    </xf>
    <xf numFmtId="0" fontId="0" fillId="36" borderId="26" xfId="0" applyFont="1" applyFill="1" applyBorder="1" applyAlignment="1">
      <alignment horizontal="center" vertical="center"/>
    </xf>
    <xf numFmtId="0" fontId="0" fillId="36" borderId="28" xfId="0" applyFont="1" applyFill="1" applyBorder="1" applyAlignment="1">
      <alignment horizontal="center" vertical="center"/>
    </xf>
    <xf numFmtId="0" fontId="0" fillId="36" borderId="0" xfId="0" applyFont="1" applyFill="1" applyBorder="1" applyAlignment="1">
      <alignment horizontal="center" vertical="center"/>
    </xf>
    <xf numFmtId="0" fontId="34" fillId="36" borderId="23" xfId="0" applyFont="1" applyFill="1" applyBorder="1" applyAlignment="1">
      <alignment horizontal="center" vertical="center" wrapText="1"/>
    </xf>
    <xf numFmtId="0" fontId="0" fillId="36" borderId="24" xfId="0" applyFont="1" applyFill="1" applyBorder="1" applyAlignment="1">
      <alignment horizontal="center" vertical="center"/>
    </xf>
    <xf numFmtId="0" fontId="28" fillId="38" borderId="23" xfId="0" applyFont="1" applyFill="1" applyBorder="1" applyAlignment="1">
      <alignment horizontal="center" vertical="center" wrapText="1"/>
    </xf>
    <xf numFmtId="0" fontId="28" fillId="38" borderId="24" xfId="0" applyFont="1" applyFill="1" applyBorder="1" applyAlignment="1">
      <alignment horizontal="center" vertical="center" wrapText="1"/>
    </xf>
    <xf numFmtId="0" fontId="28" fillId="38" borderId="25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34" xfId="0" applyBorder="1" applyAlignment="1">
      <alignment wrapText="1"/>
    </xf>
    <xf numFmtId="49" fontId="2" fillId="7" borderId="37" xfId="16" applyNumberFormat="1" applyBorder="1" applyAlignment="1">
      <alignment horizontal="center" vertical="center"/>
    </xf>
    <xf numFmtId="49" fontId="2" fillId="7" borderId="8" xfId="16" applyNumberFormat="1" applyAlignment="1">
      <alignment horizontal="center" vertic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0" fontId="33" fillId="0" borderId="16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166" fontId="25" fillId="36" borderId="23" xfId="0" applyNumberFormat="1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40" fillId="0" borderId="0" xfId="57" applyFill="1" applyAlignment="1" applyProtection="1"/>
    <xf numFmtId="0" fontId="40" fillId="0" borderId="0" xfId="57" applyFill="1" applyBorder="1" applyAlignment="1" applyProtection="1">
      <alignment horizontal="left"/>
    </xf>
    <xf numFmtId="0" fontId="40" fillId="0" borderId="0" xfId="57" applyFill="1" applyBorder="1" applyAlignment="1" applyProtection="1"/>
    <xf numFmtId="2" fontId="44" fillId="0" borderId="0" xfId="1" applyNumberFormat="1" applyFont="1" applyFill="1" applyBorder="1" applyAlignment="1">
      <alignment horizontal="center"/>
    </xf>
    <xf numFmtId="0" fontId="44" fillId="0" borderId="1" xfId="1" applyFont="1" applyFill="1" applyBorder="1"/>
    <xf numFmtId="0" fontId="44" fillId="0" borderId="0" xfId="1" applyFont="1" applyFill="1" applyBorder="1"/>
    <xf numFmtId="0" fontId="44" fillId="0" borderId="0" xfId="1" applyFont="1" applyFill="1"/>
    <xf numFmtId="172" fontId="44" fillId="0" borderId="1" xfId="1" applyNumberFormat="1" applyFont="1" applyFill="1" applyBorder="1" applyAlignment="1">
      <alignment horizontal="left"/>
    </xf>
    <xf numFmtId="0" fontId="37" fillId="0" borderId="0" xfId="1" applyFont="1" applyFill="1" applyBorder="1" applyAlignment="1"/>
    <xf numFmtId="0" fontId="4" fillId="0" borderId="0" xfId="1" applyFill="1" applyBorder="1" applyAlignment="1">
      <alignment horizontal="centerContinuous"/>
    </xf>
    <xf numFmtId="0" fontId="4" fillId="0" borderId="0" xfId="1" applyFill="1" applyBorder="1"/>
    <xf numFmtId="0" fontId="4" fillId="0" borderId="0" xfId="1" applyFill="1"/>
    <xf numFmtId="17" fontId="38" fillId="0" borderId="0" xfId="1" quotePrefix="1" applyNumberFormat="1" applyFont="1" applyFill="1" applyBorder="1" applyAlignment="1">
      <alignment horizontal="left"/>
    </xf>
    <xf numFmtId="0" fontId="38" fillId="0" borderId="0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Continuous"/>
    </xf>
    <xf numFmtId="0" fontId="39" fillId="0" borderId="0" xfId="1" applyFont="1" applyFill="1"/>
    <xf numFmtId="0" fontId="41" fillId="0" borderId="0" xfId="1" applyFont="1" applyFill="1" applyBorder="1" applyAlignment="1">
      <alignment horizontal="centerContinuous"/>
    </xf>
    <xf numFmtId="172" fontId="39" fillId="0" borderId="0" xfId="1" applyNumberFormat="1" applyFont="1" applyFill="1" applyBorder="1" applyAlignment="1">
      <alignment horizontal="left"/>
    </xf>
    <xf numFmtId="0" fontId="42" fillId="0" borderId="1" xfId="1" applyFont="1" applyFill="1" applyBorder="1" applyAlignment="1">
      <alignment horizontal="center" wrapText="1"/>
    </xf>
    <xf numFmtId="0" fontId="4" fillId="0" borderId="0" xfId="1" applyFont="1" applyFill="1"/>
    <xf numFmtId="0" fontId="4" fillId="0" borderId="1" xfId="1" applyFont="1" applyFill="1" applyBorder="1"/>
    <xf numFmtId="0" fontId="4" fillId="0" borderId="1" xfId="1" applyFont="1" applyFill="1" applyBorder="1" applyAlignment="1">
      <alignment horizontal="center"/>
    </xf>
    <xf numFmtId="0" fontId="43" fillId="0" borderId="0" xfId="1" applyFont="1" applyFill="1"/>
    <xf numFmtId="173" fontId="4" fillId="0" borderId="1" xfId="1" applyNumberFormat="1" applyFont="1" applyFill="1" applyBorder="1" applyAlignment="1">
      <alignment horizontal="center"/>
    </xf>
    <xf numFmtId="0" fontId="45" fillId="0" borderId="0" xfId="1" applyFont="1" applyFill="1" applyBorder="1" applyAlignment="1">
      <alignment horizontal="center"/>
    </xf>
    <xf numFmtId="2" fontId="45" fillId="0" borderId="0" xfId="1" applyNumberFormat="1" applyFont="1" applyFill="1" applyBorder="1"/>
    <xf numFmtId="2" fontId="4" fillId="0" borderId="0" xfId="1" applyNumberFormat="1" applyFill="1" applyBorder="1" applyAlignment="1">
      <alignment horizontal="center"/>
    </xf>
    <xf numFmtId="0" fontId="46" fillId="0" borderId="1" xfId="1" applyFont="1" applyFill="1" applyBorder="1" applyAlignment="1">
      <alignment horizontal="center" vertical="center"/>
    </xf>
    <xf numFmtId="0" fontId="46" fillId="0" borderId="1" xfId="1" applyFont="1" applyFill="1" applyBorder="1" applyAlignment="1">
      <alignment horizontal="center" vertical="center" wrapText="1"/>
    </xf>
    <xf numFmtId="0" fontId="46" fillId="0" borderId="44" xfId="1" applyFont="1" applyFill="1" applyBorder="1" applyAlignment="1">
      <alignment horizontal="center" wrapText="1"/>
    </xf>
    <xf numFmtId="0" fontId="46" fillId="0" borderId="0" xfId="1" applyFont="1" applyFill="1" applyBorder="1" applyAlignment="1">
      <alignment horizontal="center" vertical="center" wrapText="1"/>
    </xf>
    <xf numFmtId="0" fontId="44" fillId="0" borderId="1" xfId="1" applyFont="1" applyFill="1" applyBorder="1" applyAlignment="1">
      <alignment horizontal="center"/>
    </xf>
    <xf numFmtId="172" fontId="44" fillId="0" borderId="1" xfId="1" applyNumberFormat="1" applyFont="1" applyFill="1" applyBorder="1" applyAlignment="1">
      <alignment horizontal="center"/>
    </xf>
    <xf numFmtId="1" fontId="44" fillId="0" borderId="1" xfId="1" applyNumberFormat="1" applyFont="1" applyFill="1" applyBorder="1" applyAlignment="1">
      <alignment horizontal="center"/>
    </xf>
    <xf numFmtId="4" fontId="44" fillId="0" borderId="1" xfId="1" applyNumberFormat="1" applyFont="1" applyFill="1" applyBorder="1" applyAlignment="1">
      <alignment horizontal="right"/>
    </xf>
    <xf numFmtId="172" fontId="44" fillId="0" borderId="44" xfId="1" applyNumberFormat="1" applyFont="1" applyFill="1" applyBorder="1" applyAlignment="1">
      <alignment horizontal="left"/>
    </xf>
    <xf numFmtId="0" fontId="47" fillId="0" borderId="0" xfId="1" quotePrefix="1" applyFont="1" applyFill="1"/>
    <xf numFmtId="2" fontId="45" fillId="0" borderId="44" xfId="1" applyNumberFormat="1" applyFont="1" applyFill="1" applyBorder="1"/>
    <xf numFmtId="0" fontId="4" fillId="0" borderId="44" xfId="1" applyFont="1" applyFill="1" applyBorder="1"/>
    <xf numFmtId="0" fontId="44" fillId="0" borderId="44" xfId="1" applyFont="1" applyFill="1" applyBorder="1" applyAlignment="1">
      <alignment horizontal="center" wrapText="1"/>
    </xf>
    <xf numFmtId="172" fontId="44" fillId="0" borderId="0" xfId="1" applyNumberFormat="1" applyFont="1" applyFill="1" applyBorder="1" applyAlignment="1">
      <alignment horizontal="left"/>
    </xf>
    <xf numFmtId="0" fontId="4" fillId="0" borderId="0" xfId="1" applyFont="1" applyFill="1" applyBorder="1"/>
    <xf numFmtId="0" fontId="4" fillId="0" borderId="0" xfId="1" applyFill="1" applyBorder="1" applyAlignment="1">
      <alignment horizontal="center"/>
    </xf>
    <xf numFmtId="0" fontId="48" fillId="0" borderId="1" xfId="1" applyFont="1" applyFill="1" applyBorder="1" applyAlignment="1">
      <alignment vertical="center" wrapText="1"/>
    </xf>
    <xf numFmtId="4" fontId="4" fillId="0" borderId="0" xfId="1" applyNumberFormat="1" applyFont="1" applyFill="1" applyBorder="1"/>
    <xf numFmtId="0" fontId="48" fillId="37" borderId="1" xfId="1" applyFont="1" applyFill="1" applyBorder="1" applyAlignment="1">
      <alignment vertical="center" wrapText="1"/>
    </xf>
    <xf numFmtId="172" fontId="44" fillId="0" borderId="0" xfId="1" applyNumberFormat="1" applyFont="1" applyFill="1" applyBorder="1" applyAlignment="1">
      <alignment horizontal="center"/>
    </xf>
    <xf numFmtId="1" fontId="44" fillId="0" borderId="0" xfId="1" applyNumberFormat="1" applyFont="1" applyFill="1" applyBorder="1" applyAlignment="1">
      <alignment horizontal="center"/>
    </xf>
    <xf numFmtId="0" fontId="39" fillId="0" borderId="0" xfId="1" applyFont="1" applyFill="1" applyBorder="1"/>
    <xf numFmtId="0" fontId="4" fillId="0" borderId="0" xfId="1" applyFill="1" applyBorder="1" applyAlignment="1">
      <alignment horizontal="center" vertical="center"/>
    </xf>
    <xf numFmtId="172" fontId="44" fillId="0" borderId="1" xfId="1" applyNumberFormat="1" applyFont="1" applyFill="1" applyBorder="1" applyAlignment="1">
      <alignment horizontal="left" wrapText="1"/>
    </xf>
    <xf numFmtId="0" fontId="44" fillId="36" borderId="1" xfId="1" applyFont="1" applyFill="1" applyBorder="1"/>
    <xf numFmtId="0" fontId="4" fillId="0" borderId="0" xfId="1"/>
    <xf numFmtId="0" fontId="44" fillId="37" borderId="1" xfId="1" applyFont="1" applyFill="1" applyBorder="1"/>
    <xf numFmtId="0" fontId="44" fillId="0" borderId="0" xfId="1" applyFont="1" applyFill="1" applyBorder="1" applyAlignment="1">
      <alignment horizontal="center"/>
    </xf>
    <xf numFmtId="172" fontId="44" fillId="0" borderId="0" xfId="1" applyNumberFormat="1" applyFont="1" applyFill="1" applyBorder="1" applyAlignment="1">
      <alignment horizontal="left" wrapText="1"/>
    </xf>
    <xf numFmtId="4" fontId="44" fillId="0" borderId="0" xfId="1" applyNumberFormat="1" applyFont="1" applyFill="1" applyBorder="1" applyAlignment="1">
      <alignment horizontal="right"/>
    </xf>
    <xf numFmtId="0" fontId="4" fillId="0" borderId="1" xfId="1" applyFill="1" applyBorder="1"/>
    <xf numFmtId="11" fontId="4" fillId="0" borderId="0" xfId="1" applyNumberFormat="1" applyFill="1" applyBorder="1"/>
    <xf numFmtId="2" fontId="44" fillId="0" borderId="1" xfId="1" applyNumberFormat="1" applyFont="1" applyFill="1" applyBorder="1" applyAlignment="1">
      <alignment horizontal="right"/>
    </xf>
    <xf numFmtId="1" fontId="44" fillId="0" borderId="0" xfId="1" quotePrefix="1" applyNumberFormat="1" applyFont="1" applyFill="1" applyBorder="1" applyAlignment="1">
      <alignment horizontal="center"/>
    </xf>
    <xf numFmtId="0" fontId="39" fillId="0" borderId="0" xfId="1" applyFont="1" applyFill="1" applyBorder="1" applyAlignment="1">
      <alignment horizontal="left" vertical="center"/>
    </xf>
    <xf numFmtId="0" fontId="44" fillId="0" borderId="1" xfId="1" applyFont="1" applyFill="1" applyBorder="1" applyAlignment="1">
      <alignment horizontal="left" vertical="center"/>
    </xf>
    <xf numFmtId="2" fontId="44" fillId="0" borderId="1" xfId="1" applyNumberFormat="1" applyFont="1" applyFill="1" applyBorder="1"/>
    <xf numFmtId="2" fontId="44" fillId="0" borderId="44" xfId="1" applyNumberFormat="1" applyFont="1" applyFill="1" applyBorder="1"/>
    <xf numFmtId="2" fontId="44" fillId="0" borderId="0" xfId="1" applyNumberFormat="1" applyFont="1" applyFill="1" applyBorder="1"/>
    <xf numFmtId="2" fontId="44" fillId="0" borderId="1" xfId="1" applyNumberFormat="1" applyFont="1" applyFill="1" applyBorder="1" applyAlignment="1">
      <alignment horizontal="center"/>
    </xf>
    <xf numFmtId="2" fontId="4" fillId="0" borderId="0" xfId="1" applyNumberFormat="1" applyFill="1" applyBorder="1"/>
    <xf numFmtId="9" fontId="0" fillId="0" borderId="0" xfId="51" applyFont="1" applyFill="1" applyBorder="1"/>
    <xf numFmtId="2" fontId="44" fillId="0" borderId="0" xfId="1" applyNumberFormat="1" applyFont="1" applyFill="1" applyBorder="1" applyAlignment="1">
      <alignment horizontal="right"/>
    </xf>
    <xf numFmtId="2" fontId="44" fillId="0" borderId="0" xfId="1" quotePrefix="1" applyNumberFormat="1" applyFont="1" applyFill="1" applyBorder="1"/>
    <xf numFmtId="2" fontId="45" fillId="0" borderId="1" xfId="1" applyNumberFormat="1" applyFont="1" applyFill="1" applyBorder="1"/>
    <xf numFmtId="0" fontId="49" fillId="0" borderId="0" xfId="1" applyFont="1" applyFill="1" applyBorder="1"/>
    <xf numFmtId="172" fontId="49" fillId="0" borderId="0" xfId="1" applyNumberFormat="1" applyFont="1" applyFill="1" applyBorder="1" applyAlignment="1">
      <alignment horizontal="left"/>
    </xf>
    <xf numFmtId="0" fontId="49" fillId="0" borderId="0" xfId="1" applyFont="1" applyFill="1" applyBorder="1" applyAlignment="1">
      <alignment horizontal="center"/>
    </xf>
    <xf numFmtId="1" fontId="49" fillId="0" borderId="0" xfId="1" applyNumberFormat="1" applyFont="1" applyFill="1" applyBorder="1" applyAlignment="1">
      <alignment horizontal="center"/>
    </xf>
    <xf numFmtId="2" fontId="49" fillId="0" borderId="0" xfId="1" applyNumberFormat="1" applyFont="1" applyFill="1" applyBorder="1" applyAlignment="1">
      <alignment horizontal="right"/>
    </xf>
    <xf numFmtId="2" fontId="49" fillId="0" borderId="0" xfId="1" applyNumberFormat="1" applyFont="1" applyFill="1" applyBorder="1" applyAlignment="1">
      <alignment horizontal="center"/>
    </xf>
    <xf numFmtId="1" fontId="45" fillId="0" borderId="0" xfId="1" applyNumberFormat="1" applyFont="1" applyFill="1" applyBorder="1" applyAlignment="1">
      <alignment horizontal="center"/>
    </xf>
    <xf numFmtId="2" fontId="44" fillId="0" borderId="1" xfId="1" applyNumberFormat="1" applyFont="1" applyFill="1" applyBorder="1" applyAlignment="1">
      <alignment horizontal="left"/>
    </xf>
    <xf numFmtId="166" fontId="47" fillId="0" borderId="0" xfId="50" quotePrefix="1" applyFont="1" applyFill="1"/>
    <xf numFmtId="2" fontId="45" fillId="0" borderId="0" xfId="1" quotePrefix="1" applyNumberFormat="1" applyFont="1" applyFill="1" applyBorder="1"/>
    <xf numFmtId="0" fontId="48" fillId="36" borderId="1" xfId="1" applyFont="1" applyFill="1" applyBorder="1" applyAlignment="1">
      <alignment vertical="center" wrapText="1"/>
    </xf>
    <xf numFmtId="172" fontId="44" fillId="36" borderId="1" xfId="1" applyNumberFormat="1" applyFont="1" applyFill="1" applyBorder="1" applyAlignment="1">
      <alignment horizontal="left"/>
    </xf>
    <xf numFmtId="172" fontId="44" fillId="37" borderId="1" xfId="1" applyNumberFormat="1" applyFont="1" applyFill="1" applyBorder="1" applyAlignment="1">
      <alignment horizontal="left"/>
    </xf>
    <xf numFmtId="0" fontId="33" fillId="0" borderId="46" xfId="0" applyFont="1" applyBorder="1" applyAlignment="1">
      <alignment horizontal="center" vertical="center" wrapText="1"/>
    </xf>
    <xf numFmtId="0" fontId="44" fillId="0" borderId="0" xfId="1" applyFont="1" applyFill="1" applyAlignment="1">
      <alignment horizontal="left"/>
    </xf>
    <xf numFmtId="0" fontId="48" fillId="0" borderId="0" xfId="1" applyFont="1" applyFill="1" applyAlignment="1">
      <alignment horizontal="right"/>
    </xf>
    <xf numFmtId="166" fontId="53" fillId="0" borderId="1" xfId="50" applyFont="1" applyFill="1" applyBorder="1" applyAlignment="1">
      <alignment horizontal="center"/>
    </xf>
    <xf numFmtId="0" fontId="44" fillId="0" borderId="0" xfId="1" applyFont="1" applyFill="1" applyAlignment="1">
      <alignment horizontal="center"/>
    </xf>
    <xf numFmtId="0" fontId="48" fillId="0" borderId="0" xfId="1" applyFont="1" applyFill="1"/>
    <xf numFmtId="0" fontId="44" fillId="0" borderId="0" xfId="1" applyFont="1" applyFill="1" applyBorder="1" applyAlignment="1">
      <alignment horizontal="left"/>
    </xf>
    <xf numFmtId="0" fontId="46" fillId="37" borderId="1" xfId="1" applyFont="1" applyFill="1" applyBorder="1" applyAlignment="1">
      <alignment horizontal="center" vertical="center"/>
    </xf>
    <xf numFmtId="0" fontId="44" fillId="0" borderId="47" xfId="1" applyFont="1" applyFill="1" applyBorder="1" applyAlignment="1">
      <alignment horizontal="center"/>
    </xf>
    <xf numFmtId="0" fontId="48" fillId="0" borderId="47" xfId="1" applyFont="1" applyFill="1" applyBorder="1" applyAlignment="1">
      <alignment vertical="center" wrapText="1"/>
    </xf>
    <xf numFmtId="0" fontId="44" fillId="0" borderId="47" xfId="1" applyFont="1" applyFill="1" applyBorder="1"/>
    <xf numFmtId="2" fontId="48" fillId="0" borderId="47" xfId="1" applyNumberFormat="1" applyFont="1" applyFill="1" applyBorder="1" applyAlignment="1">
      <alignment vertical="center" wrapText="1"/>
    </xf>
    <xf numFmtId="166" fontId="44" fillId="0" borderId="47" xfId="50" applyFont="1" applyFill="1" applyBorder="1" applyAlignment="1">
      <alignment horizontal="center"/>
    </xf>
    <xf numFmtId="166" fontId="44" fillId="0" borderId="47" xfId="1" applyNumberFormat="1" applyFont="1" applyFill="1" applyBorder="1" applyAlignment="1">
      <alignment horizontal="center"/>
    </xf>
    <xf numFmtId="0" fontId="44" fillId="0" borderId="48" xfId="1" applyFont="1" applyFill="1" applyBorder="1" applyAlignment="1">
      <alignment horizontal="center"/>
    </xf>
    <xf numFmtId="0" fontId="48" fillId="0" borderId="48" xfId="1" applyFont="1" applyFill="1" applyBorder="1" applyAlignment="1">
      <alignment vertical="center" wrapText="1"/>
    </xf>
    <xf numFmtId="0" fontId="44" fillId="0" borderId="48" xfId="1" applyFont="1" applyFill="1" applyBorder="1"/>
    <xf numFmtId="2" fontId="48" fillId="0" borderId="48" xfId="1" applyNumberFormat="1" applyFont="1" applyFill="1" applyBorder="1" applyAlignment="1">
      <alignment vertical="center" wrapText="1"/>
    </xf>
    <xf numFmtId="166" fontId="44" fillId="0" borderId="48" xfId="50" applyFont="1" applyFill="1" applyBorder="1" applyAlignment="1">
      <alignment horizontal="center"/>
    </xf>
    <xf numFmtId="166" fontId="44" fillId="0" borderId="48" xfId="1" applyNumberFormat="1" applyFont="1" applyFill="1" applyBorder="1" applyAlignment="1">
      <alignment horizontal="center"/>
    </xf>
    <xf numFmtId="0" fontId="48" fillId="37" borderId="48" xfId="1" applyFont="1" applyFill="1" applyBorder="1" applyAlignment="1">
      <alignment vertical="center" wrapText="1"/>
    </xf>
    <xf numFmtId="0" fontId="44" fillId="37" borderId="48" xfId="1" applyFont="1" applyFill="1" applyBorder="1"/>
    <xf numFmtId="2" fontId="44" fillId="0" borderId="0" xfId="1" applyNumberFormat="1" applyFont="1" applyFill="1"/>
    <xf numFmtId="166" fontId="44" fillId="37" borderId="48" xfId="1" applyNumberFormat="1" applyFont="1" applyFill="1" applyBorder="1" applyAlignment="1">
      <alignment horizontal="center"/>
    </xf>
    <xf numFmtId="0" fontId="48" fillId="0" borderId="49" xfId="1" applyFont="1" applyFill="1" applyBorder="1" applyAlignment="1">
      <alignment vertical="center" wrapText="1"/>
    </xf>
    <xf numFmtId="0" fontId="44" fillId="0" borderId="49" xfId="1" applyFont="1" applyFill="1" applyBorder="1"/>
    <xf numFmtId="172" fontId="44" fillId="0" borderId="48" xfId="1" applyNumberFormat="1" applyFont="1" applyFill="1" applyBorder="1" applyAlignment="1">
      <alignment horizontal="left"/>
    </xf>
    <xf numFmtId="0" fontId="44" fillId="0" borderId="50" xfId="1" applyFont="1" applyFill="1" applyBorder="1"/>
    <xf numFmtId="166" fontId="44" fillId="0" borderId="51" xfId="50" applyFont="1" applyFill="1" applyBorder="1" applyAlignment="1">
      <alignment horizontal="center"/>
    </xf>
    <xf numFmtId="166" fontId="44" fillId="0" borderId="51" xfId="1" applyNumberFormat="1" applyFont="1" applyFill="1" applyBorder="1" applyAlignment="1">
      <alignment horizontal="center"/>
    </xf>
    <xf numFmtId="2" fontId="48" fillId="37" borderId="48" xfId="1" applyNumberFormat="1" applyFont="1" applyFill="1" applyBorder="1" applyAlignment="1">
      <alignment vertical="center" wrapText="1"/>
    </xf>
    <xf numFmtId="0" fontId="46" fillId="0" borderId="52" xfId="0" applyFont="1" applyBorder="1" applyAlignment="1">
      <alignment horizontal="center"/>
    </xf>
    <xf numFmtId="0" fontId="46" fillId="0" borderId="11" xfId="0" applyFont="1" applyBorder="1" applyAlignment="1">
      <alignment horizontal="center"/>
    </xf>
    <xf numFmtId="0" fontId="46" fillId="0" borderId="45" xfId="0" applyFont="1" applyBorder="1" applyAlignment="1">
      <alignment horizontal="left"/>
    </xf>
    <xf numFmtId="0" fontId="46" fillId="0" borderId="53" xfId="0" applyFont="1" applyBorder="1" applyAlignment="1">
      <alignment horizontal="center"/>
    </xf>
    <xf numFmtId="0" fontId="46" fillId="0" borderId="12" xfId="0" applyFont="1" applyBorder="1" applyAlignment="1">
      <alignment horizontal="center"/>
    </xf>
    <xf numFmtId="0" fontId="46" fillId="0" borderId="12" xfId="0" applyFont="1" applyBorder="1"/>
    <xf numFmtId="0" fontId="46" fillId="0" borderId="13" xfId="0" applyFont="1" applyBorder="1" applyAlignment="1">
      <alignment horizontal="center"/>
    </xf>
    <xf numFmtId="0" fontId="44" fillId="0" borderId="54" xfId="0" applyFont="1" applyBorder="1" applyAlignment="1">
      <alignment horizontal="left"/>
    </xf>
    <xf numFmtId="0" fontId="44" fillId="0" borderId="31" xfId="0" applyFont="1" applyBorder="1"/>
    <xf numFmtId="0" fontId="44" fillId="0" borderId="13" xfId="0" applyFont="1" applyBorder="1" applyAlignment="1">
      <alignment horizontal="center"/>
    </xf>
    <xf numFmtId="0" fontId="44" fillId="0" borderId="13" xfId="0" applyFont="1" applyBorder="1"/>
    <xf numFmtId="1" fontId="44" fillId="0" borderId="11" xfId="0" applyNumberFormat="1" applyFont="1" applyFill="1" applyBorder="1"/>
    <xf numFmtId="1" fontId="44" fillId="0" borderId="13" xfId="0" applyNumberFormat="1" applyFont="1" applyBorder="1" applyAlignment="1">
      <alignment horizontal="center"/>
    </xf>
    <xf numFmtId="1" fontId="44" fillId="0" borderId="44" xfId="0" applyNumberFormat="1" applyFont="1" applyBorder="1" applyAlignment="1">
      <alignment horizontal="center"/>
    </xf>
    <xf numFmtId="1" fontId="54" fillId="41" borderId="11" xfId="0" applyNumberFormat="1" applyFont="1" applyFill="1" applyBorder="1" applyAlignment="1">
      <alignment horizontal="center"/>
    </xf>
    <xf numFmtId="0" fontId="46" fillId="42" borderId="13" xfId="0" applyFont="1" applyFill="1" applyBorder="1" applyAlignment="1">
      <alignment horizontal="center"/>
    </xf>
    <xf numFmtId="1" fontId="44" fillId="0" borderId="11" xfId="0" applyNumberFormat="1" applyFont="1" applyBorder="1" applyAlignment="1">
      <alignment horizontal="center"/>
    </xf>
    <xf numFmtId="0" fontId="44" fillId="0" borderId="32" xfId="0" applyFont="1" applyBorder="1" applyAlignment="1">
      <alignment horizontal="left"/>
    </xf>
    <xf numFmtId="1" fontId="44" fillId="0" borderId="13" xfId="0" applyNumberFormat="1" applyFont="1" applyFill="1" applyBorder="1"/>
    <xf numFmtId="1" fontId="54" fillId="41" borderId="13" xfId="0" applyNumberFormat="1" applyFont="1" applyFill="1" applyBorder="1" applyAlignment="1">
      <alignment horizontal="center"/>
    </xf>
    <xf numFmtId="0" fontId="44" fillId="0" borderId="13" xfId="0" applyFont="1" applyFill="1" applyBorder="1" applyAlignment="1">
      <alignment horizontal="center"/>
    </xf>
    <xf numFmtId="0" fontId="44" fillId="0" borderId="12" xfId="0" applyFont="1" applyBorder="1"/>
    <xf numFmtId="1" fontId="44" fillId="0" borderId="12" xfId="0" applyNumberFormat="1" applyFont="1" applyFill="1" applyBorder="1"/>
    <xf numFmtId="1" fontId="54" fillId="41" borderId="12" xfId="0" applyNumberFormat="1" applyFont="1" applyFill="1" applyBorder="1" applyAlignment="1">
      <alignment horizontal="center"/>
    </xf>
    <xf numFmtId="0" fontId="46" fillId="42" borderId="12" xfId="0" applyFont="1" applyFill="1" applyBorder="1" applyAlignment="1">
      <alignment horizontal="center"/>
    </xf>
    <xf numFmtId="0" fontId="44" fillId="0" borderId="11" xfId="0" applyFont="1" applyBorder="1" applyAlignment="1">
      <alignment horizontal="center"/>
    </xf>
    <xf numFmtId="0" fontId="44" fillId="0" borderId="11" xfId="0" applyFont="1" applyFill="1" applyBorder="1" applyAlignment="1">
      <alignment horizontal="center"/>
    </xf>
    <xf numFmtId="0" fontId="44" fillId="0" borderId="11" xfId="0" applyFont="1" applyBorder="1"/>
    <xf numFmtId="0" fontId="44" fillId="0" borderId="45" xfId="0" applyFont="1" applyBorder="1" applyAlignment="1">
      <alignment horizontal="left"/>
    </xf>
    <xf numFmtId="1" fontId="44" fillId="0" borderId="13" xfId="0" applyNumberFormat="1" applyFont="1" applyFill="1" applyBorder="1" applyAlignment="1">
      <alignment horizontal="center"/>
    </xf>
    <xf numFmtId="1" fontId="44" fillId="0" borderId="12" xfId="0" applyNumberFormat="1" applyFont="1" applyFill="1" applyBorder="1" applyAlignment="1">
      <alignment horizontal="center"/>
    </xf>
    <xf numFmtId="0" fontId="44" fillId="0" borderId="55" xfId="0" applyFont="1" applyBorder="1"/>
    <xf numFmtId="0" fontId="44" fillId="0" borderId="12" xfId="0" applyFont="1" applyFill="1" applyBorder="1" applyAlignment="1">
      <alignment horizontal="center"/>
    </xf>
    <xf numFmtId="1" fontId="44" fillId="0" borderId="12" xfId="0" applyNumberFormat="1" applyFont="1" applyBorder="1" applyAlignment="1">
      <alignment horizontal="center"/>
    </xf>
    <xf numFmtId="0" fontId="44" fillId="0" borderId="12" xfId="0" applyFont="1" applyBorder="1" applyAlignment="1">
      <alignment horizontal="center"/>
    </xf>
    <xf numFmtId="1" fontId="44" fillId="0" borderId="11" xfId="0" applyNumberFormat="1" applyFont="1" applyFill="1" applyBorder="1" applyAlignment="1">
      <alignment horizontal="center"/>
    </xf>
    <xf numFmtId="0" fontId="44" fillId="0" borderId="33" xfId="0" applyFont="1" applyBorder="1"/>
    <xf numFmtId="0" fontId="44" fillId="0" borderId="46" xfId="0" applyFont="1" applyBorder="1"/>
    <xf numFmtId="0" fontId="44" fillId="0" borderId="46" xfId="0" applyFont="1" applyFill="1" applyBorder="1" applyAlignment="1">
      <alignment horizontal="center"/>
    </xf>
    <xf numFmtId="1" fontId="44" fillId="0" borderId="46" xfId="0" applyNumberFormat="1" applyFont="1" applyFill="1" applyBorder="1"/>
    <xf numFmtId="1" fontId="44" fillId="0" borderId="46" xfId="0" applyNumberFormat="1" applyFont="1" applyBorder="1" applyAlignment="1">
      <alignment horizontal="center"/>
    </xf>
    <xf numFmtId="1" fontId="44" fillId="0" borderId="46" xfId="0" applyNumberFormat="1" applyFont="1" applyFill="1" applyBorder="1" applyAlignment="1">
      <alignment horizontal="center"/>
    </xf>
    <xf numFmtId="0" fontId="44" fillId="0" borderId="46" xfId="0" applyFont="1" applyBorder="1" applyAlignment="1">
      <alignment horizontal="center"/>
    </xf>
    <xf numFmtId="0" fontId="44" fillId="0" borderId="29" xfId="0" applyFont="1" applyBorder="1" applyAlignment="1">
      <alignment horizontal="left"/>
    </xf>
    <xf numFmtId="0" fontId="46" fillId="37" borderId="13" xfId="0" applyFont="1" applyFill="1" applyBorder="1" applyAlignment="1">
      <alignment horizontal="center"/>
    </xf>
    <xf numFmtId="0" fontId="46" fillId="37" borderId="13" xfId="0" applyFont="1" applyFill="1" applyBorder="1"/>
    <xf numFmtId="1" fontId="46" fillId="37" borderId="13" xfId="0" applyNumberFormat="1" applyFont="1" applyFill="1" applyBorder="1"/>
    <xf numFmtId="1" fontId="46" fillId="37" borderId="13" xfId="0" applyNumberFormat="1" applyFont="1" applyFill="1" applyBorder="1" applyAlignment="1">
      <alignment horizontal="center"/>
    </xf>
    <xf numFmtId="1" fontId="55" fillId="37" borderId="13" xfId="0" applyNumberFormat="1" applyFont="1" applyFill="1" applyBorder="1" applyAlignment="1">
      <alignment horizontal="center"/>
    </xf>
    <xf numFmtId="0" fontId="46" fillId="37" borderId="32" xfId="0" applyFont="1" applyFill="1" applyBorder="1" applyAlignment="1">
      <alignment horizontal="left"/>
    </xf>
    <xf numFmtId="165" fontId="44" fillId="0" borderId="0" xfId="1" applyNumberFormat="1" applyFont="1" applyFill="1" applyAlignment="1">
      <alignment horizontal="center"/>
    </xf>
    <xf numFmtId="0" fontId="3" fillId="0" borderId="0" xfId="0" applyFont="1"/>
    <xf numFmtId="4" fontId="44" fillId="37" borderId="1" xfId="1" applyNumberFormat="1" applyFont="1" applyFill="1" applyBorder="1" applyAlignment="1">
      <alignment horizontal="right"/>
    </xf>
    <xf numFmtId="0" fontId="56" fillId="37" borderId="48" xfId="1" applyFont="1" applyFill="1" applyBorder="1" applyAlignment="1">
      <alignment vertical="center" wrapText="1"/>
    </xf>
    <xf numFmtId="0" fontId="46" fillId="37" borderId="48" xfId="1" applyFont="1" applyFill="1" applyBorder="1"/>
    <xf numFmtId="2" fontId="56" fillId="37" borderId="48" xfId="1" applyNumberFormat="1" applyFont="1" applyFill="1" applyBorder="1" applyAlignment="1">
      <alignment vertical="center" wrapText="1"/>
    </xf>
    <xf numFmtId="166" fontId="46" fillId="37" borderId="48" xfId="1" applyNumberFormat="1" applyFont="1" applyFill="1" applyBorder="1" applyAlignment="1">
      <alignment horizontal="center"/>
    </xf>
    <xf numFmtId="165" fontId="44" fillId="0" borderId="0" xfId="1" applyNumberFormat="1" applyFont="1" applyFill="1"/>
    <xf numFmtId="0" fontId="46" fillId="0" borderId="48" xfId="1" applyFont="1" applyFill="1" applyBorder="1"/>
    <xf numFmtId="1" fontId="46" fillId="0" borderId="48" xfId="1" applyNumberFormat="1" applyFont="1" applyFill="1" applyBorder="1" applyAlignment="1">
      <alignment horizontal="center"/>
    </xf>
    <xf numFmtId="166" fontId="46" fillId="0" borderId="48" xfId="50" applyFont="1" applyFill="1" applyBorder="1" applyAlignment="1">
      <alignment horizontal="center"/>
    </xf>
    <xf numFmtId="166" fontId="46" fillId="0" borderId="48" xfId="1" applyNumberFormat="1" applyFont="1" applyFill="1" applyBorder="1" applyAlignment="1">
      <alignment horizontal="center"/>
    </xf>
    <xf numFmtId="0" fontId="44" fillId="0" borderId="0" xfId="0" applyFont="1" applyFill="1" applyBorder="1" applyAlignment="1">
      <alignment horizontal="left"/>
    </xf>
    <xf numFmtId="0" fontId="44" fillId="0" borderId="13" xfId="0" applyFont="1" applyFill="1" applyBorder="1"/>
    <xf numFmtId="0" fontId="44" fillId="0" borderId="11" xfId="0" applyFont="1" applyFill="1" applyBorder="1"/>
    <xf numFmtId="0" fontId="44" fillId="0" borderId="32" xfId="0" applyFont="1" applyFill="1" applyBorder="1" applyAlignment="1">
      <alignment horizontal="left"/>
    </xf>
    <xf numFmtId="0" fontId="33" fillId="0" borderId="56" xfId="0" applyFont="1" applyBorder="1" applyAlignment="1">
      <alignment horizontal="center" vertical="center" wrapText="1"/>
    </xf>
    <xf numFmtId="0" fontId="33" fillId="0" borderId="57" xfId="0" applyFont="1" applyBorder="1" applyAlignment="1">
      <alignment horizontal="center" vertical="center" wrapText="1"/>
    </xf>
    <xf numFmtId="0" fontId="33" fillId="0" borderId="21" xfId="0" applyFont="1" applyBorder="1" applyAlignment="1">
      <alignment horizontal="center" vertical="center" wrapText="1"/>
    </xf>
    <xf numFmtId="0" fontId="35" fillId="0" borderId="21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4" fillId="0" borderId="58" xfId="0" applyFont="1" applyBorder="1" applyAlignment="1">
      <alignment horizontal="center" vertical="center" wrapText="1"/>
    </xf>
    <xf numFmtId="0" fontId="30" fillId="35" borderId="23" xfId="0" applyFont="1" applyFill="1" applyBorder="1" applyAlignment="1">
      <alignment horizontal="center" vertical="center" wrapText="1"/>
    </xf>
    <xf numFmtId="0" fontId="30" fillId="35" borderId="24" xfId="0" applyFont="1" applyFill="1" applyBorder="1" applyAlignment="1">
      <alignment horizontal="center" vertical="center" wrapText="1"/>
    </xf>
    <xf numFmtId="0" fontId="30" fillId="35" borderId="25" xfId="0" applyFont="1" applyFill="1" applyBorder="1" applyAlignment="1">
      <alignment horizontal="center" vertical="center" wrapText="1"/>
    </xf>
    <xf numFmtId="0" fontId="48" fillId="0" borderId="48" xfId="1" applyFont="1" applyFill="1" applyBorder="1" applyAlignment="1">
      <alignment horizontal="center" vertical="center" wrapText="1"/>
    </xf>
    <xf numFmtId="0" fontId="0" fillId="36" borderId="24" xfId="0" applyFont="1" applyFill="1" applyBorder="1" applyAlignment="1">
      <alignment horizontal="center" vertical="center" wrapText="1"/>
    </xf>
    <xf numFmtId="4" fontId="0" fillId="36" borderId="24" xfId="0" applyNumberFormat="1" applyFont="1" applyFill="1" applyBorder="1" applyAlignment="1">
      <alignment horizontal="center" vertical="center" wrapText="1"/>
    </xf>
    <xf numFmtId="0" fontId="37" fillId="0" borderId="0" xfId="1" applyFont="1" applyFill="1" applyBorder="1" applyAlignment="1">
      <alignment horizontal="center"/>
    </xf>
    <xf numFmtId="0" fontId="52" fillId="0" borderId="0" xfId="1" applyFont="1" applyFill="1" applyAlignment="1">
      <alignment horizontal="center"/>
    </xf>
    <xf numFmtId="49" fontId="2" fillId="7" borderId="1" xfId="16" applyNumberFormat="1" applyBorder="1" applyAlignment="1">
      <alignment horizontal="center" vertical="center" wrapText="1"/>
    </xf>
    <xf numFmtId="0" fontId="2" fillId="40" borderId="1" xfId="0" applyFont="1" applyFill="1" applyBorder="1" applyAlignment="1">
      <alignment horizontal="center" vertical="center" wrapText="1"/>
    </xf>
    <xf numFmtId="49" fontId="2" fillId="7" borderId="35" xfId="16" applyNumberFormat="1" applyBorder="1" applyAlignment="1">
      <alignment horizontal="center" vertical="center" wrapText="1"/>
    </xf>
    <xf numFmtId="49" fontId="2" fillId="7" borderId="40" xfId="16" applyNumberFormat="1" applyBorder="1" applyAlignment="1">
      <alignment horizontal="center" vertical="center" wrapText="1"/>
    </xf>
    <xf numFmtId="49" fontId="2" fillId="7" borderId="36" xfId="16" applyNumberFormat="1" applyBorder="1" applyAlignment="1">
      <alignment horizontal="center" vertical="center" wrapText="1"/>
    </xf>
    <xf numFmtId="49" fontId="2" fillId="7" borderId="41" xfId="16" applyNumberFormat="1" applyBorder="1" applyAlignment="1">
      <alignment horizontal="center" vertical="center" wrapText="1"/>
    </xf>
    <xf numFmtId="49" fontId="2" fillId="7" borderId="37" xfId="16" applyNumberFormat="1" applyBorder="1" applyAlignment="1">
      <alignment horizontal="center" vertical="center"/>
    </xf>
    <xf numFmtId="49" fontId="2" fillId="7" borderId="8" xfId="16" applyNumberFormat="1" applyAlignment="1">
      <alignment horizontal="center" vertical="center"/>
    </xf>
    <xf numFmtId="49" fontId="2" fillId="7" borderId="8" xfId="16" applyNumberFormat="1" applyAlignment="1">
      <alignment horizontal="center" vertical="center" wrapText="1"/>
    </xf>
    <xf numFmtId="49" fontId="2" fillId="7" borderId="38" xfId="16" applyNumberFormat="1" applyBorder="1" applyAlignment="1">
      <alignment horizontal="center" vertical="center" wrapText="1"/>
    </xf>
    <xf numFmtId="49" fontId="2" fillId="7" borderId="42" xfId="16" applyNumberFormat="1" applyBorder="1" applyAlignment="1">
      <alignment horizontal="center" vertical="center" wrapText="1"/>
    </xf>
    <xf numFmtId="49" fontId="2" fillId="7" borderId="39" xfId="16" applyNumberForma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1" fillId="0" borderId="43" xfId="0" applyFont="1" applyBorder="1" applyAlignment="1">
      <alignment horizontal="center" vertical="center" wrapText="1"/>
    </xf>
    <xf numFmtId="2" fontId="22" fillId="34" borderId="27" xfId="0" applyNumberFormat="1" applyFont="1" applyFill="1" applyBorder="1" applyAlignment="1">
      <alignment horizontal="center" vertical="center" wrapText="1"/>
    </xf>
    <xf numFmtId="2" fontId="22" fillId="34" borderId="32" xfId="0" applyNumberFormat="1" applyFont="1" applyFill="1" applyBorder="1" applyAlignment="1">
      <alignment horizontal="center" vertical="center" wrapText="1"/>
    </xf>
    <xf numFmtId="2" fontId="22" fillId="34" borderId="29" xfId="0" applyNumberFormat="1" applyFont="1" applyFill="1" applyBorder="1" applyAlignment="1">
      <alignment horizontal="center" vertical="center" wrapText="1"/>
    </xf>
    <xf numFmtId="0" fontId="34" fillId="0" borderId="30" xfId="0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wrapText="1"/>
    </xf>
    <xf numFmtId="0" fontId="0" fillId="36" borderId="15" xfId="0" applyFont="1" applyFill="1" applyBorder="1" applyAlignment="1">
      <alignment horizontal="center" vertical="center" wrapText="1"/>
    </xf>
    <xf numFmtId="0" fontId="0" fillId="36" borderId="1" xfId="0" applyFont="1" applyFill="1" applyBorder="1" applyAlignment="1">
      <alignment horizontal="center" vertical="center" wrapText="1"/>
    </xf>
    <xf numFmtId="0" fontId="0" fillId="36" borderId="18" xfId="0" applyFont="1" applyFill="1" applyBorder="1" applyAlignment="1">
      <alignment horizontal="center" vertical="center" wrapText="1"/>
    </xf>
    <xf numFmtId="166" fontId="0" fillId="36" borderId="21" xfId="0" applyNumberFormat="1" applyFont="1" applyFill="1" applyBorder="1" applyAlignment="1">
      <alignment horizontal="center" vertical="center"/>
    </xf>
    <xf numFmtId="0" fontId="0" fillId="36" borderId="21" xfId="0" applyFont="1" applyFill="1" applyBorder="1" applyAlignment="1">
      <alignment horizontal="center" vertical="center"/>
    </xf>
    <xf numFmtId="166" fontId="25" fillId="36" borderId="14" xfId="0" applyNumberFormat="1" applyFont="1" applyFill="1" applyBorder="1" applyAlignment="1">
      <alignment horizontal="center" vertical="center"/>
    </xf>
    <xf numFmtId="0" fontId="25" fillId="36" borderId="17" xfId="0" applyFont="1" applyFill="1" applyBorder="1" applyAlignment="1">
      <alignment horizontal="center" vertical="center"/>
    </xf>
    <xf numFmtId="0" fontId="25" fillId="36" borderId="20" xfId="0" applyFont="1" applyFill="1" applyBorder="1" applyAlignment="1">
      <alignment horizontal="center" vertical="center"/>
    </xf>
    <xf numFmtId="0" fontId="34" fillId="0" borderId="14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wrapText="1"/>
    </xf>
    <xf numFmtId="0" fontId="0" fillId="0" borderId="18" xfId="0" applyFont="1" applyBorder="1" applyAlignment="1">
      <alignment horizont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</cellXfs>
  <cellStyles count="60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a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1" xfId="5" builtinId="16" customBuiltin="1"/>
    <cellStyle name="Encabezado 4" xfId="8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2" builtinId="20" customBuiltin="1"/>
    <cellStyle name="Hipervínculo" xfId="57" builtinId="8"/>
    <cellStyle name="Hipervínculo 2" xfId="55"/>
    <cellStyle name="Incorrecto" xfId="10" builtinId="27" customBuiltin="1"/>
    <cellStyle name="Millares" xfId="54" builtinId="3"/>
    <cellStyle name="Millares 2" xfId="3"/>
    <cellStyle name="Millares 2 2" xfId="50"/>
    <cellStyle name="Millares 2 3" xfId="46"/>
    <cellStyle name="Millares 3" xfId="47"/>
    <cellStyle name="Millares 4" xfId="45"/>
    <cellStyle name="Millares 5" xfId="53"/>
    <cellStyle name="Millares 6" xfId="59"/>
    <cellStyle name="Moneda 2" xfId="48"/>
    <cellStyle name="Neutral" xfId="11" builtinId="28" customBuiltin="1"/>
    <cellStyle name="Normal" xfId="0" builtinId="0"/>
    <cellStyle name="Normal 2" xfId="1"/>
    <cellStyle name="Normal 3" xfId="2"/>
    <cellStyle name="Normal 3 2" xfId="49"/>
    <cellStyle name="Normal 4" xfId="52"/>
    <cellStyle name="Normal 5" xfId="56"/>
    <cellStyle name="Notas" xfId="18" builtinId="10" customBuiltin="1"/>
    <cellStyle name="Porcentaje 2" xfId="51"/>
    <cellStyle name="Porcentaje 3" xfId="58"/>
    <cellStyle name="Salida" xfId="13" builtinId="21" customBuiltin="1"/>
    <cellStyle name="Texto de advertencia" xfId="17" builtinId="11" customBuiltin="1"/>
    <cellStyle name="Texto explicativo" xfId="19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20" builtinId="25" customBuiltin="1"/>
  </cellStyles>
  <dxfs count="12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  <color rgb="FF0000CC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5\c\SISTEMA%20DE%20MODULOS\BASE%20DE%20DATOS\TIPO%20DE%20CAMBI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2018\NORMATIVIDAD\ARRENDAMIENTO%20DE%20INFAESTRUCTURA\OSINERGMIN\MOD_INV_2018%20MARZO%202018\Resolucion-054-2018-MOD_INV_2018\MOD_INV_2018\BASE%20DE%20DATOS\I-403-LLT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OD_INV_2018\Archivos%20Comunes\CODIG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choa/AppData/Local/Temp/Temp1_Anexo.zip/Informe%20total%20listado%20de%20postes%20Anexo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atucana-San%20Mateo\1.6-%20Carteras%20finales%20ACP\Plantilla%20Matucana-%20San%20Mate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lliam\azteca%202015\Usuarios\ysegovia\Desktop\Huancayo-Lima\Huancayo-Concepci&#243;n\Ruta%20Azteca%20Huancayo-Concepci&#243;n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dgar2/Proyectos/CLARO/claro%202013/Listado%20de%20Postes_LMSQ02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Usuarios\jzuniga\AppData\Local\Temp\notes90C43B\Distribuidor%20Lima%20-%20ED%20Sur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pisco\CATASTRO%202010\Documents%20and%20Settings\jyuncar\Escritorio\CATASTRO%20DE%20COMUNICACION%2004-05-2011\BASE%20CATASTRO%202DA%20BAS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2018\NORMATIVIDAD\ARRENDAMIENTO%20DE%20INFAESTRUCTURA\OSINERGMIN\MOD_INV_2018%20MARZO%202018\Resolucion-054-2018-MOD_INV_2018\MOD_INV_2018\BASE%20DE%20DATOS\FUENTES\I-404%20(Fuente%20Precios%20Sum%20LL.TT.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OD_INV_2018\MODULO%20DE%20LINEAS%20DE%20TRANSMISION\Electromec&#225;nica\C&#225;lculos%20Justificativos\Aux%201%20L.T.,%20Vanos%20y%20Cargas%20Torres%20de%20Acer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OD_INV_2018\MODULO%20DE%20LINEAS%20DE%20TRANSMISION\Electromec&#225;nica\C&#225;lculos%20Justificativos\Aux%204%20L.T.,%20Esfuerzos%20Postes%20de%20Acero%20y%20Concre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o de Cambio"/>
      <sheetName val="datos"/>
      <sheetName val="#¡REF"/>
      <sheetName val="FORMA- RE1"/>
      <sheetName val="FORMA-SE2"/>
      <sheetName val="FORMA-ST1"/>
      <sheetName val="FORMA-LM3"/>
      <sheetName val="FORMA-LM1"/>
      <sheetName val="FORMA-LS1-LS2"/>
      <sheetName val="FORMA-LS3"/>
      <sheetName val="FORMA-(SE1)"/>
      <sheetName val="SE_Chavarria"/>
      <sheetName val="SE_Chiclayo_Oeste"/>
      <sheetName val="SE_Chimbote1"/>
      <sheetName val="SE_Ica"/>
      <sheetName val="SE_Independencia"/>
      <sheetName val="SE_Paramonga_Nueva"/>
      <sheetName val="SE_Piura_Oeste"/>
      <sheetName val="SE_San_Juan"/>
      <sheetName val="SE_Santa_Rosa"/>
      <sheetName val="SE_Trujillo_Norte"/>
      <sheetName val="FORMA-RL1"/>
      <sheetName val="C.A.P. 10.2000"/>
      <sheetName val="auxiliar"/>
      <sheetName val="Precio Barra Eq. MT"/>
      <sheetName val="Tarifa Barra"/>
      <sheetName val="Pliegos"/>
      <sheetName val="Cuadro B-1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Análisis de Costos Cad. Aislad."/>
      <sheetName val="Costo Postes Concreto"/>
      <sheetName val="Estructuras de Acero y Concreto"/>
      <sheetName val="Peso Conductores"/>
      <sheetName val="DATO TECN. XLPE"/>
      <sheetName val="Costo Postes de Madera"/>
      <sheetName val="Estructuras de Madera"/>
      <sheetName val="Estructuras de Transición"/>
    </sheetNames>
    <sheetDataSet>
      <sheetData sheetId="0" refreshError="1"/>
      <sheetData sheetId="1">
        <row r="1">
          <cell r="B1" t="str">
            <v>ANALISIS DE COSTOS DE CADENAS DE AISLADORES</v>
          </cell>
        </row>
        <row r="3">
          <cell r="F3" t="str">
            <v>PRECIO</v>
          </cell>
        </row>
        <row r="4">
          <cell r="B4" t="str">
            <v>AV070</v>
          </cell>
          <cell r="C4" t="str">
            <v>Aislador de Vidrio, 70 kN</v>
          </cell>
          <cell r="D4" t="str">
            <v>UND</v>
          </cell>
          <cell r="E4">
            <v>0</v>
          </cell>
          <cell r="F4">
            <v>6.913690278952811</v>
          </cell>
        </row>
        <row r="5">
          <cell r="B5" t="str">
            <v>AV120</v>
          </cell>
          <cell r="C5" t="str">
            <v>Aislador de Vidrio, 120 kN</v>
          </cell>
          <cell r="D5" t="str">
            <v>UND</v>
          </cell>
          <cell r="E5">
            <v>0</v>
          </cell>
          <cell r="F5">
            <v>10.730234300180511</v>
          </cell>
        </row>
        <row r="6">
          <cell r="B6" t="str">
            <v>AV160</v>
          </cell>
          <cell r="C6" t="str">
            <v>Aislador de Vidrio, 160 kN</v>
          </cell>
          <cell r="D6" t="str">
            <v>UND</v>
          </cell>
          <cell r="E6">
            <v>0</v>
          </cell>
          <cell r="F6">
            <v>14.343804089769691</v>
          </cell>
        </row>
        <row r="9">
          <cell r="B9" t="str">
            <v>CALCULO DEL COSTO UNITARIO POR CADENA</v>
          </cell>
        </row>
        <row r="11">
          <cell r="B11" t="str">
            <v>CODIGO</v>
          </cell>
          <cell r="C11" t="str">
            <v>DESCRIPCION</v>
          </cell>
          <cell r="D11" t="str">
            <v xml:space="preserve">COSTO UNITARIO
POR CADENA
(US$) </v>
          </cell>
          <cell r="E11" t="str">
            <v>PESO DE CADENA (kg)</v>
          </cell>
          <cell r="F11" t="str">
            <v>TIPO CADENA - TENSÍON</v>
          </cell>
        </row>
        <row r="12">
          <cell r="B12" t="str">
            <v>CA22AN3-220</v>
          </cell>
          <cell r="C12" t="str">
            <v>Tipo anclaje con 22 aisladores standard, incluye accesorios 220 KV - 160 KN</v>
          </cell>
          <cell r="D12">
            <v>370.5636899749332</v>
          </cell>
          <cell r="E12">
            <v>391.6</v>
          </cell>
          <cell r="F12" t="str">
            <v>AN220</v>
          </cell>
        </row>
        <row r="13">
          <cell r="B13" t="str">
            <v>CA21SU2-220</v>
          </cell>
          <cell r="C13" t="str">
            <v>Tipo suspensión con 21 aisladores standard, incluye accesorios 220 KV - 120 KN</v>
          </cell>
          <cell r="D13">
            <v>275.33492030379074</v>
          </cell>
          <cell r="E13">
            <v>226.8</v>
          </cell>
          <cell r="F13" t="str">
            <v>SU220</v>
          </cell>
        </row>
        <row r="14">
          <cell r="B14" t="str">
            <v>CA21NN2-220</v>
          </cell>
          <cell r="C14" t="str">
            <v>Tipo orientación con 21 aisladores standard, incluye accesorios 220 KV - 120 KN</v>
          </cell>
          <cell r="D14">
            <v>275.33492030379074</v>
          </cell>
          <cell r="E14">
            <v>226.8</v>
          </cell>
          <cell r="F14" t="str">
            <v>NN220</v>
          </cell>
        </row>
        <row r="15">
          <cell r="B15" t="str">
            <v>CA21AN3-220</v>
          </cell>
          <cell r="C15" t="str">
            <v>Tipo anclaje con 21 aisladores standard, incluye accesorios 220 KV - 160 KN</v>
          </cell>
          <cell r="D15">
            <v>356.21988588516354</v>
          </cell>
          <cell r="E15">
            <v>373.8</v>
          </cell>
          <cell r="F15" t="str">
            <v>AN220</v>
          </cell>
        </row>
        <row r="16">
          <cell r="B16" t="str">
            <v>CA20SU2-220</v>
          </cell>
          <cell r="C16" t="str">
            <v>Tipo suspensión con 20 aisladores standard, incluye accesorios 220 KV - 120 KN</v>
          </cell>
          <cell r="D16">
            <v>264.60468600361025</v>
          </cell>
          <cell r="E16">
            <v>216</v>
          </cell>
          <cell r="F16" t="str">
            <v>SU220</v>
          </cell>
        </row>
        <row r="17">
          <cell r="B17" t="str">
            <v>CA20NN2-220</v>
          </cell>
          <cell r="C17" t="str">
            <v>Tipo orientación con 20 aisladores standard, incluye accesorios 220 KV - 120 KN</v>
          </cell>
          <cell r="D17">
            <v>264.60468600361025</v>
          </cell>
          <cell r="E17">
            <v>216</v>
          </cell>
          <cell r="F17" t="str">
            <v>NN220</v>
          </cell>
        </row>
        <row r="18">
          <cell r="B18" t="str">
            <v>CA15AN2-138</v>
          </cell>
          <cell r="C18" t="str">
            <v>Tipo anclaje con 15 aisladores standard, incluye accesorios 138 KV - 120 KN</v>
          </cell>
          <cell r="D18">
            <v>205.95351450270766</v>
          </cell>
          <cell r="E18">
            <v>162</v>
          </cell>
          <cell r="F18" t="str">
            <v>AN138</v>
          </cell>
        </row>
        <row r="19">
          <cell r="B19" t="str">
            <v>CA15AN3-138</v>
          </cell>
          <cell r="C19" t="str">
            <v>Tipo anclaje con 15 aisladores standard, incluye accesorios 138 KV - 160 KN</v>
          </cell>
          <cell r="D19">
            <v>260.15706134654533</v>
          </cell>
          <cell r="E19">
            <v>267</v>
          </cell>
          <cell r="F19" t="str">
            <v>AN138</v>
          </cell>
        </row>
        <row r="20">
          <cell r="B20" t="str">
            <v>CA14SU2-138</v>
          </cell>
          <cell r="C20" t="str">
            <v>Tipo suspensión con 14 aisladores standard, incluye accesorios 138 KV - 120 KN</v>
          </cell>
          <cell r="D20">
            <v>190.22328020252715</v>
          </cell>
          <cell r="E20">
            <v>151.20000000000002</v>
          </cell>
          <cell r="F20" t="str">
            <v>SU138</v>
          </cell>
        </row>
        <row r="21">
          <cell r="B21" t="str">
            <v>CA14NN2-138</v>
          </cell>
          <cell r="C21" t="str">
            <v>Tipo orientación con 14 aisladores standard, incluye accesorios 138 KV - 120 KN</v>
          </cell>
          <cell r="D21">
            <v>190.22328020252715</v>
          </cell>
          <cell r="E21">
            <v>151.20000000000002</v>
          </cell>
          <cell r="F21" t="str">
            <v>NN138</v>
          </cell>
        </row>
        <row r="22">
          <cell r="B22" t="str">
            <v>CA14AN3-138</v>
          </cell>
          <cell r="C22" t="str">
            <v>Tipo anclaje con 14 aisladores standard, incluye accesorios 138 KV - 160 KN</v>
          </cell>
          <cell r="D22">
            <v>245.81325725677567</v>
          </cell>
          <cell r="E22">
            <v>249.20000000000002</v>
          </cell>
          <cell r="F22" t="str">
            <v>AN138</v>
          </cell>
        </row>
        <row r="23">
          <cell r="B23" t="str">
            <v>CA13SU2-138</v>
          </cell>
          <cell r="C23" t="str">
            <v>Tipo suspensión con 13 aisladores standard, incluye accesorios 138 KV - 120 KN</v>
          </cell>
          <cell r="D23">
            <v>179.49304590234664</v>
          </cell>
          <cell r="E23">
            <v>140.4</v>
          </cell>
          <cell r="F23" t="str">
            <v>SU138</v>
          </cell>
        </row>
        <row r="24">
          <cell r="B24" t="str">
            <v>CA13NN2-138</v>
          </cell>
          <cell r="C24" t="str">
            <v>Tipo orientación con 13 aisladores standard, incluye accesorios 138 KV - 120 KN</v>
          </cell>
          <cell r="D24">
            <v>179.49304590234664</v>
          </cell>
          <cell r="E24">
            <v>140.4</v>
          </cell>
          <cell r="F24" t="str">
            <v>NN138</v>
          </cell>
        </row>
        <row r="25">
          <cell r="B25" t="str">
            <v>CA12AN3-138</v>
          </cell>
          <cell r="C25" t="str">
            <v>Tipo anclaje con 12 aisladores standard, incluye accesorios 138 KV - 160 KN</v>
          </cell>
          <cell r="D25">
            <v>217.12564907723629</v>
          </cell>
          <cell r="E25">
            <v>213.60000000000002</v>
          </cell>
          <cell r="F25" t="str">
            <v>AN138</v>
          </cell>
        </row>
        <row r="26">
          <cell r="B26" t="str">
            <v>CA11SU2-138</v>
          </cell>
          <cell r="C26" t="str">
            <v>Tipo suspensión con 11 aisladores standard, incluye accesorios 138 KV - 120 KN</v>
          </cell>
          <cell r="D26">
            <v>158.03257730198561</v>
          </cell>
          <cell r="E26">
            <v>118.80000000000001</v>
          </cell>
          <cell r="F26" t="str">
            <v>SU138</v>
          </cell>
        </row>
        <row r="27">
          <cell r="B27" t="str">
            <v>CA11NN2-138</v>
          </cell>
          <cell r="C27" t="str">
            <v>Tipo orientación con 11 aisladores standard, incluye accesorios 138 KV - 120 KN</v>
          </cell>
          <cell r="D27">
            <v>158.03257730198561</v>
          </cell>
          <cell r="E27">
            <v>118.80000000000001</v>
          </cell>
          <cell r="F27" t="str">
            <v>NN138</v>
          </cell>
        </row>
        <row r="28">
          <cell r="B28" t="str">
            <v>CA07AN2-060</v>
          </cell>
          <cell r="C28" t="str">
            <v>Tipo anclaje con 07 aisladores standard, incluye accesorios 60 KV - 120 KN</v>
          </cell>
          <cell r="D28">
            <v>120.11164010126357</v>
          </cell>
          <cell r="E28">
            <v>75.600000000000009</v>
          </cell>
          <cell r="F28" t="str">
            <v>AN060</v>
          </cell>
        </row>
        <row r="29">
          <cell r="B29" t="str">
            <v>CA06SU1-060</v>
          </cell>
          <cell r="C29" t="str">
            <v>Tipo suspensión con 06 aisladores standard, incluye accesorios 60 KV - 70 KN</v>
          </cell>
          <cell r="D29">
            <v>81.482141673716868</v>
          </cell>
          <cell r="E29">
            <v>42</v>
          </cell>
          <cell r="F29" t="str">
            <v>SU060</v>
          </cell>
        </row>
        <row r="30">
          <cell r="B30" t="str">
            <v>CA06NN1-060</v>
          </cell>
          <cell r="C30" t="str">
            <v>Tipo orientación con 06 aisladores standard, incluye accesorios 60 KV - 70 KN</v>
          </cell>
          <cell r="D30">
            <v>81.482141673716868</v>
          </cell>
          <cell r="E30">
            <v>42</v>
          </cell>
          <cell r="F30" t="str">
            <v>NN060</v>
          </cell>
        </row>
        <row r="31">
          <cell r="B31" t="str">
            <v>CA06AN2-060</v>
          </cell>
          <cell r="C31" t="str">
            <v>Tipo anclaje con 06 aisladores standard, incluye accesorios 60 KV - 120 KN</v>
          </cell>
          <cell r="D31">
            <v>109.38140580108306</v>
          </cell>
          <cell r="E31">
            <v>64.800000000000011</v>
          </cell>
          <cell r="F31" t="str">
            <v>AN060</v>
          </cell>
        </row>
        <row r="32">
          <cell r="B32" t="str">
            <v>CA05SU1-060</v>
          </cell>
          <cell r="C32" t="str">
            <v>Tipo suspensión con 05 aisladores standard, incluye accesorios 60 KV - 70 KN</v>
          </cell>
          <cell r="D32">
            <v>74.568451394764054</v>
          </cell>
          <cell r="E32">
            <v>35</v>
          </cell>
          <cell r="F32" t="str">
            <v>SU060</v>
          </cell>
        </row>
        <row r="33">
          <cell r="B33" t="str">
            <v>CA05NN1-060</v>
          </cell>
          <cell r="C33" t="str">
            <v>Tipo orientación con 05 aisladores standard, incluye accesorios 60 KV - 70 KN</v>
          </cell>
          <cell r="D33">
            <v>74.568451394764054</v>
          </cell>
          <cell r="E33">
            <v>35</v>
          </cell>
          <cell r="F33" t="str">
            <v>NN060</v>
          </cell>
        </row>
        <row r="34">
          <cell r="B34" t="str">
            <v>CA04AN2-033</v>
          </cell>
          <cell r="C34" t="str">
            <v>Tipo anclaje con 04 aisladores standard, incluye accesorios 33 KV - 120 KN</v>
          </cell>
          <cell r="D34">
            <v>77.920937200722051</v>
          </cell>
          <cell r="E34">
            <v>43.2</v>
          </cell>
          <cell r="F34" t="str">
            <v>AN033</v>
          </cell>
        </row>
        <row r="35">
          <cell r="B35" t="str">
            <v>CA03SU1-033</v>
          </cell>
          <cell r="C35" t="str">
            <v>Tipo suspensión con 03 aisladores standard, incluye accesorios 33 KV - 70 KN</v>
          </cell>
          <cell r="D35">
            <v>50.741070836858434</v>
          </cell>
          <cell r="E35">
            <v>21</v>
          </cell>
          <cell r="F35" t="str">
            <v>SU033</v>
          </cell>
        </row>
        <row r="36">
          <cell r="B36" t="str">
            <v>CA03RH1-033</v>
          </cell>
          <cell r="C36" t="str">
            <v>Tipo rígido con 03 aisladores standard, incluye accesorios 33 KV - 70 KN</v>
          </cell>
          <cell r="D36">
            <v>41</v>
          </cell>
          <cell r="E36">
            <v>7</v>
          </cell>
          <cell r="F36" t="str">
            <v>RH033</v>
          </cell>
        </row>
        <row r="37">
          <cell r="B37" t="str">
            <v>CA03NN1-033</v>
          </cell>
          <cell r="C37" t="str">
            <v>Tipo orientación con 03 aisladores standard, incluye accesorios 33 KV - 70 KN</v>
          </cell>
          <cell r="D37">
            <v>50.741070836858434</v>
          </cell>
          <cell r="E37">
            <v>21</v>
          </cell>
          <cell r="F37" t="str">
            <v>NN033</v>
          </cell>
        </row>
        <row r="39">
          <cell r="B39" t="str">
            <v>CODIGO</v>
          </cell>
          <cell r="C39" t="str">
            <v>DESCRIPCION</v>
          </cell>
          <cell r="D39" t="str">
            <v xml:space="preserve">COSTO UNITARIO
POR CADENA
(US$) </v>
          </cell>
          <cell r="E39" t="str">
            <v>PESO DE CADENA (kg)</v>
          </cell>
          <cell r="F39" t="str">
            <v>cod_sum</v>
          </cell>
        </row>
        <row r="40">
          <cell r="B40" t="str">
            <v>AP220SUC9-120</v>
          </cell>
          <cell r="C40" t="str">
            <v>Aisladores poliméricos de silicona en suspensión más accesorios  220 kV, 120 kN, más accesorios ACCR</v>
          </cell>
          <cell r="D40">
            <v>489.50853174603174</v>
          </cell>
          <cell r="E40">
            <v>25</v>
          </cell>
          <cell r="F40" t="str">
            <v>AP220SU00-120</v>
          </cell>
        </row>
        <row r="41">
          <cell r="B41" t="str">
            <v>AP220ANC9-160</v>
          </cell>
          <cell r="C41" t="str">
            <v>Aisladores poliméricos de silicona en anclaje más accesorios  220 kV, 160 kN, más accesorios  ACCR</v>
          </cell>
          <cell r="D41">
            <v>352.4290972222222</v>
          </cell>
          <cell r="E41">
            <v>25</v>
          </cell>
          <cell r="F41" t="str">
            <v>AP220AN00-160</v>
          </cell>
        </row>
        <row r="42">
          <cell r="B42" t="str">
            <v>AP220RHC9-120</v>
          </cell>
          <cell r="C42" t="str">
            <v>Aislador rígido horizontal polimérico para suspensión más accesorios  220 kV, 120 kN, más accesorios  ACCR</v>
          </cell>
          <cell r="D42">
            <v>1868.4376190476191</v>
          </cell>
          <cell r="E42">
            <v>25</v>
          </cell>
          <cell r="F42" t="str">
            <v>AP220RH00-120</v>
          </cell>
        </row>
        <row r="43">
          <cell r="B43" t="str">
            <v>AP060SUC9-070</v>
          </cell>
          <cell r="C43" t="str">
            <v>Aislador rígido horizontal polimérico para suspensión  60 Kv, 70 kN, más accesorios ACCR</v>
          </cell>
          <cell r="D43">
            <v>463.89292982392317</v>
          </cell>
          <cell r="E43">
            <v>10</v>
          </cell>
          <cell r="F43" t="str">
            <v>AP060RH00-070</v>
          </cell>
        </row>
        <row r="44">
          <cell r="B44" t="str">
            <v>AP060ANC9-070</v>
          </cell>
          <cell r="C44" t="str">
            <v>Aisladores poliméricos de silicona en anclaje 60 kV, 70 kN, más accesorios  ACCR</v>
          </cell>
          <cell r="D44">
            <v>462.54277777777776</v>
          </cell>
          <cell r="E44">
            <v>10</v>
          </cell>
          <cell r="F44" t="str">
            <v>AP060AN00-070</v>
          </cell>
        </row>
        <row r="45">
          <cell r="B45" t="str">
            <v>AP060RHC9-120</v>
          </cell>
          <cell r="C45" t="str">
            <v>Aislador rígido horizontal polimérico para suspensión  60 kV, 120 kN, más accesorios  ACCR</v>
          </cell>
          <cell r="D45">
            <v>523.73</v>
          </cell>
          <cell r="E45">
            <v>10</v>
          </cell>
          <cell r="F45" t="str">
            <v>AP060RH00-120</v>
          </cell>
        </row>
        <row r="46">
          <cell r="B46" t="str">
            <v>AP060RHC9-070</v>
          </cell>
          <cell r="C46" t="str">
            <v>Aislador rígido horizontal polimérico para suspensión  60 kV, 70 kN, más accesorios  ACCR</v>
          </cell>
          <cell r="D46">
            <v>463.89292982392317</v>
          </cell>
          <cell r="E46">
            <v>10</v>
          </cell>
          <cell r="F46" t="str">
            <v>AP060RH00-070</v>
          </cell>
        </row>
        <row r="47">
          <cell r="B47" t="str">
            <v>AP220SU00-120</v>
          </cell>
          <cell r="C47" t="str">
            <v>Aisladores poliméricos de silicona en suspensión más accesorios  220 kV, 120 kN</v>
          </cell>
          <cell r="D47">
            <v>86.770546320768574</v>
          </cell>
          <cell r="E47">
            <v>7.8</v>
          </cell>
          <cell r="F47" t="str">
            <v>AP220SU00-120</v>
          </cell>
        </row>
        <row r="48">
          <cell r="B48" t="str">
            <v>AP220RH00-120</v>
          </cell>
          <cell r="C48" t="str">
            <v>Aislador rígido horizontal polimérico para suspensión más accesorios  220 kV, 120 kN</v>
          </cell>
          <cell r="D48">
            <v>1465.6996336223558</v>
          </cell>
          <cell r="E48">
            <v>25</v>
          </cell>
          <cell r="F48" t="str">
            <v>AP220RH00-120</v>
          </cell>
        </row>
        <row r="49">
          <cell r="B49" t="str">
            <v>AP220AN00-160</v>
          </cell>
          <cell r="C49" t="str">
            <v>Aisladores poliméricos de silicona en anclaje más accesorios  220 kV, 160 kN</v>
          </cell>
          <cell r="D49">
            <v>341.73462289459383</v>
          </cell>
          <cell r="E49">
            <v>7.8</v>
          </cell>
          <cell r="F49" t="str">
            <v>AP220AN00-160</v>
          </cell>
        </row>
        <row r="50">
          <cell r="B50" t="str">
            <v>AP138SU00-120</v>
          </cell>
          <cell r="C50" t="str">
            <v>Aisladores poliméricos de silicona en suspensión más accesorios  138 kV, 120 kN</v>
          </cell>
          <cell r="D50">
            <v>174.29901660546349</v>
          </cell>
          <cell r="E50">
            <v>7.8</v>
          </cell>
          <cell r="F50" t="str">
            <v>AP138SU00-120</v>
          </cell>
        </row>
        <row r="51">
          <cell r="B51" t="str">
            <v>AP138RH00-120</v>
          </cell>
          <cell r="C51" t="str">
            <v>Aislador rígido horizontal polimérico para suspensión, más acesorios 138 kV, 120 kN</v>
          </cell>
          <cell r="D51">
            <v>447.23676891228837</v>
          </cell>
          <cell r="E51">
            <v>25</v>
          </cell>
          <cell r="F51" t="str">
            <v>AP138RH00-120</v>
          </cell>
        </row>
        <row r="52">
          <cell r="B52" t="str">
            <v>AP138AN00-120</v>
          </cell>
          <cell r="C52" t="str">
            <v>Aisladores poliméricos de silicona en anclaje más accesorios 138 kV, 120 kN</v>
          </cell>
          <cell r="D52">
            <v>160.2718542345176</v>
          </cell>
          <cell r="E52">
            <v>7.8</v>
          </cell>
          <cell r="F52" t="str">
            <v>AP138AN00-120</v>
          </cell>
        </row>
        <row r="53">
          <cell r="B53" t="str">
            <v>AP060SU00-070</v>
          </cell>
          <cell r="C53" t="str">
            <v>Aisladores poliméricos de silicona en suspensión más accesorios  60 kV, 120 kN</v>
          </cell>
          <cell r="D53">
            <v>46.810651008937697</v>
          </cell>
          <cell r="E53">
            <v>3.5</v>
          </cell>
          <cell r="F53" t="str">
            <v>AP060SU00-070</v>
          </cell>
        </row>
        <row r="54">
          <cell r="B54" t="str">
            <v>AP060RH00-120</v>
          </cell>
          <cell r="C54" t="str">
            <v>Aislador rígido horizontal polimérico para suspensión  más accesorios  60 kV, 120 kN</v>
          </cell>
          <cell r="D54">
            <v>307.54558305687931</v>
          </cell>
          <cell r="E54">
            <v>10</v>
          </cell>
          <cell r="F54" t="str">
            <v>AP060RH00-120</v>
          </cell>
        </row>
        <row r="55">
          <cell r="B55" t="str">
            <v>AP060RH00-070</v>
          </cell>
          <cell r="C55" t="str">
            <v>Aislador rígido horizontal polimérico para suspensión  más accesorios  60 kV, 70 kN</v>
          </cell>
          <cell r="D55">
            <v>247.70851288080246</v>
          </cell>
          <cell r="E55">
            <v>10</v>
          </cell>
          <cell r="F55" t="str">
            <v>AP060RH00-070</v>
          </cell>
        </row>
        <row r="56">
          <cell r="B56" t="str">
            <v>AP060AN00-120</v>
          </cell>
          <cell r="C56" t="str">
            <v>Aisladores poliméricos de silicona en anclaje más accesorios  60 kV, 120 kN</v>
          </cell>
          <cell r="D56">
            <v>134.40915359420885</v>
          </cell>
          <cell r="E56">
            <v>3.5</v>
          </cell>
          <cell r="F56" t="str">
            <v>AP060AN00-120</v>
          </cell>
        </row>
        <row r="57">
          <cell r="B57" t="str">
            <v>AP060AN00-070</v>
          </cell>
          <cell r="C57" t="str">
            <v>Aisladores poliméricos de silicona en anclaje más accesorios  60 kV, 70 kN</v>
          </cell>
          <cell r="D57">
            <v>117.64602056652866</v>
          </cell>
          <cell r="E57">
            <v>3.5</v>
          </cell>
          <cell r="F57" t="str">
            <v>AP060AN00-070</v>
          </cell>
        </row>
        <row r="58">
          <cell r="B58" t="str">
            <v>AP033SU00-070</v>
          </cell>
          <cell r="C58" t="str">
            <v>Aisladores poliméricos de silicona en suspensión más accesorios  33 kV, 70 kN</v>
          </cell>
          <cell r="D58">
            <v>19.01874775984097</v>
          </cell>
          <cell r="E58">
            <v>3.5</v>
          </cell>
          <cell r="F58" t="str">
            <v>AP033SU00-070</v>
          </cell>
        </row>
        <row r="59">
          <cell r="B59" t="str">
            <v>AP033RH00-070</v>
          </cell>
          <cell r="C59" t="str">
            <v>Aislador rígido horizontal polimérico para suspensión  más accesorios  33 kV, 70 kN</v>
          </cell>
          <cell r="D59">
            <v>132.44980142979767</v>
          </cell>
          <cell r="E59">
            <v>3.5</v>
          </cell>
          <cell r="F59" t="str">
            <v>AP033RH00-070</v>
          </cell>
        </row>
        <row r="60">
          <cell r="B60" t="str">
            <v>AP033AN00-070</v>
          </cell>
          <cell r="C60" t="str">
            <v>Aisladores poliméricos de silicona en anclaje más accesorios 33 kV, 70 kN</v>
          </cell>
          <cell r="D60">
            <v>23.329798136620528</v>
          </cell>
          <cell r="E60">
            <v>3.5</v>
          </cell>
          <cell r="F60" t="str">
            <v>AP033AN00-070</v>
          </cell>
        </row>
      </sheetData>
      <sheetData sheetId="2">
        <row r="3">
          <cell r="B3" t="str">
            <v>CODIGO</v>
          </cell>
          <cell r="C3" t="str">
            <v>PESO (Kg)</v>
          </cell>
          <cell r="D3" t="str">
            <v>PRECIO (US$)</v>
          </cell>
        </row>
        <row r="4">
          <cell r="B4" t="str">
            <v>PC25/3400</v>
          </cell>
          <cell r="C4">
            <v>7849</v>
          </cell>
          <cell r="D4">
            <v>5712.0925485574062</v>
          </cell>
        </row>
        <row r="5">
          <cell r="B5" t="str">
            <v>PC25/1100</v>
          </cell>
          <cell r="C5">
            <v>6599.9285714285716</v>
          </cell>
          <cell r="D5">
            <v>4452.0192247171653</v>
          </cell>
        </row>
        <row r="6">
          <cell r="B6" t="str">
            <v>PC25/1000</v>
          </cell>
          <cell r="C6">
            <v>6380</v>
          </cell>
          <cell r="D6">
            <v>4230.1535093798229</v>
          </cell>
        </row>
        <row r="7">
          <cell r="B7" t="str">
            <v>PC25/900</v>
          </cell>
          <cell r="C7">
            <v>6261</v>
          </cell>
          <cell r="D7">
            <v>4110.1053503177845</v>
          </cell>
        </row>
        <row r="8">
          <cell r="B8" t="str">
            <v>PC25/800</v>
          </cell>
          <cell r="C8">
            <v>6142</v>
          </cell>
          <cell r="D8">
            <v>3990.0571912557475</v>
          </cell>
        </row>
        <row r="9">
          <cell r="B9" t="str">
            <v>PC25/700</v>
          </cell>
          <cell r="C9">
            <v>5975</v>
          </cell>
          <cell r="D9">
            <v>3821.5862453451577</v>
          </cell>
        </row>
        <row r="10">
          <cell r="B10" t="str">
            <v>PC25/600</v>
          </cell>
          <cell r="C10">
            <v>6006</v>
          </cell>
          <cell r="D10">
            <v>3852.8592951848482</v>
          </cell>
        </row>
        <row r="11">
          <cell r="B11" t="str">
            <v>PC25/500</v>
          </cell>
          <cell r="C11">
            <v>5736.5</v>
          </cell>
          <cell r="D11">
            <v>3580.9855231914112</v>
          </cell>
        </row>
        <row r="12">
          <cell r="B12" t="str">
            <v>PC25/400</v>
          </cell>
          <cell r="C12">
            <v>5313</v>
          </cell>
          <cell r="D12">
            <v>3153.7553100588671</v>
          </cell>
        </row>
        <row r="13">
          <cell r="B13" t="str">
            <v>PC23/1600</v>
          </cell>
          <cell r="C13">
            <v>6408</v>
          </cell>
          <cell r="D13">
            <v>4258.4001350414783</v>
          </cell>
        </row>
        <row r="14">
          <cell r="B14" t="str">
            <v>PC22/1000</v>
          </cell>
          <cell r="C14">
            <v>5280</v>
          </cell>
          <cell r="D14">
            <v>3120.4646441004875</v>
          </cell>
        </row>
        <row r="15">
          <cell r="B15" t="str">
            <v>PC21/1400</v>
          </cell>
          <cell r="C15">
            <v>5262.6681096681095</v>
          </cell>
          <cell r="D15">
            <v>3102.9800934499949</v>
          </cell>
        </row>
        <row r="16">
          <cell r="B16" t="str">
            <v>PC21/1300</v>
          </cell>
          <cell r="C16">
            <v>5175.0476190476184</v>
          </cell>
          <cell r="D16">
            <v>3014.5878363482939</v>
          </cell>
        </row>
        <row r="17">
          <cell r="B17" t="str">
            <v>PC21/1200</v>
          </cell>
          <cell r="C17">
            <v>5120.0190476190473</v>
          </cell>
          <cell r="D17">
            <v>2959.074569996917</v>
          </cell>
        </row>
        <row r="18">
          <cell r="B18" t="str">
            <v>PC21/1100</v>
          </cell>
          <cell r="C18">
            <v>5064.9904761904754</v>
          </cell>
          <cell r="D18">
            <v>2903.5613036455402</v>
          </cell>
        </row>
        <row r="19">
          <cell r="B19" t="str">
            <v>PC21/1000</v>
          </cell>
          <cell r="C19">
            <v>5009.9619047619035</v>
          </cell>
          <cell r="D19">
            <v>2848.0480372941634</v>
          </cell>
        </row>
        <row r="20">
          <cell r="B20" t="str">
            <v>PC21/900</v>
          </cell>
          <cell r="C20">
            <v>4954.9333333333325</v>
          </cell>
          <cell r="D20">
            <v>2792.5347709427874</v>
          </cell>
        </row>
        <row r="21">
          <cell r="B21" t="str">
            <v>PC21/800</v>
          </cell>
          <cell r="C21">
            <v>4918</v>
          </cell>
          <cell r="D21">
            <v>2755.2761266176517</v>
          </cell>
        </row>
        <row r="22">
          <cell r="B22" t="str">
            <v>PC21/700</v>
          </cell>
          <cell r="C22">
            <v>5043.5</v>
          </cell>
          <cell r="D22">
            <v>2881.88153806543</v>
          </cell>
        </row>
        <row r="23">
          <cell r="B23" t="str">
            <v>PC21/600</v>
          </cell>
          <cell r="C23">
            <v>4774</v>
          </cell>
          <cell r="D23">
            <v>2610.007766071993</v>
          </cell>
        </row>
        <row r="24">
          <cell r="B24" t="str">
            <v>PC21/500</v>
          </cell>
          <cell r="C24">
            <v>4812.5</v>
          </cell>
          <cell r="D24">
            <v>2648.8468763567694</v>
          </cell>
        </row>
        <row r="25">
          <cell r="B25" t="str">
            <v>PC21/400</v>
          </cell>
          <cell r="C25">
            <v>4697</v>
          </cell>
          <cell r="D25">
            <v>2532.3295455024395</v>
          </cell>
        </row>
        <row r="26">
          <cell r="B26" t="str">
            <v>PC21/300</v>
          </cell>
          <cell r="C26">
            <v>4581.5</v>
          </cell>
          <cell r="D26">
            <v>2415.8122146481096</v>
          </cell>
        </row>
        <row r="27">
          <cell r="B27" t="str">
            <v>PC21/200</v>
          </cell>
          <cell r="C27">
            <v>4466</v>
          </cell>
          <cell r="D27">
            <v>2299.2948837937788</v>
          </cell>
        </row>
        <row r="28">
          <cell r="B28" t="str">
            <v>PC20/500</v>
          </cell>
          <cell r="C28">
            <v>4481.3999999999996</v>
          </cell>
          <cell r="D28">
            <v>2314.8305279076899</v>
          </cell>
        </row>
        <row r="29">
          <cell r="B29" t="str">
            <v>PC20/400</v>
          </cell>
          <cell r="C29">
            <v>4363.333333333333</v>
          </cell>
          <cell r="D29">
            <v>2195.7239230343744</v>
          </cell>
        </row>
        <row r="30">
          <cell r="B30" t="str">
            <v>PC19/1300</v>
          </cell>
          <cell r="C30">
            <v>4652.2265765765769</v>
          </cell>
          <cell r="D30">
            <v>2487.1617551084305</v>
          </cell>
        </row>
        <row r="31">
          <cell r="B31" t="str">
            <v>PC19/1100</v>
          </cell>
          <cell r="C31">
            <v>4518.424343909126</v>
          </cell>
          <cell r="D31">
            <v>2352.1809844351715</v>
          </cell>
        </row>
        <row r="32">
          <cell r="B32" t="str">
            <v>PC19/1000</v>
          </cell>
          <cell r="C32">
            <v>4448.2522522522522</v>
          </cell>
          <cell r="D32">
            <v>2281.3908128306316</v>
          </cell>
        </row>
        <row r="33">
          <cell r="B33" t="str">
            <v>PC19/900</v>
          </cell>
          <cell r="C33">
            <v>4380.2608108108107</v>
          </cell>
          <cell r="D33">
            <v>2212.8004987380323</v>
          </cell>
        </row>
        <row r="34">
          <cell r="B34" t="str">
            <v>PC19/700</v>
          </cell>
          <cell r="C34">
            <v>4244.2779279279284</v>
          </cell>
          <cell r="D34">
            <v>2075.6198705528336</v>
          </cell>
        </row>
        <row r="35">
          <cell r="B35" t="str">
            <v>PC19/600</v>
          </cell>
          <cell r="C35">
            <v>4158</v>
          </cell>
          <cell r="D35">
            <v>1988.5820015155655</v>
          </cell>
        </row>
        <row r="36">
          <cell r="B36" t="str">
            <v>PC19/500</v>
          </cell>
          <cell r="C36">
            <v>4150.3</v>
          </cell>
          <cell r="D36">
            <v>1980.8141794586104</v>
          </cell>
        </row>
        <row r="37">
          <cell r="B37" t="str">
            <v>PC19/400</v>
          </cell>
          <cell r="C37">
            <v>4042.5</v>
          </cell>
          <cell r="D37">
            <v>1872.0646706612351</v>
          </cell>
        </row>
        <row r="38">
          <cell r="B38" t="str">
            <v>PC19/300</v>
          </cell>
          <cell r="C38">
            <v>3952.666666666667</v>
          </cell>
          <cell r="D38">
            <v>1781.4400799967566</v>
          </cell>
        </row>
        <row r="39">
          <cell r="B39" t="str">
            <v>PC18/1400</v>
          </cell>
          <cell r="C39">
            <v>4397.8887878787882</v>
          </cell>
          <cell r="D39">
            <v>2230.5837440741539</v>
          </cell>
        </row>
        <row r="40">
          <cell r="B40" t="str">
            <v>PC18/1300</v>
          </cell>
          <cell r="C40">
            <v>4328.09</v>
          </cell>
          <cell r="D40">
            <v>2160.1701643295314</v>
          </cell>
        </row>
        <row r="41">
          <cell r="B41" t="str">
            <v>PC18/1200</v>
          </cell>
          <cell r="C41">
            <v>4259.74</v>
          </cell>
          <cell r="D41">
            <v>2091.21813347331</v>
          </cell>
        </row>
        <row r="42">
          <cell r="B42" t="str">
            <v>PC18/1100</v>
          </cell>
          <cell r="C42">
            <v>4191.3900000000003</v>
          </cell>
          <cell r="D42">
            <v>2022.2661026170904</v>
          </cell>
        </row>
        <row r="43">
          <cell r="B43" t="str">
            <v>PC18/1000</v>
          </cell>
          <cell r="C43">
            <v>4123.04</v>
          </cell>
          <cell r="D43">
            <v>1953.314071760869</v>
          </cell>
        </row>
        <row r="44">
          <cell r="B44" t="str">
            <v>PC18/900</v>
          </cell>
          <cell r="C44">
            <v>4054.69</v>
          </cell>
          <cell r="D44">
            <v>1884.3620409046489</v>
          </cell>
        </row>
        <row r="45">
          <cell r="B45" t="str">
            <v>PC18/800</v>
          </cell>
          <cell r="C45">
            <v>4000</v>
          </cell>
          <cell r="D45">
            <v>1829.1903281390792</v>
          </cell>
        </row>
        <row r="46">
          <cell r="B46" t="str">
            <v>PC18/700</v>
          </cell>
          <cell r="C46">
            <v>3903</v>
          </cell>
          <cell r="D46">
            <v>1731.3359463826287</v>
          </cell>
        </row>
        <row r="47">
          <cell r="B47" t="str">
            <v>PC18/600</v>
          </cell>
          <cell r="C47">
            <v>3850</v>
          </cell>
          <cell r="D47">
            <v>1677.8691192373517</v>
          </cell>
        </row>
        <row r="48">
          <cell r="B48" t="str">
            <v>PC18/500</v>
          </cell>
          <cell r="C48">
            <v>3819.2</v>
          </cell>
          <cell r="D48">
            <v>1646.79783100953</v>
          </cell>
        </row>
        <row r="49">
          <cell r="B49" t="str">
            <v>PC18/400</v>
          </cell>
          <cell r="C49">
            <v>3696</v>
          </cell>
          <cell r="D49">
            <v>1522.5126780982446</v>
          </cell>
        </row>
        <row r="50">
          <cell r="B50" t="str">
            <v>PC18/300</v>
          </cell>
          <cell r="C50">
            <v>3638.25</v>
          </cell>
          <cell r="D50">
            <v>1464.2540126710796</v>
          </cell>
        </row>
        <row r="51">
          <cell r="B51" t="str">
            <v>PC18/200</v>
          </cell>
          <cell r="C51">
            <v>3576.24</v>
          </cell>
          <cell r="D51">
            <v>1401.6978249111053</v>
          </cell>
        </row>
        <row r="52">
          <cell r="B52" t="str">
            <v>PC17/700</v>
          </cell>
          <cell r="C52">
            <v>3607</v>
          </cell>
          <cell r="D52">
            <v>1432.7287608165529</v>
          </cell>
        </row>
        <row r="53">
          <cell r="B53" t="str">
            <v>PC17/600</v>
          </cell>
          <cell r="C53">
            <v>3542</v>
          </cell>
          <cell r="D53">
            <v>1367.1562369591375</v>
          </cell>
        </row>
        <row r="54">
          <cell r="B54" t="str">
            <v>PC17/500</v>
          </cell>
          <cell r="C54">
            <v>3477</v>
          </cell>
          <cell r="D54">
            <v>1301.5837131017224</v>
          </cell>
        </row>
        <row r="55">
          <cell r="B55" t="str">
            <v>PC17/400</v>
          </cell>
          <cell r="C55">
            <v>3412</v>
          </cell>
          <cell r="D55">
            <v>1236.0111892443074</v>
          </cell>
        </row>
        <row r="56">
          <cell r="B56" t="str">
            <v>PC17/300</v>
          </cell>
          <cell r="C56">
            <v>3347</v>
          </cell>
          <cell r="D56">
            <v>1170.4386653868919</v>
          </cell>
        </row>
        <row r="57">
          <cell r="B57" t="str">
            <v>PC17/200</v>
          </cell>
          <cell r="C57">
            <v>3282</v>
          </cell>
          <cell r="D57">
            <v>1104.8661415294769</v>
          </cell>
        </row>
        <row r="58">
          <cell r="B58" t="str">
            <v>PC16/1300</v>
          </cell>
          <cell r="C58">
            <v>3773</v>
          </cell>
          <cell r="D58">
            <v>1600.1908986677981</v>
          </cell>
        </row>
        <row r="59">
          <cell r="B59" t="str">
            <v>PC16/1200</v>
          </cell>
          <cell r="C59">
            <v>3696</v>
          </cell>
          <cell r="D59">
            <v>1522.5126780982446</v>
          </cell>
        </row>
        <row r="60">
          <cell r="B60" t="str">
            <v>PC16/1100</v>
          </cell>
          <cell r="C60">
            <v>3619</v>
          </cell>
          <cell r="D60">
            <v>1444.834457528691</v>
          </cell>
        </row>
        <row r="61">
          <cell r="B61" t="str">
            <v>PC16/1000</v>
          </cell>
          <cell r="C61">
            <v>3542</v>
          </cell>
          <cell r="D61">
            <v>1367.1562369591375</v>
          </cell>
        </row>
        <row r="62">
          <cell r="B62" t="str">
            <v>PC16/900</v>
          </cell>
          <cell r="C62">
            <v>3465</v>
          </cell>
          <cell r="D62">
            <v>1289.4780163895844</v>
          </cell>
        </row>
        <row r="63">
          <cell r="B63" t="str">
            <v>PC16/800</v>
          </cell>
          <cell r="C63">
            <v>3388</v>
          </cell>
          <cell r="D63">
            <v>1211.7997958200308</v>
          </cell>
        </row>
        <row r="64">
          <cell r="B64" t="str">
            <v>PC16/700</v>
          </cell>
          <cell r="C64">
            <v>3311</v>
          </cell>
          <cell r="D64">
            <v>1134.1215752504772</v>
          </cell>
        </row>
        <row r="65">
          <cell r="B65" t="str">
            <v>PC16/600</v>
          </cell>
          <cell r="C65">
            <v>3234</v>
          </cell>
          <cell r="D65">
            <v>1056.4433546809237</v>
          </cell>
        </row>
        <row r="66">
          <cell r="B66" t="str">
            <v>PC16/500</v>
          </cell>
          <cell r="C66">
            <v>3157</v>
          </cell>
          <cell r="D66">
            <v>978.76513411137057</v>
          </cell>
        </row>
        <row r="67">
          <cell r="B67" t="str">
            <v>PC16/400</v>
          </cell>
          <cell r="C67">
            <v>3080</v>
          </cell>
          <cell r="D67">
            <v>901.08691354181701</v>
          </cell>
        </row>
        <row r="68">
          <cell r="B68" t="str">
            <v>PC16/300</v>
          </cell>
          <cell r="C68">
            <v>3003</v>
          </cell>
          <cell r="D68">
            <v>823.40869297226345</v>
          </cell>
        </row>
        <row r="69">
          <cell r="B69" t="str">
            <v>PC16/200</v>
          </cell>
          <cell r="C69">
            <v>2926</v>
          </cell>
          <cell r="D69">
            <v>745.73047240270989</v>
          </cell>
        </row>
        <row r="70">
          <cell r="B70" t="str">
            <v>PC15/1500</v>
          </cell>
          <cell r="C70">
            <v>3400</v>
          </cell>
          <cell r="D70">
            <v>1223.9054925321689</v>
          </cell>
        </row>
        <row r="71">
          <cell r="B71" t="str">
            <v>PC15/1300</v>
          </cell>
          <cell r="C71">
            <v>3513.0508658008657</v>
          </cell>
          <cell r="D71">
            <v>1337.9521170679955</v>
          </cell>
        </row>
        <row r="72">
          <cell r="B72" t="str">
            <v>PC15/1200</v>
          </cell>
          <cell r="C72">
            <v>3450</v>
          </cell>
          <cell r="D72">
            <v>1274.3458954994117</v>
          </cell>
        </row>
        <row r="73">
          <cell r="B73" t="str">
            <v>PC15/1000</v>
          </cell>
          <cell r="C73">
            <v>3255.5</v>
          </cell>
          <cell r="D73">
            <v>1078.1327279568382</v>
          </cell>
        </row>
        <row r="74">
          <cell r="B74" t="str">
            <v>PC15/900</v>
          </cell>
          <cell r="C74">
            <v>3200</v>
          </cell>
          <cell r="D74">
            <v>1022.1438806631991</v>
          </cell>
        </row>
        <row r="75">
          <cell r="B75" t="str">
            <v>PC15/800</v>
          </cell>
          <cell r="C75">
            <v>3080</v>
          </cell>
          <cell r="D75">
            <v>901.08691354181701</v>
          </cell>
        </row>
        <row r="76">
          <cell r="B76" t="str">
            <v>PC15/700</v>
          </cell>
          <cell r="C76">
            <v>3003</v>
          </cell>
          <cell r="D76">
            <v>823.40869297226345</v>
          </cell>
        </row>
        <row r="77">
          <cell r="B77" t="str">
            <v>PC15/600</v>
          </cell>
          <cell r="C77">
            <v>2926</v>
          </cell>
          <cell r="D77">
            <v>745.73047240270989</v>
          </cell>
        </row>
        <row r="78">
          <cell r="B78" t="str">
            <v>PC15/500</v>
          </cell>
          <cell r="C78">
            <v>2849</v>
          </cell>
          <cell r="D78">
            <v>668.05225183315679</v>
          </cell>
        </row>
        <row r="79">
          <cell r="B79" t="str">
            <v>PC15/400</v>
          </cell>
          <cell r="C79">
            <v>2772</v>
          </cell>
          <cell r="D79">
            <v>590.37403126360323</v>
          </cell>
        </row>
        <row r="80">
          <cell r="B80" t="str">
            <v>PC15/300</v>
          </cell>
          <cell r="C80">
            <v>2695</v>
          </cell>
          <cell r="D80">
            <v>512.69581069404967</v>
          </cell>
        </row>
        <row r="81">
          <cell r="B81" t="str">
            <v>PC15/200</v>
          </cell>
          <cell r="C81">
            <v>2618</v>
          </cell>
          <cell r="D81">
            <v>435.01759012449611</v>
          </cell>
        </row>
      </sheetData>
      <sheetData sheetId="3">
        <row r="3">
          <cell r="C3" t="str">
            <v>ACEROPOSTE</v>
          </cell>
          <cell r="D3">
            <v>3.9401385972280556</v>
          </cell>
          <cell r="E3" t="str">
            <v>US$/kg</v>
          </cell>
        </row>
        <row r="5">
          <cell r="C5" t="str">
            <v>ESTRUCTURA</v>
          </cell>
          <cell r="D5" t="str">
            <v>CODIGO</v>
          </cell>
          <cell r="E5" t="str">
            <v>CANT</v>
          </cell>
          <cell r="F5" t="str">
            <v>PESO POSTE
(KG)</v>
          </cell>
          <cell r="G5" t="str">
            <v>COSTO TOTAL 
POSTES</v>
          </cell>
          <cell r="H5" t="str">
            <v>Ferretería</v>
          </cell>
          <cell r="I5" t="str">
            <v>TOTAL</v>
          </cell>
          <cell r="J5" t="str">
            <v>COSTO UNITARIO NACIONAL
(US$)</v>
          </cell>
          <cell r="K5" t="str">
            <v>COSTO UNITARIO IMPORTADO
(US$)</v>
          </cell>
          <cell r="L5" t="str">
            <v>PESO ESTRUCT 
(KG)</v>
          </cell>
        </row>
        <row r="6">
          <cell r="C6" t="str">
            <v>EA220COU0S0-400-S1</v>
          </cell>
          <cell r="D6" t="str">
            <v>PA25/750</v>
          </cell>
          <cell r="E6">
            <v>1</v>
          </cell>
          <cell r="F6">
            <v>1415</v>
          </cell>
          <cell r="G6">
            <v>5575.2961150776982</v>
          </cell>
          <cell r="H6">
            <v>55.752961150776983</v>
          </cell>
          <cell r="I6">
            <v>5631.0490762284753</v>
          </cell>
          <cell r="J6">
            <v>55.752961150776983</v>
          </cell>
          <cell r="K6">
            <v>5575.2961150776982</v>
          </cell>
          <cell r="L6">
            <v>1415</v>
          </cell>
        </row>
        <row r="7">
          <cell r="C7" t="str">
            <v>EA220COU0S0-400-S2</v>
          </cell>
          <cell r="D7" t="str">
            <v>PA25/3300</v>
          </cell>
          <cell r="E7">
            <v>1</v>
          </cell>
          <cell r="F7">
            <v>3707</v>
          </cell>
          <cell r="G7">
            <v>14606.093779924402</v>
          </cell>
          <cell r="H7">
            <v>146.06093779924402</v>
          </cell>
          <cell r="I7">
            <v>14752.154717723646</v>
          </cell>
          <cell r="J7">
            <v>146.06093779924402</v>
          </cell>
          <cell r="K7">
            <v>14606.093779924402</v>
          </cell>
          <cell r="L7">
            <v>3707</v>
          </cell>
        </row>
        <row r="8">
          <cell r="C8" t="str">
            <v>EA220COU0S0-400-A1</v>
          </cell>
          <cell r="D8" t="str">
            <v>PA25/5450</v>
          </cell>
          <cell r="E8">
            <v>1</v>
          </cell>
          <cell r="F8">
            <v>5136</v>
          </cell>
          <cell r="G8">
            <v>20236.551835363294</v>
          </cell>
          <cell r="H8">
            <v>202.36551835363295</v>
          </cell>
          <cell r="I8">
            <v>20438.917353716926</v>
          </cell>
          <cell r="J8">
            <v>202.36551835363295</v>
          </cell>
          <cell r="K8">
            <v>20236.551835363294</v>
          </cell>
          <cell r="L8">
            <v>5136</v>
          </cell>
        </row>
        <row r="9">
          <cell r="C9" t="str">
            <v>EA220COU0S0-400-A2</v>
          </cell>
          <cell r="D9" t="str">
            <v>PA23/8500</v>
          </cell>
          <cell r="E9">
            <v>1</v>
          </cell>
          <cell r="F9">
            <v>6305</v>
          </cell>
          <cell r="G9">
            <v>24842.573855522889</v>
          </cell>
          <cell r="H9">
            <v>248.42573855522889</v>
          </cell>
          <cell r="I9">
            <v>25090.999594078119</v>
          </cell>
          <cell r="J9">
            <v>248.42573855522889</v>
          </cell>
          <cell r="K9">
            <v>24842.573855522889</v>
          </cell>
          <cell r="L9">
            <v>6305</v>
          </cell>
        </row>
        <row r="10">
          <cell r="C10" t="str">
            <v>EA220COU0S0-500-S1</v>
          </cell>
          <cell r="D10" t="str">
            <v>PA25/850</v>
          </cell>
          <cell r="E10">
            <v>1</v>
          </cell>
          <cell r="F10">
            <v>1535</v>
          </cell>
          <cell r="G10">
            <v>6048.1127467450651</v>
          </cell>
          <cell r="H10">
            <v>60.481127467450655</v>
          </cell>
          <cell r="I10">
            <v>6108.5938742125154</v>
          </cell>
          <cell r="J10">
            <v>60.481127467450655</v>
          </cell>
          <cell r="K10">
            <v>6048.1127467450651</v>
          </cell>
          <cell r="L10">
            <v>1535</v>
          </cell>
        </row>
        <row r="11">
          <cell r="C11" t="str">
            <v>EA220COU0S0-500-S2</v>
          </cell>
          <cell r="D11" t="str">
            <v>PA25/4000</v>
          </cell>
          <cell r="E11">
            <v>1</v>
          </cell>
          <cell r="F11">
            <v>4201</v>
          </cell>
          <cell r="G11">
            <v>16552.522246955061</v>
          </cell>
          <cell r="H11">
            <v>165.52522246955061</v>
          </cell>
          <cell r="I11">
            <v>16718.047469424611</v>
          </cell>
          <cell r="J11">
            <v>165.52522246955061</v>
          </cell>
          <cell r="K11">
            <v>16552.522246955061</v>
          </cell>
          <cell r="L11">
            <v>4201</v>
          </cell>
        </row>
        <row r="12">
          <cell r="C12" t="str">
            <v>EA220COU0S0-500-A1</v>
          </cell>
          <cell r="D12" t="str">
            <v>PA25/6650</v>
          </cell>
          <cell r="E12">
            <v>1</v>
          </cell>
          <cell r="F12">
            <v>5846</v>
          </cell>
          <cell r="G12">
            <v>23034.050239395212</v>
          </cell>
          <cell r="H12">
            <v>230.34050239395214</v>
          </cell>
          <cell r="I12">
            <v>23264.390741789164</v>
          </cell>
          <cell r="J12">
            <v>230.34050239395214</v>
          </cell>
          <cell r="K12">
            <v>23034.050239395212</v>
          </cell>
          <cell r="L12">
            <v>5846</v>
          </cell>
        </row>
        <row r="13">
          <cell r="C13" t="str">
            <v>EA220COU0S0-500-A2</v>
          </cell>
          <cell r="D13" t="str">
            <v>PA23/10450</v>
          </cell>
          <cell r="E13">
            <v>1</v>
          </cell>
          <cell r="F13">
            <v>7210</v>
          </cell>
          <cell r="G13">
            <v>28408.399286014283</v>
          </cell>
          <cell r="H13">
            <v>284.08399286014281</v>
          </cell>
          <cell r="I13">
            <v>28692.483278874424</v>
          </cell>
          <cell r="J13">
            <v>284.08399286014281</v>
          </cell>
          <cell r="K13">
            <v>28408.399286014283</v>
          </cell>
          <cell r="L13">
            <v>7210</v>
          </cell>
        </row>
        <row r="14">
          <cell r="C14" t="str">
            <v>EA220COU0S09500-S1</v>
          </cell>
          <cell r="D14" t="str">
            <v>PA25/700</v>
          </cell>
          <cell r="E14">
            <v>1</v>
          </cell>
          <cell r="F14">
            <v>1353</v>
          </cell>
          <cell r="G14">
            <v>5331.0075220495592</v>
          </cell>
          <cell r="H14">
            <v>53.310075220495591</v>
          </cell>
          <cell r="I14">
            <v>5384.3175972700546</v>
          </cell>
          <cell r="J14">
            <v>53.310075220495591</v>
          </cell>
          <cell r="K14">
            <v>5331.0075220495592</v>
          </cell>
          <cell r="L14">
            <v>1353</v>
          </cell>
        </row>
        <row r="15">
          <cell r="C15" t="str">
            <v>EA220COU0S09500-S2</v>
          </cell>
          <cell r="D15" t="str">
            <v>PA25/3200</v>
          </cell>
          <cell r="E15">
            <v>1</v>
          </cell>
          <cell r="F15">
            <v>3634</v>
          </cell>
          <cell r="G15">
            <v>14318.463662326754</v>
          </cell>
          <cell r="H15">
            <v>143.18463662326755</v>
          </cell>
          <cell r="I15">
            <v>14461.648298950022</v>
          </cell>
          <cell r="J15">
            <v>143.18463662326755</v>
          </cell>
          <cell r="K15">
            <v>14318.463662326754</v>
          </cell>
          <cell r="L15">
            <v>3634</v>
          </cell>
        </row>
        <row r="16">
          <cell r="C16" t="str">
            <v>EA220COU0S09500-A1</v>
          </cell>
          <cell r="D16" t="str">
            <v>PA25/5800</v>
          </cell>
          <cell r="E16">
            <v>1</v>
          </cell>
          <cell r="F16">
            <v>5349</v>
          </cell>
          <cell r="G16">
            <v>21075.801356572869</v>
          </cell>
          <cell r="H16">
            <v>210.7580135657287</v>
          </cell>
          <cell r="I16">
            <v>21286.559370138599</v>
          </cell>
          <cell r="J16">
            <v>210.7580135657287</v>
          </cell>
          <cell r="K16">
            <v>21075.801356572869</v>
          </cell>
          <cell r="L16">
            <v>5349</v>
          </cell>
        </row>
        <row r="17">
          <cell r="C17" t="str">
            <v>EA220COU0S09500-A2</v>
          </cell>
          <cell r="D17" t="str">
            <v>PA23/9400</v>
          </cell>
          <cell r="E17">
            <v>1</v>
          </cell>
          <cell r="F17">
            <v>6731</v>
          </cell>
          <cell r="G17">
            <v>26521.072897942042</v>
          </cell>
          <cell r="H17">
            <v>265.21072897942042</v>
          </cell>
          <cell r="I17">
            <v>26786.283626921464</v>
          </cell>
          <cell r="J17">
            <v>265.21072897942042</v>
          </cell>
          <cell r="K17">
            <v>26521.072897942042</v>
          </cell>
          <cell r="L17">
            <v>6731</v>
          </cell>
        </row>
        <row r="18">
          <cell r="C18" t="str">
            <v>EA220COU0S0-600-S1</v>
          </cell>
          <cell r="D18" t="str">
            <v>PA25/900</v>
          </cell>
          <cell r="E18">
            <v>1</v>
          </cell>
          <cell r="F18">
            <v>1593</v>
          </cell>
          <cell r="G18">
            <v>6276.6407853842929</v>
          </cell>
          <cell r="H18">
            <v>62.766407853842928</v>
          </cell>
          <cell r="I18">
            <v>6339.4071932381357</v>
          </cell>
          <cell r="J18">
            <v>62.766407853842928</v>
          </cell>
          <cell r="K18">
            <v>6276.6407853842929</v>
          </cell>
          <cell r="L18">
            <v>1593</v>
          </cell>
        </row>
        <row r="19">
          <cell r="C19" t="str">
            <v>EA220COU0S0-600-S2</v>
          </cell>
          <cell r="D19" t="str">
            <v>PA25/4650</v>
          </cell>
          <cell r="E19">
            <v>1</v>
          </cell>
          <cell r="F19">
            <v>4633</v>
          </cell>
          <cell r="G19">
            <v>18254.662120957582</v>
          </cell>
          <cell r="H19">
            <v>182.54662120957582</v>
          </cell>
          <cell r="I19">
            <v>18437.208742167157</v>
          </cell>
          <cell r="J19">
            <v>182.54662120957582</v>
          </cell>
          <cell r="K19">
            <v>18254.662120957582</v>
          </cell>
          <cell r="L19">
            <v>4633</v>
          </cell>
        </row>
        <row r="20">
          <cell r="C20" t="str">
            <v>EA220COU0S0-600-A1</v>
          </cell>
          <cell r="D20" t="str">
            <v>PA25/7800</v>
          </cell>
          <cell r="E20">
            <v>1</v>
          </cell>
          <cell r="F20">
            <v>6484</v>
          </cell>
          <cell r="G20">
            <v>25547.858664426712</v>
          </cell>
          <cell r="H20">
            <v>255.47858664426712</v>
          </cell>
          <cell r="I20">
            <v>25803.337251070981</v>
          </cell>
          <cell r="J20">
            <v>255.47858664426712</v>
          </cell>
          <cell r="K20">
            <v>25547.858664426712</v>
          </cell>
          <cell r="L20">
            <v>6484</v>
          </cell>
        </row>
        <row r="21">
          <cell r="C21" t="str">
            <v>EA220COU0S0-600-A2</v>
          </cell>
          <cell r="D21" t="str">
            <v>PA23/12300</v>
          </cell>
          <cell r="E21">
            <v>1</v>
          </cell>
          <cell r="F21">
            <v>8016</v>
          </cell>
          <cell r="G21">
            <v>31584.150995380092</v>
          </cell>
          <cell r="H21">
            <v>315.84150995380094</v>
          </cell>
          <cell r="I21">
            <v>31899.992505333892</v>
          </cell>
          <cell r="J21">
            <v>315.84150995380094</v>
          </cell>
          <cell r="K21">
            <v>31584.150995380092</v>
          </cell>
          <cell r="L21">
            <v>8016</v>
          </cell>
        </row>
        <row r="22">
          <cell r="C22" t="str">
            <v>EA220COU0D0-400-S1</v>
          </cell>
          <cell r="D22" t="str">
            <v>PA29/1250</v>
          </cell>
          <cell r="E22">
            <v>1</v>
          </cell>
          <cell r="F22">
            <v>2290</v>
          </cell>
          <cell r="G22">
            <v>9022.9173876522473</v>
          </cell>
          <cell r="H22">
            <v>90.229173876522481</v>
          </cell>
          <cell r="I22">
            <v>9113.1465615287689</v>
          </cell>
          <cell r="J22">
            <v>90.229173876522481</v>
          </cell>
          <cell r="K22">
            <v>9022.9173876522473</v>
          </cell>
          <cell r="L22">
            <v>2290</v>
          </cell>
        </row>
        <row r="23">
          <cell r="C23" t="str">
            <v>EA220COU0D0-400-S2</v>
          </cell>
          <cell r="D23" t="str">
            <v>PA26/5950</v>
          </cell>
          <cell r="E23">
            <v>1</v>
          </cell>
          <cell r="F23">
            <v>5657</v>
          </cell>
          <cell r="G23">
            <v>22289.364044519112</v>
          </cell>
          <cell r="H23">
            <v>222.89364044519112</v>
          </cell>
          <cell r="I23">
            <v>22512.257684964305</v>
          </cell>
          <cell r="J23">
            <v>222.89364044519112</v>
          </cell>
          <cell r="K23">
            <v>22289.364044519112</v>
          </cell>
          <cell r="L23">
            <v>5657</v>
          </cell>
        </row>
        <row r="24">
          <cell r="C24" t="str">
            <v>EA220COU0D0-400-A1</v>
          </cell>
          <cell r="D24" t="str">
            <v>PA26/5500</v>
          </cell>
          <cell r="E24">
            <v>2</v>
          </cell>
          <cell r="F24">
            <v>5375</v>
          </cell>
          <cell r="G24">
            <v>42356.489920201595</v>
          </cell>
          <cell r="H24">
            <v>423.56489920201597</v>
          </cell>
          <cell r="I24">
            <v>42780.054819403609</v>
          </cell>
          <cell r="J24">
            <v>423.56489920201597</v>
          </cell>
          <cell r="K24">
            <v>42356.489920201595</v>
          </cell>
          <cell r="L24">
            <v>10750</v>
          </cell>
        </row>
        <row r="25">
          <cell r="C25" t="str">
            <v>EA220COU0D0-400-A2</v>
          </cell>
          <cell r="D25" t="str">
            <v>PA26/8900</v>
          </cell>
          <cell r="E25">
            <v>2</v>
          </cell>
          <cell r="F25">
            <v>7349</v>
          </cell>
          <cell r="G25">
            <v>57912.157102057958</v>
          </cell>
          <cell r="H25">
            <v>579.12157102057961</v>
          </cell>
          <cell r="I25">
            <v>58491.278673078537</v>
          </cell>
          <cell r="J25">
            <v>579.12157102057961</v>
          </cell>
          <cell r="K25">
            <v>57912.157102057958</v>
          </cell>
          <cell r="L25">
            <v>14698</v>
          </cell>
        </row>
        <row r="26">
          <cell r="C26" t="str">
            <v>EA220COU0D0-500-S1</v>
          </cell>
          <cell r="D26" t="str">
            <v>PA29/1450</v>
          </cell>
          <cell r="E26">
            <v>1</v>
          </cell>
          <cell r="F26">
            <v>2522</v>
          </cell>
          <cell r="G26">
            <v>9937.0295422091567</v>
          </cell>
          <cell r="H26">
            <v>99.370295422091573</v>
          </cell>
          <cell r="I26">
            <v>10036.399837631248</v>
          </cell>
          <cell r="J26">
            <v>99.370295422091573</v>
          </cell>
          <cell r="K26">
            <v>9937.0295422091567</v>
          </cell>
          <cell r="L26">
            <v>2522</v>
          </cell>
        </row>
        <row r="27">
          <cell r="C27" t="str">
            <v>EA220COU0D0-500-S2</v>
          </cell>
          <cell r="D27" t="str">
            <v>PA26/7250</v>
          </cell>
          <cell r="E27">
            <v>1</v>
          </cell>
          <cell r="F27">
            <v>6432</v>
          </cell>
          <cell r="G27">
            <v>25342.971457370855</v>
          </cell>
          <cell r="H27">
            <v>253.42971457370857</v>
          </cell>
          <cell r="I27">
            <v>25596.401171944563</v>
          </cell>
          <cell r="J27">
            <v>253.42971457370857</v>
          </cell>
          <cell r="K27">
            <v>25342.971457370855</v>
          </cell>
          <cell r="L27">
            <v>6432</v>
          </cell>
        </row>
        <row r="28">
          <cell r="C28" t="str">
            <v>EA220COU0D0-500-A1</v>
          </cell>
          <cell r="D28" t="str">
            <v>PA26/6750</v>
          </cell>
          <cell r="E28">
            <v>2</v>
          </cell>
          <cell r="F28">
            <v>6140</v>
          </cell>
          <cell r="G28">
            <v>48384.901973960521</v>
          </cell>
          <cell r="H28">
            <v>483.84901973960524</v>
          </cell>
          <cell r="I28">
            <v>48868.750993700123</v>
          </cell>
          <cell r="J28">
            <v>483.84901973960524</v>
          </cell>
          <cell r="K28">
            <v>48384.901973960521</v>
          </cell>
          <cell r="L28">
            <v>12280</v>
          </cell>
        </row>
        <row r="29">
          <cell r="C29" t="str">
            <v>EA220COU0D0-500-A2</v>
          </cell>
          <cell r="D29" t="str">
            <v>PA26/10900</v>
          </cell>
          <cell r="E29">
            <v>2</v>
          </cell>
          <cell r="F29">
            <v>8385</v>
          </cell>
          <cell r="G29">
            <v>66076.124275514492</v>
          </cell>
          <cell r="H29">
            <v>660.76124275514496</v>
          </cell>
          <cell r="I29">
            <v>66736.885518269642</v>
          </cell>
          <cell r="J29">
            <v>660.76124275514496</v>
          </cell>
          <cell r="K29">
            <v>66076.124275514492</v>
          </cell>
          <cell r="L29">
            <v>16770</v>
          </cell>
        </row>
        <row r="30">
          <cell r="C30" t="str">
            <v>EA220COU0D09500-S1</v>
          </cell>
          <cell r="D30" t="str">
            <v>PA29/1250</v>
          </cell>
          <cell r="E30">
            <v>1</v>
          </cell>
          <cell r="F30">
            <v>2290</v>
          </cell>
          <cell r="G30">
            <v>9022.9173876522473</v>
          </cell>
          <cell r="H30">
            <v>90.229173876522481</v>
          </cell>
          <cell r="I30">
            <v>9113.1465615287689</v>
          </cell>
          <cell r="J30">
            <v>90.229173876522481</v>
          </cell>
          <cell r="K30">
            <v>9022.9173876522473</v>
          </cell>
          <cell r="L30">
            <v>2290</v>
          </cell>
        </row>
        <row r="31">
          <cell r="C31" t="str">
            <v>EA220COU0D09500-S2</v>
          </cell>
          <cell r="D31" t="str">
            <v>PA29/5450</v>
          </cell>
          <cell r="E31">
            <v>1</v>
          </cell>
          <cell r="F31">
            <v>5964</v>
          </cell>
          <cell r="G31">
            <v>23498.986593868125</v>
          </cell>
          <cell r="H31">
            <v>234.98986593868125</v>
          </cell>
          <cell r="I31">
            <v>23733.976459806807</v>
          </cell>
          <cell r="J31">
            <v>234.98986593868125</v>
          </cell>
          <cell r="K31">
            <v>23498.986593868125</v>
          </cell>
          <cell r="L31">
            <v>5964</v>
          </cell>
        </row>
        <row r="32">
          <cell r="C32" t="str">
            <v>EA220COU0D09500-A1</v>
          </cell>
          <cell r="D32" t="str">
            <v>PA31/5400</v>
          </cell>
          <cell r="E32">
            <v>2</v>
          </cell>
          <cell r="F32">
            <v>6339</v>
          </cell>
          <cell r="G32">
            <v>49953.077135657288</v>
          </cell>
          <cell r="H32">
            <v>499.53077135657287</v>
          </cell>
          <cell r="I32">
            <v>50452.607907013858</v>
          </cell>
          <cell r="J32">
            <v>499.53077135657287</v>
          </cell>
          <cell r="K32">
            <v>49953.077135657288</v>
          </cell>
          <cell r="L32">
            <v>12678</v>
          </cell>
        </row>
        <row r="33">
          <cell r="C33" t="str">
            <v>EA220COU0D09500-A2</v>
          </cell>
          <cell r="D33" t="str">
            <v>PA29/8750</v>
          </cell>
          <cell r="E33">
            <v>2</v>
          </cell>
          <cell r="F33">
            <v>8113</v>
          </cell>
          <cell r="G33">
            <v>63932.68887862243</v>
          </cell>
          <cell r="H33">
            <v>639.32688878622434</v>
          </cell>
          <cell r="I33">
            <v>64572.015767408651</v>
          </cell>
          <cell r="J33">
            <v>639.32688878622434</v>
          </cell>
          <cell r="K33">
            <v>63932.68887862243</v>
          </cell>
          <cell r="L33">
            <v>16226</v>
          </cell>
        </row>
        <row r="34">
          <cell r="C34" t="str">
            <v>EA220COU0D0-600-S1</v>
          </cell>
          <cell r="D34" t="str">
            <v>PA29/1600</v>
          </cell>
          <cell r="E34">
            <v>1</v>
          </cell>
          <cell r="F34">
            <v>2689</v>
          </cell>
          <cell r="G34">
            <v>10595.032687946241</v>
          </cell>
          <cell r="H34">
            <v>105.95032687946241</v>
          </cell>
          <cell r="I34">
            <v>10700.983014825702</v>
          </cell>
          <cell r="J34">
            <v>105.95032687946241</v>
          </cell>
          <cell r="K34">
            <v>10595.032687946241</v>
          </cell>
          <cell r="L34">
            <v>2689</v>
          </cell>
        </row>
        <row r="35">
          <cell r="C35" t="str">
            <v>EA220COU0D0-600-S2</v>
          </cell>
          <cell r="D35" t="str">
            <v>PA26/8450</v>
          </cell>
          <cell r="E35">
            <v>1</v>
          </cell>
          <cell r="F35">
            <v>7106</v>
          </cell>
          <cell r="G35">
            <v>27998.624871902564</v>
          </cell>
          <cell r="H35">
            <v>279.98624871902564</v>
          </cell>
          <cell r="I35">
            <v>28278.61112062159</v>
          </cell>
          <cell r="J35">
            <v>279.98624871902564</v>
          </cell>
          <cell r="K35">
            <v>27998.624871902564</v>
          </cell>
          <cell r="L35">
            <v>7106</v>
          </cell>
        </row>
        <row r="36">
          <cell r="C36" t="str">
            <v>EA220COU0D0-600-A1</v>
          </cell>
          <cell r="D36" t="str">
            <v>PA26/7900</v>
          </cell>
          <cell r="E36">
            <v>2</v>
          </cell>
          <cell r="F36">
            <v>6802</v>
          </cell>
          <cell r="G36">
            <v>53601.645476690472</v>
          </cell>
          <cell r="H36">
            <v>536.01645476690476</v>
          </cell>
          <cell r="I36">
            <v>54137.661931457376</v>
          </cell>
          <cell r="J36">
            <v>536.01645476690476</v>
          </cell>
          <cell r="K36">
            <v>53601.645476690472</v>
          </cell>
          <cell r="L36">
            <v>13604</v>
          </cell>
        </row>
        <row r="37">
          <cell r="C37" t="str">
            <v>EA220COU0D0-600-A2</v>
          </cell>
          <cell r="D37" t="str">
            <v>PA26/12850</v>
          </cell>
          <cell r="E37">
            <v>2</v>
          </cell>
          <cell r="F37">
            <v>9331</v>
          </cell>
          <cell r="G37">
            <v>73530.86650146998</v>
          </cell>
          <cell r="H37">
            <v>735.30866501469984</v>
          </cell>
          <cell r="I37">
            <v>74266.175166484682</v>
          </cell>
          <cell r="J37">
            <v>735.30866501469984</v>
          </cell>
          <cell r="K37">
            <v>73530.86650146998</v>
          </cell>
          <cell r="L37">
            <v>18662</v>
          </cell>
        </row>
        <row r="38">
          <cell r="C38" t="str">
            <v>EA220SIU0S1-400-S1</v>
          </cell>
          <cell r="D38" t="str">
            <v>PA25/1000</v>
          </cell>
          <cell r="E38">
            <v>1</v>
          </cell>
          <cell r="F38">
            <v>1706</v>
          </cell>
          <cell r="G38">
            <v>6721.8764468710624</v>
          </cell>
          <cell r="H38">
            <v>67.218764468710631</v>
          </cell>
          <cell r="I38">
            <v>6789.0952113397734</v>
          </cell>
          <cell r="J38">
            <v>67.218764468710631</v>
          </cell>
          <cell r="K38">
            <v>6721.8764468710624</v>
          </cell>
          <cell r="L38">
            <v>1706</v>
          </cell>
        </row>
        <row r="39">
          <cell r="C39" t="str">
            <v>EA220SIU0S1-400-S2</v>
          </cell>
          <cell r="D39" t="str">
            <v>PA25/3750</v>
          </cell>
          <cell r="E39">
            <v>1</v>
          </cell>
          <cell r="F39">
            <v>4028</v>
          </cell>
          <cell r="G39">
            <v>15870.878269634608</v>
          </cell>
          <cell r="H39">
            <v>158.70878269634608</v>
          </cell>
          <cell r="I39">
            <v>16029.587052330953</v>
          </cell>
          <cell r="J39">
            <v>158.70878269634608</v>
          </cell>
          <cell r="K39">
            <v>15870.878269634608</v>
          </cell>
          <cell r="L39">
            <v>4028</v>
          </cell>
        </row>
        <row r="40">
          <cell r="C40" t="str">
            <v>EA220SIU0S1-400-A1</v>
          </cell>
          <cell r="D40" t="str">
            <v>PA25/6100</v>
          </cell>
          <cell r="E40">
            <v>1</v>
          </cell>
          <cell r="F40">
            <v>5527</v>
          </cell>
          <cell r="G40">
            <v>21777.146026879462</v>
          </cell>
          <cell r="H40">
            <v>217.77146026879461</v>
          </cell>
          <cell r="I40">
            <v>21994.917487148257</v>
          </cell>
          <cell r="J40">
            <v>217.77146026879461</v>
          </cell>
          <cell r="K40">
            <v>21777.146026879462</v>
          </cell>
          <cell r="L40">
            <v>5527</v>
          </cell>
        </row>
        <row r="41">
          <cell r="C41" t="str">
            <v>EA220SIU0S1-400-A2</v>
          </cell>
          <cell r="D41" t="str">
            <v>PA23/9500</v>
          </cell>
          <cell r="E41">
            <v>1</v>
          </cell>
          <cell r="F41">
            <v>6777</v>
          </cell>
          <cell r="G41">
            <v>26702.319273414534</v>
          </cell>
          <cell r="H41">
            <v>267.02319273414537</v>
          </cell>
          <cell r="I41">
            <v>26969.342466148679</v>
          </cell>
          <cell r="J41">
            <v>267.02319273414537</v>
          </cell>
          <cell r="K41">
            <v>26702.319273414534</v>
          </cell>
          <cell r="L41">
            <v>6777</v>
          </cell>
        </row>
        <row r="42">
          <cell r="C42" t="str">
            <v>EA220SIU0S1-500-S1</v>
          </cell>
          <cell r="D42" t="str">
            <v>PA25/1100</v>
          </cell>
          <cell r="E42">
            <v>1</v>
          </cell>
          <cell r="F42">
            <v>1815</v>
          </cell>
          <cell r="G42">
            <v>7151.3515539689206</v>
          </cell>
          <cell r="H42">
            <v>71.513515539689209</v>
          </cell>
          <cell r="I42">
            <v>7222.8650695086098</v>
          </cell>
          <cell r="J42">
            <v>71.513515539689209</v>
          </cell>
          <cell r="K42">
            <v>7151.3515539689206</v>
          </cell>
          <cell r="L42">
            <v>1815</v>
          </cell>
        </row>
        <row r="43">
          <cell r="C43" t="str">
            <v>EA220SIU0S1-500-S2</v>
          </cell>
          <cell r="D43" t="str">
            <v>PA25/4350</v>
          </cell>
          <cell r="E43">
            <v>1</v>
          </cell>
          <cell r="F43">
            <v>4436</v>
          </cell>
          <cell r="G43">
            <v>17478.454817303653</v>
          </cell>
          <cell r="H43">
            <v>174.78454817303654</v>
          </cell>
          <cell r="I43">
            <v>17653.239365476689</v>
          </cell>
          <cell r="J43">
            <v>174.78454817303654</v>
          </cell>
          <cell r="K43">
            <v>17478.454817303653</v>
          </cell>
          <cell r="L43">
            <v>4436</v>
          </cell>
        </row>
        <row r="44">
          <cell r="C44" t="str">
            <v>EA220SIU0S1-500-A1</v>
          </cell>
          <cell r="D44" t="str">
            <v>PA25/7100</v>
          </cell>
          <cell r="E44">
            <v>1</v>
          </cell>
          <cell r="F44">
            <v>6100</v>
          </cell>
          <cell r="G44">
            <v>24034.845443091141</v>
          </cell>
          <cell r="H44">
            <v>240.3484544309114</v>
          </cell>
          <cell r="I44">
            <v>24275.193897522051</v>
          </cell>
          <cell r="J44">
            <v>240.3484544309114</v>
          </cell>
          <cell r="K44">
            <v>24034.845443091141</v>
          </cell>
          <cell r="L44">
            <v>6100</v>
          </cell>
        </row>
        <row r="45">
          <cell r="C45" t="str">
            <v>EA220SIU0S1-500-A2</v>
          </cell>
          <cell r="D45" t="str">
            <v>PA23/11100</v>
          </cell>
          <cell r="E45">
            <v>1</v>
          </cell>
          <cell r="F45">
            <v>7499</v>
          </cell>
          <cell r="G45">
            <v>29547.099340613189</v>
          </cell>
          <cell r="H45">
            <v>295.47099340613192</v>
          </cell>
          <cell r="I45">
            <v>29842.570334019321</v>
          </cell>
          <cell r="J45">
            <v>295.47099340613192</v>
          </cell>
          <cell r="K45">
            <v>29547.099340613189</v>
          </cell>
          <cell r="L45">
            <v>7499</v>
          </cell>
        </row>
        <row r="46">
          <cell r="C46" t="str">
            <v>EA220SIU0S1-600-S1</v>
          </cell>
          <cell r="D46" t="str">
            <v>PA25/1200</v>
          </cell>
          <cell r="E46">
            <v>1</v>
          </cell>
          <cell r="F46">
            <v>1921</v>
          </cell>
          <cell r="G46">
            <v>7569.0062452750944</v>
          </cell>
          <cell r="H46">
            <v>75.690062452750951</v>
          </cell>
          <cell r="I46">
            <v>7644.6963077278451</v>
          </cell>
          <cell r="J46">
            <v>75.690062452750951</v>
          </cell>
          <cell r="K46">
            <v>7569.0062452750944</v>
          </cell>
          <cell r="L46">
            <v>1921</v>
          </cell>
        </row>
        <row r="47">
          <cell r="C47" t="str">
            <v>EA220SIU0S1-600-S2</v>
          </cell>
          <cell r="D47" t="str">
            <v>PA25/4900</v>
          </cell>
          <cell r="E47">
            <v>1</v>
          </cell>
          <cell r="F47">
            <v>4793</v>
          </cell>
          <cell r="G47">
            <v>18885.084296514069</v>
          </cell>
          <cell r="H47">
            <v>188.85084296514069</v>
          </cell>
          <cell r="I47">
            <v>19073.93513947921</v>
          </cell>
          <cell r="J47">
            <v>188.85084296514069</v>
          </cell>
          <cell r="K47">
            <v>18885.084296514069</v>
          </cell>
          <cell r="L47">
            <v>4793</v>
          </cell>
        </row>
        <row r="48">
          <cell r="C48" t="str">
            <v>EA220SIU0S1-600-A1</v>
          </cell>
          <cell r="D48" t="str">
            <v>PA25/8050</v>
          </cell>
          <cell r="E48">
            <v>1</v>
          </cell>
          <cell r="F48">
            <v>6619</v>
          </cell>
          <cell r="G48">
            <v>26079.777375052501</v>
          </cell>
          <cell r="H48">
            <v>260.79777375052504</v>
          </cell>
          <cell r="I48">
            <v>26340.575148803026</v>
          </cell>
          <cell r="J48">
            <v>260.79777375052504</v>
          </cell>
          <cell r="K48">
            <v>26079.777375052501</v>
          </cell>
          <cell r="L48">
            <v>6619</v>
          </cell>
        </row>
        <row r="49">
          <cell r="C49" t="str">
            <v>EA220SIU0S1-600-A2</v>
          </cell>
          <cell r="D49" t="str">
            <v>PA23/12600</v>
          </cell>
          <cell r="E49">
            <v>1</v>
          </cell>
          <cell r="F49">
            <v>8143</v>
          </cell>
          <cell r="G49">
            <v>32084.548597228058</v>
          </cell>
          <cell r="H49">
            <v>320.84548597228058</v>
          </cell>
          <cell r="I49">
            <v>32405.394083200339</v>
          </cell>
          <cell r="J49">
            <v>320.84548597228058</v>
          </cell>
          <cell r="K49">
            <v>32084.548597228058</v>
          </cell>
          <cell r="L49">
            <v>8143</v>
          </cell>
        </row>
        <row r="50">
          <cell r="C50" t="str">
            <v>EA220SIU0D1-400-S1</v>
          </cell>
          <cell r="D50" t="str">
            <v>PA29/1600</v>
          </cell>
          <cell r="E50">
            <v>1</v>
          </cell>
          <cell r="F50">
            <v>2689</v>
          </cell>
          <cell r="G50">
            <v>10595.032687946241</v>
          </cell>
          <cell r="H50">
            <v>105.95032687946241</v>
          </cell>
          <cell r="I50">
            <v>10700.983014825702</v>
          </cell>
          <cell r="J50">
            <v>105.95032687946241</v>
          </cell>
          <cell r="K50">
            <v>10595.032687946241</v>
          </cell>
          <cell r="L50">
            <v>2689</v>
          </cell>
        </row>
        <row r="51">
          <cell r="C51" t="str">
            <v>EA220SIU0D1-400-S2</v>
          </cell>
          <cell r="D51" t="str">
            <v>PA26/6200</v>
          </cell>
          <cell r="E51">
            <v>1</v>
          </cell>
          <cell r="F51">
            <v>5810</v>
          </cell>
          <cell r="G51">
            <v>22892.205249895003</v>
          </cell>
          <cell r="H51">
            <v>228.92205249895005</v>
          </cell>
          <cell r="I51">
            <v>23121.127302393954</v>
          </cell>
          <cell r="J51">
            <v>228.92205249895005</v>
          </cell>
          <cell r="K51">
            <v>22892.205249895003</v>
          </cell>
          <cell r="L51">
            <v>5810</v>
          </cell>
        </row>
        <row r="52">
          <cell r="C52" t="str">
            <v>EA220SIU0D1-400-A1</v>
          </cell>
          <cell r="D52" t="str">
            <v>PA26/6150</v>
          </cell>
          <cell r="E52">
            <v>2</v>
          </cell>
          <cell r="F52">
            <v>5780</v>
          </cell>
          <cell r="G52">
            <v>45548.00218395632</v>
          </cell>
          <cell r="H52">
            <v>455.48002183956322</v>
          </cell>
          <cell r="I52">
            <v>46003.482205795881</v>
          </cell>
          <cell r="J52">
            <v>455.48002183956322</v>
          </cell>
          <cell r="K52">
            <v>45548.00218395632</v>
          </cell>
          <cell r="L52">
            <v>11560</v>
          </cell>
        </row>
        <row r="53">
          <cell r="C53" t="str">
            <v>EA220SIU0D1-400-A2</v>
          </cell>
          <cell r="D53" t="str">
            <v>PA26/9800</v>
          </cell>
          <cell r="E53">
            <v>2</v>
          </cell>
          <cell r="F53">
            <v>7824</v>
          </cell>
          <cell r="G53">
            <v>61655.288769424616</v>
          </cell>
          <cell r="H53">
            <v>616.55288769424612</v>
          </cell>
          <cell r="I53">
            <v>62271.841657118865</v>
          </cell>
          <cell r="J53">
            <v>616.55288769424612</v>
          </cell>
          <cell r="K53">
            <v>61655.288769424616</v>
          </cell>
          <cell r="L53">
            <v>15648</v>
          </cell>
        </row>
        <row r="54">
          <cell r="C54" t="str">
            <v>EA220SIU0D1-500-S1</v>
          </cell>
          <cell r="D54" t="str">
            <v>PA29/1800</v>
          </cell>
          <cell r="E54">
            <v>1</v>
          </cell>
          <cell r="F54">
            <v>2903</v>
          </cell>
          <cell r="G54">
            <v>11438.222347753046</v>
          </cell>
          <cell r="H54">
            <v>114.38222347753046</v>
          </cell>
          <cell r="I54">
            <v>11552.604571230577</v>
          </cell>
          <cell r="J54">
            <v>114.38222347753046</v>
          </cell>
          <cell r="K54">
            <v>11438.222347753046</v>
          </cell>
          <cell r="L54">
            <v>2903</v>
          </cell>
        </row>
        <row r="55">
          <cell r="C55" t="str">
            <v>EA220SIU0D1-500-S2</v>
          </cell>
          <cell r="D55" t="str">
            <v>PA26/7300</v>
          </cell>
          <cell r="E55">
            <v>1</v>
          </cell>
          <cell r="F55">
            <v>6461</v>
          </cell>
          <cell r="G55">
            <v>25457.235476690468</v>
          </cell>
          <cell r="H55">
            <v>254.57235476690468</v>
          </cell>
          <cell r="I55">
            <v>25711.807831457372</v>
          </cell>
          <cell r="J55">
            <v>254.57235476690468</v>
          </cell>
          <cell r="K55">
            <v>25457.235476690468</v>
          </cell>
          <cell r="L55">
            <v>6461</v>
          </cell>
        </row>
        <row r="56">
          <cell r="C56" t="str">
            <v>EA220SIU0D1-500-A1</v>
          </cell>
          <cell r="D56" t="str">
            <v>PA26/7150</v>
          </cell>
          <cell r="E56">
            <v>2</v>
          </cell>
          <cell r="F56">
            <v>6375</v>
          </cell>
          <cell r="G56">
            <v>50236.767114657712</v>
          </cell>
          <cell r="H56">
            <v>502.36767114657715</v>
          </cell>
          <cell r="I56">
            <v>50739.134785804286</v>
          </cell>
          <cell r="J56">
            <v>502.36767114657715</v>
          </cell>
          <cell r="K56">
            <v>50236.767114657712</v>
          </cell>
          <cell r="L56">
            <v>12750</v>
          </cell>
        </row>
        <row r="57">
          <cell r="C57" t="str">
            <v>EA220SIU0D1-500-A2</v>
          </cell>
          <cell r="D57" t="str">
            <v>PA26/11500</v>
          </cell>
          <cell r="E57">
            <v>2</v>
          </cell>
          <cell r="F57">
            <v>8682</v>
          </cell>
          <cell r="G57">
            <v>68416.566602267951</v>
          </cell>
          <cell r="H57">
            <v>684.16566602267949</v>
          </cell>
          <cell r="I57">
            <v>69100.732268290623</v>
          </cell>
          <cell r="J57">
            <v>684.16566602267949</v>
          </cell>
          <cell r="K57">
            <v>68416.566602267951</v>
          </cell>
          <cell r="L57">
            <v>17364</v>
          </cell>
        </row>
        <row r="58">
          <cell r="C58" t="str">
            <v>EA220SIU0D1-600-S1</v>
          </cell>
          <cell r="D58" t="str">
            <v>PA29/2000</v>
          </cell>
          <cell r="E58">
            <v>1</v>
          </cell>
          <cell r="F58">
            <v>3108</v>
          </cell>
          <cell r="G58">
            <v>12245.950760184796</v>
          </cell>
          <cell r="H58">
            <v>122.45950760184796</v>
          </cell>
          <cell r="I58">
            <v>12368.410267786645</v>
          </cell>
          <cell r="J58">
            <v>122.45950760184796</v>
          </cell>
          <cell r="K58">
            <v>12245.950760184796</v>
          </cell>
          <cell r="L58">
            <v>3108</v>
          </cell>
        </row>
        <row r="59">
          <cell r="C59" t="str">
            <v>EA220SIU0D1-600-S2</v>
          </cell>
          <cell r="D59" t="str">
            <v>PA26/8300</v>
          </cell>
          <cell r="E59">
            <v>1</v>
          </cell>
          <cell r="F59">
            <v>7023</v>
          </cell>
          <cell r="G59">
            <v>27671.593368332633</v>
          </cell>
          <cell r="H59">
            <v>276.71593368332634</v>
          </cell>
          <cell r="I59">
            <v>27948.309302015958</v>
          </cell>
          <cell r="J59">
            <v>276.71593368332634</v>
          </cell>
          <cell r="K59">
            <v>27671.593368332633</v>
          </cell>
          <cell r="L59">
            <v>7023</v>
          </cell>
        </row>
        <row r="60">
          <cell r="C60" t="str">
            <v>EA220SIU0D1-600-A1</v>
          </cell>
          <cell r="D60" t="str">
            <v>PA26/8150</v>
          </cell>
          <cell r="E60">
            <v>2</v>
          </cell>
          <cell r="F60">
            <v>6941</v>
          </cell>
          <cell r="G60">
            <v>54697.004006719864</v>
          </cell>
          <cell r="H60">
            <v>546.97004006719862</v>
          </cell>
          <cell r="I60">
            <v>55243.974046787065</v>
          </cell>
          <cell r="J60">
            <v>546.97004006719862</v>
          </cell>
          <cell r="K60">
            <v>54697.004006719864</v>
          </cell>
          <cell r="L60">
            <v>13882</v>
          </cell>
        </row>
        <row r="61">
          <cell r="C61" t="str">
            <v>EA220SIU0D1-600-A2</v>
          </cell>
          <cell r="D61" t="str">
            <v>PA26/13050</v>
          </cell>
          <cell r="E61">
            <v>2</v>
          </cell>
          <cell r="F61">
            <v>9425</v>
          </cell>
          <cell r="G61">
            <v>74271.612557748842</v>
          </cell>
          <cell r="H61">
            <v>742.71612557748847</v>
          </cell>
          <cell r="I61">
            <v>75014.328683326326</v>
          </cell>
          <cell r="J61">
            <v>742.71612557748847</v>
          </cell>
          <cell r="K61">
            <v>74271.612557748842</v>
          </cell>
          <cell r="L61">
            <v>18850</v>
          </cell>
        </row>
        <row r="62">
          <cell r="C62" t="str">
            <v>EA220SIU1S1-400-S1</v>
          </cell>
          <cell r="D62" t="str">
            <v>PA25/1000</v>
          </cell>
          <cell r="E62">
            <v>1</v>
          </cell>
          <cell r="F62">
            <v>1706</v>
          </cell>
          <cell r="G62">
            <v>6721.8764468710624</v>
          </cell>
          <cell r="H62">
            <v>67.218764468710631</v>
          </cell>
          <cell r="I62">
            <v>6789.0952113397734</v>
          </cell>
          <cell r="J62">
            <v>67.218764468710631</v>
          </cell>
          <cell r="K62">
            <v>6721.8764468710624</v>
          </cell>
          <cell r="L62">
            <v>1706</v>
          </cell>
        </row>
        <row r="63">
          <cell r="C63" t="str">
            <v>EA220SIU1S1-400-S2</v>
          </cell>
          <cell r="D63" t="str">
            <v>PA25/4350</v>
          </cell>
          <cell r="E63">
            <v>1</v>
          </cell>
          <cell r="F63">
            <v>4436</v>
          </cell>
          <cell r="G63">
            <v>17478.454817303653</v>
          </cell>
          <cell r="H63">
            <v>174.78454817303654</v>
          </cell>
          <cell r="I63">
            <v>17653.239365476689</v>
          </cell>
          <cell r="J63">
            <v>174.78454817303654</v>
          </cell>
          <cell r="K63">
            <v>17478.454817303653</v>
          </cell>
          <cell r="L63">
            <v>4436</v>
          </cell>
        </row>
        <row r="64">
          <cell r="C64" t="str">
            <v>EA220SIU1S1-400-A1</v>
          </cell>
          <cell r="D64" t="str">
            <v>PA25/7250</v>
          </cell>
          <cell r="E64">
            <v>1</v>
          </cell>
          <cell r="F64">
            <v>6183</v>
          </cell>
          <cell r="G64">
            <v>24361.876946661068</v>
          </cell>
          <cell r="H64">
            <v>243.6187694666107</v>
          </cell>
          <cell r="I64">
            <v>24605.49571612768</v>
          </cell>
          <cell r="J64">
            <v>243.6187694666107</v>
          </cell>
          <cell r="K64">
            <v>24361.876946661068</v>
          </cell>
          <cell r="L64">
            <v>6183</v>
          </cell>
        </row>
        <row r="65">
          <cell r="C65" t="str">
            <v>EA220SIU1S1-400-A2</v>
          </cell>
          <cell r="D65" t="str">
            <v>PA23/11400</v>
          </cell>
          <cell r="E65">
            <v>1</v>
          </cell>
          <cell r="F65">
            <v>7630</v>
          </cell>
          <cell r="G65">
            <v>30063.257496850063</v>
          </cell>
          <cell r="H65">
            <v>300.63257496850065</v>
          </cell>
          <cell r="I65">
            <v>30363.890071818565</v>
          </cell>
          <cell r="J65">
            <v>300.63257496850065</v>
          </cell>
          <cell r="K65">
            <v>30063.257496850063</v>
          </cell>
          <cell r="L65">
            <v>7630</v>
          </cell>
        </row>
        <row r="66">
          <cell r="C66" t="str">
            <v>EA220SIU1S1-500-S1</v>
          </cell>
          <cell r="D66" t="str">
            <v>PA25/1100</v>
          </cell>
          <cell r="E66">
            <v>1</v>
          </cell>
          <cell r="F66">
            <v>1815</v>
          </cell>
          <cell r="G66">
            <v>7151.3515539689206</v>
          </cell>
          <cell r="H66">
            <v>71.513515539689209</v>
          </cell>
          <cell r="I66">
            <v>7222.8650695086098</v>
          </cell>
          <cell r="J66">
            <v>71.513515539689209</v>
          </cell>
          <cell r="K66">
            <v>7151.3515539689206</v>
          </cell>
          <cell r="L66">
            <v>1815</v>
          </cell>
        </row>
        <row r="67">
          <cell r="C67" t="str">
            <v>EA220SIU1S1-500-S2</v>
          </cell>
          <cell r="D67" t="str">
            <v>PA25/5050</v>
          </cell>
          <cell r="E67">
            <v>1</v>
          </cell>
          <cell r="F67">
            <v>4888</v>
          </cell>
          <cell r="G67">
            <v>19259.397463250734</v>
          </cell>
          <cell r="H67">
            <v>192.59397463250735</v>
          </cell>
          <cell r="I67">
            <v>19451.99143788324</v>
          </cell>
          <cell r="J67">
            <v>192.59397463250735</v>
          </cell>
          <cell r="K67">
            <v>19259.397463250734</v>
          </cell>
          <cell r="L67">
            <v>4888</v>
          </cell>
        </row>
        <row r="68">
          <cell r="C68" t="str">
            <v>EA220SIU1S1-500-A1</v>
          </cell>
          <cell r="D68" t="str">
            <v>PA25/8500</v>
          </cell>
          <cell r="E68">
            <v>1</v>
          </cell>
          <cell r="F68">
            <v>6857</v>
          </cell>
          <cell r="G68">
            <v>27017.530361192777</v>
          </cell>
          <cell r="H68">
            <v>270.1753036119278</v>
          </cell>
          <cell r="I68">
            <v>27287.705664804704</v>
          </cell>
          <cell r="J68">
            <v>270.1753036119278</v>
          </cell>
          <cell r="K68">
            <v>27017.530361192777</v>
          </cell>
          <cell r="L68">
            <v>6857</v>
          </cell>
        </row>
        <row r="69">
          <cell r="C69" t="str">
            <v>EA220SIU1S1-500-A2</v>
          </cell>
          <cell r="D69" t="str">
            <v>PA23/13400</v>
          </cell>
          <cell r="E69">
            <v>1</v>
          </cell>
          <cell r="F69">
            <v>8475</v>
          </cell>
          <cell r="G69">
            <v>33392.674611507769</v>
          </cell>
          <cell r="H69">
            <v>333.92674611507772</v>
          </cell>
          <cell r="I69">
            <v>33726.601357622851</v>
          </cell>
          <cell r="J69">
            <v>333.92674611507772</v>
          </cell>
          <cell r="K69">
            <v>33392.674611507769</v>
          </cell>
          <cell r="L69">
            <v>8475</v>
          </cell>
        </row>
        <row r="70">
          <cell r="C70" t="str">
            <v>EA220SIU1S1-600-S1</v>
          </cell>
          <cell r="D70" t="str">
            <v>PA25/1200</v>
          </cell>
          <cell r="E70">
            <v>1</v>
          </cell>
          <cell r="F70">
            <v>1921</v>
          </cell>
          <cell r="G70">
            <v>7569.0062452750944</v>
          </cell>
          <cell r="H70">
            <v>75.690062452750951</v>
          </cell>
          <cell r="I70">
            <v>7644.6963077278451</v>
          </cell>
          <cell r="J70">
            <v>75.690062452750951</v>
          </cell>
          <cell r="K70">
            <v>7569.0062452750944</v>
          </cell>
          <cell r="L70">
            <v>1921</v>
          </cell>
        </row>
        <row r="71">
          <cell r="C71" t="str">
            <v>EA220SIU1S1-600-S2</v>
          </cell>
          <cell r="D71" t="str">
            <v>PA25/5700</v>
          </cell>
          <cell r="E71">
            <v>1</v>
          </cell>
          <cell r="F71">
            <v>5288</v>
          </cell>
          <cell r="G71">
            <v>20835.452902141958</v>
          </cell>
          <cell r="H71">
            <v>208.35452902141958</v>
          </cell>
          <cell r="I71">
            <v>21043.807431163379</v>
          </cell>
          <cell r="J71">
            <v>208.35452902141958</v>
          </cell>
          <cell r="K71">
            <v>20835.452902141958</v>
          </cell>
          <cell r="L71">
            <v>5288</v>
          </cell>
        </row>
        <row r="72">
          <cell r="C72" t="str">
            <v>EA220SIU1S1-600-A1</v>
          </cell>
          <cell r="D72" t="str">
            <v>PA25/9550</v>
          </cell>
          <cell r="E72">
            <v>1</v>
          </cell>
          <cell r="F72">
            <v>7396</v>
          </cell>
          <cell r="G72">
            <v>29141.265065098698</v>
          </cell>
          <cell r="H72">
            <v>291.41265065098696</v>
          </cell>
          <cell r="I72">
            <v>29432.677715749684</v>
          </cell>
          <cell r="J72">
            <v>291.41265065098696</v>
          </cell>
          <cell r="K72">
            <v>29141.265065098698</v>
          </cell>
          <cell r="L72">
            <v>7396</v>
          </cell>
        </row>
        <row r="73">
          <cell r="C73" t="str">
            <v>EA220SIU1S1-600-A2</v>
          </cell>
          <cell r="D73" t="str">
            <v>PA23/15150</v>
          </cell>
          <cell r="E73">
            <v>1</v>
          </cell>
          <cell r="F73">
            <v>9179</v>
          </cell>
          <cell r="G73">
            <v>36166.532183956326</v>
          </cell>
          <cell r="H73">
            <v>361.66532183956326</v>
          </cell>
          <cell r="I73">
            <v>36528.197505795892</v>
          </cell>
          <cell r="J73">
            <v>361.66532183956326</v>
          </cell>
          <cell r="K73">
            <v>36166.532183956326</v>
          </cell>
          <cell r="L73">
            <v>9179</v>
          </cell>
        </row>
        <row r="74">
          <cell r="C74" t="str">
            <v>EA220SIU1D1-400-S1</v>
          </cell>
          <cell r="D74" t="str">
            <v>PA29/1650</v>
          </cell>
          <cell r="E74">
            <v>1</v>
          </cell>
          <cell r="F74">
            <v>2743</v>
          </cell>
          <cell r="G74">
            <v>10807.800172196556</v>
          </cell>
          <cell r="H74">
            <v>108.07800172196556</v>
          </cell>
          <cell r="I74">
            <v>10915.878173918521</v>
          </cell>
          <cell r="J74">
            <v>108.07800172196556</v>
          </cell>
          <cell r="K74">
            <v>10807.800172196556</v>
          </cell>
          <cell r="L74">
            <v>2743</v>
          </cell>
        </row>
        <row r="75">
          <cell r="C75" t="str">
            <v>EA220SIU1D1-400-S2</v>
          </cell>
          <cell r="D75" t="str">
            <v>PA26/7250</v>
          </cell>
          <cell r="E75">
            <v>1</v>
          </cell>
          <cell r="F75">
            <v>6432</v>
          </cell>
          <cell r="G75">
            <v>25342.971457370855</v>
          </cell>
          <cell r="H75">
            <v>253.42971457370857</v>
          </cell>
          <cell r="I75">
            <v>25596.401171944563</v>
          </cell>
          <cell r="J75">
            <v>253.42971457370857</v>
          </cell>
          <cell r="K75">
            <v>25342.971457370855</v>
          </cell>
          <cell r="L75">
            <v>6432</v>
          </cell>
        </row>
        <row r="76">
          <cell r="C76" t="str">
            <v>EA220SIU1D1-400-A1</v>
          </cell>
          <cell r="D76" t="str">
            <v>PA26/7350</v>
          </cell>
          <cell r="E76">
            <v>2</v>
          </cell>
          <cell r="F76">
            <v>6490</v>
          </cell>
          <cell r="G76">
            <v>51142.998992020162</v>
          </cell>
          <cell r="H76">
            <v>511.42998992020165</v>
          </cell>
          <cell r="I76">
            <v>51654.428981940364</v>
          </cell>
          <cell r="J76">
            <v>511.42998992020165</v>
          </cell>
          <cell r="K76">
            <v>51142.998992020162</v>
          </cell>
          <cell r="L76">
            <v>12980</v>
          </cell>
        </row>
        <row r="77">
          <cell r="C77" t="str">
            <v>EA220SIU1D1-400-A2</v>
          </cell>
          <cell r="D77" t="str">
            <v>PA26/11800</v>
          </cell>
          <cell r="E77">
            <v>2</v>
          </cell>
          <cell r="F77">
            <v>8828</v>
          </cell>
          <cell r="G77">
            <v>69567.087072658556</v>
          </cell>
          <cell r="H77">
            <v>695.67087072658558</v>
          </cell>
          <cell r="I77">
            <v>70262.757943385135</v>
          </cell>
          <cell r="J77">
            <v>695.67087072658558</v>
          </cell>
          <cell r="K77">
            <v>69567.087072658556</v>
          </cell>
          <cell r="L77">
            <v>17656</v>
          </cell>
        </row>
        <row r="78">
          <cell r="C78" t="str">
            <v>EA220SIU1D1-500-S1</v>
          </cell>
          <cell r="D78" t="str">
            <v>PA29/1850</v>
          </cell>
          <cell r="E78">
            <v>1</v>
          </cell>
          <cell r="F78">
            <v>2955</v>
          </cell>
          <cell r="G78">
            <v>11643.109554808905</v>
          </cell>
          <cell r="H78">
            <v>116.43109554808905</v>
          </cell>
          <cell r="I78">
            <v>11759.540650356994</v>
          </cell>
          <cell r="J78">
            <v>116.43109554808905</v>
          </cell>
          <cell r="K78">
            <v>11643.109554808905</v>
          </cell>
          <cell r="L78">
            <v>2955</v>
          </cell>
        </row>
        <row r="79">
          <cell r="C79" t="str">
            <v>EA220SIU1D1-500-S2</v>
          </cell>
          <cell r="D79" t="str">
            <v>PA26/8550</v>
          </cell>
          <cell r="E79">
            <v>1</v>
          </cell>
          <cell r="F79">
            <v>7160</v>
          </cell>
          <cell r="G79">
            <v>28211.392356152879</v>
          </cell>
          <cell r="H79">
            <v>282.11392356152879</v>
          </cell>
          <cell r="I79">
            <v>28493.506279714409</v>
          </cell>
          <cell r="J79">
            <v>282.11392356152879</v>
          </cell>
          <cell r="K79">
            <v>28211.392356152879</v>
          </cell>
          <cell r="L79">
            <v>7160</v>
          </cell>
        </row>
        <row r="80">
          <cell r="C80" t="str">
            <v>EA220SIU1D1-500-A1</v>
          </cell>
          <cell r="D80" t="str">
            <v>PA26/8550</v>
          </cell>
          <cell r="E80">
            <v>2</v>
          </cell>
          <cell r="F80">
            <v>7160</v>
          </cell>
          <cell r="G80">
            <v>56422.784712305758</v>
          </cell>
          <cell r="H80">
            <v>564.22784712305759</v>
          </cell>
          <cell r="I80">
            <v>56987.012559428818</v>
          </cell>
          <cell r="J80">
            <v>564.22784712305759</v>
          </cell>
          <cell r="K80">
            <v>56422.784712305758</v>
          </cell>
          <cell r="L80">
            <v>14320</v>
          </cell>
        </row>
        <row r="81">
          <cell r="C81" t="str">
            <v>EA220SIU1D1-500-A2</v>
          </cell>
          <cell r="D81" t="str">
            <v>PA26/13850</v>
          </cell>
          <cell r="E81">
            <v>2</v>
          </cell>
          <cell r="F81">
            <v>9797</v>
          </cell>
          <cell r="G81">
            <v>77203.075674086518</v>
          </cell>
          <cell r="H81">
            <v>772.03075674086517</v>
          </cell>
          <cell r="I81">
            <v>77975.106430827378</v>
          </cell>
          <cell r="J81">
            <v>772.03075674086517</v>
          </cell>
          <cell r="K81">
            <v>77203.075674086518</v>
          </cell>
          <cell r="L81">
            <v>19594</v>
          </cell>
        </row>
        <row r="82">
          <cell r="C82" t="str">
            <v>EA220SIU1D1-600-S1</v>
          </cell>
          <cell r="D82" t="str">
            <v>PA29/2000</v>
          </cell>
          <cell r="E82">
            <v>1</v>
          </cell>
          <cell r="F82">
            <v>3108</v>
          </cell>
          <cell r="G82">
            <v>12245.950760184796</v>
          </cell>
          <cell r="H82">
            <v>122.45950760184796</v>
          </cell>
          <cell r="I82">
            <v>12368.410267786645</v>
          </cell>
          <cell r="J82">
            <v>122.45950760184796</v>
          </cell>
          <cell r="K82">
            <v>12245.950760184796</v>
          </cell>
          <cell r="L82">
            <v>3108</v>
          </cell>
        </row>
        <row r="83">
          <cell r="C83" t="str">
            <v>EA220SIU1D1-600-S2</v>
          </cell>
          <cell r="D83" t="str">
            <v>PA26/9800</v>
          </cell>
          <cell r="E83">
            <v>1</v>
          </cell>
          <cell r="F83">
            <v>7824</v>
          </cell>
          <cell r="G83">
            <v>30827.644384712308</v>
          </cell>
          <cell r="H83">
            <v>308.27644384712306</v>
          </cell>
          <cell r="I83">
            <v>31135.920828559432</v>
          </cell>
          <cell r="J83">
            <v>308.27644384712306</v>
          </cell>
          <cell r="K83">
            <v>30827.644384712308</v>
          </cell>
          <cell r="L83">
            <v>7824</v>
          </cell>
        </row>
        <row r="84">
          <cell r="C84" t="str">
            <v>EA220SIU1D1-600-A1</v>
          </cell>
          <cell r="D84" t="str">
            <v>PA26/9750</v>
          </cell>
          <cell r="E84">
            <v>2</v>
          </cell>
          <cell r="F84">
            <v>7798</v>
          </cell>
          <cell r="G84">
            <v>61450.401562368752</v>
          </cell>
          <cell r="H84">
            <v>614.50401562368756</v>
          </cell>
          <cell r="I84">
            <v>62064.905577992438</v>
          </cell>
          <cell r="J84">
            <v>614.50401562368756</v>
          </cell>
          <cell r="K84">
            <v>61450.401562368752</v>
          </cell>
          <cell r="L84">
            <v>15596</v>
          </cell>
        </row>
        <row r="85">
          <cell r="C85" t="str">
            <v>EA220SIU1D1-600-A2</v>
          </cell>
          <cell r="D85" t="str">
            <v>PA26/15800</v>
          </cell>
          <cell r="E85">
            <v>2</v>
          </cell>
          <cell r="F85">
            <v>10673</v>
          </cell>
          <cell r="G85">
            <v>84106.198496430079</v>
          </cell>
          <cell r="H85">
            <v>841.06198496430079</v>
          </cell>
          <cell r="I85">
            <v>84947.260481394376</v>
          </cell>
          <cell r="J85">
            <v>841.06198496430079</v>
          </cell>
          <cell r="K85">
            <v>84106.198496430079</v>
          </cell>
          <cell r="L85">
            <v>21346</v>
          </cell>
        </row>
        <row r="86">
          <cell r="C86" t="str">
            <v>EA220SEU0S1-400-S1</v>
          </cell>
          <cell r="D86" t="str">
            <v>PA25/850</v>
          </cell>
          <cell r="E86">
            <v>1</v>
          </cell>
          <cell r="F86">
            <v>1535</v>
          </cell>
          <cell r="G86">
            <v>6048.1127467450651</v>
          </cell>
          <cell r="H86">
            <v>60.481127467450655</v>
          </cell>
          <cell r="I86">
            <v>6108.5938742125154</v>
          </cell>
          <cell r="J86">
            <v>60.481127467450655</v>
          </cell>
          <cell r="K86">
            <v>6048.1127467450651</v>
          </cell>
          <cell r="L86">
            <v>1535</v>
          </cell>
        </row>
        <row r="87">
          <cell r="C87" t="str">
            <v>EA220SEU0S1-400-S2</v>
          </cell>
          <cell r="D87" t="str">
            <v>PA25/4050</v>
          </cell>
          <cell r="E87">
            <v>1</v>
          </cell>
          <cell r="F87">
            <v>4235</v>
          </cell>
          <cell r="G87">
            <v>16686.486959260816</v>
          </cell>
          <cell r="H87">
            <v>166.86486959260816</v>
          </cell>
          <cell r="I87">
            <v>16853.351828853425</v>
          </cell>
          <cell r="J87">
            <v>166.86486959260816</v>
          </cell>
          <cell r="K87">
            <v>16686.486959260816</v>
          </cell>
          <cell r="L87">
            <v>4235</v>
          </cell>
        </row>
        <row r="88">
          <cell r="C88" t="str">
            <v>EA220SEU0S1-400-A1</v>
          </cell>
          <cell r="D88" t="str">
            <v>PA25/6850</v>
          </cell>
          <cell r="E88">
            <v>1</v>
          </cell>
          <cell r="F88">
            <v>5959</v>
          </cell>
          <cell r="G88">
            <v>23479.285900881983</v>
          </cell>
          <cell r="H88">
            <v>234.79285900881985</v>
          </cell>
          <cell r="I88">
            <v>23714.078759890803</v>
          </cell>
          <cell r="J88">
            <v>234.79285900881985</v>
          </cell>
          <cell r="K88">
            <v>23479.285900881983</v>
          </cell>
          <cell r="L88">
            <v>5959</v>
          </cell>
        </row>
        <row r="89">
          <cell r="C89" t="str">
            <v>EA220SEU0S1-400-A2</v>
          </cell>
          <cell r="D89" t="str">
            <v>PA23/10850</v>
          </cell>
          <cell r="E89">
            <v>1</v>
          </cell>
          <cell r="F89">
            <v>7389</v>
          </cell>
          <cell r="G89">
            <v>29113.684094918102</v>
          </cell>
          <cell r="H89">
            <v>291.13684094918102</v>
          </cell>
          <cell r="I89">
            <v>29404.820935867283</v>
          </cell>
          <cell r="J89">
            <v>291.13684094918102</v>
          </cell>
          <cell r="K89">
            <v>29113.684094918102</v>
          </cell>
          <cell r="L89">
            <v>7389</v>
          </cell>
        </row>
        <row r="90">
          <cell r="C90" t="str">
            <v>EA220SEU0S1-500-S1</v>
          </cell>
          <cell r="D90" t="str">
            <v>PA25/950</v>
          </cell>
          <cell r="E90">
            <v>1</v>
          </cell>
          <cell r="F90">
            <v>1650</v>
          </cell>
          <cell r="G90">
            <v>6501.228685426292</v>
          </cell>
          <cell r="H90">
            <v>65.012286854262925</v>
          </cell>
          <cell r="I90">
            <v>6566.2409722805551</v>
          </cell>
          <cell r="J90">
            <v>65.012286854262925</v>
          </cell>
          <cell r="K90">
            <v>6501.228685426292</v>
          </cell>
          <cell r="L90">
            <v>1650</v>
          </cell>
        </row>
        <row r="91">
          <cell r="C91" t="str">
            <v>EA220SEU0S1-500-S2</v>
          </cell>
          <cell r="D91" t="str">
            <v>PA25/4750</v>
          </cell>
          <cell r="E91">
            <v>1</v>
          </cell>
          <cell r="F91">
            <v>4697</v>
          </cell>
          <cell r="G91">
            <v>18506.830991180177</v>
          </cell>
          <cell r="H91">
            <v>185.06830991180178</v>
          </cell>
          <cell r="I91">
            <v>18691.89930109198</v>
          </cell>
          <cell r="J91">
            <v>185.06830991180178</v>
          </cell>
          <cell r="K91">
            <v>18506.830991180177</v>
          </cell>
          <cell r="L91">
            <v>4697</v>
          </cell>
        </row>
        <row r="92">
          <cell r="C92" t="str">
            <v>EA220SEU0S1-500-A1</v>
          </cell>
          <cell r="D92" t="str">
            <v>PA25/8100</v>
          </cell>
          <cell r="E92">
            <v>1</v>
          </cell>
          <cell r="F92">
            <v>6645</v>
          </cell>
          <cell r="G92">
            <v>26182.22097858043</v>
          </cell>
          <cell r="H92">
            <v>261.82220978580432</v>
          </cell>
          <cell r="I92">
            <v>26444.043188366235</v>
          </cell>
          <cell r="J92">
            <v>261.82220978580432</v>
          </cell>
          <cell r="K92">
            <v>26182.22097858043</v>
          </cell>
          <cell r="L92">
            <v>6645</v>
          </cell>
        </row>
        <row r="93">
          <cell r="C93" t="str">
            <v>EA220SEU0S1-500-A2</v>
          </cell>
          <cell r="D93" t="str">
            <v>PA23/12850</v>
          </cell>
          <cell r="E93">
            <v>1</v>
          </cell>
          <cell r="F93">
            <v>8248</v>
          </cell>
          <cell r="G93">
            <v>32498.263149937004</v>
          </cell>
          <cell r="H93">
            <v>324.98263149937003</v>
          </cell>
          <cell r="I93">
            <v>32823.245781436373</v>
          </cell>
          <cell r="J93">
            <v>324.98263149937003</v>
          </cell>
          <cell r="K93">
            <v>32498.263149937004</v>
          </cell>
          <cell r="L93">
            <v>8248</v>
          </cell>
        </row>
        <row r="94">
          <cell r="C94" t="str">
            <v>EA220SEU0S1-600-S1</v>
          </cell>
          <cell r="D94" t="str">
            <v>PA25/1000</v>
          </cell>
          <cell r="E94">
            <v>1</v>
          </cell>
          <cell r="F94">
            <v>1706</v>
          </cell>
          <cell r="G94">
            <v>6721.8764468710624</v>
          </cell>
          <cell r="H94">
            <v>67.218764468710631</v>
          </cell>
          <cell r="I94">
            <v>6789.0952113397734</v>
          </cell>
          <cell r="J94">
            <v>67.218764468710631</v>
          </cell>
          <cell r="K94">
            <v>6721.8764468710624</v>
          </cell>
          <cell r="L94">
            <v>1706</v>
          </cell>
        </row>
        <row r="95">
          <cell r="C95" t="str">
            <v>EA220SEU0S1-600-S2</v>
          </cell>
          <cell r="D95" t="str">
            <v>PA25/5450</v>
          </cell>
          <cell r="E95">
            <v>1</v>
          </cell>
          <cell r="F95">
            <v>5136</v>
          </cell>
          <cell r="G95">
            <v>20236.551835363294</v>
          </cell>
          <cell r="H95">
            <v>202.36551835363295</v>
          </cell>
          <cell r="I95">
            <v>20438.917353716926</v>
          </cell>
          <cell r="J95">
            <v>202.36551835363295</v>
          </cell>
          <cell r="K95">
            <v>20236.551835363294</v>
          </cell>
          <cell r="L95">
            <v>5136</v>
          </cell>
        </row>
        <row r="96">
          <cell r="C96" t="str">
            <v>EA220SEU0S1-600-A1</v>
          </cell>
          <cell r="D96" t="str">
            <v>PA25/9250</v>
          </cell>
          <cell r="E96">
            <v>1</v>
          </cell>
          <cell r="F96">
            <v>7244</v>
          </cell>
          <cell r="G96">
            <v>28542.363998320034</v>
          </cell>
          <cell r="H96">
            <v>285.42363998320036</v>
          </cell>
          <cell r="I96">
            <v>28827.787638303234</v>
          </cell>
          <cell r="J96">
            <v>285.42363998320036</v>
          </cell>
          <cell r="K96">
            <v>28542.363998320034</v>
          </cell>
          <cell r="L96">
            <v>7244</v>
          </cell>
        </row>
        <row r="97">
          <cell r="C97" t="str">
            <v>EA220SEU0S1-600-A2</v>
          </cell>
          <cell r="D97" t="str">
            <v>PA23/14750</v>
          </cell>
          <cell r="E97">
            <v>1</v>
          </cell>
          <cell r="F97">
            <v>9021</v>
          </cell>
          <cell r="G97">
            <v>35543.990285594293</v>
          </cell>
          <cell r="H97">
            <v>355.43990285594293</v>
          </cell>
          <cell r="I97">
            <v>35899.430188450235</v>
          </cell>
          <cell r="J97">
            <v>355.43990285594293</v>
          </cell>
          <cell r="K97">
            <v>35543.990285594293</v>
          </cell>
          <cell r="L97">
            <v>9021</v>
          </cell>
        </row>
        <row r="98">
          <cell r="C98" t="str">
            <v>EA220SEU0D1-400-S1</v>
          </cell>
          <cell r="D98" t="str">
            <v>PA29/1350</v>
          </cell>
          <cell r="E98">
            <v>1</v>
          </cell>
          <cell r="F98">
            <v>2408</v>
          </cell>
          <cell r="G98">
            <v>9487.8537421251585</v>
          </cell>
          <cell r="H98">
            <v>94.878537421251593</v>
          </cell>
          <cell r="I98">
            <v>9582.7322795464097</v>
          </cell>
          <cell r="J98">
            <v>94.878537421251593</v>
          </cell>
          <cell r="K98">
            <v>9487.8537421251585</v>
          </cell>
          <cell r="L98">
            <v>2408</v>
          </cell>
        </row>
        <row r="99">
          <cell r="C99" t="str">
            <v>EA220SEU0D1-400-S2</v>
          </cell>
          <cell r="D99" t="str">
            <v>PA26/6750</v>
          </cell>
          <cell r="E99">
            <v>1</v>
          </cell>
          <cell r="F99">
            <v>6140</v>
          </cell>
          <cell r="G99">
            <v>24192.45098698026</v>
          </cell>
          <cell r="H99">
            <v>241.92450986980262</v>
          </cell>
          <cell r="I99">
            <v>24434.375496850062</v>
          </cell>
          <cell r="J99">
            <v>241.92450986980262</v>
          </cell>
          <cell r="K99">
            <v>24192.45098698026</v>
          </cell>
          <cell r="L99">
            <v>6140</v>
          </cell>
        </row>
        <row r="100">
          <cell r="C100" t="str">
            <v>EA220SEU0D1-400-A1</v>
          </cell>
          <cell r="D100" t="str">
            <v>PA26/6900</v>
          </cell>
          <cell r="E100">
            <v>2</v>
          </cell>
          <cell r="F100">
            <v>6229</v>
          </cell>
          <cell r="G100">
            <v>49086.246644267114</v>
          </cell>
          <cell r="H100">
            <v>490.86246644267112</v>
          </cell>
          <cell r="I100">
            <v>49577.109110709782</v>
          </cell>
          <cell r="J100">
            <v>490.86246644267112</v>
          </cell>
          <cell r="K100">
            <v>49086.246644267114</v>
          </cell>
          <cell r="L100">
            <v>12458</v>
          </cell>
        </row>
        <row r="101">
          <cell r="C101" t="str">
            <v>EA220SEU0D1-400-A2</v>
          </cell>
          <cell r="D101" t="str">
            <v>PA26/11200</v>
          </cell>
          <cell r="E101">
            <v>2</v>
          </cell>
          <cell r="F101">
            <v>8534</v>
          </cell>
          <cell r="G101">
            <v>67250.285577488452</v>
          </cell>
          <cell r="H101">
            <v>672.50285577488455</v>
          </cell>
          <cell r="I101">
            <v>67922.78843326334</v>
          </cell>
          <cell r="J101">
            <v>672.50285577488455</v>
          </cell>
          <cell r="K101">
            <v>67250.285577488452</v>
          </cell>
          <cell r="L101">
            <v>17068</v>
          </cell>
        </row>
        <row r="102">
          <cell r="C102" t="str">
            <v>EA220SEU0D1-500-S1</v>
          </cell>
          <cell r="D102" t="str">
            <v>PA29/1550</v>
          </cell>
          <cell r="E102">
            <v>1</v>
          </cell>
          <cell r="F102">
            <v>2634</v>
          </cell>
          <cell r="G102">
            <v>10378.325065098699</v>
          </cell>
          <cell r="H102">
            <v>103.783250650987</v>
          </cell>
          <cell r="I102">
            <v>10482.108315749687</v>
          </cell>
          <cell r="J102">
            <v>103.783250650987</v>
          </cell>
          <cell r="K102">
            <v>10378.325065098699</v>
          </cell>
          <cell r="L102">
            <v>2634</v>
          </cell>
        </row>
        <row r="103">
          <cell r="C103" t="str">
            <v>EA220SEU0D1-500-S2</v>
          </cell>
          <cell r="D103" t="str">
            <v>PA26/8050</v>
          </cell>
          <cell r="E103">
            <v>1</v>
          </cell>
          <cell r="F103">
            <v>6885</v>
          </cell>
          <cell r="G103">
            <v>27127.854241915164</v>
          </cell>
          <cell r="H103">
            <v>271.27854241915162</v>
          </cell>
          <cell r="I103">
            <v>27399.132784334317</v>
          </cell>
          <cell r="J103">
            <v>271.27854241915162</v>
          </cell>
          <cell r="K103">
            <v>27127.854241915164</v>
          </cell>
          <cell r="L103">
            <v>6885</v>
          </cell>
        </row>
        <row r="104">
          <cell r="C104" t="str">
            <v>EA220SEU0D1-500-A1</v>
          </cell>
          <cell r="D104" t="str">
            <v>PA26/8150</v>
          </cell>
          <cell r="E104">
            <v>2</v>
          </cell>
          <cell r="F104">
            <v>6941</v>
          </cell>
          <cell r="G104">
            <v>54697.004006719864</v>
          </cell>
          <cell r="H104">
            <v>546.97004006719862</v>
          </cell>
          <cell r="I104">
            <v>55243.974046787065</v>
          </cell>
          <cell r="J104">
            <v>546.97004006719862</v>
          </cell>
          <cell r="K104">
            <v>54697.004006719864</v>
          </cell>
          <cell r="L104">
            <v>13882</v>
          </cell>
        </row>
        <row r="105">
          <cell r="C105" t="str">
            <v>EA220SEU0D1-500-A2</v>
          </cell>
          <cell r="D105" t="str">
            <v>PA26/13300</v>
          </cell>
          <cell r="E105">
            <v>2</v>
          </cell>
          <cell r="F105">
            <v>9542</v>
          </cell>
          <cell r="G105">
            <v>75193.604989500207</v>
          </cell>
          <cell r="H105">
            <v>751.93604989500204</v>
          </cell>
          <cell r="I105">
            <v>75945.541039395204</v>
          </cell>
          <cell r="J105">
            <v>751.93604989500204</v>
          </cell>
          <cell r="K105">
            <v>75193.604989500207</v>
          </cell>
          <cell r="L105">
            <v>19084</v>
          </cell>
        </row>
        <row r="106">
          <cell r="C106" t="str">
            <v>EA220SEU0D1-600-S1</v>
          </cell>
          <cell r="D106" t="str">
            <v>PA29/1700</v>
          </cell>
          <cell r="E106">
            <v>1</v>
          </cell>
          <cell r="F106">
            <v>2797</v>
          </cell>
          <cell r="G106">
            <v>11020.567656446872</v>
          </cell>
          <cell r="H106">
            <v>110.20567656446872</v>
          </cell>
          <cell r="I106">
            <v>11130.773333011341</v>
          </cell>
          <cell r="J106">
            <v>110.20567656446872</v>
          </cell>
          <cell r="K106">
            <v>11020.567656446872</v>
          </cell>
          <cell r="L106">
            <v>2797</v>
          </cell>
        </row>
        <row r="107">
          <cell r="C107" t="str">
            <v>EA220SEU0D1-600-S2</v>
          </cell>
          <cell r="D107" t="str">
            <v>PA26/9350</v>
          </cell>
          <cell r="E107">
            <v>1</v>
          </cell>
          <cell r="F107">
            <v>7589</v>
          </cell>
          <cell r="G107">
            <v>29901.711814363713</v>
          </cell>
          <cell r="H107">
            <v>299.01711814363711</v>
          </cell>
          <cell r="I107">
            <v>30200.728932507351</v>
          </cell>
          <cell r="J107">
            <v>299.01711814363711</v>
          </cell>
          <cell r="K107">
            <v>29901.711814363713</v>
          </cell>
          <cell r="L107">
            <v>7589</v>
          </cell>
        </row>
        <row r="108">
          <cell r="C108" t="str">
            <v>EA220SEU0D1-600-A1</v>
          </cell>
          <cell r="D108" t="str">
            <v>PA26/9350</v>
          </cell>
          <cell r="E108">
            <v>2</v>
          </cell>
          <cell r="F108">
            <v>7589</v>
          </cell>
          <cell r="G108">
            <v>59803.423628727425</v>
          </cell>
          <cell r="H108">
            <v>598.03423628727421</v>
          </cell>
          <cell r="I108">
            <v>60401.457865014701</v>
          </cell>
          <cell r="J108">
            <v>598.03423628727421</v>
          </cell>
          <cell r="K108">
            <v>59803.423628727425</v>
          </cell>
          <cell r="L108">
            <v>15178</v>
          </cell>
        </row>
        <row r="109">
          <cell r="C109" t="str">
            <v>EA220SEU0D1-600-A2</v>
          </cell>
          <cell r="D109" t="str">
            <v>PA26/15250</v>
          </cell>
          <cell r="E109">
            <v>2</v>
          </cell>
          <cell r="F109">
            <v>10430</v>
          </cell>
          <cell r="G109">
            <v>82191.291138177243</v>
          </cell>
          <cell r="H109">
            <v>821.91291138177246</v>
          </cell>
          <cell r="I109">
            <v>83013.204049559019</v>
          </cell>
          <cell r="J109">
            <v>821.91291138177246</v>
          </cell>
          <cell r="K109">
            <v>82191.291138177243</v>
          </cell>
          <cell r="L109">
            <v>20860</v>
          </cell>
        </row>
        <row r="110">
          <cell r="C110" t="str">
            <v>EC138COU0S0-240-S1</v>
          </cell>
          <cell r="D110" t="str">
            <v>PC21/500</v>
          </cell>
          <cell r="E110">
            <v>1</v>
          </cell>
          <cell r="F110">
            <v>4812.5</v>
          </cell>
          <cell r="G110">
            <v>2648.8468763567694</v>
          </cell>
          <cell r="H110">
            <v>26.488468763567695</v>
          </cell>
          <cell r="I110">
            <v>2675.335345120337</v>
          </cell>
          <cell r="J110">
            <v>2675.335345120337</v>
          </cell>
          <cell r="K110">
            <v>0</v>
          </cell>
          <cell r="L110">
            <v>4812.5</v>
          </cell>
        </row>
        <row r="111">
          <cell r="C111" t="str">
            <v>EA138COU0S0-240-S2</v>
          </cell>
          <cell r="D111" t="str">
            <v>PA21/1950</v>
          </cell>
          <cell r="E111">
            <v>1</v>
          </cell>
          <cell r="F111">
            <v>2209</v>
          </cell>
          <cell r="G111">
            <v>8703.7661612767752</v>
          </cell>
          <cell r="H111">
            <v>87.037661612767749</v>
          </cell>
          <cell r="I111">
            <v>8790.8038228895421</v>
          </cell>
          <cell r="J111">
            <v>87.037661612767749</v>
          </cell>
          <cell r="K111">
            <v>8703.7661612767752</v>
          </cell>
          <cell r="L111">
            <v>2209</v>
          </cell>
        </row>
        <row r="112">
          <cell r="C112" t="str">
            <v>EA138COU0S0-240-A1</v>
          </cell>
          <cell r="D112" t="str">
            <v>PA21/3250</v>
          </cell>
          <cell r="E112">
            <v>1</v>
          </cell>
          <cell r="F112">
            <v>3079</v>
          </cell>
          <cell r="G112">
            <v>12131.686740865183</v>
          </cell>
          <cell r="H112">
            <v>121.31686740865183</v>
          </cell>
          <cell r="I112">
            <v>12253.003608273835</v>
          </cell>
          <cell r="J112">
            <v>121.31686740865183</v>
          </cell>
          <cell r="K112">
            <v>12131.686740865183</v>
          </cell>
          <cell r="L112">
            <v>3079</v>
          </cell>
        </row>
        <row r="113">
          <cell r="C113" t="str">
            <v>EA138COU0S0-240-A2</v>
          </cell>
          <cell r="D113" t="str">
            <v>PA19/5250</v>
          </cell>
          <cell r="E113">
            <v>1</v>
          </cell>
          <cell r="F113">
            <v>3802</v>
          </cell>
          <cell r="G113">
            <v>14980.406946661067</v>
          </cell>
          <cell r="H113">
            <v>149.80406946661068</v>
          </cell>
          <cell r="I113">
            <v>15130.211016127678</v>
          </cell>
          <cell r="J113">
            <v>149.80406946661068</v>
          </cell>
          <cell r="K113">
            <v>14980.406946661067</v>
          </cell>
          <cell r="L113">
            <v>3802</v>
          </cell>
        </row>
        <row r="114">
          <cell r="C114" t="str">
            <v>EC138COU0S0-300-S1</v>
          </cell>
          <cell r="D114" t="str">
            <v>PC21/600</v>
          </cell>
          <cell r="E114">
            <v>1</v>
          </cell>
          <cell r="F114">
            <v>4774</v>
          </cell>
          <cell r="G114">
            <v>2610.007766071993</v>
          </cell>
          <cell r="H114">
            <v>26.100077660719933</v>
          </cell>
          <cell r="I114">
            <v>2636.1078437327128</v>
          </cell>
          <cell r="J114">
            <v>2636.1078437327128</v>
          </cell>
          <cell r="K114">
            <v>0</v>
          </cell>
          <cell r="L114">
            <v>4774</v>
          </cell>
        </row>
        <row r="115">
          <cell r="C115" t="str">
            <v>EA138COU0S0-300-S2</v>
          </cell>
          <cell r="D115" t="str">
            <v>PA21/2300</v>
          </cell>
          <cell r="E115">
            <v>1</v>
          </cell>
          <cell r="F115">
            <v>2460</v>
          </cell>
          <cell r="G115">
            <v>9692.7409491810176</v>
          </cell>
          <cell r="H115">
            <v>96.927409491810181</v>
          </cell>
          <cell r="I115">
            <v>9789.6683586728286</v>
          </cell>
          <cell r="J115">
            <v>96.927409491810181</v>
          </cell>
          <cell r="K115">
            <v>9692.7409491810176</v>
          </cell>
          <cell r="L115">
            <v>2460</v>
          </cell>
        </row>
        <row r="116">
          <cell r="C116" t="str">
            <v>EA138COU0S0-300-A1</v>
          </cell>
          <cell r="D116" t="str">
            <v>PA21/3900</v>
          </cell>
          <cell r="E116">
            <v>1</v>
          </cell>
          <cell r="F116">
            <v>3467</v>
          </cell>
          <cell r="G116">
            <v>13660.460516589668</v>
          </cell>
          <cell r="H116">
            <v>136.60460516589669</v>
          </cell>
          <cell r="I116">
            <v>13797.065121755564</v>
          </cell>
          <cell r="J116">
            <v>136.60460516589669</v>
          </cell>
          <cell r="K116">
            <v>13660.460516589668</v>
          </cell>
          <cell r="L116">
            <v>3467</v>
          </cell>
        </row>
        <row r="117">
          <cell r="C117" t="str">
            <v>EA138COU0S0-300-A2</v>
          </cell>
          <cell r="D117" t="str">
            <v>PA19/6350</v>
          </cell>
          <cell r="E117">
            <v>1</v>
          </cell>
          <cell r="F117">
            <v>4302</v>
          </cell>
          <cell r="G117">
            <v>16950.476245275095</v>
          </cell>
          <cell r="H117">
            <v>169.50476245275095</v>
          </cell>
          <cell r="I117">
            <v>17119.981007727845</v>
          </cell>
          <cell r="J117">
            <v>169.50476245275095</v>
          </cell>
          <cell r="K117">
            <v>16950.476245275095</v>
          </cell>
          <cell r="L117">
            <v>4302</v>
          </cell>
        </row>
        <row r="118">
          <cell r="C118" t="str">
            <v>EC138COU0S0-400-S1</v>
          </cell>
          <cell r="D118" t="str">
            <v>PC21/500</v>
          </cell>
          <cell r="E118">
            <v>1</v>
          </cell>
          <cell r="F118">
            <v>4812.5</v>
          </cell>
          <cell r="G118">
            <v>2648.8468763567694</v>
          </cell>
          <cell r="H118">
            <v>26.488468763567695</v>
          </cell>
          <cell r="I118">
            <v>2675.335345120337</v>
          </cell>
          <cell r="J118">
            <v>2675.335345120337</v>
          </cell>
          <cell r="K118">
            <v>0</v>
          </cell>
          <cell r="L118">
            <v>4812.5</v>
          </cell>
        </row>
        <row r="119">
          <cell r="C119" t="str">
            <v>EA138COU0S0-400-S2</v>
          </cell>
          <cell r="D119" t="str">
            <v>PA21/2950</v>
          </cell>
          <cell r="E119">
            <v>1</v>
          </cell>
          <cell r="F119">
            <v>2891</v>
          </cell>
          <cell r="G119">
            <v>11390.940684586309</v>
          </cell>
          <cell r="H119">
            <v>113.90940684586309</v>
          </cell>
          <cell r="I119">
            <v>11504.850091432172</v>
          </cell>
          <cell r="J119">
            <v>113.90940684586309</v>
          </cell>
          <cell r="K119">
            <v>11390.940684586309</v>
          </cell>
          <cell r="L119">
            <v>2891</v>
          </cell>
        </row>
        <row r="120">
          <cell r="C120" t="str">
            <v>EA138COU0S0-400-A1</v>
          </cell>
          <cell r="D120" t="str">
            <v>PA21/5050</v>
          </cell>
          <cell r="E120">
            <v>1</v>
          </cell>
          <cell r="F120">
            <v>4101</v>
          </cell>
          <cell r="G120">
            <v>16158.508387232256</v>
          </cell>
          <cell r="H120">
            <v>161.58508387232257</v>
          </cell>
          <cell r="I120">
            <v>16320.093471104577</v>
          </cell>
          <cell r="J120">
            <v>161.58508387232257</v>
          </cell>
          <cell r="K120">
            <v>16158.508387232256</v>
          </cell>
          <cell r="L120">
            <v>4101</v>
          </cell>
        </row>
        <row r="121">
          <cell r="C121" t="str">
            <v>EA138COU0S0-400-A2</v>
          </cell>
          <cell r="D121" t="str">
            <v>PA19/8300</v>
          </cell>
          <cell r="E121">
            <v>1</v>
          </cell>
          <cell r="F121">
            <v>5120</v>
          </cell>
          <cell r="G121">
            <v>20173.509617807646</v>
          </cell>
          <cell r="H121">
            <v>201.73509617807645</v>
          </cell>
          <cell r="I121">
            <v>20375.244713985721</v>
          </cell>
          <cell r="J121">
            <v>201.73509617807645</v>
          </cell>
          <cell r="K121">
            <v>20173.509617807646</v>
          </cell>
          <cell r="L121">
            <v>5120</v>
          </cell>
        </row>
        <row r="122">
          <cell r="C122" t="str">
            <v>EA138COU0D0-240-S1</v>
          </cell>
          <cell r="D122" t="str">
            <v>PA21/800</v>
          </cell>
          <cell r="E122">
            <v>1</v>
          </cell>
          <cell r="F122">
            <v>1238</v>
          </cell>
          <cell r="G122">
            <v>4877.8915833683332</v>
          </cell>
          <cell r="H122">
            <v>48.778915833683335</v>
          </cell>
          <cell r="I122">
            <v>4926.6704992020168</v>
          </cell>
          <cell r="J122">
            <v>48.778915833683335</v>
          </cell>
          <cell r="K122">
            <v>4877.8915833683332</v>
          </cell>
          <cell r="L122">
            <v>1238</v>
          </cell>
        </row>
        <row r="123">
          <cell r="C123" t="str">
            <v>EA138COU0D0-240-S2</v>
          </cell>
          <cell r="D123" t="str">
            <v>PA21/3550</v>
          </cell>
          <cell r="E123">
            <v>1</v>
          </cell>
          <cell r="F123">
            <v>3261</v>
          </cell>
          <cell r="G123">
            <v>12848.791965560689</v>
          </cell>
          <cell r="H123">
            <v>128.4879196556069</v>
          </cell>
          <cell r="I123">
            <v>12977.279885216296</v>
          </cell>
          <cell r="J123">
            <v>128.4879196556069</v>
          </cell>
          <cell r="K123">
            <v>12848.791965560689</v>
          </cell>
          <cell r="L123">
            <v>3261</v>
          </cell>
        </row>
        <row r="124">
          <cell r="C124" t="str">
            <v>EA138COU0D0-240-A1</v>
          </cell>
          <cell r="D124" t="str">
            <v>PA21/3250</v>
          </cell>
          <cell r="E124">
            <v>2</v>
          </cell>
          <cell r="F124">
            <v>3079</v>
          </cell>
          <cell r="G124">
            <v>24263.373481730367</v>
          </cell>
          <cell r="H124">
            <v>242.63373481730366</v>
          </cell>
          <cell r="I124">
            <v>24506.00721654767</v>
          </cell>
          <cell r="J124">
            <v>242.63373481730366</v>
          </cell>
          <cell r="K124">
            <v>24263.373481730367</v>
          </cell>
          <cell r="L124">
            <v>6158</v>
          </cell>
        </row>
        <row r="125">
          <cell r="C125" t="str">
            <v>EA138COU0D0-240-A2</v>
          </cell>
          <cell r="D125" t="str">
            <v>PA19/5250</v>
          </cell>
          <cell r="E125">
            <v>2</v>
          </cell>
          <cell r="F125">
            <v>3802</v>
          </cell>
          <cell r="G125">
            <v>29960.813893322134</v>
          </cell>
          <cell r="H125">
            <v>299.60813893322137</v>
          </cell>
          <cell r="I125">
            <v>30260.422032255356</v>
          </cell>
          <cell r="J125">
            <v>299.60813893322137</v>
          </cell>
          <cell r="K125">
            <v>29960.813893322134</v>
          </cell>
          <cell r="L125">
            <v>7604</v>
          </cell>
        </row>
        <row r="126">
          <cell r="C126" t="str">
            <v>EA138COU0D0-300-S1</v>
          </cell>
          <cell r="D126" t="str">
            <v>PA21/900</v>
          </cell>
          <cell r="E126">
            <v>1</v>
          </cell>
          <cell r="F126">
            <v>1337</v>
          </cell>
          <cell r="G126">
            <v>5267.9653044939105</v>
          </cell>
          <cell r="H126">
            <v>52.679653044939108</v>
          </cell>
          <cell r="I126">
            <v>5320.6449575388497</v>
          </cell>
          <cell r="J126">
            <v>52.679653044939108</v>
          </cell>
          <cell r="K126">
            <v>5267.9653044939105</v>
          </cell>
          <cell r="L126">
            <v>1337</v>
          </cell>
        </row>
        <row r="127">
          <cell r="C127" t="str">
            <v>EA138COU0D0-300-S2</v>
          </cell>
          <cell r="D127" t="str">
            <v>PA21/4250</v>
          </cell>
          <cell r="E127">
            <v>1</v>
          </cell>
          <cell r="F127">
            <v>3666</v>
          </cell>
          <cell r="G127">
            <v>14444.548097438052</v>
          </cell>
          <cell r="H127">
            <v>144.44548097438053</v>
          </cell>
          <cell r="I127">
            <v>14588.993578412432</v>
          </cell>
          <cell r="J127">
            <v>144.44548097438053</v>
          </cell>
          <cell r="K127">
            <v>14444.548097438052</v>
          </cell>
          <cell r="L127">
            <v>3666</v>
          </cell>
        </row>
        <row r="128">
          <cell r="C128" t="str">
            <v>EA138COU0D0-300-A1</v>
          </cell>
          <cell r="D128" t="str">
            <v>PA21/3900</v>
          </cell>
          <cell r="E128">
            <v>2</v>
          </cell>
          <cell r="F128">
            <v>3467</v>
          </cell>
          <cell r="G128">
            <v>27320.921033179337</v>
          </cell>
          <cell r="H128">
            <v>273.20921033179337</v>
          </cell>
          <cell r="I128">
            <v>27594.130243511128</v>
          </cell>
          <cell r="J128">
            <v>273.20921033179337</v>
          </cell>
          <cell r="K128">
            <v>27320.921033179337</v>
          </cell>
          <cell r="L128">
            <v>6934</v>
          </cell>
        </row>
        <row r="129">
          <cell r="C129" t="str">
            <v>EA138COU0D0-300-A2</v>
          </cell>
          <cell r="D129" t="str">
            <v>PA19/6350</v>
          </cell>
          <cell r="E129">
            <v>2</v>
          </cell>
          <cell r="F129">
            <v>4302</v>
          </cell>
          <cell r="G129">
            <v>33900.952490550189</v>
          </cell>
          <cell r="H129">
            <v>339.00952490550191</v>
          </cell>
          <cell r="I129">
            <v>34239.962015455691</v>
          </cell>
          <cell r="J129">
            <v>339.00952490550191</v>
          </cell>
          <cell r="K129">
            <v>33900.952490550189</v>
          </cell>
          <cell r="L129">
            <v>8604</v>
          </cell>
        </row>
        <row r="130">
          <cell r="C130" t="str">
            <v>EA138COU0D0-400-S1</v>
          </cell>
          <cell r="D130" t="str">
            <v>PA21/1100</v>
          </cell>
          <cell r="E130">
            <v>1</v>
          </cell>
          <cell r="F130">
            <v>1523</v>
          </cell>
          <cell r="G130">
            <v>6000.8310835783286</v>
          </cell>
          <cell r="H130">
            <v>60.008310835783284</v>
          </cell>
          <cell r="I130">
            <v>6060.8393944141117</v>
          </cell>
          <cell r="J130">
            <v>60.008310835783284</v>
          </cell>
          <cell r="K130">
            <v>6000.8310835783286</v>
          </cell>
          <cell r="L130">
            <v>1523</v>
          </cell>
        </row>
        <row r="131">
          <cell r="C131" t="str">
            <v>EA138COU0D0-400-S2</v>
          </cell>
          <cell r="D131" t="str">
            <v>PA21/5450</v>
          </cell>
          <cell r="E131">
            <v>1</v>
          </cell>
          <cell r="F131">
            <v>4309</v>
          </cell>
          <cell r="G131">
            <v>16978.05721545569</v>
          </cell>
          <cell r="H131">
            <v>169.78057215455689</v>
          </cell>
          <cell r="I131">
            <v>17147.837787610246</v>
          </cell>
          <cell r="J131">
            <v>169.78057215455689</v>
          </cell>
          <cell r="K131">
            <v>16978.05721545569</v>
          </cell>
          <cell r="L131">
            <v>4309</v>
          </cell>
        </row>
        <row r="132">
          <cell r="C132" t="str">
            <v>EA138COU0D0-400-A1</v>
          </cell>
          <cell r="D132" t="str">
            <v>PA21/5050</v>
          </cell>
          <cell r="E132">
            <v>2</v>
          </cell>
          <cell r="F132">
            <v>4101</v>
          </cell>
          <cell r="G132">
            <v>32317.016774464511</v>
          </cell>
          <cell r="H132">
            <v>323.17016774464514</v>
          </cell>
          <cell r="I132">
            <v>32640.186942209155</v>
          </cell>
          <cell r="J132">
            <v>323.17016774464514</v>
          </cell>
          <cell r="K132">
            <v>32317.016774464511</v>
          </cell>
          <cell r="L132">
            <v>8202</v>
          </cell>
        </row>
        <row r="133">
          <cell r="C133" t="str">
            <v>EA138COU0D0-400-A2</v>
          </cell>
          <cell r="D133" t="str">
            <v>PA19/8300</v>
          </cell>
          <cell r="E133">
            <v>2</v>
          </cell>
          <cell r="F133">
            <v>5120</v>
          </cell>
          <cell r="G133">
            <v>40347.019235615291</v>
          </cell>
          <cell r="H133">
            <v>403.47019235615289</v>
          </cell>
          <cell r="I133">
            <v>40750.489427971443</v>
          </cell>
          <cell r="J133">
            <v>403.47019235615289</v>
          </cell>
          <cell r="K133">
            <v>40347.019235615291</v>
          </cell>
          <cell r="L133">
            <v>10240</v>
          </cell>
        </row>
        <row r="134">
          <cell r="C134" t="str">
            <v>EC138SIU0S1-240-S1</v>
          </cell>
          <cell r="D134" t="str">
            <v>PC25/700</v>
          </cell>
          <cell r="E134">
            <v>1</v>
          </cell>
          <cell r="F134">
            <v>5975</v>
          </cell>
          <cell r="G134">
            <v>3821.5862453451577</v>
          </cell>
          <cell r="H134">
            <v>38.215862453451578</v>
          </cell>
          <cell r="I134">
            <v>3859.8021077986095</v>
          </cell>
          <cell r="J134">
            <v>3859.8021077986095</v>
          </cell>
          <cell r="K134">
            <v>0</v>
          </cell>
          <cell r="L134">
            <v>5975</v>
          </cell>
        </row>
        <row r="135">
          <cell r="C135" t="str">
            <v>EA138SIU0S1-240-S2</v>
          </cell>
          <cell r="D135" t="str">
            <v>PA25/2350</v>
          </cell>
          <cell r="E135">
            <v>1</v>
          </cell>
          <cell r="F135">
            <v>2973</v>
          </cell>
          <cell r="G135">
            <v>11714.032049559009</v>
          </cell>
          <cell r="H135">
            <v>117.1403204955901</v>
          </cell>
          <cell r="I135">
            <v>11831.172370054599</v>
          </cell>
          <cell r="J135">
            <v>117.1403204955901</v>
          </cell>
          <cell r="K135">
            <v>11714.032049559009</v>
          </cell>
          <cell r="L135">
            <v>2973</v>
          </cell>
        </row>
        <row r="136">
          <cell r="C136" t="str">
            <v>EA138SIU0S1-240-A1</v>
          </cell>
          <cell r="D136" t="str">
            <v>PA25/3900</v>
          </cell>
          <cell r="E136">
            <v>1</v>
          </cell>
          <cell r="F136">
            <v>4132</v>
          </cell>
          <cell r="G136">
            <v>16280.652683746326</v>
          </cell>
          <cell r="H136">
            <v>162.80652683746325</v>
          </cell>
          <cell r="I136">
            <v>16443.459210583791</v>
          </cell>
          <cell r="J136">
            <v>162.80652683746325</v>
          </cell>
          <cell r="K136">
            <v>16280.652683746326</v>
          </cell>
          <cell r="L136">
            <v>4132</v>
          </cell>
        </row>
        <row r="137">
          <cell r="C137" t="str">
            <v>EA138SIU0S1-240-A2</v>
          </cell>
          <cell r="D137" t="str">
            <v>PA25/6100</v>
          </cell>
          <cell r="E137">
            <v>1</v>
          </cell>
          <cell r="F137">
            <v>5527</v>
          </cell>
          <cell r="G137">
            <v>21777.146026879462</v>
          </cell>
          <cell r="H137">
            <v>217.77146026879461</v>
          </cell>
          <cell r="I137">
            <v>21994.917487148257</v>
          </cell>
          <cell r="J137">
            <v>217.77146026879461</v>
          </cell>
          <cell r="K137">
            <v>21777.146026879462</v>
          </cell>
          <cell r="L137">
            <v>5527</v>
          </cell>
        </row>
        <row r="138">
          <cell r="C138" t="str">
            <v>EC138SIU0S1-300-S1</v>
          </cell>
          <cell r="D138" t="str">
            <v>PC25/800</v>
          </cell>
          <cell r="E138">
            <v>1</v>
          </cell>
          <cell r="F138">
            <v>6142</v>
          </cell>
          <cell r="G138">
            <v>3990.0571912557475</v>
          </cell>
          <cell r="H138">
            <v>39.900571912557474</v>
          </cell>
          <cell r="I138">
            <v>4029.9577631683051</v>
          </cell>
          <cell r="J138">
            <v>4029.9577631683051</v>
          </cell>
          <cell r="K138">
            <v>0</v>
          </cell>
          <cell r="L138">
            <v>6142</v>
          </cell>
        </row>
        <row r="139">
          <cell r="C139" t="str">
            <v>EA138SIU0S1-300-S2</v>
          </cell>
          <cell r="D139" t="str">
            <v>PA25/2650</v>
          </cell>
          <cell r="E139">
            <v>1</v>
          </cell>
          <cell r="F139">
            <v>3215</v>
          </cell>
          <cell r="G139">
            <v>12667.545590088199</v>
          </cell>
          <cell r="H139">
            <v>126.67545590088199</v>
          </cell>
          <cell r="I139">
            <v>12794.221045989081</v>
          </cell>
          <cell r="J139">
            <v>126.67545590088199</v>
          </cell>
          <cell r="K139">
            <v>12667.545590088199</v>
          </cell>
          <cell r="L139">
            <v>3215</v>
          </cell>
        </row>
        <row r="140">
          <cell r="C140" t="str">
            <v>EA138SIU0S1-300-A1</v>
          </cell>
          <cell r="D140" t="str">
            <v>PA25/4400</v>
          </cell>
          <cell r="E140">
            <v>1</v>
          </cell>
          <cell r="F140">
            <v>4469</v>
          </cell>
          <cell r="G140">
            <v>17608.479391012181</v>
          </cell>
          <cell r="H140">
            <v>176.08479391012182</v>
          </cell>
          <cell r="I140">
            <v>17784.564184922303</v>
          </cell>
          <cell r="J140">
            <v>176.08479391012182</v>
          </cell>
          <cell r="K140">
            <v>17608.479391012181</v>
          </cell>
          <cell r="L140">
            <v>4469</v>
          </cell>
        </row>
        <row r="141">
          <cell r="C141" t="str">
            <v>EA138SIU0S1-300-A2</v>
          </cell>
          <cell r="D141" t="str">
            <v>PA25/7000</v>
          </cell>
          <cell r="E141">
            <v>1</v>
          </cell>
          <cell r="F141">
            <v>6044</v>
          </cell>
          <cell r="G141">
            <v>23814.197681646368</v>
          </cell>
          <cell r="H141">
            <v>238.14197681646368</v>
          </cell>
          <cell r="I141">
            <v>24052.339658462832</v>
          </cell>
          <cell r="J141">
            <v>238.14197681646368</v>
          </cell>
          <cell r="K141">
            <v>23814.197681646368</v>
          </cell>
          <cell r="L141">
            <v>6044</v>
          </cell>
        </row>
        <row r="142">
          <cell r="C142" t="str">
            <v>EC138SIU0S1-400-S1</v>
          </cell>
          <cell r="D142" t="str">
            <v>PC25/900</v>
          </cell>
          <cell r="E142">
            <v>1</v>
          </cell>
          <cell r="F142">
            <v>6261</v>
          </cell>
          <cell r="G142">
            <v>4110.1053503177845</v>
          </cell>
          <cell r="H142">
            <v>41.101053503177845</v>
          </cell>
          <cell r="I142">
            <v>4151.2064038209628</v>
          </cell>
          <cell r="J142">
            <v>4151.2064038209628</v>
          </cell>
          <cell r="K142">
            <v>0</v>
          </cell>
          <cell r="L142">
            <v>6261</v>
          </cell>
        </row>
        <row r="143">
          <cell r="C143" t="str">
            <v>EA138SIU0S1-400-S2</v>
          </cell>
          <cell r="D143" t="str">
            <v>PA25/3200</v>
          </cell>
          <cell r="E143">
            <v>1</v>
          </cell>
          <cell r="F143">
            <v>3634</v>
          </cell>
          <cell r="G143">
            <v>14318.463662326754</v>
          </cell>
          <cell r="H143">
            <v>143.18463662326755</v>
          </cell>
          <cell r="I143">
            <v>14461.648298950022</v>
          </cell>
          <cell r="J143">
            <v>143.18463662326755</v>
          </cell>
          <cell r="K143">
            <v>14318.463662326754</v>
          </cell>
          <cell r="L143">
            <v>3634</v>
          </cell>
        </row>
        <row r="144">
          <cell r="C144" t="str">
            <v>EA138SIU0S1-400-A1</v>
          </cell>
          <cell r="D144" t="str">
            <v>PA25/5350</v>
          </cell>
          <cell r="E144">
            <v>1</v>
          </cell>
          <cell r="F144">
            <v>5075</v>
          </cell>
          <cell r="G144">
            <v>19996.203380932384</v>
          </cell>
          <cell r="H144">
            <v>199.96203380932386</v>
          </cell>
          <cell r="I144">
            <v>20196.165414741707</v>
          </cell>
          <cell r="J144">
            <v>199.96203380932386</v>
          </cell>
          <cell r="K144">
            <v>19996.203380932384</v>
          </cell>
          <cell r="L144">
            <v>5075</v>
          </cell>
        </row>
        <row r="145">
          <cell r="C145" t="str">
            <v>EA138SIU0S1-400-A2</v>
          </cell>
          <cell r="D145" t="str">
            <v>PA25/8500</v>
          </cell>
          <cell r="E145">
            <v>1</v>
          </cell>
          <cell r="F145">
            <v>6857</v>
          </cell>
          <cell r="G145">
            <v>27017.530361192777</v>
          </cell>
          <cell r="H145">
            <v>270.1753036119278</v>
          </cell>
          <cell r="I145">
            <v>27287.705664804704</v>
          </cell>
          <cell r="J145">
            <v>270.1753036119278</v>
          </cell>
          <cell r="K145">
            <v>27017.530361192777</v>
          </cell>
          <cell r="L145">
            <v>6857</v>
          </cell>
        </row>
        <row r="146">
          <cell r="C146" t="str">
            <v>EA138SIU0D1-240-S1</v>
          </cell>
          <cell r="D146" t="str">
            <v>PA25/1100</v>
          </cell>
          <cell r="E146">
            <v>1</v>
          </cell>
          <cell r="F146">
            <v>1815</v>
          </cell>
          <cell r="G146">
            <v>7151.3515539689206</v>
          </cell>
          <cell r="H146">
            <v>71.513515539689209</v>
          </cell>
          <cell r="I146">
            <v>7222.8650695086098</v>
          </cell>
          <cell r="J146">
            <v>71.513515539689209</v>
          </cell>
          <cell r="K146">
            <v>7151.3515539689206</v>
          </cell>
          <cell r="L146">
            <v>1815</v>
          </cell>
        </row>
        <row r="147">
          <cell r="C147" t="str">
            <v>EA138SIU0D1-240-S2</v>
          </cell>
          <cell r="D147" t="str">
            <v>PA25/3850</v>
          </cell>
          <cell r="E147">
            <v>1</v>
          </cell>
          <cell r="F147">
            <v>4098</v>
          </cell>
          <cell r="G147">
            <v>16146.687971440571</v>
          </cell>
          <cell r="H147">
            <v>161.46687971440571</v>
          </cell>
          <cell r="I147">
            <v>16308.154851154977</v>
          </cell>
          <cell r="J147">
            <v>161.46687971440571</v>
          </cell>
          <cell r="K147">
            <v>16146.687971440571</v>
          </cell>
          <cell r="L147">
            <v>4098</v>
          </cell>
        </row>
        <row r="148">
          <cell r="C148" t="str">
            <v>EA138SIU0D1-240-A1</v>
          </cell>
          <cell r="D148" t="str">
            <v>PA25/3900</v>
          </cell>
          <cell r="E148">
            <v>2</v>
          </cell>
          <cell r="F148">
            <v>4132</v>
          </cell>
          <cell r="G148">
            <v>32561.305367492652</v>
          </cell>
          <cell r="H148">
            <v>325.6130536749265</v>
          </cell>
          <cell r="I148">
            <v>32886.918421167582</v>
          </cell>
          <cell r="J148">
            <v>325.6130536749265</v>
          </cell>
          <cell r="K148">
            <v>32561.305367492652</v>
          </cell>
          <cell r="L148">
            <v>8264</v>
          </cell>
        </row>
        <row r="149">
          <cell r="C149" t="str">
            <v>EA138SIU0D1-240-A2</v>
          </cell>
          <cell r="D149" t="str">
            <v>PA25/6100</v>
          </cell>
          <cell r="E149">
            <v>2</v>
          </cell>
          <cell r="F149">
            <v>5527</v>
          </cell>
          <cell r="G149">
            <v>43554.292053758923</v>
          </cell>
          <cell r="H149">
            <v>435.54292053758923</v>
          </cell>
          <cell r="I149">
            <v>43989.834974296515</v>
          </cell>
          <cell r="J149">
            <v>435.54292053758923</v>
          </cell>
          <cell r="K149">
            <v>43554.292053758923</v>
          </cell>
          <cell r="L149">
            <v>11054</v>
          </cell>
        </row>
        <row r="150">
          <cell r="C150" t="str">
            <v>EA138SIU0D1-300-S1</v>
          </cell>
          <cell r="D150" t="str">
            <v>PA25/1200</v>
          </cell>
          <cell r="E150">
            <v>1</v>
          </cell>
          <cell r="F150">
            <v>1921</v>
          </cell>
          <cell r="G150">
            <v>7569.0062452750944</v>
          </cell>
          <cell r="H150">
            <v>75.690062452750951</v>
          </cell>
          <cell r="I150">
            <v>7644.6963077278451</v>
          </cell>
          <cell r="J150">
            <v>75.690062452750951</v>
          </cell>
          <cell r="K150">
            <v>7569.0062452750944</v>
          </cell>
          <cell r="L150">
            <v>1921</v>
          </cell>
        </row>
        <row r="151">
          <cell r="C151" t="str">
            <v>EA138SIU0D1-300-S2</v>
          </cell>
          <cell r="D151" t="str">
            <v>PA25/4450</v>
          </cell>
          <cell r="E151">
            <v>1</v>
          </cell>
          <cell r="F151">
            <v>4502</v>
          </cell>
          <cell r="G151">
            <v>17738.503964720705</v>
          </cell>
          <cell r="H151">
            <v>177.38503964720707</v>
          </cell>
          <cell r="I151">
            <v>17915.889004367913</v>
          </cell>
          <cell r="J151">
            <v>177.38503964720707</v>
          </cell>
          <cell r="K151">
            <v>17738.503964720705</v>
          </cell>
          <cell r="L151">
            <v>4502</v>
          </cell>
        </row>
        <row r="152">
          <cell r="C152" t="str">
            <v>EA138SIU0D1-300-A1</v>
          </cell>
          <cell r="D152" t="str">
            <v>PA25/4400</v>
          </cell>
          <cell r="E152">
            <v>2</v>
          </cell>
          <cell r="F152">
            <v>4469</v>
          </cell>
          <cell r="G152">
            <v>35216.958782024361</v>
          </cell>
          <cell r="H152">
            <v>352.16958782024363</v>
          </cell>
          <cell r="I152">
            <v>35569.128369844606</v>
          </cell>
          <cell r="J152">
            <v>352.16958782024363</v>
          </cell>
          <cell r="K152">
            <v>35216.958782024361</v>
          </cell>
          <cell r="L152">
            <v>8938</v>
          </cell>
        </row>
        <row r="153">
          <cell r="C153" t="str">
            <v>EA138SIU0D1-300-A2</v>
          </cell>
          <cell r="D153" t="str">
            <v>PA25/7000</v>
          </cell>
          <cell r="E153">
            <v>2</v>
          </cell>
          <cell r="F153">
            <v>6044</v>
          </cell>
          <cell r="G153">
            <v>47628.395363292737</v>
          </cell>
          <cell r="H153">
            <v>476.28395363292736</v>
          </cell>
          <cell r="I153">
            <v>48104.679316925663</v>
          </cell>
          <cell r="J153">
            <v>476.28395363292736</v>
          </cell>
          <cell r="K153">
            <v>47628.395363292737</v>
          </cell>
          <cell r="L153">
            <v>12088</v>
          </cell>
        </row>
        <row r="154">
          <cell r="C154" t="str">
            <v>EA138SIU0D1-400-S1</v>
          </cell>
          <cell r="D154" t="str">
            <v>PA25/1400</v>
          </cell>
          <cell r="E154">
            <v>1</v>
          </cell>
          <cell r="F154">
            <v>2123</v>
          </cell>
          <cell r="G154">
            <v>8364.9142419151613</v>
          </cell>
          <cell r="H154">
            <v>83.649142419151616</v>
          </cell>
          <cell r="I154">
            <v>8448.563384334313</v>
          </cell>
          <cell r="J154">
            <v>83.649142419151616</v>
          </cell>
          <cell r="K154">
            <v>8364.9142419151613</v>
          </cell>
          <cell r="L154">
            <v>2123</v>
          </cell>
        </row>
        <row r="155">
          <cell r="C155" t="str">
            <v>EA138SIU0D1-400-S2</v>
          </cell>
          <cell r="D155" t="str">
            <v>PA25/5450</v>
          </cell>
          <cell r="E155">
            <v>1</v>
          </cell>
          <cell r="F155">
            <v>5136</v>
          </cell>
          <cell r="G155">
            <v>20236.551835363294</v>
          </cell>
          <cell r="H155">
            <v>202.36551835363295</v>
          </cell>
          <cell r="I155">
            <v>20438.917353716926</v>
          </cell>
          <cell r="J155">
            <v>202.36551835363295</v>
          </cell>
          <cell r="K155">
            <v>20236.551835363294</v>
          </cell>
          <cell r="L155">
            <v>5136</v>
          </cell>
        </row>
        <row r="156">
          <cell r="C156" t="str">
            <v>EA138SIU0D1-400-A1</v>
          </cell>
          <cell r="D156" t="str">
            <v>PA25/5350</v>
          </cell>
          <cell r="E156">
            <v>2</v>
          </cell>
          <cell r="F156">
            <v>5075</v>
          </cell>
          <cell r="G156">
            <v>39992.406761864768</v>
          </cell>
          <cell r="H156">
            <v>399.92406761864771</v>
          </cell>
          <cell r="I156">
            <v>40392.330829483413</v>
          </cell>
          <cell r="J156">
            <v>399.92406761864771</v>
          </cell>
          <cell r="K156">
            <v>39992.406761864768</v>
          </cell>
          <cell r="L156">
            <v>10150</v>
          </cell>
        </row>
        <row r="157">
          <cell r="C157" t="str">
            <v>EA138SIU0D1-400-A2</v>
          </cell>
          <cell r="D157" t="str">
            <v>PA25/8500</v>
          </cell>
          <cell r="E157">
            <v>2</v>
          </cell>
          <cell r="F157">
            <v>6857</v>
          </cell>
          <cell r="G157">
            <v>54035.060722385555</v>
          </cell>
          <cell r="H157">
            <v>540.3506072238556</v>
          </cell>
          <cell r="I157">
            <v>54575.411329609407</v>
          </cell>
          <cell r="J157">
            <v>540.3506072238556</v>
          </cell>
          <cell r="K157">
            <v>54035.060722385555</v>
          </cell>
          <cell r="L157">
            <v>13714</v>
          </cell>
        </row>
        <row r="158">
          <cell r="C158" t="str">
            <v>EC138SEU0S1-240-S1</v>
          </cell>
          <cell r="D158" t="str">
            <v>PC25/600</v>
          </cell>
          <cell r="E158">
            <v>1</v>
          </cell>
          <cell r="F158">
            <v>6006</v>
          </cell>
          <cell r="G158">
            <v>3852.8592951848482</v>
          </cell>
          <cell r="H158">
            <v>38.528592951848481</v>
          </cell>
          <cell r="I158">
            <v>3891.3878881366968</v>
          </cell>
          <cell r="J158">
            <v>3891.3878881366968</v>
          </cell>
          <cell r="K158">
            <v>0</v>
          </cell>
          <cell r="L158">
            <v>6006</v>
          </cell>
        </row>
        <row r="159">
          <cell r="C159" t="str">
            <v>EA138SEU0S1-240-S2</v>
          </cell>
          <cell r="D159" t="str">
            <v>PA25/2450</v>
          </cell>
          <cell r="E159">
            <v>1</v>
          </cell>
          <cell r="F159">
            <v>3055</v>
          </cell>
          <cell r="G159">
            <v>12037.12341453171</v>
          </cell>
          <cell r="H159">
            <v>120.3712341453171</v>
          </cell>
          <cell r="I159">
            <v>12157.494648677028</v>
          </cell>
          <cell r="J159">
            <v>120.3712341453171</v>
          </cell>
          <cell r="K159">
            <v>12037.12341453171</v>
          </cell>
          <cell r="L159">
            <v>3055</v>
          </cell>
        </row>
        <row r="160">
          <cell r="C160" t="str">
            <v>EA138SEU0S1-240-A1</v>
          </cell>
          <cell r="D160" t="str">
            <v>PA25/4200</v>
          </cell>
          <cell r="E160">
            <v>1</v>
          </cell>
          <cell r="F160">
            <v>4336</v>
          </cell>
          <cell r="G160">
            <v>17084.440957580849</v>
          </cell>
          <cell r="H160">
            <v>170.8444095758085</v>
          </cell>
          <cell r="I160">
            <v>17255.285367156659</v>
          </cell>
          <cell r="J160">
            <v>170.8444095758085</v>
          </cell>
          <cell r="K160">
            <v>17084.440957580849</v>
          </cell>
          <cell r="L160">
            <v>4336</v>
          </cell>
        </row>
        <row r="161">
          <cell r="C161" t="str">
            <v>EA138SEU0S1-240-A2</v>
          </cell>
          <cell r="D161" t="str">
            <v>PA25/6750</v>
          </cell>
          <cell r="E161">
            <v>1</v>
          </cell>
          <cell r="F161">
            <v>5903</v>
          </cell>
          <cell r="G161">
            <v>23258.638139437211</v>
          </cell>
          <cell r="H161">
            <v>232.58638139437213</v>
          </cell>
          <cell r="I161">
            <v>23491.224520831584</v>
          </cell>
          <cell r="J161">
            <v>232.58638139437213</v>
          </cell>
          <cell r="K161">
            <v>23258.638139437211</v>
          </cell>
          <cell r="L161">
            <v>5903</v>
          </cell>
        </row>
        <row r="162">
          <cell r="C162" t="str">
            <v>EC138SEU0S1-300-S1</v>
          </cell>
          <cell r="D162" t="str">
            <v>PC25/700</v>
          </cell>
          <cell r="E162">
            <v>1</v>
          </cell>
          <cell r="F162">
            <v>5975</v>
          </cell>
          <cell r="G162">
            <v>3821.5862453451577</v>
          </cell>
          <cell r="H162">
            <v>38.215862453451578</v>
          </cell>
          <cell r="I162">
            <v>3859.8021077986095</v>
          </cell>
          <cell r="J162">
            <v>3859.8021077986095</v>
          </cell>
          <cell r="K162">
            <v>0</v>
          </cell>
          <cell r="L162">
            <v>5975</v>
          </cell>
        </row>
        <row r="163">
          <cell r="C163" t="str">
            <v>EA138SEU0S1-300-S2</v>
          </cell>
          <cell r="D163" t="str">
            <v>PA25/2800</v>
          </cell>
          <cell r="E163">
            <v>1</v>
          </cell>
          <cell r="F163">
            <v>3332</v>
          </cell>
          <cell r="G163">
            <v>13128.541805963881</v>
          </cell>
          <cell r="H163">
            <v>131.28541805963883</v>
          </cell>
          <cell r="I163">
            <v>13259.82722402352</v>
          </cell>
          <cell r="J163">
            <v>131.28541805963883</v>
          </cell>
          <cell r="K163">
            <v>13128.541805963881</v>
          </cell>
          <cell r="L163">
            <v>3332</v>
          </cell>
        </row>
        <row r="164">
          <cell r="C164" t="str">
            <v>EA138SEU0S1-300-A1</v>
          </cell>
          <cell r="D164" t="str">
            <v>PA25/4850</v>
          </cell>
          <cell r="E164">
            <v>1</v>
          </cell>
          <cell r="F164">
            <v>4761</v>
          </cell>
          <cell r="G164">
            <v>18758.999861402772</v>
          </cell>
          <cell r="H164">
            <v>187.58999861402773</v>
          </cell>
          <cell r="I164">
            <v>18946.5898600168</v>
          </cell>
          <cell r="J164">
            <v>187.58999861402773</v>
          </cell>
          <cell r="K164">
            <v>18758.999861402772</v>
          </cell>
          <cell r="L164">
            <v>4761</v>
          </cell>
        </row>
        <row r="165">
          <cell r="C165" t="str">
            <v>EA138SEU0S1-300-A2</v>
          </cell>
          <cell r="D165" t="str">
            <v>PA25/7800</v>
          </cell>
          <cell r="E165">
            <v>1</v>
          </cell>
          <cell r="F165">
            <v>6484</v>
          </cell>
          <cell r="G165">
            <v>25547.858664426712</v>
          </cell>
          <cell r="H165">
            <v>255.47858664426712</v>
          </cell>
          <cell r="I165">
            <v>25803.337251070981</v>
          </cell>
          <cell r="J165">
            <v>255.47858664426712</v>
          </cell>
          <cell r="K165">
            <v>25547.858664426712</v>
          </cell>
          <cell r="L165">
            <v>6484</v>
          </cell>
        </row>
        <row r="166">
          <cell r="C166" t="str">
            <v>EC138SEU0S1-400-S1</v>
          </cell>
          <cell r="D166" t="str">
            <v>PC25/800</v>
          </cell>
          <cell r="E166">
            <v>1</v>
          </cell>
          <cell r="F166">
            <v>6142</v>
          </cell>
          <cell r="G166">
            <v>3990.0571912557475</v>
          </cell>
          <cell r="H166">
            <v>39.900571912557474</v>
          </cell>
          <cell r="I166">
            <v>4029.9577631683051</v>
          </cell>
          <cell r="J166">
            <v>4029.9577631683051</v>
          </cell>
          <cell r="K166">
            <v>0</v>
          </cell>
          <cell r="L166">
            <v>6142</v>
          </cell>
        </row>
        <row r="167">
          <cell r="C167" t="str">
            <v>EA138SEU0S1-400-S2</v>
          </cell>
          <cell r="D167" t="str">
            <v>PA25/3450</v>
          </cell>
          <cell r="E167">
            <v>1</v>
          </cell>
          <cell r="F167">
            <v>3816</v>
          </cell>
          <cell r="G167">
            <v>15035.56888702226</v>
          </cell>
          <cell r="H167">
            <v>150.35568887022259</v>
          </cell>
          <cell r="I167">
            <v>15185.924575892483</v>
          </cell>
          <cell r="J167">
            <v>150.35568887022259</v>
          </cell>
          <cell r="K167">
            <v>15035.56888702226</v>
          </cell>
          <cell r="L167">
            <v>3816</v>
          </cell>
        </row>
        <row r="168">
          <cell r="C168" t="str">
            <v>EA138SEU0S1-400-A1</v>
          </cell>
          <cell r="D168" t="str">
            <v>PA25/6000</v>
          </cell>
          <cell r="E168">
            <v>1</v>
          </cell>
          <cell r="F168">
            <v>5468</v>
          </cell>
          <cell r="G168">
            <v>21544.677849643009</v>
          </cell>
          <cell r="H168">
            <v>215.44677849643008</v>
          </cell>
          <cell r="I168">
            <v>21760.124628139438</v>
          </cell>
          <cell r="J168">
            <v>215.44677849643008</v>
          </cell>
          <cell r="K168">
            <v>21544.677849643009</v>
          </cell>
          <cell r="L168">
            <v>5468</v>
          </cell>
        </row>
        <row r="169">
          <cell r="C169" t="str">
            <v>EA138SEU0S1-400-A2</v>
          </cell>
          <cell r="D169" t="str">
            <v>PA25/9700</v>
          </cell>
          <cell r="E169">
            <v>1</v>
          </cell>
          <cell r="F169">
            <v>7471</v>
          </cell>
          <cell r="G169">
            <v>29436.775459890803</v>
          </cell>
          <cell r="H169">
            <v>294.36775459890805</v>
          </cell>
          <cell r="I169">
            <v>29731.143214489712</v>
          </cell>
          <cell r="J169">
            <v>294.36775459890805</v>
          </cell>
          <cell r="K169">
            <v>29436.775459890803</v>
          </cell>
          <cell r="L169">
            <v>7471</v>
          </cell>
        </row>
        <row r="170">
          <cell r="C170" t="str">
            <v>EA138SEU0D1-240-S1</v>
          </cell>
          <cell r="D170" t="str">
            <v>PA25/900</v>
          </cell>
          <cell r="E170">
            <v>1</v>
          </cell>
          <cell r="F170">
            <v>1593</v>
          </cell>
          <cell r="G170">
            <v>6276.6407853842929</v>
          </cell>
          <cell r="H170">
            <v>62.766407853842928</v>
          </cell>
          <cell r="I170">
            <v>6339.4071932381357</v>
          </cell>
          <cell r="J170">
            <v>62.766407853842928</v>
          </cell>
          <cell r="K170">
            <v>6276.6407853842929</v>
          </cell>
          <cell r="L170">
            <v>1593</v>
          </cell>
        </row>
        <row r="171">
          <cell r="C171" t="str">
            <v>EA138SEU0D1-240-S2</v>
          </cell>
          <cell r="D171" t="str">
            <v>PA25/4050</v>
          </cell>
          <cell r="E171">
            <v>1</v>
          </cell>
          <cell r="F171">
            <v>4235</v>
          </cell>
          <cell r="G171">
            <v>16686.486959260816</v>
          </cell>
          <cell r="H171">
            <v>166.86486959260816</v>
          </cell>
          <cell r="I171">
            <v>16853.351828853425</v>
          </cell>
          <cell r="J171">
            <v>166.86486959260816</v>
          </cell>
          <cell r="K171">
            <v>16686.486959260816</v>
          </cell>
          <cell r="L171">
            <v>4235</v>
          </cell>
        </row>
        <row r="172">
          <cell r="C172" t="str">
            <v>EA138SEU0D1-240-A1</v>
          </cell>
          <cell r="D172" t="str">
            <v>PA25/4200</v>
          </cell>
          <cell r="E172">
            <v>2</v>
          </cell>
          <cell r="F172">
            <v>4336</v>
          </cell>
          <cell r="G172">
            <v>34168.881915161699</v>
          </cell>
          <cell r="H172">
            <v>341.688819151617</v>
          </cell>
          <cell r="I172">
            <v>34510.570734313318</v>
          </cell>
          <cell r="J172">
            <v>341.688819151617</v>
          </cell>
          <cell r="K172">
            <v>34168.881915161699</v>
          </cell>
          <cell r="L172">
            <v>8672</v>
          </cell>
        </row>
        <row r="173">
          <cell r="C173" t="str">
            <v>EA138SEU0D1-240-A2</v>
          </cell>
          <cell r="D173" t="str">
            <v>PA25/6750</v>
          </cell>
          <cell r="E173">
            <v>2</v>
          </cell>
          <cell r="F173">
            <v>5903</v>
          </cell>
          <cell r="G173">
            <v>46517.276278874422</v>
          </cell>
          <cell r="H173">
            <v>465.17276278874425</v>
          </cell>
          <cell r="I173">
            <v>46982.449041663167</v>
          </cell>
          <cell r="J173">
            <v>465.17276278874425</v>
          </cell>
          <cell r="K173">
            <v>46517.276278874422</v>
          </cell>
          <cell r="L173">
            <v>11806</v>
          </cell>
        </row>
        <row r="174">
          <cell r="C174" t="str">
            <v>EA138SEU0D1-300-S1</v>
          </cell>
          <cell r="D174" t="str">
            <v>PA25/1000</v>
          </cell>
          <cell r="E174">
            <v>1</v>
          </cell>
          <cell r="F174">
            <v>1706</v>
          </cell>
          <cell r="G174">
            <v>6721.8764468710624</v>
          </cell>
          <cell r="H174">
            <v>67.218764468710631</v>
          </cell>
          <cell r="I174">
            <v>6789.0952113397734</v>
          </cell>
          <cell r="J174">
            <v>67.218764468710631</v>
          </cell>
          <cell r="K174">
            <v>6721.8764468710624</v>
          </cell>
          <cell r="L174">
            <v>1706</v>
          </cell>
        </row>
        <row r="175">
          <cell r="C175" t="str">
            <v>EA138SEU0D1-300-S2</v>
          </cell>
          <cell r="D175" t="str">
            <v>PA25/4750</v>
          </cell>
          <cell r="E175">
            <v>1</v>
          </cell>
          <cell r="F175">
            <v>4697</v>
          </cell>
          <cell r="G175">
            <v>18506.830991180177</v>
          </cell>
          <cell r="H175">
            <v>185.06830991180178</v>
          </cell>
          <cell r="I175">
            <v>18691.89930109198</v>
          </cell>
          <cell r="J175">
            <v>185.06830991180178</v>
          </cell>
          <cell r="K175">
            <v>18506.830991180177</v>
          </cell>
          <cell r="L175">
            <v>4697</v>
          </cell>
        </row>
        <row r="176">
          <cell r="C176" t="str">
            <v>EA138SEU0D1-300-A1</v>
          </cell>
          <cell r="D176" t="str">
            <v>PA25/4850</v>
          </cell>
          <cell r="E176">
            <v>2</v>
          </cell>
          <cell r="F176">
            <v>4761</v>
          </cell>
          <cell r="G176">
            <v>37517.999722805544</v>
          </cell>
          <cell r="H176">
            <v>375.17999722805547</v>
          </cell>
          <cell r="I176">
            <v>37893.1797200336</v>
          </cell>
          <cell r="J176">
            <v>375.17999722805547</v>
          </cell>
          <cell r="K176">
            <v>37517.999722805544</v>
          </cell>
          <cell r="L176">
            <v>9522</v>
          </cell>
        </row>
        <row r="177">
          <cell r="C177" t="str">
            <v>EA138SEU0D1-300-A2</v>
          </cell>
          <cell r="D177" t="str">
            <v>PA25/7800</v>
          </cell>
          <cell r="E177">
            <v>2</v>
          </cell>
          <cell r="F177">
            <v>6484</v>
          </cell>
          <cell r="G177">
            <v>51095.717328853425</v>
          </cell>
          <cell r="H177">
            <v>510.95717328853425</v>
          </cell>
          <cell r="I177">
            <v>51606.674502141963</v>
          </cell>
          <cell r="J177">
            <v>510.95717328853425</v>
          </cell>
          <cell r="K177">
            <v>51095.717328853425</v>
          </cell>
          <cell r="L177">
            <v>12968</v>
          </cell>
        </row>
        <row r="178">
          <cell r="C178" t="str">
            <v>EA138SEU0D1-400-S1</v>
          </cell>
          <cell r="D178" t="str">
            <v>PA25/1150</v>
          </cell>
          <cell r="E178">
            <v>1</v>
          </cell>
          <cell r="F178">
            <v>1868</v>
          </cell>
          <cell r="G178">
            <v>7360.1788996220075</v>
          </cell>
          <cell r="H178">
            <v>73.60178899622008</v>
          </cell>
          <cell r="I178">
            <v>7433.7806886182279</v>
          </cell>
          <cell r="J178">
            <v>73.60178899622008</v>
          </cell>
          <cell r="K178">
            <v>7360.1788996220075</v>
          </cell>
          <cell r="L178">
            <v>1868</v>
          </cell>
        </row>
        <row r="179">
          <cell r="C179" t="str">
            <v>EA138SEU0D1-400-S2</v>
          </cell>
          <cell r="D179" t="str">
            <v>PA25/5950</v>
          </cell>
          <cell r="E179">
            <v>1</v>
          </cell>
          <cell r="F179">
            <v>5438</v>
          </cell>
          <cell r="G179">
            <v>21426.473691726165</v>
          </cell>
          <cell r="H179">
            <v>214.26473691726164</v>
          </cell>
          <cell r="I179">
            <v>21640.738428643428</v>
          </cell>
          <cell r="J179">
            <v>214.26473691726164</v>
          </cell>
          <cell r="K179">
            <v>21426.473691726165</v>
          </cell>
          <cell r="L179">
            <v>5438</v>
          </cell>
        </row>
        <row r="180">
          <cell r="C180" t="str">
            <v>EA138SEU0D1-400-A1</v>
          </cell>
          <cell r="D180" t="str">
            <v>PA25/6000</v>
          </cell>
          <cell r="E180">
            <v>2</v>
          </cell>
          <cell r="F180">
            <v>5468</v>
          </cell>
          <cell r="G180">
            <v>43089.355699286018</v>
          </cell>
          <cell r="H180">
            <v>430.89355699286017</v>
          </cell>
          <cell r="I180">
            <v>43520.249256278876</v>
          </cell>
          <cell r="J180">
            <v>430.89355699286017</v>
          </cell>
          <cell r="K180">
            <v>43089.355699286018</v>
          </cell>
          <cell r="L180">
            <v>10936</v>
          </cell>
        </row>
        <row r="181">
          <cell r="C181" t="str">
            <v>EA138SEU0D1-400-A2</v>
          </cell>
          <cell r="D181" t="str">
            <v>PA25/9700</v>
          </cell>
          <cell r="E181">
            <v>2</v>
          </cell>
          <cell r="F181">
            <v>7471</v>
          </cell>
          <cell r="G181">
            <v>58873.550919781606</v>
          </cell>
          <cell r="H181">
            <v>588.7355091978161</v>
          </cell>
          <cell r="I181">
            <v>59462.286428979423</v>
          </cell>
          <cell r="J181">
            <v>588.7355091978161</v>
          </cell>
          <cell r="K181">
            <v>58873.550919781606</v>
          </cell>
          <cell r="L181">
            <v>14942</v>
          </cell>
        </row>
        <row r="182">
          <cell r="C182" t="str">
            <v>EC060COU0S0-070-S1</v>
          </cell>
          <cell r="D182" t="str">
            <v>PC18/300</v>
          </cell>
          <cell r="E182">
            <v>1</v>
          </cell>
          <cell r="F182">
            <v>3638.25</v>
          </cell>
          <cell r="G182">
            <v>1464.2540126710796</v>
          </cell>
          <cell r="H182">
            <v>14.642540126710797</v>
          </cell>
          <cell r="I182">
            <v>1478.8965527977905</v>
          </cell>
          <cell r="J182">
            <v>1478.8965527977905</v>
          </cell>
          <cell r="K182">
            <v>0</v>
          </cell>
          <cell r="L182">
            <v>3638.25</v>
          </cell>
        </row>
        <row r="183">
          <cell r="C183" t="str">
            <v>EA060COU0S0-070-S2</v>
          </cell>
          <cell r="D183" t="str">
            <v>PA17/850</v>
          </cell>
          <cell r="E183">
            <v>1</v>
          </cell>
          <cell r="F183">
            <v>1041</v>
          </cell>
          <cell r="G183">
            <v>4101.6842797144054</v>
          </cell>
          <cell r="H183">
            <v>41.016842797144058</v>
          </cell>
          <cell r="I183">
            <v>4142.7011225115493</v>
          </cell>
          <cell r="J183">
            <v>41.016842797144058</v>
          </cell>
          <cell r="K183">
            <v>4101.6842797144054</v>
          </cell>
          <cell r="L183">
            <v>1041</v>
          </cell>
        </row>
        <row r="184">
          <cell r="C184" t="str">
            <v>EA060COU0S0-070-A1</v>
          </cell>
          <cell r="D184" t="str">
            <v>PA18/1400</v>
          </cell>
          <cell r="E184">
            <v>1</v>
          </cell>
          <cell r="F184">
            <v>1525</v>
          </cell>
          <cell r="G184">
            <v>6008.7113607727852</v>
          </cell>
          <cell r="H184">
            <v>60.087113607727851</v>
          </cell>
          <cell r="I184">
            <v>6068.7984743805127</v>
          </cell>
          <cell r="J184">
            <v>60.087113607727851</v>
          </cell>
          <cell r="K184">
            <v>6008.7113607727852</v>
          </cell>
          <cell r="L184">
            <v>1525</v>
          </cell>
        </row>
        <row r="185">
          <cell r="C185" t="str">
            <v>EA060COU0S0-070-A2</v>
          </cell>
          <cell r="D185" t="str">
            <v>PA17/2150</v>
          </cell>
          <cell r="E185">
            <v>1</v>
          </cell>
          <cell r="F185">
            <v>1902</v>
          </cell>
          <cell r="G185">
            <v>7494.1436119277614</v>
          </cell>
          <cell r="H185">
            <v>74.941436119277611</v>
          </cell>
          <cell r="I185">
            <v>7569.085048047039</v>
          </cell>
          <cell r="J185">
            <v>74.941436119277611</v>
          </cell>
          <cell r="K185">
            <v>7494.1436119277614</v>
          </cell>
          <cell r="L185">
            <v>1902</v>
          </cell>
        </row>
        <row r="186">
          <cell r="C186" t="str">
            <v>EC060COU0S0-120-S1</v>
          </cell>
          <cell r="D186" t="str">
            <v>PC18/400</v>
          </cell>
          <cell r="E186">
            <v>1</v>
          </cell>
          <cell r="F186">
            <v>3696</v>
          </cell>
          <cell r="G186">
            <v>1522.5126780982446</v>
          </cell>
          <cell r="H186">
            <v>15.225126780982446</v>
          </cell>
          <cell r="I186">
            <v>1537.737804879227</v>
          </cell>
          <cell r="J186">
            <v>1537.737804879227</v>
          </cell>
          <cell r="K186">
            <v>0</v>
          </cell>
          <cell r="L186">
            <v>3696</v>
          </cell>
        </row>
        <row r="187">
          <cell r="C187" t="str">
            <v>EA060COU0S0-120-S2</v>
          </cell>
          <cell r="D187" t="str">
            <v>PA17/1300</v>
          </cell>
          <cell r="E187">
            <v>1</v>
          </cell>
          <cell r="F187">
            <v>1372</v>
          </cell>
          <cell r="G187">
            <v>5405.8701553968922</v>
          </cell>
          <cell r="H187">
            <v>54.058701553968923</v>
          </cell>
          <cell r="I187">
            <v>5459.9288569508608</v>
          </cell>
          <cell r="J187">
            <v>54.058701553968923</v>
          </cell>
          <cell r="K187">
            <v>5405.8701553968922</v>
          </cell>
          <cell r="L187">
            <v>1372</v>
          </cell>
        </row>
        <row r="188">
          <cell r="C188" t="str">
            <v>EA060COU0S0-120-A1</v>
          </cell>
          <cell r="D188" t="str">
            <v>PA18/2150</v>
          </cell>
          <cell r="E188">
            <v>1</v>
          </cell>
          <cell r="F188">
            <v>2015</v>
          </cell>
          <cell r="G188">
            <v>7939.3792734145318</v>
          </cell>
          <cell r="H188">
            <v>79.393792734145322</v>
          </cell>
          <cell r="I188">
            <v>8018.7730661486767</v>
          </cell>
          <cell r="J188">
            <v>79.393792734145322</v>
          </cell>
          <cell r="K188">
            <v>7939.3792734145318</v>
          </cell>
          <cell r="L188">
            <v>2015</v>
          </cell>
        </row>
        <row r="189">
          <cell r="C189" t="str">
            <v>EA060COU0S0-120-A2</v>
          </cell>
          <cell r="D189" t="str">
            <v>PA17/3400</v>
          </cell>
          <cell r="E189">
            <v>1</v>
          </cell>
          <cell r="F189">
            <v>2562</v>
          </cell>
          <cell r="G189">
            <v>10094.635086098278</v>
          </cell>
          <cell r="H189">
            <v>100.94635086098279</v>
          </cell>
          <cell r="I189">
            <v>10195.581436959261</v>
          </cell>
          <cell r="J189">
            <v>100.94635086098279</v>
          </cell>
          <cell r="K189">
            <v>10094.635086098278</v>
          </cell>
          <cell r="L189">
            <v>2562</v>
          </cell>
        </row>
        <row r="190">
          <cell r="C190" t="str">
            <v>EC060COU0S09150-S1</v>
          </cell>
          <cell r="D190" t="str">
            <v>PC23/1600</v>
          </cell>
          <cell r="E190">
            <v>1</v>
          </cell>
          <cell r="F190">
            <v>6408</v>
          </cell>
          <cell r="G190">
            <v>4258.4001350414783</v>
          </cell>
          <cell r="H190">
            <v>42.584001350414781</v>
          </cell>
          <cell r="I190">
            <v>4300.9841363918931</v>
          </cell>
          <cell r="J190">
            <v>4300.9841363918931</v>
          </cell>
          <cell r="K190">
            <v>0</v>
          </cell>
          <cell r="L190">
            <v>6408</v>
          </cell>
        </row>
        <row r="191">
          <cell r="C191" t="str">
            <v>EA060COU0S09150-S2</v>
          </cell>
          <cell r="D191" t="str">
            <v>PA19/2700</v>
          </cell>
          <cell r="E191">
            <v>1</v>
          </cell>
          <cell r="F191">
            <v>2468</v>
          </cell>
          <cell r="G191">
            <v>9724.262057958842</v>
          </cell>
          <cell r="H191">
            <v>97.242620579588419</v>
          </cell>
          <cell r="I191">
            <v>9821.5046785384311</v>
          </cell>
          <cell r="J191">
            <v>97.242620579588419</v>
          </cell>
          <cell r="K191">
            <v>9724.262057958842</v>
          </cell>
          <cell r="L191">
            <v>2468</v>
          </cell>
        </row>
        <row r="192">
          <cell r="C192" t="str">
            <v>EA060COU0S09150-A1</v>
          </cell>
          <cell r="D192" t="str">
            <v>PA22/4300</v>
          </cell>
          <cell r="E192">
            <v>1</v>
          </cell>
          <cell r="F192">
            <v>3852</v>
          </cell>
          <cell r="G192">
            <v>15177.413876522471</v>
          </cell>
          <cell r="H192">
            <v>151.77413876522471</v>
          </cell>
          <cell r="I192">
            <v>15329.188015287695</v>
          </cell>
          <cell r="J192">
            <v>151.77413876522471</v>
          </cell>
          <cell r="K192">
            <v>15177.413876522471</v>
          </cell>
          <cell r="L192">
            <v>3852</v>
          </cell>
        </row>
        <row r="193">
          <cell r="C193" t="str">
            <v>EA060COU0S09150-A2</v>
          </cell>
          <cell r="D193" t="str">
            <v>PA22/6250</v>
          </cell>
          <cell r="E193">
            <v>1</v>
          </cell>
          <cell r="F193">
            <v>4926</v>
          </cell>
          <cell r="G193">
            <v>19409.1227299454</v>
          </cell>
          <cell r="H193">
            <v>194.091227299454</v>
          </cell>
          <cell r="I193">
            <v>19603.213957244854</v>
          </cell>
          <cell r="J193">
            <v>194.091227299454</v>
          </cell>
          <cell r="K193">
            <v>19409.1227299454</v>
          </cell>
          <cell r="L193">
            <v>4926</v>
          </cell>
        </row>
        <row r="194">
          <cell r="C194" t="str">
            <v>EC060COU0S0-240-S1</v>
          </cell>
          <cell r="D194" t="str">
            <v>PC18/600</v>
          </cell>
          <cell r="E194">
            <v>1</v>
          </cell>
          <cell r="F194">
            <v>3850</v>
          </cell>
          <cell r="G194">
            <v>1677.8691192373517</v>
          </cell>
          <cell r="H194">
            <v>16.778691192373518</v>
          </cell>
          <cell r="I194">
            <v>1694.6478104297253</v>
          </cell>
          <cell r="J194">
            <v>1694.6478104297253</v>
          </cell>
          <cell r="K194">
            <v>0</v>
          </cell>
          <cell r="L194">
            <v>3850</v>
          </cell>
        </row>
        <row r="195">
          <cell r="C195" t="str">
            <v>EA060COU0S0-240-S2</v>
          </cell>
          <cell r="D195" t="str">
            <v>PA17/2300</v>
          </cell>
          <cell r="E195">
            <v>1</v>
          </cell>
          <cell r="F195">
            <v>1987</v>
          </cell>
          <cell r="G195">
            <v>7829.0553926921466</v>
          </cell>
          <cell r="H195">
            <v>78.290553926921461</v>
          </cell>
          <cell r="I195">
            <v>7907.3459466190679</v>
          </cell>
          <cell r="J195">
            <v>78.290553926921461</v>
          </cell>
          <cell r="K195">
            <v>7829.0553926921466</v>
          </cell>
          <cell r="L195">
            <v>1987</v>
          </cell>
        </row>
        <row r="196">
          <cell r="C196" t="str">
            <v>EA060COU0S0-240-A1</v>
          </cell>
          <cell r="D196" t="str">
            <v>PA18/3950</v>
          </cell>
          <cell r="E196">
            <v>1</v>
          </cell>
          <cell r="F196">
            <v>2992</v>
          </cell>
          <cell r="G196">
            <v>11788.894682906342</v>
          </cell>
          <cell r="H196">
            <v>117.88894682906343</v>
          </cell>
          <cell r="I196">
            <v>11906.783629735406</v>
          </cell>
          <cell r="J196">
            <v>117.88894682906343</v>
          </cell>
          <cell r="K196">
            <v>11788.894682906342</v>
          </cell>
          <cell r="L196">
            <v>2992</v>
          </cell>
        </row>
        <row r="197">
          <cell r="C197" t="str">
            <v>EA060COU0S0-240-A2</v>
          </cell>
          <cell r="D197" t="str">
            <v>PA18/6300</v>
          </cell>
          <cell r="E197">
            <v>1</v>
          </cell>
          <cell r="F197">
            <v>4053</v>
          </cell>
          <cell r="G197">
            <v>15969.38173456531</v>
          </cell>
          <cell r="H197">
            <v>159.69381734565309</v>
          </cell>
          <cell r="I197">
            <v>16129.075551910963</v>
          </cell>
          <cell r="J197">
            <v>159.69381734565309</v>
          </cell>
          <cell r="K197">
            <v>15969.38173456531</v>
          </cell>
          <cell r="L197">
            <v>4053</v>
          </cell>
        </row>
        <row r="198">
          <cell r="C198" t="str">
            <v>EC060COU0S0-300-S1</v>
          </cell>
          <cell r="D198" t="str">
            <v>PC18/600</v>
          </cell>
          <cell r="E198">
            <v>1</v>
          </cell>
          <cell r="F198">
            <v>3850</v>
          </cell>
          <cell r="G198">
            <v>1677.8691192373517</v>
          </cell>
          <cell r="H198">
            <v>16.778691192373518</v>
          </cell>
          <cell r="I198">
            <v>1694.6478104297253</v>
          </cell>
          <cell r="J198">
            <v>1694.6478104297253</v>
          </cell>
          <cell r="K198">
            <v>0</v>
          </cell>
          <cell r="L198">
            <v>3850</v>
          </cell>
        </row>
        <row r="199">
          <cell r="C199" t="str">
            <v>EA060COU0S0-300-S2</v>
          </cell>
          <cell r="D199" t="str">
            <v>PA17/2700</v>
          </cell>
          <cell r="E199">
            <v>1</v>
          </cell>
          <cell r="F199">
            <v>2206</v>
          </cell>
          <cell r="G199">
            <v>8691.9457454850908</v>
          </cell>
          <cell r="H199">
            <v>86.919457454850914</v>
          </cell>
          <cell r="I199">
            <v>8778.8652029399418</v>
          </cell>
          <cell r="J199">
            <v>86.919457454850914</v>
          </cell>
          <cell r="K199">
            <v>8691.9457454850908</v>
          </cell>
          <cell r="L199">
            <v>2206</v>
          </cell>
        </row>
        <row r="200">
          <cell r="C200" t="str">
            <v>EA060COU0S0-300-A1</v>
          </cell>
          <cell r="D200" t="str">
            <v>PA18/4700</v>
          </cell>
          <cell r="E200">
            <v>1</v>
          </cell>
          <cell r="F200">
            <v>3350</v>
          </cell>
          <cell r="G200">
            <v>13199.464300713986</v>
          </cell>
          <cell r="H200">
            <v>131.99464300713987</v>
          </cell>
          <cell r="I200">
            <v>13331.458943721125</v>
          </cell>
          <cell r="J200">
            <v>131.99464300713987</v>
          </cell>
          <cell r="K200">
            <v>13199.464300713986</v>
          </cell>
          <cell r="L200">
            <v>3350</v>
          </cell>
        </row>
        <row r="201">
          <cell r="C201" t="str">
            <v>EA060COU0S0-300-A2</v>
          </cell>
          <cell r="D201" t="str">
            <v>PA18/7600</v>
          </cell>
          <cell r="E201">
            <v>1</v>
          </cell>
          <cell r="F201">
            <v>4579</v>
          </cell>
          <cell r="G201">
            <v>18041.894636707268</v>
          </cell>
          <cell r="H201">
            <v>180.41894636707269</v>
          </cell>
          <cell r="I201">
            <v>18222.313583074341</v>
          </cell>
          <cell r="J201">
            <v>180.41894636707269</v>
          </cell>
          <cell r="K201">
            <v>18041.894636707268</v>
          </cell>
          <cell r="L201">
            <v>4579</v>
          </cell>
        </row>
        <row r="202">
          <cell r="C202" t="str">
            <v>EC060COU0S0-400-S1</v>
          </cell>
          <cell r="D202" t="str">
            <v>PC18/700</v>
          </cell>
          <cell r="E202">
            <v>1</v>
          </cell>
          <cell r="F202">
            <v>3903</v>
          </cell>
          <cell r="G202">
            <v>1731.3359463826287</v>
          </cell>
          <cell r="H202">
            <v>17.313359463826288</v>
          </cell>
          <cell r="I202">
            <v>1748.649305846455</v>
          </cell>
          <cell r="J202">
            <v>1748.649305846455</v>
          </cell>
          <cell r="K202">
            <v>0</v>
          </cell>
          <cell r="L202">
            <v>3903</v>
          </cell>
        </row>
        <row r="203">
          <cell r="C203" t="str">
            <v>EA060COU0S0-400-S2</v>
          </cell>
          <cell r="D203" t="str">
            <v>PA17/3500</v>
          </cell>
          <cell r="E203">
            <v>1</v>
          </cell>
          <cell r="F203">
            <v>2611</v>
          </cell>
          <cell r="G203">
            <v>10287.701877362453</v>
          </cell>
          <cell r="H203">
            <v>102.87701877362453</v>
          </cell>
          <cell r="I203">
            <v>10390.578896136078</v>
          </cell>
          <cell r="J203">
            <v>102.87701877362453</v>
          </cell>
          <cell r="K203">
            <v>10287.701877362453</v>
          </cell>
          <cell r="L203">
            <v>2611</v>
          </cell>
        </row>
        <row r="204">
          <cell r="C204" t="str">
            <v>EA060COU0S0-400-A1</v>
          </cell>
          <cell r="D204" t="str">
            <v>PA18/6100</v>
          </cell>
          <cell r="E204">
            <v>1</v>
          </cell>
          <cell r="F204">
            <v>3969</v>
          </cell>
          <cell r="G204">
            <v>15638.410092398153</v>
          </cell>
          <cell r="H204">
            <v>156.38410092398155</v>
          </cell>
          <cell r="I204">
            <v>15794.794193322135</v>
          </cell>
          <cell r="J204">
            <v>156.38410092398155</v>
          </cell>
          <cell r="K204">
            <v>15638.410092398153</v>
          </cell>
          <cell r="L204">
            <v>3969</v>
          </cell>
        </row>
        <row r="205">
          <cell r="C205" t="str">
            <v>EA060COU0S0-400-A2</v>
          </cell>
          <cell r="D205" t="str">
            <v>PA18/9900</v>
          </cell>
          <cell r="E205">
            <v>1</v>
          </cell>
          <cell r="F205">
            <v>5437</v>
          </cell>
          <cell r="G205">
            <v>21422.533553128938</v>
          </cell>
          <cell r="H205">
            <v>214.22533553128937</v>
          </cell>
          <cell r="I205">
            <v>21636.758888660228</v>
          </cell>
          <cell r="J205">
            <v>214.22533553128937</v>
          </cell>
          <cell r="K205">
            <v>21422.533553128938</v>
          </cell>
          <cell r="L205">
            <v>5437</v>
          </cell>
        </row>
        <row r="206">
          <cell r="C206" t="str">
            <v>EC060COU0D0-070-S1</v>
          </cell>
          <cell r="D206" t="str">
            <v>PC18/500</v>
          </cell>
          <cell r="E206">
            <v>1</v>
          </cell>
          <cell r="F206">
            <v>3819.2</v>
          </cell>
          <cell r="G206">
            <v>1646.79783100953</v>
          </cell>
          <cell r="H206">
            <v>16.467978310095301</v>
          </cell>
          <cell r="I206">
            <v>1663.2658093196253</v>
          </cell>
          <cell r="J206">
            <v>1663.2658093196253</v>
          </cell>
          <cell r="K206">
            <v>0</v>
          </cell>
          <cell r="L206">
            <v>3819.2</v>
          </cell>
        </row>
        <row r="207">
          <cell r="C207" t="str">
            <v>EA060COU0D0-070-S2</v>
          </cell>
          <cell r="D207" t="str">
            <v>PA18/1550</v>
          </cell>
          <cell r="E207">
            <v>1</v>
          </cell>
          <cell r="F207">
            <v>1629</v>
          </cell>
          <cell r="G207">
            <v>6418.4857748845025</v>
          </cell>
          <cell r="H207">
            <v>64.184857748845019</v>
          </cell>
          <cell r="I207">
            <v>6482.6706326333479</v>
          </cell>
          <cell r="J207">
            <v>64.184857748845019</v>
          </cell>
          <cell r="K207">
            <v>6418.4857748845025</v>
          </cell>
          <cell r="L207">
            <v>1629</v>
          </cell>
        </row>
        <row r="208">
          <cell r="C208" t="str">
            <v>EA060COU0D0-070-A1</v>
          </cell>
          <cell r="D208" t="str">
            <v>PA18/1400</v>
          </cell>
          <cell r="E208">
            <v>2</v>
          </cell>
          <cell r="F208">
            <v>1525</v>
          </cell>
          <cell r="G208">
            <v>12017.42272154557</v>
          </cell>
          <cell r="H208">
            <v>120.1742272154557</v>
          </cell>
          <cell r="I208">
            <v>12137.596948761025</v>
          </cell>
          <cell r="J208">
            <v>120.1742272154557</v>
          </cell>
          <cell r="K208">
            <v>12017.42272154557</v>
          </cell>
          <cell r="L208">
            <v>3050</v>
          </cell>
        </row>
        <row r="209">
          <cell r="C209" t="str">
            <v>EA060COU0D0-070-A2</v>
          </cell>
          <cell r="D209" t="str">
            <v>PA17/2150</v>
          </cell>
          <cell r="E209">
            <v>2</v>
          </cell>
          <cell r="F209">
            <v>1902</v>
          </cell>
          <cell r="G209">
            <v>14988.287223855523</v>
          </cell>
          <cell r="H209">
            <v>149.88287223855522</v>
          </cell>
          <cell r="I209">
            <v>15138.170096094078</v>
          </cell>
          <cell r="J209">
            <v>149.88287223855522</v>
          </cell>
          <cell r="K209">
            <v>14988.287223855523</v>
          </cell>
          <cell r="L209">
            <v>3804</v>
          </cell>
        </row>
        <row r="210">
          <cell r="C210" t="str">
            <v>EC060COU0D0-120-S1</v>
          </cell>
          <cell r="D210" t="str">
            <v>PC18/700</v>
          </cell>
          <cell r="E210">
            <v>1</v>
          </cell>
          <cell r="F210">
            <v>3903</v>
          </cell>
          <cell r="G210">
            <v>1731.3359463826287</v>
          </cell>
          <cell r="H210">
            <v>17.313359463826288</v>
          </cell>
          <cell r="I210">
            <v>1748.649305846455</v>
          </cell>
          <cell r="J210">
            <v>1748.649305846455</v>
          </cell>
          <cell r="K210">
            <v>0</v>
          </cell>
          <cell r="L210">
            <v>3903</v>
          </cell>
        </row>
        <row r="211">
          <cell r="C211" t="str">
            <v>EA060COU0D0-120-S2</v>
          </cell>
          <cell r="D211" t="str">
            <v>PA18/2400</v>
          </cell>
          <cell r="E211">
            <v>1</v>
          </cell>
          <cell r="F211">
            <v>2164</v>
          </cell>
          <cell r="G211">
            <v>8526.4599244015117</v>
          </cell>
          <cell r="H211">
            <v>85.264599244015116</v>
          </cell>
          <cell r="I211">
            <v>8611.7245236455274</v>
          </cell>
          <cell r="J211">
            <v>85.264599244015116</v>
          </cell>
          <cell r="K211">
            <v>8526.4599244015117</v>
          </cell>
          <cell r="L211">
            <v>2164</v>
          </cell>
        </row>
        <row r="212">
          <cell r="C212" t="str">
            <v>EA060COU0D0-120-A1</v>
          </cell>
          <cell r="D212" t="str">
            <v>PA18/2150</v>
          </cell>
          <cell r="E212">
            <v>2</v>
          </cell>
          <cell r="F212">
            <v>2015</v>
          </cell>
          <cell r="G212">
            <v>15878.758546829064</v>
          </cell>
          <cell r="H212">
            <v>158.78758546829064</v>
          </cell>
          <cell r="I212">
            <v>16037.546132297353</v>
          </cell>
          <cell r="J212">
            <v>158.78758546829064</v>
          </cell>
          <cell r="K212">
            <v>15878.758546829064</v>
          </cell>
          <cell r="L212">
            <v>4030</v>
          </cell>
        </row>
        <row r="213">
          <cell r="C213" t="str">
            <v>EA060COU0D0-120-A2</v>
          </cell>
          <cell r="D213" t="str">
            <v>PA17/3400</v>
          </cell>
          <cell r="E213">
            <v>2</v>
          </cell>
          <cell r="F213">
            <v>2562</v>
          </cell>
          <cell r="G213">
            <v>20189.270172196557</v>
          </cell>
          <cell r="H213">
            <v>201.89270172196558</v>
          </cell>
          <cell r="I213">
            <v>20391.162873918522</v>
          </cell>
          <cell r="J213">
            <v>201.89270172196558</v>
          </cell>
          <cell r="K213">
            <v>20189.270172196557</v>
          </cell>
          <cell r="L213">
            <v>5124</v>
          </cell>
        </row>
        <row r="214">
          <cell r="C214" t="str">
            <v>EC060COU0D09150-S1</v>
          </cell>
          <cell r="D214" t="str">
            <v>PC25/3400</v>
          </cell>
          <cell r="E214">
            <v>1</v>
          </cell>
          <cell r="F214">
            <v>7849</v>
          </cell>
          <cell r="G214">
            <v>5712.0925485574062</v>
          </cell>
          <cell r="H214">
            <v>57.120925485574062</v>
          </cell>
          <cell r="I214">
            <v>5769.2134740429801</v>
          </cell>
          <cell r="J214">
            <v>5769.2134740429801</v>
          </cell>
          <cell r="K214">
            <v>0</v>
          </cell>
          <cell r="L214">
            <v>7849</v>
          </cell>
        </row>
        <row r="215">
          <cell r="C215" t="str">
            <v>EA060COU0D09150-S2</v>
          </cell>
          <cell r="D215" t="str">
            <v>PA21/5850</v>
          </cell>
          <cell r="E215">
            <v>1</v>
          </cell>
          <cell r="F215">
            <v>4501</v>
          </cell>
          <cell r="G215">
            <v>17734.563826123478</v>
          </cell>
          <cell r="H215">
            <v>177.3456382612348</v>
          </cell>
          <cell r="I215">
            <v>17911.909464384713</v>
          </cell>
          <cell r="J215">
            <v>177.3456382612348</v>
          </cell>
          <cell r="K215">
            <v>17734.563826123478</v>
          </cell>
          <cell r="L215">
            <v>4501</v>
          </cell>
        </row>
        <row r="216">
          <cell r="C216" t="str">
            <v>EA060COU0D09150-A1</v>
          </cell>
          <cell r="D216" t="str">
            <v>PA22/4500</v>
          </cell>
          <cell r="E216">
            <v>2</v>
          </cell>
          <cell r="F216">
            <v>3962</v>
          </cell>
          <cell r="G216">
            <v>31221.658244435112</v>
          </cell>
          <cell r="H216">
            <v>312.2165824443511</v>
          </cell>
          <cell r="I216">
            <v>31533.874826879462</v>
          </cell>
          <cell r="J216">
            <v>312.2165824443511</v>
          </cell>
          <cell r="K216">
            <v>31221.658244435112</v>
          </cell>
          <cell r="L216">
            <v>7924</v>
          </cell>
        </row>
        <row r="217">
          <cell r="C217" t="str">
            <v>EA060COU0D09150-A2</v>
          </cell>
          <cell r="D217" t="str">
            <v>PA22/6550</v>
          </cell>
          <cell r="E217">
            <v>2</v>
          </cell>
          <cell r="F217">
            <v>5066</v>
          </cell>
          <cell r="G217">
            <v>39921.484267114662</v>
          </cell>
          <cell r="H217">
            <v>399.21484267114664</v>
          </cell>
          <cell r="I217">
            <v>40320.699109785812</v>
          </cell>
          <cell r="J217">
            <v>399.21484267114664</v>
          </cell>
          <cell r="K217">
            <v>39921.484267114662</v>
          </cell>
          <cell r="L217">
            <v>10132</v>
          </cell>
        </row>
        <row r="218">
          <cell r="C218" t="str">
            <v>EC060COU0D0-240-S1</v>
          </cell>
          <cell r="D218" t="str">
            <v>PC18/1000</v>
          </cell>
          <cell r="E218">
            <v>1</v>
          </cell>
          <cell r="F218">
            <v>4123.04</v>
          </cell>
          <cell r="G218">
            <v>1953.314071760869</v>
          </cell>
          <cell r="H218">
            <v>19.533140717608688</v>
          </cell>
          <cell r="I218">
            <v>1972.8472124784776</v>
          </cell>
          <cell r="J218">
            <v>1972.8472124784776</v>
          </cell>
          <cell r="K218">
            <v>0</v>
          </cell>
          <cell r="L218">
            <v>4123.04</v>
          </cell>
        </row>
        <row r="219">
          <cell r="C219" t="str">
            <v>EA060COU0D0-240-S2</v>
          </cell>
          <cell r="D219" t="str">
            <v>PA18/4300</v>
          </cell>
          <cell r="E219">
            <v>1</v>
          </cell>
          <cell r="F219">
            <v>3162</v>
          </cell>
          <cell r="G219">
            <v>12458.718244435111</v>
          </cell>
          <cell r="H219">
            <v>124.58718244435111</v>
          </cell>
          <cell r="I219">
            <v>12583.305426879462</v>
          </cell>
          <cell r="J219">
            <v>124.58718244435111</v>
          </cell>
          <cell r="K219">
            <v>12458.718244435111</v>
          </cell>
          <cell r="L219">
            <v>3162</v>
          </cell>
        </row>
        <row r="220">
          <cell r="C220" t="str">
            <v>EA060COU0D0-240-A1</v>
          </cell>
          <cell r="D220" t="str">
            <v>PA18/3950</v>
          </cell>
          <cell r="E220">
            <v>2</v>
          </cell>
          <cell r="F220">
            <v>2992</v>
          </cell>
          <cell r="G220">
            <v>23577.789365812685</v>
          </cell>
          <cell r="H220">
            <v>235.77789365812686</v>
          </cell>
          <cell r="I220">
            <v>23813.567259470812</v>
          </cell>
          <cell r="J220">
            <v>235.77789365812686</v>
          </cell>
          <cell r="K220">
            <v>23577.789365812685</v>
          </cell>
          <cell r="L220">
            <v>5984</v>
          </cell>
        </row>
        <row r="221">
          <cell r="C221" t="str">
            <v>EA060COU0D0-240-A2</v>
          </cell>
          <cell r="D221" t="str">
            <v>PA18/6300</v>
          </cell>
          <cell r="E221">
            <v>2</v>
          </cell>
          <cell r="F221">
            <v>4053</v>
          </cell>
          <cell r="G221">
            <v>31938.763469130619</v>
          </cell>
          <cell r="H221">
            <v>319.38763469130618</v>
          </cell>
          <cell r="I221">
            <v>32258.151103821925</v>
          </cell>
          <cell r="J221">
            <v>319.38763469130618</v>
          </cell>
          <cell r="K221">
            <v>31938.763469130619</v>
          </cell>
          <cell r="L221">
            <v>8106</v>
          </cell>
        </row>
        <row r="222">
          <cell r="C222" t="str">
            <v>EC060COU0D0-300-S1</v>
          </cell>
          <cell r="D222" t="str">
            <v>PC19/1100</v>
          </cell>
          <cell r="E222">
            <v>1</v>
          </cell>
          <cell r="F222">
            <v>4518.424343909126</v>
          </cell>
          <cell r="G222">
            <v>2352.1809844351715</v>
          </cell>
          <cell r="H222">
            <v>23.521809844351715</v>
          </cell>
          <cell r="I222">
            <v>2375.702794279523</v>
          </cell>
          <cell r="J222">
            <v>2375.702794279523</v>
          </cell>
          <cell r="K222">
            <v>0</v>
          </cell>
          <cell r="L222">
            <v>4518.424343909126</v>
          </cell>
        </row>
        <row r="223">
          <cell r="C223" t="str">
            <v>EA060COU0D0-300-S2</v>
          </cell>
          <cell r="D223" t="str">
            <v>PA18/5100</v>
          </cell>
          <cell r="E223">
            <v>1</v>
          </cell>
          <cell r="F223">
            <v>3533</v>
          </cell>
          <cell r="G223">
            <v>13920.50966400672</v>
          </cell>
          <cell r="H223">
            <v>139.20509664006721</v>
          </cell>
          <cell r="I223">
            <v>14059.714760646788</v>
          </cell>
          <cell r="J223">
            <v>139.20509664006721</v>
          </cell>
          <cell r="K223">
            <v>13920.50966400672</v>
          </cell>
          <cell r="L223">
            <v>3533</v>
          </cell>
        </row>
        <row r="224">
          <cell r="C224" t="str">
            <v>EA060COU0D0-300-A1</v>
          </cell>
          <cell r="D224" t="str">
            <v>PA18/4700</v>
          </cell>
          <cell r="E224">
            <v>2</v>
          </cell>
          <cell r="F224">
            <v>3350</v>
          </cell>
          <cell r="G224">
            <v>26398.928601427971</v>
          </cell>
          <cell r="H224">
            <v>263.98928601427974</v>
          </cell>
          <cell r="I224">
            <v>26662.917887442251</v>
          </cell>
          <cell r="J224">
            <v>263.98928601427974</v>
          </cell>
          <cell r="K224">
            <v>26398.928601427971</v>
          </cell>
          <cell r="L224">
            <v>6700</v>
          </cell>
        </row>
        <row r="225">
          <cell r="C225" t="str">
            <v>EA060COU0D0-300-A2</v>
          </cell>
          <cell r="D225" t="str">
            <v>PA18/7600</v>
          </cell>
          <cell r="E225">
            <v>2</v>
          </cell>
          <cell r="F225">
            <v>4579</v>
          </cell>
          <cell r="G225">
            <v>36083.789273414535</v>
          </cell>
          <cell r="H225">
            <v>360.83789273414538</v>
          </cell>
          <cell r="I225">
            <v>36444.627166148683</v>
          </cell>
          <cell r="J225">
            <v>360.83789273414538</v>
          </cell>
          <cell r="K225">
            <v>36083.789273414535</v>
          </cell>
          <cell r="L225">
            <v>9158</v>
          </cell>
        </row>
        <row r="226">
          <cell r="C226" t="str">
            <v>EC060COU0D0-400-S1</v>
          </cell>
          <cell r="D226" t="str">
            <v>PC18/1300</v>
          </cell>
          <cell r="E226">
            <v>1</v>
          </cell>
          <cell r="F226">
            <v>4328.09</v>
          </cell>
          <cell r="G226">
            <v>2160.1701643295314</v>
          </cell>
          <cell r="H226">
            <v>21.601701643295314</v>
          </cell>
          <cell r="I226">
            <v>2181.7718659728266</v>
          </cell>
          <cell r="J226">
            <v>2181.7718659728266</v>
          </cell>
          <cell r="K226">
            <v>0</v>
          </cell>
          <cell r="L226">
            <v>4328.09</v>
          </cell>
        </row>
        <row r="227">
          <cell r="C227" t="str">
            <v>EA060COU0D0-400-S2</v>
          </cell>
          <cell r="D227" t="str">
            <v>PA18/6600</v>
          </cell>
          <cell r="E227">
            <v>1</v>
          </cell>
          <cell r="F227">
            <v>4177</v>
          </cell>
          <cell r="G227">
            <v>16457.95892062159</v>
          </cell>
          <cell r="H227">
            <v>164.5795892062159</v>
          </cell>
          <cell r="I227">
            <v>16622.538509827806</v>
          </cell>
          <cell r="J227">
            <v>164.5795892062159</v>
          </cell>
          <cell r="K227">
            <v>16457.95892062159</v>
          </cell>
          <cell r="L227">
            <v>4177</v>
          </cell>
        </row>
        <row r="228">
          <cell r="C228" t="str">
            <v>EA060COU0D0-400-A1</v>
          </cell>
          <cell r="D228" t="str">
            <v>PA18/6100</v>
          </cell>
          <cell r="E228">
            <v>2</v>
          </cell>
          <cell r="F228">
            <v>3969</v>
          </cell>
          <cell r="G228">
            <v>31276.820184796306</v>
          </cell>
          <cell r="H228">
            <v>312.7682018479631</v>
          </cell>
          <cell r="I228">
            <v>31589.588386644271</v>
          </cell>
          <cell r="J228">
            <v>312.7682018479631</v>
          </cell>
          <cell r="K228">
            <v>31276.820184796306</v>
          </cell>
          <cell r="L228">
            <v>7938</v>
          </cell>
        </row>
        <row r="229">
          <cell r="C229" t="str">
            <v>EA060COU0D0-400-A2</v>
          </cell>
          <cell r="D229" t="str">
            <v>PA18/9900</v>
          </cell>
          <cell r="E229">
            <v>2</v>
          </cell>
          <cell r="F229">
            <v>5437</v>
          </cell>
          <cell r="G229">
            <v>42845.067106257877</v>
          </cell>
          <cell r="H229">
            <v>428.45067106257875</v>
          </cell>
          <cell r="I229">
            <v>43273.517777320456</v>
          </cell>
          <cell r="J229">
            <v>428.45067106257875</v>
          </cell>
          <cell r="K229">
            <v>42845.067106257877</v>
          </cell>
          <cell r="L229">
            <v>10874</v>
          </cell>
        </row>
        <row r="230">
          <cell r="C230" t="str">
            <v>EC060COU0D0-500-S1</v>
          </cell>
          <cell r="D230" t="str">
            <v>PC18/1400</v>
          </cell>
          <cell r="E230">
            <v>1</v>
          </cell>
          <cell r="F230">
            <v>4397.8887878787882</v>
          </cell>
          <cell r="G230">
            <v>2230.5837440741539</v>
          </cell>
          <cell r="H230">
            <v>22.305837440741538</v>
          </cell>
          <cell r="I230">
            <v>2252.8895815148953</v>
          </cell>
          <cell r="J230">
            <v>2252.8895815148953</v>
          </cell>
          <cell r="K230">
            <v>0</v>
          </cell>
          <cell r="L230">
            <v>4397.8887878787882</v>
          </cell>
        </row>
        <row r="231">
          <cell r="C231" t="str">
            <v>EA060COU0D0-500-S2</v>
          </cell>
          <cell r="D231" t="str">
            <v>PA18/7950</v>
          </cell>
          <cell r="E231">
            <v>1</v>
          </cell>
          <cell r="F231">
            <v>4715</v>
          </cell>
          <cell r="G231">
            <v>18577.753485930283</v>
          </cell>
          <cell r="H231">
            <v>185.77753485930285</v>
          </cell>
          <cell r="I231">
            <v>18763.531020789585</v>
          </cell>
          <cell r="J231">
            <v>185.77753485930285</v>
          </cell>
          <cell r="K231">
            <v>18577.753485930283</v>
          </cell>
          <cell r="L231">
            <v>4715</v>
          </cell>
        </row>
        <row r="232">
          <cell r="C232" t="str">
            <v>EA060COU0D0-500-A1</v>
          </cell>
          <cell r="D232" t="str">
            <v>PA18/7400</v>
          </cell>
          <cell r="E232">
            <v>2</v>
          </cell>
          <cell r="F232">
            <v>4500</v>
          </cell>
          <cell r="G232">
            <v>35461.247375052502</v>
          </cell>
          <cell r="H232">
            <v>354.61247375052506</v>
          </cell>
          <cell r="I232">
            <v>35815.859848803026</v>
          </cell>
          <cell r="J232">
            <v>354.61247375052506</v>
          </cell>
          <cell r="K232">
            <v>35461.247375052502</v>
          </cell>
          <cell r="L232">
            <v>9000</v>
          </cell>
        </row>
        <row r="233">
          <cell r="C233" t="str">
            <v>EA060COU0D0-500-A2</v>
          </cell>
          <cell r="D233" t="str">
            <v>PA18/12100</v>
          </cell>
          <cell r="E233">
            <v>2</v>
          </cell>
          <cell r="F233">
            <v>6195</v>
          </cell>
          <cell r="G233">
            <v>48818.317219655612</v>
          </cell>
          <cell r="H233">
            <v>488.18317219655614</v>
          </cell>
          <cell r="I233">
            <v>49306.500391852169</v>
          </cell>
          <cell r="J233">
            <v>488.18317219655614</v>
          </cell>
          <cell r="K233">
            <v>48818.317219655612</v>
          </cell>
          <cell r="L233">
            <v>12390</v>
          </cell>
        </row>
        <row r="234">
          <cell r="C234" t="str">
            <v>EC060SIU0S1-070-S1</v>
          </cell>
          <cell r="D234" t="str">
            <v>PC21/500</v>
          </cell>
          <cell r="E234">
            <v>1</v>
          </cell>
          <cell r="F234">
            <v>4812.5</v>
          </cell>
          <cell r="G234">
            <v>2648.8468763567694</v>
          </cell>
          <cell r="H234">
            <v>26.488468763567695</v>
          </cell>
          <cell r="I234">
            <v>2675.335345120337</v>
          </cell>
          <cell r="J234">
            <v>2675.335345120337</v>
          </cell>
          <cell r="K234">
            <v>0</v>
          </cell>
          <cell r="L234">
            <v>4812.5</v>
          </cell>
        </row>
        <row r="235">
          <cell r="C235" t="str">
            <v>EA060SIU0S1-070-S2</v>
          </cell>
          <cell r="D235" t="str">
            <v>PA21/1300</v>
          </cell>
          <cell r="E235">
            <v>1</v>
          </cell>
          <cell r="F235">
            <v>1697</v>
          </cell>
          <cell r="G235">
            <v>6686.4151994960102</v>
          </cell>
          <cell r="H235">
            <v>66.86415199496011</v>
          </cell>
          <cell r="I235">
            <v>6753.2793514909699</v>
          </cell>
          <cell r="J235">
            <v>66.86415199496011</v>
          </cell>
          <cell r="K235">
            <v>6686.4151994960102</v>
          </cell>
          <cell r="L235">
            <v>1697</v>
          </cell>
        </row>
        <row r="236">
          <cell r="C236" t="str">
            <v>EA060SIU0S1-070-A1</v>
          </cell>
          <cell r="D236" t="str">
            <v>PA21/2150</v>
          </cell>
          <cell r="E236">
            <v>1</v>
          </cell>
          <cell r="F236">
            <v>2354</v>
          </cell>
          <cell r="G236">
            <v>9275.086257874842</v>
          </cell>
          <cell r="H236">
            <v>92.750862578748425</v>
          </cell>
          <cell r="I236">
            <v>9367.8371204535906</v>
          </cell>
          <cell r="J236">
            <v>92.750862578748425</v>
          </cell>
          <cell r="K236">
            <v>9275.086257874842</v>
          </cell>
          <cell r="L236">
            <v>2354</v>
          </cell>
        </row>
        <row r="237">
          <cell r="C237" t="str">
            <v>EA060SIU0S1-070-A2</v>
          </cell>
          <cell r="D237" t="str">
            <v>PA21/3300</v>
          </cell>
          <cell r="E237">
            <v>1</v>
          </cell>
          <cell r="F237">
            <v>3110</v>
          </cell>
          <cell r="G237">
            <v>12253.831037379254</v>
          </cell>
          <cell r="H237">
            <v>122.53831037379254</v>
          </cell>
          <cell r="I237">
            <v>12376.369347753047</v>
          </cell>
          <cell r="J237">
            <v>122.53831037379254</v>
          </cell>
          <cell r="K237">
            <v>12253.831037379254</v>
          </cell>
          <cell r="L237">
            <v>3110</v>
          </cell>
        </row>
        <row r="238">
          <cell r="C238" t="str">
            <v>EC060SIU0S1-120-S1</v>
          </cell>
          <cell r="D238" t="str">
            <v>PC21/600</v>
          </cell>
          <cell r="E238">
            <v>1</v>
          </cell>
          <cell r="F238">
            <v>4774</v>
          </cell>
          <cell r="G238">
            <v>2610.007766071993</v>
          </cell>
          <cell r="H238">
            <v>26.100077660719933</v>
          </cell>
          <cell r="I238">
            <v>2636.1078437327128</v>
          </cell>
          <cell r="J238">
            <v>2636.1078437327128</v>
          </cell>
          <cell r="K238">
            <v>0</v>
          </cell>
          <cell r="L238">
            <v>4774</v>
          </cell>
        </row>
        <row r="239">
          <cell r="C239" t="str">
            <v>EA060SIU0S1-120-S2</v>
          </cell>
          <cell r="D239" t="str">
            <v>PA21/1650</v>
          </cell>
          <cell r="E239">
            <v>1</v>
          </cell>
          <cell r="F239">
            <v>1982</v>
          </cell>
          <cell r="G239">
            <v>7809.3546997060066</v>
          </cell>
          <cell r="H239">
            <v>78.093546997060074</v>
          </cell>
          <cell r="I239">
            <v>7887.4482467030666</v>
          </cell>
          <cell r="J239">
            <v>78.093546997060074</v>
          </cell>
          <cell r="K239">
            <v>7809.3546997060066</v>
          </cell>
          <cell r="L239">
            <v>1982</v>
          </cell>
        </row>
        <row r="240">
          <cell r="C240" t="str">
            <v>EA060SIU0S1-120-A1</v>
          </cell>
          <cell r="D240" t="str">
            <v>PA21/2750</v>
          </cell>
          <cell r="E240">
            <v>1</v>
          </cell>
          <cell r="F240">
            <v>2762</v>
          </cell>
          <cell r="G240">
            <v>10882.662805543889</v>
          </cell>
          <cell r="H240">
            <v>108.82662805543889</v>
          </cell>
          <cell r="I240">
            <v>10991.489433599327</v>
          </cell>
          <cell r="J240">
            <v>108.82662805543889</v>
          </cell>
          <cell r="K240">
            <v>10882.662805543889</v>
          </cell>
          <cell r="L240">
            <v>2762</v>
          </cell>
        </row>
        <row r="241">
          <cell r="C241" t="str">
            <v>EA060SIU0S1-120-A2</v>
          </cell>
          <cell r="D241" t="str">
            <v>PA21/4300</v>
          </cell>
          <cell r="E241">
            <v>1</v>
          </cell>
          <cell r="F241">
            <v>3694</v>
          </cell>
          <cell r="G241">
            <v>14554.871978160438</v>
          </cell>
          <cell r="H241">
            <v>145.54871978160438</v>
          </cell>
          <cell r="I241">
            <v>14700.420697942041</v>
          </cell>
          <cell r="J241">
            <v>145.54871978160438</v>
          </cell>
          <cell r="K241">
            <v>14554.871978160438</v>
          </cell>
          <cell r="L241">
            <v>3694</v>
          </cell>
        </row>
        <row r="242">
          <cell r="C242" t="str">
            <v>EC060SIU0S1-240-S1</v>
          </cell>
          <cell r="D242" t="str">
            <v>PC21/700</v>
          </cell>
          <cell r="E242">
            <v>1</v>
          </cell>
          <cell r="F242">
            <v>5043.5</v>
          </cell>
          <cell r="G242">
            <v>2881.88153806543</v>
          </cell>
          <cell r="H242">
            <v>28.8188153806543</v>
          </cell>
          <cell r="I242">
            <v>2910.7003534460841</v>
          </cell>
          <cell r="J242">
            <v>2910.7003534460841</v>
          </cell>
          <cell r="K242">
            <v>0</v>
          </cell>
          <cell r="L242">
            <v>5043.5</v>
          </cell>
        </row>
        <row r="243">
          <cell r="C243" t="str">
            <v>EA060SIU0S1-240-S2</v>
          </cell>
          <cell r="D243" t="str">
            <v>PA21/2400</v>
          </cell>
          <cell r="E243">
            <v>1</v>
          </cell>
          <cell r="F243">
            <v>2529</v>
          </cell>
          <cell r="G243">
            <v>9964.6105123897523</v>
          </cell>
          <cell r="H243">
            <v>99.646105123897527</v>
          </cell>
          <cell r="I243">
            <v>10064.256617513649</v>
          </cell>
          <cell r="J243">
            <v>99.646105123897527</v>
          </cell>
          <cell r="K243">
            <v>9964.6105123897523</v>
          </cell>
          <cell r="L243">
            <v>2529</v>
          </cell>
        </row>
        <row r="244">
          <cell r="C244" t="str">
            <v>EA060SIU0S1-240-A1</v>
          </cell>
          <cell r="D244" t="str">
            <v>PA21/4050</v>
          </cell>
          <cell r="E244">
            <v>1</v>
          </cell>
          <cell r="F244">
            <v>3553</v>
          </cell>
          <cell r="G244">
            <v>13999.312435951282</v>
          </cell>
          <cell r="H244">
            <v>139.99312435951282</v>
          </cell>
          <cell r="I244">
            <v>14139.305560310795</v>
          </cell>
          <cell r="J244">
            <v>139.99312435951282</v>
          </cell>
          <cell r="K244">
            <v>13999.312435951282</v>
          </cell>
          <cell r="L244">
            <v>3553</v>
          </cell>
        </row>
        <row r="245">
          <cell r="C245" t="str">
            <v>EA060SIU0S1-240-A2</v>
          </cell>
          <cell r="D245" t="str">
            <v>PA21/6400</v>
          </cell>
          <cell r="E245">
            <v>1</v>
          </cell>
          <cell r="F245">
            <v>4783</v>
          </cell>
          <cell r="G245">
            <v>18845.682910541789</v>
          </cell>
          <cell r="H245">
            <v>188.45682910541788</v>
          </cell>
          <cell r="I245">
            <v>19034.139739647206</v>
          </cell>
          <cell r="J245">
            <v>188.45682910541788</v>
          </cell>
          <cell r="K245">
            <v>18845.682910541789</v>
          </cell>
          <cell r="L245">
            <v>4783</v>
          </cell>
        </row>
        <row r="246">
          <cell r="C246" t="str">
            <v>EC060SIU0D1-070-S1</v>
          </cell>
          <cell r="D246" t="str">
            <v>PC21/700</v>
          </cell>
          <cell r="E246">
            <v>1</v>
          </cell>
          <cell r="F246">
            <v>5043.5</v>
          </cell>
          <cell r="G246">
            <v>2881.88153806543</v>
          </cell>
          <cell r="H246">
            <v>28.8188153806543</v>
          </cell>
          <cell r="I246">
            <v>2910.7003534460841</v>
          </cell>
          <cell r="J246">
            <v>2910.7003534460841</v>
          </cell>
          <cell r="K246">
            <v>0</v>
          </cell>
          <cell r="L246">
            <v>5043.5</v>
          </cell>
        </row>
        <row r="247">
          <cell r="C247" t="str">
            <v>EA060SIU0D1-070-S2</v>
          </cell>
          <cell r="D247" t="str">
            <v>PA21/1950</v>
          </cell>
          <cell r="E247">
            <v>1</v>
          </cell>
          <cell r="F247">
            <v>2209</v>
          </cell>
          <cell r="G247">
            <v>8703.7661612767752</v>
          </cell>
          <cell r="H247">
            <v>87.037661612767749</v>
          </cell>
          <cell r="I247">
            <v>8790.8038228895421</v>
          </cell>
          <cell r="J247">
            <v>87.037661612767749</v>
          </cell>
          <cell r="K247">
            <v>8703.7661612767752</v>
          </cell>
          <cell r="L247">
            <v>2209</v>
          </cell>
        </row>
        <row r="248">
          <cell r="C248" t="str">
            <v>EA060SIU0D1-070-A1</v>
          </cell>
          <cell r="D248" t="str">
            <v>PA21/2150</v>
          </cell>
          <cell r="E248">
            <v>2</v>
          </cell>
          <cell r="F248">
            <v>2354</v>
          </cell>
          <cell r="G248">
            <v>18550.172515749684</v>
          </cell>
          <cell r="H248">
            <v>185.50172515749685</v>
          </cell>
          <cell r="I248">
            <v>18735.674240907181</v>
          </cell>
          <cell r="J248">
            <v>185.50172515749685</v>
          </cell>
          <cell r="K248">
            <v>18550.172515749684</v>
          </cell>
          <cell r="L248">
            <v>4708</v>
          </cell>
        </row>
        <row r="249">
          <cell r="C249" t="str">
            <v>EA060SIU0D1-070-A2</v>
          </cell>
          <cell r="D249" t="str">
            <v>PA21/3300</v>
          </cell>
          <cell r="E249">
            <v>2</v>
          </cell>
          <cell r="F249">
            <v>3110</v>
          </cell>
          <cell r="G249">
            <v>24507.662074758508</v>
          </cell>
          <cell r="H249">
            <v>245.07662074758508</v>
          </cell>
          <cell r="I249">
            <v>24752.738695506094</v>
          </cell>
          <cell r="J249">
            <v>245.07662074758508</v>
          </cell>
          <cell r="K249">
            <v>24507.662074758508</v>
          </cell>
          <cell r="L249">
            <v>6220</v>
          </cell>
        </row>
        <row r="250">
          <cell r="C250" t="str">
            <v>EC060SIU0D1-120-S1</v>
          </cell>
          <cell r="D250" t="str">
            <v>PC21/800</v>
          </cell>
          <cell r="E250">
            <v>1</v>
          </cell>
          <cell r="F250">
            <v>4918</v>
          </cell>
          <cell r="G250">
            <v>2755.2761266176517</v>
          </cell>
          <cell r="H250">
            <v>27.552761266176518</v>
          </cell>
          <cell r="I250">
            <v>2782.8288878838284</v>
          </cell>
          <cell r="J250">
            <v>2782.8288878838284</v>
          </cell>
          <cell r="K250">
            <v>0</v>
          </cell>
          <cell r="L250">
            <v>4918</v>
          </cell>
        </row>
        <row r="251">
          <cell r="C251" t="str">
            <v>EA060SIU0D1-120-S2</v>
          </cell>
          <cell r="D251" t="str">
            <v>PA21/2650</v>
          </cell>
          <cell r="E251">
            <v>1</v>
          </cell>
          <cell r="F251">
            <v>2697</v>
          </cell>
          <cell r="G251">
            <v>10626.553796724065</v>
          </cell>
          <cell r="H251">
            <v>106.26553796724066</v>
          </cell>
          <cell r="I251">
            <v>10732.819334691307</v>
          </cell>
          <cell r="J251">
            <v>106.26553796724066</v>
          </cell>
          <cell r="K251">
            <v>10626.553796724065</v>
          </cell>
          <cell r="L251">
            <v>2697</v>
          </cell>
        </row>
        <row r="252">
          <cell r="C252" t="str">
            <v>EA060SIU0D1-120-A1</v>
          </cell>
          <cell r="D252" t="str">
            <v>PA21/2750</v>
          </cell>
          <cell r="E252">
            <v>2</v>
          </cell>
          <cell r="F252">
            <v>2762</v>
          </cell>
          <cell r="G252">
            <v>21765.325611087777</v>
          </cell>
          <cell r="H252">
            <v>217.65325611087778</v>
          </cell>
          <cell r="I252">
            <v>21982.978867198653</v>
          </cell>
          <cell r="J252">
            <v>217.65325611087778</v>
          </cell>
          <cell r="K252">
            <v>21765.325611087777</v>
          </cell>
          <cell r="L252">
            <v>5524</v>
          </cell>
        </row>
        <row r="253">
          <cell r="C253" t="str">
            <v>EA060SIU0D1-120-A2</v>
          </cell>
          <cell r="D253" t="str">
            <v>PA21/4300</v>
          </cell>
          <cell r="E253">
            <v>2</v>
          </cell>
          <cell r="F253">
            <v>3694</v>
          </cell>
          <cell r="G253">
            <v>29109.743956320875</v>
          </cell>
          <cell r="H253">
            <v>291.09743956320875</v>
          </cell>
          <cell r="I253">
            <v>29400.841395884083</v>
          </cell>
          <cell r="J253">
            <v>291.09743956320875</v>
          </cell>
          <cell r="K253">
            <v>29109.743956320875</v>
          </cell>
          <cell r="L253">
            <v>7388</v>
          </cell>
        </row>
        <row r="254">
          <cell r="C254" t="str">
            <v>EC060SIU0D1-240-S1</v>
          </cell>
          <cell r="D254" t="str">
            <v>PC21/1100</v>
          </cell>
          <cell r="E254">
            <v>1</v>
          </cell>
          <cell r="F254">
            <v>5064.9904761904754</v>
          </cell>
          <cell r="G254">
            <v>2903.5613036455402</v>
          </cell>
          <cell r="H254">
            <v>29.035613036455402</v>
          </cell>
          <cell r="I254">
            <v>2932.5969166819955</v>
          </cell>
          <cell r="J254">
            <v>2932.5969166819955</v>
          </cell>
          <cell r="K254">
            <v>0</v>
          </cell>
          <cell r="L254">
            <v>5064.9904761904754</v>
          </cell>
        </row>
        <row r="255">
          <cell r="C255" t="str">
            <v>EA060SIU0D1-240-S2</v>
          </cell>
          <cell r="D255" t="str">
            <v>PA21/4050</v>
          </cell>
          <cell r="E255">
            <v>1</v>
          </cell>
          <cell r="F255">
            <v>3553</v>
          </cell>
          <cell r="G255">
            <v>13999.312435951282</v>
          </cell>
          <cell r="H255">
            <v>139.99312435951282</v>
          </cell>
          <cell r="I255">
            <v>14139.305560310795</v>
          </cell>
          <cell r="J255">
            <v>139.99312435951282</v>
          </cell>
          <cell r="K255">
            <v>13999.312435951282</v>
          </cell>
          <cell r="L255">
            <v>3553</v>
          </cell>
        </row>
        <row r="256">
          <cell r="C256" t="str">
            <v>EA060SIU0D1-240-A1</v>
          </cell>
          <cell r="D256" t="str">
            <v>PA21/4050</v>
          </cell>
          <cell r="E256">
            <v>2</v>
          </cell>
          <cell r="F256">
            <v>3553</v>
          </cell>
          <cell r="G256">
            <v>27998.624871902564</v>
          </cell>
          <cell r="H256">
            <v>279.98624871902564</v>
          </cell>
          <cell r="I256">
            <v>28278.61112062159</v>
          </cell>
          <cell r="J256">
            <v>279.98624871902564</v>
          </cell>
          <cell r="K256">
            <v>27998.624871902564</v>
          </cell>
          <cell r="L256">
            <v>7106</v>
          </cell>
        </row>
        <row r="257">
          <cell r="C257" t="str">
            <v>EA060SIU0D1-240-A2</v>
          </cell>
          <cell r="D257" t="str">
            <v>PA21/6400</v>
          </cell>
          <cell r="E257">
            <v>2</v>
          </cell>
          <cell r="F257">
            <v>4783</v>
          </cell>
          <cell r="G257">
            <v>37691.365821083578</v>
          </cell>
          <cell r="H257">
            <v>376.91365821083576</v>
          </cell>
          <cell r="I257">
            <v>38068.279479294411</v>
          </cell>
          <cell r="J257">
            <v>376.91365821083576</v>
          </cell>
          <cell r="K257">
            <v>37691.365821083578</v>
          </cell>
          <cell r="L257">
            <v>9566</v>
          </cell>
        </row>
        <row r="258">
          <cell r="C258" t="str">
            <v>EC060SEU0S1-070-S1</v>
          </cell>
          <cell r="D258" t="str">
            <v>PC21/400</v>
          </cell>
          <cell r="E258">
            <v>1</v>
          </cell>
          <cell r="F258">
            <v>4697</v>
          </cell>
          <cell r="G258">
            <v>2532.3295455024395</v>
          </cell>
          <cell r="H258">
            <v>25.323295455024397</v>
          </cell>
          <cell r="I258">
            <v>2557.6528409574639</v>
          </cell>
          <cell r="J258">
            <v>2557.6528409574639</v>
          </cell>
          <cell r="K258">
            <v>0</v>
          </cell>
          <cell r="L258">
            <v>4697</v>
          </cell>
        </row>
        <row r="259">
          <cell r="C259" t="str">
            <v>EA060SEU0S1-070-S2</v>
          </cell>
          <cell r="D259" t="str">
            <v>PA21/1300</v>
          </cell>
          <cell r="E259">
            <v>1</v>
          </cell>
          <cell r="F259">
            <v>1643</v>
          </cell>
          <cell r="G259">
            <v>6473.6477152456955</v>
          </cell>
          <cell r="H259">
            <v>64.736477152456956</v>
          </cell>
          <cell r="I259">
            <v>6538.3841923981527</v>
          </cell>
          <cell r="J259">
            <v>64.736477152456956</v>
          </cell>
          <cell r="K259">
            <v>6473.6477152456955</v>
          </cell>
          <cell r="L259">
            <v>1643</v>
          </cell>
        </row>
        <row r="260">
          <cell r="C260" t="str">
            <v>EA060SEU0S1-070-A1</v>
          </cell>
          <cell r="D260" t="str">
            <v>PA21/2150</v>
          </cell>
          <cell r="E260">
            <v>1</v>
          </cell>
          <cell r="F260">
            <v>2279</v>
          </cell>
          <cell r="G260">
            <v>8979.5758630827386</v>
          </cell>
          <cell r="H260">
            <v>89.795758630827393</v>
          </cell>
          <cell r="I260">
            <v>9069.3716217135661</v>
          </cell>
          <cell r="J260">
            <v>89.795758630827393</v>
          </cell>
          <cell r="K260">
            <v>8979.5758630827386</v>
          </cell>
          <cell r="L260">
            <v>2279</v>
          </cell>
        </row>
        <row r="261">
          <cell r="C261" t="str">
            <v>EA060SEU0S1-070-A2</v>
          </cell>
          <cell r="D261" t="str">
            <v>PA21/3450</v>
          </cell>
          <cell r="E261">
            <v>1</v>
          </cell>
          <cell r="F261">
            <v>3099</v>
          </cell>
          <cell r="G261">
            <v>12210.489512809745</v>
          </cell>
          <cell r="H261">
            <v>122.10489512809745</v>
          </cell>
          <cell r="I261">
            <v>12332.594407937842</v>
          </cell>
          <cell r="J261">
            <v>122.10489512809745</v>
          </cell>
          <cell r="K261">
            <v>12210.489512809745</v>
          </cell>
          <cell r="L261">
            <v>3099</v>
          </cell>
        </row>
        <row r="262">
          <cell r="C262" t="str">
            <v>EC060SEU0S1-120-S1</v>
          </cell>
          <cell r="D262" t="str">
            <v>PC21/500</v>
          </cell>
          <cell r="E262">
            <v>1</v>
          </cell>
          <cell r="F262">
            <v>4812.5</v>
          </cell>
          <cell r="G262">
            <v>2648.8468763567694</v>
          </cell>
          <cell r="H262">
            <v>26.488468763567695</v>
          </cell>
          <cell r="I262">
            <v>2675.335345120337</v>
          </cell>
          <cell r="J262">
            <v>2675.335345120337</v>
          </cell>
          <cell r="K262">
            <v>0</v>
          </cell>
          <cell r="L262">
            <v>4812.5</v>
          </cell>
        </row>
        <row r="263">
          <cell r="C263" t="str">
            <v>EA060SEU0S1-120-S2</v>
          </cell>
          <cell r="D263" t="str">
            <v>PA21/1650</v>
          </cell>
          <cell r="E263">
            <v>1</v>
          </cell>
          <cell r="F263">
            <v>1919</v>
          </cell>
          <cell r="G263">
            <v>7561.1259680806388</v>
          </cell>
          <cell r="H263">
            <v>75.611259680806384</v>
          </cell>
          <cell r="I263">
            <v>7636.737227761445</v>
          </cell>
          <cell r="J263">
            <v>75.611259680806384</v>
          </cell>
          <cell r="K263">
            <v>7561.1259680806388</v>
          </cell>
          <cell r="L263">
            <v>1919</v>
          </cell>
        </row>
        <row r="264">
          <cell r="C264" t="str">
            <v>EA060SEU0S1-120-A1</v>
          </cell>
          <cell r="D264" t="str">
            <v>PA21/2850</v>
          </cell>
          <cell r="E264">
            <v>1</v>
          </cell>
          <cell r="F264">
            <v>2737</v>
          </cell>
          <cell r="G264">
            <v>10784.159340613189</v>
          </cell>
          <cell r="H264">
            <v>107.84159340613189</v>
          </cell>
          <cell r="I264">
            <v>10892.000934019321</v>
          </cell>
          <cell r="J264">
            <v>107.84159340613189</v>
          </cell>
          <cell r="K264">
            <v>10784.159340613189</v>
          </cell>
          <cell r="L264">
            <v>2737</v>
          </cell>
        </row>
        <row r="265">
          <cell r="C265" t="str">
            <v>EA060SEU0S1-120-A2</v>
          </cell>
          <cell r="D265" t="str">
            <v>PA21/4550</v>
          </cell>
          <cell r="E265">
            <v>1</v>
          </cell>
          <cell r="F265">
            <v>3709</v>
          </cell>
          <cell r="G265">
            <v>14613.974057118858</v>
          </cell>
          <cell r="H265">
            <v>146.13974057118858</v>
          </cell>
          <cell r="I265">
            <v>14760.113797690046</v>
          </cell>
          <cell r="J265">
            <v>146.13974057118858</v>
          </cell>
          <cell r="K265">
            <v>14613.974057118858</v>
          </cell>
          <cell r="L265">
            <v>3709</v>
          </cell>
        </row>
        <row r="266">
          <cell r="C266" t="str">
            <v>EC060SEU0S1-240-S1</v>
          </cell>
          <cell r="D266" t="str">
            <v>PC21/600</v>
          </cell>
          <cell r="E266">
            <v>1</v>
          </cell>
          <cell r="F266">
            <v>4774</v>
          </cell>
          <cell r="G266">
            <v>2610.007766071993</v>
          </cell>
          <cell r="H266">
            <v>26.100077660719933</v>
          </cell>
          <cell r="I266">
            <v>2636.1078437327128</v>
          </cell>
          <cell r="J266">
            <v>2636.1078437327128</v>
          </cell>
          <cell r="K266">
            <v>0</v>
          </cell>
          <cell r="L266">
            <v>4774</v>
          </cell>
        </row>
        <row r="267">
          <cell r="C267" t="str">
            <v>EA060SEU0S1-240-S2</v>
          </cell>
          <cell r="D267" t="str">
            <v>PA21/2500</v>
          </cell>
          <cell r="E267">
            <v>1</v>
          </cell>
          <cell r="F267">
            <v>2513</v>
          </cell>
          <cell r="G267">
            <v>9901.5682948341037</v>
          </cell>
          <cell r="H267">
            <v>99.015682948341038</v>
          </cell>
          <cell r="I267">
            <v>10000.583977782444</v>
          </cell>
          <cell r="J267">
            <v>99.015682948341038</v>
          </cell>
          <cell r="K267">
            <v>9901.5682948341037</v>
          </cell>
          <cell r="L267">
            <v>2513</v>
          </cell>
        </row>
        <row r="268">
          <cell r="C268" t="str">
            <v>EA060SEU0S1-240-A1</v>
          </cell>
          <cell r="D268" t="str">
            <v>PA21/4350</v>
          </cell>
          <cell r="E268">
            <v>1</v>
          </cell>
          <cell r="F268">
            <v>3603</v>
          </cell>
          <cell r="G268">
            <v>14196.319365812684</v>
          </cell>
          <cell r="H268">
            <v>141.96319365812684</v>
          </cell>
          <cell r="I268">
            <v>14338.28255947081</v>
          </cell>
          <cell r="J268">
            <v>141.96319365812684</v>
          </cell>
          <cell r="K268">
            <v>14196.319365812684</v>
          </cell>
          <cell r="L268">
            <v>3603</v>
          </cell>
        </row>
        <row r="269">
          <cell r="C269" t="str">
            <v>EA060SEU0S1-240-A2</v>
          </cell>
          <cell r="D269" t="str">
            <v>PA21/7000</v>
          </cell>
          <cell r="E269">
            <v>1</v>
          </cell>
          <cell r="F269">
            <v>4908</v>
          </cell>
          <cell r="G269">
            <v>19338.200235195298</v>
          </cell>
          <cell r="H269">
            <v>193.38200235195299</v>
          </cell>
          <cell r="I269">
            <v>19531.582237547253</v>
          </cell>
          <cell r="J269">
            <v>193.38200235195299</v>
          </cell>
          <cell r="K269">
            <v>19338.200235195298</v>
          </cell>
          <cell r="L269">
            <v>4908</v>
          </cell>
        </row>
        <row r="270">
          <cell r="C270" t="str">
            <v>EC060SEU0D1-070-S1</v>
          </cell>
          <cell r="D270" t="str">
            <v>PC21/500</v>
          </cell>
          <cell r="E270">
            <v>1</v>
          </cell>
          <cell r="F270">
            <v>4812.5</v>
          </cell>
          <cell r="G270">
            <v>2648.8468763567694</v>
          </cell>
          <cell r="H270">
            <v>26.488468763567695</v>
          </cell>
          <cell r="I270">
            <v>2675.335345120337</v>
          </cell>
          <cell r="J270">
            <v>2675.335345120337</v>
          </cell>
          <cell r="K270">
            <v>0</v>
          </cell>
          <cell r="L270">
            <v>4812.5</v>
          </cell>
        </row>
        <row r="271">
          <cell r="C271" t="str">
            <v>EA060SEU0D1-070-S2</v>
          </cell>
          <cell r="D271" t="str">
            <v>PA21/1850</v>
          </cell>
          <cell r="E271">
            <v>1</v>
          </cell>
          <cell r="F271">
            <v>2067</v>
          </cell>
          <cell r="G271">
            <v>8144.2664804703909</v>
          </cell>
          <cell r="H271">
            <v>81.442664804703909</v>
          </cell>
          <cell r="I271">
            <v>8225.7091452750956</v>
          </cell>
          <cell r="J271">
            <v>81.442664804703909</v>
          </cell>
          <cell r="K271">
            <v>8144.2664804703909</v>
          </cell>
          <cell r="L271">
            <v>2067</v>
          </cell>
        </row>
        <row r="272">
          <cell r="C272" t="str">
            <v>EA060SEU0D1-070-A1</v>
          </cell>
          <cell r="D272" t="str">
            <v>PA21/2150</v>
          </cell>
          <cell r="E272">
            <v>2</v>
          </cell>
          <cell r="F272">
            <v>2279</v>
          </cell>
          <cell r="G272">
            <v>17959.151726165477</v>
          </cell>
          <cell r="H272">
            <v>179.59151726165479</v>
          </cell>
          <cell r="I272">
            <v>18138.743243427132</v>
          </cell>
          <cell r="J272">
            <v>179.59151726165479</v>
          </cell>
          <cell r="K272">
            <v>17959.151726165477</v>
          </cell>
          <cell r="L272">
            <v>4558</v>
          </cell>
        </row>
        <row r="273">
          <cell r="C273" t="str">
            <v>EA060SEU0D1-070-A2</v>
          </cell>
          <cell r="D273" t="str">
            <v>PA21/3450</v>
          </cell>
          <cell r="E273">
            <v>2</v>
          </cell>
          <cell r="F273">
            <v>3099</v>
          </cell>
          <cell r="G273">
            <v>24420.97902561949</v>
          </cell>
          <cell r="H273">
            <v>244.20979025619491</v>
          </cell>
          <cell r="I273">
            <v>24665.188815875685</v>
          </cell>
          <cell r="J273">
            <v>244.20979025619491</v>
          </cell>
          <cell r="K273">
            <v>24420.97902561949</v>
          </cell>
          <cell r="L273">
            <v>6198</v>
          </cell>
        </row>
        <row r="274">
          <cell r="C274" t="str">
            <v>EC060SEU0D1-120-S1</v>
          </cell>
          <cell r="D274" t="str">
            <v>PC21/700</v>
          </cell>
          <cell r="E274">
            <v>1</v>
          </cell>
          <cell r="F274">
            <v>5043.5</v>
          </cell>
          <cell r="G274">
            <v>2881.88153806543</v>
          </cell>
          <cell r="H274">
            <v>28.8188153806543</v>
          </cell>
          <cell r="I274">
            <v>2910.7003534460841</v>
          </cell>
          <cell r="J274">
            <v>2910.7003534460841</v>
          </cell>
          <cell r="K274">
            <v>0</v>
          </cell>
          <cell r="L274">
            <v>5043.5</v>
          </cell>
        </row>
        <row r="275">
          <cell r="C275" t="str">
            <v>EA060SEU0D1-120-S2</v>
          </cell>
          <cell r="D275" t="str">
            <v>PA21/2600</v>
          </cell>
          <cell r="E275">
            <v>1</v>
          </cell>
          <cell r="F275">
            <v>2578</v>
          </cell>
          <cell r="G275">
            <v>10157.677303653927</v>
          </cell>
          <cell r="H275">
            <v>101.57677303653928</v>
          </cell>
          <cell r="I275">
            <v>10259.254076690466</v>
          </cell>
          <cell r="J275">
            <v>101.57677303653928</v>
          </cell>
          <cell r="K275">
            <v>10157.677303653927</v>
          </cell>
          <cell r="L275">
            <v>2578</v>
          </cell>
        </row>
        <row r="276">
          <cell r="C276" t="str">
            <v>EA060SEU0D1-120-A1</v>
          </cell>
          <cell r="D276" t="str">
            <v>PA21/2850</v>
          </cell>
          <cell r="E276">
            <v>2</v>
          </cell>
          <cell r="F276">
            <v>2737</v>
          </cell>
          <cell r="G276">
            <v>21568.318681226378</v>
          </cell>
          <cell r="H276">
            <v>215.68318681226378</v>
          </cell>
          <cell r="I276">
            <v>21784.001868038642</v>
          </cell>
          <cell r="J276">
            <v>215.68318681226378</v>
          </cell>
          <cell r="K276">
            <v>21568.318681226378</v>
          </cell>
          <cell r="L276">
            <v>5474</v>
          </cell>
        </row>
        <row r="277">
          <cell r="C277" t="str">
            <v>EA060SEU0D1-120-A2</v>
          </cell>
          <cell r="D277" t="str">
            <v>PA21/4550</v>
          </cell>
          <cell r="E277">
            <v>2</v>
          </cell>
          <cell r="F277">
            <v>3709</v>
          </cell>
          <cell r="G277">
            <v>29227.948114237715</v>
          </cell>
          <cell r="H277">
            <v>292.27948114237716</v>
          </cell>
          <cell r="I277">
            <v>29520.227595380093</v>
          </cell>
          <cell r="J277">
            <v>292.27948114237716</v>
          </cell>
          <cell r="K277">
            <v>29227.948114237715</v>
          </cell>
          <cell r="L277">
            <v>7418</v>
          </cell>
        </row>
        <row r="278">
          <cell r="C278" t="str">
            <v>EC060SEU0D1-240-S1</v>
          </cell>
          <cell r="D278" t="str">
            <v>PC21/900</v>
          </cell>
          <cell r="E278">
            <v>1</v>
          </cell>
          <cell r="F278">
            <v>4954.9333333333325</v>
          </cell>
          <cell r="G278">
            <v>2792.5347709427874</v>
          </cell>
          <cell r="H278">
            <v>27.925347709427875</v>
          </cell>
          <cell r="I278">
            <v>2820.4601186522154</v>
          </cell>
          <cell r="J278">
            <v>2820.4601186522154</v>
          </cell>
          <cell r="K278">
            <v>0</v>
          </cell>
          <cell r="L278">
            <v>4954.9333333333325</v>
          </cell>
        </row>
        <row r="279">
          <cell r="C279" t="str">
            <v>EA060SEU0D1-240-S2</v>
          </cell>
          <cell r="D279" t="str">
            <v>PA21/4200</v>
          </cell>
          <cell r="E279">
            <v>1</v>
          </cell>
          <cell r="F279">
            <v>3521</v>
          </cell>
          <cell r="G279">
            <v>13873.228000839983</v>
          </cell>
          <cell r="H279">
            <v>138.73228000839984</v>
          </cell>
          <cell r="I279">
            <v>14011.960280848383</v>
          </cell>
          <cell r="J279">
            <v>138.73228000839984</v>
          </cell>
          <cell r="K279">
            <v>13873.228000839983</v>
          </cell>
          <cell r="L279">
            <v>3521</v>
          </cell>
        </row>
        <row r="280">
          <cell r="C280" t="str">
            <v>EA060SEU0D1-240-A1</v>
          </cell>
          <cell r="D280" t="str">
            <v>PA21/4350</v>
          </cell>
          <cell r="E280">
            <v>2</v>
          </cell>
          <cell r="F280">
            <v>3603</v>
          </cell>
          <cell r="G280">
            <v>28392.638731625368</v>
          </cell>
          <cell r="H280">
            <v>283.92638731625368</v>
          </cell>
          <cell r="I280">
            <v>28676.56511894162</v>
          </cell>
          <cell r="J280">
            <v>283.92638731625368</v>
          </cell>
          <cell r="K280">
            <v>28392.638731625368</v>
          </cell>
          <cell r="L280">
            <v>7206</v>
          </cell>
        </row>
        <row r="281">
          <cell r="C281" t="str">
            <v>EA060SEU0D1-240-A2</v>
          </cell>
          <cell r="D281" t="str">
            <v>PA21/7000</v>
          </cell>
          <cell r="E281">
            <v>2</v>
          </cell>
          <cell r="F281">
            <v>4908</v>
          </cell>
          <cell r="G281">
            <v>38676.400470390596</v>
          </cell>
          <cell r="H281">
            <v>386.76400470390598</v>
          </cell>
          <cell r="I281">
            <v>39063.164475094505</v>
          </cell>
          <cell r="J281">
            <v>386.76400470390598</v>
          </cell>
          <cell r="K281">
            <v>38676.400470390596</v>
          </cell>
          <cell r="L281">
            <v>9816</v>
          </cell>
        </row>
        <row r="282">
          <cell r="C282" t="str">
            <v>EC033COU0S0-035-S1</v>
          </cell>
          <cell r="D282" t="str">
            <v>PC15/300</v>
          </cell>
          <cell r="E282">
            <v>1</v>
          </cell>
          <cell r="F282">
            <v>2695</v>
          </cell>
          <cell r="G282">
            <v>512.69581069404967</v>
          </cell>
          <cell r="H282">
            <v>5.1269581069404966</v>
          </cell>
          <cell r="I282">
            <v>517.82276880099016</v>
          </cell>
          <cell r="J282">
            <v>517.82276880099016</v>
          </cell>
          <cell r="K282">
            <v>0</v>
          </cell>
          <cell r="L282">
            <v>2695</v>
          </cell>
        </row>
        <row r="283">
          <cell r="C283" t="str">
            <v>EA033COU0S0-035-S3</v>
          </cell>
          <cell r="D283" t="str">
            <v>PA15/600</v>
          </cell>
          <cell r="E283">
            <v>1</v>
          </cell>
          <cell r="F283">
            <v>704</v>
          </cell>
          <cell r="G283">
            <v>2773.8575724485513</v>
          </cell>
          <cell r="H283">
            <v>27.738575724485514</v>
          </cell>
          <cell r="I283">
            <v>2801.5961481730369</v>
          </cell>
          <cell r="J283">
            <v>27.738575724485514</v>
          </cell>
          <cell r="K283">
            <v>2773.8575724485513</v>
          </cell>
          <cell r="L283">
            <v>704</v>
          </cell>
        </row>
        <row r="284">
          <cell r="C284" t="str">
            <v>EA033COU0S0-035-A2</v>
          </cell>
          <cell r="D284" t="str">
            <v>PA15/850</v>
          </cell>
          <cell r="E284">
            <v>1</v>
          </cell>
          <cell r="F284">
            <v>883</v>
          </cell>
          <cell r="G284">
            <v>3479.1423813523729</v>
          </cell>
          <cell r="H284">
            <v>34.791423813523728</v>
          </cell>
          <cell r="I284">
            <v>3513.9338051658965</v>
          </cell>
          <cell r="J284">
            <v>34.791423813523728</v>
          </cell>
          <cell r="K284">
            <v>3479.1423813523729</v>
          </cell>
          <cell r="L284">
            <v>883</v>
          </cell>
        </row>
        <row r="285">
          <cell r="C285" t="str">
            <v>EA033COU0S0-035-RT</v>
          </cell>
          <cell r="D285" t="str">
            <v>PA15/1300</v>
          </cell>
          <cell r="E285">
            <v>1</v>
          </cell>
          <cell r="F285">
            <v>1163</v>
          </cell>
          <cell r="G285">
            <v>4582.3811885762289</v>
          </cell>
          <cell r="H285">
            <v>45.823811885762289</v>
          </cell>
          <cell r="I285">
            <v>4628.2050004619914</v>
          </cell>
          <cell r="J285">
            <v>45.823811885762289</v>
          </cell>
          <cell r="K285">
            <v>4582.3811885762289</v>
          </cell>
          <cell r="L285">
            <v>1163</v>
          </cell>
        </row>
        <row r="286">
          <cell r="C286" t="str">
            <v>EC033COU0S0-050-S1</v>
          </cell>
          <cell r="D286" t="str">
            <v>PC15/300</v>
          </cell>
          <cell r="E286">
            <v>1</v>
          </cell>
          <cell r="F286">
            <v>2695</v>
          </cell>
          <cell r="G286">
            <v>512.69581069404967</v>
          </cell>
          <cell r="H286">
            <v>5.1269581069404966</v>
          </cell>
          <cell r="I286">
            <v>517.82276880099016</v>
          </cell>
          <cell r="J286">
            <v>517.82276880099016</v>
          </cell>
          <cell r="K286">
            <v>0</v>
          </cell>
          <cell r="L286">
            <v>2695</v>
          </cell>
        </row>
        <row r="287">
          <cell r="C287" t="str">
            <v>EA033COU0S0-050-S3</v>
          </cell>
          <cell r="D287" t="str">
            <v>PA15/800</v>
          </cell>
          <cell r="E287">
            <v>1</v>
          </cell>
          <cell r="F287">
            <v>848</v>
          </cell>
          <cell r="G287">
            <v>3341.2375304493912</v>
          </cell>
          <cell r="H287">
            <v>33.412375304493914</v>
          </cell>
          <cell r="I287">
            <v>3374.6499057538849</v>
          </cell>
          <cell r="J287">
            <v>33.412375304493914</v>
          </cell>
          <cell r="K287">
            <v>3341.2375304493912</v>
          </cell>
          <cell r="L287">
            <v>848</v>
          </cell>
        </row>
        <row r="288">
          <cell r="C288" t="str">
            <v>EA033COU0S0-050-A2</v>
          </cell>
          <cell r="D288" t="str">
            <v>PA15/1150</v>
          </cell>
          <cell r="E288">
            <v>1</v>
          </cell>
          <cell r="F288">
            <v>1074</v>
          </cell>
          <cell r="G288">
            <v>4231.7088534229315</v>
          </cell>
          <cell r="H288">
            <v>42.317088534229313</v>
          </cell>
          <cell r="I288">
            <v>4274.0259419571612</v>
          </cell>
          <cell r="J288">
            <v>42.317088534229313</v>
          </cell>
          <cell r="K288">
            <v>4231.7088534229315</v>
          </cell>
          <cell r="L288">
            <v>1074</v>
          </cell>
        </row>
        <row r="289">
          <cell r="C289" t="str">
            <v>EA033COU0S0-050-RT</v>
          </cell>
          <cell r="D289" t="str">
            <v>PA15/1750</v>
          </cell>
          <cell r="E289">
            <v>1</v>
          </cell>
          <cell r="F289">
            <v>1411</v>
          </cell>
          <cell r="G289">
            <v>5559.5355606887861</v>
          </cell>
          <cell r="H289">
            <v>55.595355606887864</v>
          </cell>
          <cell r="I289">
            <v>5615.1309162956741</v>
          </cell>
          <cell r="J289">
            <v>55.595355606887864</v>
          </cell>
          <cell r="K289">
            <v>5559.5355606887861</v>
          </cell>
          <cell r="L289">
            <v>1411</v>
          </cell>
        </row>
        <row r="290">
          <cell r="C290" t="str">
            <v>EC033COU0S0-070-S1</v>
          </cell>
          <cell r="D290" t="str">
            <v>PC15/300</v>
          </cell>
          <cell r="E290">
            <v>1</v>
          </cell>
          <cell r="F290">
            <v>2695</v>
          </cell>
          <cell r="G290">
            <v>512.69581069404967</v>
          </cell>
          <cell r="H290">
            <v>5.1269581069404966</v>
          </cell>
          <cell r="I290">
            <v>517.82276880099016</v>
          </cell>
          <cell r="J290">
            <v>517.82276880099016</v>
          </cell>
          <cell r="K290">
            <v>0</v>
          </cell>
          <cell r="L290">
            <v>2695</v>
          </cell>
        </row>
        <row r="291">
          <cell r="C291" t="str">
            <v>EA033COU0S0-070-S3</v>
          </cell>
          <cell r="D291" t="str">
            <v>PA15/950</v>
          </cell>
          <cell r="E291">
            <v>1</v>
          </cell>
          <cell r="F291">
            <v>949</v>
          </cell>
          <cell r="G291">
            <v>3739.1915287694246</v>
          </cell>
          <cell r="H291">
            <v>37.391915287694246</v>
          </cell>
          <cell r="I291">
            <v>3776.5834440571189</v>
          </cell>
          <cell r="J291">
            <v>37.391915287694246</v>
          </cell>
          <cell r="K291">
            <v>3739.1915287694246</v>
          </cell>
          <cell r="L291">
            <v>949</v>
          </cell>
        </row>
        <row r="292">
          <cell r="C292" t="str">
            <v>EA033COU0S0-070-A2</v>
          </cell>
          <cell r="D292" t="str">
            <v>PA15/1400</v>
          </cell>
          <cell r="E292">
            <v>1</v>
          </cell>
          <cell r="F292">
            <v>1221</v>
          </cell>
          <cell r="G292">
            <v>4810.9092272154558</v>
          </cell>
          <cell r="H292">
            <v>48.109092272154555</v>
          </cell>
          <cell r="I292">
            <v>4859.0183194876099</v>
          </cell>
          <cell r="J292">
            <v>48.109092272154555</v>
          </cell>
          <cell r="K292">
            <v>4810.9092272154558</v>
          </cell>
          <cell r="L292">
            <v>1221</v>
          </cell>
        </row>
        <row r="293">
          <cell r="C293" t="str">
            <v>EA033COU0S0-070-RT</v>
          </cell>
          <cell r="D293" t="str">
            <v>PA15/2150</v>
          </cell>
          <cell r="E293">
            <v>1</v>
          </cell>
          <cell r="F293">
            <v>1613</v>
          </cell>
          <cell r="G293">
            <v>6355.4435573288538</v>
          </cell>
          <cell r="H293">
            <v>63.554435573288536</v>
          </cell>
          <cell r="I293">
            <v>6418.997992902142</v>
          </cell>
          <cell r="J293">
            <v>63.554435573288536</v>
          </cell>
          <cell r="K293">
            <v>6355.4435573288538</v>
          </cell>
          <cell r="L293">
            <v>1613</v>
          </cell>
        </row>
        <row r="294">
          <cell r="C294" t="str">
            <v>EC033COU0S0-120-S1</v>
          </cell>
          <cell r="D294" t="str">
            <v>PC15/400</v>
          </cell>
          <cell r="E294">
            <v>1</v>
          </cell>
          <cell r="F294">
            <v>2772</v>
          </cell>
          <cell r="G294">
            <v>590.37403126360323</v>
          </cell>
          <cell r="H294">
            <v>5.9037403126360326</v>
          </cell>
          <cell r="I294">
            <v>596.27777157623927</v>
          </cell>
          <cell r="J294">
            <v>596.27777157623927</v>
          </cell>
          <cell r="K294">
            <v>0</v>
          </cell>
          <cell r="L294">
            <v>2772</v>
          </cell>
        </row>
        <row r="295">
          <cell r="C295" t="str">
            <v>EA033COU0S0-120-S3</v>
          </cell>
          <cell r="D295" t="str">
            <v>PA15/1500</v>
          </cell>
          <cell r="E295">
            <v>1</v>
          </cell>
          <cell r="F295">
            <v>1277</v>
          </cell>
          <cell r="G295">
            <v>5031.556988660227</v>
          </cell>
          <cell r="H295">
            <v>50.315569886602269</v>
          </cell>
          <cell r="I295">
            <v>5081.8725585468292</v>
          </cell>
          <cell r="J295">
            <v>50.315569886602269</v>
          </cell>
          <cell r="K295">
            <v>5031.556988660227</v>
          </cell>
          <cell r="L295">
            <v>1277</v>
          </cell>
        </row>
        <row r="296">
          <cell r="C296" t="str">
            <v>EA033COU0S0-120-A2</v>
          </cell>
          <cell r="D296" t="str">
            <v>PA15/2150</v>
          </cell>
          <cell r="E296">
            <v>1</v>
          </cell>
          <cell r="F296">
            <v>1613</v>
          </cell>
          <cell r="G296">
            <v>6355.4435573288538</v>
          </cell>
          <cell r="H296">
            <v>63.554435573288536</v>
          </cell>
          <cell r="I296">
            <v>6418.997992902142</v>
          </cell>
          <cell r="J296">
            <v>63.554435573288536</v>
          </cell>
          <cell r="K296">
            <v>6355.4435573288538</v>
          </cell>
          <cell r="L296">
            <v>1613</v>
          </cell>
        </row>
        <row r="297">
          <cell r="C297" t="str">
            <v>EA033COU0S0-120-RT</v>
          </cell>
          <cell r="D297" t="str">
            <v>PA15/3450</v>
          </cell>
          <cell r="E297">
            <v>1</v>
          </cell>
          <cell r="F297">
            <v>2194</v>
          </cell>
          <cell r="G297">
            <v>8644.6640823183534</v>
          </cell>
          <cell r="H297">
            <v>86.446640823183529</v>
          </cell>
          <cell r="I297">
            <v>8731.1107231415372</v>
          </cell>
          <cell r="J297">
            <v>86.446640823183529</v>
          </cell>
          <cell r="K297">
            <v>8644.6640823183534</v>
          </cell>
          <cell r="L297">
            <v>2194</v>
          </cell>
        </row>
        <row r="298">
          <cell r="C298" t="str">
            <v>EC033COU0S0-150-S1</v>
          </cell>
          <cell r="D298" t="str">
            <v>PC15/500</v>
          </cell>
          <cell r="E298">
            <v>1</v>
          </cell>
          <cell r="F298">
            <v>2849</v>
          </cell>
          <cell r="G298">
            <v>668.05225183315679</v>
          </cell>
          <cell r="H298">
            <v>6.6805225183315677</v>
          </cell>
          <cell r="I298">
            <v>674.73277435148839</v>
          </cell>
          <cell r="J298">
            <v>674.73277435148839</v>
          </cell>
          <cell r="K298">
            <v>0</v>
          </cell>
          <cell r="L298">
            <v>2849</v>
          </cell>
        </row>
        <row r="299">
          <cell r="C299" t="str">
            <v>EA033COU0S0-150-S3</v>
          </cell>
          <cell r="D299" t="str">
            <v>PA15/1800</v>
          </cell>
          <cell r="E299">
            <v>1</v>
          </cell>
          <cell r="F299">
            <v>1437</v>
          </cell>
          <cell r="G299">
            <v>5661.9791642167156</v>
          </cell>
          <cell r="H299">
            <v>56.619791642167158</v>
          </cell>
          <cell r="I299">
            <v>5718.5989558588826</v>
          </cell>
          <cell r="J299">
            <v>56.619791642167158</v>
          </cell>
          <cell r="K299">
            <v>5661.9791642167156</v>
          </cell>
          <cell r="L299">
            <v>1437</v>
          </cell>
        </row>
        <row r="300">
          <cell r="C300" t="str">
            <v>EA033COU0S0-150-A2</v>
          </cell>
          <cell r="D300" t="str">
            <v>PA15/2650</v>
          </cell>
          <cell r="E300">
            <v>1</v>
          </cell>
          <cell r="F300">
            <v>1848</v>
          </cell>
          <cell r="G300">
            <v>7281.3761276774467</v>
          </cell>
          <cell r="H300">
            <v>72.813761276774471</v>
          </cell>
          <cell r="I300">
            <v>7354.1898889542208</v>
          </cell>
          <cell r="J300">
            <v>72.813761276774471</v>
          </cell>
          <cell r="K300">
            <v>7281.3761276774467</v>
          </cell>
          <cell r="L300">
            <v>1848</v>
          </cell>
        </row>
        <row r="301">
          <cell r="C301" t="str">
            <v>EA033COU0S0-150-RT</v>
          </cell>
          <cell r="D301" t="str">
            <v>PA15/4200</v>
          </cell>
          <cell r="E301">
            <v>1</v>
          </cell>
          <cell r="F301">
            <v>2493</v>
          </cell>
          <cell r="G301">
            <v>9822.7655228895419</v>
          </cell>
          <cell r="H301">
            <v>98.227655228895415</v>
          </cell>
          <cell r="I301">
            <v>9920.9931781184368</v>
          </cell>
          <cell r="J301">
            <v>98.227655228895415</v>
          </cell>
          <cell r="K301">
            <v>9822.7655228895419</v>
          </cell>
          <cell r="L301">
            <v>2493</v>
          </cell>
        </row>
        <row r="302">
          <cell r="C302" t="str">
            <v>EC033COU0D0-035-S1</v>
          </cell>
          <cell r="D302" t="str">
            <v>PC15/400</v>
          </cell>
          <cell r="E302">
            <v>1</v>
          </cell>
          <cell r="F302">
            <v>2772</v>
          </cell>
          <cell r="G302">
            <v>590.37403126360323</v>
          </cell>
          <cell r="H302">
            <v>5.9037403126360326</v>
          </cell>
          <cell r="I302">
            <v>596.27777157623927</v>
          </cell>
          <cell r="J302">
            <v>596.27777157623927</v>
          </cell>
          <cell r="K302">
            <v>0</v>
          </cell>
          <cell r="L302">
            <v>2772</v>
          </cell>
        </row>
        <row r="303">
          <cell r="C303" t="str">
            <v>EA033COU0D0-035-S3</v>
          </cell>
          <cell r="D303" t="str">
            <v>PA15/600</v>
          </cell>
          <cell r="E303">
            <v>2</v>
          </cell>
          <cell r="F303">
            <v>704</v>
          </cell>
          <cell r="G303">
            <v>5547.7151448971026</v>
          </cell>
          <cell r="H303">
            <v>55.477151448971028</v>
          </cell>
          <cell r="I303">
            <v>5603.1922963460738</v>
          </cell>
          <cell r="J303">
            <v>55.477151448971028</v>
          </cell>
          <cell r="K303">
            <v>5547.7151448971026</v>
          </cell>
          <cell r="L303">
            <v>1408</v>
          </cell>
        </row>
        <row r="304">
          <cell r="C304" t="str">
            <v>EA033COU0D0-035-A2</v>
          </cell>
          <cell r="D304" t="str">
            <v>PA15/850</v>
          </cell>
          <cell r="E304">
            <v>2</v>
          </cell>
          <cell r="F304">
            <v>883</v>
          </cell>
          <cell r="G304">
            <v>6958.2847627047458</v>
          </cell>
          <cell r="H304">
            <v>69.582847627047457</v>
          </cell>
          <cell r="I304">
            <v>7027.867610331793</v>
          </cell>
          <cell r="J304">
            <v>69.582847627047457</v>
          </cell>
          <cell r="K304">
            <v>6958.2847627047458</v>
          </cell>
          <cell r="L304">
            <v>1766</v>
          </cell>
        </row>
        <row r="305">
          <cell r="C305" t="str">
            <v>EA033COU0D0-035-RT</v>
          </cell>
          <cell r="D305" t="str">
            <v>PA15/1300</v>
          </cell>
          <cell r="E305">
            <v>2</v>
          </cell>
          <cell r="F305">
            <v>1163</v>
          </cell>
          <cell r="G305">
            <v>9164.7623771524577</v>
          </cell>
          <cell r="H305">
            <v>91.647623771524579</v>
          </cell>
          <cell r="I305">
            <v>9256.4100009239828</v>
          </cell>
          <cell r="J305">
            <v>91.647623771524579</v>
          </cell>
          <cell r="K305">
            <v>9164.7623771524577</v>
          </cell>
          <cell r="L305">
            <v>2326</v>
          </cell>
        </row>
        <row r="306">
          <cell r="C306" t="str">
            <v>EC033COU0D0-050-S1</v>
          </cell>
          <cell r="D306" t="str">
            <v>PC15/400</v>
          </cell>
          <cell r="E306">
            <v>1</v>
          </cell>
          <cell r="F306">
            <v>2772</v>
          </cell>
          <cell r="G306">
            <v>590.37403126360323</v>
          </cell>
          <cell r="H306">
            <v>5.9037403126360326</v>
          </cell>
          <cell r="I306">
            <v>596.27777157623927</v>
          </cell>
          <cell r="J306">
            <v>596.27777157623927</v>
          </cell>
          <cell r="K306">
            <v>0</v>
          </cell>
          <cell r="L306">
            <v>2772</v>
          </cell>
        </row>
        <row r="307">
          <cell r="C307" t="str">
            <v>EA033COU0D0-050-S3</v>
          </cell>
          <cell r="D307" t="str">
            <v>PA15/750</v>
          </cell>
          <cell r="E307">
            <v>2</v>
          </cell>
          <cell r="F307">
            <v>814</v>
          </cell>
          <cell r="G307">
            <v>6414.5456362872746</v>
          </cell>
          <cell r="H307">
            <v>64.14545636287275</v>
          </cell>
          <cell r="I307">
            <v>6478.6910926501478</v>
          </cell>
          <cell r="J307">
            <v>64.14545636287275</v>
          </cell>
          <cell r="K307">
            <v>6414.5456362872746</v>
          </cell>
          <cell r="L307">
            <v>1628</v>
          </cell>
        </row>
        <row r="308">
          <cell r="C308" t="str">
            <v>EA033COU0D0-050-A2</v>
          </cell>
          <cell r="D308" t="str">
            <v>PA15/1150</v>
          </cell>
          <cell r="E308">
            <v>2</v>
          </cell>
          <cell r="F308">
            <v>1074</v>
          </cell>
          <cell r="G308">
            <v>8463.417706845863</v>
          </cell>
          <cell r="H308">
            <v>84.634177068458627</v>
          </cell>
          <cell r="I308">
            <v>8548.0518839143224</v>
          </cell>
          <cell r="J308">
            <v>84.634177068458627</v>
          </cell>
          <cell r="K308">
            <v>8463.417706845863</v>
          </cell>
          <cell r="L308">
            <v>2148</v>
          </cell>
        </row>
        <row r="309">
          <cell r="C309" t="str">
            <v>EA033COU0D0-050-RT</v>
          </cell>
          <cell r="D309" t="str">
            <v>PA15/1750</v>
          </cell>
          <cell r="E309">
            <v>2</v>
          </cell>
          <cell r="F309">
            <v>1411</v>
          </cell>
          <cell r="G309">
            <v>11119.071121377572</v>
          </cell>
          <cell r="H309">
            <v>111.19071121377573</v>
          </cell>
          <cell r="I309">
            <v>11230.261832591348</v>
          </cell>
          <cell r="J309">
            <v>111.19071121377573</v>
          </cell>
          <cell r="K309">
            <v>11119.071121377572</v>
          </cell>
          <cell r="L309">
            <v>2822</v>
          </cell>
        </row>
        <row r="310">
          <cell r="C310" t="str">
            <v>EC033COU0D0-070-S1</v>
          </cell>
          <cell r="D310" t="str">
            <v>PC15/500</v>
          </cell>
          <cell r="E310">
            <v>1</v>
          </cell>
          <cell r="F310">
            <v>2849</v>
          </cell>
          <cell r="G310">
            <v>668.05225183315679</v>
          </cell>
          <cell r="H310">
            <v>6.6805225183315677</v>
          </cell>
          <cell r="I310">
            <v>674.73277435148839</v>
          </cell>
          <cell r="J310">
            <v>674.73277435148839</v>
          </cell>
          <cell r="K310">
            <v>0</v>
          </cell>
          <cell r="L310">
            <v>2849</v>
          </cell>
        </row>
        <row r="311">
          <cell r="C311" t="str">
            <v>EA033COU0D0-070-S3</v>
          </cell>
          <cell r="D311" t="str">
            <v>PA15/950</v>
          </cell>
          <cell r="E311">
            <v>2</v>
          </cell>
          <cell r="F311">
            <v>949</v>
          </cell>
          <cell r="G311">
            <v>7478.3830575388492</v>
          </cell>
          <cell r="H311">
            <v>74.783830575388492</v>
          </cell>
          <cell r="I311">
            <v>7553.1668881142377</v>
          </cell>
          <cell r="J311">
            <v>74.783830575388492</v>
          </cell>
          <cell r="K311">
            <v>7478.3830575388492</v>
          </cell>
          <cell r="L311">
            <v>1898</v>
          </cell>
        </row>
        <row r="312">
          <cell r="C312" t="str">
            <v>EA033COU0D0-070-A2</v>
          </cell>
          <cell r="D312" t="str">
            <v>PA15/1400</v>
          </cell>
          <cell r="E312">
            <v>2</v>
          </cell>
          <cell r="F312">
            <v>1221</v>
          </cell>
          <cell r="G312">
            <v>9621.8184544309115</v>
          </cell>
          <cell r="H312">
            <v>96.218184544309111</v>
          </cell>
          <cell r="I312">
            <v>9718.0366389752198</v>
          </cell>
          <cell r="J312">
            <v>96.218184544309111</v>
          </cell>
          <cell r="K312">
            <v>9621.8184544309115</v>
          </cell>
          <cell r="L312">
            <v>2442</v>
          </cell>
        </row>
        <row r="313">
          <cell r="C313" t="str">
            <v>EA033COU0D0-070-RT</v>
          </cell>
          <cell r="D313" t="str">
            <v>PA15/2150</v>
          </cell>
          <cell r="E313">
            <v>2</v>
          </cell>
          <cell r="F313">
            <v>1613</v>
          </cell>
          <cell r="G313">
            <v>12710.887114657708</v>
          </cell>
          <cell r="H313">
            <v>127.10887114657707</v>
          </cell>
          <cell r="I313">
            <v>12837.995985804284</v>
          </cell>
          <cell r="J313">
            <v>127.10887114657707</v>
          </cell>
          <cell r="K313">
            <v>12710.887114657708</v>
          </cell>
          <cell r="L313">
            <v>3226</v>
          </cell>
        </row>
        <row r="314">
          <cell r="C314" t="str">
            <v>EC033COU0D0-120-S1</v>
          </cell>
          <cell r="D314" t="str">
            <v>PC15/700</v>
          </cell>
          <cell r="E314">
            <v>1</v>
          </cell>
          <cell r="F314">
            <v>3003</v>
          </cell>
          <cell r="G314">
            <v>823.40869297226345</v>
          </cell>
          <cell r="H314">
            <v>8.2340869297226345</v>
          </cell>
          <cell r="I314">
            <v>831.64277990198605</v>
          </cell>
          <cell r="J314">
            <v>831.64277990198605</v>
          </cell>
          <cell r="K314">
            <v>0</v>
          </cell>
          <cell r="L314">
            <v>3003</v>
          </cell>
        </row>
        <row r="315">
          <cell r="C315" t="str">
            <v>EA033COU0D0-120-S3</v>
          </cell>
          <cell r="D315" t="str">
            <v>PA15/1450</v>
          </cell>
          <cell r="E315">
            <v>2</v>
          </cell>
          <cell r="F315">
            <v>1249</v>
          </cell>
          <cell r="G315">
            <v>9842.4662158756837</v>
          </cell>
          <cell r="H315">
            <v>98.424662158756846</v>
          </cell>
          <cell r="I315">
            <v>9940.8908780344409</v>
          </cell>
          <cell r="J315">
            <v>98.424662158756846</v>
          </cell>
          <cell r="K315">
            <v>9842.4662158756837</v>
          </cell>
          <cell r="L315">
            <v>2498</v>
          </cell>
        </row>
        <row r="316">
          <cell r="C316" t="str">
            <v>EA033COU0D0-120-A2</v>
          </cell>
          <cell r="D316" t="str">
            <v>PA15/2150</v>
          </cell>
          <cell r="E316">
            <v>2</v>
          </cell>
          <cell r="F316">
            <v>1613</v>
          </cell>
          <cell r="G316">
            <v>12710.887114657708</v>
          </cell>
          <cell r="H316">
            <v>127.10887114657707</v>
          </cell>
          <cell r="I316">
            <v>12837.995985804284</v>
          </cell>
          <cell r="J316">
            <v>127.10887114657707</v>
          </cell>
          <cell r="K316">
            <v>12710.887114657708</v>
          </cell>
          <cell r="L316">
            <v>3226</v>
          </cell>
        </row>
        <row r="317">
          <cell r="C317" t="str">
            <v>EA033COU0D0-120-RT</v>
          </cell>
          <cell r="D317" t="str">
            <v>PA15/3450</v>
          </cell>
          <cell r="E317">
            <v>2</v>
          </cell>
          <cell r="F317">
            <v>2194</v>
          </cell>
          <cell r="G317">
            <v>17289.328164636707</v>
          </cell>
          <cell r="H317">
            <v>172.89328164636706</v>
          </cell>
          <cell r="I317">
            <v>17462.221446283074</v>
          </cell>
          <cell r="J317">
            <v>172.89328164636706</v>
          </cell>
          <cell r="K317">
            <v>17289.328164636707</v>
          </cell>
          <cell r="L317">
            <v>4388</v>
          </cell>
        </row>
        <row r="318">
          <cell r="C318" t="str">
            <v>EC033COU0D0-150-S1</v>
          </cell>
          <cell r="D318" t="str">
            <v>PC15/800</v>
          </cell>
          <cell r="E318">
            <v>1</v>
          </cell>
          <cell r="F318">
            <v>3080</v>
          </cell>
          <cell r="G318">
            <v>901.08691354181701</v>
          </cell>
          <cell r="H318">
            <v>9.0108691354181705</v>
          </cell>
          <cell r="I318">
            <v>910.09778267723516</v>
          </cell>
          <cell r="J318">
            <v>910.09778267723516</v>
          </cell>
          <cell r="K318">
            <v>0</v>
          </cell>
          <cell r="L318">
            <v>3080</v>
          </cell>
        </row>
        <row r="319">
          <cell r="C319" t="str">
            <v>EA033COU0D0-150-S3</v>
          </cell>
          <cell r="D319" t="str">
            <v>PA15/1700</v>
          </cell>
          <cell r="E319">
            <v>2</v>
          </cell>
          <cell r="F319">
            <v>1385</v>
          </cell>
          <cell r="G319">
            <v>10914.183914321715</v>
          </cell>
          <cell r="H319">
            <v>109.14183914321715</v>
          </cell>
          <cell r="I319">
            <v>11023.325753464933</v>
          </cell>
          <cell r="J319">
            <v>109.14183914321715</v>
          </cell>
          <cell r="K319">
            <v>10914.183914321715</v>
          </cell>
          <cell r="L319">
            <v>2770</v>
          </cell>
        </row>
        <row r="320">
          <cell r="C320" t="str">
            <v>EA033COU0D0-150-A2</v>
          </cell>
          <cell r="D320" t="str">
            <v>PA15/2650</v>
          </cell>
          <cell r="E320">
            <v>2</v>
          </cell>
          <cell r="F320">
            <v>1848</v>
          </cell>
          <cell r="G320">
            <v>14562.752255354893</v>
          </cell>
          <cell r="H320">
            <v>145.62752255354894</v>
          </cell>
          <cell r="I320">
            <v>14708.379777908442</v>
          </cell>
          <cell r="J320">
            <v>145.62752255354894</v>
          </cell>
          <cell r="K320">
            <v>14562.752255354893</v>
          </cell>
          <cell r="L320">
            <v>3696</v>
          </cell>
        </row>
        <row r="321">
          <cell r="C321" t="str">
            <v>EA033COU0D0-150-RT</v>
          </cell>
          <cell r="D321" t="str">
            <v>PA15/4200</v>
          </cell>
          <cell r="E321">
            <v>2</v>
          </cell>
          <cell r="F321">
            <v>2493</v>
          </cell>
          <cell r="G321">
            <v>19645.531045779084</v>
          </cell>
          <cell r="H321">
            <v>196.45531045779083</v>
          </cell>
          <cell r="I321">
            <v>19841.986356236874</v>
          </cell>
          <cell r="J321">
            <v>196.45531045779083</v>
          </cell>
          <cell r="K321">
            <v>19645.531045779084</v>
          </cell>
          <cell r="L321">
            <v>4986</v>
          </cell>
        </row>
        <row r="322">
          <cell r="C322" t="str">
            <v>EC033SIU0S0-035-S1</v>
          </cell>
          <cell r="D322" t="str">
            <v>PC16/300</v>
          </cell>
          <cell r="E322">
            <v>1</v>
          </cell>
          <cell r="F322">
            <v>3003</v>
          </cell>
          <cell r="G322">
            <v>823.40869297226345</v>
          </cell>
          <cell r="H322">
            <v>8.2340869297226345</v>
          </cell>
          <cell r="I322">
            <v>831.64277990198605</v>
          </cell>
          <cell r="J322">
            <v>831.64277990198605</v>
          </cell>
          <cell r="K322">
            <v>0</v>
          </cell>
          <cell r="L322">
            <v>3003</v>
          </cell>
        </row>
        <row r="323">
          <cell r="C323" t="str">
            <v>EA033SIU0S0-035-S3</v>
          </cell>
          <cell r="D323" t="str">
            <v>PA16/650</v>
          </cell>
          <cell r="E323">
            <v>1</v>
          </cell>
          <cell r="F323">
            <v>790</v>
          </cell>
          <cell r="G323">
            <v>3112.7094918101639</v>
          </cell>
          <cell r="H323">
            <v>31.127094918101641</v>
          </cell>
          <cell r="I323">
            <v>3143.8365867282655</v>
          </cell>
          <cell r="J323">
            <v>31.127094918101641</v>
          </cell>
          <cell r="K323">
            <v>3112.7094918101639</v>
          </cell>
          <cell r="L323">
            <v>790</v>
          </cell>
        </row>
        <row r="324">
          <cell r="C324" t="str">
            <v>EA033SIU0S0-035-A2</v>
          </cell>
          <cell r="D324" t="str">
            <v>PA16/900</v>
          </cell>
          <cell r="E324">
            <v>1</v>
          </cell>
          <cell r="F324">
            <v>977</v>
          </cell>
          <cell r="G324">
            <v>3849.5154094918103</v>
          </cell>
          <cell r="H324">
            <v>38.495154094918107</v>
          </cell>
          <cell r="I324">
            <v>3888.0105635867285</v>
          </cell>
          <cell r="J324">
            <v>38.495154094918107</v>
          </cell>
          <cell r="K324">
            <v>3849.5154094918103</v>
          </cell>
          <cell r="L324">
            <v>977</v>
          </cell>
        </row>
        <row r="325">
          <cell r="C325" t="str">
            <v>EA033SIU0S0-035-RT</v>
          </cell>
          <cell r="D325" t="str">
            <v>PA16/1350</v>
          </cell>
          <cell r="E325">
            <v>1</v>
          </cell>
          <cell r="F325">
            <v>1271</v>
          </cell>
          <cell r="G325">
            <v>5007.9161570768583</v>
          </cell>
          <cell r="H325">
            <v>50.079161570768584</v>
          </cell>
          <cell r="I325">
            <v>5057.9953186476268</v>
          </cell>
          <cell r="J325">
            <v>50.079161570768584</v>
          </cell>
          <cell r="K325">
            <v>5007.9161570768583</v>
          </cell>
          <cell r="L325">
            <v>1271</v>
          </cell>
        </row>
        <row r="326">
          <cell r="C326" t="str">
            <v>EC033SIU0S0-050-S1</v>
          </cell>
          <cell r="D326" t="str">
            <v>PC16/300</v>
          </cell>
          <cell r="E326">
            <v>1</v>
          </cell>
          <cell r="F326">
            <v>3003</v>
          </cell>
          <cell r="G326">
            <v>823.40869297226345</v>
          </cell>
          <cell r="H326">
            <v>8.2340869297226345</v>
          </cell>
          <cell r="I326">
            <v>831.64277990198605</v>
          </cell>
          <cell r="J326">
            <v>831.64277990198605</v>
          </cell>
          <cell r="K326">
            <v>0</v>
          </cell>
          <cell r="L326">
            <v>3003</v>
          </cell>
        </row>
        <row r="327">
          <cell r="C327" t="str">
            <v>EA033SIU0S0-050-S3</v>
          </cell>
          <cell r="D327" t="str">
            <v>PA16/850</v>
          </cell>
          <cell r="E327">
            <v>1</v>
          </cell>
          <cell r="F327">
            <v>941</v>
          </cell>
          <cell r="G327">
            <v>3707.6704199916003</v>
          </cell>
          <cell r="H327">
            <v>37.076704199916001</v>
          </cell>
          <cell r="I327">
            <v>3744.7471241915164</v>
          </cell>
          <cell r="J327">
            <v>37.076704199916001</v>
          </cell>
          <cell r="K327">
            <v>3707.6704199916003</v>
          </cell>
          <cell r="L327">
            <v>941</v>
          </cell>
        </row>
        <row r="328">
          <cell r="C328" t="str">
            <v>EA033SIU0S0-050-A2</v>
          </cell>
          <cell r="D328" t="str">
            <v>PA16/1150</v>
          </cell>
          <cell r="E328">
            <v>1</v>
          </cell>
          <cell r="F328">
            <v>1145</v>
          </cell>
          <cell r="G328">
            <v>4511.4586938261236</v>
          </cell>
          <cell r="H328">
            <v>45.11458693826124</v>
          </cell>
          <cell r="I328">
            <v>4556.5732807643844</v>
          </cell>
          <cell r="J328">
            <v>45.11458693826124</v>
          </cell>
          <cell r="K328">
            <v>4511.4586938261236</v>
          </cell>
          <cell r="L328">
            <v>1145</v>
          </cell>
        </row>
        <row r="329">
          <cell r="C329" t="str">
            <v>EA033SIU0S0-050-RT</v>
          </cell>
          <cell r="D329" t="str">
            <v>PA16/1750</v>
          </cell>
          <cell r="E329">
            <v>1</v>
          </cell>
          <cell r="F329">
            <v>1505</v>
          </cell>
          <cell r="G329">
            <v>5929.9085888282234</v>
          </cell>
          <cell r="H329">
            <v>59.299085888282235</v>
          </cell>
          <cell r="I329">
            <v>5989.2076747165056</v>
          </cell>
          <cell r="J329">
            <v>59.299085888282235</v>
          </cell>
          <cell r="K329">
            <v>5929.9085888282234</v>
          </cell>
          <cell r="L329">
            <v>1505</v>
          </cell>
        </row>
        <row r="330">
          <cell r="C330" t="str">
            <v>EC033SIU0S0-070-S1</v>
          </cell>
          <cell r="D330" t="str">
            <v>PC16/400</v>
          </cell>
          <cell r="E330">
            <v>1</v>
          </cell>
          <cell r="F330">
            <v>3080</v>
          </cell>
          <cell r="G330">
            <v>901.08691354181701</v>
          </cell>
          <cell r="H330">
            <v>9.0108691354181705</v>
          </cell>
          <cell r="I330">
            <v>910.09778267723516</v>
          </cell>
          <cell r="J330">
            <v>910.09778267723516</v>
          </cell>
          <cell r="K330">
            <v>0</v>
          </cell>
          <cell r="L330">
            <v>3080</v>
          </cell>
        </row>
        <row r="331">
          <cell r="C331" t="str">
            <v>EA033SIU0S0-070-S3</v>
          </cell>
          <cell r="D331" t="str">
            <v>PA16/950</v>
          </cell>
          <cell r="E331">
            <v>1</v>
          </cell>
          <cell r="F331">
            <v>1012</v>
          </cell>
          <cell r="G331">
            <v>3987.4202603947924</v>
          </cell>
          <cell r="H331">
            <v>39.874202603947928</v>
          </cell>
          <cell r="I331">
            <v>4027.2944629987405</v>
          </cell>
          <cell r="J331">
            <v>39.874202603947928</v>
          </cell>
          <cell r="K331">
            <v>3987.4202603947924</v>
          </cell>
          <cell r="L331">
            <v>1012</v>
          </cell>
        </row>
        <row r="332">
          <cell r="C332" t="str">
            <v>EA033SIU0S0-070-A2</v>
          </cell>
          <cell r="D332" t="str">
            <v>PA16/1350</v>
          </cell>
          <cell r="E332">
            <v>1</v>
          </cell>
          <cell r="F332">
            <v>1271</v>
          </cell>
          <cell r="G332">
            <v>5007.9161570768583</v>
          </cell>
          <cell r="H332">
            <v>50.079161570768584</v>
          </cell>
          <cell r="I332">
            <v>5057.9953186476268</v>
          </cell>
          <cell r="J332">
            <v>50.079161570768584</v>
          </cell>
          <cell r="K332">
            <v>5007.9161570768583</v>
          </cell>
          <cell r="L332">
            <v>1271</v>
          </cell>
        </row>
        <row r="333">
          <cell r="C333" t="str">
            <v>EA033SIU0S0-070-RT</v>
          </cell>
          <cell r="D333" t="str">
            <v>PA16/2100</v>
          </cell>
          <cell r="E333">
            <v>1</v>
          </cell>
          <cell r="F333">
            <v>1694</v>
          </cell>
          <cell r="G333">
            <v>6674.5947837043259</v>
          </cell>
          <cell r="H333">
            <v>66.745947837043261</v>
          </cell>
          <cell r="I333">
            <v>6741.3407315413688</v>
          </cell>
          <cell r="J333">
            <v>66.745947837043261</v>
          </cell>
          <cell r="K333">
            <v>6674.5947837043259</v>
          </cell>
          <cell r="L333">
            <v>1694</v>
          </cell>
        </row>
        <row r="334">
          <cell r="C334" t="str">
            <v>EC033SIU0S0-120-S1</v>
          </cell>
          <cell r="D334" t="str">
            <v>PC16/500</v>
          </cell>
          <cell r="E334">
            <v>1</v>
          </cell>
          <cell r="F334">
            <v>3157</v>
          </cell>
          <cell r="G334">
            <v>978.76513411137057</v>
          </cell>
          <cell r="H334">
            <v>9.7876513411137065</v>
          </cell>
          <cell r="I334">
            <v>988.55278545248427</v>
          </cell>
          <cell r="J334">
            <v>988.55278545248427</v>
          </cell>
          <cell r="K334">
            <v>0</v>
          </cell>
          <cell r="L334">
            <v>3157</v>
          </cell>
        </row>
        <row r="335">
          <cell r="C335" t="str">
            <v>EA033SIU0S0-120-S3</v>
          </cell>
          <cell r="D335" t="str">
            <v>PA16/1450</v>
          </cell>
          <cell r="E335">
            <v>1</v>
          </cell>
          <cell r="F335">
            <v>1331</v>
          </cell>
          <cell r="G335">
            <v>5244.3244729105418</v>
          </cell>
          <cell r="H335">
            <v>52.443244729105416</v>
          </cell>
          <cell r="I335">
            <v>5296.7677176396473</v>
          </cell>
          <cell r="J335">
            <v>52.443244729105416</v>
          </cell>
          <cell r="K335">
            <v>5244.3244729105418</v>
          </cell>
          <cell r="L335">
            <v>1331</v>
          </cell>
        </row>
        <row r="336">
          <cell r="C336" t="str">
            <v>EA033SIU0S0-120-A2</v>
          </cell>
          <cell r="D336" t="str">
            <v>PA16/2050</v>
          </cell>
          <cell r="E336">
            <v>1</v>
          </cell>
          <cell r="F336">
            <v>1668</v>
          </cell>
          <cell r="G336">
            <v>6572.1511801763963</v>
          </cell>
          <cell r="H336">
            <v>65.721511801763967</v>
          </cell>
          <cell r="I336">
            <v>6637.8726919781602</v>
          </cell>
          <cell r="J336">
            <v>65.721511801763967</v>
          </cell>
          <cell r="K336">
            <v>6572.1511801763963</v>
          </cell>
          <cell r="L336">
            <v>1668</v>
          </cell>
        </row>
        <row r="337">
          <cell r="C337" t="str">
            <v>EA033SIU0S0-120-RT</v>
          </cell>
          <cell r="D337" t="str">
            <v>PA16/3200</v>
          </cell>
          <cell r="E337">
            <v>1</v>
          </cell>
          <cell r="F337">
            <v>2227</v>
          </cell>
          <cell r="G337">
            <v>8774.6886560268795</v>
          </cell>
          <cell r="H337">
            <v>87.746886560268791</v>
          </cell>
          <cell r="I337">
            <v>8862.435542587149</v>
          </cell>
          <cell r="J337">
            <v>87.746886560268791</v>
          </cell>
          <cell r="K337">
            <v>8774.6886560268795</v>
          </cell>
          <cell r="L337">
            <v>2227</v>
          </cell>
        </row>
        <row r="338">
          <cell r="C338" t="str">
            <v>EC033SIU0S0-150-S1</v>
          </cell>
          <cell r="D338" t="str">
            <v>PC16/500</v>
          </cell>
          <cell r="E338">
            <v>1</v>
          </cell>
          <cell r="F338">
            <v>3157</v>
          </cell>
          <cell r="G338">
            <v>978.76513411137057</v>
          </cell>
          <cell r="H338">
            <v>9.7876513411137065</v>
          </cell>
          <cell r="I338">
            <v>988.55278545248427</v>
          </cell>
          <cell r="J338">
            <v>988.55278545248427</v>
          </cell>
          <cell r="K338">
            <v>0</v>
          </cell>
          <cell r="L338">
            <v>3157</v>
          </cell>
        </row>
        <row r="339">
          <cell r="C339" t="str">
            <v>EA033SIU0S0-150-S3</v>
          </cell>
          <cell r="D339" t="str">
            <v>PA16/1700</v>
          </cell>
          <cell r="E339">
            <v>1</v>
          </cell>
          <cell r="F339">
            <v>1477</v>
          </cell>
          <cell r="G339">
            <v>5819.5847081058382</v>
          </cell>
          <cell r="H339">
            <v>58.195847081058382</v>
          </cell>
          <cell r="I339">
            <v>5877.7805551868969</v>
          </cell>
          <cell r="J339">
            <v>58.195847081058382</v>
          </cell>
          <cell r="K339">
            <v>5819.5847081058382</v>
          </cell>
          <cell r="L339">
            <v>1477</v>
          </cell>
        </row>
        <row r="340">
          <cell r="C340" t="str">
            <v>EA033SIU0S0-150-A2</v>
          </cell>
          <cell r="D340" t="str">
            <v>PA16/2400</v>
          </cell>
          <cell r="E340">
            <v>1</v>
          </cell>
          <cell r="F340">
            <v>1848</v>
          </cell>
          <cell r="G340">
            <v>7281.3761276774467</v>
          </cell>
          <cell r="H340">
            <v>72.813761276774471</v>
          </cell>
          <cell r="I340">
            <v>7354.1898889542208</v>
          </cell>
          <cell r="J340">
            <v>72.813761276774471</v>
          </cell>
          <cell r="K340">
            <v>7281.3761276774467</v>
          </cell>
          <cell r="L340">
            <v>1848</v>
          </cell>
        </row>
        <row r="341">
          <cell r="C341" t="str">
            <v>EA033SIU0S0-150-RT</v>
          </cell>
          <cell r="D341" t="str">
            <v>PA16/3800</v>
          </cell>
          <cell r="E341">
            <v>1</v>
          </cell>
          <cell r="F341">
            <v>2491</v>
          </cell>
          <cell r="G341">
            <v>9814.8852456950863</v>
          </cell>
          <cell r="H341">
            <v>98.148852456950863</v>
          </cell>
          <cell r="I341">
            <v>9913.0340981520367</v>
          </cell>
          <cell r="J341">
            <v>98.148852456950863</v>
          </cell>
          <cell r="K341">
            <v>9814.8852456950863</v>
          </cell>
          <cell r="L341">
            <v>2491</v>
          </cell>
        </row>
        <row r="342">
          <cell r="C342" t="str">
            <v>EC033SIU0S0-185-S1</v>
          </cell>
          <cell r="D342" t="str">
            <v>PC16/600</v>
          </cell>
          <cell r="E342">
            <v>1</v>
          </cell>
          <cell r="F342">
            <v>3234</v>
          </cell>
          <cell r="G342">
            <v>1056.4433546809237</v>
          </cell>
          <cell r="H342">
            <v>10.564433546809237</v>
          </cell>
          <cell r="I342">
            <v>1067.0077882277328</v>
          </cell>
          <cell r="J342">
            <v>1067.0077882277328</v>
          </cell>
          <cell r="K342">
            <v>0</v>
          </cell>
          <cell r="L342">
            <v>3234</v>
          </cell>
        </row>
        <row r="343">
          <cell r="C343" t="str">
            <v>EA033SIU0S0-185-S3</v>
          </cell>
          <cell r="D343" t="str">
            <v>PA16/1950</v>
          </cell>
          <cell r="E343">
            <v>1</v>
          </cell>
          <cell r="F343">
            <v>1614</v>
          </cell>
          <cell r="G343">
            <v>6359.3836959260816</v>
          </cell>
          <cell r="H343">
            <v>63.59383695926082</v>
          </cell>
          <cell r="I343">
            <v>6422.977532885342</v>
          </cell>
          <cell r="J343">
            <v>63.59383695926082</v>
          </cell>
          <cell r="K343">
            <v>6359.3836959260816</v>
          </cell>
          <cell r="L343">
            <v>1614</v>
          </cell>
        </row>
        <row r="344">
          <cell r="C344" t="str">
            <v>EA033SIU0S0-185-A2</v>
          </cell>
          <cell r="D344" t="str">
            <v>PA16/2850</v>
          </cell>
          <cell r="E344">
            <v>1</v>
          </cell>
          <cell r="F344">
            <v>2066</v>
          </cell>
          <cell r="G344">
            <v>8140.3263418731631</v>
          </cell>
          <cell r="H344">
            <v>81.403263418731626</v>
          </cell>
          <cell r="I344">
            <v>8221.7296052918955</v>
          </cell>
          <cell r="J344">
            <v>81.403263418731626</v>
          </cell>
          <cell r="K344">
            <v>8140.3263418731631</v>
          </cell>
          <cell r="L344">
            <v>2066</v>
          </cell>
        </row>
        <row r="345">
          <cell r="C345" t="str">
            <v>EA033SIU0S0-185-RT</v>
          </cell>
          <cell r="D345" t="str">
            <v>PA16/4450</v>
          </cell>
          <cell r="E345">
            <v>1</v>
          </cell>
          <cell r="F345">
            <v>2760</v>
          </cell>
          <cell r="G345">
            <v>10874.782528349433</v>
          </cell>
          <cell r="H345">
            <v>108.74782528349434</v>
          </cell>
          <cell r="I345">
            <v>10983.530353632927</v>
          </cell>
          <cell r="J345">
            <v>108.74782528349434</v>
          </cell>
          <cell r="K345">
            <v>10874.782528349433</v>
          </cell>
          <cell r="L345">
            <v>2760</v>
          </cell>
        </row>
        <row r="346">
          <cell r="C346" t="str">
            <v>EC033SIU0S0-300-S1</v>
          </cell>
          <cell r="D346" t="str">
            <v>PC16/700</v>
          </cell>
          <cell r="E346">
            <v>1</v>
          </cell>
          <cell r="F346">
            <v>3311</v>
          </cell>
          <cell r="G346">
            <v>1134.1215752504772</v>
          </cell>
          <cell r="H346">
            <v>11.341215752504773</v>
          </cell>
          <cell r="I346">
            <v>1145.4627910029819</v>
          </cell>
          <cell r="J346">
            <v>1145.4627910029819</v>
          </cell>
          <cell r="K346">
            <v>0</v>
          </cell>
          <cell r="L346">
            <v>3311</v>
          </cell>
        </row>
        <row r="347">
          <cell r="C347" t="str">
            <v>EA033SIU0S0-300-S3</v>
          </cell>
          <cell r="D347" t="str">
            <v>PA16/2800</v>
          </cell>
          <cell r="E347">
            <v>1</v>
          </cell>
          <cell r="F347">
            <v>2042</v>
          </cell>
          <cell r="G347">
            <v>8045.7630155396891</v>
          </cell>
          <cell r="H347">
            <v>80.457630155396899</v>
          </cell>
          <cell r="I347">
            <v>8126.2206456950862</v>
          </cell>
          <cell r="J347">
            <v>80.457630155396899</v>
          </cell>
          <cell r="K347">
            <v>8045.7630155396891</v>
          </cell>
          <cell r="L347">
            <v>2042</v>
          </cell>
        </row>
        <row r="348">
          <cell r="C348" t="str">
            <v>EA033SIU0S0-300-A2</v>
          </cell>
          <cell r="D348" t="str">
            <v>PA16/4150</v>
          </cell>
          <cell r="E348">
            <v>1</v>
          </cell>
          <cell r="F348">
            <v>2637</v>
          </cell>
          <cell r="G348">
            <v>10390.145480890382</v>
          </cell>
          <cell r="H348">
            <v>103.90145480890382</v>
          </cell>
          <cell r="I348">
            <v>10494.046935699285</v>
          </cell>
          <cell r="J348">
            <v>103.90145480890382</v>
          </cell>
          <cell r="K348">
            <v>10390.145480890382</v>
          </cell>
          <cell r="L348">
            <v>2637</v>
          </cell>
        </row>
        <row r="349">
          <cell r="C349" t="str">
            <v>EA033SIU0S0-300-RT</v>
          </cell>
          <cell r="D349" t="str">
            <v>PA16/6600</v>
          </cell>
          <cell r="E349">
            <v>1</v>
          </cell>
          <cell r="F349">
            <v>3566</v>
          </cell>
          <cell r="G349">
            <v>14050.534237715246</v>
          </cell>
          <cell r="H349">
            <v>140.50534237715246</v>
          </cell>
          <cell r="I349">
            <v>14191.0395800924</v>
          </cell>
          <cell r="J349">
            <v>140.50534237715246</v>
          </cell>
          <cell r="K349">
            <v>14050.534237715246</v>
          </cell>
          <cell r="L349">
            <v>3566</v>
          </cell>
        </row>
        <row r="350">
          <cell r="C350" t="str">
            <v>EC033SIU0D0-035-S1</v>
          </cell>
          <cell r="D350" t="str">
            <v>PC16/500</v>
          </cell>
          <cell r="E350">
            <v>1</v>
          </cell>
          <cell r="F350">
            <v>3157</v>
          </cell>
          <cell r="G350">
            <v>978.76513411137057</v>
          </cell>
          <cell r="H350">
            <v>9.7876513411137065</v>
          </cell>
          <cell r="I350">
            <v>988.55278545248427</v>
          </cell>
          <cell r="J350">
            <v>988.55278545248427</v>
          </cell>
          <cell r="K350">
            <v>0</v>
          </cell>
          <cell r="L350">
            <v>3157</v>
          </cell>
        </row>
        <row r="351">
          <cell r="C351" t="str">
            <v>EA033SIU0D0-035-S3</v>
          </cell>
          <cell r="D351" t="str">
            <v>PA16/650</v>
          </cell>
          <cell r="E351">
            <v>2</v>
          </cell>
          <cell r="F351">
            <v>790</v>
          </cell>
          <cell r="G351">
            <v>6225.4189836203277</v>
          </cell>
          <cell r="H351">
            <v>62.254189836203281</v>
          </cell>
          <cell r="I351">
            <v>6287.673173456531</v>
          </cell>
          <cell r="J351">
            <v>62.254189836203281</v>
          </cell>
          <cell r="K351">
            <v>6225.4189836203277</v>
          </cell>
          <cell r="L351">
            <v>1580</v>
          </cell>
        </row>
        <row r="352">
          <cell r="C352" t="str">
            <v>EA033SIU0D0-035-A2</v>
          </cell>
          <cell r="D352" t="str">
            <v>PA16/900</v>
          </cell>
          <cell r="E352">
            <v>2</v>
          </cell>
          <cell r="F352">
            <v>977</v>
          </cell>
          <cell r="G352">
            <v>7699.0308189836205</v>
          </cell>
          <cell r="H352">
            <v>76.990308189836213</v>
          </cell>
          <cell r="I352">
            <v>7776.021127173457</v>
          </cell>
          <cell r="J352">
            <v>76.990308189836213</v>
          </cell>
          <cell r="K352">
            <v>7699.0308189836205</v>
          </cell>
          <cell r="L352">
            <v>1954</v>
          </cell>
        </row>
        <row r="353">
          <cell r="C353" t="str">
            <v>EA033SIU0D0-035-RT</v>
          </cell>
          <cell r="D353" t="str">
            <v>PA16/1350</v>
          </cell>
          <cell r="E353">
            <v>2</v>
          </cell>
          <cell r="F353">
            <v>1271</v>
          </cell>
          <cell r="G353">
            <v>10015.832314153717</v>
          </cell>
          <cell r="H353">
            <v>100.15832314153717</v>
          </cell>
          <cell r="I353">
            <v>10115.990637295254</v>
          </cell>
          <cell r="J353">
            <v>100.15832314153717</v>
          </cell>
          <cell r="K353">
            <v>10015.832314153717</v>
          </cell>
          <cell r="L353">
            <v>2542</v>
          </cell>
        </row>
        <row r="354">
          <cell r="C354" t="str">
            <v>EC033SIU0D0-050-S1</v>
          </cell>
          <cell r="D354" t="str">
            <v>PC16/500</v>
          </cell>
          <cell r="E354">
            <v>1</v>
          </cell>
          <cell r="F354">
            <v>3157</v>
          </cell>
          <cell r="G354">
            <v>978.76513411137057</v>
          </cell>
          <cell r="H354">
            <v>9.7876513411137065</v>
          </cell>
          <cell r="I354">
            <v>988.55278545248427</v>
          </cell>
          <cell r="J354">
            <v>988.55278545248427</v>
          </cell>
          <cell r="K354">
            <v>0</v>
          </cell>
          <cell r="L354">
            <v>3157</v>
          </cell>
        </row>
        <row r="355">
          <cell r="C355" t="str">
            <v>EA033SIU0D0-050-S3</v>
          </cell>
          <cell r="D355" t="str">
            <v>PA16/800</v>
          </cell>
          <cell r="E355">
            <v>2</v>
          </cell>
          <cell r="F355">
            <v>905</v>
          </cell>
          <cell r="G355">
            <v>7131.6508609827806</v>
          </cell>
          <cell r="H355">
            <v>71.316508609827807</v>
          </cell>
          <cell r="I355">
            <v>7202.9673695926085</v>
          </cell>
          <cell r="J355">
            <v>71.316508609827807</v>
          </cell>
          <cell r="K355">
            <v>7131.6508609827806</v>
          </cell>
          <cell r="L355">
            <v>1810</v>
          </cell>
        </row>
        <row r="356">
          <cell r="C356" t="str">
            <v>EA033SIU0D0-050-A2</v>
          </cell>
          <cell r="D356" t="str">
            <v>PA16/1150</v>
          </cell>
          <cell r="E356">
            <v>2</v>
          </cell>
          <cell r="F356">
            <v>1145</v>
          </cell>
          <cell r="G356">
            <v>9022.9173876522473</v>
          </cell>
          <cell r="H356">
            <v>90.229173876522481</v>
          </cell>
          <cell r="I356">
            <v>9113.1465615287689</v>
          </cell>
          <cell r="J356">
            <v>90.229173876522481</v>
          </cell>
          <cell r="K356">
            <v>9022.9173876522473</v>
          </cell>
          <cell r="L356">
            <v>2290</v>
          </cell>
        </row>
        <row r="357">
          <cell r="C357" t="str">
            <v>EA033SIU0D0-050-RT</v>
          </cell>
          <cell r="D357" t="str">
            <v>PA16/1750</v>
          </cell>
          <cell r="E357">
            <v>2</v>
          </cell>
          <cell r="F357">
            <v>1505</v>
          </cell>
          <cell r="G357">
            <v>11859.817177656447</v>
          </cell>
          <cell r="H357">
            <v>118.59817177656447</v>
          </cell>
          <cell r="I357">
            <v>11978.415349433011</v>
          </cell>
          <cell r="J357">
            <v>118.59817177656447</v>
          </cell>
          <cell r="K357">
            <v>11859.817177656447</v>
          </cell>
          <cell r="L357">
            <v>3010</v>
          </cell>
        </row>
        <row r="358">
          <cell r="C358" t="str">
            <v>EC033SIU0D0-070-S1</v>
          </cell>
          <cell r="D358" t="str">
            <v>PC16/600</v>
          </cell>
          <cell r="E358">
            <v>1</v>
          </cell>
          <cell r="F358">
            <v>3234</v>
          </cell>
          <cell r="G358">
            <v>1056.4433546809237</v>
          </cell>
          <cell r="H358">
            <v>10.564433546809237</v>
          </cell>
          <cell r="I358">
            <v>1067.0077882277328</v>
          </cell>
          <cell r="J358">
            <v>1067.0077882277328</v>
          </cell>
          <cell r="K358">
            <v>0</v>
          </cell>
          <cell r="L358">
            <v>3234</v>
          </cell>
        </row>
        <row r="359">
          <cell r="C359" t="str">
            <v>EA033SIU0D0-070-S3</v>
          </cell>
          <cell r="D359" t="str">
            <v>PA16/950</v>
          </cell>
          <cell r="E359">
            <v>2</v>
          </cell>
          <cell r="F359">
            <v>1012</v>
          </cell>
          <cell r="G359">
            <v>7974.8405207895848</v>
          </cell>
          <cell r="H359">
            <v>79.748405207895857</v>
          </cell>
          <cell r="I359">
            <v>8054.5889259974811</v>
          </cell>
          <cell r="J359">
            <v>79.748405207895857</v>
          </cell>
          <cell r="K359">
            <v>7974.8405207895848</v>
          </cell>
          <cell r="L359">
            <v>2024</v>
          </cell>
        </row>
        <row r="360">
          <cell r="C360" t="str">
            <v>EA033SIU0D0-070-A2</v>
          </cell>
          <cell r="D360" t="str">
            <v>PA16/1350</v>
          </cell>
          <cell r="E360">
            <v>2</v>
          </cell>
          <cell r="F360">
            <v>1271</v>
          </cell>
          <cell r="G360">
            <v>10015.832314153717</v>
          </cell>
          <cell r="H360">
            <v>100.15832314153717</v>
          </cell>
          <cell r="I360">
            <v>10115.990637295254</v>
          </cell>
          <cell r="J360">
            <v>100.15832314153717</v>
          </cell>
          <cell r="K360">
            <v>10015.832314153717</v>
          </cell>
          <cell r="L360">
            <v>2542</v>
          </cell>
        </row>
        <row r="361">
          <cell r="C361" t="str">
            <v>EA033SIU0D0-070-RT</v>
          </cell>
          <cell r="D361" t="str">
            <v>PA16/2100</v>
          </cell>
          <cell r="E361">
            <v>2</v>
          </cell>
          <cell r="F361">
            <v>1694</v>
          </cell>
          <cell r="G361">
            <v>13349.189567408652</v>
          </cell>
          <cell r="H361">
            <v>133.49189567408652</v>
          </cell>
          <cell r="I361">
            <v>13482.681463082738</v>
          </cell>
          <cell r="J361">
            <v>133.49189567408652</v>
          </cell>
          <cell r="K361">
            <v>13349.189567408652</v>
          </cell>
          <cell r="L361">
            <v>3388</v>
          </cell>
        </row>
        <row r="362">
          <cell r="C362" t="str">
            <v>EC033SIU0D0-120-S1</v>
          </cell>
          <cell r="D362" t="str">
            <v>PC16/800</v>
          </cell>
          <cell r="E362">
            <v>1</v>
          </cell>
          <cell r="F362">
            <v>3388</v>
          </cell>
          <cell r="G362">
            <v>1211.7997958200308</v>
          </cell>
          <cell r="H362">
            <v>12.117997958200307</v>
          </cell>
          <cell r="I362">
            <v>1223.917793778231</v>
          </cell>
          <cell r="J362">
            <v>1223.917793778231</v>
          </cell>
          <cell r="K362">
            <v>0</v>
          </cell>
          <cell r="L362">
            <v>3388</v>
          </cell>
        </row>
        <row r="363">
          <cell r="C363" t="str">
            <v>EA033SIU0D0-120-S3</v>
          </cell>
          <cell r="D363" t="str">
            <v>PA16/1400</v>
          </cell>
          <cell r="E363">
            <v>2</v>
          </cell>
          <cell r="F363">
            <v>1301</v>
          </cell>
          <cell r="G363">
            <v>10252.2406299874</v>
          </cell>
          <cell r="H363">
            <v>102.52240629987401</v>
          </cell>
          <cell r="I363">
            <v>10354.763036287273</v>
          </cell>
          <cell r="J363">
            <v>102.52240629987401</v>
          </cell>
          <cell r="K363">
            <v>10252.2406299874</v>
          </cell>
          <cell r="L363">
            <v>2602</v>
          </cell>
        </row>
        <row r="364">
          <cell r="C364" t="str">
            <v>EA033SIU0D0-120-A2</v>
          </cell>
          <cell r="D364" t="str">
            <v>PA16/2050</v>
          </cell>
          <cell r="E364">
            <v>2</v>
          </cell>
          <cell r="F364">
            <v>1668</v>
          </cell>
          <cell r="G364">
            <v>13144.302360352793</v>
          </cell>
          <cell r="H364">
            <v>131.44302360352793</v>
          </cell>
          <cell r="I364">
            <v>13275.74538395632</v>
          </cell>
          <cell r="J364">
            <v>131.44302360352793</v>
          </cell>
          <cell r="K364">
            <v>13144.302360352793</v>
          </cell>
          <cell r="L364">
            <v>3336</v>
          </cell>
        </row>
        <row r="365">
          <cell r="C365" t="str">
            <v>EA033SIU0D0-120-RT</v>
          </cell>
          <cell r="D365" t="str">
            <v>PA16/3200</v>
          </cell>
          <cell r="E365">
            <v>2</v>
          </cell>
          <cell r="F365">
            <v>2227</v>
          </cell>
          <cell r="G365">
            <v>17549.377312053759</v>
          </cell>
          <cell r="H365">
            <v>175.49377312053758</v>
          </cell>
          <cell r="I365">
            <v>17724.871085174298</v>
          </cell>
          <cell r="J365">
            <v>175.49377312053758</v>
          </cell>
          <cell r="K365">
            <v>17549.377312053759</v>
          </cell>
          <cell r="L365">
            <v>4454</v>
          </cell>
        </row>
        <row r="366">
          <cell r="C366" t="str">
            <v>EC033SIU0D0-150-S1</v>
          </cell>
          <cell r="D366" t="str">
            <v>PC16/900</v>
          </cell>
          <cell r="E366">
            <v>1</v>
          </cell>
          <cell r="F366">
            <v>3465</v>
          </cell>
          <cell r="G366">
            <v>1289.4780163895844</v>
          </cell>
          <cell r="H366">
            <v>12.894780163895843</v>
          </cell>
          <cell r="I366">
            <v>1302.3727965534802</v>
          </cell>
          <cell r="J366">
            <v>1302.3727965534802</v>
          </cell>
          <cell r="K366">
            <v>0</v>
          </cell>
          <cell r="L366">
            <v>3465</v>
          </cell>
        </row>
        <row r="367">
          <cell r="C367" t="str">
            <v>EA033SIU0D0-150-S3</v>
          </cell>
          <cell r="D367" t="str">
            <v>PA16/1600</v>
          </cell>
          <cell r="E367">
            <v>2</v>
          </cell>
          <cell r="F367">
            <v>1419</v>
          </cell>
          <cell r="G367">
            <v>11182.113338933223</v>
          </cell>
          <cell r="H367">
            <v>111.82113338933223</v>
          </cell>
          <cell r="I367">
            <v>11293.934472322555</v>
          </cell>
          <cell r="J367">
            <v>111.82113338933223</v>
          </cell>
          <cell r="K367">
            <v>11182.113338933223</v>
          </cell>
          <cell r="L367">
            <v>2838</v>
          </cell>
        </row>
        <row r="368">
          <cell r="C368" t="str">
            <v>EA033SIU0D0-150-A2</v>
          </cell>
          <cell r="D368" t="str">
            <v>PA16/2400</v>
          </cell>
          <cell r="E368">
            <v>2</v>
          </cell>
          <cell r="F368">
            <v>1848</v>
          </cell>
          <cell r="G368">
            <v>14562.752255354893</v>
          </cell>
          <cell r="H368">
            <v>145.62752255354894</v>
          </cell>
          <cell r="I368">
            <v>14708.379777908442</v>
          </cell>
          <cell r="J368">
            <v>145.62752255354894</v>
          </cell>
          <cell r="K368">
            <v>14562.752255354893</v>
          </cell>
          <cell r="L368">
            <v>3696</v>
          </cell>
        </row>
        <row r="369">
          <cell r="C369" t="str">
            <v>EA033SIU0D0-150-RT</v>
          </cell>
          <cell r="D369" t="str">
            <v>PA16/3800</v>
          </cell>
          <cell r="E369">
            <v>2</v>
          </cell>
          <cell r="F369">
            <v>2491</v>
          </cell>
          <cell r="G369">
            <v>19629.770491390173</v>
          </cell>
          <cell r="H369">
            <v>196.29770491390173</v>
          </cell>
          <cell r="I369">
            <v>19826.068196304073</v>
          </cell>
          <cell r="J369">
            <v>196.29770491390173</v>
          </cell>
          <cell r="K369">
            <v>19629.770491390173</v>
          </cell>
          <cell r="L369">
            <v>4982</v>
          </cell>
        </row>
        <row r="370">
          <cell r="C370" t="str">
            <v>EC033SIU0D0-185-S1</v>
          </cell>
          <cell r="D370" t="str">
            <v>PC16/1000</v>
          </cell>
          <cell r="E370">
            <v>1</v>
          </cell>
          <cell r="F370">
            <v>3542</v>
          </cell>
          <cell r="G370">
            <v>1367.1562369591375</v>
          </cell>
          <cell r="H370">
            <v>13.671562369591374</v>
          </cell>
          <cell r="I370">
            <v>1380.8277993287288</v>
          </cell>
          <cell r="J370">
            <v>1380.8277993287288</v>
          </cell>
          <cell r="K370">
            <v>0</v>
          </cell>
          <cell r="L370">
            <v>3542</v>
          </cell>
        </row>
        <row r="371">
          <cell r="C371" t="str">
            <v>EA033SIU0D0-185-S3</v>
          </cell>
          <cell r="D371" t="str">
            <v>PA16/1900</v>
          </cell>
          <cell r="E371">
            <v>2</v>
          </cell>
          <cell r="F371">
            <v>1587</v>
          </cell>
          <cell r="G371">
            <v>12505.999907601848</v>
          </cell>
          <cell r="H371">
            <v>125.05999907601849</v>
          </cell>
          <cell r="I371">
            <v>12631.059906677867</v>
          </cell>
          <cell r="J371">
            <v>125.05999907601849</v>
          </cell>
          <cell r="K371">
            <v>12505.999907601848</v>
          </cell>
          <cell r="L371">
            <v>3174</v>
          </cell>
        </row>
        <row r="372">
          <cell r="C372" t="str">
            <v>EA033SIU0D0-185-A2</v>
          </cell>
          <cell r="D372" t="str">
            <v>PA16/2850</v>
          </cell>
          <cell r="E372">
            <v>2</v>
          </cell>
          <cell r="F372">
            <v>2066</v>
          </cell>
          <cell r="G372">
            <v>16280.652683746326</v>
          </cell>
          <cell r="H372">
            <v>162.80652683746325</v>
          </cell>
          <cell r="I372">
            <v>16443.459210583791</v>
          </cell>
          <cell r="J372">
            <v>162.80652683746325</v>
          </cell>
          <cell r="K372">
            <v>16280.652683746326</v>
          </cell>
          <cell r="L372">
            <v>4132</v>
          </cell>
        </row>
        <row r="373">
          <cell r="C373" t="str">
            <v>EA033SIU0D0-185-RT</v>
          </cell>
          <cell r="D373" t="str">
            <v>PA16/4450</v>
          </cell>
          <cell r="E373">
            <v>2</v>
          </cell>
          <cell r="F373">
            <v>2760</v>
          </cell>
          <cell r="G373">
            <v>21749.565056698866</v>
          </cell>
          <cell r="H373">
            <v>217.49565056698867</v>
          </cell>
          <cell r="I373">
            <v>21967.060707265853</v>
          </cell>
          <cell r="J373">
            <v>217.49565056698867</v>
          </cell>
          <cell r="K373">
            <v>21749.565056698866</v>
          </cell>
          <cell r="L373">
            <v>5520</v>
          </cell>
        </row>
        <row r="374">
          <cell r="C374" t="str">
            <v>EC033SEU0S0-035-S1</v>
          </cell>
          <cell r="D374" t="str">
            <v>PC16/300</v>
          </cell>
          <cell r="E374">
            <v>1</v>
          </cell>
          <cell r="F374">
            <v>3003</v>
          </cell>
          <cell r="G374">
            <v>823.40869297226345</v>
          </cell>
          <cell r="H374">
            <v>8.2340869297226345</v>
          </cell>
          <cell r="I374">
            <v>831.64277990198605</v>
          </cell>
          <cell r="J374">
            <v>831.64277990198605</v>
          </cell>
          <cell r="K374">
            <v>0</v>
          </cell>
          <cell r="L374">
            <v>3003</v>
          </cell>
        </row>
        <row r="375">
          <cell r="C375" t="str">
            <v>EA033SEU0S0-035-S3</v>
          </cell>
          <cell r="D375" t="str">
            <v>PA16/600</v>
          </cell>
          <cell r="E375">
            <v>1</v>
          </cell>
          <cell r="F375">
            <v>750</v>
          </cell>
          <cell r="G375">
            <v>2955.1039479210417</v>
          </cell>
          <cell r="H375">
            <v>29.551039479210417</v>
          </cell>
          <cell r="I375">
            <v>2984.6549874002521</v>
          </cell>
          <cell r="J375">
            <v>29.551039479210417</v>
          </cell>
          <cell r="K375">
            <v>2955.1039479210417</v>
          </cell>
          <cell r="L375">
            <v>750</v>
          </cell>
        </row>
        <row r="376">
          <cell r="C376" t="str">
            <v>EA033SEU0S0-035-A2</v>
          </cell>
          <cell r="D376" t="str">
            <v>PA16/850</v>
          </cell>
          <cell r="E376">
            <v>1</v>
          </cell>
          <cell r="F376">
            <v>941</v>
          </cell>
          <cell r="G376">
            <v>3707.6704199916003</v>
          </cell>
          <cell r="H376">
            <v>37.076704199916001</v>
          </cell>
          <cell r="I376">
            <v>3744.7471241915164</v>
          </cell>
          <cell r="J376">
            <v>37.076704199916001</v>
          </cell>
          <cell r="K376">
            <v>3707.6704199916003</v>
          </cell>
          <cell r="L376">
            <v>941</v>
          </cell>
        </row>
        <row r="377">
          <cell r="C377" t="str">
            <v>EA033SEU0S0-035-RT</v>
          </cell>
          <cell r="D377" t="str">
            <v>PA16/1250</v>
          </cell>
          <cell r="E377">
            <v>1</v>
          </cell>
          <cell r="F377">
            <v>1209</v>
          </cell>
          <cell r="G377">
            <v>4763.6275640487193</v>
          </cell>
          <cell r="H377">
            <v>47.636275640487192</v>
          </cell>
          <cell r="I377">
            <v>4811.2638396892062</v>
          </cell>
          <cell r="J377">
            <v>47.636275640487192</v>
          </cell>
          <cell r="K377">
            <v>4763.6275640487193</v>
          </cell>
          <cell r="L377">
            <v>1209</v>
          </cell>
        </row>
        <row r="378">
          <cell r="C378" t="str">
            <v>EC033SEU0S0-050-S1</v>
          </cell>
          <cell r="D378" t="str">
            <v>PC16/300</v>
          </cell>
          <cell r="E378">
            <v>1</v>
          </cell>
          <cell r="F378">
            <v>3003</v>
          </cell>
          <cell r="G378">
            <v>823.40869297226345</v>
          </cell>
          <cell r="H378">
            <v>8.2340869297226345</v>
          </cell>
          <cell r="I378">
            <v>831.64277990198605</v>
          </cell>
          <cell r="J378">
            <v>831.64277990198605</v>
          </cell>
          <cell r="K378">
            <v>0</v>
          </cell>
          <cell r="L378">
            <v>3003</v>
          </cell>
        </row>
        <row r="379">
          <cell r="C379" t="str">
            <v>EA033SEU0S0-050-S3</v>
          </cell>
          <cell r="D379" t="str">
            <v>PA16/800</v>
          </cell>
          <cell r="E379">
            <v>1</v>
          </cell>
          <cell r="F379">
            <v>905</v>
          </cell>
          <cell r="G379">
            <v>3565.8254304913903</v>
          </cell>
          <cell r="H379">
            <v>35.658254304913903</v>
          </cell>
          <cell r="I379">
            <v>3601.4836847963043</v>
          </cell>
          <cell r="J379">
            <v>35.658254304913903</v>
          </cell>
          <cell r="K379">
            <v>3565.8254304913903</v>
          </cell>
          <cell r="L379">
            <v>905</v>
          </cell>
        </row>
        <row r="380">
          <cell r="C380" t="str">
            <v>EA033SEU0S0-050-A2</v>
          </cell>
          <cell r="D380" t="str">
            <v>PA16/1100</v>
          </cell>
          <cell r="E380">
            <v>1</v>
          </cell>
          <cell r="F380">
            <v>1113</v>
          </cell>
          <cell r="G380">
            <v>4385.3742587148263</v>
          </cell>
          <cell r="H380">
            <v>43.853742587148261</v>
          </cell>
          <cell r="I380">
            <v>4429.2280013019745</v>
          </cell>
          <cell r="J380">
            <v>43.853742587148261</v>
          </cell>
          <cell r="K380">
            <v>4385.3742587148263</v>
          </cell>
          <cell r="L380">
            <v>1113</v>
          </cell>
        </row>
        <row r="381">
          <cell r="C381" t="str">
            <v>EA033SEU0S0-050-RT</v>
          </cell>
          <cell r="D381" t="str">
            <v>PA16/1700</v>
          </cell>
          <cell r="E381">
            <v>1</v>
          </cell>
          <cell r="F381">
            <v>1477</v>
          </cell>
          <cell r="G381">
            <v>5819.5847081058382</v>
          </cell>
          <cell r="H381">
            <v>58.195847081058382</v>
          </cell>
          <cell r="I381">
            <v>5877.7805551868969</v>
          </cell>
          <cell r="J381">
            <v>58.195847081058382</v>
          </cell>
          <cell r="K381">
            <v>5819.5847081058382</v>
          </cell>
          <cell r="L381">
            <v>1477</v>
          </cell>
        </row>
        <row r="382">
          <cell r="C382" t="str">
            <v>EC033SEU0S0-070-S1</v>
          </cell>
          <cell r="D382" t="str">
            <v>PC16/300</v>
          </cell>
          <cell r="E382">
            <v>1</v>
          </cell>
          <cell r="F382">
            <v>3003</v>
          </cell>
          <cell r="G382">
            <v>823.40869297226345</v>
          </cell>
          <cell r="H382">
            <v>8.2340869297226345</v>
          </cell>
          <cell r="I382">
            <v>831.64277990198605</v>
          </cell>
          <cell r="J382">
            <v>831.64277990198605</v>
          </cell>
          <cell r="K382">
            <v>0</v>
          </cell>
          <cell r="L382">
            <v>3003</v>
          </cell>
        </row>
        <row r="383">
          <cell r="C383" t="str">
            <v>EA033SEU0S0-070-S3</v>
          </cell>
          <cell r="D383" t="str">
            <v>PA16/950</v>
          </cell>
          <cell r="E383">
            <v>1</v>
          </cell>
          <cell r="F383">
            <v>1012</v>
          </cell>
          <cell r="G383">
            <v>3987.4202603947924</v>
          </cell>
          <cell r="H383">
            <v>39.874202603947928</v>
          </cell>
          <cell r="I383">
            <v>4027.2944629987405</v>
          </cell>
          <cell r="J383">
            <v>39.874202603947928</v>
          </cell>
          <cell r="K383">
            <v>3987.4202603947924</v>
          </cell>
          <cell r="L383">
            <v>1012</v>
          </cell>
        </row>
        <row r="384">
          <cell r="C384" t="str">
            <v>EA033SEU0S0-070-A2</v>
          </cell>
          <cell r="D384" t="str">
            <v>PA16/1350</v>
          </cell>
          <cell r="E384">
            <v>1</v>
          </cell>
          <cell r="F384">
            <v>1271</v>
          </cell>
          <cell r="G384">
            <v>5007.9161570768583</v>
          </cell>
          <cell r="H384">
            <v>50.079161570768584</v>
          </cell>
          <cell r="I384">
            <v>5057.9953186476268</v>
          </cell>
          <cell r="J384">
            <v>50.079161570768584</v>
          </cell>
          <cell r="K384">
            <v>5007.9161570768583</v>
          </cell>
          <cell r="L384">
            <v>1271</v>
          </cell>
        </row>
        <row r="385">
          <cell r="C385" t="str">
            <v>EA033SEU0S0-070-RT</v>
          </cell>
          <cell r="D385" t="str">
            <v>PA16/2100</v>
          </cell>
          <cell r="E385">
            <v>1</v>
          </cell>
          <cell r="F385">
            <v>1694</v>
          </cell>
          <cell r="G385">
            <v>6674.5947837043259</v>
          </cell>
          <cell r="H385">
            <v>66.745947837043261</v>
          </cell>
          <cell r="I385">
            <v>6741.3407315413688</v>
          </cell>
          <cell r="J385">
            <v>66.745947837043261</v>
          </cell>
          <cell r="K385">
            <v>6674.5947837043259</v>
          </cell>
          <cell r="L385">
            <v>1694</v>
          </cell>
        </row>
        <row r="386">
          <cell r="C386" t="str">
            <v>EC033SEU0S0-120-S1</v>
          </cell>
          <cell r="D386" t="str">
            <v>PC16/400</v>
          </cell>
          <cell r="E386">
            <v>1</v>
          </cell>
          <cell r="F386">
            <v>3080</v>
          </cell>
          <cell r="G386">
            <v>901.08691354181701</v>
          </cell>
          <cell r="H386">
            <v>9.0108691354181705</v>
          </cell>
          <cell r="I386">
            <v>910.09778267723516</v>
          </cell>
          <cell r="J386">
            <v>910.09778267723516</v>
          </cell>
          <cell r="K386">
            <v>0</v>
          </cell>
          <cell r="L386">
            <v>3080</v>
          </cell>
        </row>
        <row r="387">
          <cell r="C387" t="str">
            <v>EA033SEU0S0-120-S3</v>
          </cell>
          <cell r="D387" t="str">
            <v>PA16/1450</v>
          </cell>
          <cell r="E387">
            <v>1</v>
          </cell>
          <cell r="F387">
            <v>1331</v>
          </cell>
          <cell r="G387">
            <v>5244.3244729105418</v>
          </cell>
          <cell r="H387">
            <v>52.443244729105416</v>
          </cell>
          <cell r="I387">
            <v>5296.7677176396473</v>
          </cell>
          <cell r="J387">
            <v>52.443244729105416</v>
          </cell>
          <cell r="K387">
            <v>5244.3244729105418</v>
          </cell>
          <cell r="L387">
            <v>1331</v>
          </cell>
        </row>
        <row r="388">
          <cell r="C388" t="str">
            <v>EA033SEU0S0-120-A2</v>
          </cell>
          <cell r="D388" t="str">
            <v>PA16/2100</v>
          </cell>
          <cell r="E388">
            <v>1</v>
          </cell>
          <cell r="F388">
            <v>1694</v>
          </cell>
          <cell r="G388">
            <v>6674.5947837043259</v>
          </cell>
          <cell r="H388">
            <v>66.745947837043261</v>
          </cell>
          <cell r="I388">
            <v>6741.3407315413688</v>
          </cell>
          <cell r="J388">
            <v>66.745947837043261</v>
          </cell>
          <cell r="K388">
            <v>6674.5947837043259</v>
          </cell>
          <cell r="L388">
            <v>1694</v>
          </cell>
        </row>
        <row r="389">
          <cell r="C389" t="str">
            <v>EA033SEU0S0-120-RT</v>
          </cell>
          <cell r="D389" t="str">
            <v>PA16/3350</v>
          </cell>
          <cell r="E389">
            <v>1</v>
          </cell>
          <cell r="F389">
            <v>2295</v>
          </cell>
          <cell r="G389">
            <v>9042.6180806383873</v>
          </cell>
          <cell r="H389">
            <v>90.426180806383869</v>
          </cell>
          <cell r="I389">
            <v>9133.0442614447711</v>
          </cell>
          <cell r="J389">
            <v>90.426180806383869</v>
          </cell>
          <cell r="K389">
            <v>9042.6180806383873</v>
          </cell>
          <cell r="L389">
            <v>2295</v>
          </cell>
        </row>
        <row r="390">
          <cell r="C390" t="str">
            <v>EC033SEU0S0-150-S1</v>
          </cell>
          <cell r="D390" t="str">
            <v>PC16/500</v>
          </cell>
          <cell r="E390">
            <v>1</v>
          </cell>
          <cell r="F390">
            <v>3157</v>
          </cell>
          <cell r="G390">
            <v>978.76513411137057</v>
          </cell>
          <cell r="H390">
            <v>9.7876513411137065</v>
          </cell>
          <cell r="I390">
            <v>988.55278545248427</v>
          </cell>
          <cell r="J390">
            <v>988.55278545248427</v>
          </cell>
          <cell r="K390">
            <v>0</v>
          </cell>
          <cell r="L390">
            <v>3157</v>
          </cell>
        </row>
        <row r="391">
          <cell r="C391" t="str">
            <v>EA033SEU0S0-150-S3</v>
          </cell>
          <cell r="D391" t="str">
            <v>PA16/1750</v>
          </cell>
          <cell r="E391">
            <v>1</v>
          </cell>
          <cell r="F391">
            <v>1505</v>
          </cell>
          <cell r="G391">
            <v>5929.9085888282234</v>
          </cell>
          <cell r="H391">
            <v>59.299085888282235</v>
          </cell>
          <cell r="I391">
            <v>5989.2076747165056</v>
          </cell>
          <cell r="J391">
            <v>59.299085888282235</v>
          </cell>
          <cell r="K391">
            <v>5929.9085888282234</v>
          </cell>
          <cell r="L391">
            <v>1505</v>
          </cell>
        </row>
        <row r="392">
          <cell r="C392" t="str">
            <v>EA033SEU0S0-150-A2</v>
          </cell>
          <cell r="D392" t="str">
            <v>PA16/2550</v>
          </cell>
          <cell r="E392">
            <v>1</v>
          </cell>
          <cell r="F392">
            <v>1922</v>
          </cell>
          <cell r="G392">
            <v>7572.9463838723232</v>
          </cell>
          <cell r="H392">
            <v>75.729463838723234</v>
          </cell>
          <cell r="I392">
            <v>7648.6758477110461</v>
          </cell>
          <cell r="J392">
            <v>75.729463838723234</v>
          </cell>
          <cell r="K392">
            <v>7572.9463838723232</v>
          </cell>
          <cell r="L392">
            <v>1922</v>
          </cell>
        </row>
        <row r="393">
          <cell r="C393" t="str">
            <v>EA033SEU0S0-150-RT</v>
          </cell>
          <cell r="D393" t="str">
            <v>PA16/4100</v>
          </cell>
          <cell r="E393">
            <v>1</v>
          </cell>
          <cell r="F393">
            <v>2617</v>
          </cell>
          <cell r="G393">
            <v>10311.342708945822</v>
          </cell>
          <cell r="H393">
            <v>103.11342708945823</v>
          </cell>
          <cell r="I393">
            <v>10414.45613603528</v>
          </cell>
          <cell r="J393">
            <v>103.11342708945823</v>
          </cell>
          <cell r="K393">
            <v>10311.342708945822</v>
          </cell>
          <cell r="L393">
            <v>2617</v>
          </cell>
        </row>
        <row r="394">
          <cell r="C394" t="str">
            <v>EC033SEU0D0-035-S1</v>
          </cell>
          <cell r="D394" t="str">
            <v>PC16/400</v>
          </cell>
          <cell r="E394">
            <v>1</v>
          </cell>
          <cell r="F394">
            <v>3080</v>
          </cell>
          <cell r="G394">
            <v>901.08691354181701</v>
          </cell>
          <cell r="H394">
            <v>9.0108691354181705</v>
          </cell>
          <cell r="I394">
            <v>910.09778267723516</v>
          </cell>
          <cell r="J394">
            <v>910.09778267723516</v>
          </cell>
          <cell r="K394">
            <v>0</v>
          </cell>
          <cell r="L394">
            <v>3080</v>
          </cell>
        </row>
        <row r="395">
          <cell r="C395" t="str">
            <v>EA033SEU0D0-035-S3</v>
          </cell>
          <cell r="D395" t="str">
            <v>PA16/600</v>
          </cell>
          <cell r="E395">
            <v>2</v>
          </cell>
          <cell r="F395">
            <v>750</v>
          </cell>
          <cell r="G395">
            <v>5910.2078958420834</v>
          </cell>
          <cell r="H395">
            <v>59.102078958420833</v>
          </cell>
          <cell r="I395">
            <v>5969.3099748005043</v>
          </cell>
          <cell r="J395">
            <v>59.102078958420833</v>
          </cell>
          <cell r="K395">
            <v>5910.2078958420834</v>
          </cell>
          <cell r="L395">
            <v>1500</v>
          </cell>
        </row>
        <row r="396">
          <cell r="C396" t="str">
            <v>EA033SEU0D0-035-A2</v>
          </cell>
          <cell r="D396" t="str">
            <v>PA16/850</v>
          </cell>
          <cell r="E396">
            <v>2</v>
          </cell>
          <cell r="F396">
            <v>941</v>
          </cell>
          <cell r="G396">
            <v>7415.3408399832006</v>
          </cell>
          <cell r="H396">
            <v>74.153408399832003</v>
          </cell>
          <cell r="I396">
            <v>7489.4942483830328</v>
          </cell>
          <cell r="J396">
            <v>74.153408399832003</v>
          </cell>
          <cell r="K396">
            <v>7415.3408399832006</v>
          </cell>
          <cell r="L396">
            <v>1882</v>
          </cell>
        </row>
        <row r="397">
          <cell r="C397" t="str">
            <v>EA033SEU0D0-035-RT</v>
          </cell>
          <cell r="D397" t="str">
            <v>PA16/1250</v>
          </cell>
          <cell r="E397">
            <v>2</v>
          </cell>
          <cell r="F397">
            <v>1209</v>
          </cell>
          <cell r="G397">
            <v>9527.2551280974385</v>
          </cell>
          <cell r="H397">
            <v>95.272551280974383</v>
          </cell>
          <cell r="I397">
            <v>9622.5276793784124</v>
          </cell>
          <cell r="J397">
            <v>95.272551280974383</v>
          </cell>
          <cell r="K397">
            <v>9527.2551280974385</v>
          </cell>
          <cell r="L397">
            <v>2418</v>
          </cell>
        </row>
        <row r="398">
          <cell r="C398" t="str">
            <v>EC033SEU0D0-050-S1</v>
          </cell>
          <cell r="D398" t="str">
            <v>PC16/500</v>
          </cell>
          <cell r="E398">
            <v>1</v>
          </cell>
          <cell r="F398">
            <v>3157</v>
          </cell>
          <cell r="G398">
            <v>978.76513411137057</v>
          </cell>
          <cell r="H398">
            <v>9.7876513411137065</v>
          </cell>
          <cell r="I398">
            <v>988.55278545248427</v>
          </cell>
          <cell r="J398">
            <v>988.55278545248427</v>
          </cell>
          <cell r="K398">
            <v>0</v>
          </cell>
          <cell r="L398">
            <v>3157</v>
          </cell>
        </row>
        <row r="399">
          <cell r="C399" t="str">
            <v>EA033SEU0D0-050-S3</v>
          </cell>
          <cell r="D399" t="str">
            <v>PA16/750</v>
          </cell>
          <cell r="E399">
            <v>2</v>
          </cell>
          <cell r="F399">
            <v>867</v>
          </cell>
          <cell r="G399">
            <v>6832.2003275934485</v>
          </cell>
          <cell r="H399">
            <v>68.322003275934492</v>
          </cell>
          <cell r="I399">
            <v>6900.522330869383</v>
          </cell>
          <cell r="J399">
            <v>68.322003275934492</v>
          </cell>
          <cell r="K399">
            <v>6832.2003275934485</v>
          </cell>
          <cell r="L399">
            <v>1734</v>
          </cell>
        </row>
        <row r="400">
          <cell r="C400" t="str">
            <v>EA033SEU0D0-050-A2</v>
          </cell>
          <cell r="D400" t="str">
            <v>PA16/1100</v>
          </cell>
          <cell r="E400">
            <v>2</v>
          </cell>
          <cell r="F400">
            <v>1113</v>
          </cell>
          <cell r="G400">
            <v>8770.7485174296526</v>
          </cell>
          <cell r="H400">
            <v>87.707485174296522</v>
          </cell>
          <cell r="I400">
            <v>8858.4560026039489</v>
          </cell>
          <cell r="J400">
            <v>87.707485174296522</v>
          </cell>
          <cell r="K400">
            <v>8770.7485174296526</v>
          </cell>
          <cell r="L400">
            <v>2226</v>
          </cell>
        </row>
        <row r="401">
          <cell r="C401" t="str">
            <v>EA033SEU0D0-050-RT</v>
          </cell>
          <cell r="D401" t="str">
            <v>PA16/1700</v>
          </cell>
          <cell r="E401">
            <v>2</v>
          </cell>
          <cell r="F401">
            <v>1477</v>
          </cell>
          <cell r="G401">
            <v>11639.169416211676</v>
          </cell>
          <cell r="H401">
            <v>116.39169416211676</v>
          </cell>
          <cell r="I401">
            <v>11755.561110373794</v>
          </cell>
          <cell r="J401">
            <v>116.39169416211676</v>
          </cell>
          <cell r="K401">
            <v>11639.169416211676</v>
          </cell>
          <cell r="L401">
            <v>2954</v>
          </cell>
        </row>
        <row r="402">
          <cell r="C402" t="str">
            <v>EC033SEU0D0-070-S1</v>
          </cell>
          <cell r="D402" t="str">
            <v>PC16/500</v>
          </cell>
          <cell r="E402">
            <v>1</v>
          </cell>
          <cell r="F402">
            <v>3157</v>
          </cell>
          <cell r="G402">
            <v>978.76513411137057</v>
          </cell>
          <cell r="H402">
            <v>9.7876513411137065</v>
          </cell>
          <cell r="I402">
            <v>988.55278545248427</v>
          </cell>
          <cell r="J402">
            <v>988.55278545248427</v>
          </cell>
          <cell r="K402">
            <v>0</v>
          </cell>
          <cell r="L402">
            <v>3157</v>
          </cell>
        </row>
        <row r="403">
          <cell r="C403" t="str">
            <v>EA033SEU0D0-070-S3</v>
          </cell>
          <cell r="D403" t="str">
            <v>PA16/900</v>
          </cell>
          <cell r="E403">
            <v>2</v>
          </cell>
          <cell r="F403">
            <v>977</v>
          </cell>
          <cell r="G403">
            <v>7699.0308189836205</v>
          </cell>
          <cell r="H403">
            <v>76.990308189836213</v>
          </cell>
          <cell r="I403">
            <v>7776.021127173457</v>
          </cell>
          <cell r="J403">
            <v>76.990308189836213</v>
          </cell>
          <cell r="K403">
            <v>7699.0308189836205</v>
          </cell>
          <cell r="L403">
            <v>1954</v>
          </cell>
        </row>
        <row r="404">
          <cell r="C404" t="str">
            <v>EA033SEU0D0-070-A2</v>
          </cell>
          <cell r="D404" t="str">
            <v>PA16/1350</v>
          </cell>
          <cell r="E404">
            <v>2</v>
          </cell>
          <cell r="F404">
            <v>1271</v>
          </cell>
          <cell r="G404">
            <v>10015.832314153717</v>
          </cell>
          <cell r="H404">
            <v>100.15832314153717</v>
          </cell>
          <cell r="I404">
            <v>10115.990637295254</v>
          </cell>
          <cell r="J404">
            <v>100.15832314153717</v>
          </cell>
          <cell r="K404">
            <v>10015.832314153717</v>
          </cell>
          <cell r="L404">
            <v>2542</v>
          </cell>
        </row>
        <row r="405">
          <cell r="C405" t="str">
            <v>EA033SEU0D0-070-RT</v>
          </cell>
          <cell r="D405" t="str">
            <v>PA16/2100</v>
          </cell>
          <cell r="E405">
            <v>2</v>
          </cell>
          <cell r="F405">
            <v>1694</v>
          </cell>
          <cell r="G405">
            <v>13349.189567408652</v>
          </cell>
          <cell r="H405">
            <v>133.49189567408652</v>
          </cell>
          <cell r="I405">
            <v>13482.681463082738</v>
          </cell>
          <cell r="J405">
            <v>133.49189567408652</v>
          </cell>
          <cell r="K405">
            <v>13349.189567408652</v>
          </cell>
          <cell r="L405">
            <v>3388</v>
          </cell>
        </row>
        <row r="406">
          <cell r="C406" t="str">
            <v>EC033SEU0D0-120-S1</v>
          </cell>
          <cell r="D406" t="str">
            <v>PC16/700</v>
          </cell>
          <cell r="E406">
            <v>1</v>
          </cell>
          <cell r="F406">
            <v>3311</v>
          </cell>
          <cell r="G406">
            <v>1134.1215752504772</v>
          </cell>
          <cell r="H406">
            <v>11.341215752504773</v>
          </cell>
          <cell r="I406">
            <v>1145.4627910029819</v>
          </cell>
          <cell r="J406">
            <v>1145.4627910029819</v>
          </cell>
          <cell r="K406">
            <v>0</v>
          </cell>
          <cell r="L406">
            <v>3311</v>
          </cell>
        </row>
        <row r="407">
          <cell r="C407" t="str">
            <v>EA033SEU0D0-120-S3</v>
          </cell>
          <cell r="D407" t="str">
            <v>PA16/1400</v>
          </cell>
          <cell r="E407">
            <v>2</v>
          </cell>
          <cell r="F407">
            <v>1301</v>
          </cell>
          <cell r="G407">
            <v>10252.2406299874</v>
          </cell>
          <cell r="H407">
            <v>102.52240629987401</v>
          </cell>
          <cell r="I407">
            <v>10354.763036287273</v>
          </cell>
          <cell r="J407">
            <v>102.52240629987401</v>
          </cell>
          <cell r="K407">
            <v>10252.2406299874</v>
          </cell>
          <cell r="L407">
            <v>2602</v>
          </cell>
        </row>
        <row r="408">
          <cell r="C408" t="str">
            <v>EA033SEU0D0-120-A2</v>
          </cell>
          <cell r="D408" t="str">
            <v>PA16/2100</v>
          </cell>
          <cell r="E408">
            <v>2</v>
          </cell>
          <cell r="F408">
            <v>1694</v>
          </cell>
          <cell r="G408">
            <v>13349.189567408652</v>
          </cell>
          <cell r="H408">
            <v>133.49189567408652</v>
          </cell>
          <cell r="I408">
            <v>13482.681463082738</v>
          </cell>
          <cell r="J408">
            <v>133.49189567408652</v>
          </cell>
          <cell r="K408">
            <v>13349.189567408652</v>
          </cell>
          <cell r="L408">
            <v>3388</v>
          </cell>
        </row>
        <row r="409">
          <cell r="C409" t="str">
            <v>EA033SEU0D0-120-RT</v>
          </cell>
          <cell r="D409" t="str">
            <v>PA16/3350</v>
          </cell>
          <cell r="E409">
            <v>2</v>
          </cell>
          <cell r="F409">
            <v>2295</v>
          </cell>
          <cell r="G409">
            <v>18085.236161276775</v>
          </cell>
          <cell r="H409">
            <v>180.85236161276774</v>
          </cell>
          <cell r="I409">
            <v>18266.088522889542</v>
          </cell>
          <cell r="J409">
            <v>180.85236161276774</v>
          </cell>
          <cell r="K409">
            <v>18085.236161276775</v>
          </cell>
          <cell r="L409">
            <v>4590</v>
          </cell>
        </row>
        <row r="410">
          <cell r="C410" t="str">
            <v>EC033SEU0D0-150-S1</v>
          </cell>
          <cell r="D410" t="str">
            <v>PC16/800</v>
          </cell>
          <cell r="E410">
            <v>1</v>
          </cell>
          <cell r="F410">
            <v>3388</v>
          </cell>
          <cell r="G410">
            <v>1211.7997958200308</v>
          </cell>
          <cell r="H410">
            <v>12.117997958200307</v>
          </cell>
          <cell r="I410">
            <v>1223.917793778231</v>
          </cell>
          <cell r="J410">
            <v>1223.917793778231</v>
          </cell>
          <cell r="K410">
            <v>0</v>
          </cell>
          <cell r="L410">
            <v>3388</v>
          </cell>
        </row>
        <row r="411">
          <cell r="C411" t="str">
            <v>EA033SEU0D0-150-S3</v>
          </cell>
          <cell r="D411" t="str">
            <v>PA16/1650</v>
          </cell>
          <cell r="E411">
            <v>2</v>
          </cell>
          <cell r="F411">
            <v>1448</v>
          </cell>
          <cell r="G411">
            <v>11410.641377572449</v>
          </cell>
          <cell r="H411">
            <v>114.10641377572449</v>
          </cell>
          <cell r="I411">
            <v>11524.747791348173</v>
          </cell>
          <cell r="J411">
            <v>114.10641377572449</v>
          </cell>
          <cell r="K411">
            <v>11410.641377572449</v>
          </cell>
          <cell r="L411">
            <v>2896</v>
          </cell>
        </row>
        <row r="412">
          <cell r="C412" t="str">
            <v>EA033SEU0D0-150-A2</v>
          </cell>
          <cell r="D412" t="str">
            <v>PA16/2550</v>
          </cell>
          <cell r="E412">
            <v>2</v>
          </cell>
          <cell r="F412">
            <v>1922</v>
          </cell>
          <cell r="G412">
            <v>15145.892767744646</v>
          </cell>
          <cell r="H412">
            <v>151.45892767744647</v>
          </cell>
          <cell r="I412">
            <v>15297.351695422092</v>
          </cell>
          <cell r="J412">
            <v>151.45892767744647</v>
          </cell>
          <cell r="K412">
            <v>15145.892767744646</v>
          </cell>
          <cell r="L412">
            <v>3844</v>
          </cell>
        </row>
        <row r="413">
          <cell r="C413" t="str">
            <v>EA033SEU0D0-150-RT</v>
          </cell>
          <cell r="D413" t="str">
            <v>PA16/4100</v>
          </cell>
          <cell r="E413">
            <v>2</v>
          </cell>
          <cell r="F413">
            <v>2617</v>
          </cell>
          <cell r="G413">
            <v>20622.685417891644</v>
          </cell>
          <cell r="H413">
            <v>206.22685417891645</v>
          </cell>
          <cell r="I413">
            <v>20828.91227207056</v>
          </cell>
          <cell r="J413">
            <v>206.22685417891645</v>
          </cell>
          <cell r="K413">
            <v>20622.685417891644</v>
          </cell>
          <cell r="L413">
            <v>5234</v>
          </cell>
        </row>
        <row r="414">
          <cell r="C414" t="str">
            <v>EC138SER0S1-240-S1</v>
          </cell>
          <cell r="D414" t="str">
            <v>PC25/600</v>
          </cell>
          <cell r="E414">
            <v>1</v>
          </cell>
          <cell r="F414">
            <v>6006</v>
          </cell>
          <cell r="G414">
            <v>3852.8592951848482</v>
          </cell>
          <cell r="H414">
            <v>38.528592951848481</v>
          </cell>
          <cell r="I414">
            <v>3891.3878881366968</v>
          </cell>
          <cell r="J414">
            <v>3891.3878881366968</v>
          </cell>
          <cell r="K414">
            <v>0</v>
          </cell>
          <cell r="L414">
            <v>6006</v>
          </cell>
        </row>
        <row r="415">
          <cell r="C415" t="str">
            <v>EC138SER0S1-240-S2</v>
          </cell>
          <cell r="D415" t="str">
            <v>PC25/700</v>
          </cell>
          <cell r="E415">
            <v>1</v>
          </cell>
          <cell r="F415">
            <v>5975</v>
          </cell>
          <cell r="G415">
            <v>3821.5862453451577</v>
          </cell>
          <cell r="H415">
            <v>38.215862453451578</v>
          </cell>
          <cell r="I415">
            <v>3859.8021077986095</v>
          </cell>
          <cell r="J415">
            <v>3859.8021077986095</v>
          </cell>
          <cell r="K415">
            <v>0</v>
          </cell>
          <cell r="L415">
            <v>5975</v>
          </cell>
        </row>
        <row r="416">
          <cell r="C416" t="str">
            <v>EC138SER0S1-240-A1</v>
          </cell>
          <cell r="D416" t="str">
            <v>PC25/700</v>
          </cell>
          <cell r="E416">
            <v>1</v>
          </cell>
          <cell r="F416">
            <v>5975</v>
          </cell>
          <cell r="G416">
            <v>3821.5862453451577</v>
          </cell>
          <cell r="H416">
            <v>38.215862453451578</v>
          </cell>
          <cell r="I416">
            <v>3859.8021077986095</v>
          </cell>
          <cell r="J416">
            <v>3859.8021077986095</v>
          </cell>
          <cell r="K416">
            <v>0</v>
          </cell>
          <cell r="L416">
            <v>5975</v>
          </cell>
        </row>
        <row r="417">
          <cell r="C417" t="str">
            <v>EC138SER0S1-240-A2</v>
          </cell>
          <cell r="D417" t="str">
            <v>PC25/1000</v>
          </cell>
          <cell r="E417">
            <v>1</v>
          </cell>
          <cell r="F417">
            <v>6380</v>
          </cell>
          <cell r="G417">
            <v>4230.1535093798229</v>
          </cell>
          <cell r="H417">
            <v>42.301535093798229</v>
          </cell>
          <cell r="I417">
            <v>4272.4550444736215</v>
          </cell>
          <cell r="J417">
            <v>4272.4550444736215</v>
          </cell>
          <cell r="K417">
            <v>0</v>
          </cell>
          <cell r="L417">
            <v>6380</v>
          </cell>
        </row>
        <row r="418">
          <cell r="C418" t="str">
            <v>EC138SER0S1-300-S1</v>
          </cell>
          <cell r="D418" t="str">
            <v>PC25/700</v>
          </cell>
          <cell r="E418">
            <v>1</v>
          </cell>
          <cell r="F418">
            <v>5975</v>
          </cell>
          <cell r="G418">
            <v>3821.5862453451577</v>
          </cell>
          <cell r="H418">
            <v>38.215862453451578</v>
          </cell>
          <cell r="I418">
            <v>3859.8021077986095</v>
          </cell>
          <cell r="J418">
            <v>3859.8021077986095</v>
          </cell>
          <cell r="K418">
            <v>0</v>
          </cell>
          <cell r="L418">
            <v>5975</v>
          </cell>
        </row>
        <row r="419">
          <cell r="C419" t="str">
            <v>EC138SER0S1-300-S2</v>
          </cell>
          <cell r="D419" t="str">
            <v>PC25/700</v>
          </cell>
          <cell r="E419">
            <v>1</v>
          </cell>
          <cell r="F419">
            <v>5975</v>
          </cell>
          <cell r="G419">
            <v>3821.5862453451577</v>
          </cell>
          <cell r="H419">
            <v>38.215862453451578</v>
          </cell>
          <cell r="I419">
            <v>3859.8021077986095</v>
          </cell>
          <cell r="J419">
            <v>3859.8021077986095</v>
          </cell>
          <cell r="K419">
            <v>0</v>
          </cell>
          <cell r="L419">
            <v>5975</v>
          </cell>
        </row>
        <row r="420">
          <cell r="C420" t="str">
            <v>EC138SER0S1-300-A1</v>
          </cell>
          <cell r="D420" t="str">
            <v>PC25/1000</v>
          </cell>
          <cell r="E420">
            <v>1</v>
          </cell>
          <cell r="F420">
            <v>6380</v>
          </cell>
          <cell r="G420">
            <v>4230.1535093798229</v>
          </cell>
          <cell r="H420">
            <v>42.301535093798229</v>
          </cell>
          <cell r="I420">
            <v>4272.4550444736215</v>
          </cell>
          <cell r="J420">
            <v>4272.4550444736215</v>
          </cell>
          <cell r="K420">
            <v>0</v>
          </cell>
          <cell r="L420">
            <v>6380</v>
          </cell>
        </row>
        <row r="421">
          <cell r="C421" t="str">
            <v>EC138SER0S1-300-A2</v>
          </cell>
          <cell r="D421" t="str">
            <v>PC25/1000</v>
          </cell>
          <cell r="E421">
            <v>1</v>
          </cell>
          <cell r="F421">
            <v>6380</v>
          </cell>
          <cell r="G421">
            <v>4230.1535093798229</v>
          </cell>
          <cell r="H421">
            <v>42.301535093798229</v>
          </cell>
          <cell r="I421">
            <v>4272.4550444736215</v>
          </cell>
          <cell r="J421">
            <v>4272.4550444736215</v>
          </cell>
          <cell r="K421">
            <v>0</v>
          </cell>
          <cell r="L421">
            <v>6380</v>
          </cell>
        </row>
        <row r="422">
          <cell r="C422" t="str">
            <v>EC138SER0S1-400-S1</v>
          </cell>
          <cell r="D422" t="str">
            <v>PC25/700</v>
          </cell>
          <cell r="E422">
            <v>1</v>
          </cell>
          <cell r="F422">
            <v>5975</v>
          </cell>
          <cell r="G422">
            <v>3821.5862453451577</v>
          </cell>
          <cell r="H422">
            <v>38.215862453451578</v>
          </cell>
          <cell r="I422">
            <v>3859.8021077986095</v>
          </cell>
          <cell r="J422">
            <v>3859.8021077986095</v>
          </cell>
          <cell r="K422">
            <v>0</v>
          </cell>
          <cell r="L422">
            <v>5975</v>
          </cell>
        </row>
        <row r="423">
          <cell r="C423" t="str">
            <v>EC138SER0S1-400-S2</v>
          </cell>
          <cell r="D423" t="str">
            <v>PC25/900</v>
          </cell>
          <cell r="E423">
            <v>1</v>
          </cell>
          <cell r="F423">
            <v>6261</v>
          </cell>
          <cell r="G423">
            <v>4110.1053503177845</v>
          </cell>
          <cell r="H423">
            <v>41.101053503177845</v>
          </cell>
          <cell r="I423">
            <v>4151.2064038209628</v>
          </cell>
          <cell r="J423">
            <v>4151.2064038209628</v>
          </cell>
          <cell r="K423">
            <v>0</v>
          </cell>
          <cell r="L423">
            <v>6261</v>
          </cell>
        </row>
        <row r="424">
          <cell r="C424" t="str">
            <v>EC138SER0S1-400-A1</v>
          </cell>
          <cell r="D424" t="str">
            <v>PC25/1000</v>
          </cell>
          <cell r="E424">
            <v>1</v>
          </cell>
          <cell r="F424">
            <v>6380</v>
          </cell>
          <cell r="G424">
            <v>4230.1535093798229</v>
          </cell>
          <cell r="H424">
            <v>42.301535093798229</v>
          </cell>
          <cell r="I424">
            <v>4272.4550444736215</v>
          </cell>
          <cell r="J424">
            <v>4272.4550444736215</v>
          </cell>
          <cell r="K424">
            <v>0</v>
          </cell>
          <cell r="L424">
            <v>6380</v>
          </cell>
        </row>
        <row r="425">
          <cell r="C425" t="str">
            <v>EC138SER0S1-400-A2</v>
          </cell>
          <cell r="D425" t="str">
            <v>PC25/1100</v>
          </cell>
          <cell r="E425">
            <v>1</v>
          </cell>
          <cell r="F425">
            <v>6599.9285714285716</v>
          </cell>
          <cell r="G425">
            <v>4452.0192247171653</v>
          </cell>
          <cell r="H425">
            <v>44.520192247171657</v>
          </cell>
          <cell r="I425">
            <v>4496.5394169643369</v>
          </cell>
          <cell r="J425">
            <v>4496.5394169643369</v>
          </cell>
          <cell r="K425">
            <v>0</v>
          </cell>
          <cell r="L425">
            <v>6599.9285714285716</v>
          </cell>
        </row>
        <row r="426">
          <cell r="C426" t="str">
            <v>EC060SER0S1-070-S1</v>
          </cell>
          <cell r="D426" t="str">
            <v>PC21/400</v>
          </cell>
          <cell r="E426">
            <v>1</v>
          </cell>
          <cell r="F426">
            <v>4697</v>
          </cell>
          <cell r="G426">
            <v>2532.3295455024395</v>
          </cell>
          <cell r="H426">
            <v>25.323295455024397</v>
          </cell>
          <cell r="I426">
            <v>2557.6528409574639</v>
          </cell>
          <cell r="J426">
            <v>2557.6528409574639</v>
          </cell>
          <cell r="K426">
            <v>0</v>
          </cell>
          <cell r="L426">
            <v>4697</v>
          </cell>
        </row>
        <row r="427">
          <cell r="C427" t="str">
            <v>EC060SER0S1-070-S2</v>
          </cell>
          <cell r="D427" t="str">
            <v>PC21/600</v>
          </cell>
          <cell r="E427">
            <v>1</v>
          </cell>
          <cell r="F427">
            <v>4774</v>
          </cell>
          <cell r="G427">
            <v>2610.007766071993</v>
          </cell>
          <cell r="H427">
            <v>26.100077660719933</v>
          </cell>
          <cell r="I427">
            <v>2636.1078437327128</v>
          </cell>
          <cell r="J427">
            <v>2636.1078437327128</v>
          </cell>
          <cell r="K427">
            <v>0</v>
          </cell>
          <cell r="L427">
            <v>4774</v>
          </cell>
        </row>
        <row r="428">
          <cell r="C428" t="str">
            <v>EC060SER0S1-070-A1</v>
          </cell>
          <cell r="D428" t="str">
            <v>PC21/700</v>
          </cell>
          <cell r="E428">
            <v>1</v>
          </cell>
          <cell r="F428">
            <v>5043.5</v>
          </cell>
          <cell r="G428">
            <v>2881.88153806543</v>
          </cell>
          <cell r="H428">
            <v>28.8188153806543</v>
          </cell>
          <cell r="I428">
            <v>2910.7003534460841</v>
          </cell>
          <cell r="J428">
            <v>2910.7003534460841</v>
          </cell>
          <cell r="K428">
            <v>0</v>
          </cell>
          <cell r="L428">
            <v>5043.5</v>
          </cell>
        </row>
        <row r="429">
          <cell r="C429" t="str">
            <v>EC060SER0S1-070-A2</v>
          </cell>
          <cell r="D429" t="str">
            <v>PC21/1100</v>
          </cell>
          <cell r="E429">
            <v>1</v>
          </cell>
          <cell r="F429">
            <v>5064.9904761904754</v>
          </cell>
          <cell r="G429">
            <v>2903.5613036455402</v>
          </cell>
          <cell r="H429">
            <v>29.035613036455402</v>
          </cell>
          <cell r="I429">
            <v>2932.5969166819955</v>
          </cell>
          <cell r="J429">
            <v>2932.5969166819955</v>
          </cell>
          <cell r="K429">
            <v>0</v>
          </cell>
          <cell r="L429">
            <v>5064.9904761904754</v>
          </cell>
        </row>
        <row r="430">
          <cell r="C430" t="str">
            <v>EC060SER0S1-120-S1</v>
          </cell>
          <cell r="D430" t="str">
            <v>PC21/400</v>
          </cell>
          <cell r="E430">
            <v>1</v>
          </cell>
          <cell r="F430">
            <v>4697</v>
          </cell>
          <cell r="G430">
            <v>2532.3295455024395</v>
          </cell>
          <cell r="H430">
            <v>25.323295455024397</v>
          </cell>
          <cell r="I430">
            <v>2557.6528409574639</v>
          </cell>
          <cell r="J430">
            <v>2557.6528409574639</v>
          </cell>
          <cell r="K430">
            <v>0</v>
          </cell>
          <cell r="L430">
            <v>4697</v>
          </cell>
        </row>
        <row r="431">
          <cell r="C431" t="str">
            <v>EC060SER0S1-120-S2</v>
          </cell>
          <cell r="D431" t="str">
            <v>PC21/1000</v>
          </cell>
          <cell r="E431">
            <v>1</v>
          </cell>
          <cell r="F431">
            <v>5009.9619047619035</v>
          </cell>
          <cell r="G431">
            <v>2848.0480372941634</v>
          </cell>
          <cell r="H431">
            <v>28.480480372941635</v>
          </cell>
          <cell r="I431">
            <v>2876.528517667105</v>
          </cell>
          <cell r="J431">
            <v>2876.528517667105</v>
          </cell>
          <cell r="K431">
            <v>0</v>
          </cell>
          <cell r="L431">
            <v>5009.9619047619035</v>
          </cell>
        </row>
        <row r="432">
          <cell r="C432" t="str">
            <v>EC060SER0S1-120-A1</v>
          </cell>
          <cell r="D432" t="str">
            <v>PC21/700</v>
          </cell>
          <cell r="E432">
            <v>1</v>
          </cell>
          <cell r="F432">
            <v>5043.5</v>
          </cell>
          <cell r="G432">
            <v>2881.88153806543</v>
          </cell>
          <cell r="H432">
            <v>28.8188153806543</v>
          </cell>
          <cell r="I432">
            <v>2910.7003534460841</v>
          </cell>
          <cell r="J432">
            <v>2910.7003534460841</v>
          </cell>
          <cell r="K432">
            <v>0</v>
          </cell>
          <cell r="L432">
            <v>5043.5</v>
          </cell>
        </row>
        <row r="433">
          <cell r="C433" t="str">
            <v>EC060SER0S1-120-A2</v>
          </cell>
          <cell r="D433" t="str">
            <v>PC21/1300</v>
          </cell>
          <cell r="E433">
            <v>1</v>
          </cell>
          <cell r="F433">
            <v>5175.0476190476184</v>
          </cell>
          <cell r="G433">
            <v>3014.5878363482939</v>
          </cell>
          <cell r="H433">
            <v>30.145878363482939</v>
          </cell>
          <cell r="I433">
            <v>3044.7337147117769</v>
          </cell>
          <cell r="J433">
            <v>3044.7337147117769</v>
          </cell>
          <cell r="K433">
            <v>0</v>
          </cell>
          <cell r="L433">
            <v>5175.0476190476184</v>
          </cell>
        </row>
        <row r="434">
          <cell r="C434" t="str">
            <v>EC060SER0S1-240-S1</v>
          </cell>
          <cell r="D434" t="str">
            <v>PC21/600</v>
          </cell>
          <cell r="E434">
            <v>1</v>
          </cell>
          <cell r="F434">
            <v>4774</v>
          </cell>
          <cell r="G434">
            <v>2610.007766071993</v>
          </cell>
          <cell r="H434">
            <v>26.100077660719933</v>
          </cell>
          <cell r="I434">
            <v>2636.1078437327128</v>
          </cell>
          <cell r="J434">
            <v>2636.1078437327128</v>
          </cell>
          <cell r="K434">
            <v>0</v>
          </cell>
          <cell r="L434">
            <v>4774</v>
          </cell>
        </row>
        <row r="435">
          <cell r="C435" t="str">
            <v>EC060SER0S1-240-S2</v>
          </cell>
          <cell r="D435" t="str">
            <v>PC21/600</v>
          </cell>
          <cell r="E435">
            <v>1</v>
          </cell>
          <cell r="F435">
            <v>4774</v>
          </cell>
          <cell r="G435">
            <v>2610.007766071993</v>
          </cell>
          <cell r="H435">
            <v>26.100077660719933</v>
          </cell>
          <cell r="I435">
            <v>2636.1078437327128</v>
          </cell>
          <cell r="J435">
            <v>2636.1078437327128</v>
          </cell>
          <cell r="K435">
            <v>0</v>
          </cell>
          <cell r="L435">
            <v>4774</v>
          </cell>
        </row>
        <row r="436">
          <cell r="C436" t="str">
            <v>EC060SER0S1-240-A1</v>
          </cell>
          <cell r="D436" t="str">
            <v>PC21/800</v>
          </cell>
          <cell r="E436">
            <v>1</v>
          </cell>
          <cell r="F436">
            <v>4918</v>
          </cell>
          <cell r="G436">
            <v>2755.2761266176517</v>
          </cell>
          <cell r="H436">
            <v>27.552761266176518</v>
          </cell>
          <cell r="I436">
            <v>2782.8288878838284</v>
          </cell>
          <cell r="J436">
            <v>2782.8288878838284</v>
          </cell>
          <cell r="K436">
            <v>0</v>
          </cell>
          <cell r="L436">
            <v>4918</v>
          </cell>
        </row>
        <row r="437">
          <cell r="C437" t="str">
            <v>EC060SER0S1-240-A2</v>
          </cell>
          <cell r="D437" t="str">
            <v>PC21/900</v>
          </cell>
          <cell r="E437">
            <v>1</v>
          </cell>
          <cell r="F437">
            <v>4954.9333333333325</v>
          </cell>
          <cell r="G437">
            <v>2792.5347709427874</v>
          </cell>
          <cell r="H437">
            <v>27.925347709427875</v>
          </cell>
          <cell r="I437">
            <v>2820.4601186522154</v>
          </cell>
          <cell r="J437">
            <v>2820.4601186522154</v>
          </cell>
          <cell r="K437">
            <v>0</v>
          </cell>
          <cell r="L437">
            <v>4954.9333333333325</v>
          </cell>
        </row>
        <row r="438">
          <cell r="C438" t="str">
            <v>EC060SIU1S1-240-S1</v>
          </cell>
          <cell r="D438" t="str">
            <v>PC21/600</v>
          </cell>
          <cell r="E438">
            <v>1</v>
          </cell>
          <cell r="F438">
            <v>4774</v>
          </cell>
          <cell r="G438">
            <v>2610.007766071993</v>
          </cell>
          <cell r="H438">
            <v>26.100077660719933</v>
          </cell>
          <cell r="I438">
            <v>2636.1078437327128</v>
          </cell>
          <cell r="J438">
            <v>2636.1078437327128</v>
          </cell>
          <cell r="K438">
            <v>0</v>
          </cell>
          <cell r="L438">
            <v>4774</v>
          </cell>
        </row>
        <row r="439">
          <cell r="C439" t="str">
            <v>EC060SIU1S1-240-S2</v>
          </cell>
          <cell r="D439" t="str">
            <v>PC21/800</v>
          </cell>
          <cell r="E439">
            <v>1</v>
          </cell>
          <cell r="F439">
            <v>4918</v>
          </cell>
          <cell r="G439">
            <v>2755.2761266176517</v>
          </cell>
          <cell r="H439">
            <v>27.552761266176518</v>
          </cell>
          <cell r="I439">
            <v>2782.8288878838284</v>
          </cell>
          <cell r="J439">
            <v>2782.8288878838284</v>
          </cell>
          <cell r="K439">
            <v>0</v>
          </cell>
          <cell r="L439">
            <v>4918</v>
          </cell>
        </row>
        <row r="440">
          <cell r="C440" t="str">
            <v>EC060SIU1S1-240-A1</v>
          </cell>
          <cell r="D440" t="str">
            <v>PC21/1100</v>
          </cell>
          <cell r="E440">
            <v>1</v>
          </cell>
          <cell r="F440">
            <v>5064.9904761904754</v>
          </cell>
          <cell r="G440">
            <v>2903.5613036455402</v>
          </cell>
          <cell r="H440">
            <v>29.035613036455402</v>
          </cell>
          <cell r="I440">
            <v>2932.5969166819955</v>
          </cell>
          <cell r="J440">
            <v>2932.5969166819955</v>
          </cell>
          <cell r="K440">
            <v>0</v>
          </cell>
          <cell r="L440">
            <v>5064.9904761904754</v>
          </cell>
        </row>
        <row r="441">
          <cell r="C441" t="str">
            <v>EC060SIU1S1-240-A2</v>
          </cell>
          <cell r="D441" t="str">
            <v>PC21/1400</v>
          </cell>
          <cell r="E441">
            <v>1</v>
          </cell>
          <cell r="F441">
            <v>5262.6681096681095</v>
          </cell>
          <cell r="G441">
            <v>3102.9800934499949</v>
          </cell>
          <cell r="H441">
            <v>31.029800934499949</v>
          </cell>
          <cell r="I441">
            <v>3134.0098943844951</v>
          </cell>
          <cell r="J441">
            <v>3134.0098943844951</v>
          </cell>
          <cell r="K441">
            <v>0</v>
          </cell>
          <cell r="L441">
            <v>5262.6681096681095</v>
          </cell>
        </row>
        <row r="442">
          <cell r="C442" t="str">
            <v>EC060SER0D1-070-S1</v>
          </cell>
          <cell r="D442" t="str">
            <v>PC21/500</v>
          </cell>
          <cell r="E442">
            <v>1</v>
          </cell>
          <cell r="F442">
            <v>4812.5</v>
          </cell>
          <cell r="G442">
            <v>2648.8468763567694</v>
          </cell>
          <cell r="H442">
            <v>26.488468763567695</v>
          </cell>
          <cell r="I442">
            <v>2675.335345120337</v>
          </cell>
          <cell r="J442">
            <v>2675.335345120337</v>
          </cell>
          <cell r="K442">
            <v>0</v>
          </cell>
          <cell r="L442">
            <v>4812.5</v>
          </cell>
        </row>
        <row r="443">
          <cell r="C443" t="str">
            <v>EC060SER0D1-070-S2</v>
          </cell>
          <cell r="D443" t="str">
            <v>PC21/700</v>
          </cell>
          <cell r="E443">
            <v>1</v>
          </cell>
          <cell r="F443">
            <v>5043.5</v>
          </cell>
          <cell r="G443">
            <v>2881.88153806543</v>
          </cell>
          <cell r="H443">
            <v>28.8188153806543</v>
          </cell>
          <cell r="I443">
            <v>2910.7003534460841</v>
          </cell>
          <cell r="J443">
            <v>2910.7003534460841</v>
          </cell>
          <cell r="K443">
            <v>0</v>
          </cell>
          <cell r="L443">
            <v>5043.5</v>
          </cell>
        </row>
        <row r="444">
          <cell r="C444" t="str">
            <v>EC060SER0D1-070-A1</v>
          </cell>
          <cell r="D444" t="str">
            <v>PC21/900</v>
          </cell>
          <cell r="E444">
            <v>2</v>
          </cell>
          <cell r="F444">
            <v>4954.9333333333325</v>
          </cell>
          <cell r="G444">
            <v>2792.5347709427874</v>
          </cell>
          <cell r="H444">
            <v>27.925347709427875</v>
          </cell>
          <cell r="I444">
            <v>2820.4601186522154</v>
          </cell>
          <cell r="J444">
            <v>2820.4601186522154</v>
          </cell>
          <cell r="K444">
            <v>0</v>
          </cell>
          <cell r="L444">
            <v>9909.866666666665</v>
          </cell>
        </row>
        <row r="445">
          <cell r="C445" t="str">
            <v>EC060SER0D1-070-A2</v>
          </cell>
          <cell r="D445" t="str">
            <v>PC21/1100</v>
          </cell>
          <cell r="E445">
            <v>2</v>
          </cell>
          <cell r="F445">
            <v>5064.9904761904754</v>
          </cell>
          <cell r="G445">
            <v>2903.5613036455402</v>
          </cell>
          <cell r="H445">
            <v>29.035613036455402</v>
          </cell>
          <cell r="I445">
            <v>2932.5969166819955</v>
          </cell>
          <cell r="J445">
            <v>2932.5969166819955</v>
          </cell>
          <cell r="K445">
            <v>0</v>
          </cell>
          <cell r="L445">
            <v>10129.980952380951</v>
          </cell>
        </row>
        <row r="446">
          <cell r="C446" t="str">
            <v>EC060SER0D1-120-S1</v>
          </cell>
          <cell r="D446" t="str">
            <v>PC21/700</v>
          </cell>
          <cell r="E446">
            <v>1</v>
          </cell>
          <cell r="F446">
            <v>5043.5</v>
          </cell>
          <cell r="G446">
            <v>2881.88153806543</v>
          </cell>
          <cell r="H446">
            <v>28.8188153806543</v>
          </cell>
          <cell r="I446">
            <v>2910.7003534460841</v>
          </cell>
          <cell r="J446">
            <v>2910.7003534460841</v>
          </cell>
          <cell r="K446">
            <v>0</v>
          </cell>
          <cell r="L446">
            <v>5043.5</v>
          </cell>
        </row>
        <row r="447">
          <cell r="C447" t="str">
            <v>EC060SER0D1-120-S2</v>
          </cell>
          <cell r="D447" t="str">
            <v>PC21/900</v>
          </cell>
          <cell r="E447">
            <v>1</v>
          </cell>
          <cell r="F447">
            <v>4954.9333333333325</v>
          </cell>
          <cell r="G447">
            <v>2792.5347709427874</v>
          </cell>
          <cell r="H447">
            <v>27.925347709427875</v>
          </cell>
          <cell r="I447">
            <v>2820.4601186522154</v>
          </cell>
          <cell r="J447">
            <v>2820.4601186522154</v>
          </cell>
          <cell r="K447">
            <v>0</v>
          </cell>
          <cell r="L447">
            <v>4954.9333333333325</v>
          </cell>
        </row>
        <row r="448">
          <cell r="C448" t="str">
            <v>EC060SER0D1-120-A1</v>
          </cell>
          <cell r="D448" t="str">
            <v>PC21/900</v>
          </cell>
          <cell r="E448">
            <v>2</v>
          </cell>
          <cell r="F448">
            <v>4954.9333333333325</v>
          </cell>
          <cell r="G448">
            <v>2792.5347709427874</v>
          </cell>
          <cell r="H448">
            <v>27.925347709427875</v>
          </cell>
          <cell r="I448">
            <v>2820.4601186522154</v>
          </cell>
          <cell r="J448">
            <v>2820.4601186522154</v>
          </cell>
          <cell r="K448">
            <v>0</v>
          </cell>
          <cell r="L448">
            <v>9909.866666666665</v>
          </cell>
        </row>
        <row r="449">
          <cell r="C449" t="str">
            <v>EC060SER0D1-120-A2</v>
          </cell>
          <cell r="D449" t="str">
            <v>PC21/1300</v>
          </cell>
          <cell r="E449">
            <v>2</v>
          </cell>
          <cell r="F449">
            <v>5175.0476190476184</v>
          </cell>
          <cell r="G449">
            <v>3014.5878363482939</v>
          </cell>
          <cell r="H449">
            <v>30.145878363482939</v>
          </cell>
          <cell r="I449">
            <v>3044.7337147117769</v>
          </cell>
          <cell r="J449">
            <v>3044.7337147117769</v>
          </cell>
          <cell r="K449">
            <v>0</v>
          </cell>
          <cell r="L449">
            <v>10350.095238095237</v>
          </cell>
        </row>
        <row r="450">
          <cell r="C450" t="str">
            <v>EC060SER0D1-240-S1</v>
          </cell>
          <cell r="D450" t="str">
            <v>PC21/900</v>
          </cell>
          <cell r="E450">
            <v>1</v>
          </cell>
          <cell r="F450">
            <v>4954.9333333333325</v>
          </cell>
          <cell r="G450">
            <v>2792.5347709427874</v>
          </cell>
          <cell r="H450">
            <v>27.925347709427875</v>
          </cell>
          <cell r="I450">
            <v>2820.4601186522154</v>
          </cell>
          <cell r="J450">
            <v>2820.4601186522154</v>
          </cell>
          <cell r="K450">
            <v>0</v>
          </cell>
          <cell r="L450">
            <v>4954.9333333333325</v>
          </cell>
        </row>
        <row r="451">
          <cell r="C451" t="str">
            <v>EC060SER0D1-240-S2</v>
          </cell>
          <cell r="D451" t="str">
            <v>PC21/1000</v>
          </cell>
          <cell r="E451">
            <v>1</v>
          </cell>
          <cell r="F451">
            <v>5009.9619047619035</v>
          </cell>
          <cell r="G451">
            <v>2848.0480372941634</v>
          </cell>
          <cell r="H451">
            <v>28.480480372941635</v>
          </cell>
          <cell r="I451">
            <v>2876.528517667105</v>
          </cell>
          <cell r="J451">
            <v>2876.528517667105</v>
          </cell>
          <cell r="K451">
            <v>0</v>
          </cell>
          <cell r="L451">
            <v>5009.9619047619035</v>
          </cell>
        </row>
        <row r="452">
          <cell r="C452" t="str">
            <v>EC060SER0D1-240-A1</v>
          </cell>
          <cell r="D452" t="str">
            <v>PC21/1000</v>
          </cell>
          <cell r="E452">
            <v>2</v>
          </cell>
          <cell r="F452">
            <v>5009.9619047619035</v>
          </cell>
          <cell r="G452">
            <v>2848.0480372941634</v>
          </cell>
          <cell r="H452">
            <v>28.480480372941635</v>
          </cell>
          <cell r="I452">
            <v>2876.528517667105</v>
          </cell>
          <cell r="J452">
            <v>2876.528517667105</v>
          </cell>
          <cell r="K452">
            <v>0</v>
          </cell>
          <cell r="L452">
            <v>10019.923809523807</v>
          </cell>
        </row>
        <row r="453">
          <cell r="C453" t="str">
            <v>EC060SER0D1-240-A2</v>
          </cell>
          <cell r="D453" t="str">
            <v>PC21/1100</v>
          </cell>
          <cell r="E453">
            <v>2</v>
          </cell>
          <cell r="F453">
            <v>5064.9904761904754</v>
          </cell>
          <cell r="G453">
            <v>2903.5613036455402</v>
          </cell>
          <cell r="H453">
            <v>29.035613036455402</v>
          </cell>
          <cell r="I453">
            <v>2932.5969166819955</v>
          </cell>
          <cell r="J453">
            <v>2932.5969166819955</v>
          </cell>
          <cell r="K453">
            <v>0</v>
          </cell>
          <cell r="L453">
            <v>10129.980952380951</v>
          </cell>
        </row>
        <row r="454">
          <cell r="C454" t="str">
            <v>EC033COR0S0-035-S1</v>
          </cell>
          <cell r="D454" t="str">
            <v>PC15/400</v>
          </cell>
          <cell r="E454">
            <v>1</v>
          </cell>
          <cell r="F454">
            <v>2772</v>
          </cell>
          <cell r="G454">
            <v>590.37403126360323</v>
          </cell>
          <cell r="H454">
            <v>5.9037403126360326</v>
          </cell>
          <cell r="I454">
            <v>596.27777157623927</v>
          </cell>
          <cell r="J454">
            <v>596.27777157623927</v>
          </cell>
          <cell r="K454">
            <v>0</v>
          </cell>
          <cell r="L454">
            <v>2772</v>
          </cell>
        </row>
        <row r="455">
          <cell r="C455" t="str">
            <v>EC033COR0S0-035-S3</v>
          </cell>
          <cell r="D455" t="str">
            <v>PC15/400</v>
          </cell>
          <cell r="E455">
            <v>1</v>
          </cell>
          <cell r="F455">
            <v>2772</v>
          </cell>
          <cell r="G455">
            <v>590.37403126360323</v>
          </cell>
          <cell r="H455">
            <v>5.9037403126360326</v>
          </cell>
          <cell r="I455">
            <v>596.27777157623927</v>
          </cell>
          <cell r="J455">
            <v>596.27777157623927</v>
          </cell>
          <cell r="K455">
            <v>0</v>
          </cell>
          <cell r="L455">
            <v>2772</v>
          </cell>
        </row>
        <row r="456">
          <cell r="C456" t="str">
            <v>EC033COR0S0-035-A2</v>
          </cell>
          <cell r="D456" t="str">
            <v>PC15/400</v>
          </cell>
          <cell r="E456">
            <v>1</v>
          </cell>
          <cell r="F456">
            <v>2772</v>
          </cell>
          <cell r="G456">
            <v>590.37403126360323</v>
          </cell>
          <cell r="H456">
            <v>5.9037403126360326</v>
          </cell>
          <cell r="I456">
            <v>596.27777157623927</v>
          </cell>
          <cell r="J456">
            <v>596.27777157623927</v>
          </cell>
          <cell r="K456">
            <v>0</v>
          </cell>
          <cell r="L456">
            <v>2772</v>
          </cell>
        </row>
        <row r="457">
          <cell r="C457" t="str">
            <v>EC033COR0S0-035-RT</v>
          </cell>
          <cell r="D457" t="str">
            <v>PC15/400</v>
          </cell>
          <cell r="E457">
            <v>1</v>
          </cell>
          <cell r="F457">
            <v>2772</v>
          </cell>
          <cell r="G457">
            <v>590.37403126360323</v>
          </cell>
          <cell r="H457">
            <v>5.9037403126360326</v>
          </cell>
          <cell r="I457">
            <v>596.27777157623927</v>
          </cell>
          <cell r="J457">
            <v>596.27777157623927</v>
          </cell>
          <cell r="K457">
            <v>0</v>
          </cell>
          <cell r="L457">
            <v>2772</v>
          </cell>
        </row>
        <row r="458">
          <cell r="C458" t="str">
            <v>EC033COR0S0-050-S1</v>
          </cell>
          <cell r="D458" t="str">
            <v>PC15/400</v>
          </cell>
          <cell r="E458">
            <v>1</v>
          </cell>
          <cell r="F458">
            <v>2772</v>
          </cell>
          <cell r="G458">
            <v>590.37403126360323</v>
          </cell>
          <cell r="H458">
            <v>5.9037403126360326</v>
          </cell>
          <cell r="I458">
            <v>596.27777157623927</v>
          </cell>
          <cell r="J458">
            <v>596.27777157623927</v>
          </cell>
          <cell r="K458">
            <v>0</v>
          </cell>
          <cell r="L458">
            <v>2772</v>
          </cell>
        </row>
        <row r="459">
          <cell r="C459" t="str">
            <v>EC033COR0S0-050-S3</v>
          </cell>
          <cell r="D459" t="str">
            <v>PC15/500</v>
          </cell>
          <cell r="E459">
            <v>1</v>
          </cell>
          <cell r="F459">
            <v>2849</v>
          </cell>
          <cell r="G459">
            <v>668.05225183315679</v>
          </cell>
          <cell r="H459">
            <v>6.6805225183315677</v>
          </cell>
          <cell r="I459">
            <v>674.73277435148839</v>
          </cell>
          <cell r="J459">
            <v>674.73277435148839</v>
          </cell>
          <cell r="K459">
            <v>0</v>
          </cell>
          <cell r="L459">
            <v>2849</v>
          </cell>
        </row>
        <row r="460">
          <cell r="C460" t="str">
            <v>EC033COR0S0-050-A2</v>
          </cell>
          <cell r="D460" t="str">
            <v>PC15/500</v>
          </cell>
          <cell r="E460">
            <v>1</v>
          </cell>
          <cell r="F460">
            <v>2849</v>
          </cell>
          <cell r="G460">
            <v>668.05225183315679</v>
          </cell>
          <cell r="H460">
            <v>6.6805225183315677</v>
          </cell>
          <cell r="I460">
            <v>674.73277435148839</v>
          </cell>
          <cell r="J460">
            <v>674.73277435148839</v>
          </cell>
          <cell r="K460">
            <v>0</v>
          </cell>
          <cell r="L460">
            <v>2849</v>
          </cell>
        </row>
        <row r="461">
          <cell r="C461" t="str">
            <v>EC033COR0S0-050-RT</v>
          </cell>
          <cell r="D461" t="str">
            <v>PC15/700</v>
          </cell>
          <cell r="E461">
            <v>1</v>
          </cell>
          <cell r="F461">
            <v>3003</v>
          </cell>
          <cell r="G461">
            <v>823.40869297226345</v>
          </cell>
          <cell r="H461">
            <v>8.2340869297226345</v>
          </cell>
          <cell r="I461">
            <v>831.64277990198605</v>
          </cell>
          <cell r="J461">
            <v>831.64277990198605</v>
          </cell>
          <cell r="K461">
            <v>0</v>
          </cell>
          <cell r="L461">
            <v>3003</v>
          </cell>
        </row>
        <row r="462">
          <cell r="C462" t="str">
            <v>EC033COR0S0-070-S1</v>
          </cell>
          <cell r="D462" t="str">
            <v>PC15/400</v>
          </cell>
          <cell r="E462">
            <v>1</v>
          </cell>
          <cell r="F462">
            <v>2772</v>
          </cell>
          <cell r="G462">
            <v>590.37403126360323</v>
          </cell>
          <cell r="H462">
            <v>5.9037403126360326</v>
          </cell>
          <cell r="I462">
            <v>596.27777157623927</v>
          </cell>
          <cell r="J462">
            <v>596.27777157623927</v>
          </cell>
          <cell r="K462">
            <v>0</v>
          </cell>
          <cell r="L462">
            <v>2772</v>
          </cell>
        </row>
        <row r="463">
          <cell r="C463" t="str">
            <v>EC033COR0S0-070-S3</v>
          </cell>
          <cell r="D463" t="str">
            <v>PC15/600</v>
          </cell>
          <cell r="E463">
            <v>1</v>
          </cell>
          <cell r="F463">
            <v>2926</v>
          </cell>
          <cell r="G463">
            <v>745.73047240270989</v>
          </cell>
          <cell r="H463">
            <v>7.4573047240270993</v>
          </cell>
          <cell r="I463">
            <v>753.18777712673705</v>
          </cell>
          <cell r="J463">
            <v>753.18777712673705</v>
          </cell>
          <cell r="K463">
            <v>0</v>
          </cell>
          <cell r="L463">
            <v>2926</v>
          </cell>
        </row>
        <row r="464">
          <cell r="C464" t="str">
            <v>EC033COR0S0-070-A2</v>
          </cell>
          <cell r="D464" t="str">
            <v>PC15/800</v>
          </cell>
          <cell r="E464">
            <v>1</v>
          </cell>
          <cell r="F464">
            <v>3080</v>
          </cell>
          <cell r="G464">
            <v>901.08691354181701</v>
          </cell>
          <cell r="H464">
            <v>9.0108691354181705</v>
          </cell>
          <cell r="I464">
            <v>910.09778267723516</v>
          </cell>
          <cell r="J464">
            <v>910.09778267723516</v>
          </cell>
          <cell r="K464">
            <v>0</v>
          </cell>
          <cell r="L464">
            <v>3080</v>
          </cell>
        </row>
        <row r="465">
          <cell r="C465" t="str">
            <v>EC033COR0S0-070-RT</v>
          </cell>
          <cell r="D465" t="str">
            <v>PC15/1000</v>
          </cell>
          <cell r="E465">
            <v>1</v>
          </cell>
          <cell r="F465">
            <v>3255.5</v>
          </cell>
          <cell r="G465">
            <v>1078.1327279568382</v>
          </cell>
          <cell r="H465">
            <v>10.781327279568382</v>
          </cell>
          <cell r="I465">
            <v>1088.9140552364065</v>
          </cell>
          <cell r="J465">
            <v>1088.9140552364065</v>
          </cell>
          <cell r="K465">
            <v>0</v>
          </cell>
          <cell r="L465">
            <v>3255.5</v>
          </cell>
        </row>
        <row r="466">
          <cell r="C466" t="str">
            <v>EC033COR0S0-120-S1</v>
          </cell>
          <cell r="D466" t="str">
            <v>PC15/400</v>
          </cell>
          <cell r="E466">
            <v>1</v>
          </cell>
          <cell r="F466">
            <v>2772</v>
          </cell>
          <cell r="G466">
            <v>590.37403126360323</v>
          </cell>
          <cell r="H466">
            <v>5.9037403126360326</v>
          </cell>
          <cell r="I466">
            <v>596.27777157623927</v>
          </cell>
          <cell r="J466">
            <v>596.27777157623927</v>
          </cell>
          <cell r="K466">
            <v>0</v>
          </cell>
          <cell r="L466">
            <v>2772</v>
          </cell>
        </row>
        <row r="467">
          <cell r="C467" t="str">
            <v>EC033COR0S0-120-S3</v>
          </cell>
          <cell r="D467" t="str">
            <v>PC15/900</v>
          </cell>
          <cell r="E467">
            <v>1</v>
          </cell>
          <cell r="F467">
            <v>3200</v>
          </cell>
          <cell r="G467">
            <v>1022.1438806631991</v>
          </cell>
          <cell r="H467">
            <v>10.221438806631991</v>
          </cell>
          <cell r="I467">
            <v>1032.3653194698311</v>
          </cell>
          <cell r="J467">
            <v>1032.3653194698311</v>
          </cell>
          <cell r="K467">
            <v>0</v>
          </cell>
          <cell r="L467">
            <v>3200</v>
          </cell>
        </row>
        <row r="468">
          <cell r="C468" t="str">
            <v>EC033COR0S0-120-A2</v>
          </cell>
          <cell r="D468" t="str">
            <v>PC15/1000</v>
          </cell>
          <cell r="E468">
            <v>1</v>
          </cell>
          <cell r="F468">
            <v>3255.5</v>
          </cell>
          <cell r="G468">
            <v>1078.1327279568382</v>
          </cell>
          <cell r="H468">
            <v>10.781327279568382</v>
          </cell>
          <cell r="I468">
            <v>1088.9140552364065</v>
          </cell>
          <cell r="J468">
            <v>1088.9140552364065</v>
          </cell>
          <cell r="K468">
            <v>0</v>
          </cell>
          <cell r="L468">
            <v>3255.5</v>
          </cell>
        </row>
        <row r="469">
          <cell r="C469" t="str">
            <v>EC033COR0S0-120-RT</v>
          </cell>
          <cell r="D469" t="str">
            <v>PC15/1300</v>
          </cell>
          <cell r="E469">
            <v>1</v>
          </cell>
          <cell r="F469">
            <v>3513.0508658008657</v>
          </cell>
          <cell r="G469">
            <v>1337.9521170679955</v>
          </cell>
          <cell r="H469">
            <v>13.379521170679954</v>
          </cell>
          <cell r="I469">
            <v>1351.3316382386754</v>
          </cell>
          <cell r="J469">
            <v>1351.3316382386754</v>
          </cell>
          <cell r="K469">
            <v>0</v>
          </cell>
          <cell r="L469">
            <v>3513.0508658008657</v>
          </cell>
        </row>
        <row r="470">
          <cell r="C470" t="str">
            <v>EC033COR0S0-150-S1</v>
          </cell>
          <cell r="D470" t="str">
            <v>PC15/400</v>
          </cell>
          <cell r="E470">
            <v>1</v>
          </cell>
          <cell r="F470">
            <v>2772</v>
          </cell>
          <cell r="G470">
            <v>590.37403126360323</v>
          </cell>
          <cell r="H470">
            <v>5.9037403126360326</v>
          </cell>
          <cell r="I470">
            <v>596.27777157623927</v>
          </cell>
          <cell r="J470">
            <v>596.27777157623927</v>
          </cell>
          <cell r="K470">
            <v>0</v>
          </cell>
          <cell r="L470">
            <v>2772</v>
          </cell>
        </row>
        <row r="471">
          <cell r="C471" t="str">
            <v>EC033COR0S0-150-S3</v>
          </cell>
          <cell r="D471" t="str">
            <v>PC15/800</v>
          </cell>
          <cell r="E471">
            <v>1</v>
          </cell>
          <cell r="F471">
            <v>3080</v>
          </cell>
          <cell r="G471">
            <v>901.08691354181701</v>
          </cell>
          <cell r="H471">
            <v>9.0108691354181705</v>
          </cell>
          <cell r="I471">
            <v>910.09778267723516</v>
          </cell>
          <cell r="J471">
            <v>910.09778267723516</v>
          </cell>
          <cell r="K471">
            <v>0</v>
          </cell>
          <cell r="L471">
            <v>3080</v>
          </cell>
        </row>
        <row r="472">
          <cell r="C472" t="str">
            <v>EC033COR0S0-150-A2</v>
          </cell>
          <cell r="D472" t="str">
            <v>PC15/1000</v>
          </cell>
          <cell r="E472">
            <v>1</v>
          </cell>
          <cell r="F472">
            <v>3255.5</v>
          </cell>
          <cell r="G472">
            <v>1078.1327279568382</v>
          </cell>
          <cell r="H472">
            <v>10.781327279568382</v>
          </cell>
          <cell r="I472">
            <v>1088.9140552364065</v>
          </cell>
          <cell r="J472">
            <v>1088.9140552364065</v>
          </cell>
          <cell r="K472">
            <v>0</v>
          </cell>
          <cell r="L472">
            <v>3255.5</v>
          </cell>
        </row>
        <row r="473">
          <cell r="C473" t="str">
            <v>EC033COR0S0-150-RT</v>
          </cell>
          <cell r="D473" t="str">
            <v>PC15/900</v>
          </cell>
          <cell r="E473">
            <v>1</v>
          </cell>
          <cell r="F473">
            <v>3200</v>
          </cell>
          <cell r="G473">
            <v>1022.1438806631991</v>
          </cell>
          <cell r="H473">
            <v>10.221438806631991</v>
          </cell>
          <cell r="I473">
            <v>1032.3653194698311</v>
          </cell>
          <cell r="J473">
            <v>1032.3653194698311</v>
          </cell>
          <cell r="K473">
            <v>0</v>
          </cell>
          <cell r="L473">
            <v>3200</v>
          </cell>
        </row>
        <row r="474">
          <cell r="C474" t="str">
            <v>EC033COR0D0-035-S1</v>
          </cell>
          <cell r="D474" t="str">
            <v>PC15/400</v>
          </cell>
          <cell r="E474">
            <v>1</v>
          </cell>
          <cell r="F474">
            <v>2772</v>
          </cell>
          <cell r="G474">
            <v>590.37403126360323</v>
          </cell>
          <cell r="H474">
            <v>5.9037403126360326</v>
          </cell>
          <cell r="I474">
            <v>596.27777157623927</v>
          </cell>
          <cell r="J474">
            <v>596.27777157623927</v>
          </cell>
          <cell r="K474">
            <v>0</v>
          </cell>
          <cell r="L474">
            <v>2772</v>
          </cell>
        </row>
        <row r="475">
          <cell r="C475" t="str">
            <v>EC033COR0D0-035-S3</v>
          </cell>
          <cell r="D475" t="str">
            <v>PC15/400</v>
          </cell>
          <cell r="E475">
            <v>2</v>
          </cell>
          <cell r="F475">
            <v>2772</v>
          </cell>
          <cell r="G475">
            <v>590.37403126360323</v>
          </cell>
          <cell r="H475">
            <v>5.9037403126360326</v>
          </cell>
          <cell r="I475">
            <v>596.27777157623927</v>
          </cell>
          <cell r="J475">
            <v>596.27777157623927</v>
          </cell>
          <cell r="K475">
            <v>0</v>
          </cell>
          <cell r="L475">
            <v>5544</v>
          </cell>
        </row>
        <row r="476">
          <cell r="C476" t="str">
            <v>EC033COR0D0-035-A2</v>
          </cell>
          <cell r="D476" t="str">
            <v>PC15/500</v>
          </cell>
          <cell r="E476">
            <v>2</v>
          </cell>
          <cell r="F476">
            <v>2849</v>
          </cell>
          <cell r="G476">
            <v>668.05225183315679</v>
          </cell>
          <cell r="H476">
            <v>6.6805225183315677</v>
          </cell>
          <cell r="I476">
            <v>674.73277435148839</v>
          </cell>
          <cell r="J476">
            <v>674.73277435148839</v>
          </cell>
          <cell r="K476">
            <v>0</v>
          </cell>
          <cell r="L476">
            <v>5698</v>
          </cell>
        </row>
        <row r="477">
          <cell r="C477" t="str">
            <v>EC033COR0D0-035-RT</v>
          </cell>
          <cell r="D477" t="str">
            <v>PC15/600</v>
          </cell>
          <cell r="E477">
            <v>2</v>
          </cell>
          <cell r="F477">
            <v>2926</v>
          </cell>
          <cell r="G477">
            <v>745.73047240270989</v>
          </cell>
          <cell r="H477">
            <v>7.4573047240270993</v>
          </cell>
          <cell r="I477">
            <v>753.18777712673705</v>
          </cell>
          <cell r="J477">
            <v>753.18777712673705</v>
          </cell>
          <cell r="K477">
            <v>0</v>
          </cell>
          <cell r="L477">
            <v>5852</v>
          </cell>
        </row>
        <row r="478">
          <cell r="C478" t="str">
            <v>EC033COR0D0-050-S1</v>
          </cell>
          <cell r="D478" t="str">
            <v>PC15/500</v>
          </cell>
          <cell r="E478">
            <v>1</v>
          </cell>
          <cell r="F478">
            <v>2849</v>
          </cell>
          <cell r="G478">
            <v>668.05225183315679</v>
          </cell>
          <cell r="H478">
            <v>6.6805225183315677</v>
          </cell>
          <cell r="I478">
            <v>674.73277435148839</v>
          </cell>
          <cell r="J478">
            <v>674.73277435148839</v>
          </cell>
          <cell r="K478">
            <v>0</v>
          </cell>
          <cell r="L478">
            <v>2849</v>
          </cell>
        </row>
        <row r="479">
          <cell r="C479" t="str">
            <v>EC033COR0D0-050-S3</v>
          </cell>
          <cell r="D479" t="str">
            <v>PC15/500</v>
          </cell>
          <cell r="E479">
            <v>2</v>
          </cell>
          <cell r="F479">
            <v>2849</v>
          </cell>
          <cell r="G479">
            <v>668.05225183315679</v>
          </cell>
          <cell r="H479">
            <v>6.6805225183315677</v>
          </cell>
          <cell r="I479">
            <v>674.73277435148839</v>
          </cell>
          <cell r="J479">
            <v>674.73277435148839</v>
          </cell>
          <cell r="K479">
            <v>0</v>
          </cell>
          <cell r="L479">
            <v>5698</v>
          </cell>
        </row>
        <row r="480">
          <cell r="C480" t="str">
            <v>EC033COR0D0-050-A2</v>
          </cell>
          <cell r="D480" t="str">
            <v>PC15/700</v>
          </cell>
          <cell r="E480">
            <v>2</v>
          </cell>
          <cell r="F480">
            <v>3003</v>
          </cell>
          <cell r="G480">
            <v>823.40869297226345</v>
          </cell>
          <cell r="H480">
            <v>8.2340869297226345</v>
          </cell>
          <cell r="I480">
            <v>831.64277990198605</v>
          </cell>
          <cell r="J480">
            <v>831.64277990198605</v>
          </cell>
          <cell r="K480">
            <v>0</v>
          </cell>
          <cell r="L480">
            <v>6006</v>
          </cell>
        </row>
        <row r="481">
          <cell r="C481" t="str">
            <v>EC033COR0D0-050-RT</v>
          </cell>
          <cell r="D481" t="str">
            <v>PC15/900</v>
          </cell>
          <cell r="E481">
            <v>2</v>
          </cell>
          <cell r="F481">
            <v>3200</v>
          </cell>
          <cell r="G481">
            <v>1022.1438806631991</v>
          </cell>
          <cell r="H481">
            <v>10.221438806631991</v>
          </cell>
          <cell r="I481">
            <v>1032.3653194698311</v>
          </cell>
          <cell r="J481">
            <v>1032.3653194698311</v>
          </cell>
          <cell r="K481">
            <v>0</v>
          </cell>
          <cell r="L481">
            <v>6400</v>
          </cell>
        </row>
        <row r="482">
          <cell r="C482" t="str">
            <v>EC033COR0D0-070-S1</v>
          </cell>
          <cell r="D482" t="str">
            <v>PC15/500</v>
          </cell>
          <cell r="E482">
            <v>1</v>
          </cell>
          <cell r="F482">
            <v>2849</v>
          </cell>
          <cell r="G482">
            <v>668.05225183315679</v>
          </cell>
          <cell r="H482">
            <v>6.6805225183315677</v>
          </cell>
          <cell r="I482">
            <v>674.73277435148839</v>
          </cell>
          <cell r="J482">
            <v>674.73277435148839</v>
          </cell>
          <cell r="K482">
            <v>0</v>
          </cell>
          <cell r="L482">
            <v>2849</v>
          </cell>
        </row>
        <row r="483">
          <cell r="C483" t="str">
            <v>EC033COR0D0-070-S3</v>
          </cell>
          <cell r="D483" t="str">
            <v>PC15/700</v>
          </cell>
          <cell r="E483">
            <v>2</v>
          </cell>
          <cell r="F483">
            <v>3003</v>
          </cell>
          <cell r="G483">
            <v>823.40869297226345</v>
          </cell>
          <cell r="H483">
            <v>8.2340869297226345</v>
          </cell>
          <cell r="I483">
            <v>831.64277990198605</v>
          </cell>
          <cell r="J483">
            <v>831.64277990198605</v>
          </cell>
          <cell r="K483">
            <v>0</v>
          </cell>
          <cell r="L483">
            <v>6006</v>
          </cell>
        </row>
        <row r="484">
          <cell r="C484" t="str">
            <v>EC033COR0D0-070-A2</v>
          </cell>
          <cell r="D484" t="str">
            <v>PC15/800</v>
          </cell>
          <cell r="E484">
            <v>2</v>
          </cell>
          <cell r="F484">
            <v>3080</v>
          </cell>
          <cell r="G484">
            <v>901.08691354181701</v>
          </cell>
          <cell r="H484">
            <v>9.0108691354181705</v>
          </cell>
          <cell r="I484">
            <v>910.09778267723516</v>
          </cell>
          <cell r="J484">
            <v>910.09778267723516</v>
          </cell>
          <cell r="K484">
            <v>0</v>
          </cell>
          <cell r="L484">
            <v>6160</v>
          </cell>
        </row>
        <row r="485">
          <cell r="C485" t="str">
            <v>EC033COR0D0-070-RT</v>
          </cell>
          <cell r="D485" t="str">
            <v>PC15/1000</v>
          </cell>
          <cell r="E485">
            <v>2</v>
          </cell>
          <cell r="F485">
            <v>3255.5</v>
          </cell>
          <cell r="G485">
            <v>1078.1327279568382</v>
          </cell>
          <cell r="H485">
            <v>10.781327279568382</v>
          </cell>
          <cell r="I485">
            <v>1088.9140552364065</v>
          </cell>
          <cell r="J485">
            <v>1088.9140552364065</v>
          </cell>
          <cell r="K485">
            <v>0</v>
          </cell>
          <cell r="L485">
            <v>6511</v>
          </cell>
        </row>
        <row r="486">
          <cell r="C486" t="str">
            <v>EC033COR0D0-120-S1</v>
          </cell>
          <cell r="D486" t="str">
            <v>PC15/700</v>
          </cell>
          <cell r="E486">
            <v>1</v>
          </cell>
          <cell r="F486">
            <v>3003</v>
          </cell>
          <cell r="G486">
            <v>823.40869297226345</v>
          </cell>
          <cell r="H486">
            <v>8.2340869297226345</v>
          </cell>
          <cell r="I486">
            <v>831.64277990198605</v>
          </cell>
          <cell r="J486">
            <v>831.64277990198605</v>
          </cell>
          <cell r="K486">
            <v>0</v>
          </cell>
          <cell r="L486">
            <v>3003</v>
          </cell>
        </row>
        <row r="487">
          <cell r="C487" t="str">
            <v>EC033COR0D0-120-S3</v>
          </cell>
          <cell r="D487" t="str">
            <v>PC15/900</v>
          </cell>
          <cell r="E487">
            <v>2</v>
          </cell>
          <cell r="F487">
            <v>3200</v>
          </cell>
          <cell r="G487">
            <v>1022.1438806631991</v>
          </cell>
          <cell r="H487">
            <v>10.221438806631991</v>
          </cell>
          <cell r="I487">
            <v>1032.3653194698311</v>
          </cell>
          <cell r="J487">
            <v>1032.3653194698311</v>
          </cell>
          <cell r="K487">
            <v>0</v>
          </cell>
          <cell r="L487">
            <v>6400</v>
          </cell>
        </row>
        <row r="488">
          <cell r="C488" t="str">
            <v>EC033COR0D0-120-A2</v>
          </cell>
          <cell r="D488" t="str">
            <v>PC15/1000</v>
          </cell>
          <cell r="E488">
            <v>2</v>
          </cell>
          <cell r="F488">
            <v>3255.5</v>
          </cell>
          <cell r="G488">
            <v>1078.1327279568382</v>
          </cell>
          <cell r="H488">
            <v>10.781327279568382</v>
          </cell>
          <cell r="I488">
            <v>1088.9140552364065</v>
          </cell>
          <cell r="J488">
            <v>1088.9140552364065</v>
          </cell>
          <cell r="K488">
            <v>0</v>
          </cell>
          <cell r="L488">
            <v>6511</v>
          </cell>
        </row>
        <row r="489">
          <cell r="C489" t="str">
            <v>EC033COR0D0-120-RT</v>
          </cell>
          <cell r="D489" t="str">
            <v>PC15/1300</v>
          </cell>
          <cell r="E489">
            <v>2</v>
          </cell>
          <cell r="F489">
            <v>3513.0508658008657</v>
          </cell>
          <cell r="G489">
            <v>1337.9521170679955</v>
          </cell>
          <cell r="H489">
            <v>13.379521170679954</v>
          </cell>
          <cell r="I489">
            <v>1351.3316382386754</v>
          </cell>
          <cell r="J489">
            <v>1351.3316382386754</v>
          </cell>
          <cell r="K489">
            <v>0</v>
          </cell>
          <cell r="L489">
            <v>7026.1017316017314</v>
          </cell>
        </row>
        <row r="490">
          <cell r="C490" t="str">
            <v>EC033COR0D0-150-S1</v>
          </cell>
          <cell r="D490" t="str">
            <v>PC15/800</v>
          </cell>
          <cell r="E490">
            <v>1</v>
          </cell>
          <cell r="F490">
            <v>3080</v>
          </cell>
          <cell r="G490">
            <v>901.08691354181701</v>
          </cell>
          <cell r="H490">
            <v>9.0108691354181705</v>
          </cell>
          <cell r="I490">
            <v>910.09778267723516</v>
          </cell>
          <cell r="J490">
            <v>910.09778267723516</v>
          </cell>
          <cell r="K490">
            <v>0</v>
          </cell>
          <cell r="L490">
            <v>3080</v>
          </cell>
        </row>
        <row r="491">
          <cell r="C491" t="str">
            <v>EC033COR0D0-150-S3</v>
          </cell>
          <cell r="D491" t="str">
            <v>PC15/600</v>
          </cell>
          <cell r="E491">
            <v>2</v>
          </cell>
          <cell r="F491">
            <v>2926</v>
          </cell>
          <cell r="G491">
            <v>745.73047240270989</v>
          </cell>
          <cell r="H491">
            <v>7.4573047240270993</v>
          </cell>
          <cell r="I491">
            <v>753.18777712673705</v>
          </cell>
          <cell r="J491">
            <v>753.18777712673705</v>
          </cell>
          <cell r="K491">
            <v>0</v>
          </cell>
          <cell r="L491">
            <v>5852</v>
          </cell>
        </row>
        <row r="492">
          <cell r="C492" t="str">
            <v>EC033COR0D0-150-A2</v>
          </cell>
          <cell r="D492" t="str">
            <v>PC15/400</v>
          </cell>
          <cell r="E492">
            <v>2</v>
          </cell>
          <cell r="F492">
            <v>2772</v>
          </cell>
          <cell r="G492">
            <v>590.37403126360323</v>
          </cell>
          <cell r="H492">
            <v>5.9037403126360326</v>
          </cell>
          <cell r="I492">
            <v>596.27777157623927</v>
          </cell>
          <cell r="J492">
            <v>596.27777157623927</v>
          </cell>
          <cell r="K492">
            <v>0</v>
          </cell>
          <cell r="L492">
            <v>5544</v>
          </cell>
        </row>
        <row r="493">
          <cell r="C493" t="str">
            <v>EC033COR0D0-150-RT</v>
          </cell>
          <cell r="D493" t="str">
            <v>PC15/500</v>
          </cell>
          <cell r="E493">
            <v>2</v>
          </cell>
          <cell r="F493">
            <v>2849</v>
          </cell>
          <cell r="G493">
            <v>668.05225183315679</v>
          </cell>
          <cell r="H493">
            <v>6.6805225183315677</v>
          </cell>
          <cell r="I493">
            <v>674.73277435148839</v>
          </cell>
          <cell r="J493">
            <v>674.73277435148839</v>
          </cell>
          <cell r="K493">
            <v>0</v>
          </cell>
          <cell r="L493">
            <v>5698</v>
          </cell>
        </row>
        <row r="494">
          <cell r="C494" t="str">
            <v>EC033SIR0S0-035-S1</v>
          </cell>
          <cell r="D494" t="str">
            <v>PC16/400</v>
          </cell>
          <cell r="E494">
            <v>1</v>
          </cell>
          <cell r="F494">
            <v>3080</v>
          </cell>
          <cell r="G494">
            <v>901.08691354181701</v>
          </cell>
          <cell r="H494">
            <v>9.0108691354181705</v>
          </cell>
          <cell r="I494">
            <v>910.09778267723516</v>
          </cell>
          <cell r="J494">
            <v>910.09778267723516</v>
          </cell>
          <cell r="K494">
            <v>0</v>
          </cell>
          <cell r="L494">
            <v>3080</v>
          </cell>
        </row>
        <row r="495">
          <cell r="C495" t="str">
            <v>EC033SIR0S0-035-S3</v>
          </cell>
          <cell r="D495" t="str">
            <v>PC16/400</v>
          </cell>
          <cell r="E495">
            <v>1</v>
          </cell>
          <cell r="F495">
            <v>3080</v>
          </cell>
          <cell r="G495">
            <v>901.08691354181701</v>
          </cell>
          <cell r="H495">
            <v>9.0108691354181705</v>
          </cell>
          <cell r="I495">
            <v>910.09778267723516</v>
          </cell>
          <cell r="J495">
            <v>910.09778267723516</v>
          </cell>
          <cell r="K495">
            <v>0</v>
          </cell>
          <cell r="L495">
            <v>3080</v>
          </cell>
        </row>
        <row r="496">
          <cell r="C496" t="str">
            <v>EC033SIR0S0-035-A2</v>
          </cell>
          <cell r="D496" t="str">
            <v>PC16/400</v>
          </cell>
          <cell r="E496">
            <v>1</v>
          </cell>
          <cell r="F496">
            <v>3080</v>
          </cell>
          <cell r="G496">
            <v>901.08691354181701</v>
          </cell>
          <cell r="H496">
            <v>9.0108691354181705</v>
          </cell>
          <cell r="I496">
            <v>910.09778267723516</v>
          </cell>
          <cell r="J496">
            <v>910.09778267723516</v>
          </cell>
          <cell r="K496">
            <v>0</v>
          </cell>
          <cell r="L496">
            <v>3080</v>
          </cell>
        </row>
        <row r="497">
          <cell r="C497" t="str">
            <v>EC033SIR0S0-035-RT</v>
          </cell>
          <cell r="D497" t="str">
            <v>PC16/400</v>
          </cell>
          <cell r="E497">
            <v>1</v>
          </cell>
          <cell r="F497">
            <v>3080</v>
          </cell>
          <cell r="G497">
            <v>901.08691354181701</v>
          </cell>
          <cell r="H497">
            <v>9.0108691354181705</v>
          </cell>
          <cell r="I497">
            <v>910.09778267723516</v>
          </cell>
          <cell r="J497">
            <v>910.09778267723516</v>
          </cell>
          <cell r="K497">
            <v>0</v>
          </cell>
          <cell r="L497">
            <v>3080</v>
          </cell>
        </row>
        <row r="498">
          <cell r="C498" t="str">
            <v>EC033SIR0S0-050-S1</v>
          </cell>
          <cell r="D498" t="str">
            <v>PC16/400</v>
          </cell>
          <cell r="E498">
            <v>1</v>
          </cell>
          <cell r="F498">
            <v>3080</v>
          </cell>
          <cell r="G498">
            <v>901.08691354181701</v>
          </cell>
          <cell r="H498">
            <v>9.0108691354181705</v>
          </cell>
          <cell r="I498">
            <v>910.09778267723516</v>
          </cell>
          <cell r="J498">
            <v>910.09778267723516</v>
          </cell>
          <cell r="K498">
            <v>0</v>
          </cell>
          <cell r="L498">
            <v>3080</v>
          </cell>
        </row>
        <row r="499">
          <cell r="C499" t="str">
            <v>EC033SIR0S0-050-S3</v>
          </cell>
          <cell r="D499" t="str">
            <v>PC16/500</v>
          </cell>
          <cell r="E499">
            <v>1</v>
          </cell>
          <cell r="F499">
            <v>3157</v>
          </cell>
          <cell r="G499">
            <v>978.76513411137057</v>
          </cell>
          <cell r="H499">
            <v>9.7876513411137065</v>
          </cell>
          <cell r="I499">
            <v>988.55278545248427</v>
          </cell>
          <cell r="J499">
            <v>988.55278545248427</v>
          </cell>
          <cell r="K499">
            <v>0</v>
          </cell>
          <cell r="L499">
            <v>3157</v>
          </cell>
        </row>
        <row r="500">
          <cell r="C500" t="str">
            <v>EC033SIR0S0-050-A2</v>
          </cell>
          <cell r="D500" t="str">
            <v>PC16/400</v>
          </cell>
          <cell r="E500">
            <v>1</v>
          </cell>
          <cell r="F500">
            <v>3080</v>
          </cell>
          <cell r="G500">
            <v>901.08691354181701</v>
          </cell>
          <cell r="H500">
            <v>9.0108691354181705</v>
          </cell>
          <cell r="I500">
            <v>910.09778267723516</v>
          </cell>
          <cell r="J500">
            <v>910.09778267723516</v>
          </cell>
          <cell r="K500">
            <v>0</v>
          </cell>
          <cell r="L500">
            <v>3080</v>
          </cell>
        </row>
        <row r="501">
          <cell r="C501" t="str">
            <v>EC033SIR0S0-050-RT</v>
          </cell>
          <cell r="D501" t="str">
            <v>PC16/500</v>
          </cell>
          <cell r="E501">
            <v>1</v>
          </cell>
          <cell r="F501">
            <v>3157</v>
          </cell>
          <cell r="G501">
            <v>978.76513411137057</v>
          </cell>
          <cell r="H501">
            <v>9.7876513411137065</v>
          </cell>
          <cell r="I501">
            <v>988.55278545248427</v>
          </cell>
          <cell r="J501">
            <v>988.55278545248427</v>
          </cell>
          <cell r="K501">
            <v>0</v>
          </cell>
          <cell r="L501">
            <v>3157</v>
          </cell>
        </row>
        <row r="502">
          <cell r="C502" t="str">
            <v>EC033SIR0S0-070-S1</v>
          </cell>
          <cell r="D502" t="str">
            <v>PC16/400</v>
          </cell>
          <cell r="E502">
            <v>1</v>
          </cell>
          <cell r="F502">
            <v>3080</v>
          </cell>
          <cell r="G502">
            <v>901.08691354181701</v>
          </cell>
          <cell r="H502">
            <v>9.0108691354181705</v>
          </cell>
          <cell r="I502">
            <v>910.09778267723516</v>
          </cell>
          <cell r="J502">
            <v>910.09778267723516</v>
          </cell>
          <cell r="K502">
            <v>0</v>
          </cell>
          <cell r="L502">
            <v>3080</v>
          </cell>
        </row>
        <row r="503">
          <cell r="C503" t="str">
            <v>EC033SIR0S0-070-S3</v>
          </cell>
          <cell r="D503" t="str">
            <v>PC16/500</v>
          </cell>
          <cell r="E503">
            <v>1</v>
          </cell>
          <cell r="F503">
            <v>3157</v>
          </cell>
          <cell r="G503">
            <v>978.76513411137057</v>
          </cell>
          <cell r="H503">
            <v>9.7876513411137065</v>
          </cell>
          <cell r="I503">
            <v>988.55278545248427</v>
          </cell>
          <cell r="J503">
            <v>988.55278545248427</v>
          </cell>
          <cell r="K503">
            <v>0</v>
          </cell>
          <cell r="L503">
            <v>3157</v>
          </cell>
        </row>
        <row r="504">
          <cell r="C504" t="str">
            <v>EC033SIR0S0-070-A2</v>
          </cell>
          <cell r="D504" t="str">
            <v>PC16/500</v>
          </cell>
          <cell r="E504">
            <v>1</v>
          </cell>
          <cell r="F504">
            <v>3157</v>
          </cell>
          <cell r="G504">
            <v>978.76513411137057</v>
          </cell>
          <cell r="H504">
            <v>9.7876513411137065</v>
          </cell>
          <cell r="I504">
            <v>988.55278545248427</v>
          </cell>
          <cell r="J504">
            <v>988.55278545248427</v>
          </cell>
          <cell r="K504">
            <v>0</v>
          </cell>
          <cell r="L504">
            <v>3157</v>
          </cell>
        </row>
        <row r="505">
          <cell r="C505" t="str">
            <v>EC033SIR0S0-070-RT</v>
          </cell>
          <cell r="D505" t="str">
            <v>PC16/600</v>
          </cell>
          <cell r="E505">
            <v>1</v>
          </cell>
          <cell r="F505">
            <v>3234</v>
          </cell>
          <cell r="G505">
            <v>1056.4433546809237</v>
          </cell>
          <cell r="H505">
            <v>10.564433546809237</v>
          </cell>
          <cell r="I505">
            <v>1067.0077882277328</v>
          </cell>
          <cell r="J505">
            <v>1067.0077882277328</v>
          </cell>
          <cell r="K505">
            <v>0</v>
          </cell>
          <cell r="L505">
            <v>3234</v>
          </cell>
        </row>
        <row r="506">
          <cell r="C506" t="str">
            <v>EC033SIR0S0-120-S1</v>
          </cell>
          <cell r="D506" t="str">
            <v>PC16/500</v>
          </cell>
          <cell r="E506">
            <v>1</v>
          </cell>
          <cell r="F506">
            <v>3157</v>
          </cell>
          <cell r="G506">
            <v>978.76513411137057</v>
          </cell>
          <cell r="H506">
            <v>9.7876513411137065</v>
          </cell>
          <cell r="I506">
            <v>988.55278545248427</v>
          </cell>
          <cell r="J506">
            <v>988.55278545248427</v>
          </cell>
          <cell r="K506">
            <v>0</v>
          </cell>
          <cell r="L506">
            <v>3157</v>
          </cell>
        </row>
        <row r="507">
          <cell r="C507" t="str">
            <v>EC033SIR0S0-120-S3</v>
          </cell>
          <cell r="D507" t="str">
            <v>PC16/400</v>
          </cell>
          <cell r="E507">
            <v>1</v>
          </cell>
          <cell r="F507">
            <v>3080</v>
          </cell>
          <cell r="G507">
            <v>901.08691354181701</v>
          </cell>
          <cell r="H507">
            <v>9.0108691354181705</v>
          </cell>
          <cell r="I507">
            <v>910.09778267723516</v>
          </cell>
          <cell r="J507">
            <v>910.09778267723516</v>
          </cell>
          <cell r="K507">
            <v>0</v>
          </cell>
          <cell r="L507">
            <v>3080</v>
          </cell>
        </row>
        <row r="508">
          <cell r="C508" t="str">
            <v>EC033SIR0S0-120-A2</v>
          </cell>
          <cell r="D508" t="str">
            <v>PC16/400</v>
          </cell>
          <cell r="E508">
            <v>1</v>
          </cell>
          <cell r="F508">
            <v>3080</v>
          </cell>
          <cell r="G508">
            <v>901.08691354181701</v>
          </cell>
          <cell r="H508">
            <v>9.0108691354181705</v>
          </cell>
          <cell r="I508">
            <v>910.09778267723516</v>
          </cell>
          <cell r="J508">
            <v>910.09778267723516</v>
          </cell>
          <cell r="K508">
            <v>0</v>
          </cell>
          <cell r="L508">
            <v>3080</v>
          </cell>
        </row>
        <row r="509">
          <cell r="C509" t="str">
            <v>EC033SIR0S0-120-RT</v>
          </cell>
          <cell r="D509" t="str">
            <v>PC16/600</v>
          </cell>
          <cell r="E509">
            <v>1</v>
          </cell>
          <cell r="F509">
            <v>3234</v>
          </cell>
          <cell r="G509">
            <v>1056.4433546809237</v>
          </cell>
          <cell r="H509">
            <v>10.564433546809237</v>
          </cell>
          <cell r="I509">
            <v>1067.0077882277328</v>
          </cell>
          <cell r="J509">
            <v>1067.0077882277328</v>
          </cell>
          <cell r="K509">
            <v>0</v>
          </cell>
          <cell r="L509">
            <v>3234</v>
          </cell>
        </row>
        <row r="510">
          <cell r="C510" t="str">
            <v>EC033SIR0S0-150-S1</v>
          </cell>
          <cell r="D510" t="str">
            <v>PC16/500</v>
          </cell>
          <cell r="E510">
            <v>1</v>
          </cell>
          <cell r="F510">
            <v>3157</v>
          </cell>
          <cell r="G510">
            <v>978.76513411137057</v>
          </cell>
          <cell r="H510">
            <v>9.7876513411137065</v>
          </cell>
          <cell r="I510">
            <v>988.55278545248427</v>
          </cell>
          <cell r="J510">
            <v>988.55278545248427</v>
          </cell>
          <cell r="K510">
            <v>0</v>
          </cell>
          <cell r="L510">
            <v>3157</v>
          </cell>
        </row>
        <row r="511">
          <cell r="C511" t="str">
            <v>EC033SIR0S0-150-S3</v>
          </cell>
          <cell r="D511" t="str">
            <v>PC16/700</v>
          </cell>
          <cell r="E511">
            <v>1</v>
          </cell>
          <cell r="F511">
            <v>3311</v>
          </cell>
          <cell r="G511">
            <v>1134.1215752504772</v>
          </cell>
          <cell r="H511">
            <v>11.341215752504773</v>
          </cell>
          <cell r="I511">
            <v>1145.4627910029819</v>
          </cell>
          <cell r="J511">
            <v>1145.4627910029819</v>
          </cell>
          <cell r="K511">
            <v>0</v>
          </cell>
          <cell r="L511">
            <v>3311</v>
          </cell>
        </row>
        <row r="512">
          <cell r="C512" t="str">
            <v>EC033SIR0S0-150-A2</v>
          </cell>
          <cell r="D512" t="str">
            <v>PC16/600</v>
          </cell>
          <cell r="E512">
            <v>1</v>
          </cell>
          <cell r="F512">
            <v>3234</v>
          </cell>
          <cell r="G512">
            <v>1056.4433546809237</v>
          </cell>
          <cell r="H512">
            <v>10.564433546809237</v>
          </cell>
          <cell r="I512">
            <v>1067.0077882277328</v>
          </cell>
          <cell r="J512">
            <v>1067.0077882277328</v>
          </cell>
          <cell r="K512">
            <v>0</v>
          </cell>
          <cell r="L512">
            <v>3234</v>
          </cell>
        </row>
        <row r="513">
          <cell r="C513" t="str">
            <v>EC033SIR0S0-150-RT</v>
          </cell>
          <cell r="D513" t="str">
            <v>PC16/600</v>
          </cell>
          <cell r="E513">
            <v>1</v>
          </cell>
          <cell r="F513">
            <v>3234</v>
          </cell>
          <cell r="G513">
            <v>1056.4433546809237</v>
          </cell>
          <cell r="H513">
            <v>10.564433546809237</v>
          </cell>
          <cell r="I513">
            <v>1067.0077882277328</v>
          </cell>
          <cell r="J513">
            <v>1067.0077882277328</v>
          </cell>
          <cell r="K513">
            <v>0</v>
          </cell>
          <cell r="L513">
            <v>3234</v>
          </cell>
        </row>
        <row r="514">
          <cell r="C514" t="str">
            <v>EC033SIR0D0-035-S1</v>
          </cell>
          <cell r="D514" t="str">
            <v>PC16/400</v>
          </cell>
          <cell r="E514">
            <v>1</v>
          </cell>
          <cell r="F514">
            <v>3080</v>
          </cell>
          <cell r="G514">
            <v>901.08691354181701</v>
          </cell>
          <cell r="H514">
            <v>9.0108691354181705</v>
          </cell>
          <cell r="I514">
            <v>910.09778267723516</v>
          </cell>
          <cell r="J514">
            <v>910.09778267723516</v>
          </cell>
          <cell r="K514">
            <v>0</v>
          </cell>
          <cell r="L514">
            <v>3080</v>
          </cell>
        </row>
        <row r="515">
          <cell r="C515" t="str">
            <v>EC033SIR0D0-035-S3</v>
          </cell>
          <cell r="D515" t="str">
            <v>PC16/400</v>
          </cell>
          <cell r="E515">
            <v>2</v>
          </cell>
          <cell r="F515">
            <v>3080</v>
          </cell>
          <cell r="G515">
            <v>901.08691354181701</v>
          </cell>
          <cell r="H515">
            <v>9.0108691354181705</v>
          </cell>
          <cell r="I515">
            <v>910.09778267723516</v>
          </cell>
          <cell r="J515">
            <v>910.09778267723516</v>
          </cell>
          <cell r="K515">
            <v>0</v>
          </cell>
          <cell r="L515">
            <v>6160</v>
          </cell>
        </row>
        <row r="516">
          <cell r="C516" t="str">
            <v>EC033SIR0D0-035-A2</v>
          </cell>
          <cell r="D516" t="str">
            <v>PC16/400</v>
          </cell>
          <cell r="E516">
            <v>2</v>
          </cell>
          <cell r="F516">
            <v>3080</v>
          </cell>
          <cell r="G516">
            <v>901.08691354181701</v>
          </cell>
          <cell r="H516">
            <v>9.0108691354181705</v>
          </cell>
          <cell r="I516">
            <v>910.09778267723516</v>
          </cell>
          <cell r="J516">
            <v>910.09778267723516</v>
          </cell>
          <cell r="K516">
            <v>0</v>
          </cell>
          <cell r="L516">
            <v>6160</v>
          </cell>
        </row>
        <row r="517">
          <cell r="C517" t="str">
            <v>EC033SIR0D0-035-RT</v>
          </cell>
          <cell r="D517" t="str">
            <v>PC16/400</v>
          </cell>
          <cell r="E517">
            <v>2</v>
          </cell>
          <cell r="F517">
            <v>3080</v>
          </cell>
          <cell r="G517">
            <v>901.08691354181701</v>
          </cell>
          <cell r="H517">
            <v>9.0108691354181705</v>
          </cell>
          <cell r="I517">
            <v>910.09778267723516</v>
          </cell>
          <cell r="J517">
            <v>910.09778267723516</v>
          </cell>
          <cell r="K517">
            <v>0</v>
          </cell>
          <cell r="L517">
            <v>6160</v>
          </cell>
        </row>
        <row r="518">
          <cell r="C518" t="str">
            <v>EC033SIR0D0-050-S1</v>
          </cell>
          <cell r="D518" t="str">
            <v>PC16/500</v>
          </cell>
          <cell r="E518">
            <v>1</v>
          </cell>
          <cell r="F518">
            <v>3157</v>
          </cell>
          <cell r="G518">
            <v>978.76513411137057</v>
          </cell>
          <cell r="H518">
            <v>9.7876513411137065</v>
          </cell>
          <cell r="I518">
            <v>988.55278545248427</v>
          </cell>
          <cell r="J518">
            <v>988.55278545248427</v>
          </cell>
          <cell r="K518">
            <v>0</v>
          </cell>
          <cell r="L518">
            <v>3157</v>
          </cell>
        </row>
        <row r="519">
          <cell r="C519" t="str">
            <v>EC033SIR0D0-050-S3</v>
          </cell>
          <cell r="D519" t="str">
            <v>PC16/400</v>
          </cell>
          <cell r="E519">
            <v>2</v>
          </cell>
          <cell r="F519">
            <v>3080</v>
          </cell>
          <cell r="G519">
            <v>901.08691354181701</v>
          </cell>
          <cell r="H519">
            <v>9.0108691354181705</v>
          </cell>
          <cell r="I519">
            <v>910.09778267723516</v>
          </cell>
          <cell r="J519">
            <v>910.09778267723516</v>
          </cell>
          <cell r="K519">
            <v>0</v>
          </cell>
          <cell r="L519">
            <v>6160</v>
          </cell>
        </row>
        <row r="520">
          <cell r="C520" t="str">
            <v>EC033SIR0D0-050-A2</v>
          </cell>
          <cell r="D520" t="str">
            <v>PC16/600</v>
          </cell>
          <cell r="E520">
            <v>2</v>
          </cell>
          <cell r="F520">
            <v>3234</v>
          </cell>
          <cell r="G520">
            <v>1056.4433546809237</v>
          </cell>
          <cell r="H520">
            <v>10.564433546809237</v>
          </cell>
          <cell r="I520">
            <v>1067.0077882277328</v>
          </cell>
          <cell r="J520">
            <v>1067.0077882277328</v>
          </cell>
          <cell r="K520">
            <v>0</v>
          </cell>
          <cell r="L520">
            <v>6468</v>
          </cell>
        </row>
        <row r="521">
          <cell r="C521" t="str">
            <v>EC033SIR0D0-050-RT</v>
          </cell>
          <cell r="D521" t="str">
            <v>PC16/700</v>
          </cell>
          <cell r="E521">
            <v>2</v>
          </cell>
          <cell r="F521">
            <v>3311</v>
          </cell>
          <cell r="G521">
            <v>1134.1215752504772</v>
          </cell>
          <cell r="H521">
            <v>11.341215752504773</v>
          </cell>
          <cell r="I521">
            <v>1145.4627910029819</v>
          </cell>
          <cell r="J521">
            <v>1145.4627910029819</v>
          </cell>
          <cell r="K521">
            <v>0</v>
          </cell>
          <cell r="L521">
            <v>6622</v>
          </cell>
        </row>
        <row r="522">
          <cell r="C522" t="str">
            <v>EC033SIR0D0-070-S1</v>
          </cell>
          <cell r="D522" t="str">
            <v>PC16/600</v>
          </cell>
          <cell r="E522">
            <v>1</v>
          </cell>
          <cell r="F522">
            <v>3234</v>
          </cell>
          <cell r="G522">
            <v>1056.4433546809237</v>
          </cell>
          <cell r="H522">
            <v>10.564433546809237</v>
          </cell>
          <cell r="I522">
            <v>1067.0077882277328</v>
          </cell>
          <cell r="J522">
            <v>1067.0077882277328</v>
          </cell>
          <cell r="K522">
            <v>0</v>
          </cell>
          <cell r="L522">
            <v>3234</v>
          </cell>
        </row>
        <row r="523">
          <cell r="C523" t="str">
            <v>EC033SIR0D0-070-S3</v>
          </cell>
          <cell r="D523" t="str">
            <v>PC16/600</v>
          </cell>
          <cell r="E523">
            <v>2</v>
          </cell>
          <cell r="F523">
            <v>3234</v>
          </cell>
          <cell r="G523">
            <v>1056.4433546809237</v>
          </cell>
          <cell r="H523">
            <v>10.564433546809237</v>
          </cell>
          <cell r="I523">
            <v>1067.0077882277328</v>
          </cell>
          <cell r="J523">
            <v>1067.0077882277328</v>
          </cell>
          <cell r="K523">
            <v>0</v>
          </cell>
          <cell r="L523">
            <v>6468</v>
          </cell>
        </row>
        <row r="524">
          <cell r="C524" t="str">
            <v>EC033SIR0D0-070-A2</v>
          </cell>
          <cell r="D524" t="str">
            <v>PC16/600</v>
          </cell>
          <cell r="E524">
            <v>2</v>
          </cell>
          <cell r="F524">
            <v>3234</v>
          </cell>
          <cell r="G524">
            <v>1056.4433546809237</v>
          </cell>
          <cell r="H524">
            <v>10.564433546809237</v>
          </cell>
          <cell r="I524">
            <v>1067.0077882277328</v>
          </cell>
          <cell r="J524">
            <v>1067.0077882277328</v>
          </cell>
          <cell r="K524">
            <v>0</v>
          </cell>
          <cell r="L524">
            <v>6468</v>
          </cell>
        </row>
        <row r="525">
          <cell r="C525" t="str">
            <v>EC033SIR0D0-070-RT</v>
          </cell>
          <cell r="D525" t="str">
            <v>PC16/700</v>
          </cell>
          <cell r="E525">
            <v>2</v>
          </cell>
          <cell r="F525">
            <v>3311</v>
          </cell>
          <cell r="G525">
            <v>1134.1215752504772</v>
          </cell>
          <cell r="H525">
            <v>11.341215752504773</v>
          </cell>
          <cell r="I525">
            <v>1145.4627910029819</v>
          </cell>
          <cell r="J525">
            <v>1145.4627910029819</v>
          </cell>
          <cell r="K525">
            <v>0</v>
          </cell>
          <cell r="L525">
            <v>6622</v>
          </cell>
        </row>
        <row r="526">
          <cell r="C526" t="str">
            <v>EC033SIR0D0-120-S1</v>
          </cell>
          <cell r="D526" t="str">
            <v>PC16/800</v>
          </cell>
          <cell r="E526">
            <v>1</v>
          </cell>
          <cell r="F526">
            <v>3388</v>
          </cell>
          <cell r="G526">
            <v>1211.7997958200308</v>
          </cell>
          <cell r="H526">
            <v>12.117997958200307</v>
          </cell>
          <cell r="I526">
            <v>1223.917793778231</v>
          </cell>
          <cell r="J526">
            <v>1223.917793778231</v>
          </cell>
          <cell r="K526">
            <v>0</v>
          </cell>
          <cell r="L526">
            <v>3388</v>
          </cell>
        </row>
        <row r="527">
          <cell r="C527" t="str">
            <v>EC033SIR0D0-120-S3</v>
          </cell>
          <cell r="D527" t="str">
            <v>PC16/700</v>
          </cell>
          <cell r="E527">
            <v>2</v>
          </cell>
          <cell r="F527">
            <v>3311</v>
          </cell>
          <cell r="G527">
            <v>1134.1215752504772</v>
          </cell>
          <cell r="H527">
            <v>11.341215752504773</v>
          </cell>
          <cell r="I527">
            <v>1145.4627910029819</v>
          </cell>
          <cell r="J527">
            <v>1145.4627910029819</v>
          </cell>
          <cell r="K527">
            <v>0</v>
          </cell>
          <cell r="L527">
            <v>6622</v>
          </cell>
        </row>
        <row r="528">
          <cell r="C528" t="str">
            <v>EC033SIR0D0-120-A2</v>
          </cell>
          <cell r="D528" t="str">
            <v>PC16/600</v>
          </cell>
          <cell r="E528">
            <v>2</v>
          </cell>
          <cell r="F528">
            <v>3234</v>
          </cell>
          <cell r="G528">
            <v>1056.4433546809237</v>
          </cell>
          <cell r="H528">
            <v>10.564433546809237</v>
          </cell>
          <cell r="I528">
            <v>1067.0077882277328</v>
          </cell>
          <cell r="J528">
            <v>1067.0077882277328</v>
          </cell>
          <cell r="K528">
            <v>0</v>
          </cell>
          <cell r="L528">
            <v>6468</v>
          </cell>
        </row>
        <row r="529">
          <cell r="C529" t="str">
            <v>EC033SIR0D0-120-RT</v>
          </cell>
          <cell r="D529" t="str">
            <v>PC16/900</v>
          </cell>
          <cell r="E529">
            <v>2</v>
          </cell>
          <cell r="F529">
            <v>3465</v>
          </cell>
          <cell r="G529">
            <v>1289.4780163895844</v>
          </cell>
          <cell r="H529">
            <v>12.894780163895843</v>
          </cell>
          <cell r="I529">
            <v>1302.3727965534802</v>
          </cell>
          <cell r="J529">
            <v>1302.3727965534802</v>
          </cell>
          <cell r="K529">
            <v>0</v>
          </cell>
          <cell r="L529">
            <v>6930</v>
          </cell>
        </row>
        <row r="530">
          <cell r="C530" t="str">
            <v>EC033SIR0D0-150-S1</v>
          </cell>
          <cell r="D530" t="str">
            <v>PC16/900</v>
          </cell>
          <cell r="E530">
            <v>1</v>
          </cell>
          <cell r="F530">
            <v>3465</v>
          </cell>
          <cell r="G530">
            <v>1289.4780163895844</v>
          </cell>
          <cell r="H530">
            <v>12.894780163895843</v>
          </cell>
          <cell r="I530">
            <v>1302.3727965534802</v>
          </cell>
          <cell r="J530">
            <v>1302.3727965534802</v>
          </cell>
          <cell r="K530">
            <v>0</v>
          </cell>
          <cell r="L530">
            <v>3465</v>
          </cell>
        </row>
        <row r="531">
          <cell r="C531" t="str">
            <v>EC033SIR0D0-150-S3</v>
          </cell>
          <cell r="D531" t="str">
            <v>PC16/800</v>
          </cell>
          <cell r="E531">
            <v>2</v>
          </cell>
          <cell r="F531">
            <v>3388</v>
          </cell>
          <cell r="G531">
            <v>1211.7997958200308</v>
          </cell>
          <cell r="H531">
            <v>12.117997958200307</v>
          </cell>
          <cell r="I531">
            <v>1223.917793778231</v>
          </cell>
          <cell r="J531">
            <v>1223.917793778231</v>
          </cell>
          <cell r="K531">
            <v>0</v>
          </cell>
          <cell r="L531">
            <v>6776</v>
          </cell>
        </row>
        <row r="532">
          <cell r="C532" t="str">
            <v>EC033SIR0D0-150-A2</v>
          </cell>
          <cell r="D532" t="str">
            <v>PC16/700</v>
          </cell>
          <cell r="E532">
            <v>2</v>
          </cell>
          <cell r="F532">
            <v>3311</v>
          </cell>
          <cell r="G532">
            <v>1134.1215752504772</v>
          </cell>
          <cell r="H532">
            <v>11.341215752504773</v>
          </cell>
          <cell r="I532">
            <v>1145.4627910029819</v>
          </cell>
          <cell r="J532">
            <v>1145.4627910029819</v>
          </cell>
          <cell r="K532">
            <v>0</v>
          </cell>
          <cell r="L532">
            <v>6622</v>
          </cell>
        </row>
        <row r="533">
          <cell r="C533" t="str">
            <v>EC033SIR0D0-150-RT</v>
          </cell>
          <cell r="D533" t="str">
            <v>PC16/900</v>
          </cell>
          <cell r="E533">
            <v>2</v>
          </cell>
          <cell r="F533">
            <v>3465</v>
          </cell>
          <cell r="G533">
            <v>1289.4780163895844</v>
          </cell>
          <cell r="H533">
            <v>12.894780163895843</v>
          </cell>
          <cell r="I533">
            <v>1302.3727965534802</v>
          </cell>
          <cell r="J533">
            <v>1302.3727965534802</v>
          </cell>
          <cell r="K533">
            <v>0</v>
          </cell>
          <cell r="L533">
            <v>6930</v>
          </cell>
        </row>
        <row r="534">
          <cell r="C534" t="str">
            <v>EC033SER0S0-035-S1</v>
          </cell>
          <cell r="D534" t="str">
            <v>PC16/300</v>
          </cell>
          <cell r="E534">
            <v>1</v>
          </cell>
          <cell r="F534">
            <v>3003</v>
          </cell>
          <cell r="G534">
            <v>823.40869297226345</v>
          </cell>
          <cell r="H534">
            <v>8.2340869297226345</v>
          </cell>
          <cell r="I534">
            <v>831.64277990198605</v>
          </cell>
          <cell r="J534">
            <v>831.64277990198605</v>
          </cell>
          <cell r="K534">
            <v>0</v>
          </cell>
          <cell r="L534">
            <v>3003</v>
          </cell>
        </row>
        <row r="535">
          <cell r="C535" t="str">
            <v>EC033SER0S0-035-S3</v>
          </cell>
          <cell r="D535" t="str">
            <v>PC16/300</v>
          </cell>
          <cell r="E535">
            <v>1</v>
          </cell>
          <cell r="F535">
            <v>3003</v>
          </cell>
          <cell r="G535">
            <v>823.40869297226345</v>
          </cell>
          <cell r="H535">
            <v>8.2340869297226345</v>
          </cell>
          <cell r="I535">
            <v>831.64277990198605</v>
          </cell>
          <cell r="J535">
            <v>831.64277990198605</v>
          </cell>
          <cell r="K535">
            <v>0</v>
          </cell>
          <cell r="L535">
            <v>3003</v>
          </cell>
        </row>
        <row r="536">
          <cell r="C536" t="str">
            <v>EC033SER0S0-035-A2</v>
          </cell>
          <cell r="D536" t="str">
            <v>PC16/400</v>
          </cell>
          <cell r="E536">
            <v>1</v>
          </cell>
          <cell r="F536">
            <v>3080</v>
          </cell>
          <cell r="G536">
            <v>901.08691354181701</v>
          </cell>
          <cell r="H536">
            <v>9.0108691354181705</v>
          </cell>
          <cell r="I536">
            <v>910.09778267723516</v>
          </cell>
          <cell r="J536">
            <v>910.09778267723516</v>
          </cell>
          <cell r="K536">
            <v>0</v>
          </cell>
          <cell r="L536">
            <v>3080</v>
          </cell>
        </row>
        <row r="537">
          <cell r="C537" t="str">
            <v>EC033SER0S0-035-RT</v>
          </cell>
          <cell r="D537" t="str">
            <v>PC16/300</v>
          </cell>
          <cell r="E537">
            <v>1</v>
          </cell>
          <cell r="F537">
            <v>3003</v>
          </cell>
          <cell r="G537">
            <v>823.40869297226345</v>
          </cell>
          <cell r="H537">
            <v>8.2340869297226345</v>
          </cell>
          <cell r="I537">
            <v>831.64277990198605</v>
          </cell>
          <cell r="J537">
            <v>831.64277990198605</v>
          </cell>
          <cell r="K537">
            <v>0</v>
          </cell>
          <cell r="L537">
            <v>3003</v>
          </cell>
        </row>
        <row r="538">
          <cell r="C538" t="str">
            <v>EC033SER0S0-050-S1</v>
          </cell>
          <cell r="D538" t="str">
            <v>PC16/300</v>
          </cell>
          <cell r="E538">
            <v>1</v>
          </cell>
          <cell r="F538">
            <v>3003</v>
          </cell>
          <cell r="G538">
            <v>823.40869297226345</v>
          </cell>
          <cell r="H538">
            <v>8.2340869297226345</v>
          </cell>
          <cell r="I538">
            <v>831.64277990198605</v>
          </cell>
          <cell r="J538">
            <v>831.64277990198605</v>
          </cell>
          <cell r="K538">
            <v>0</v>
          </cell>
          <cell r="L538">
            <v>3003</v>
          </cell>
        </row>
        <row r="539">
          <cell r="C539" t="str">
            <v>EC033SER0S0-050-S3</v>
          </cell>
          <cell r="D539" t="str">
            <v>PC16/400</v>
          </cell>
          <cell r="E539">
            <v>1</v>
          </cell>
          <cell r="F539">
            <v>3080</v>
          </cell>
          <cell r="G539">
            <v>901.08691354181701</v>
          </cell>
          <cell r="H539">
            <v>9.0108691354181705</v>
          </cell>
          <cell r="I539">
            <v>910.09778267723516</v>
          </cell>
          <cell r="J539">
            <v>910.09778267723516</v>
          </cell>
          <cell r="K539">
            <v>0</v>
          </cell>
          <cell r="L539">
            <v>3080</v>
          </cell>
        </row>
        <row r="540">
          <cell r="C540" t="str">
            <v>EC033SER0S0-050-A2</v>
          </cell>
          <cell r="D540" t="str">
            <v>PC16/400</v>
          </cell>
          <cell r="E540">
            <v>1</v>
          </cell>
          <cell r="F540">
            <v>3080</v>
          </cell>
          <cell r="G540">
            <v>901.08691354181701</v>
          </cell>
          <cell r="H540">
            <v>9.0108691354181705</v>
          </cell>
          <cell r="I540">
            <v>910.09778267723516</v>
          </cell>
          <cell r="J540">
            <v>910.09778267723516</v>
          </cell>
          <cell r="K540">
            <v>0</v>
          </cell>
          <cell r="L540">
            <v>3080</v>
          </cell>
        </row>
        <row r="541">
          <cell r="C541" t="str">
            <v>EC033SER0S0-050-RT</v>
          </cell>
          <cell r="D541" t="str">
            <v>PC16/500</v>
          </cell>
          <cell r="E541">
            <v>1</v>
          </cell>
          <cell r="F541">
            <v>3157</v>
          </cell>
          <cell r="G541">
            <v>978.76513411137057</v>
          </cell>
          <cell r="H541">
            <v>9.7876513411137065</v>
          </cell>
          <cell r="I541">
            <v>988.55278545248427</v>
          </cell>
          <cell r="J541">
            <v>988.55278545248427</v>
          </cell>
          <cell r="K541">
            <v>0</v>
          </cell>
          <cell r="L541">
            <v>3157</v>
          </cell>
        </row>
        <row r="542">
          <cell r="C542" t="str">
            <v>EC033SER0S0-070-S1</v>
          </cell>
          <cell r="D542" t="str">
            <v>PC16/300</v>
          </cell>
          <cell r="E542">
            <v>1</v>
          </cell>
          <cell r="F542">
            <v>3003</v>
          </cell>
          <cell r="G542">
            <v>823.40869297226345</v>
          </cell>
          <cell r="H542">
            <v>8.2340869297226345</v>
          </cell>
          <cell r="I542">
            <v>831.64277990198605</v>
          </cell>
          <cell r="J542">
            <v>831.64277990198605</v>
          </cell>
          <cell r="K542">
            <v>0</v>
          </cell>
          <cell r="L542">
            <v>3003</v>
          </cell>
        </row>
        <row r="543">
          <cell r="C543" t="str">
            <v>EC033SER0S0-070-S3</v>
          </cell>
          <cell r="D543" t="str">
            <v>PC16/500</v>
          </cell>
          <cell r="E543">
            <v>1</v>
          </cell>
          <cell r="F543">
            <v>3157</v>
          </cell>
          <cell r="G543">
            <v>978.76513411137057</v>
          </cell>
          <cell r="H543">
            <v>9.7876513411137065</v>
          </cell>
          <cell r="I543">
            <v>988.55278545248427</v>
          </cell>
          <cell r="J543">
            <v>988.55278545248427</v>
          </cell>
          <cell r="K543">
            <v>0</v>
          </cell>
          <cell r="L543">
            <v>3157</v>
          </cell>
        </row>
        <row r="544">
          <cell r="C544" t="str">
            <v>EC033SER0S0-070-A2</v>
          </cell>
          <cell r="D544" t="str">
            <v>PC16/500</v>
          </cell>
          <cell r="E544">
            <v>1</v>
          </cell>
          <cell r="F544">
            <v>3157</v>
          </cell>
          <cell r="G544">
            <v>978.76513411137057</v>
          </cell>
          <cell r="H544">
            <v>9.7876513411137065</v>
          </cell>
          <cell r="I544">
            <v>988.55278545248427</v>
          </cell>
          <cell r="J544">
            <v>988.55278545248427</v>
          </cell>
          <cell r="K544">
            <v>0</v>
          </cell>
          <cell r="L544">
            <v>3157</v>
          </cell>
        </row>
        <row r="545">
          <cell r="C545" t="str">
            <v>EC033SER0S0-070-RT</v>
          </cell>
          <cell r="D545" t="str">
            <v>PC16/600</v>
          </cell>
          <cell r="E545">
            <v>1</v>
          </cell>
          <cell r="F545">
            <v>3234</v>
          </cell>
          <cell r="G545">
            <v>1056.4433546809237</v>
          </cell>
          <cell r="H545">
            <v>10.564433546809237</v>
          </cell>
          <cell r="I545">
            <v>1067.0077882277328</v>
          </cell>
          <cell r="J545">
            <v>1067.0077882277328</v>
          </cell>
          <cell r="K545">
            <v>0</v>
          </cell>
          <cell r="L545">
            <v>3234</v>
          </cell>
        </row>
        <row r="546">
          <cell r="C546" t="str">
            <v>EC033SER0S0-095-S1</v>
          </cell>
          <cell r="D546" t="str">
            <v>PC16/300</v>
          </cell>
          <cell r="E546">
            <v>1</v>
          </cell>
          <cell r="F546">
            <v>3003</v>
          </cell>
          <cell r="G546">
            <v>823.40869297226345</v>
          </cell>
          <cell r="H546">
            <v>8.2340869297226345</v>
          </cell>
          <cell r="I546">
            <v>831.64277990198605</v>
          </cell>
          <cell r="J546">
            <v>831.64277990198605</v>
          </cell>
          <cell r="K546">
            <v>0</v>
          </cell>
          <cell r="L546">
            <v>3003</v>
          </cell>
        </row>
        <row r="547">
          <cell r="C547" t="str">
            <v>EC033SER0S0-095-S3</v>
          </cell>
          <cell r="D547" t="str">
            <v>PC16/700</v>
          </cell>
          <cell r="E547">
            <v>1</v>
          </cell>
          <cell r="F547">
            <v>3311</v>
          </cell>
          <cell r="G547">
            <v>1134.1215752504772</v>
          </cell>
          <cell r="H547">
            <v>11.341215752504773</v>
          </cell>
          <cell r="I547">
            <v>1145.4627910029819</v>
          </cell>
          <cell r="J547">
            <v>1145.4627910029819</v>
          </cell>
          <cell r="K547">
            <v>0</v>
          </cell>
          <cell r="L547">
            <v>3311</v>
          </cell>
        </row>
        <row r="548">
          <cell r="C548" t="str">
            <v>EC033SER0S0-095-A2</v>
          </cell>
          <cell r="D548" t="str">
            <v>PC16/900</v>
          </cell>
          <cell r="E548">
            <v>1</v>
          </cell>
          <cell r="F548">
            <v>3465</v>
          </cell>
          <cell r="G548">
            <v>1289.4780163895844</v>
          </cell>
          <cell r="H548">
            <v>12.894780163895843</v>
          </cell>
          <cell r="I548">
            <v>1302.3727965534802</v>
          </cell>
          <cell r="J548">
            <v>1302.3727965534802</v>
          </cell>
          <cell r="K548">
            <v>0</v>
          </cell>
          <cell r="L548">
            <v>3465</v>
          </cell>
        </row>
        <row r="549">
          <cell r="C549" t="str">
            <v>EC033SER0S0-095-RT</v>
          </cell>
          <cell r="D549" t="str">
            <v>PC16/600</v>
          </cell>
          <cell r="E549">
            <v>1</v>
          </cell>
          <cell r="F549">
            <v>3234</v>
          </cell>
          <cell r="G549">
            <v>1056.4433546809237</v>
          </cell>
          <cell r="H549">
            <v>10.564433546809237</v>
          </cell>
          <cell r="I549">
            <v>1067.0077882277328</v>
          </cell>
          <cell r="J549">
            <v>1067.0077882277328</v>
          </cell>
          <cell r="K549">
            <v>0</v>
          </cell>
          <cell r="L549">
            <v>3234</v>
          </cell>
        </row>
        <row r="550">
          <cell r="C550" t="str">
            <v>EC033SER0S0-120-S1</v>
          </cell>
          <cell r="D550" t="str">
            <v>PC16/400</v>
          </cell>
          <cell r="E550">
            <v>1</v>
          </cell>
          <cell r="F550">
            <v>3080</v>
          </cell>
          <cell r="G550">
            <v>901.08691354181701</v>
          </cell>
          <cell r="H550">
            <v>9.0108691354181705</v>
          </cell>
          <cell r="I550">
            <v>910.09778267723516</v>
          </cell>
          <cell r="J550">
            <v>910.09778267723516</v>
          </cell>
          <cell r="K550">
            <v>0</v>
          </cell>
          <cell r="L550">
            <v>3080</v>
          </cell>
        </row>
        <row r="551">
          <cell r="C551" t="str">
            <v>EC033SER0S0-120-S3</v>
          </cell>
          <cell r="D551" t="str">
            <v>PC16/500</v>
          </cell>
          <cell r="E551">
            <v>1</v>
          </cell>
          <cell r="F551">
            <v>3157</v>
          </cell>
          <cell r="G551">
            <v>978.76513411137057</v>
          </cell>
          <cell r="H551">
            <v>9.7876513411137065</v>
          </cell>
          <cell r="I551">
            <v>988.55278545248427</v>
          </cell>
          <cell r="J551">
            <v>988.55278545248427</v>
          </cell>
          <cell r="K551">
            <v>0</v>
          </cell>
          <cell r="L551">
            <v>3157</v>
          </cell>
        </row>
        <row r="552">
          <cell r="C552" t="str">
            <v>EC033SER0S0-120-A2</v>
          </cell>
          <cell r="D552" t="str">
            <v>PC16/400</v>
          </cell>
          <cell r="E552">
            <v>1</v>
          </cell>
          <cell r="F552">
            <v>3080</v>
          </cell>
          <cell r="G552">
            <v>901.08691354181701</v>
          </cell>
          <cell r="H552">
            <v>9.0108691354181705</v>
          </cell>
          <cell r="I552">
            <v>910.09778267723516</v>
          </cell>
          <cell r="J552">
            <v>910.09778267723516</v>
          </cell>
          <cell r="K552">
            <v>0</v>
          </cell>
          <cell r="L552">
            <v>3080</v>
          </cell>
        </row>
        <row r="553">
          <cell r="C553" t="str">
            <v>EC033SER0S0-120-RT</v>
          </cell>
          <cell r="D553" t="str">
            <v>PC16/800</v>
          </cell>
          <cell r="E553">
            <v>1</v>
          </cell>
          <cell r="F553">
            <v>3388</v>
          </cell>
          <cell r="G553">
            <v>1211.7997958200308</v>
          </cell>
          <cell r="H553">
            <v>12.117997958200307</v>
          </cell>
          <cell r="I553">
            <v>1223.917793778231</v>
          </cell>
          <cell r="J553">
            <v>1223.917793778231</v>
          </cell>
          <cell r="K553">
            <v>0</v>
          </cell>
          <cell r="L553">
            <v>3388</v>
          </cell>
        </row>
        <row r="554">
          <cell r="C554" t="str">
            <v>EC033SER0S0-150-S1</v>
          </cell>
          <cell r="D554" t="str">
            <v>PC16/400</v>
          </cell>
          <cell r="E554">
            <v>1</v>
          </cell>
          <cell r="F554">
            <v>3080</v>
          </cell>
          <cell r="G554">
            <v>901.08691354181701</v>
          </cell>
          <cell r="H554">
            <v>9.0108691354181705</v>
          </cell>
          <cell r="I554">
            <v>910.09778267723516</v>
          </cell>
          <cell r="J554">
            <v>910.09778267723516</v>
          </cell>
          <cell r="K554">
            <v>0</v>
          </cell>
          <cell r="L554">
            <v>3080</v>
          </cell>
        </row>
        <row r="555">
          <cell r="C555" t="str">
            <v>EC033SER0S0-150-S3</v>
          </cell>
          <cell r="D555" t="str">
            <v>PC16/800</v>
          </cell>
          <cell r="E555">
            <v>1</v>
          </cell>
          <cell r="F555">
            <v>3388</v>
          </cell>
          <cell r="G555">
            <v>1211.7997958200308</v>
          </cell>
          <cell r="H555">
            <v>12.117997958200307</v>
          </cell>
          <cell r="I555">
            <v>1223.917793778231</v>
          </cell>
          <cell r="J555">
            <v>1223.917793778231</v>
          </cell>
          <cell r="K555">
            <v>0</v>
          </cell>
          <cell r="L555">
            <v>3388</v>
          </cell>
        </row>
        <row r="556">
          <cell r="C556" t="str">
            <v>EC033SER0S0-150-A2</v>
          </cell>
          <cell r="D556" t="str">
            <v>PC16/800</v>
          </cell>
          <cell r="E556">
            <v>1</v>
          </cell>
          <cell r="F556">
            <v>3388</v>
          </cell>
          <cell r="G556">
            <v>1211.7997958200308</v>
          </cell>
          <cell r="H556">
            <v>12.117997958200307</v>
          </cell>
          <cell r="I556">
            <v>1223.917793778231</v>
          </cell>
          <cell r="J556">
            <v>1223.917793778231</v>
          </cell>
          <cell r="K556">
            <v>0</v>
          </cell>
          <cell r="L556">
            <v>3388</v>
          </cell>
        </row>
        <row r="557">
          <cell r="C557" t="str">
            <v>EC033SER0S0-150-RT</v>
          </cell>
          <cell r="D557" t="str">
            <v>PC16/800</v>
          </cell>
          <cell r="E557">
            <v>1</v>
          </cell>
          <cell r="F557">
            <v>3388</v>
          </cell>
          <cell r="G557">
            <v>1211.7997958200308</v>
          </cell>
          <cell r="H557">
            <v>12.117997958200307</v>
          </cell>
          <cell r="I557">
            <v>1223.917793778231</v>
          </cell>
          <cell r="J557">
            <v>1223.917793778231</v>
          </cell>
          <cell r="K557">
            <v>0</v>
          </cell>
          <cell r="L557">
            <v>3388</v>
          </cell>
        </row>
        <row r="558">
          <cell r="C558" t="str">
            <v>EC033SER0D0-035-S1</v>
          </cell>
          <cell r="D558" t="str">
            <v>PC16/300</v>
          </cell>
          <cell r="E558">
            <v>1</v>
          </cell>
          <cell r="F558">
            <v>3003</v>
          </cell>
          <cell r="G558">
            <v>823.40869297226345</v>
          </cell>
          <cell r="H558">
            <v>8.2340869297226345</v>
          </cell>
          <cell r="I558">
            <v>831.64277990198605</v>
          </cell>
          <cell r="J558">
            <v>831.64277990198605</v>
          </cell>
          <cell r="K558">
            <v>0</v>
          </cell>
          <cell r="L558">
            <v>3003</v>
          </cell>
        </row>
        <row r="559">
          <cell r="C559" t="str">
            <v>EC033SER0D0-035-S3</v>
          </cell>
          <cell r="D559" t="str">
            <v>PC16/300</v>
          </cell>
          <cell r="E559">
            <v>2</v>
          </cell>
          <cell r="F559">
            <v>3003</v>
          </cell>
          <cell r="G559">
            <v>823.40869297226345</v>
          </cell>
          <cell r="H559">
            <v>8.2340869297226345</v>
          </cell>
          <cell r="I559">
            <v>831.64277990198605</v>
          </cell>
          <cell r="J559">
            <v>831.64277990198605</v>
          </cell>
          <cell r="K559">
            <v>0</v>
          </cell>
          <cell r="L559">
            <v>6006</v>
          </cell>
        </row>
        <row r="560">
          <cell r="C560" t="str">
            <v>EC033SER0D0-035-A2</v>
          </cell>
          <cell r="D560" t="str">
            <v>PC16/300</v>
          </cell>
          <cell r="E560">
            <v>2</v>
          </cell>
          <cell r="F560">
            <v>3003</v>
          </cell>
          <cell r="G560">
            <v>823.40869297226345</v>
          </cell>
          <cell r="H560">
            <v>8.2340869297226345</v>
          </cell>
          <cell r="I560">
            <v>831.64277990198605</v>
          </cell>
          <cell r="J560">
            <v>831.64277990198605</v>
          </cell>
          <cell r="K560">
            <v>0</v>
          </cell>
          <cell r="L560">
            <v>6006</v>
          </cell>
        </row>
        <row r="561">
          <cell r="C561" t="str">
            <v>EC033SER0D0-035-RT</v>
          </cell>
          <cell r="D561" t="str">
            <v>PC16/300</v>
          </cell>
          <cell r="E561">
            <v>2</v>
          </cell>
          <cell r="F561">
            <v>3003</v>
          </cell>
          <cell r="G561">
            <v>823.40869297226345</v>
          </cell>
          <cell r="H561">
            <v>8.2340869297226345</v>
          </cell>
          <cell r="I561">
            <v>831.64277990198605</v>
          </cell>
          <cell r="J561">
            <v>831.64277990198605</v>
          </cell>
          <cell r="K561">
            <v>0</v>
          </cell>
          <cell r="L561">
            <v>6006</v>
          </cell>
        </row>
        <row r="562">
          <cell r="C562" t="str">
            <v>EC033SER0D0-050-S1</v>
          </cell>
          <cell r="D562" t="str">
            <v>PC16/400</v>
          </cell>
          <cell r="E562">
            <v>1</v>
          </cell>
          <cell r="F562">
            <v>3080</v>
          </cell>
          <cell r="G562">
            <v>901.08691354181701</v>
          </cell>
          <cell r="H562">
            <v>9.0108691354181705</v>
          </cell>
          <cell r="I562">
            <v>910.09778267723516</v>
          </cell>
          <cell r="J562">
            <v>910.09778267723516</v>
          </cell>
          <cell r="K562">
            <v>0</v>
          </cell>
          <cell r="L562">
            <v>3080</v>
          </cell>
        </row>
        <row r="563">
          <cell r="C563" t="str">
            <v>EC033SER0D0-050-S3</v>
          </cell>
          <cell r="D563" t="str">
            <v>PC16/400</v>
          </cell>
          <cell r="E563">
            <v>2</v>
          </cell>
          <cell r="F563">
            <v>3080</v>
          </cell>
          <cell r="G563">
            <v>901.08691354181701</v>
          </cell>
          <cell r="H563">
            <v>9.0108691354181705</v>
          </cell>
          <cell r="I563">
            <v>910.09778267723516</v>
          </cell>
          <cell r="J563">
            <v>910.09778267723516</v>
          </cell>
          <cell r="K563">
            <v>0</v>
          </cell>
          <cell r="L563">
            <v>6160</v>
          </cell>
        </row>
        <row r="564">
          <cell r="C564" t="str">
            <v>EC033SER0D0-050-A2</v>
          </cell>
          <cell r="D564" t="str">
            <v>PC16/600</v>
          </cell>
          <cell r="E564">
            <v>2</v>
          </cell>
          <cell r="F564">
            <v>3234</v>
          </cell>
          <cell r="G564">
            <v>1056.4433546809237</v>
          </cell>
          <cell r="H564">
            <v>10.564433546809237</v>
          </cell>
          <cell r="I564">
            <v>1067.0077882277328</v>
          </cell>
          <cell r="J564">
            <v>1067.0077882277328</v>
          </cell>
          <cell r="K564">
            <v>0</v>
          </cell>
          <cell r="L564">
            <v>6468</v>
          </cell>
        </row>
        <row r="565">
          <cell r="C565" t="str">
            <v>EC033SER0D0-050-RT</v>
          </cell>
          <cell r="D565" t="str">
            <v>PC16/600</v>
          </cell>
          <cell r="E565">
            <v>2</v>
          </cell>
          <cell r="F565">
            <v>3234</v>
          </cell>
          <cell r="G565">
            <v>1056.4433546809237</v>
          </cell>
          <cell r="H565">
            <v>10.564433546809237</v>
          </cell>
          <cell r="I565">
            <v>1067.0077882277328</v>
          </cell>
          <cell r="J565">
            <v>1067.0077882277328</v>
          </cell>
          <cell r="K565">
            <v>0</v>
          </cell>
          <cell r="L565">
            <v>6468</v>
          </cell>
        </row>
        <row r="566">
          <cell r="C566" t="str">
            <v>EC033SER0D0-070-S1</v>
          </cell>
          <cell r="D566" t="str">
            <v>PC16/500</v>
          </cell>
          <cell r="E566">
            <v>1</v>
          </cell>
          <cell r="F566">
            <v>3157</v>
          </cell>
          <cell r="G566">
            <v>978.76513411137057</v>
          </cell>
          <cell r="H566">
            <v>9.7876513411137065</v>
          </cell>
          <cell r="I566">
            <v>988.55278545248427</v>
          </cell>
          <cell r="J566">
            <v>988.55278545248427</v>
          </cell>
          <cell r="K566">
            <v>0</v>
          </cell>
          <cell r="L566">
            <v>3157</v>
          </cell>
        </row>
        <row r="567">
          <cell r="C567" t="str">
            <v>EC033SER0D0-070-S3</v>
          </cell>
          <cell r="D567" t="str">
            <v>PC16/500</v>
          </cell>
          <cell r="E567">
            <v>2</v>
          </cell>
          <cell r="F567">
            <v>3157</v>
          </cell>
          <cell r="G567">
            <v>978.76513411137057</v>
          </cell>
          <cell r="H567">
            <v>9.7876513411137065</v>
          </cell>
          <cell r="I567">
            <v>988.55278545248427</v>
          </cell>
          <cell r="J567">
            <v>988.55278545248427</v>
          </cell>
          <cell r="K567">
            <v>0</v>
          </cell>
          <cell r="L567">
            <v>6314</v>
          </cell>
        </row>
        <row r="568">
          <cell r="C568" t="str">
            <v>EC033SER0D0-070-A2</v>
          </cell>
          <cell r="D568" t="str">
            <v>PC16/600</v>
          </cell>
          <cell r="E568">
            <v>2</v>
          </cell>
          <cell r="F568">
            <v>3234</v>
          </cell>
          <cell r="G568">
            <v>1056.4433546809237</v>
          </cell>
          <cell r="H568">
            <v>10.564433546809237</v>
          </cell>
          <cell r="I568">
            <v>1067.0077882277328</v>
          </cell>
          <cell r="J568">
            <v>1067.0077882277328</v>
          </cell>
          <cell r="K568">
            <v>0</v>
          </cell>
          <cell r="L568">
            <v>6468</v>
          </cell>
        </row>
        <row r="569">
          <cell r="C569" t="str">
            <v>EC033SER0D0-070-RT</v>
          </cell>
          <cell r="D569" t="str">
            <v>PC16/700</v>
          </cell>
          <cell r="E569">
            <v>2</v>
          </cell>
          <cell r="F569">
            <v>3311</v>
          </cell>
          <cell r="G569">
            <v>1134.1215752504772</v>
          </cell>
          <cell r="H569">
            <v>11.341215752504773</v>
          </cell>
          <cell r="I569">
            <v>1145.4627910029819</v>
          </cell>
          <cell r="J569">
            <v>1145.4627910029819</v>
          </cell>
          <cell r="K569">
            <v>0</v>
          </cell>
          <cell r="L569">
            <v>6622</v>
          </cell>
        </row>
        <row r="570">
          <cell r="C570" t="str">
            <v>EC033SER0D0-120-S1</v>
          </cell>
          <cell r="D570" t="str">
            <v>PC16/600</v>
          </cell>
          <cell r="E570">
            <v>1</v>
          </cell>
          <cell r="F570">
            <v>3234</v>
          </cell>
          <cell r="G570">
            <v>1056.4433546809237</v>
          </cell>
          <cell r="H570">
            <v>10.564433546809237</v>
          </cell>
          <cell r="I570">
            <v>1067.0077882277328</v>
          </cell>
          <cell r="J570">
            <v>1067.0077882277328</v>
          </cell>
          <cell r="K570">
            <v>0</v>
          </cell>
          <cell r="L570">
            <v>3234</v>
          </cell>
        </row>
        <row r="571">
          <cell r="C571" t="str">
            <v>EC033SER0D0-120-S3</v>
          </cell>
          <cell r="D571" t="str">
            <v>PC16/700</v>
          </cell>
          <cell r="E571">
            <v>2</v>
          </cell>
          <cell r="F571">
            <v>3311</v>
          </cell>
          <cell r="G571">
            <v>1134.1215752504772</v>
          </cell>
          <cell r="H571">
            <v>11.341215752504773</v>
          </cell>
          <cell r="I571">
            <v>1145.4627910029819</v>
          </cell>
          <cell r="J571">
            <v>1145.4627910029819</v>
          </cell>
          <cell r="K571">
            <v>0</v>
          </cell>
          <cell r="L571">
            <v>6622</v>
          </cell>
        </row>
        <row r="572">
          <cell r="C572" t="str">
            <v>EC033SER0D0-120-A2</v>
          </cell>
          <cell r="D572" t="str">
            <v>PC16/700</v>
          </cell>
          <cell r="E572">
            <v>2</v>
          </cell>
          <cell r="F572">
            <v>3311</v>
          </cell>
          <cell r="G572">
            <v>1134.1215752504772</v>
          </cell>
          <cell r="H572">
            <v>11.341215752504773</v>
          </cell>
          <cell r="I572">
            <v>1145.4627910029819</v>
          </cell>
          <cell r="J572">
            <v>1145.4627910029819</v>
          </cell>
          <cell r="K572">
            <v>0</v>
          </cell>
          <cell r="L572">
            <v>6622</v>
          </cell>
        </row>
        <row r="573">
          <cell r="C573" t="str">
            <v>EC033SER0D0-120-RT</v>
          </cell>
          <cell r="D573" t="str">
            <v>PC16/900</v>
          </cell>
          <cell r="E573">
            <v>2</v>
          </cell>
          <cell r="F573">
            <v>3465</v>
          </cell>
          <cell r="G573">
            <v>1289.4780163895844</v>
          </cell>
          <cell r="H573">
            <v>12.894780163895843</v>
          </cell>
          <cell r="I573">
            <v>1302.3727965534802</v>
          </cell>
          <cell r="J573">
            <v>1302.3727965534802</v>
          </cell>
          <cell r="K573">
            <v>0</v>
          </cell>
          <cell r="L573">
            <v>6930</v>
          </cell>
        </row>
        <row r="574">
          <cell r="C574" t="str">
            <v>EC033SER0D0-150-S1</v>
          </cell>
          <cell r="D574" t="str">
            <v>PC16/700</v>
          </cell>
          <cell r="E574">
            <v>1</v>
          </cell>
          <cell r="F574">
            <v>3311</v>
          </cell>
          <cell r="G574">
            <v>1134.1215752504772</v>
          </cell>
          <cell r="H574">
            <v>11.341215752504773</v>
          </cell>
          <cell r="I574">
            <v>1145.4627910029819</v>
          </cell>
          <cell r="J574">
            <v>1145.4627910029819</v>
          </cell>
          <cell r="K574">
            <v>0</v>
          </cell>
          <cell r="L574">
            <v>3311</v>
          </cell>
        </row>
        <row r="575">
          <cell r="C575" t="str">
            <v>EC033SER0D0-150-S3</v>
          </cell>
          <cell r="D575" t="str">
            <v>PC16/800</v>
          </cell>
          <cell r="E575">
            <v>2</v>
          </cell>
          <cell r="F575">
            <v>3388</v>
          </cell>
          <cell r="G575">
            <v>1211.7997958200308</v>
          </cell>
          <cell r="H575">
            <v>12.117997958200307</v>
          </cell>
          <cell r="I575">
            <v>1223.917793778231</v>
          </cell>
          <cell r="J575">
            <v>1223.917793778231</v>
          </cell>
          <cell r="K575">
            <v>0</v>
          </cell>
          <cell r="L575">
            <v>6776</v>
          </cell>
        </row>
        <row r="576">
          <cell r="C576" t="str">
            <v>EC033SER0D0-150-A2</v>
          </cell>
          <cell r="D576" t="str">
            <v>PC16/800</v>
          </cell>
          <cell r="E576">
            <v>2</v>
          </cell>
          <cell r="F576">
            <v>3388</v>
          </cell>
          <cell r="G576">
            <v>1211.7997958200308</v>
          </cell>
          <cell r="H576">
            <v>12.117997958200307</v>
          </cell>
          <cell r="I576">
            <v>1223.917793778231</v>
          </cell>
          <cell r="J576">
            <v>1223.917793778231</v>
          </cell>
          <cell r="K576">
            <v>0</v>
          </cell>
          <cell r="L576">
            <v>6776</v>
          </cell>
        </row>
        <row r="577">
          <cell r="C577" t="str">
            <v>EC033SER0D0-150-RT</v>
          </cell>
          <cell r="D577" t="str">
            <v>PC16/900</v>
          </cell>
          <cell r="E577">
            <v>2</v>
          </cell>
          <cell r="F577">
            <v>3465</v>
          </cell>
          <cell r="G577">
            <v>1289.4780163895844</v>
          </cell>
          <cell r="H577">
            <v>12.894780163895843</v>
          </cell>
          <cell r="I577">
            <v>1302.3727965534802</v>
          </cell>
          <cell r="J577">
            <v>1302.3727965534802</v>
          </cell>
          <cell r="K577">
            <v>0</v>
          </cell>
          <cell r="L577">
            <v>6930</v>
          </cell>
        </row>
      </sheetData>
      <sheetData sheetId="4">
        <row r="3">
          <cell r="B3" t="str">
            <v>AAAC</v>
          </cell>
          <cell r="C3">
            <v>2.57577453564154</v>
          </cell>
        </row>
        <row r="4">
          <cell r="B4" t="str">
            <v>ACSR</v>
          </cell>
          <cell r="C4">
            <v>2.0184061479574322</v>
          </cell>
        </row>
        <row r="5">
          <cell r="B5" t="str">
            <v>XLPE033CU</v>
          </cell>
          <cell r="C5">
            <v>5.5413688920990367</v>
          </cell>
        </row>
        <row r="6">
          <cell r="B6" t="str">
            <v>XLPE060CU</v>
          </cell>
          <cell r="C6">
            <v>6.8845450330280178</v>
          </cell>
        </row>
        <row r="7">
          <cell r="B7" t="str">
            <v>XLPE138CU</v>
          </cell>
          <cell r="C7">
            <v>6.9205315425944844</v>
          </cell>
        </row>
        <row r="8">
          <cell r="B8" t="str">
            <v>XLPE220CU</v>
          </cell>
          <cell r="C8">
            <v>6.9583635141900002</v>
          </cell>
        </row>
        <row r="9">
          <cell r="B9" t="str">
            <v>ACAR</v>
          </cell>
          <cell r="C9">
            <v>2.5271669939287089</v>
          </cell>
        </row>
        <row r="10">
          <cell r="B10" t="str">
            <v>AAAC-E</v>
          </cell>
          <cell r="C10">
            <v>2.8186603073516951</v>
          </cell>
        </row>
        <row r="11">
          <cell r="B11" t="str">
            <v>XLPE060AL</v>
          </cell>
          <cell r="C11">
            <v>3.4032384723500897</v>
          </cell>
        </row>
        <row r="12">
          <cell r="B12" t="str">
            <v>XLPE220AL</v>
          </cell>
          <cell r="C12">
            <v>14.4179140094604</v>
          </cell>
        </row>
        <row r="13">
          <cell r="B13" t="str">
            <v>AoGo</v>
          </cell>
          <cell r="C13">
            <v>1.8551917213396678</v>
          </cell>
        </row>
        <row r="15">
          <cell r="B15" t="str">
            <v>CODIGO</v>
          </cell>
          <cell r="C15" t="str">
            <v>DESCRIPCION</v>
          </cell>
          <cell r="D15" t="str">
            <v>PESO
(Kg)/km</v>
          </cell>
          <cell r="E15" t="str">
            <v>PRECIO CIF
US$</v>
          </cell>
        </row>
        <row r="16">
          <cell r="B16" t="str">
            <v>C1-035</v>
          </cell>
          <cell r="C16" t="str">
            <v>CONDUCTOR AAAC 35 mm2</v>
          </cell>
          <cell r="D16">
            <v>94</v>
          </cell>
          <cell r="E16">
            <v>242.12280635030476</v>
          </cell>
        </row>
        <row r="17">
          <cell r="B17" t="str">
            <v>C1-050</v>
          </cell>
          <cell r="C17" t="str">
            <v>CONDUCTOR AAAC 50 mm2</v>
          </cell>
          <cell r="D17">
            <v>135</v>
          </cell>
          <cell r="E17">
            <v>347.72956231160788</v>
          </cell>
        </row>
        <row r="18">
          <cell r="B18" t="str">
            <v>C1-070</v>
          </cell>
          <cell r="C18" t="str">
            <v>CONDUCTOR AAAC 70 mm2</v>
          </cell>
          <cell r="D18">
            <v>181</v>
          </cell>
          <cell r="E18">
            <v>466.21519095111876</v>
          </cell>
        </row>
        <row r="19">
          <cell r="B19" t="str">
            <v>C1-095</v>
          </cell>
          <cell r="C19" t="str">
            <v>CONDUCTOR AAAC 95 mm2</v>
          </cell>
          <cell r="D19">
            <v>256</v>
          </cell>
          <cell r="E19">
            <v>659.39828112423424</v>
          </cell>
        </row>
        <row r="20">
          <cell r="B20" t="str">
            <v>C1-120</v>
          </cell>
          <cell r="C20" t="str">
            <v>CONDUCTOR AAAC 120 mm2</v>
          </cell>
          <cell r="D20">
            <v>322</v>
          </cell>
          <cell r="E20">
            <v>829.39940047657592</v>
          </cell>
        </row>
        <row r="21">
          <cell r="B21" t="str">
            <v>C1-150</v>
          </cell>
          <cell r="C21" t="str">
            <v>CONDUCTOR AAAC 150 mm2</v>
          </cell>
          <cell r="D21">
            <v>406</v>
          </cell>
          <cell r="E21">
            <v>1045.7644614704652</v>
          </cell>
        </row>
        <row r="22">
          <cell r="B22" t="str">
            <v>C1-185</v>
          </cell>
          <cell r="C22" t="str">
            <v>CONDUCTOR AAAC 185 mm2</v>
          </cell>
          <cell r="D22">
            <v>500</v>
          </cell>
          <cell r="E22">
            <v>1287.8872678207699</v>
          </cell>
        </row>
        <row r="23">
          <cell r="B23" t="str">
            <v>C1-240</v>
          </cell>
          <cell r="C23" t="str">
            <v>CONDUCTOR AAAC 240 mm2</v>
          </cell>
          <cell r="D23">
            <v>670</v>
          </cell>
          <cell r="E23">
            <v>1725.7689388798319</v>
          </cell>
        </row>
        <row r="24">
          <cell r="B24" t="str">
            <v>C1-300</v>
          </cell>
          <cell r="C24" t="str">
            <v>CONDUCTOR AAAC 300 mm2</v>
          </cell>
          <cell r="D24">
            <v>827</v>
          </cell>
          <cell r="E24">
            <v>2130.1655409755535</v>
          </cell>
        </row>
        <row r="25">
          <cell r="B25" t="str">
            <v>C1-400</v>
          </cell>
          <cell r="C25" t="str">
            <v>CONDUCTOR AAAC 400 mm2</v>
          </cell>
          <cell r="D25">
            <v>1105</v>
          </cell>
          <cell r="E25">
            <v>2846.2308618839015</v>
          </cell>
        </row>
        <row r="26">
          <cell r="B26" t="str">
            <v>C1-500</v>
          </cell>
          <cell r="C26" t="str">
            <v>CONDUCTOR AAAC 500 mm2</v>
          </cell>
          <cell r="D26">
            <v>1372</v>
          </cell>
          <cell r="E26">
            <v>3533.9626629001928</v>
          </cell>
        </row>
        <row r="27">
          <cell r="B27" t="str">
            <v>C1-600</v>
          </cell>
          <cell r="C27" t="str">
            <v>CONDUCTOR AAAC 600 mm2</v>
          </cell>
          <cell r="D27">
            <v>1677</v>
          </cell>
          <cell r="E27">
            <v>4319.5738962708629</v>
          </cell>
        </row>
        <row r="28">
          <cell r="B28" t="str">
            <v>C1-700</v>
          </cell>
          <cell r="C28" t="str">
            <v xml:space="preserve">CONDUCTOR AAAC 700 mm2 </v>
          </cell>
          <cell r="D28">
            <v>1955</v>
          </cell>
          <cell r="E28">
            <v>5035.6392171792104</v>
          </cell>
        </row>
        <row r="29">
          <cell r="B29" t="str">
            <v>C1-10E</v>
          </cell>
          <cell r="C29" t="str">
            <v xml:space="preserve">CONDUCTOR AAAC 1000 mm2 </v>
          </cell>
          <cell r="D29">
            <v>2767</v>
          </cell>
          <cell r="E29">
            <v>7127.1681401201413</v>
          </cell>
        </row>
        <row r="30">
          <cell r="B30" t="str">
            <v>C2-080</v>
          </cell>
          <cell r="C30" t="str">
            <v>CONDUCTOR ACSR 80 mm2</v>
          </cell>
          <cell r="D30">
            <v>323</v>
          </cell>
          <cell r="E30">
            <v>651.94518579025066</v>
          </cell>
        </row>
        <row r="31">
          <cell r="B31" t="str">
            <v>C2-250</v>
          </cell>
          <cell r="C31" t="str">
            <v>CONDUCTOR ACSR 250 mm2</v>
          </cell>
          <cell r="D31">
            <v>943</v>
          </cell>
          <cell r="E31">
            <v>1903.3569975238586</v>
          </cell>
        </row>
        <row r="32">
          <cell r="B32" t="str">
            <v>C2-315</v>
          </cell>
          <cell r="C32" t="str">
            <v>CONDUCTOR ACSR 315 mm2</v>
          </cell>
          <cell r="D32">
            <v>1277</v>
          </cell>
          <cell r="E32">
            <v>2577.5046509416411</v>
          </cell>
        </row>
        <row r="33">
          <cell r="B33" t="str">
            <v>C2-400</v>
          </cell>
          <cell r="C33" t="str">
            <v>CONDUCTOR ACSR 400 mm2</v>
          </cell>
          <cell r="D33">
            <v>1622</v>
          </cell>
          <cell r="E33">
            <v>3273.8547719869553</v>
          </cell>
        </row>
        <row r="34">
          <cell r="B34" t="str">
            <v>C2-592</v>
          </cell>
          <cell r="C34" t="str">
            <v>CONDUCTOR ACSR 592 mm2 (CURLEW)</v>
          </cell>
          <cell r="D34">
            <v>1981</v>
          </cell>
          <cell r="E34">
            <v>3998.4625791036733</v>
          </cell>
        </row>
        <row r="35">
          <cell r="B35" t="str">
            <v>C2-726</v>
          </cell>
          <cell r="C35" t="str">
            <v>CONDUCTOR ACSR 726 mm2 (PHEASANT)</v>
          </cell>
          <cell r="D35">
            <v>2433</v>
          </cell>
          <cell r="E35">
            <v>4910.7821579804322</v>
          </cell>
        </row>
        <row r="36">
          <cell r="B36" t="str">
            <v>C2-243</v>
          </cell>
          <cell r="C36" t="str">
            <v>CONDUCTOR ACSR 243 mm2</v>
          </cell>
          <cell r="D36">
            <v>925</v>
          </cell>
          <cell r="E36">
            <v>1867.0256868606248</v>
          </cell>
        </row>
        <row r="37">
          <cell r="B37" t="str">
            <v>C2-125</v>
          </cell>
          <cell r="C37" t="str">
            <v>CONDUCTOR ACSR 125 mm2</v>
          </cell>
          <cell r="D37">
            <v>433</v>
          </cell>
          <cell r="E37">
            <v>873.96986206556812</v>
          </cell>
        </row>
        <row r="38">
          <cell r="B38" t="str">
            <v>C4-240</v>
          </cell>
          <cell r="C38" t="str">
            <v>CONDUCTOR ACAR 240 mm2</v>
          </cell>
          <cell r="D38">
            <v>698</v>
          </cell>
          <cell r="E38">
            <v>1763.9625617622389</v>
          </cell>
        </row>
        <row r="39">
          <cell r="B39" t="str">
            <v>C4-300</v>
          </cell>
          <cell r="C39" t="str">
            <v>CONDUCTOR ACAR 300 mm2</v>
          </cell>
          <cell r="D39">
            <v>838</v>
          </cell>
          <cell r="E39">
            <v>2117.765940912258</v>
          </cell>
        </row>
        <row r="40">
          <cell r="B40" t="str">
            <v>C4-400</v>
          </cell>
          <cell r="C40" t="str">
            <v>CONDUCTOR ACAR 400 mm2</v>
          </cell>
          <cell r="D40">
            <v>1117</v>
          </cell>
          <cell r="E40">
            <v>2822.8455322183677</v>
          </cell>
        </row>
        <row r="41">
          <cell r="B41" t="str">
            <v>C4-500</v>
          </cell>
          <cell r="C41" t="str">
            <v>CONDUCTOR ACAR 500 mm2</v>
          </cell>
          <cell r="D41">
            <v>1397</v>
          </cell>
          <cell r="E41">
            <v>3530.4522905184062</v>
          </cell>
        </row>
        <row r="42">
          <cell r="B42" t="str">
            <v>C4-600</v>
          </cell>
          <cell r="C42" t="str">
            <v>CONDUCTOR ACAR 600 mm2</v>
          </cell>
          <cell r="D42">
            <v>1677</v>
          </cell>
          <cell r="E42">
            <v>4238.0590488184453</v>
          </cell>
        </row>
        <row r="43">
          <cell r="B43" t="str">
            <v>C5-070</v>
          </cell>
          <cell r="C43" t="str">
            <v>CONDUCTOR ENGRASADO AAAC 70 mm2</v>
          </cell>
          <cell r="D43">
            <v>209</v>
          </cell>
          <cell r="E43">
            <v>589.10000423650433</v>
          </cell>
          <cell r="G43" t="str">
            <v>C1-070</v>
          </cell>
        </row>
        <row r="44">
          <cell r="B44" t="str">
            <v>C5-120</v>
          </cell>
          <cell r="C44" t="str">
            <v>CONDUCTOR ENGRASADO AAAC 120 mm2</v>
          </cell>
          <cell r="D44">
            <v>359.33333333333331</v>
          </cell>
          <cell r="E44">
            <v>1012.8386037750424</v>
          </cell>
          <cell r="G44" t="str">
            <v>C1-120</v>
          </cell>
        </row>
        <row r="45">
          <cell r="B45" t="str">
            <v>C5-150</v>
          </cell>
          <cell r="C45" t="str">
            <v>CONDUCTOR ENGRASADO AAAC 150 mm2</v>
          </cell>
          <cell r="D45">
            <v>448.13333333333333</v>
          </cell>
          <cell r="E45">
            <v>1263.1356390678729</v>
          </cell>
          <cell r="G45" t="str">
            <v>C1-150</v>
          </cell>
        </row>
        <row r="46">
          <cell r="B46" t="str">
            <v>C5-240</v>
          </cell>
          <cell r="C46" t="str">
            <v>CONDUCTOR ENGRASADO AAAC 240 mm2</v>
          </cell>
          <cell r="D46">
            <v>724.13333333333333</v>
          </cell>
          <cell r="E46">
            <v>2041.0858838969409</v>
          </cell>
          <cell r="G46" t="str">
            <v>C1-240</v>
          </cell>
        </row>
        <row r="47">
          <cell r="B47" t="str">
            <v>C5-300</v>
          </cell>
          <cell r="C47" t="str">
            <v>CONDUCTOR ENGRASADO AAAC 300 mm2</v>
          </cell>
          <cell r="D47">
            <v>887</v>
          </cell>
          <cell r="E47">
            <v>2500.1516926209538</v>
          </cell>
          <cell r="G47" t="str">
            <v>C1-300</v>
          </cell>
        </row>
        <row r="48">
          <cell r="B48" t="str">
            <v>C5-400</v>
          </cell>
          <cell r="C48" t="str">
            <v>CONDUCTOR ENGRASADO AAAC 400 mm2</v>
          </cell>
          <cell r="D48">
            <v>1174.3333333333333</v>
          </cell>
          <cell r="E48">
            <v>3310.0467542666738</v>
          </cell>
          <cell r="G48" t="str">
            <v>C1-400</v>
          </cell>
        </row>
        <row r="49">
          <cell r="B49" t="str">
            <v>C5-500</v>
          </cell>
          <cell r="C49" t="str">
            <v>CONDUCTOR ENGRASADO AAAC 500 mm2</v>
          </cell>
          <cell r="D49">
            <v>1449.6</v>
          </cell>
          <cell r="E49">
            <v>4085.9299815370168</v>
          </cell>
          <cell r="G49" t="str">
            <v>C1-500</v>
          </cell>
        </row>
        <row r="50">
          <cell r="B50" t="str">
            <v>C5-600</v>
          </cell>
          <cell r="C50" t="str">
            <v>CONDUCTOR ENGRASADO AAAC 600 mm2</v>
          </cell>
          <cell r="D50">
            <v>1762.0666666666666</v>
          </cell>
          <cell r="E50">
            <v>4966.6673722408432</v>
          </cell>
          <cell r="G50" t="str">
            <v>C1-600</v>
          </cell>
        </row>
        <row r="51">
          <cell r="B51" t="str">
            <v>C5-177</v>
          </cell>
          <cell r="C51" t="str">
            <v>CONDUCTOR ENGRASADO AAAC 177 mm2</v>
          </cell>
          <cell r="D51">
            <v>448.13333333333333</v>
          </cell>
          <cell r="E51">
            <v>1263.1356390678729</v>
          </cell>
        </row>
        <row r="52">
          <cell r="B52" t="str">
            <v>C5-242</v>
          </cell>
          <cell r="C52" t="str">
            <v>CONDUCTOR ENGRASADO AAAC 242 mm2</v>
          </cell>
          <cell r="D52">
            <v>670</v>
          </cell>
          <cell r="E52">
            <v>1888.5024059256357</v>
          </cell>
          <cell r="G52" t="str">
            <v>Codigo Tension</v>
          </cell>
        </row>
        <row r="53">
          <cell r="B53" t="str">
            <v>C31-12E</v>
          </cell>
          <cell r="C53" t="str">
            <v>CONDUCTOR CU XLPE 1200 mm2 - 220 KV</v>
          </cell>
          <cell r="D53">
            <v>21390.6</v>
          </cell>
          <cell r="E53">
            <v>148843.57058663262</v>
          </cell>
          <cell r="G53">
            <v>1</v>
          </cell>
        </row>
        <row r="54">
          <cell r="B54" t="str">
            <v>C31-10E</v>
          </cell>
          <cell r="C54" t="str">
            <v>CONDUCTOR CU XLPE 1000 mm2 - 220 KV</v>
          </cell>
          <cell r="D54">
            <v>18901.400000000001</v>
          </cell>
          <cell r="E54">
            <v>131522.81212711087</v>
          </cell>
          <cell r="G54">
            <v>2</v>
          </cell>
        </row>
        <row r="55">
          <cell r="B55" t="str">
            <v>C31-800</v>
          </cell>
          <cell r="C55" t="str">
            <v>CONDUCTOR CU XLPE 800 mm2 - 220 KV</v>
          </cell>
          <cell r="D55">
            <v>16730.400000000001</v>
          </cell>
          <cell r="E55">
            <v>116416.20493780439</v>
          </cell>
          <cell r="G55">
            <v>3</v>
          </cell>
        </row>
        <row r="56">
          <cell r="B56" t="str">
            <v>C31-600</v>
          </cell>
          <cell r="C56" t="str">
            <v>CONDUCTOR CU XLPE 600 mm2 - 220 KV</v>
          </cell>
          <cell r="D56">
            <v>15059.5</v>
          </cell>
          <cell r="E56">
            <v>104789.47534194432</v>
          </cell>
          <cell r="G56">
            <v>4</v>
          </cell>
        </row>
        <row r="57">
          <cell r="B57" t="str">
            <v>C31-16E</v>
          </cell>
          <cell r="C57" t="str">
            <v>CONDUCTOR CU XLPE 1600 mm2 - 220 KV</v>
          </cell>
          <cell r="D57">
            <v>25461.599999999999</v>
          </cell>
          <cell r="E57">
            <v>177171.0684529001</v>
          </cell>
        </row>
        <row r="58">
          <cell r="B58" t="str">
            <v>C32-10E</v>
          </cell>
          <cell r="C58" t="str">
            <v>CONDUCTOR CU XLPE 1000 mm2 - 138 KV</v>
          </cell>
          <cell r="D58">
            <v>16466.8</v>
          </cell>
          <cell r="E58">
            <v>113959.00880559486</v>
          </cell>
        </row>
        <row r="59">
          <cell r="B59" t="str">
            <v>C32-12E</v>
          </cell>
          <cell r="C59" t="str">
            <v>CONDUCTOR CU XLPE 1200 mm2 - 138 KV</v>
          </cell>
          <cell r="D59">
            <v>18625.099999999999</v>
          </cell>
          <cell r="E59">
            <v>128895.59203397653</v>
          </cell>
        </row>
        <row r="60">
          <cell r="B60" t="str">
            <v>C32-630</v>
          </cell>
          <cell r="C60" t="str">
            <v>CONDUCTOR CU XLPE 630 mm2 - 138 KV</v>
          </cell>
          <cell r="D60">
            <v>15059.5</v>
          </cell>
          <cell r="E60">
            <v>104219.74476570165</v>
          </cell>
        </row>
        <row r="61">
          <cell r="B61" t="str">
            <v>C32-800</v>
          </cell>
          <cell r="C61" t="str">
            <v>CONDUCTOR CU XLPE 800 mm2 - 138 KV</v>
          </cell>
          <cell r="D61">
            <v>13821.2</v>
          </cell>
          <cell r="E61">
            <v>95650.050556506889</v>
          </cell>
        </row>
        <row r="62">
          <cell r="B62" t="str">
            <v>C32-400</v>
          </cell>
          <cell r="C62" t="str">
            <v>CONDUCTOR CU XLPE 400 mm2 - 138 KV</v>
          </cell>
          <cell r="D62">
            <v>12552.6</v>
          </cell>
          <cell r="E62">
            <v>86870.664241571532</v>
          </cell>
        </row>
        <row r="63">
          <cell r="B63" t="str">
            <v>C33-10E</v>
          </cell>
          <cell r="C63" t="str">
            <v>CONDUCTOR CU XLPE 1000 mm2 - 60 KV</v>
          </cell>
          <cell r="D63">
            <v>16064.3</v>
          </cell>
          <cell r="E63">
            <v>110595.39677407198</v>
          </cell>
        </row>
        <row r="64">
          <cell r="B64" t="str">
            <v>C33-12E</v>
          </cell>
          <cell r="C64" t="str">
            <v>CONDUCTOR CU XLPE 1200 mm2 - 60 KV</v>
          </cell>
          <cell r="D64">
            <v>17968.900000000001</v>
          </cell>
          <cell r="E64">
            <v>123707.70124397716</v>
          </cell>
        </row>
        <row r="65">
          <cell r="B65" t="str">
            <v>C33-800</v>
          </cell>
          <cell r="C65" t="str">
            <v>CONDUCTOR CU XLPE 800 mm2 - 60 KV</v>
          </cell>
          <cell r="D65">
            <v>13020</v>
          </cell>
          <cell r="E65">
            <v>89636.77633002479</v>
          </cell>
        </row>
        <row r="66">
          <cell r="B66" t="str">
            <v>C33-630</v>
          </cell>
          <cell r="C66" t="str">
            <v>CONDUCTOR CU XLPE 630 mm2 - 60 KV</v>
          </cell>
          <cell r="D66">
            <v>11284.7</v>
          </cell>
          <cell r="E66">
            <v>77690.025334211285</v>
          </cell>
        </row>
        <row r="67">
          <cell r="B67" t="str">
            <v>C33-500</v>
          </cell>
          <cell r="C67" t="str">
            <v>CONDUCTOR CU XLPE 500 mm2 - 60 KV</v>
          </cell>
          <cell r="D67">
            <v>9814.1</v>
          </cell>
          <cell r="E67">
            <v>67565.613408640274</v>
          </cell>
        </row>
        <row r="68">
          <cell r="B68" t="str">
            <v>C33-400</v>
          </cell>
          <cell r="C68" t="str">
            <v>CONDUCTOR CU XLPE 400 mm2 - 60 KV</v>
          </cell>
          <cell r="D68">
            <v>8796.5</v>
          </cell>
          <cell r="E68">
            <v>60559.900383030959</v>
          </cell>
        </row>
        <row r="69">
          <cell r="B69" t="str">
            <v>C33-300</v>
          </cell>
          <cell r="C69" t="str">
            <v>CONDUCTOR CU XLPE 300 mm2 - 60 KV</v>
          </cell>
          <cell r="D69">
            <v>7858.3</v>
          </cell>
          <cell r="E69">
            <v>54100.820233044076</v>
          </cell>
        </row>
        <row r="70">
          <cell r="B70" t="str">
            <v>C63-12E</v>
          </cell>
          <cell r="C70" t="str">
            <v>CONDUCTOR AL XLPE 1200 mm2 - 60 KV</v>
          </cell>
          <cell r="D70">
            <v>10544.5</v>
          </cell>
          <cell r="E70">
            <v>35885.448071695522</v>
          </cell>
        </row>
        <row r="71">
          <cell r="B71" t="str">
            <v>C63-800</v>
          </cell>
          <cell r="C71" t="str">
            <v>CONDUCTOR AL XLPE 800 mm2 - 60 KV</v>
          </cell>
          <cell r="D71">
            <v>7143</v>
          </cell>
          <cell r="E71">
            <v>24309.332407996691</v>
          </cell>
        </row>
        <row r="72">
          <cell r="B72" t="str">
            <v>C63-500</v>
          </cell>
          <cell r="C72" t="str">
            <v>CONDUCTOR AL XLPE 500 mm2 - 60 KV</v>
          </cell>
          <cell r="D72">
            <v>5413</v>
          </cell>
          <cell r="E72">
            <v>18421.729850831034</v>
          </cell>
        </row>
        <row r="73">
          <cell r="B73" t="str">
            <v>C34-120</v>
          </cell>
          <cell r="C73" t="str">
            <v>CONDUCTOR CU XLPE 120 mm2 - 33 KV</v>
          </cell>
          <cell r="D73">
            <v>2850</v>
          </cell>
          <cell r="E73">
            <v>15792.901342482255</v>
          </cell>
        </row>
        <row r="74">
          <cell r="B74" t="str">
            <v>C34-240</v>
          </cell>
          <cell r="C74" t="str">
            <v>CONDUCTOR CU XLPE 240 mm2 - 33 KV</v>
          </cell>
          <cell r="D74">
            <v>4370</v>
          </cell>
          <cell r="E74">
            <v>24215.782058472789</v>
          </cell>
        </row>
        <row r="76">
          <cell r="B76" t="str">
            <v>CGACG02</v>
          </cell>
          <cell r="C76" t="str">
            <v>Cable de guarda de AoGo 3/8" EHS</v>
          </cell>
          <cell r="D76">
            <v>406</v>
          </cell>
          <cell r="E76">
            <v>753.20783886390518</v>
          </cell>
        </row>
        <row r="77">
          <cell r="B77" t="str">
            <v>CGACG01</v>
          </cell>
          <cell r="C77" t="str">
            <v>Cable de guarda de AoGo 5/16" EHS</v>
          </cell>
          <cell r="D77">
            <v>305</v>
          </cell>
          <cell r="E77">
            <v>565.83347500859873</v>
          </cell>
        </row>
        <row r="79">
          <cell r="B79" t="str">
            <v>C9-500</v>
          </cell>
          <cell r="C79" t="str">
            <v>Conductor ACCR 484 mm2 Engrasado</v>
          </cell>
          <cell r="D79">
            <v>1384</v>
          </cell>
          <cell r="E79">
            <v>57020</v>
          </cell>
        </row>
        <row r="80">
          <cell r="B80" t="str">
            <v>C9-150</v>
          </cell>
          <cell r="C80" t="str">
            <v>Conductor ACCR 175 mm2 Engrasado</v>
          </cell>
          <cell r="D80">
            <v>501</v>
          </cell>
          <cell r="E80">
            <v>25170</v>
          </cell>
        </row>
        <row r="83">
          <cell r="D83" t="str">
            <v>US$/kg</v>
          </cell>
          <cell r="E83">
            <v>11.985019088064307</v>
          </cell>
        </row>
        <row r="85">
          <cell r="B85" t="str">
            <v>CODIGO</v>
          </cell>
          <cell r="C85" t="str">
            <v>DESCRIPCION</v>
          </cell>
          <cell r="D85" t="str">
            <v>PESO
(Kg/Un)</v>
          </cell>
          <cell r="E85" t="str">
            <v>PRECIO CIF
US$</v>
          </cell>
          <cell r="F85" t="str">
            <v>PRECIO fuentes US$</v>
          </cell>
          <cell r="G85" t="str">
            <v>PRECIO US$/KG fuentes</v>
          </cell>
        </row>
        <row r="86">
          <cell r="B86" t="str">
            <v>VA1-700C1</v>
          </cell>
          <cell r="C86" t="str">
            <v>Varilla de armar Conductor AAAC 700 mm2</v>
          </cell>
          <cell r="D86">
            <v>6.55</v>
          </cell>
          <cell r="E86">
            <v>78.50187502682121</v>
          </cell>
          <cell r="F86" t="str">
            <v/>
          </cell>
          <cell r="G86" t="str">
            <v/>
          </cell>
        </row>
        <row r="87">
          <cell r="B87" t="str">
            <v>VA1-726C2</v>
          </cell>
          <cell r="C87" t="str">
            <v>Varilla de armar Conductor ACSR 726 mm2</v>
          </cell>
          <cell r="D87">
            <v>6.61</v>
          </cell>
          <cell r="E87">
            <v>79.220976172105068</v>
          </cell>
          <cell r="F87" t="str">
            <v/>
          </cell>
          <cell r="G87" t="str">
            <v/>
          </cell>
        </row>
        <row r="88">
          <cell r="B88" t="str">
            <v>VA1-600C4</v>
          </cell>
          <cell r="C88" t="str">
            <v>Varilla de armar Conductor ACAR 600 mm2</v>
          </cell>
          <cell r="D88">
            <v>6.05</v>
          </cell>
          <cell r="E88">
            <v>72.50936548278905</v>
          </cell>
          <cell r="F88" t="str">
            <v/>
          </cell>
          <cell r="G88" t="str">
            <v/>
          </cell>
        </row>
        <row r="89">
          <cell r="B89" t="str">
            <v>VA1-600C1</v>
          </cell>
          <cell r="C89" t="str">
            <v>Varilla de armar Conductor AAAC 600 mm2</v>
          </cell>
          <cell r="D89">
            <v>6.05</v>
          </cell>
          <cell r="E89">
            <v>72.50936548278905</v>
          </cell>
          <cell r="F89" t="str">
            <v/>
          </cell>
          <cell r="G89" t="str">
            <v/>
          </cell>
        </row>
        <row r="90">
          <cell r="B90" t="str">
            <v>VA1-592C2</v>
          </cell>
          <cell r="C90" t="str">
            <v>Varilla de armar Conductor ACSR 592 mm2</v>
          </cell>
          <cell r="D90">
            <v>6.05</v>
          </cell>
          <cell r="E90">
            <v>72.50936548278905</v>
          </cell>
          <cell r="F90" t="str">
            <v/>
          </cell>
          <cell r="G90" t="str">
            <v/>
          </cell>
        </row>
        <row r="91">
          <cell r="B91" t="str">
            <v>VA1-500C4</v>
          </cell>
          <cell r="C91" t="str">
            <v>Varilla de armar Conductor ACAR 500 mm2</v>
          </cell>
          <cell r="D91">
            <v>4.78</v>
          </cell>
          <cell r="E91">
            <v>57.288391240947391</v>
          </cell>
          <cell r="F91" t="str">
            <v/>
          </cell>
          <cell r="G91" t="str">
            <v/>
          </cell>
        </row>
        <row r="92">
          <cell r="B92" t="str">
            <v>VA1-500C1</v>
          </cell>
          <cell r="C92" t="str">
            <v>Varilla de armar Conductor AAAC 500 mm2</v>
          </cell>
          <cell r="D92">
            <v>4.78</v>
          </cell>
          <cell r="E92">
            <v>57.288391240947391</v>
          </cell>
          <cell r="F92">
            <v>24.468520192606402</v>
          </cell>
          <cell r="G92">
            <v>5.1189372787879499</v>
          </cell>
        </row>
        <row r="93">
          <cell r="B93" t="str">
            <v>VA1-430C4</v>
          </cell>
          <cell r="C93" t="str">
            <v>Varilla de armar Conductor ACAR 430 mm2</v>
          </cell>
          <cell r="D93">
            <v>4.18</v>
          </cell>
          <cell r="E93">
            <v>50.097379788108803</v>
          </cell>
          <cell r="F93" t="str">
            <v/>
          </cell>
          <cell r="G93" t="str">
            <v/>
          </cell>
        </row>
        <row r="94">
          <cell r="B94" t="str">
            <v>VA1-400C4</v>
          </cell>
          <cell r="C94" t="str">
            <v>Varilla de armar Conductor ACAR 400 mm2</v>
          </cell>
          <cell r="D94">
            <v>4.01</v>
          </cell>
          <cell r="E94">
            <v>48.05992654313787</v>
          </cell>
          <cell r="F94" t="str">
            <v/>
          </cell>
          <cell r="G94" t="str">
            <v/>
          </cell>
        </row>
        <row r="95">
          <cell r="B95" t="str">
            <v>VA1-400C2</v>
          </cell>
          <cell r="C95" t="str">
            <v>Varilla de armar Conductor ACSR 400 mm2</v>
          </cell>
          <cell r="D95">
            <v>4.01</v>
          </cell>
          <cell r="E95">
            <v>48.05992654313787</v>
          </cell>
          <cell r="F95" t="str">
            <v/>
          </cell>
          <cell r="G95" t="str">
            <v/>
          </cell>
        </row>
        <row r="96">
          <cell r="B96" t="str">
            <v>VA1-400C1</v>
          </cell>
          <cell r="C96" t="str">
            <v>Varilla de armar Conductor AAAC 400 mm2</v>
          </cell>
          <cell r="D96">
            <v>4.01</v>
          </cell>
          <cell r="E96">
            <v>48.05992654313787</v>
          </cell>
          <cell r="F96">
            <v>36.040756578947367</v>
          </cell>
          <cell r="G96">
            <v>8.9877198451240314</v>
          </cell>
        </row>
        <row r="97">
          <cell r="B97" t="str">
            <v>VA1-380C4</v>
          </cell>
          <cell r="C97" t="str">
            <v>Varilla de armar Conductor ACAR 380 mm2</v>
          </cell>
          <cell r="D97">
            <v>3.68</v>
          </cell>
          <cell r="E97">
            <v>44.10487024407665</v>
          </cell>
          <cell r="F97" t="str">
            <v/>
          </cell>
          <cell r="G97" t="str">
            <v/>
          </cell>
        </row>
        <row r="98">
          <cell r="B98" t="str">
            <v>VA1-350C4</v>
          </cell>
          <cell r="C98" t="str">
            <v>Varilla de armar Conductor ACAR 350 mm2</v>
          </cell>
          <cell r="D98">
            <v>2.7</v>
          </cell>
          <cell r="E98">
            <v>32.359551537773633</v>
          </cell>
          <cell r="F98">
            <v>88.4255</v>
          </cell>
          <cell r="G98">
            <v>32.750185185185181</v>
          </cell>
        </row>
        <row r="99">
          <cell r="B99" t="str">
            <v>VA1-315C2</v>
          </cell>
          <cell r="C99" t="str">
            <v>Varilla de armar Conductor ACSR 315 mm2</v>
          </cell>
          <cell r="D99">
            <v>2.4500000000000002</v>
          </cell>
          <cell r="E99">
            <v>29.363296765757553</v>
          </cell>
          <cell r="F99" t="str">
            <v/>
          </cell>
          <cell r="G99" t="str">
            <v/>
          </cell>
        </row>
        <row r="100">
          <cell r="B100" t="str">
            <v>VA1-300C4</v>
          </cell>
          <cell r="C100" t="str">
            <v>Varilla de armar Conductor ACAR 300 mm2</v>
          </cell>
          <cell r="D100">
            <v>2.2000000000000002</v>
          </cell>
          <cell r="E100">
            <v>26.367041993741477</v>
          </cell>
          <cell r="F100">
            <v>37</v>
          </cell>
          <cell r="G100">
            <v>16.818181818181817</v>
          </cell>
        </row>
        <row r="101">
          <cell r="B101" t="str">
            <v>VA1-300C1</v>
          </cell>
          <cell r="C101" t="str">
            <v>Varilla de armar Conductor AAAC 300 mm2</v>
          </cell>
          <cell r="D101">
            <v>2.2000000000000002</v>
          </cell>
          <cell r="E101">
            <v>26.367041993741477</v>
          </cell>
          <cell r="F101">
            <v>17.094619047619048</v>
          </cell>
          <cell r="G101">
            <v>7.7702813852813852</v>
          </cell>
        </row>
        <row r="102">
          <cell r="B102" t="str">
            <v>VA1-280C4</v>
          </cell>
          <cell r="C102" t="str">
            <v>Varilla de armar Conductor ACAR 280 mm2</v>
          </cell>
          <cell r="D102">
            <v>2.2000000000000002</v>
          </cell>
          <cell r="E102">
            <v>26.367041993741477</v>
          </cell>
          <cell r="F102">
            <v>37</v>
          </cell>
          <cell r="G102">
            <v>16.818181818181817</v>
          </cell>
        </row>
        <row r="103">
          <cell r="B103" t="str">
            <v>VA1-250C2</v>
          </cell>
          <cell r="C103" t="str">
            <v>Varilla de armar Conductor ACSR 250 mm2</v>
          </cell>
          <cell r="D103">
            <v>2.2000000000000002</v>
          </cell>
          <cell r="E103">
            <v>26.367041993741477</v>
          </cell>
          <cell r="F103" t="str">
            <v/>
          </cell>
          <cell r="G103" t="str">
            <v/>
          </cell>
        </row>
        <row r="104">
          <cell r="B104" t="str">
            <v>VA1-240C4</v>
          </cell>
          <cell r="C104" t="str">
            <v>Varilla de armar Conductor ACAR 240 mm2</v>
          </cell>
          <cell r="D104">
            <v>1.98</v>
          </cell>
          <cell r="E104">
            <v>23.73033779436733</v>
          </cell>
          <cell r="F104" t="str">
            <v/>
          </cell>
          <cell r="G104" t="str">
            <v/>
          </cell>
        </row>
        <row r="105">
          <cell r="B105" t="str">
            <v>VA1-240C1</v>
          </cell>
          <cell r="C105" t="str">
            <v>Varilla de armar Conductor AAAC 240 mm2</v>
          </cell>
          <cell r="D105">
            <v>1.98</v>
          </cell>
          <cell r="E105">
            <v>23.73033779436733</v>
          </cell>
          <cell r="F105" t="str">
            <v/>
          </cell>
          <cell r="G105" t="str">
            <v/>
          </cell>
        </row>
        <row r="106">
          <cell r="B106" t="str">
            <v>VA1-242C5</v>
          </cell>
          <cell r="C106" t="str">
            <v>Varilla de armar Conductor AAACE 242 mm2</v>
          </cell>
          <cell r="D106">
            <v>1.98</v>
          </cell>
          <cell r="E106">
            <v>23.73033779436733</v>
          </cell>
          <cell r="F106" t="str">
            <v/>
          </cell>
          <cell r="G106" t="str">
            <v/>
          </cell>
        </row>
        <row r="107">
          <cell r="B107" t="str">
            <v>VA1-177C5</v>
          </cell>
          <cell r="C107" t="str">
            <v>Varilla de armar Conductor AAACE 177 mm2</v>
          </cell>
          <cell r="D107">
            <v>1.2849999999999999</v>
          </cell>
          <cell r="E107">
            <v>15.400749528162635</v>
          </cell>
          <cell r="F107" t="str">
            <v/>
          </cell>
          <cell r="G107" t="str">
            <v/>
          </cell>
        </row>
        <row r="108">
          <cell r="B108" t="str">
            <v>VA1-185C1</v>
          </cell>
          <cell r="C108" t="str">
            <v>Varilla de armar Conductor AAAC 185 mm2</v>
          </cell>
          <cell r="D108">
            <v>1.2849999999999999</v>
          </cell>
          <cell r="E108">
            <v>15.400749528162635</v>
          </cell>
          <cell r="F108">
            <v>6.8072222222222223</v>
          </cell>
          <cell r="G108">
            <v>5.2974492001729363</v>
          </cell>
        </row>
        <row r="109">
          <cell r="B109" t="str">
            <v>VA1-150C1</v>
          </cell>
          <cell r="C109" t="str">
            <v>Varilla de armar Conductor AAAC 150 mm2</v>
          </cell>
          <cell r="D109">
            <v>0.96</v>
          </cell>
          <cell r="E109">
            <v>11.505618324541734</v>
          </cell>
          <cell r="F109">
            <v>6.2849162011173183</v>
          </cell>
          <cell r="G109">
            <v>6.5467877094972069</v>
          </cell>
        </row>
        <row r="110">
          <cell r="B110" t="str">
            <v>VA1-120C1</v>
          </cell>
          <cell r="C110" t="str">
            <v>Varilla de armar Conductor AAAC 120 mm2</v>
          </cell>
          <cell r="D110">
            <v>0.67</v>
          </cell>
          <cell r="E110">
            <v>8.0299627890030862</v>
          </cell>
          <cell r="F110">
            <v>3.4476146088019561</v>
          </cell>
          <cell r="G110">
            <v>5.1456934459730688</v>
          </cell>
        </row>
        <row r="111">
          <cell r="B111" t="str">
            <v>VA1-095C1</v>
          </cell>
          <cell r="C111" t="str">
            <v>Varilla de armar Conductor AAAC 095 mm2</v>
          </cell>
          <cell r="D111">
            <v>0.64500000000000002</v>
          </cell>
          <cell r="E111">
            <v>7.7303373118014784</v>
          </cell>
          <cell r="F111">
            <v>5.9973000000000001</v>
          </cell>
          <cell r="G111">
            <v>9.2981395348837204</v>
          </cell>
        </row>
        <row r="112">
          <cell r="B112" t="str">
            <v>VA1-080C2</v>
          </cell>
          <cell r="C112" t="str">
            <v>Varilla de armar Conductor ACSR 080 mm2</v>
          </cell>
          <cell r="D112">
            <v>0.42</v>
          </cell>
          <cell r="E112">
            <v>5.033708016987009</v>
          </cell>
        </row>
        <row r="113">
          <cell r="B113" t="str">
            <v>VA1-070C1</v>
          </cell>
          <cell r="C113" t="str">
            <v>Varilla de armar Conductor AAAC 070 mm2</v>
          </cell>
          <cell r="D113">
            <v>0.42</v>
          </cell>
          <cell r="E113">
            <v>5.033708016987009</v>
          </cell>
          <cell r="F113" t="str">
            <v/>
          </cell>
          <cell r="G113" t="str">
            <v/>
          </cell>
        </row>
        <row r="114">
          <cell r="B114" t="str">
            <v>VA1-050C1</v>
          </cell>
          <cell r="C114" t="str">
            <v>Varilla de armar Conductor AAAC 050 mm2</v>
          </cell>
          <cell r="D114">
            <v>0.35</v>
          </cell>
          <cell r="E114">
            <v>4.1947566808225076</v>
          </cell>
          <cell r="F114">
            <v>2.6388371226239284</v>
          </cell>
          <cell r="G114">
            <v>7.5395346360683675</v>
          </cell>
        </row>
        <row r="115">
          <cell r="B115" t="str">
            <v>VA1-035C1</v>
          </cell>
          <cell r="C115" t="str">
            <v>Varilla de armar Conductor AAAC 035 mm2</v>
          </cell>
          <cell r="D115">
            <v>0.28000000000000003</v>
          </cell>
          <cell r="E115">
            <v>3.3558053446580063</v>
          </cell>
          <cell r="F115">
            <v>6.0841584158415838</v>
          </cell>
          <cell r="G115">
            <v>21.729137199434227</v>
          </cell>
        </row>
        <row r="117">
          <cell r="B117" t="str">
            <v>VA1-500C9</v>
          </cell>
          <cell r="C117" t="str">
            <v>Varilla de armar Conductor ACCR 500 mm2</v>
          </cell>
          <cell r="D117">
            <v>5</v>
          </cell>
          <cell r="E117">
            <v>237</v>
          </cell>
        </row>
        <row r="118">
          <cell r="B118" t="str">
            <v>VA1-150C9</v>
          </cell>
          <cell r="C118" t="str">
            <v>Varilla de armar Conductor ACCR 150 mm2</v>
          </cell>
          <cell r="D118">
            <v>1</v>
          </cell>
          <cell r="E118">
            <v>16</v>
          </cell>
        </row>
        <row r="121">
          <cell r="D121" t="str">
            <v>US$/kg</v>
          </cell>
          <cell r="E121">
            <v>34.026540301718825</v>
          </cell>
        </row>
        <row r="123">
          <cell r="B123" t="str">
            <v>CODIGO</v>
          </cell>
          <cell r="C123" t="str">
            <v>DESCRIPCION</v>
          </cell>
          <cell r="D123" t="str">
            <v>PESO
(Kg/Un)</v>
          </cell>
          <cell r="E123" t="str">
            <v>PRECIO CIF
US$</v>
          </cell>
          <cell r="F123" t="str">
            <v>PRECIO fuentes</v>
          </cell>
          <cell r="G123" t="str">
            <v>PRECIO KG fuentes</v>
          </cell>
        </row>
        <row r="124">
          <cell r="B124" t="str">
            <v>MA1-726C2</v>
          </cell>
          <cell r="C124" t="str">
            <v>Manguito de Reparación Conductor ACSR 726 mm2</v>
          </cell>
          <cell r="D124">
            <v>1.7</v>
          </cell>
          <cell r="E124">
            <v>57.845118512921999</v>
          </cell>
          <cell r="F124">
            <v>98</v>
          </cell>
          <cell r="G124">
            <v>57.647058823529413</v>
          </cell>
        </row>
        <row r="125">
          <cell r="B125" t="str">
            <v>MA1-700C1</v>
          </cell>
          <cell r="C125" t="str">
            <v>Manguito de Reparación Conductor AAAC 700 mm2</v>
          </cell>
          <cell r="D125">
            <v>1.7</v>
          </cell>
          <cell r="E125">
            <v>57.845118512921999</v>
          </cell>
          <cell r="F125">
            <v>98</v>
          </cell>
          <cell r="G125">
            <v>57.647058823529413</v>
          </cell>
        </row>
        <row r="126">
          <cell r="B126" t="str">
            <v>MA1-600C4</v>
          </cell>
          <cell r="C126" t="str">
            <v>Manguito de Reparación Conductor ACAR 600 mm2</v>
          </cell>
          <cell r="D126">
            <v>1.43</v>
          </cell>
          <cell r="E126">
            <v>48.657952631457917</v>
          </cell>
          <cell r="F126" t="str">
            <v/>
          </cell>
          <cell r="G126" t="str">
            <v/>
          </cell>
        </row>
        <row r="127">
          <cell r="B127" t="str">
            <v>MA1-600C1</v>
          </cell>
          <cell r="C127" t="str">
            <v>Manguito de Reparación Conductor AAAC 600 mm2</v>
          </cell>
          <cell r="D127">
            <v>1.43</v>
          </cell>
          <cell r="E127">
            <v>48.657952631457917</v>
          </cell>
          <cell r="F127">
            <v>73.132205016357688</v>
          </cell>
          <cell r="G127">
            <v>51.141402109341044</v>
          </cell>
        </row>
        <row r="128">
          <cell r="B128" t="str">
            <v>MA1-592C2</v>
          </cell>
          <cell r="C128" t="str">
            <v>Manguito de Reparación Conductor ACSR 592 mm2</v>
          </cell>
          <cell r="D128">
            <v>1.43</v>
          </cell>
          <cell r="E128">
            <v>48.657952631457917</v>
          </cell>
          <cell r="F128" t="str">
            <v/>
          </cell>
          <cell r="G128" t="str">
            <v/>
          </cell>
        </row>
        <row r="129">
          <cell r="B129" t="str">
            <v>MA1-500C4</v>
          </cell>
          <cell r="C129" t="str">
            <v>Manguito de Reparación Conductor ACAR 500 mm2</v>
          </cell>
          <cell r="D129">
            <v>1.1599999999999999</v>
          </cell>
          <cell r="E129">
            <v>39.470786749993835</v>
          </cell>
          <cell r="F129" t="str">
            <v/>
          </cell>
          <cell r="G129" t="str">
            <v/>
          </cell>
        </row>
        <row r="130">
          <cell r="B130" t="str">
            <v>MA1-500C1</v>
          </cell>
          <cell r="C130" t="str">
            <v>Manguito de Reparación Conductor AAAC 500 mm2</v>
          </cell>
          <cell r="D130">
            <v>1.1599999999999999</v>
          </cell>
          <cell r="E130">
            <v>39.470786749993835</v>
          </cell>
          <cell r="F130">
            <v>9.5123333333333324</v>
          </cell>
          <cell r="G130">
            <v>8.200287356321839</v>
          </cell>
        </row>
        <row r="131">
          <cell r="B131" t="str">
            <v>MA1-430C4</v>
          </cell>
          <cell r="C131" t="str">
            <v>Manguito de Reparación Conductor ACAR 430 mm2</v>
          </cell>
          <cell r="D131">
            <v>1.1599999999999999</v>
          </cell>
          <cell r="E131">
            <v>39.470786749993835</v>
          </cell>
          <cell r="F131" t="str">
            <v/>
          </cell>
          <cell r="G131" t="str">
            <v/>
          </cell>
        </row>
        <row r="132">
          <cell r="B132" t="str">
            <v>MA1-400C4</v>
          </cell>
          <cell r="C132" t="str">
            <v>Manguito de Reparación Conductor ACAR 400 mm2</v>
          </cell>
          <cell r="D132">
            <v>0.89</v>
          </cell>
          <cell r="E132">
            <v>30.283620868529756</v>
          </cell>
          <cell r="F132">
            <v>12.941323529411765</v>
          </cell>
          <cell r="G132">
            <v>14.540812954395241</v>
          </cell>
        </row>
        <row r="133">
          <cell r="B133" t="str">
            <v>MA1-400C2</v>
          </cell>
          <cell r="C133" t="str">
            <v>Manguito de Reparación Conductor ACSR 400 mm2</v>
          </cell>
          <cell r="D133">
            <v>0.89</v>
          </cell>
          <cell r="E133">
            <v>30.283620868529756</v>
          </cell>
          <cell r="F133" t="str">
            <v/>
          </cell>
          <cell r="G133" t="str">
            <v/>
          </cell>
        </row>
        <row r="134">
          <cell r="B134" t="str">
            <v>MA1-400C1</v>
          </cell>
          <cell r="C134" t="str">
            <v>Manguito de Reparación Conductor AAAC 400 mm2</v>
          </cell>
          <cell r="D134">
            <v>0.89</v>
          </cell>
          <cell r="E134">
            <v>30.283620868529756</v>
          </cell>
          <cell r="F134">
            <v>17.517833333333332</v>
          </cell>
          <cell r="G134">
            <v>19.682958801498124</v>
          </cell>
        </row>
        <row r="135">
          <cell r="B135" t="str">
            <v>MA1-380C4</v>
          </cell>
          <cell r="C135" t="str">
            <v>Manguito de Reparación Conductor ACAR 380 mm2</v>
          </cell>
          <cell r="D135">
            <v>0.89</v>
          </cell>
          <cell r="E135">
            <v>30.283620868529756</v>
          </cell>
          <cell r="F135" t="str">
            <v/>
          </cell>
          <cell r="G135" t="str">
            <v/>
          </cell>
        </row>
        <row r="136">
          <cell r="B136" t="str">
            <v>MA1-350C4</v>
          </cell>
          <cell r="C136" t="str">
            <v>Manguito de Reparación Conductor ACAR 350 mm2</v>
          </cell>
          <cell r="D136">
            <v>0.89</v>
          </cell>
          <cell r="E136">
            <v>30.283620868529756</v>
          </cell>
          <cell r="F136" t="str">
            <v/>
          </cell>
          <cell r="G136" t="str">
            <v/>
          </cell>
        </row>
        <row r="137">
          <cell r="B137" t="str">
            <v>MA1-315C2</v>
          </cell>
          <cell r="C137" t="str">
            <v>Manguito de Reparación Conductor ACSR 315 mm2</v>
          </cell>
          <cell r="D137">
            <v>0.89</v>
          </cell>
          <cell r="E137">
            <v>30.283620868529756</v>
          </cell>
          <cell r="F137" t="str">
            <v/>
          </cell>
          <cell r="G137" t="str">
            <v/>
          </cell>
        </row>
        <row r="138">
          <cell r="B138" t="str">
            <v>MA1-300C4</v>
          </cell>
          <cell r="C138" t="str">
            <v>Manguito de Reparación Conductor ACAR 300 mm2</v>
          </cell>
          <cell r="D138">
            <v>0.62</v>
          </cell>
          <cell r="E138">
            <v>21.09645498706567</v>
          </cell>
          <cell r="F138" t="str">
            <v/>
          </cell>
          <cell r="G138" t="str">
            <v/>
          </cell>
        </row>
        <row r="139">
          <cell r="B139" t="str">
            <v>MA1-300C1</v>
          </cell>
          <cell r="C139" t="str">
            <v>Manguito de Reparación Conductor AAAC 300 mm2</v>
          </cell>
          <cell r="D139">
            <v>0.62</v>
          </cell>
          <cell r="E139">
            <v>21.09645498706567</v>
          </cell>
          <cell r="F139">
            <v>5.0342857142857147</v>
          </cell>
          <cell r="G139">
            <v>8.1198156682027651</v>
          </cell>
        </row>
        <row r="140">
          <cell r="B140" t="str">
            <v>MA1-280C4</v>
          </cell>
          <cell r="C140" t="str">
            <v>Manguito de Reparación Conductor ACAR 280 mm2</v>
          </cell>
          <cell r="D140">
            <v>0.62</v>
          </cell>
          <cell r="E140">
            <v>21.09645498706567</v>
          </cell>
          <cell r="F140">
            <v>9.5238374291115306</v>
          </cell>
          <cell r="G140">
            <v>15.36102811147021</v>
          </cell>
        </row>
        <row r="141">
          <cell r="B141" t="str">
            <v>MA1-250C2</v>
          </cell>
          <cell r="C141" t="str">
            <v>Manguito de Reparación Conductor ACSR 250 mm2</v>
          </cell>
          <cell r="D141">
            <v>0.62</v>
          </cell>
          <cell r="E141">
            <v>21.09645498706567</v>
          </cell>
          <cell r="F141" t="str">
            <v/>
          </cell>
          <cell r="G141" t="str">
            <v/>
          </cell>
        </row>
        <row r="142">
          <cell r="B142" t="str">
            <v>MA1-242C5</v>
          </cell>
          <cell r="C142" t="str">
            <v>Manguito de Reparación Conductor AAACE 242 mm2</v>
          </cell>
          <cell r="D142">
            <v>0.62</v>
          </cell>
          <cell r="E142">
            <v>21.09645498706567</v>
          </cell>
          <cell r="F142" t="str">
            <v/>
          </cell>
          <cell r="G142" t="str">
            <v/>
          </cell>
        </row>
        <row r="143">
          <cell r="B143" t="str">
            <v>MA1-240C4</v>
          </cell>
          <cell r="C143" t="str">
            <v>Manguito de Reparación Conductor ACAR 240 mm2</v>
          </cell>
          <cell r="D143">
            <v>0.5</v>
          </cell>
          <cell r="E143">
            <v>17.013270150859412</v>
          </cell>
          <cell r="F143" t="str">
            <v/>
          </cell>
          <cell r="G143" t="str">
            <v/>
          </cell>
        </row>
        <row r="144">
          <cell r="B144" t="str">
            <v>MA1-240C1</v>
          </cell>
          <cell r="C144" t="str">
            <v>Manguito de Reparación Conductor AAAC 240 mm2</v>
          </cell>
          <cell r="D144">
            <v>0.5</v>
          </cell>
          <cell r="E144">
            <v>17.013270150859412</v>
          </cell>
          <cell r="F144">
            <v>3.504</v>
          </cell>
          <cell r="G144">
            <v>7.008</v>
          </cell>
        </row>
        <row r="145">
          <cell r="B145" t="str">
            <v>MA1-177C5</v>
          </cell>
          <cell r="C145" t="str">
            <v>Manguito de Reparación Conductor AAACE 177 mm2</v>
          </cell>
          <cell r="D145">
            <v>0.22500000000000001</v>
          </cell>
          <cell r="E145">
            <v>7.6559715678867359</v>
          </cell>
          <cell r="F145" t="str">
            <v/>
          </cell>
          <cell r="G145" t="str">
            <v/>
          </cell>
        </row>
        <row r="146">
          <cell r="B146" t="str">
            <v>MA1-185C1</v>
          </cell>
          <cell r="C146" t="str">
            <v>Manguito de Reparación Conductor AAAC 185 mm2</v>
          </cell>
          <cell r="D146">
            <v>0.22500000000000001</v>
          </cell>
          <cell r="E146">
            <v>7.6559715678867359</v>
          </cell>
          <cell r="F146">
            <v>7.48</v>
          </cell>
          <cell r="G146">
            <v>33.244444444444447</v>
          </cell>
        </row>
        <row r="147">
          <cell r="B147" t="str">
            <v>MA1-150C1</v>
          </cell>
          <cell r="C147" t="str">
            <v>Manguito de Reparación Conductor AAAC 150 mm2</v>
          </cell>
          <cell r="D147">
            <v>0.24</v>
          </cell>
          <cell r="E147">
            <v>8.1663696724125181</v>
          </cell>
          <cell r="F147" t="str">
            <v/>
          </cell>
          <cell r="G147" t="str">
            <v/>
          </cell>
        </row>
        <row r="148">
          <cell r="B148" t="str">
            <v>MA1-120C1</v>
          </cell>
          <cell r="C148" t="str">
            <v>Manguito de Reparación Conductor AAAC 120 mm2</v>
          </cell>
          <cell r="D148">
            <v>0.156</v>
          </cell>
          <cell r="E148">
            <v>5.3081402870681362</v>
          </cell>
          <cell r="F148">
            <v>12.996216666666667</v>
          </cell>
          <cell r="G148">
            <v>83.309081196581204</v>
          </cell>
        </row>
        <row r="149">
          <cell r="B149" t="str">
            <v>MA1-095C1</v>
          </cell>
          <cell r="C149" t="str">
            <v>Manguito de Reparación Conductor AAAC 095 mm2</v>
          </cell>
          <cell r="D149">
            <v>0.188</v>
          </cell>
          <cell r="E149">
            <v>6.3969895767231391</v>
          </cell>
          <cell r="F149" t="str">
            <v/>
          </cell>
          <cell r="G149" t="str">
            <v/>
          </cell>
        </row>
        <row r="150">
          <cell r="B150" t="str">
            <v>MA1-080C2</v>
          </cell>
          <cell r="C150" t="str">
            <v>Manguito de Reparación Conductor ACSR 080 mm2</v>
          </cell>
          <cell r="D150">
            <v>0.13400000000000001</v>
          </cell>
          <cell r="E150">
            <v>4.5595564004303224</v>
          </cell>
          <cell r="F150" t="str">
            <v/>
          </cell>
          <cell r="G150" t="str">
            <v/>
          </cell>
        </row>
        <row r="151">
          <cell r="B151" t="str">
            <v>MA1-070C1</v>
          </cell>
          <cell r="C151" t="str">
            <v>Manguito de Reparación Conductor AAAC 070 mm2</v>
          </cell>
          <cell r="D151">
            <v>0.13400000000000001</v>
          </cell>
          <cell r="E151">
            <v>4.5595564004303224</v>
          </cell>
          <cell r="F151" t="str">
            <v/>
          </cell>
          <cell r="G151" t="str">
            <v/>
          </cell>
        </row>
        <row r="152">
          <cell r="B152" t="str">
            <v>MA1-050C1</v>
          </cell>
          <cell r="C152" t="str">
            <v>Manguito de Reparación Conductor AAAC 050 mm2</v>
          </cell>
          <cell r="D152">
            <v>0.14000000000000001</v>
          </cell>
          <cell r="E152">
            <v>4.7637156422406362</v>
          </cell>
          <cell r="F152">
            <v>6.1980491071428565</v>
          </cell>
          <cell r="G152">
            <v>44.271779336734689</v>
          </cell>
        </row>
        <row r="153">
          <cell r="B153" t="str">
            <v>MA1-035C1</v>
          </cell>
          <cell r="C153" t="str">
            <v>Manguito de Reparación Conductor AAAC 035 mm2</v>
          </cell>
          <cell r="D153">
            <v>7.1999999999999995E-2</v>
          </cell>
          <cell r="E153">
            <v>2.4499109017237553</v>
          </cell>
          <cell r="F153">
            <v>3.0363333333333333</v>
          </cell>
          <cell r="G153">
            <v>42.171296296296298</v>
          </cell>
        </row>
        <row r="155">
          <cell r="B155" t="str">
            <v>MA1-500C9</v>
          </cell>
          <cell r="C155" t="str">
            <v>Manguito de Reparación Conductor ACCR 500 mm2</v>
          </cell>
          <cell r="D155">
            <v>1.2</v>
          </cell>
          <cell r="E155">
            <v>142</v>
          </cell>
        </row>
        <row r="156">
          <cell r="B156" t="str">
            <v>MA1-150C9</v>
          </cell>
          <cell r="C156" t="str">
            <v>Manguito de Reparación Conductor ACCR 150 mm2</v>
          </cell>
          <cell r="D156">
            <v>0.3</v>
          </cell>
          <cell r="E156">
            <v>15</v>
          </cell>
        </row>
        <row r="158">
          <cell r="D158" t="str">
            <v>US$/kg</v>
          </cell>
          <cell r="E158">
            <v>66.293542005113551</v>
          </cell>
        </row>
        <row r="160">
          <cell r="B160" t="str">
            <v>CODIGO</v>
          </cell>
          <cell r="C160" t="str">
            <v>DESCRIPCION</v>
          </cell>
          <cell r="D160" t="str">
            <v>PESO
(Kg/Un)</v>
          </cell>
          <cell r="E160" t="str">
            <v>PRECIO CIF
US$</v>
          </cell>
          <cell r="F160" t="str">
            <v>PRECIO fuentes</v>
          </cell>
          <cell r="G160" t="str">
            <v>PRECIO KG fuentes</v>
          </cell>
        </row>
        <row r="161">
          <cell r="B161" t="str">
            <v>JE1-726C2</v>
          </cell>
          <cell r="C161" t="str">
            <v>Junta de empalme Conductor ACSR 726 mm2</v>
          </cell>
          <cell r="D161">
            <v>1.7</v>
          </cell>
          <cell r="E161">
            <v>112.69902140869303</v>
          </cell>
          <cell r="F161" t="str">
            <v/>
          </cell>
          <cell r="G161" t="str">
            <v/>
          </cell>
        </row>
        <row r="162">
          <cell r="B162" t="str">
            <v>JE1-700C1</v>
          </cell>
          <cell r="C162" t="str">
            <v>Junta de empalme Conductor AAAC 700 mm2</v>
          </cell>
          <cell r="D162">
            <v>1.7</v>
          </cell>
          <cell r="E162">
            <v>112.69902140869303</v>
          </cell>
          <cell r="F162" t="str">
            <v/>
          </cell>
          <cell r="G162" t="str">
            <v/>
          </cell>
        </row>
        <row r="163">
          <cell r="B163" t="str">
            <v>JE1-600C4</v>
          </cell>
          <cell r="C163" t="str">
            <v>Junta de empalme Conductor ACAR 600 mm2</v>
          </cell>
          <cell r="D163">
            <v>1.43</v>
          </cell>
          <cell r="E163">
            <v>94.799765067312379</v>
          </cell>
          <cell r="F163">
            <v>28.391793650793652</v>
          </cell>
          <cell r="G163">
            <v>19.854401154401156</v>
          </cell>
        </row>
        <row r="164">
          <cell r="B164" t="str">
            <v>JE1-600C1</v>
          </cell>
          <cell r="C164" t="str">
            <v>Junta de empalme Conductor AAAC 600 mm2</v>
          </cell>
          <cell r="D164">
            <v>1.43</v>
          </cell>
          <cell r="E164">
            <v>94.799765067312379</v>
          </cell>
          <cell r="F164" t="str">
            <v/>
          </cell>
          <cell r="G164" t="str">
            <v/>
          </cell>
        </row>
        <row r="165">
          <cell r="B165" t="str">
            <v>JE1-592C2</v>
          </cell>
          <cell r="C165" t="str">
            <v>Junta de empalme Conductor ACSR 592 mm2</v>
          </cell>
          <cell r="D165">
            <v>1.43</v>
          </cell>
          <cell r="E165">
            <v>94.799765067312379</v>
          </cell>
          <cell r="F165" t="str">
            <v/>
          </cell>
          <cell r="G165" t="str">
            <v/>
          </cell>
        </row>
        <row r="166">
          <cell r="B166" t="str">
            <v>JE1-500C4</v>
          </cell>
          <cell r="C166" t="str">
            <v>Junta de empalme Conductor ACAR 500 mm2</v>
          </cell>
          <cell r="D166">
            <v>1.1599999999999999</v>
          </cell>
          <cell r="E166">
            <v>76.900508725931715</v>
          </cell>
          <cell r="F166">
            <v>186.5</v>
          </cell>
          <cell r="G166">
            <v>160.77586206896552</v>
          </cell>
        </row>
        <row r="167">
          <cell r="B167" t="str">
            <v>JE1-500C1</v>
          </cell>
          <cell r="C167" t="str">
            <v>Junta de empalme Conductor AAAC 500 mm2</v>
          </cell>
          <cell r="D167">
            <v>1.1599999999999999</v>
          </cell>
          <cell r="E167">
            <v>76.900508725931715</v>
          </cell>
          <cell r="F167" t="str">
            <v/>
          </cell>
          <cell r="G167" t="str">
            <v/>
          </cell>
        </row>
        <row r="168">
          <cell r="B168" t="str">
            <v>JE1-430C4</v>
          </cell>
          <cell r="C168" t="str">
            <v>Junta de empalme Conductor ACAR 430 mm2</v>
          </cell>
          <cell r="D168">
            <v>1.1599999999999999</v>
          </cell>
          <cell r="E168">
            <v>76.900508725931715</v>
          </cell>
          <cell r="F168" t="str">
            <v/>
          </cell>
          <cell r="G168" t="str">
            <v/>
          </cell>
        </row>
        <row r="169">
          <cell r="B169" t="str">
            <v>JE1-400C4</v>
          </cell>
          <cell r="C169" t="str">
            <v>Junta de empalme Conductor ACAR 400 mm2</v>
          </cell>
          <cell r="D169">
            <v>0.89</v>
          </cell>
          <cell r="E169">
            <v>59.001252384551059</v>
          </cell>
          <cell r="F169">
            <v>15.277333333333333</v>
          </cell>
          <cell r="G169">
            <v>17.165543071161046</v>
          </cell>
        </row>
        <row r="170">
          <cell r="B170" t="str">
            <v>JE1-400C2</v>
          </cell>
          <cell r="C170" t="str">
            <v>Junta de empalme Conductor ACSR 400 mm2</v>
          </cell>
          <cell r="D170">
            <v>0.89</v>
          </cell>
          <cell r="E170">
            <v>59.001252384551059</v>
          </cell>
          <cell r="F170" t="str">
            <v/>
          </cell>
          <cell r="G170" t="str">
            <v/>
          </cell>
        </row>
        <row r="171">
          <cell r="B171" t="str">
            <v>JE1-400C1</v>
          </cell>
          <cell r="C171" t="str">
            <v>Junta de empalme Conductor AAAC 400 mm2</v>
          </cell>
          <cell r="D171">
            <v>0.89</v>
          </cell>
          <cell r="E171">
            <v>59.001252384551059</v>
          </cell>
          <cell r="F171">
            <v>83.93</v>
          </cell>
          <cell r="G171">
            <v>94.303370786516865</v>
          </cell>
        </row>
        <row r="172">
          <cell r="B172" t="str">
            <v>JE1-380C4</v>
          </cell>
          <cell r="C172" t="str">
            <v>Junta de empalme Conductor ACAR 380 mm2</v>
          </cell>
          <cell r="D172">
            <v>0.89</v>
          </cell>
          <cell r="E172">
            <v>59.001252384551059</v>
          </cell>
          <cell r="F172" t="str">
            <v/>
          </cell>
          <cell r="G172" t="str">
            <v/>
          </cell>
        </row>
        <row r="173">
          <cell r="B173" t="str">
            <v>JE1-350C4</v>
          </cell>
          <cell r="C173" t="str">
            <v>Junta de empalme Conductor ACAR 350 mm2</v>
          </cell>
          <cell r="D173">
            <v>0.89</v>
          </cell>
          <cell r="E173">
            <v>59.001252384551059</v>
          </cell>
          <cell r="F173" t="str">
            <v/>
          </cell>
          <cell r="G173" t="str">
            <v/>
          </cell>
        </row>
        <row r="174">
          <cell r="B174" t="str">
            <v>JE1-315C2</v>
          </cell>
          <cell r="C174" t="str">
            <v>Junta de empalme Conductor ACSR 315 mm2</v>
          </cell>
          <cell r="D174">
            <v>0.89</v>
          </cell>
          <cell r="E174">
            <v>59.001252384551059</v>
          </cell>
          <cell r="F174" t="str">
            <v/>
          </cell>
          <cell r="G174" t="str">
            <v/>
          </cell>
        </row>
        <row r="175">
          <cell r="B175" t="str">
            <v>JE1-300C4</v>
          </cell>
          <cell r="C175" t="str">
            <v>Junta de empalme Conductor ACAR 300 mm2</v>
          </cell>
          <cell r="D175">
            <v>0.62</v>
          </cell>
          <cell r="E175">
            <v>41.101996043170402</v>
          </cell>
          <cell r="F175" t="str">
            <v/>
          </cell>
          <cell r="G175" t="str">
            <v/>
          </cell>
        </row>
        <row r="176">
          <cell r="B176" t="str">
            <v>JE1-300C1</v>
          </cell>
          <cell r="C176" t="str">
            <v>Junta de empalme Conductor AAAC 300 mm2</v>
          </cell>
          <cell r="D176">
            <v>0.62</v>
          </cell>
          <cell r="E176">
            <v>41.101996043170402</v>
          </cell>
          <cell r="F176">
            <v>85</v>
          </cell>
          <cell r="G176">
            <v>137.09677419354838</v>
          </cell>
        </row>
        <row r="177">
          <cell r="B177" t="str">
            <v>JE1-280C4</v>
          </cell>
          <cell r="C177" t="str">
            <v>Junta de empalme Conductor ACAR 280 mm2</v>
          </cell>
          <cell r="D177">
            <v>0.62</v>
          </cell>
          <cell r="E177">
            <v>41.101996043170402</v>
          </cell>
          <cell r="F177" t="str">
            <v/>
          </cell>
          <cell r="G177" t="str">
            <v/>
          </cell>
        </row>
        <row r="178">
          <cell r="B178" t="str">
            <v>JE1-250C2</v>
          </cell>
          <cell r="C178" t="str">
            <v>Junta de empalme Conductor ACSR 250 mm2</v>
          </cell>
          <cell r="D178">
            <v>0.62</v>
          </cell>
          <cell r="E178">
            <v>41.101996043170402</v>
          </cell>
          <cell r="F178" t="str">
            <v/>
          </cell>
          <cell r="G178" t="str">
            <v/>
          </cell>
        </row>
        <row r="179">
          <cell r="B179" t="str">
            <v>JE1-242C5</v>
          </cell>
          <cell r="C179" t="str">
            <v>Junta de empalme Conductor AAACE 242 mm2</v>
          </cell>
          <cell r="D179">
            <v>0.62</v>
          </cell>
          <cell r="E179">
            <v>41.101996043170402</v>
          </cell>
          <cell r="F179" t="str">
            <v/>
          </cell>
          <cell r="G179" t="str">
            <v/>
          </cell>
        </row>
        <row r="180">
          <cell r="B180" t="str">
            <v>JE1-240C4</v>
          </cell>
          <cell r="C180" t="str">
            <v>Junta de empalme Conductor ACAR 240 mm2</v>
          </cell>
          <cell r="D180">
            <v>0.5</v>
          </cell>
          <cell r="E180">
            <v>33.146771002556775</v>
          </cell>
          <cell r="F180" t="str">
            <v/>
          </cell>
          <cell r="G180" t="str">
            <v/>
          </cell>
        </row>
        <row r="181">
          <cell r="B181" t="str">
            <v>JE1-240C1</v>
          </cell>
          <cell r="C181" t="str">
            <v>Junta de empalme Conductor AAAC 240 mm2</v>
          </cell>
          <cell r="D181">
            <v>0.5</v>
          </cell>
          <cell r="E181">
            <v>33.146771002556775</v>
          </cell>
          <cell r="F181" t="str">
            <v/>
          </cell>
          <cell r="G181" t="str">
            <v/>
          </cell>
        </row>
        <row r="182">
          <cell r="B182" t="str">
            <v>JE1-177C5</v>
          </cell>
          <cell r="C182" t="str">
            <v>Junta de empalme Conductor AAACE 177 mm2</v>
          </cell>
          <cell r="D182">
            <v>0.22500000000000001</v>
          </cell>
          <cell r="E182">
            <v>14.91604695115055</v>
          </cell>
          <cell r="F182" t="str">
            <v/>
          </cell>
          <cell r="G182" t="str">
            <v/>
          </cell>
        </row>
        <row r="183">
          <cell r="B183" t="str">
            <v>JE1-185C1</v>
          </cell>
          <cell r="C183" t="str">
            <v>Junta de empalme Conductor AAAC 185 mm2</v>
          </cell>
          <cell r="D183">
            <v>0.22500000000000001</v>
          </cell>
          <cell r="E183">
            <v>14.91604695115055</v>
          </cell>
          <cell r="F183">
            <v>10.327488888888888</v>
          </cell>
          <cell r="G183">
            <v>45.899950617283949</v>
          </cell>
        </row>
        <row r="184">
          <cell r="B184" t="str">
            <v>JE1-150C1</v>
          </cell>
          <cell r="C184" t="str">
            <v>Junta de empalme Conductor AAAC 150 mm2</v>
          </cell>
          <cell r="D184">
            <v>0.24</v>
          </cell>
          <cell r="E184">
            <v>15.910450081227252</v>
          </cell>
          <cell r="F184">
            <v>10.7</v>
          </cell>
          <cell r="G184">
            <v>44.583333333333329</v>
          </cell>
        </row>
        <row r="185">
          <cell r="B185" t="str">
            <v>JE1-120C1</v>
          </cell>
          <cell r="C185" t="str">
            <v>Junta de empalme Conductor AAAC 120 mm2</v>
          </cell>
          <cell r="D185">
            <v>0.156</v>
          </cell>
          <cell r="E185">
            <v>10.341792552797713</v>
          </cell>
          <cell r="F185">
            <v>5.5715624999999998</v>
          </cell>
          <cell r="G185">
            <v>35.715144230769226</v>
          </cell>
        </row>
        <row r="186">
          <cell r="B186" t="str">
            <v>JE1-095C1</v>
          </cell>
          <cell r="C186" t="str">
            <v>Junta de empalme Conductor AAAC 095 mm2</v>
          </cell>
          <cell r="D186">
            <v>0.188</v>
          </cell>
          <cell r="E186">
            <v>12.463185896961347</v>
          </cell>
          <cell r="F186" t="str">
            <v/>
          </cell>
          <cell r="G186" t="str">
            <v/>
          </cell>
        </row>
        <row r="187">
          <cell r="B187" t="str">
            <v>JE1-070C1</v>
          </cell>
          <cell r="C187" t="str">
            <v>Junta de empalme Conductor AAAC 070 mm2</v>
          </cell>
          <cell r="D187">
            <v>0.13400000000000001</v>
          </cell>
          <cell r="E187">
            <v>8.8833346286852155</v>
          </cell>
          <cell r="F187">
            <v>8.0099250000000008</v>
          </cell>
          <cell r="G187">
            <v>59.77555970149254</v>
          </cell>
        </row>
        <row r="188">
          <cell r="B188" t="str">
            <v>JE1-080C2</v>
          </cell>
          <cell r="C188" t="str">
            <v>Junta de empalme Conductor ACSR 080 mm2</v>
          </cell>
          <cell r="D188">
            <v>0.13400000000000001</v>
          </cell>
          <cell r="E188">
            <v>8.8833346286852155</v>
          </cell>
          <cell r="F188" t="str">
            <v/>
          </cell>
          <cell r="G188" t="str">
            <v/>
          </cell>
        </row>
        <row r="189">
          <cell r="B189" t="str">
            <v>JE1-050C1</v>
          </cell>
          <cell r="C189" t="str">
            <v>Junta de empalme Conductor AAAC 050 mm2</v>
          </cell>
          <cell r="D189">
            <v>0.14000000000000001</v>
          </cell>
          <cell r="E189">
            <v>9.2810958807158972</v>
          </cell>
          <cell r="F189">
            <v>6.0850409836065573</v>
          </cell>
          <cell r="G189">
            <v>43.464578454332546</v>
          </cell>
        </row>
        <row r="190">
          <cell r="B190" t="str">
            <v>JE1-035C1</v>
          </cell>
          <cell r="C190" t="str">
            <v>Junta de empalme Conductor AAAC 035 mm2</v>
          </cell>
          <cell r="D190">
            <v>7.1999999999999995E-2</v>
          </cell>
          <cell r="E190">
            <v>4.7731350243681749</v>
          </cell>
          <cell r="F190">
            <v>5.0828000000000007</v>
          </cell>
          <cell r="G190">
            <v>70.594444444444463</v>
          </cell>
        </row>
        <row r="192">
          <cell r="B192" t="str">
            <v>JE1-500C9</v>
          </cell>
          <cell r="C192" t="str">
            <v>Junta de empalme Conductor ACCR 500 mm2</v>
          </cell>
          <cell r="D192">
            <v>1.2</v>
          </cell>
          <cell r="E192">
            <v>313</v>
          </cell>
        </row>
        <row r="193">
          <cell r="B193" t="str">
            <v>JE1-150C9</v>
          </cell>
          <cell r="C193" t="str">
            <v>Junta de empalme Conductor ACCR 150 mm2</v>
          </cell>
          <cell r="D193">
            <v>0.3</v>
          </cell>
          <cell r="E193">
            <v>40</v>
          </cell>
        </row>
        <row r="195">
          <cell r="D195" t="str">
            <v>US$/kg</v>
          </cell>
          <cell r="E195">
            <v>6.0312746640624839</v>
          </cell>
        </row>
        <row r="197">
          <cell r="B197" t="str">
            <v>CODIGO</v>
          </cell>
          <cell r="C197" t="str">
            <v>DESCRIPCION</v>
          </cell>
          <cell r="D197" t="str">
            <v>PESO
(Kg/Un)</v>
          </cell>
          <cell r="E197" t="str">
            <v>PRECIO CIF
US$</v>
          </cell>
          <cell r="F197" t="str">
            <v>PRECIO fuentes</v>
          </cell>
          <cell r="G197" t="str">
            <v>PRECIO KG fuentes</v>
          </cell>
        </row>
        <row r="198">
          <cell r="B198" t="str">
            <v>AM1-726C2</v>
          </cell>
          <cell r="C198" t="str">
            <v>Amortiguador Conductor ACSR 726 mm2</v>
          </cell>
          <cell r="D198">
            <v>7.1</v>
          </cell>
          <cell r="E198">
            <v>42.822050114843634</v>
          </cell>
          <cell r="F198" t="str">
            <v/>
          </cell>
          <cell r="G198" t="str">
            <v/>
          </cell>
        </row>
        <row r="199">
          <cell r="B199" t="str">
            <v>AM1-700C1</v>
          </cell>
          <cell r="C199" t="str">
            <v>Amortiguador Conductor AAAC 700 mm2</v>
          </cell>
          <cell r="D199">
            <v>7.1</v>
          </cell>
          <cell r="E199">
            <v>42.822050114843634</v>
          </cell>
          <cell r="F199">
            <v>25.000005443658139</v>
          </cell>
          <cell r="G199">
            <v>3.5211275272757945</v>
          </cell>
        </row>
        <row r="200">
          <cell r="B200" t="str">
            <v>AM1-600C4</v>
          </cell>
          <cell r="C200" t="str">
            <v>Amortiguador Conductor ACAR 600 mm2</v>
          </cell>
          <cell r="D200">
            <v>6.75</v>
          </cell>
          <cell r="E200">
            <v>40.711103982421768</v>
          </cell>
          <cell r="F200" t="str">
            <v/>
          </cell>
          <cell r="G200" t="str">
            <v/>
          </cell>
        </row>
        <row r="201">
          <cell r="B201" t="str">
            <v>AM1-600C1</v>
          </cell>
          <cell r="C201" t="str">
            <v>Amortiguador Conductor AAAC 600 mm2</v>
          </cell>
          <cell r="D201">
            <v>6.75</v>
          </cell>
          <cell r="E201">
            <v>40.711103982421768</v>
          </cell>
          <cell r="F201" t="str">
            <v/>
          </cell>
          <cell r="G201" t="str">
            <v/>
          </cell>
        </row>
        <row r="202">
          <cell r="B202" t="str">
            <v>AM1-592C2</v>
          </cell>
          <cell r="C202" t="str">
            <v>Amortiguador Conductor ACSR 592 mm2</v>
          </cell>
          <cell r="D202">
            <v>6.75</v>
          </cell>
          <cell r="E202">
            <v>40.711103982421768</v>
          </cell>
          <cell r="F202" t="str">
            <v/>
          </cell>
          <cell r="G202" t="str">
            <v/>
          </cell>
        </row>
        <row r="203">
          <cell r="B203" t="str">
            <v>AM1-500C4</v>
          </cell>
          <cell r="C203" t="str">
            <v>Amortiguador Conductor ACAR 500 mm2</v>
          </cell>
          <cell r="D203">
            <v>4.6890000000000001</v>
          </cell>
          <cell r="E203">
            <v>28.280646899788987</v>
          </cell>
          <cell r="F203">
            <v>24.704241379310346</v>
          </cell>
          <cell r="G203">
            <v>5.2685522242077942</v>
          </cell>
        </row>
        <row r="204">
          <cell r="B204" t="str">
            <v>AM1-500C1</v>
          </cell>
          <cell r="C204" t="str">
            <v>Amortiguador Conductor AAAC 500 mm2</v>
          </cell>
          <cell r="D204">
            <v>4.6890000000000001</v>
          </cell>
          <cell r="E204">
            <v>28.280646899788987</v>
          </cell>
          <cell r="F204">
            <v>36.273371340090094</v>
          </cell>
          <cell r="G204">
            <v>7.7358437492194696</v>
          </cell>
        </row>
        <row r="205">
          <cell r="B205" t="str">
            <v>AM1-430C4</v>
          </cell>
          <cell r="C205" t="str">
            <v>Amortiguador Conductor ACAR 430 mm2</v>
          </cell>
          <cell r="D205">
            <v>4.63</v>
          </cell>
          <cell r="E205">
            <v>27.9248016946093</v>
          </cell>
          <cell r="F205" t="str">
            <v/>
          </cell>
          <cell r="G205" t="str">
            <v/>
          </cell>
        </row>
        <row r="206">
          <cell r="B206" t="str">
            <v>AM1-400C4</v>
          </cell>
          <cell r="C206" t="str">
            <v>Amortiguador Conductor ACAR 400 mm2</v>
          </cell>
          <cell r="D206">
            <v>4.63</v>
          </cell>
          <cell r="E206">
            <v>27.9248016946093</v>
          </cell>
          <cell r="F206">
            <v>28.46277083333333</v>
          </cell>
          <cell r="G206">
            <v>6.1474667026637864</v>
          </cell>
        </row>
        <row r="207">
          <cell r="B207" t="str">
            <v>AM1-400C2</v>
          </cell>
          <cell r="C207" t="str">
            <v>Amortiguador Conductor ACSR 400 mm2</v>
          </cell>
          <cell r="D207">
            <v>4.63</v>
          </cell>
          <cell r="E207">
            <v>27.9248016946093</v>
          </cell>
          <cell r="F207" t="str">
            <v/>
          </cell>
          <cell r="G207" t="str">
            <v/>
          </cell>
        </row>
        <row r="208">
          <cell r="B208" t="str">
            <v>AM1-400C1</v>
          </cell>
          <cell r="C208" t="str">
            <v>Amortiguador Conductor AAAC 400 mm2</v>
          </cell>
          <cell r="D208">
            <v>4.63</v>
          </cell>
          <cell r="E208">
            <v>27.9248016946093</v>
          </cell>
          <cell r="F208">
            <v>22.214702457264956</v>
          </cell>
          <cell r="G208">
            <v>4.7979918914179169</v>
          </cell>
        </row>
        <row r="209">
          <cell r="B209" t="str">
            <v>AM1-380C4</v>
          </cell>
          <cell r="C209" t="str">
            <v>Amortiguador Conductor ACAR 380 mm2</v>
          </cell>
          <cell r="D209">
            <v>4.5119999999999996</v>
          </cell>
          <cell r="E209">
            <v>27.213111284249926</v>
          </cell>
          <cell r="F209" t="str">
            <v/>
          </cell>
          <cell r="G209" t="str">
            <v/>
          </cell>
        </row>
        <row r="210">
          <cell r="B210" t="str">
            <v>AM1-350C4</v>
          </cell>
          <cell r="C210" t="str">
            <v>Amortiguador Conductor ACAR 350 mm2</v>
          </cell>
          <cell r="D210">
            <v>4.5119999999999996</v>
          </cell>
          <cell r="E210">
            <v>27.213111284249926</v>
          </cell>
          <cell r="F210" t="str">
            <v/>
          </cell>
          <cell r="G210" t="str">
            <v/>
          </cell>
        </row>
        <row r="211">
          <cell r="B211" t="str">
            <v>AM1-315C2</v>
          </cell>
          <cell r="C211" t="str">
            <v>Amortiguador Conductor ACSR 315 mm2</v>
          </cell>
          <cell r="D211">
            <v>4.5209999999999999</v>
          </cell>
          <cell r="E211">
            <v>27.267392756226489</v>
          </cell>
          <cell r="F211" t="str">
            <v/>
          </cell>
          <cell r="G211" t="str">
            <v/>
          </cell>
        </row>
        <row r="212">
          <cell r="B212" t="str">
            <v>AM1-300C4</v>
          </cell>
          <cell r="C212" t="str">
            <v>Amortiguador Conductor ACAR 300 mm2</v>
          </cell>
          <cell r="D212">
            <v>4.5209999999999999</v>
          </cell>
          <cell r="E212">
            <v>27.267392756226489</v>
          </cell>
          <cell r="F212" t="str">
            <v/>
          </cell>
          <cell r="G212" t="str">
            <v/>
          </cell>
        </row>
        <row r="213">
          <cell r="B213" t="str">
            <v>AM1-300C1</v>
          </cell>
          <cell r="C213" t="str">
            <v>Amortiguador Conductor AAAC 300 mm2</v>
          </cell>
          <cell r="D213">
            <v>4.5209999999999999</v>
          </cell>
          <cell r="E213">
            <v>27.267392756226489</v>
          </cell>
          <cell r="F213">
            <v>30.8790625</v>
          </cell>
          <cell r="G213">
            <v>6.8301399026763994</v>
          </cell>
        </row>
        <row r="214">
          <cell r="B214" t="str">
            <v>AM1-280C4</v>
          </cell>
          <cell r="C214" t="str">
            <v>Amortiguador Conductor ACAR 280 mm2</v>
          </cell>
          <cell r="D214">
            <v>2.8889999999999998</v>
          </cell>
          <cell r="E214">
            <v>17.424352504476516</v>
          </cell>
          <cell r="F214" t="str">
            <v/>
          </cell>
          <cell r="G214" t="str">
            <v/>
          </cell>
        </row>
        <row r="215">
          <cell r="B215" t="str">
            <v>AM1-250C2</v>
          </cell>
          <cell r="C215" t="str">
            <v>Amortiguador Conductor ACSR 250 mm2</v>
          </cell>
          <cell r="D215">
            <v>2.8889999999999998</v>
          </cell>
          <cell r="E215">
            <v>17.424352504476516</v>
          </cell>
          <cell r="F215" t="str">
            <v/>
          </cell>
          <cell r="G215" t="str">
            <v/>
          </cell>
        </row>
        <row r="216">
          <cell r="B216" t="str">
            <v>AM1-240C4</v>
          </cell>
          <cell r="C216" t="str">
            <v>Amortiguador Conductor ACAR 240 mm2</v>
          </cell>
          <cell r="D216">
            <v>2.8889999999999998</v>
          </cell>
          <cell r="E216">
            <v>17.424352504476516</v>
          </cell>
          <cell r="F216" t="str">
            <v/>
          </cell>
          <cell r="G216" t="str">
            <v/>
          </cell>
        </row>
        <row r="217">
          <cell r="B217" t="str">
            <v>AM1-240C1</v>
          </cell>
          <cell r="C217" t="str">
            <v>Amortiguador Conductor AAAC 240 mm2</v>
          </cell>
          <cell r="D217">
            <v>2.8889999999999998</v>
          </cell>
          <cell r="E217">
            <v>17.424352504476516</v>
          </cell>
          <cell r="F217">
            <v>8.0084583333333335</v>
          </cell>
          <cell r="G217">
            <v>2.7720520364601362</v>
          </cell>
        </row>
        <row r="218">
          <cell r="B218" t="str">
            <v>AM1-185C1</v>
          </cell>
          <cell r="C218" t="str">
            <v>Amortiguador Conductor AAAC 185 mm2</v>
          </cell>
          <cell r="D218">
            <v>2.8889999999999998</v>
          </cell>
          <cell r="E218">
            <v>17.424352504476516</v>
          </cell>
          <cell r="F218">
            <v>25.841584158415841</v>
          </cell>
          <cell r="G218">
            <v>8.944819715616422</v>
          </cell>
        </row>
        <row r="219">
          <cell r="B219" t="str">
            <v>AM1-150C1</v>
          </cell>
          <cell r="C219" t="str">
            <v>Amortiguador Conductor AAAC 150 mm2</v>
          </cell>
          <cell r="D219">
            <v>2.8889999999999998</v>
          </cell>
          <cell r="E219">
            <v>17.424352504476516</v>
          </cell>
          <cell r="F219">
            <v>14.857811092918542</v>
          </cell>
          <cell r="G219">
            <v>5.1428906517544286</v>
          </cell>
        </row>
        <row r="220">
          <cell r="B220" t="str">
            <v>AM1-120C1</v>
          </cell>
          <cell r="C220" t="str">
            <v>Amortiguador Conductor AAAC 120 mm2</v>
          </cell>
          <cell r="D220">
            <v>1.571</v>
          </cell>
          <cell r="E220">
            <v>9.4751324972421624</v>
          </cell>
          <cell r="F220">
            <v>6.8021847901234569</v>
          </cell>
          <cell r="G220">
            <v>4.3298439147825949</v>
          </cell>
        </row>
        <row r="221">
          <cell r="B221" t="str">
            <v>AM1-095C1</v>
          </cell>
          <cell r="C221" t="str">
            <v>Amortiguador Conductor AAAC 095 mm2</v>
          </cell>
          <cell r="D221">
            <v>1.571</v>
          </cell>
          <cell r="E221">
            <v>9.4751324972421624</v>
          </cell>
          <cell r="F221">
            <v>5.3254498294630634</v>
          </cell>
          <cell r="G221">
            <v>3.3898471225099067</v>
          </cell>
        </row>
        <row r="222">
          <cell r="B222" t="str">
            <v>AM1-080C2</v>
          </cell>
          <cell r="C222" t="str">
            <v>Amortiguador Conductor ACSR 080 mm2</v>
          </cell>
          <cell r="D222">
            <v>1.492</v>
          </cell>
          <cell r="E222">
            <v>8.9986617987812263</v>
          </cell>
          <cell r="F222" t="str">
            <v/>
          </cell>
          <cell r="G222" t="str">
            <v/>
          </cell>
        </row>
        <row r="223">
          <cell r="B223" t="str">
            <v>AM1-070C1</v>
          </cell>
          <cell r="C223" t="str">
            <v>Amortiguador Conductor AAAC 070 mm2</v>
          </cell>
          <cell r="D223">
            <v>1.492</v>
          </cell>
          <cell r="E223">
            <v>8.9986617987812263</v>
          </cell>
          <cell r="F223">
            <v>4.0600100000000001</v>
          </cell>
          <cell r="G223">
            <v>2.7211863270777479</v>
          </cell>
        </row>
        <row r="224">
          <cell r="B224" t="str">
            <v>AM1-050C1</v>
          </cell>
          <cell r="C224" t="str">
            <v>Amortiguador Conductor AAAC 050 mm2</v>
          </cell>
          <cell r="D224">
            <v>1.492</v>
          </cell>
          <cell r="E224">
            <v>8.9986617987812263</v>
          </cell>
          <cell r="F224">
            <v>13.871436628568876</v>
          </cell>
          <cell r="G224">
            <v>9.2972095365743144</v>
          </cell>
        </row>
        <row r="225">
          <cell r="B225" t="str">
            <v>AM1-035C1</v>
          </cell>
          <cell r="C225" t="str">
            <v>Amortiguador Conductor AAAC 035 mm2</v>
          </cell>
          <cell r="D225">
            <v>1.492</v>
          </cell>
          <cell r="E225">
            <v>8.9986617987812263</v>
          </cell>
          <cell r="F225">
            <v>20.2</v>
          </cell>
          <cell r="G225">
            <v>13.538873994638069</v>
          </cell>
        </row>
        <row r="227">
          <cell r="B227" t="str">
            <v>AM1-500C9</v>
          </cell>
          <cell r="C227" t="str">
            <v>Amortiguador Conductor ACCR 500 mm2</v>
          </cell>
          <cell r="D227">
            <v>5</v>
          </cell>
          <cell r="E227">
            <v>204</v>
          </cell>
        </row>
        <row r="228">
          <cell r="B228" t="str">
            <v>AM1-150C9</v>
          </cell>
          <cell r="C228" t="str">
            <v>Amortiguador Conductor ACCR 150 mm2</v>
          </cell>
          <cell r="D228">
            <v>2.9</v>
          </cell>
          <cell r="E228">
            <v>40</v>
          </cell>
        </row>
        <row r="231">
          <cell r="B231" t="str">
            <v>CODIGO</v>
          </cell>
          <cell r="C231" t="str">
            <v>DESCRIPCION</v>
          </cell>
          <cell r="D231" t="str">
            <v>PESO
(daN/kg)</v>
          </cell>
          <cell r="E231" t="str">
            <v>PRECIO CIF
US$/km</v>
          </cell>
        </row>
        <row r="232">
          <cell r="B232" t="str">
            <v>PT-CO035N</v>
          </cell>
          <cell r="C232" t="str">
            <v>Conductor de copperweld Nº 2 AWG (35 mm2) 7x10</v>
          </cell>
          <cell r="D232">
            <v>303.10000000000002</v>
          </cell>
          <cell r="E232">
            <v>3760</v>
          </cell>
        </row>
        <row r="233">
          <cell r="B233" t="str">
            <v>PT-CO120N</v>
          </cell>
          <cell r="C233" t="str">
            <v>Conductor de copperweld 120 mm2</v>
          </cell>
          <cell r="D233">
            <v>1042</v>
          </cell>
          <cell r="E233">
            <v>12926.162982514021</v>
          </cell>
        </row>
        <row r="234">
          <cell r="B234" t="str">
            <v>PT-CO150N</v>
          </cell>
          <cell r="C234" t="str">
            <v>Conductor de copperweld 150 mm2</v>
          </cell>
          <cell r="D234">
            <v>1219</v>
          </cell>
          <cell r="E234">
            <v>15121.873968987133</v>
          </cell>
        </row>
      </sheetData>
      <sheetData sheetId="5" refreshError="1"/>
      <sheetData sheetId="6" refreshError="1"/>
      <sheetData sheetId="7">
        <row r="3">
          <cell r="D3" t="str">
            <v>POSTES</v>
          </cell>
          <cell r="F3" t="str">
            <v>CRUCETAS 1</v>
          </cell>
          <cell r="H3" t="str">
            <v>CRUCETAS 2</v>
          </cell>
          <cell r="J3" t="str">
            <v>BRAZOS</v>
          </cell>
          <cell r="L3" t="str">
            <v>MENSULAS</v>
          </cell>
          <cell r="N3" t="str">
            <v>BRAQUETES</v>
          </cell>
          <cell r="P3" t="str">
            <v>ACCESORIO DE FERRETERIA</v>
          </cell>
          <cell r="R3" t="str">
            <v>COSTOS DE LOS ELEMENTOS DE LA ESTRUCTURAS DE MADERA</v>
          </cell>
          <cell r="Y3" t="str">
            <v>COSTO TOTAL
(US$)</v>
          </cell>
          <cell r="Z3" t="str">
            <v>COSTO UNITARIO NACIONAL
(US$)</v>
          </cell>
          <cell r="AA3" t="str">
            <v>COSTO UNITARIO IMPORTADO
(US$)</v>
          </cell>
          <cell r="AB3" t="str">
            <v>PESO ESTRUCT 
(KG)</v>
          </cell>
        </row>
        <row r="4">
          <cell r="C4" t="str">
            <v>ESTRUCTURA</v>
          </cell>
          <cell r="D4" t="str">
            <v>CODIGO</v>
          </cell>
          <cell r="E4" t="str">
            <v>CANT</v>
          </cell>
          <cell r="F4" t="str">
            <v>CODIGO</v>
          </cell>
          <cell r="G4" t="str">
            <v>CANT</v>
          </cell>
          <cell r="H4" t="str">
            <v>CODIGO</v>
          </cell>
          <cell r="I4" t="str">
            <v>CANT</v>
          </cell>
          <cell r="J4" t="str">
            <v>CODIGO</v>
          </cell>
          <cell r="K4" t="str">
            <v>CANT</v>
          </cell>
          <cell r="L4" t="str">
            <v>CODIGO</v>
          </cell>
          <cell r="M4" t="str">
            <v>CANT</v>
          </cell>
          <cell r="N4" t="str">
            <v>CODIGO</v>
          </cell>
          <cell r="O4" t="str">
            <v>CANT</v>
          </cell>
          <cell r="P4" t="str">
            <v>CODIGO</v>
          </cell>
          <cell r="Q4" t="str">
            <v>%</v>
          </cell>
          <cell r="R4" t="str">
            <v>POSTES</v>
          </cell>
          <cell r="S4" t="str">
            <v>CRUCETA1</v>
          </cell>
          <cell r="T4" t="str">
            <v>CRUCETA2</v>
          </cell>
          <cell r="U4" t="str">
            <v>BRAZOS</v>
          </cell>
          <cell r="V4" t="str">
            <v>MENSULAS</v>
          </cell>
          <cell r="W4" t="str">
            <v>BRAQUETES</v>
          </cell>
          <cell r="X4" t="str">
            <v>ACC. FERRET.</v>
          </cell>
        </row>
        <row r="5">
          <cell r="C5" t="str">
            <v>EMSU2P90CH1</v>
          </cell>
          <cell r="D5" t="str">
            <v>PM90CH1</v>
          </cell>
          <cell r="E5" t="str">
            <v>2</v>
          </cell>
          <cell r="F5" t="str">
            <v>CRUCM01</v>
          </cell>
          <cell r="G5">
            <v>4</v>
          </cell>
          <cell r="J5" t="str">
            <v>BRAZM01</v>
          </cell>
          <cell r="K5">
            <v>1</v>
          </cell>
          <cell r="P5" t="str">
            <v>ACCEF01</v>
          </cell>
          <cell r="Q5">
            <v>0.01</v>
          </cell>
          <cell r="R5">
            <v>3806.1668147520777</v>
          </cell>
          <cell r="S5">
            <v>2025</v>
          </cell>
          <cell r="T5">
            <v>0</v>
          </cell>
          <cell r="U5">
            <v>442.37114845938373</v>
          </cell>
          <cell r="V5">
            <v>0</v>
          </cell>
          <cell r="W5">
            <v>0</v>
          </cell>
          <cell r="X5">
            <v>62.735379632114622</v>
          </cell>
          <cell r="Y5">
            <v>6336.2733428435768</v>
          </cell>
          <cell r="Z5">
            <v>62.735379632114622</v>
          </cell>
          <cell r="AA5">
            <v>6273.5379632114618</v>
          </cell>
          <cell r="AB5">
            <v>6351.9669528066861</v>
          </cell>
        </row>
        <row r="6">
          <cell r="C6" t="str">
            <v>EMSU2P90CH2</v>
          </cell>
          <cell r="D6" t="str">
            <v>PM90CH2</v>
          </cell>
          <cell r="E6" t="str">
            <v>2</v>
          </cell>
          <cell r="F6" t="str">
            <v>CRUCM01</v>
          </cell>
          <cell r="G6">
            <v>4</v>
          </cell>
          <cell r="J6" t="str">
            <v>BRAZM01</v>
          </cell>
          <cell r="K6">
            <v>1</v>
          </cell>
          <cell r="P6" t="str">
            <v>ACCEF01</v>
          </cell>
          <cell r="Q6">
            <v>0.01</v>
          </cell>
          <cell r="R6">
            <v>4286.626640383226</v>
          </cell>
          <cell r="S6">
            <v>2025</v>
          </cell>
          <cell r="T6">
            <v>0</v>
          </cell>
          <cell r="U6">
            <v>442.37114845938373</v>
          </cell>
          <cell r="V6">
            <v>0</v>
          </cell>
          <cell r="W6">
            <v>0</v>
          </cell>
          <cell r="X6">
            <v>67.539977888426108</v>
          </cell>
          <cell r="Y6">
            <v>6821.5377667310358</v>
          </cell>
          <cell r="Z6">
            <v>67.539977888426108</v>
          </cell>
          <cell r="AA6">
            <v>6753.9977888426101</v>
          </cell>
          <cell r="AB6">
            <v>7006.1601572926666</v>
          </cell>
        </row>
        <row r="7">
          <cell r="C7" t="str">
            <v>EMSU2P90C1</v>
          </cell>
          <cell r="D7" t="str">
            <v>PM90C1</v>
          </cell>
          <cell r="E7" t="str">
            <v>2</v>
          </cell>
          <cell r="F7" t="str">
            <v>CRUCM01</v>
          </cell>
          <cell r="G7">
            <v>2</v>
          </cell>
          <cell r="J7" t="str">
            <v>BRAZM01</v>
          </cell>
          <cell r="K7">
            <v>1</v>
          </cell>
          <cell r="P7" t="str">
            <v>ACCEF01</v>
          </cell>
          <cell r="Q7">
            <v>0.01</v>
          </cell>
          <cell r="R7">
            <v>3354.3076770072798</v>
          </cell>
          <cell r="S7">
            <v>1012.5</v>
          </cell>
          <cell r="T7">
            <v>0</v>
          </cell>
          <cell r="U7">
            <v>442.37114845938373</v>
          </cell>
          <cell r="V7">
            <v>0</v>
          </cell>
          <cell r="W7">
            <v>0</v>
          </cell>
          <cell r="X7">
            <v>48.091788254666646</v>
          </cell>
          <cell r="Y7">
            <v>4857.2706137213308</v>
          </cell>
          <cell r="Z7">
            <v>48.091788254666646</v>
          </cell>
          <cell r="AA7">
            <v>4809.1788254666644</v>
          </cell>
          <cell r="AB7">
            <v>5213.4179167234006</v>
          </cell>
        </row>
        <row r="8">
          <cell r="C8" t="str">
            <v>EMSU2P90C2</v>
          </cell>
          <cell r="D8" t="str">
            <v>PM90C2</v>
          </cell>
          <cell r="E8" t="str">
            <v>2</v>
          </cell>
          <cell r="F8" t="str">
            <v>CRUCM01</v>
          </cell>
          <cell r="G8">
            <v>2</v>
          </cell>
          <cell r="J8" t="str">
            <v>BRAZM01</v>
          </cell>
          <cell r="K8">
            <v>1</v>
          </cell>
          <cell r="P8" t="str">
            <v>ACCEF01</v>
          </cell>
          <cell r="Q8">
            <v>0.01</v>
          </cell>
          <cell r="R8">
            <v>2972.9862775038009</v>
          </cell>
          <cell r="S8">
            <v>1012.5</v>
          </cell>
          <cell r="T8">
            <v>0</v>
          </cell>
          <cell r="U8">
            <v>442.37114845938373</v>
          </cell>
          <cell r="V8">
            <v>0</v>
          </cell>
          <cell r="W8">
            <v>0</v>
          </cell>
          <cell r="X8">
            <v>44.278574259631853</v>
          </cell>
          <cell r="Y8">
            <v>4472.1360002228166</v>
          </cell>
          <cell r="Z8">
            <v>44.278574259631853</v>
          </cell>
          <cell r="AA8">
            <v>4427.8574259631851</v>
          </cell>
          <cell r="AB8">
            <v>4694.2114087649816</v>
          </cell>
        </row>
        <row r="9">
          <cell r="C9" t="str">
            <v>EMSU2P95C4</v>
          </cell>
          <cell r="D9" t="str">
            <v>PM95C4</v>
          </cell>
          <cell r="E9" t="str">
            <v>2</v>
          </cell>
          <cell r="F9" t="str">
            <v>CRUCM01</v>
          </cell>
          <cell r="G9">
            <v>4</v>
          </cell>
          <cell r="J9" t="str">
            <v>BRAZM01</v>
          </cell>
          <cell r="K9">
            <v>1</v>
          </cell>
          <cell r="P9" t="str">
            <v>ACCEF01</v>
          </cell>
          <cell r="Q9">
            <v>0.01</v>
          </cell>
          <cell r="R9">
            <v>2442.4314425620255</v>
          </cell>
          <cell r="S9">
            <v>2025</v>
          </cell>
          <cell r="T9">
            <v>0</v>
          </cell>
          <cell r="U9">
            <v>442.37114845938373</v>
          </cell>
          <cell r="V9">
            <v>0</v>
          </cell>
          <cell r="W9">
            <v>0</v>
          </cell>
          <cell r="X9">
            <v>49.098025910214091</v>
          </cell>
          <cell r="Y9">
            <v>4958.9006169316235</v>
          </cell>
          <cell r="Z9">
            <v>49.098025910214091</v>
          </cell>
          <cell r="AA9">
            <v>4909.8025910214092</v>
          </cell>
          <cell r="AB9">
            <v>4495.107407824049</v>
          </cell>
        </row>
        <row r="10">
          <cell r="C10" t="str">
            <v>EMSU2P80C3</v>
          </cell>
          <cell r="D10" t="str">
            <v>PM80C3</v>
          </cell>
          <cell r="E10" t="str">
            <v>2</v>
          </cell>
          <cell r="F10" t="str">
            <v>CRUCM01</v>
          </cell>
          <cell r="G10">
            <v>4</v>
          </cell>
          <cell r="J10" t="str">
            <v>BRAZM01</v>
          </cell>
          <cell r="K10">
            <v>1</v>
          </cell>
          <cell r="P10" t="str">
            <v>ACCEF01</v>
          </cell>
          <cell r="Q10">
            <v>0.01</v>
          </cell>
          <cell r="R10">
            <v>2129.6588840688364</v>
          </cell>
          <cell r="S10">
            <v>2025</v>
          </cell>
          <cell r="T10">
            <v>0</v>
          </cell>
          <cell r="U10">
            <v>442.37114845938373</v>
          </cell>
          <cell r="V10">
            <v>0</v>
          </cell>
          <cell r="W10">
            <v>0</v>
          </cell>
          <cell r="X10">
            <v>45.970300325282203</v>
          </cell>
          <cell r="Y10">
            <v>4643.0003328535031</v>
          </cell>
          <cell r="Z10">
            <v>45.970300325282203</v>
          </cell>
          <cell r="AA10">
            <v>4597.0300325282205</v>
          </cell>
          <cell r="AB10">
            <v>4069.2368742218882</v>
          </cell>
        </row>
        <row r="11">
          <cell r="C11" t="str">
            <v>EMSU2P85C2</v>
          </cell>
          <cell r="D11" t="str">
            <v>PM85C2</v>
          </cell>
          <cell r="E11" t="str">
            <v>2</v>
          </cell>
          <cell r="F11" t="str">
            <v>CRUCM01</v>
          </cell>
          <cell r="G11">
            <v>4</v>
          </cell>
          <cell r="J11" t="str">
            <v>BRAZM01</v>
          </cell>
          <cell r="K11">
            <v>1</v>
          </cell>
          <cell r="P11" t="str">
            <v>ACCEF01</v>
          </cell>
          <cell r="Q11">
            <v>0.01</v>
          </cell>
          <cell r="R11">
            <v>2696.2334501125215</v>
          </cell>
          <cell r="S11">
            <v>2025</v>
          </cell>
          <cell r="T11">
            <v>0</v>
          </cell>
          <cell r="U11">
            <v>442.37114845938373</v>
          </cell>
          <cell r="V11">
            <v>0</v>
          </cell>
          <cell r="W11">
            <v>0</v>
          </cell>
          <cell r="X11">
            <v>51.636045985719058</v>
          </cell>
          <cell r="Y11">
            <v>5215.2406445576244</v>
          </cell>
          <cell r="Z11">
            <v>51.636045985719058</v>
          </cell>
          <cell r="AA11">
            <v>5163.6045985719056</v>
          </cell>
          <cell r="AB11">
            <v>4840.683749001636</v>
          </cell>
        </row>
        <row r="12">
          <cell r="C12" t="str">
            <v>EMSU2P85C3</v>
          </cell>
          <cell r="D12" t="str">
            <v>PM85C3</v>
          </cell>
          <cell r="E12" t="str">
            <v>2</v>
          </cell>
          <cell r="F12" t="str">
            <v>CRUCM02</v>
          </cell>
          <cell r="G12">
            <v>4</v>
          </cell>
          <cell r="J12" t="str">
            <v>BRAZM02</v>
          </cell>
          <cell r="K12">
            <v>1</v>
          </cell>
          <cell r="P12" t="str">
            <v>ACCEF01</v>
          </cell>
          <cell r="Q12">
            <v>0.01</v>
          </cell>
          <cell r="R12">
            <v>2328.0129007452456</v>
          </cell>
          <cell r="S12">
            <v>1870</v>
          </cell>
          <cell r="T12">
            <v>0</v>
          </cell>
          <cell r="U12">
            <v>285.57727272727271</v>
          </cell>
          <cell r="V12">
            <v>0</v>
          </cell>
          <cell r="W12">
            <v>0</v>
          </cell>
          <cell r="X12">
            <v>44.835901734725176</v>
          </cell>
          <cell r="Y12">
            <v>4528.4260752072423</v>
          </cell>
          <cell r="Z12">
            <v>44.835901734725176</v>
          </cell>
          <cell r="AA12">
            <v>4483.5901734725176</v>
          </cell>
          <cell r="AB12">
            <v>4041.982158427893</v>
          </cell>
        </row>
        <row r="13">
          <cell r="C13" t="str">
            <v>EMSU2P75C3</v>
          </cell>
          <cell r="D13" t="str">
            <v>PM75C3</v>
          </cell>
          <cell r="E13" t="str">
            <v>2</v>
          </cell>
          <cell r="F13" t="str">
            <v>CRUCM02</v>
          </cell>
          <cell r="G13">
            <v>4</v>
          </cell>
          <cell r="J13" t="str">
            <v>BRAZM02</v>
          </cell>
          <cell r="K13">
            <v>1</v>
          </cell>
          <cell r="P13" t="str">
            <v>ACCEF01</v>
          </cell>
          <cell r="Q13">
            <v>0.01</v>
          </cell>
          <cell r="R13">
            <v>1940.2851644198263</v>
          </cell>
          <cell r="S13">
            <v>1870</v>
          </cell>
          <cell r="T13">
            <v>0</v>
          </cell>
          <cell r="U13">
            <v>285.57727272727271</v>
          </cell>
          <cell r="V13">
            <v>0</v>
          </cell>
          <cell r="W13">
            <v>0</v>
          </cell>
          <cell r="X13">
            <v>40.958624371470989</v>
          </cell>
          <cell r="Y13">
            <v>4136.8210615185699</v>
          </cell>
          <cell r="Z13">
            <v>40.958624371470989</v>
          </cell>
          <cell r="AA13">
            <v>4095.8624371470992</v>
          </cell>
          <cell r="AB13">
            <v>3514.0527941743476</v>
          </cell>
        </row>
        <row r="14">
          <cell r="C14" t="str">
            <v>EMSU2P75C4</v>
          </cell>
          <cell r="D14" t="str">
            <v>PM75C4</v>
          </cell>
          <cell r="E14" t="str">
            <v>2</v>
          </cell>
          <cell r="F14" t="str">
            <v>CRUCM02</v>
          </cell>
          <cell r="G14">
            <v>4</v>
          </cell>
          <cell r="J14" t="str">
            <v>BRAZM02</v>
          </cell>
          <cell r="K14">
            <v>1</v>
          </cell>
          <cell r="P14" t="str">
            <v>ACCEF01</v>
          </cell>
          <cell r="Q14">
            <v>0.01</v>
          </cell>
          <cell r="R14">
            <v>1660.966537359647</v>
          </cell>
          <cell r="S14">
            <v>1870</v>
          </cell>
          <cell r="T14">
            <v>0</v>
          </cell>
          <cell r="U14">
            <v>285.57727272727271</v>
          </cell>
          <cell r="V14">
            <v>0</v>
          </cell>
          <cell r="W14">
            <v>0</v>
          </cell>
          <cell r="X14">
            <v>38.165438100869203</v>
          </cell>
          <cell r="Y14">
            <v>3854.7092481877894</v>
          </cell>
          <cell r="Z14">
            <v>38.165438100869203</v>
          </cell>
          <cell r="AA14">
            <v>3816.5438100869201</v>
          </cell>
          <cell r="AB14">
            <v>3133.7330713565552</v>
          </cell>
        </row>
        <row r="15">
          <cell r="C15" t="str">
            <v>EMSU2P85C3</v>
          </cell>
          <cell r="D15" t="str">
            <v>PM85C3</v>
          </cell>
          <cell r="E15" t="str">
            <v>2</v>
          </cell>
          <cell r="F15" t="str">
            <v>CRUCM10</v>
          </cell>
          <cell r="G15">
            <v>2</v>
          </cell>
          <cell r="J15" t="str">
            <v>BRAZM01</v>
          </cell>
          <cell r="K15">
            <v>1</v>
          </cell>
          <cell r="P15" t="str">
            <v>ACCEF01</v>
          </cell>
          <cell r="Q15">
            <v>0.01</v>
          </cell>
          <cell r="R15">
            <v>2328.0129007452456</v>
          </cell>
          <cell r="S15">
            <v>680.5</v>
          </cell>
          <cell r="T15">
            <v>0</v>
          </cell>
          <cell r="U15">
            <v>442.37114845938373</v>
          </cell>
          <cell r="V15">
            <v>0</v>
          </cell>
          <cell r="W15">
            <v>0</v>
          </cell>
          <cell r="X15">
            <v>34.508840492046296</v>
          </cell>
          <cell r="Y15">
            <v>3485.3928896966754</v>
          </cell>
          <cell r="Z15">
            <v>34.508840492046296</v>
          </cell>
          <cell r="AA15">
            <v>3450.8840492046293</v>
          </cell>
          <cell r="AB15">
            <v>3593.6150073341432</v>
          </cell>
        </row>
        <row r="16">
          <cell r="C16" t="str">
            <v>EMSU2P60C4</v>
          </cell>
          <cell r="D16" t="str">
            <v>PM60C4</v>
          </cell>
          <cell r="E16" t="str">
            <v>2</v>
          </cell>
          <cell r="F16" t="str">
            <v>CRUCM10</v>
          </cell>
          <cell r="G16">
            <v>2</v>
          </cell>
          <cell r="J16" t="str">
            <v>BRAZM01</v>
          </cell>
          <cell r="K16">
            <v>1</v>
          </cell>
          <cell r="P16" t="str">
            <v>ACCEF01</v>
          </cell>
          <cell r="Q16">
            <v>0.01</v>
          </cell>
          <cell r="R16">
            <v>1175.4812224376551</v>
          </cell>
          <cell r="S16">
            <v>680.5</v>
          </cell>
          <cell r="T16">
            <v>0</v>
          </cell>
          <cell r="U16">
            <v>442.37114845938373</v>
          </cell>
          <cell r="V16">
            <v>0</v>
          </cell>
          <cell r="W16">
            <v>0</v>
          </cell>
          <cell r="X16">
            <v>22.983523708970388</v>
          </cell>
          <cell r="Y16">
            <v>2321.3358946060093</v>
          </cell>
          <cell r="Z16">
            <v>22.983523708970388</v>
          </cell>
          <cell r="AA16">
            <v>2298.3523708970388</v>
          </cell>
          <cell r="AB16">
            <v>2024.330018910405</v>
          </cell>
        </row>
        <row r="17">
          <cell r="C17" t="str">
            <v>EMSU2P60C3</v>
          </cell>
          <cell r="D17" t="str">
            <v>PM60C3</v>
          </cell>
          <cell r="E17" t="str">
            <v>2</v>
          </cell>
          <cell r="F17" t="str">
            <v>CRUCM10</v>
          </cell>
          <cell r="G17">
            <v>2</v>
          </cell>
          <cell r="J17" t="str">
            <v>BRAZM01</v>
          </cell>
          <cell r="K17">
            <v>1</v>
          </cell>
          <cell r="P17" t="str">
            <v>ACCEF01</v>
          </cell>
          <cell r="Q17">
            <v>0.01</v>
          </cell>
          <cell r="R17">
            <v>1376.1989048540047</v>
          </cell>
          <cell r="S17">
            <v>680.5</v>
          </cell>
          <cell r="T17">
            <v>0</v>
          </cell>
          <cell r="U17">
            <v>442.37114845938373</v>
          </cell>
          <cell r="V17">
            <v>0</v>
          </cell>
          <cell r="W17">
            <v>0</v>
          </cell>
          <cell r="X17">
            <v>24.990700533133882</v>
          </cell>
          <cell r="Y17">
            <v>2524.0607538465219</v>
          </cell>
          <cell r="Z17">
            <v>24.990700533133882</v>
          </cell>
          <cell r="AA17">
            <v>2499.0700533133881</v>
          </cell>
          <cell r="AB17">
            <v>2297.6268417705892</v>
          </cell>
        </row>
        <row r="18">
          <cell r="C18" t="str">
            <v>EMSU2P60C2</v>
          </cell>
          <cell r="D18" t="str">
            <v>PM60C2</v>
          </cell>
          <cell r="E18" t="str">
            <v>2</v>
          </cell>
          <cell r="F18" t="str">
            <v>CRUCM10</v>
          </cell>
          <cell r="G18">
            <v>2</v>
          </cell>
          <cell r="J18" t="str">
            <v>BRAZM01</v>
          </cell>
          <cell r="K18">
            <v>1</v>
          </cell>
          <cell r="P18" t="str">
            <v>ACCEF01</v>
          </cell>
          <cell r="Q18">
            <v>0.01</v>
          </cell>
          <cell r="R18">
            <v>1591.1368128917914</v>
          </cell>
          <cell r="S18">
            <v>680.5</v>
          </cell>
          <cell r="T18">
            <v>0</v>
          </cell>
          <cell r="U18">
            <v>442.37114845938373</v>
          </cell>
          <cell r="V18">
            <v>0</v>
          </cell>
          <cell r="W18">
            <v>0</v>
          </cell>
          <cell r="X18">
            <v>27.140079613511748</v>
          </cell>
          <cell r="Y18">
            <v>2741.1480409646865</v>
          </cell>
          <cell r="Z18">
            <v>27.140079613511748</v>
          </cell>
          <cell r="AA18">
            <v>2714.0079613511748</v>
          </cell>
          <cell r="AB18">
            <v>2590.2858973743359</v>
          </cell>
        </row>
        <row r="19">
          <cell r="C19" t="str">
            <v>EMSU1P90C2</v>
          </cell>
          <cell r="D19" t="str">
            <v>PM90C2</v>
          </cell>
          <cell r="E19" t="str">
            <v>1</v>
          </cell>
          <cell r="F19" t="str">
            <v>CRUCM03</v>
          </cell>
          <cell r="G19">
            <v>3</v>
          </cell>
          <cell r="N19" t="str">
            <v>BRAQA01</v>
          </cell>
          <cell r="O19">
            <v>3</v>
          </cell>
          <cell r="P19" t="str">
            <v>ACCEF01</v>
          </cell>
          <cell r="Q19">
            <v>0.01</v>
          </cell>
          <cell r="R19">
            <v>1486.4931387519005</v>
          </cell>
          <cell r="S19">
            <v>1012.5</v>
          </cell>
          <cell r="T19">
            <v>0</v>
          </cell>
          <cell r="U19">
            <v>442.37114845938373</v>
          </cell>
          <cell r="V19">
            <v>0</v>
          </cell>
          <cell r="W19">
            <v>0</v>
          </cell>
          <cell r="X19">
            <v>14.548711484593838</v>
          </cell>
          <cell r="Y19">
            <v>1469.4198599439776</v>
          </cell>
          <cell r="Z19">
            <v>14.548711484593838</v>
          </cell>
          <cell r="AA19">
            <v>1454.8711484593837</v>
          </cell>
          <cell r="AB19">
            <v>5042.337135058403</v>
          </cell>
        </row>
        <row r="20">
          <cell r="C20" t="str">
            <v>EMSU1P90C1</v>
          </cell>
          <cell r="D20" t="str">
            <v>PM90C1</v>
          </cell>
          <cell r="E20" t="str">
            <v>1</v>
          </cell>
          <cell r="F20" t="str">
            <v>CRUCM03</v>
          </cell>
          <cell r="G20">
            <v>3</v>
          </cell>
          <cell r="N20" t="str">
            <v>BRAQA01</v>
          </cell>
          <cell r="O20">
            <v>3</v>
          </cell>
          <cell r="P20" t="str">
            <v>ACCEF01</v>
          </cell>
          <cell r="Q20">
            <v>0.01</v>
          </cell>
          <cell r="R20">
            <v>1677.1538385036399</v>
          </cell>
          <cell r="S20">
            <v>1012.5</v>
          </cell>
          <cell r="T20">
            <v>0</v>
          </cell>
          <cell r="U20">
            <v>442.37114845938373</v>
          </cell>
          <cell r="V20">
            <v>0</v>
          </cell>
          <cell r="W20">
            <v>0</v>
          </cell>
          <cell r="X20">
            <v>14.548711484593838</v>
          </cell>
          <cell r="Y20">
            <v>1469.4198599439776</v>
          </cell>
          <cell r="Z20">
            <v>14.548711484593838</v>
          </cell>
          <cell r="AA20">
            <v>1454.8711484593837</v>
          </cell>
          <cell r="AB20">
            <v>5042.337135058403</v>
          </cell>
        </row>
        <row r="21">
          <cell r="C21" t="str">
            <v>EMSU1P80C4</v>
          </cell>
          <cell r="D21" t="str">
            <v>PM80C4</v>
          </cell>
          <cell r="E21" t="str">
            <v>1</v>
          </cell>
          <cell r="F21" t="str">
            <v>CRUCM03</v>
          </cell>
          <cell r="G21">
            <v>3</v>
          </cell>
          <cell r="P21" t="str">
            <v>ACCEF01</v>
          </cell>
          <cell r="Q21">
            <v>0.01</v>
          </cell>
          <cell r="R21">
            <v>921.91559018293776</v>
          </cell>
          <cell r="S21">
            <v>188.20392332387877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11.101195135068165</v>
          </cell>
          <cell r="Y21">
            <v>1121.2207086418846</v>
          </cell>
          <cell r="Z21">
            <v>11.101195135068165</v>
          </cell>
          <cell r="AA21">
            <v>1110.1195135068165</v>
          </cell>
          <cell r="AB21">
            <v>1524.4919464310262</v>
          </cell>
        </row>
        <row r="22">
          <cell r="C22" t="str">
            <v>EMSU1P75C4</v>
          </cell>
          <cell r="D22" t="str">
            <v>PM75C4</v>
          </cell>
          <cell r="E22" t="str">
            <v>1</v>
          </cell>
          <cell r="F22" t="str">
            <v>CRUCM03</v>
          </cell>
          <cell r="G22">
            <v>3</v>
          </cell>
          <cell r="P22" t="str">
            <v>ACCEF01</v>
          </cell>
          <cell r="Q22">
            <v>0.01</v>
          </cell>
          <cell r="R22">
            <v>830.48326867982348</v>
          </cell>
          <cell r="S22">
            <v>188.20392332387877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10.186871920037023</v>
          </cell>
          <cell r="Y22">
            <v>1028.8740639237392</v>
          </cell>
          <cell r="Z22">
            <v>10.186871920037023</v>
          </cell>
          <cell r="AA22">
            <v>1018.6871920037022</v>
          </cell>
          <cell r="AB22">
            <v>1399.9978676198778</v>
          </cell>
        </row>
        <row r="23">
          <cell r="C23" t="str">
            <v>EMSU1P95C4</v>
          </cell>
          <cell r="D23" t="str">
            <v>PM95C4</v>
          </cell>
          <cell r="E23" t="str">
            <v>1</v>
          </cell>
          <cell r="F23" t="str">
            <v>CRUCM02</v>
          </cell>
          <cell r="G23">
            <v>2</v>
          </cell>
          <cell r="J23" t="str">
            <v>BRAZM02</v>
          </cell>
          <cell r="K23">
            <v>1</v>
          </cell>
          <cell r="P23" t="str">
            <v>ACCEF01</v>
          </cell>
          <cell r="Q23">
            <v>0.01</v>
          </cell>
          <cell r="R23">
            <v>1221.2157212810127</v>
          </cell>
          <cell r="S23">
            <v>935</v>
          </cell>
          <cell r="T23">
            <v>0</v>
          </cell>
          <cell r="U23">
            <v>285.57727272727271</v>
          </cell>
          <cell r="V23">
            <v>0</v>
          </cell>
          <cell r="W23">
            <v>0</v>
          </cell>
          <cell r="X23">
            <v>24.417929940082853</v>
          </cell>
          <cell r="Y23">
            <v>2466.2109239483684</v>
          </cell>
          <cell r="Z23">
            <v>24.417929940082853</v>
          </cell>
          <cell r="AA23">
            <v>2441.7929940082854</v>
          </cell>
          <cell r="AB23">
            <v>2142.4953222713993</v>
          </cell>
        </row>
        <row r="24">
          <cell r="C24" t="str">
            <v>EMSU1P85C2</v>
          </cell>
          <cell r="D24" t="str">
            <v>PM85C2</v>
          </cell>
          <cell r="E24" t="str">
            <v>1</v>
          </cell>
          <cell r="F24" t="str">
            <v>CRUCM02</v>
          </cell>
          <cell r="G24">
            <v>2</v>
          </cell>
          <cell r="J24" t="str">
            <v>BRAZM02</v>
          </cell>
          <cell r="K24">
            <v>1</v>
          </cell>
          <cell r="P24" t="str">
            <v>ACCEF01</v>
          </cell>
          <cell r="Q24">
            <v>0.01</v>
          </cell>
          <cell r="R24">
            <v>1348.1167250562607</v>
          </cell>
          <cell r="S24">
            <v>935</v>
          </cell>
          <cell r="T24">
            <v>0</v>
          </cell>
          <cell r="U24">
            <v>285.57727272727271</v>
          </cell>
          <cell r="V24">
            <v>0</v>
          </cell>
          <cell r="W24">
            <v>0</v>
          </cell>
          <cell r="X24">
            <v>25.686939977835337</v>
          </cell>
          <cell r="Y24">
            <v>2594.3809377613688</v>
          </cell>
          <cell r="Z24">
            <v>25.686939977835337</v>
          </cell>
          <cell r="AA24">
            <v>2568.6939977835336</v>
          </cell>
          <cell r="AB24">
            <v>2315.2834928601928</v>
          </cell>
        </row>
        <row r="25">
          <cell r="C25" t="str">
            <v>EMSU1P85C1</v>
          </cell>
          <cell r="D25" t="str">
            <v>PM85C1</v>
          </cell>
          <cell r="E25" t="str">
            <v>1</v>
          </cell>
          <cell r="F25" t="str">
            <v>CRUCM02</v>
          </cell>
          <cell r="G25">
            <v>2</v>
          </cell>
          <cell r="J25" t="str">
            <v>BRAZM02</v>
          </cell>
          <cell r="K25">
            <v>1</v>
          </cell>
          <cell r="P25" t="str">
            <v>ACCEF01</v>
          </cell>
          <cell r="Q25">
            <v>0.01</v>
          </cell>
          <cell r="R25">
            <v>1546.2198115629021</v>
          </cell>
          <cell r="S25">
            <v>935</v>
          </cell>
          <cell r="T25">
            <v>0</v>
          </cell>
          <cell r="U25">
            <v>285.57727272727271</v>
          </cell>
          <cell r="V25">
            <v>0</v>
          </cell>
          <cell r="W25">
            <v>0</v>
          </cell>
          <cell r="X25">
            <v>27.667970842901752</v>
          </cell>
          <cell r="Y25">
            <v>2794.4650551330769</v>
          </cell>
          <cell r="Z25">
            <v>27.667970842901752</v>
          </cell>
          <cell r="AA25">
            <v>2766.797084290175</v>
          </cell>
          <cell r="AB25">
            <v>2585.0202867952516</v>
          </cell>
        </row>
        <row r="26">
          <cell r="C26" t="str">
            <v>EMSU1P85C4</v>
          </cell>
          <cell r="D26" t="str">
            <v>PM85C4</v>
          </cell>
          <cell r="E26" t="str">
            <v>1</v>
          </cell>
          <cell r="F26" t="str">
            <v>CRUCM02</v>
          </cell>
          <cell r="G26">
            <v>2</v>
          </cell>
          <cell r="J26" t="str">
            <v>BRAZM02</v>
          </cell>
          <cell r="K26">
            <v>1</v>
          </cell>
          <cell r="P26" t="str">
            <v>ACCEF01</v>
          </cell>
          <cell r="Q26">
            <v>0.01</v>
          </cell>
          <cell r="R26">
            <v>1014.1641921889461</v>
          </cell>
          <cell r="S26">
            <v>935</v>
          </cell>
          <cell r="T26">
            <v>0</v>
          </cell>
          <cell r="U26">
            <v>285.57727272727271</v>
          </cell>
          <cell r="V26">
            <v>0</v>
          </cell>
          <cell r="W26">
            <v>0</v>
          </cell>
          <cell r="X26">
            <v>22.347414649162189</v>
          </cell>
          <cell r="Y26">
            <v>2257.0888795653809</v>
          </cell>
          <cell r="Z26">
            <v>22.347414649162189</v>
          </cell>
          <cell r="AA26">
            <v>2234.7414649162188</v>
          </cell>
          <cell r="AB26">
            <v>1860.5743455642889</v>
          </cell>
        </row>
        <row r="27">
          <cell r="C27" t="str">
            <v>EMSU1P75C2</v>
          </cell>
          <cell r="D27" t="str">
            <v>PM75C2</v>
          </cell>
          <cell r="E27" t="str">
            <v>1</v>
          </cell>
          <cell r="F27" t="str">
            <v>CRUCM03</v>
          </cell>
          <cell r="G27">
            <v>3</v>
          </cell>
          <cell r="P27" t="str">
            <v>ACCEF01</v>
          </cell>
          <cell r="Q27">
            <v>0.01</v>
          </cell>
          <cell r="R27">
            <v>1112.6457717647177</v>
          </cell>
          <cell r="S27">
            <v>188.20392332387877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13.008496950885965</v>
          </cell>
          <cell r="Y27">
            <v>1313.8581920394824</v>
          </cell>
          <cell r="Z27">
            <v>13.008496950885965</v>
          </cell>
          <cell r="AA27">
            <v>1300.8496950885965</v>
          </cell>
          <cell r="AB27">
            <v>1784.1898067407194</v>
          </cell>
        </row>
        <row r="28">
          <cell r="C28" t="str">
            <v>EMSU1P75C1</v>
          </cell>
          <cell r="D28" t="str">
            <v>PM75C1</v>
          </cell>
          <cell r="E28" t="str">
            <v>1</v>
          </cell>
          <cell r="F28" t="str">
            <v>CRUCM02</v>
          </cell>
          <cell r="G28">
            <v>2</v>
          </cell>
          <cell r="J28" t="str">
            <v>BRAZM02</v>
          </cell>
          <cell r="K28">
            <v>1</v>
          </cell>
          <cell r="P28" t="str">
            <v>ACCEF01</v>
          </cell>
          <cell r="Q28">
            <v>0.01</v>
          </cell>
          <cell r="R28">
            <v>1281.377760185818</v>
          </cell>
          <cell r="S28">
            <v>935</v>
          </cell>
          <cell r="T28">
            <v>0</v>
          </cell>
          <cell r="U28">
            <v>285.57727272727271</v>
          </cell>
          <cell r="V28">
            <v>0</v>
          </cell>
          <cell r="W28">
            <v>0</v>
          </cell>
          <cell r="X28">
            <v>25.019550329130912</v>
          </cell>
          <cell r="Y28">
            <v>2526.9745832422223</v>
          </cell>
          <cell r="Z28">
            <v>25.019550329130912</v>
          </cell>
          <cell r="AA28">
            <v>2501.9550329130911</v>
          </cell>
          <cell r="AB28">
            <v>2224.4118424879298</v>
          </cell>
        </row>
        <row r="29">
          <cell r="C29" t="str">
            <v>EMSU1P60C4</v>
          </cell>
          <cell r="D29" t="str">
            <v>PM60C4</v>
          </cell>
          <cell r="E29" t="str">
            <v>1</v>
          </cell>
          <cell r="F29" t="str">
            <v>CRUCM03</v>
          </cell>
          <cell r="G29">
            <v>3</v>
          </cell>
          <cell r="P29" t="str">
            <v>ACCEF01</v>
          </cell>
          <cell r="Q29">
            <v>0.01</v>
          </cell>
          <cell r="R29">
            <v>587.74061121882755</v>
          </cell>
          <cell r="S29">
            <v>188.20392332387877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7.7594453454270642</v>
          </cell>
          <cell r="Y29">
            <v>783.7039798881334</v>
          </cell>
          <cell r="Z29">
            <v>7.7594453454270642</v>
          </cell>
          <cell r="AA29">
            <v>775.94453454270638</v>
          </cell>
          <cell r="AB29">
            <v>1069.4799169436776</v>
          </cell>
        </row>
        <row r="30">
          <cell r="C30" t="str">
            <v>EMSU1P60C3</v>
          </cell>
          <cell r="D30" t="str">
            <v>PM60C3</v>
          </cell>
          <cell r="E30" t="str">
            <v>1</v>
          </cell>
          <cell r="F30" t="str">
            <v>CRUCM03</v>
          </cell>
          <cell r="G30">
            <v>3</v>
          </cell>
          <cell r="P30" t="str">
            <v>ACCEF01</v>
          </cell>
          <cell r="Q30">
            <v>0.01</v>
          </cell>
          <cell r="R30">
            <v>688.09945242700235</v>
          </cell>
          <cell r="S30">
            <v>188.20392332387877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8.7630337575088113</v>
          </cell>
          <cell r="Y30">
            <v>885.06640950838982</v>
          </cell>
          <cell r="Z30">
            <v>8.7630337575088113</v>
          </cell>
          <cell r="AA30">
            <v>876.30337575088106</v>
          </cell>
          <cell r="AB30">
            <v>1206.1283283737696</v>
          </cell>
        </row>
        <row r="31">
          <cell r="C31" t="str">
            <v>EMSU1P60C1</v>
          </cell>
          <cell r="D31" t="str">
            <v>PM60C1</v>
          </cell>
          <cell r="E31" t="str">
            <v>1</v>
          </cell>
          <cell r="F31" t="str">
            <v>CRUCM02</v>
          </cell>
          <cell r="G31">
            <v>2</v>
          </cell>
          <cell r="J31" t="str">
            <v>BRAZM02</v>
          </cell>
          <cell r="K31">
            <v>1</v>
          </cell>
          <cell r="P31" t="str">
            <v>ACCEF01</v>
          </cell>
          <cell r="Q31">
            <v>0.01</v>
          </cell>
          <cell r="R31">
            <v>911.17660244216881</v>
          </cell>
          <cell r="S31">
            <v>935</v>
          </cell>
          <cell r="T31">
            <v>0</v>
          </cell>
          <cell r="U31">
            <v>285.57727272727271</v>
          </cell>
          <cell r="V31">
            <v>0</v>
          </cell>
          <cell r="W31">
            <v>0</v>
          </cell>
          <cell r="X31">
            <v>21.317538751694414</v>
          </cell>
          <cell r="Y31">
            <v>2153.0714139211359</v>
          </cell>
          <cell r="Z31">
            <v>21.317538751694414</v>
          </cell>
          <cell r="AA31">
            <v>2131.7538751694415</v>
          </cell>
          <cell r="AB31">
            <v>1720.3466350159047</v>
          </cell>
        </row>
        <row r="32">
          <cell r="C32" t="str">
            <v>EMSU1P85C3</v>
          </cell>
          <cell r="D32" t="str">
            <v>PM85C3</v>
          </cell>
          <cell r="E32" t="str">
            <v>1</v>
          </cell>
          <cell r="F32" t="str">
            <v>CRUCM03</v>
          </cell>
          <cell r="G32">
            <v>3</v>
          </cell>
          <cell r="P32" t="str">
            <v>ACCEF01</v>
          </cell>
          <cell r="Q32">
            <v>0.01</v>
          </cell>
          <cell r="R32">
            <v>1164.0064503726228</v>
          </cell>
          <cell r="S32">
            <v>188.20392332387877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13.522103736965017</v>
          </cell>
          <cell r="Y32">
            <v>1365.7324774334666</v>
          </cell>
          <cell r="Z32">
            <v>13.522103736965017</v>
          </cell>
          <cell r="AA32">
            <v>1352.2103736965016</v>
          </cell>
          <cell r="AB32">
            <v>1854.1224111555466</v>
          </cell>
        </row>
        <row r="33">
          <cell r="C33" t="str">
            <v>EMSS2P90CH1</v>
          </cell>
          <cell r="D33" t="str">
            <v>PM90CH1</v>
          </cell>
          <cell r="E33" t="str">
            <v>2</v>
          </cell>
          <cell r="F33" t="str">
            <v>CRUCM08</v>
          </cell>
          <cell r="G33">
            <v>2</v>
          </cell>
          <cell r="J33" t="str">
            <v>BRAZM01</v>
          </cell>
          <cell r="K33">
            <v>2</v>
          </cell>
          <cell r="P33" t="str">
            <v>ACCEF01</v>
          </cell>
          <cell r="Q33">
            <v>0.01</v>
          </cell>
          <cell r="R33">
            <v>3806.1668147520777</v>
          </cell>
          <cell r="S33">
            <v>1247.3885855205212</v>
          </cell>
          <cell r="T33">
            <v>0</v>
          </cell>
          <cell r="U33">
            <v>884.74229691876747</v>
          </cell>
          <cell r="V33">
            <v>0</v>
          </cell>
          <cell r="W33">
            <v>0</v>
          </cell>
          <cell r="X33">
            <v>59.382976971913656</v>
          </cell>
          <cell r="Y33">
            <v>5997.6806741632799</v>
          </cell>
          <cell r="Z33">
            <v>59.382976971913656</v>
          </cell>
          <cell r="AA33">
            <v>5938.2976971913658</v>
          </cell>
          <cell r="AB33">
            <v>5975.8461739004351</v>
          </cell>
        </row>
        <row r="34">
          <cell r="C34" t="str">
            <v>EMSS2P90CH2</v>
          </cell>
          <cell r="D34" t="str">
            <v>PM90CH2</v>
          </cell>
          <cell r="E34" t="str">
            <v>2</v>
          </cell>
          <cell r="F34" t="str">
            <v>CRUCM08</v>
          </cell>
          <cell r="G34">
            <v>2</v>
          </cell>
          <cell r="J34" t="str">
            <v>BRAZM01</v>
          </cell>
          <cell r="K34">
            <v>2</v>
          </cell>
          <cell r="P34" t="str">
            <v>ACCEF01</v>
          </cell>
          <cell r="Q34">
            <v>0.01</v>
          </cell>
          <cell r="R34">
            <v>4286.626640383226</v>
          </cell>
          <cell r="S34">
            <v>1247.3885855205212</v>
          </cell>
          <cell r="T34">
            <v>0</v>
          </cell>
          <cell r="U34">
            <v>884.74229691876747</v>
          </cell>
          <cell r="V34">
            <v>0</v>
          </cell>
          <cell r="W34">
            <v>0</v>
          </cell>
          <cell r="X34">
            <v>64.187575228225157</v>
          </cell>
          <cell r="Y34">
            <v>6482.9450980507399</v>
          </cell>
          <cell r="Z34">
            <v>64.187575228225157</v>
          </cell>
          <cell r="AA34">
            <v>6418.7575228225151</v>
          </cell>
          <cell r="AB34">
            <v>6630.0393783864156</v>
          </cell>
        </row>
        <row r="35">
          <cell r="C35" t="str">
            <v>EMSS2P75C1</v>
          </cell>
          <cell r="D35" t="str">
            <v>PM75C1</v>
          </cell>
          <cell r="E35" t="str">
            <v>2</v>
          </cell>
          <cell r="F35" t="str">
            <v>CRUCM08</v>
          </cell>
          <cell r="G35">
            <v>2</v>
          </cell>
          <cell r="J35" t="str">
            <v>BRAZM01</v>
          </cell>
          <cell r="K35">
            <v>2</v>
          </cell>
          <cell r="P35" t="str">
            <v>ACCEF01</v>
          </cell>
          <cell r="Q35">
            <v>0.01</v>
          </cell>
          <cell r="R35">
            <v>2562.7555203716361</v>
          </cell>
          <cell r="S35">
            <v>1247.3885855205212</v>
          </cell>
          <cell r="T35">
            <v>0</v>
          </cell>
          <cell r="U35">
            <v>884.74229691876747</v>
          </cell>
          <cell r="V35">
            <v>0</v>
          </cell>
          <cell r="W35">
            <v>0</v>
          </cell>
          <cell r="X35">
            <v>46.948864028109249</v>
          </cell>
          <cell r="Y35">
            <v>4741.8352668390335</v>
          </cell>
          <cell r="Z35">
            <v>46.948864028109249</v>
          </cell>
          <cell r="AA35">
            <v>4694.8864028109247</v>
          </cell>
          <cell r="AB35">
            <v>4282.8196693508598</v>
          </cell>
        </row>
        <row r="36">
          <cell r="C36" t="str">
            <v>EMSS2P90C1</v>
          </cell>
          <cell r="D36" t="str">
            <v>PM90C1</v>
          </cell>
          <cell r="E36" t="str">
            <v>2</v>
          </cell>
          <cell r="F36" t="str">
            <v>CRUCM08</v>
          </cell>
          <cell r="G36">
            <v>2</v>
          </cell>
          <cell r="J36" t="str">
            <v>BRAZM01</v>
          </cell>
          <cell r="K36">
            <v>2</v>
          </cell>
          <cell r="P36" t="str">
            <v>ACCEF01</v>
          </cell>
          <cell r="Q36">
            <v>0.01</v>
          </cell>
          <cell r="R36">
            <v>3354.3076770072798</v>
          </cell>
          <cell r="S36">
            <v>1247.3885855205212</v>
          </cell>
          <cell r="T36">
            <v>0</v>
          </cell>
          <cell r="U36">
            <v>884.74229691876747</v>
          </cell>
          <cell r="V36">
            <v>0</v>
          </cell>
          <cell r="W36">
            <v>0</v>
          </cell>
          <cell r="X36">
            <v>54.864385594465688</v>
          </cell>
          <cell r="Y36">
            <v>5541.302945041034</v>
          </cell>
          <cell r="Z36">
            <v>54.864385594465688</v>
          </cell>
          <cell r="AA36">
            <v>5486.4385594465684</v>
          </cell>
          <cell r="AB36">
            <v>5360.5956128171501</v>
          </cell>
        </row>
        <row r="37">
          <cell r="C37" t="str">
            <v>EMSS2P90C2</v>
          </cell>
          <cell r="D37" t="str">
            <v>PM90C2</v>
          </cell>
          <cell r="E37" t="str">
            <v>2</v>
          </cell>
          <cell r="F37" t="str">
            <v>CRUCM08</v>
          </cell>
          <cell r="G37">
            <v>2</v>
          </cell>
          <cell r="J37" t="str">
            <v>BRAZM01</v>
          </cell>
          <cell r="K37">
            <v>2</v>
          </cell>
          <cell r="P37" t="str">
            <v>ACCEF01</v>
          </cell>
          <cell r="Q37">
            <v>0.01</v>
          </cell>
          <cell r="R37">
            <v>2972.9862775038009</v>
          </cell>
          <cell r="S37">
            <v>1247.3885855205212</v>
          </cell>
          <cell r="T37">
            <v>0</v>
          </cell>
          <cell r="U37">
            <v>884.74229691876747</v>
          </cell>
          <cell r="V37">
            <v>0</v>
          </cell>
          <cell r="W37">
            <v>0</v>
          </cell>
          <cell r="X37">
            <v>51.051171599430901</v>
          </cell>
          <cell r="Y37">
            <v>5156.1683315425207</v>
          </cell>
          <cell r="Z37">
            <v>51.051171599430901</v>
          </cell>
          <cell r="AA37">
            <v>5105.11715994309</v>
          </cell>
          <cell r="AB37">
            <v>4841.3891048587311</v>
          </cell>
        </row>
        <row r="38">
          <cell r="C38" t="str">
            <v>EMSS1P75C3</v>
          </cell>
          <cell r="D38" t="str">
            <v>PM75C3</v>
          </cell>
          <cell r="E38" t="str">
            <v>1</v>
          </cell>
          <cell r="F38" t="str">
            <v>CRUCM03</v>
          </cell>
          <cell r="G38">
            <v>3</v>
          </cell>
          <cell r="N38" t="str">
            <v>BRAQA01</v>
          </cell>
          <cell r="O38">
            <v>3</v>
          </cell>
          <cell r="P38" t="str">
            <v>ACCEF01</v>
          </cell>
          <cell r="Q38">
            <v>0.01</v>
          </cell>
          <cell r="R38">
            <v>970.14258220991314</v>
          </cell>
          <cell r="S38">
            <v>188.20392332387877</v>
          </cell>
          <cell r="T38">
            <v>0</v>
          </cell>
          <cell r="U38">
            <v>0</v>
          </cell>
          <cell r="V38">
            <v>0</v>
          </cell>
          <cell r="W38">
            <v>111</v>
          </cell>
          <cell r="X38">
            <v>12.693465055337921</v>
          </cell>
          <cell r="Y38">
            <v>1282.0399705891298</v>
          </cell>
          <cell r="Z38">
            <v>12.693465055337921</v>
          </cell>
          <cell r="AA38">
            <v>1269.346505533792</v>
          </cell>
          <cell r="AB38">
            <v>1620.1577290287739</v>
          </cell>
        </row>
        <row r="39">
          <cell r="C39" t="str">
            <v>EMSS2P70C4</v>
          </cell>
          <cell r="D39" t="str">
            <v>PM70C4</v>
          </cell>
          <cell r="E39" t="str">
            <v>2</v>
          </cell>
          <cell r="F39" t="str">
            <v>CRUCM08</v>
          </cell>
          <cell r="G39">
            <v>2</v>
          </cell>
          <cell r="J39" t="str">
            <v>BRAZM01</v>
          </cell>
          <cell r="K39">
            <v>2</v>
          </cell>
          <cell r="P39" t="str">
            <v>ACCEF01</v>
          </cell>
          <cell r="Q39">
            <v>0.01</v>
          </cell>
          <cell r="R39">
            <v>1489.5469004745771</v>
          </cell>
          <cell r="S39">
            <v>1247.3885855205212</v>
          </cell>
          <cell r="T39">
            <v>0</v>
          </cell>
          <cell r="U39">
            <v>884.74229691876747</v>
          </cell>
          <cell r="V39">
            <v>0</v>
          </cell>
          <cell r="W39">
            <v>0</v>
          </cell>
          <cell r="X39">
            <v>36.216777829138657</v>
          </cell>
          <cell r="Y39">
            <v>3657.8945607430041</v>
          </cell>
          <cell r="Z39">
            <v>36.216777829138657</v>
          </cell>
          <cell r="AA39">
            <v>3621.6777829138655</v>
          </cell>
          <cell r="AB39">
            <v>2821.5408096456808</v>
          </cell>
        </row>
        <row r="40">
          <cell r="C40" t="str">
            <v>EMSS2P75C4</v>
          </cell>
          <cell r="D40" t="str">
            <v>PM75C4</v>
          </cell>
          <cell r="E40" t="str">
            <v>2</v>
          </cell>
          <cell r="F40" t="str">
            <v>CRUCM08</v>
          </cell>
          <cell r="G40">
            <v>2</v>
          </cell>
          <cell r="J40" t="str">
            <v>BRAZM01</v>
          </cell>
          <cell r="K40">
            <v>2</v>
          </cell>
          <cell r="P40" t="str">
            <v>ACCEF01</v>
          </cell>
          <cell r="Q40">
            <v>0.01</v>
          </cell>
          <cell r="R40">
            <v>1660.966537359647</v>
          </cell>
          <cell r="S40">
            <v>1247.3885855205212</v>
          </cell>
          <cell r="T40">
            <v>0</v>
          </cell>
          <cell r="U40">
            <v>884.74229691876747</v>
          </cell>
          <cell r="V40">
            <v>0</v>
          </cell>
          <cell r="W40">
            <v>0</v>
          </cell>
          <cell r="X40">
            <v>37.930974197989357</v>
          </cell>
          <cell r="Y40">
            <v>3831.0283939969245</v>
          </cell>
          <cell r="Z40">
            <v>37.930974197989357</v>
          </cell>
          <cell r="AA40">
            <v>3793.0974197989353</v>
          </cell>
          <cell r="AB40">
            <v>3054.9454682315554</v>
          </cell>
        </row>
        <row r="41">
          <cell r="C41" t="str">
            <v>EMSS2P75C3</v>
          </cell>
          <cell r="D41" t="str">
            <v>PM75C3</v>
          </cell>
          <cell r="E41" t="str">
            <v>2</v>
          </cell>
          <cell r="F41" t="str">
            <v>CRUCM08</v>
          </cell>
          <cell r="G41">
            <v>2</v>
          </cell>
          <cell r="J41" t="str">
            <v>BRAZM01</v>
          </cell>
          <cell r="K41">
            <v>2</v>
          </cell>
          <cell r="P41" t="str">
            <v>ACCEF01</v>
          </cell>
          <cell r="Q41">
            <v>0.01</v>
          </cell>
          <cell r="R41">
            <v>1940.2851644198263</v>
          </cell>
          <cell r="S41">
            <v>1247.3885855205212</v>
          </cell>
          <cell r="T41">
            <v>0</v>
          </cell>
          <cell r="U41">
            <v>884.74229691876747</v>
          </cell>
          <cell r="V41">
            <v>0</v>
          </cell>
          <cell r="W41">
            <v>0</v>
          </cell>
          <cell r="X41">
            <v>40.724160468591151</v>
          </cell>
          <cell r="Y41">
            <v>4113.1402073277059</v>
          </cell>
          <cell r="Z41">
            <v>40.724160468591151</v>
          </cell>
          <cell r="AA41">
            <v>4072.4160468591149</v>
          </cell>
          <cell r="AB41">
            <v>3435.2651910493478</v>
          </cell>
        </row>
        <row r="42">
          <cell r="C42" t="str">
            <v>EMSS2P85C3</v>
          </cell>
          <cell r="D42" t="str">
            <v>PM85C3</v>
          </cell>
          <cell r="E42" t="str">
            <v>2</v>
          </cell>
          <cell r="F42" t="str">
            <v>CRUCM08</v>
          </cell>
          <cell r="G42">
            <v>2</v>
          </cell>
          <cell r="J42" t="str">
            <v>BRAZM01</v>
          </cell>
          <cell r="K42">
            <v>2</v>
          </cell>
          <cell r="P42" t="str">
            <v>ACCEF01</v>
          </cell>
          <cell r="Q42">
            <v>0.01</v>
          </cell>
          <cell r="R42">
            <v>2328.0129007452456</v>
          </cell>
          <cell r="S42">
            <v>1247.3885855205212</v>
          </cell>
          <cell r="T42">
            <v>0</v>
          </cell>
          <cell r="U42">
            <v>884.74229691876747</v>
          </cell>
          <cell r="V42">
            <v>0</v>
          </cell>
          <cell r="W42">
            <v>0</v>
          </cell>
          <cell r="X42">
            <v>44.601437831845345</v>
          </cell>
          <cell r="Y42">
            <v>4504.7452210163792</v>
          </cell>
          <cell r="Z42">
            <v>44.601437831845345</v>
          </cell>
          <cell r="AA42">
            <v>4460.1437831845342</v>
          </cell>
          <cell r="AB42">
            <v>3963.1945553028931</v>
          </cell>
        </row>
        <row r="43">
          <cell r="C43" t="str">
            <v>EMSS2P80C3</v>
          </cell>
          <cell r="D43" t="str">
            <v>PM80C3</v>
          </cell>
          <cell r="E43" t="str">
            <v>2</v>
          </cell>
          <cell r="F43" t="str">
            <v>CRUCM08</v>
          </cell>
          <cell r="G43">
            <v>2</v>
          </cell>
          <cell r="J43" t="str">
            <v>BRAZM01</v>
          </cell>
          <cell r="K43">
            <v>2</v>
          </cell>
          <cell r="P43" t="str">
            <v>ACCEF01</v>
          </cell>
          <cell r="Q43">
            <v>0.01</v>
          </cell>
          <cell r="R43">
            <v>2129.6588840688364</v>
          </cell>
          <cell r="S43">
            <v>1247.3885855205212</v>
          </cell>
          <cell r="T43">
            <v>0</v>
          </cell>
          <cell r="U43">
            <v>884.74229691876747</v>
          </cell>
          <cell r="V43">
            <v>0</v>
          </cell>
          <cell r="W43">
            <v>0</v>
          </cell>
          <cell r="X43">
            <v>42.617897665081259</v>
          </cell>
          <cell r="Y43">
            <v>4304.4076641732063</v>
          </cell>
          <cell r="Z43">
            <v>42.617897665081259</v>
          </cell>
          <cell r="AA43">
            <v>4261.7897665081255</v>
          </cell>
          <cell r="AB43">
            <v>3693.1160953156382</v>
          </cell>
        </row>
        <row r="44">
          <cell r="C44" t="str">
            <v>EMSS2P85C2</v>
          </cell>
          <cell r="D44" t="str">
            <v>PM85C2</v>
          </cell>
          <cell r="E44" t="str">
            <v>2</v>
          </cell>
          <cell r="F44" t="str">
            <v>CRUCM08</v>
          </cell>
          <cell r="G44">
            <v>2</v>
          </cell>
          <cell r="J44" t="str">
            <v>BRAZM01</v>
          </cell>
          <cell r="K44">
            <v>2</v>
          </cell>
          <cell r="P44" t="str">
            <v>ACCEF01</v>
          </cell>
          <cell r="Q44">
            <v>0.01</v>
          </cell>
          <cell r="R44">
            <v>2696.2334501125215</v>
          </cell>
          <cell r="S44">
            <v>1247.3885855205212</v>
          </cell>
          <cell r="T44">
            <v>0</v>
          </cell>
          <cell r="U44">
            <v>884.74229691876747</v>
          </cell>
          <cell r="V44">
            <v>0</v>
          </cell>
          <cell r="W44">
            <v>0</v>
          </cell>
          <cell r="X44">
            <v>48.283643325518106</v>
          </cell>
          <cell r="Y44">
            <v>4876.6479758773285</v>
          </cell>
          <cell r="Z44">
            <v>48.283643325518106</v>
          </cell>
          <cell r="AA44">
            <v>4828.3643325518105</v>
          </cell>
          <cell r="AB44">
            <v>4464.5629700953859</v>
          </cell>
        </row>
        <row r="45">
          <cell r="C45" t="str">
            <v>EMSS2P75C2</v>
          </cell>
          <cell r="D45" t="str">
            <v>PM75C2</v>
          </cell>
          <cell r="E45" t="str">
            <v>2</v>
          </cell>
          <cell r="F45" t="str">
            <v>CRUCM08</v>
          </cell>
          <cell r="G45">
            <v>2</v>
          </cell>
          <cell r="J45" t="str">
            <v>BRAZM01</v>
          </cell>
          <cell r="K45">
            <v>2</v>
          </cell>
          <cell r="P45" t="str">
            <v>ACCEF01</v>
          </cell>
          <cell r="Q45">
            <v>0.01</v>
          </cell>
          <cell r="R45">
            <v>2225.2915435294353</v>
          </cell>
          <cell r="S45">
            <v>1247.3885855205212</v>
          </cell>
          <cell r="T45">
            <v>0</v>
          </cell>
          <cell r="U45">
            <v>884.74229691876747</v>
          </cell>
          <cell r="V45">
            <v>0</v>
          </cell>
          <cell r="W45">
            <v>0</v>
          </cell>
          <cell r="X45">
            <v>43.574224259687242</v>
          </cell>
          <cell r="Y45">
            <v>4400.9966502284115</v>
          </cell>
          <cell r="Z45">
            <v>43.574224259687242</v>
          </cell>
          <cell r="AA45">
            <v>4357.4224259687244</v>
          </cell>
          <cell r="AB45">
            <v>3823.3293464732387</v>
          </cell>
        </row>
        <row r="46">
          <cell r="C46" t="str">
            <v>EMSS1P90C2</v>
          </cell>
          <cell r="D46" t="str">
            <v>PM90C2</v>
          </cell>
          <cell r="E46">
            <v>1</v>
          </cell>
          <cell r="F46" t="str">
            <v>CRUCM04</v>
          </cell>
          <cell r="G46">
            <v>1</v>
          </cell>
          <cell r="H46" t="str">
            <v>CRUCM03</v>
          </cell>
          <cell r="I46">
            <v>1</v>
          </cell>
          <cell r="P46" t="str">
            <v>ACCEF01</v>
          </cell>
          <cell r="Q46">
            <v>0.01</v>
          </cell>
          <cell r="R46">
            <v>1486.4931387519005</v>
          </cell>
          <cell r="S46">
            <v>141.59</v>
          </cell>
          <cell r="T46">
            <v>62.73464110795959</v>
          </cell>
          <cell r="U46">
            <v>0</v>
          </cell>
          <cell r="V46">
            <v>0</v>
          </cell>
          <cell r="W46">
            <v>0</v>
          </cell>
          <cell r="X46">
            <v>16.908177798598601</v>
          </cell>
          <cell r="Y46">
            <v>1707.7259576584586</v>
          </cell>
          <cell r="Z46">
            <v>16.908177798598601</v>
          </cell>
          <cell r="AA46">
            <v>1690.8177798598599</v>
          </cell>
          <cell r="AB46">
            <v>2174.5040571345658</v>
          </cell>
        </row>
        <row r="47">
          <cell r="C47" t="str">
            <v>EMSS1P90C1</v>
          </cell>
          <cell r="D47" t="str">
            <v>PM90C1</v>
          </cell>
          <cell r="E47">
            <v>1</v>
          </cell>
          <cell r="F47" t="str">
            <v>CRUCM04</v>
          </cell>
          <cell r="G47">
            <v>1</v>
          </cell>
          <cell r="H47" t="str">
            <v>CRUCM03</v>
          </cell>
          <cell r="I47">
            <v>1</v>
          </cell>
          <cell r="P47" t="str">
            <v>ACCEF01</v>
          </cell>
          <cell r="Q47">
            <v>0.01</v>
          </cell>
          <cell r="R47">
            <v>1677.1538385036399</v>
          </cell>
          <cell r="S47">
            <v>141.59</v>
          </cell>
          <cell r="T47">
            <v>62.73464110795959</v>
          </cell>
          <cell r="U47">
            <v>0</v>
          </cell>
          <cell r="V47">
            <v>0</v>
          </cell>
          <cell r="W47">
            <v>0</v>
          </cell>
          <cell r="X47">
            <v>18.814784796115994</v>
          </cell>
          <cell r="Y47">
            <v>1900.2932644077155</v>
          </cell>
          <cell r="Z47">
            <v>18.814784796115994</v>
          </cell>
          <cell r="AA47">
            <v>1881.4784796115994</v>
          </cell>
          <cell r="AB47">
            <v>2434.1073111137753</v>
          </cell>
        </row>
        <row r="48">
          <cell r="C48" t="str">
            <v>EMSS1P85C2</v>
          </cell>
          <cell r="D48" t="str">
            <v>PM85C2</v>
          </cell>
          <cell r="E48" t="str">
            <v>1</v>
          </cell>
          <cell r="F48" t="str">
            <v>CRUCM03</v>
          </cell>
          <cell r="G48">
            <v>3</v>
          </cell>
          <cell r="N48" t="str">
            <v>BRAQA01</v>
          </cell>
          <cell r="O48">
            <v>3</v>
          </cell>
          <cell r="P48" t="str">
            <v>ACCEF01</v>
          </cell>
          <cell r="Q48">
            <v>0.01</v>
          </cell>
          <cell r="R48">
            <v>1348.1167250562607</v>
          </cell>
          <cell r="S48">
            <v>188.20392332387877</v>
          </cell>
          <cell r="T48">
            <v>0</v>
          </cell>
          <cell r="U48">
            <v>0</v>
          </cell>
          <cell r="V48">
            <v>0</v>
          </cell>
          <cell r="W48">
            <v>111</v>
          </cell>
          <cell r="X48">
            <v>16.473206483801395</v>
          </cell>
          <cell r="Y48">
            <v>1663.7938548639411</v>
          </cell>
          <cell r="Z48">
            <v>16.473206483801395</v>
          </cell>
          <cell r="AA48">
            <v>1647.3206483801396</v>
          </cell>
          <cell r="AB48">
            <v>2134.8066185517928</v>
          </cell>
        </row>
        <row r="49">
          <cell r="C49" t="str">
            <v>EMSS1P85C1</v>
          </cell>
          <cell r="D49" t="str">
            <v>PM85C1</v>
          </cell>
          <cell r="E49" t="str">
            <v>1</v>
          </cell>
          <cell r="F49" t="str">
            <v>CRUCM03</v>
          </cell>
          <cell r="G49">
            <v>3</v>
          </cell>
          <cell r="N49" t="str">
            <v>BRAQA01</v>
          </cell>
          <cell r="O49">
            <v>3</v>
          </cell>
          <cell r="P49" t="str">
            <v>ACCEF01</v>
          </cell>
          <cell r="Q49">
            <v>0.01</v>
          </cell>
          <cell r="R49">
            <v>1546.2198115629021</v>
          </cell>
          <cell r="S49">
            <v>188.20392332387877</v>
          </cell>
          <cell r="T49">
            <v>0</v>
          </cell>
          <cell r="U49">
            <v>0</v>
          </cell>
          <cell r="V49">
            <v>0</v>
          </cell>
          <cell r="W49">
            <v>111</v>
          </cell>
          <cell r="X49">
            <v>18.45423734886781</v>
          </cell>
          <cell r="Y49">
            <v>1863.8779722356487</v>
          </cell>
          <cell r="Z49">
            <v>18.45423734886781</v>
          </cell>
          <cell r="AA49">
            <v>1845.4237348867809</v>
          </cell>
          <cell r="AB49">
            <v>2404.5434124868516</v>
          </cell>
        </row>
        <row r="50">
          <cell r="C50" t="str">
            <v>EMSS1P85C4</v>
          </cell>
          <cell r="D50" t="str">
            <v>PM85C4</v>
          </cell>
          <cell r="E50" t="str">
            <v>1</v>
          </cell>
          <cell r="F50" t="str">
            <v>CRUCM03</v>
          </cell>
          <cell r="G50">
            <v>3</v>
          </cell>
          <cell r="N50" t="str">
            <v>BRAQA01</v>
          </cell>
          <cell r="O50">
            <v>3</v>
          </cell>
          <cell r="P50" t="str">
            <v>ACCEF01</v>
          </cell>
          <cell r="Q50">
            <v>0.01</v>
          </cell>
          <cell r="R50">
            <v>1014.1641921889461</v>
          </cell>
          <cell r="S50">
            <v>188.20392332387877</v>
          </cell>
          <cell r="T50">
            <v>0</v>
          </cell>
          <cell r="U50">
            <v>0</v>
          </cell>
          <cell r="V50">
            <v>0</v>
          </cell>
          <cell r="W50">
            <v>111</v>
          </cell>
          <cell r="X50">
            <v>13.133681155128249</v>
          </cell>
          <cell r="Y50">
            <v>1326.5017966679532</v>
          </cell>
          <cell r="Z50">
            <v>13.133681155128249</v>
          </cell>
          <cell r="AA50">
            <v>1313.3681155128249</v>
          </cell>
          <cell r="AB50">
            <v>1680.0974712558891</v>
          </cell>
        </row>
        <row r="51">
          <cell r="C51" t="str">
            <v>EMSS1P85C3</v>
          </cell>
          <cell r="D51" t="str">
            <v>PM85C3</v>
          </cell>
          <cell r="E51">
            <v>1</v>
          </cell>
          <cell r="F51" t="str">
            <v>CRUCM04</v>
          </cell>
          <cell r="G51">
            <v>1</v>
          </cell>
          <cell r="H51" t="str">
            <v>CRUCM03</v>
          </cell>
          <cell r="I51">
            <v>1</v>
          </cell>
          <cell r="P51" t="str">
            <v>ACCEF01</v>
          </cell>
          <cell r="Q51">
            <v>0.01</v>
          </cell>
          <cell r="R51">
            <v>1164.0064503726228</v>
          </cell>
          <cell r="S51">
            <v>141.59</v>
          </cell>
          <cell r="T51">
            <v>62.73464110795959</v>
          </cell>
          <cell r="U51">
            <v>0</v>
          </cell>
          <cell r="V51">
            <v>0</v>
          </cell>
          <cell r="W51">
            <v>0</v>
          </cell>
          <cell r="X51">
            <v>13.683310914805823</v>
          </cell>
          <cell r="Y51">
            <v>1382.0144023953881</v>
          </cell>
          <cell r="Z51">
            <v>13.683310914805823</v>
          </cell>
          <cell r="AA51">
            <v>1368.3310914805822</v>
          </cell>
          <cell r="AB51">
            <v>1735.4067823566465</v>
          </cell>
        </row>
        <row r="52">
          <cell r="C52" t="str">
            <v>EMSS1P75C1</v>
          </cell>
          <cell r="D52" t="str">
            <v>PM75C1</v>
          </cell>
          <cell r="E52">
            <v>1</v>
          </cell>
          <cell r="F52" t="str">
            <v>CRUCM03</v>
          </cell>
          <cell r="G52">
            <v>3</v>
          </cell>
          <cell r="N52" t="str">
            <v>BRAQA01</v>
          </cell>
          <cell r="O52">
            <v>3</v>
          </cell>
          <cell r="P52" t="str">
            <v>ACCEF01</v>
          </cell>
          <cell r="Q52">
            <v>0.01</v>
          </cell>
          <cell r="R52">
            <v>1281.377760185818</v>
          </cell>
          <cell r="S52">
            <v>188.20392332387877</v>
          </cell>
          <cell r="T52">
            <v>0</v>
          </cell>
          <cell r="U52">
            <v>0</v>
          </cell>
          <cell r="V52">
            <v>0</v>
          </cell>
          <cell r="W52">
            <v>111</v>
          </cell>
          <cell r="X52">
            <v>15.805816835096969</v>
          </cell>
          <cell r="Y52">
            <v>1596.3875003447938</v>
          </cell>
          <cell r="Z52">
            <v>15.805816835096969</v>
          </cell>
          <cell r="AA52">
            <v>1580.5816835096969</v>
          </cell>
          <cell r="AB52">
            <v>2043.93496817953</v>
          </cell>
        </row>
        <row r="53">
          <cell r="C53" t="str">
            <v>EMSS1P75C2</v>
          </cell>
          <cell r="D53" t="str">
            <v>PM75C2</v>
          </cell>
          <cell r="E53" t="str">
            <v>1</v>
          </cell>
          <cell r="F53" t="str">
            <v>CRUCM03</v>
          </cell>
          <cell r="G53">
            <v>3</v>
          </cell>
          <cell r="N53" t="str">
            <v>BRAQA01</v>
          </cell>
          <cell r="O53">
            <v>3</v>
          </cell>
          <cell r="P53" t="str">
            <v>ACCEF01</v>
          </cell>
          <cell r="Q53">
            <v>0.01</v>
          </cell>
          <cell r="R53">
            <v>1112.6457717647177</v>
          </cell>
          <cell r="S53">
            <v>188.20392332387877</v>
          </cell>
          <cell r="T53">
            <v>0</v>
          </cell>
          <cell r="U53">
            <v>0</v>
          </cell>
          <cell r="V53">
            <v>0</v>
          </cell>
          <cell r="W53">
            <v>111</v>
          </cell>
          <cell r="X53">
            <v>14.118496950885966</v>
          </cell>
          <cell r="Y53">
            <v>1425.9681920394823</v>
          </cell>
          <cell r="Z53">
            <v>14.118496950885966</v>
          </cell>
          <cell r="AA53">
            <v>1411.8496950885965</v>
          </cell>
          <cell r="AB53">
            <v>1814.1898067407194</v>
          </cell>
        </row>
        <row r="54">
          <cell r="C54" t="str">
            <v>EMSS1P80C4</v>
          </cell>
          <cell r="D54" t="str">
            <v>PM80C4</v>
          </cell>
          <cell r="E54" t="str">
            <v>1</v>
          </cell>
          <cell r="F54" t="str">
            <v>CRUCM03</v>
          </cell>
          <cell r="G54">
            <v>3</v>
          </cell>
          <cell r="N54" t="str">
            <v>BRAQA01</v>
          </cell>
          <cell r="O54">
            <v>3</v>
          </cell>
          <cell r="P54" t="str">
            <v>ACCEF01</v>
          </cell>
          <cell r="Q54">
            <v>0.01</v>
          </cell>
          <cell r="R54">
            <v>921.91559018293776</v>
          </cell>
          <cell r="S54">
            <v>188.20392332387877</v>
          </cell>
          <cell r="T54">
            <v>0</v>
          </cell>
          <cell r="U54">
            <v>0</v>
          </cell>
          <cell r="V54">
            <v>0</v>
          </cell>
          <cell r="W54">
            <v>111</v>
          </cell>
          <cell r="X54">
            <v>12.211195135068165</v>
          </cell>
          <cell r="Y54">
            <v>1233.3307086418847</v>
          </cell>
          <cell r="Z54">
            <v>12.211195135068165</v>
          </cell>
          <cell r="AA54">
            <v>1221.1195135068165</v>
          </cell>
          <cell r="AB54">
            <v>1554.4919464310262</v>
          </cell>
        </row>
        <row r="55">
          <cell r="C55" t="str">
            <v>EMSS1P75C4</v>
          </cell>
          <cell r="D55" t="str">
            <v>PM75C4</v>
          </cell>
          <cell r="E55" t="str">
            <v>1</v>
          </cell>
          <cell r="F55" t="str">
            <v>CRUCM03</v>
          </cell>
          <cell r="G55">
            <v>3</v>
          </cell>
          <cell r="N55" t="str">
            <v>BRAQA01</v>
          </cell>
          <cell r="O55">
            <v>3</v>
          </cell>
          <cell r="P55" t="str">
            <v>ACCEF01</v>
          </cell>
          <cell r="Q55">
            <v>0.01</v>
          </cell>
          <cell r="R55">
            <v>830.48326867982348</v>
          </cell>
          <cell r="S55">
            <v>188.20392332387877</v>
          </cell>
          <cell r="T55">
            <v>0</v>
          </cell>
          <cell r="U55">
            <v>0</v>
          </cell>
          <cell r="V55">
            <v>0</v>
          </cell>
          <cell r="W55">
            <v>111</v>
          </cell>
          <cell r="X55">
            <v>11.296871920037022</v>
          </cell>
          <cell r="Y55">
            <v>1140.9840639237393</v>
          </cell>
          <cell r="Z55">
            <v>11.296871920037022</v>
          </cell>
          <cell r="AA55">
            <v>1129.6871920037022</v>
          </cell>
          <cell r="AB55">
            <v>1429.9978676198778</v>
          </cell>
        </row>
        <row r="56">
          <cell r="C56" t="str">
            <v>EMSA3P85C2</v>
          </cell>
          <cell r="D56" t="str">
            <v>PM85C2</v>
          </cell>
          <cell r="E56" t="str">
            <v>3</v>
          </cell>
          <cell r="N56" t="str">
            <v>BRAQA01</v>
          </cell>
          <cell r="O56">
            <v>6</v>
          </cell>
          <cell r="P56" t="str">
            <v>ACCEF01</v>
          </cell>
          <cell r="Q56">
            <v>0.01</v>
          </cell>
          <cell r="R56">
            <v>4044.3501751687822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222</v>
          </cell>
          <cell r="X56">
            <v>42.663501751687818</v>
          </cell>
          <cell r="Y56">
            <v>4309.0136769204692</v>
          </cell>
          <cell r="Z56">
            <v>42.663501751687818</v>
          </cell>
          <cell r="AA56">
            <v>4266.3501751687818</v>
          </cell>
          <cell r="AB56">
            <v>5566.7796723305792</v>
          </cell>
        </row>
        <row r="57">
          <cell r="C57" t="str">
            <v>EMSA3P85C3</v>
          </cell>
          <cell r="D57" t="str">
            <v>PM85C3</v>
          </cell>
          <cell r="E57" t="str">
            <v>3</v>
          </cell>
          <cell r="N57" t="str">
            <v>BRAQA01</v>
          </cell>
          <cell r="O57">
            <v>6</v>
          </cell>
          <cell r="P57" t="str">
            <v>ACCEF01</v>
          </cell>
          <cell r="Q57">
            <v>0.01</v>
          </cell>
          <cell r="R57">
            <v>3492.0193511178686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222</v>
          </cell>
          <cell r="X57">
            <v>37.140193511178687</v>
          </cell>
          <cell r="Y57">
            <v>3751.1595446290471</v>
          </cell>
          <cell r="Z57">
            <v>37.140193511178687</v>
          </cell>
          <cell r="AA57">
            <v>3714.0193511178686</v>
          </cell>
          <cell r="AB57">
            <v>4814.7270501418398</v>
          </cell>
        </row>
        <row r="58">
          <cell r="C58" t="str">
            <v>EMSA2P75C3</v>
          </cell>
          <cell r="D58" t="str">
            <v>PM75C3</v>
          </cell>
          <cell r="E58" t="str">
            <v>2</v>
          </cell>
          <cell r="N58" t="str">
            <v>BRAQA01</v>
          </cell>
          <cell r="O58">
            <v>3</v>
          </cell>
          <cell r="P58" t="str">
            <v>ACCEF01</v>
          </cell>
          <cell r="Q58">
            <v>0.01</v>
          </cell>
          <cell r="R58">
            <v>1940.2851644198263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111</v>
          </cell>
          <cell r="X58">
            <v>20.512851644198264</v>
          </cell>
          <cell r="Y58">
            <v>2071.7980160640245</v>
          </cell>
          <cell r="Z58">
            <v>20.512851644198264</v>
          </cell>
          <cell r="AA58">
            <v>2051.2851644198263</v>
          </cell>
          <cell r="AB58">
            <v>2671.8886691743478</v>
          </cell>
        </row>
        <row r="59">
          <cell r="C59" t="str">
            <v>EMSA2P75C4</v>
          </cell>
          <cell r="D59" t="str">
            <v>PM75C4</v>
          </cell>
          <cell r="E59" t="str">
            <v>2</v>
          </cell>
          <cell r="N59" t="str">
            <v>BRAQA01</v>
          </cell>
          <cell r="O59">
            <v>6</v>
          </cell>
          <cell r="P59" t="str">
            <v>ACCEF01</v>
          </cell>
          <cell r="Q59">
            <v>0.01</v>
          </cell>
          <cell r="R59">
            <v>1660.966537359647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222</v>
          </cell>
          <cell r="X59">
            <v>18.82966537359647</v>
          </cell>
          <cell r="Y59">
            <v>1901.7962027332435</v>
          </cell>
          <cell r="Z59">
            <v>18.82966537359647</v>
          </cell>
          <cell r="AA59">
            <v>1882.966537359647</v>
          </cell>
          <cell r="AB59">
            <v>2321.5689463565554</v>
          </cell>
        </row>
        <row r="60">
          <cell r="C60" t="str">
            <v>EMSA2P70C4</v>
          </cell>
          <cell r="D60" t="str">
            <v>PM70C4</v>
          </cell>
          <cell r="E60" t="str">
            <v>2</v>
          </cell>
          <cell r="N60" t="str">
            <v>BRAQA01</v>
          </cell>
          <cell r="O60">
            <v>6</v>
          </cell>
          <cell r="P60" t="str">
            <v>ACCEF01</v>
          </cell>
          <cell r="Q60">
            <v>0.01</v>
          </cell>
          <cell r="R60">
            <v>1489.5469004745771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222</v>
          </cell>
          <cell r="X60">
            <v>17.115469004745773</v>
          </cell>
          <cell r="Y60">
            <v>1728.6623694793229</v>
          </cell>
          <cell r="Z60">
            <v>17.115469004745773</v>
          </cell>
          <cell r="AA60">
            <v>1711.5469004745771</v>
          </cell>
          <cell r="AB60">
            <v>2088.1642877706809</v>
          </cell>
        </row>
        <row r="61">
          <cell r="C61" t="str">
            <v>EMSA2P90C2</v>
          </cell>
          <cell r="D61" t="str">
            <v>PM90C2</v>
          </cell>
          <cell r="E61" t="str">
            <v>2</v>
          </cell>
          <cell r="N61" t="str">
            <v>BRAQA01</v>
          </cell>
          <cell r="O61">
            <v>6</v>
          </cell>
          <cell r="P61" t="str">
            <v>ACCEF01</v>
          </cell>
          <cell r="Q61">
            <v>0.01</v>
          </cell>
          <cell r="R61">
            <v>2972.9862775038009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222</v>
          </cell>
          <cell r="X61">
            <v>31.94986277503801</v>
          </cell>
          <cell r="Y61">
            <v>3226.936140278839</v>
          </cell>
          <cell r="Z61">
            <v>31.94986277503801</v>
          </cell>
          <cell r="AA61">
            <v>3194.9862775038009</v>
          </cell>
          <cell r="AB61">
            <v>4108.0125829837316</v>
          </cell>
        </row>
        <row r="62">
          <cell r="C62" t="str">
            <v>EMSA2P90C1</v>
          </cell>
          <cell r="D62" t="str">
            <v>PM90C1</v>
          </cell>
          <cell r="E62" t="str">
            <v>2</v>
          </cell>
          <cell r="N62" t="str">
            <v>BRAQA01</v>
          </cell>
          <cell r="O62">
            <v>6</v>
          </cell>
          <cell r="P62" t="str">
            <v>ACCEF01</v>
          </cell>
          <cell r="Q62">
            <v>0.01</v>
          </cell>
          <cell r="R62">
            <v>3354.3076770072798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222</v>
          </cell>
          <cell r="X62">
            <v>35.7630767700728</v>
          </cell>
          <cell r="Y62">
            <v>3612.0707537773528</v>
          </cell>
          <cell r="Z62">
            <v>35.7630767700728</v>
          </cell>
          <cell r="AA62">
            <v>3576.3076770072798</v>
          </cell>
          <cell r="AB62">
            <v>4627.2190909421506</v>
          </cell>
        </row>
        <row r="63">
          <cell r="C63" t="str">
            <v>EMSA2P85C3</v>
          </cell>
          <cell r="D63" t="str">
            <v>PM85C3</v>
          </cell>
          <cell r="E63" t="str">
            <v>2</v>
          </cell>
          <cell r="N63" t="str">
            <v>BRAQA01</v>
          </cell>
          <cell r="O63">
            <v>6</v>
          </cell>
          <cell r="P63" t="str">
            <v>ACCEF01</v>
          </cell>
          <cell r="Q63">
            <v>0.01</v>
          </cell>
          <cell r="R63">
            <v>2328.0129007452456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222</v>
          </cell>
          <cell r="X63">
            <v>25.500129007452458</v>
          </cell>
          <cell r="Y63">
            <v>2575.513029752698</v>
          </cell>
          <cell r="Z63">
            <v>25.500129007452458</v>
          </cell>
          <cell r="AA63">
            <v>2550.0129007452456</v>
          </cell>
          <cell r="AB63">
            <v>3229.8180334278932</v>
          </cell>
        </row>
        <row r="64">
          <cell r="C64" t="str">
            <v>EMSA2P80C3</v>
          </cell>
          <cell r="D64" t="str">
            <v>PM80C3</v>
          </cell>
          <cell r="E64" t="str">
            <v>2</v>
          </cell>
          <cell r="N64" t="str">
            <v>BRAQA01</v>
          </cell>
          <cell r="O64">
            <v>6</v>
          </cell>
          <cell r="P64" t="str">
            <v>ACCEF01</v>
          </cell>
          <cell r="Q64">
            <v>0.01</v>
          </cell>
          <cell r="R64">
            <v>2129.6588840688364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222</v>
          </cell>
          <cell r="X64">
            <v>23.516588840688364</v>
          </cell>
          <cell r="Y64">
            <v>2375.1754729095246</v>
          </cell>
          <cell r="Z64">
            <v>23.516588840688364</v>
          </cell>
          <cell r="AA64">
            <v>2351.6588840688364</v>
          </cell>
          <cell r="AB64">
            <v>2959.7395734406382</v>
          </cell>
        </row>
        <row r="65">
          <cell r="C65" t="str">
            <v>EMSA2P85C2</v>
          </cell>
          <cell r="D65" t="str">
            <v>PM85C2</v>
          </cell>
          <cell r="E65" t="str">
            <v>2</v>
          </cell>
          <cell r="F65" t="str">
            <v>CRUCM09</v>
          </cell>
          <cell r="G65">
            <v>2</v>
          </cell>
          <cell r="J65" t="str">
            <v>BRAZM01</v>
          </cell>
          <cell r="K65">
            <v>2</v>
          </cell>
          <cell r="P65" t="str">
            <v>ACCEF01</v>
          </cell>
          <cell r="Q65">
            <v>0.01</v>
          </cell>
          <cell r="R65">
            <v>2696.2334501125215</v>
          </cell>
          <cell r="S65">
            <v>950.76470588235293</v>
          </cell>
          <cell r="T65">
            <v>0</v>
          </cell>
          <cell r="U65">
            <v>884.74229691876747</v>
          </cell>
          <cell r="V65">
            <v>0</v>
          </cell>
          <cell r="W65">
            <v>0</v>
          </cell>
          <cell r="X65">
            <v>45.317404529136418</v>
          </cell>
          <cell r="Y65">
            <v>4577.0578574427782</v>
          </cell>
          <cell r="Z65">
            <v>45.317404529136418</v>
          </cell>
          <cell r="AA65">
            <v>4531.740452913642</v>
          </cell>
          <cell r="AB65">
            <v>4654.3892544703858</v>
          </cell>
        </row>
        <row r="66">
          <cell r="C66" t="str">
            <v>EMSA2P75C2</v>
          </cell>
          <cell r="D66" t="str">
            <v>PM75C2</v>
          </cell>
          <cell r="E66" t="str">
            <v>2</v>
          </cell>
          <cell r="N66" t="str">
            <v>BRAQA01</v>
          </cell>
          <cell r="O66">
            <v>6</v>
          </cell>
          <cell r="P66" t="str">
            <v>ACCEF01</v>
          </cell>
          <cell r="Q66">
            <v>0.01</v>
          </cell>
          <cell r="R66">
            <v>2225.2915435294353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222</v>
          </cell>
          <cell r="X66">
            <v>24.472915435294354</v>
          </cell>
          <cell r="Y66">
            <v>2471.7644589647298</v>
          </cell>
          <cell r="Z66">
            <v>24.472915435294354</v>
          </cell>
          <cell r="AA66">
            <v>2447.2915435294353</v>
          </cell>
          <cell r="AB66">
            <v>3089.9528245982387</v>
          </cell>
        </row>
        <row r="67">
          <cell r="C67" t="str">
            <v>EMSA2P75C1</v>
          </cell>
          <cell r="D67" t="str">
            <v>PM75C1</v>
          </cell>
          <cell r="E67" t="str">
            <v>2</v>
          </cell>
          <cell r="N67" t="str">
            <v>BRAQA01</v>
          </cell>
          <cell r="O67">
            <v>6</v>
          </cell>
          <cell r="P67" t="str">
            <v>ACCEF01</v>
          </cell>
          <cell r="Q67">
            <v>0.01</v>
          </cell>
          <cell r="R67">
            <v>2562.7555203716361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222</v>
          </cell>
          <cell r="X67">
            <v>27.847555203716361</v>
          </cell>
          <cell r="Y67">
            <v>2812.6030755753522</v>
          </cell>
          <cell r="Z67">
            <v>27.847555203716361</v>
          </cell>
          <cell r="AA67">
            <v>2784.7555203716361</v>
          </cell>
          <cell r="AB67">
            <v>3549.4431474758599</v>
          </cell>
        </row>
        <row r="68">
          <cell r="C68" t="str">
            <v>EMSA1P75C1</v>
          </cell>
          <cell r="D68" t="str">
            <v>PM75C1</v>
          </cell>
          <cell r="E68">
            <v>2</v>
          </cell>
          <cell r="N68" t="str">
            <v>BRAQA01</v>
          </cell>
          <cell r="O68">
            <v>6</v>
          </cell>
          <cell r="P68" t="str">
            <v>ACCEF01</v>
          </cell>
          <cell r="Q68">
            <v>0.01</v>
          </cell>
          <cell r="R68">
            <v>2562.7555203716361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222</v>
          </cell>
          <cell r="X68">
            <v>27.847555203716361</v>
          </cell>
          <cell r="Y68">
            <v>2812.6030755753522</v>
          </cell>
          <cell r="Z68">
            <v>27.847555203716361</v>
          </cell>
          <cell r="AA68">
            <v>2784.7555203716361</v>
          </cell>
          <cell r="AB68">
            <v>3549.4431474758599</v>
          </cell>
        </row>
        <row r="69">
          <cell r="C69" t="str">
            <v>EMSA1P85C3</v>
          </cell>
          <cell r="D69" t="str">
            <v>PM85C3</v>
          </cell>
          <cell r="E69" t="str">
            <v>1</v>
          </cell>
          <cell r="N69" t="str">
            <v>BRAQA01</v>
          </cell>
          <cell r="O69">
            <v>3</v>
          </cell>
          <cell r="P69" t="str">
            <v>ACCEF01</v>
          </cell>
          <cell r="Q69">
            <v>0.01</v>
          </cell>
          <cell r="R69">
            <v>1164.0064503726228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111</v>
          </cell>
          <cell r="X69">
            <v>12.750064503726229</v>
          </cell>
          <cell r="Y69">
            <v>1287.756514876349</v>
          </cell>
          <cell r="Z69">
            <v>12.750064503726229</v>
          </cell>
          <cell r="AA69">
            <v>1275.0064503726228</v>
          </cell>
          <cell r="AB69">
            <v>1614.9090167139466</v>
          </cell>
        </row>
        <row r="70">
          <cell r="C70" t="str">
            <v>EMSA1P85C1</v>
          </cell>
          <cell r="D70" t="str">
            <v>PM85C1</v>
          </cell>
          <cell r="E70" t="str">
            <v>1</v>
          </cell>
          <cell r="N70" t="str">
            <v>BRAQA01</v>
          </cell>
          <cell r="O70">
            <v>3</v>
          </cell>
          <cell r="P70" t="str">
            <v>ACCEF01</v>
          </cell>
          <cell r="Q70">
            <v>0.01</v>
          </cell>
          <cell r="R70">
            <v>1546.2198115629021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111</v>
          </cell>
          <cell r="X70">
            <v>16.572198115629021</v>
          </cell>
          <cell r="Y70">
            <v>1673.792009678531</v>
          </cell>
          <cell r="Z70">
            <v>16.572198115629021</v>
          </cell>
          <cell r="AA70">
            <v>1657.2198115629021</v>
          </cell>
          <cell r="AB70">
            <v>2135.3300180452516</v>
          </cell>
        </row>
        <row r="71">
          <cell r="C71" t="str">
            <v>EMSA1P85C4</v>
          </cell>
          <cell r="D71" t="str">
            <v>PM85C4</v>
          </cell>
          <cell r="E71" t="str">
            <v>1</v>
          </cell>
          <cell r="N71" t="str">
            <v>BRAQA01</v>
          </cell>
          <cell r="O71">
            <v>3</v>
          </cell>
          <cell r="P71" t="str">
            <v>ACCEF01</v>
          </cell>
          <cell r="Q71">
            <v>0.01</v>
          </cell>
          <cell r="R71">
            <v>1014.1641921889461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111</v>
          </cell>
          <cell r="X71">
            <v>11.251641921889462</v>
          </cell>
          <cell r="Y71">
            <v>1136.4158341108355</v>
          </cell>
          <cell r="Z71">
            <v>11.251641921889462</v>
          </cell>
          <cell r="AA71">
            <v>1125.1641921889461</v>
          </cell>
          <cell r="AB71">
            <v>1410.8840768142891</v>
          </cell>
        </row>
        <row r="72">
          <cell r="C72" t="str">
            <v>EMSA1P85C2</v>
          </cell>
          <cell r="D72" t="str">
            <v>PM85C2</v>
          </cell>
          <cell r="E72" t="str">
            <v>1</v>
          </cell>
          <cell r="N72" t="str">
            <v>BRAQA01</v>
          </cell>
          <cell r="O72">
            <v>3</v>
          </cell>
          <cell r="P72" t="str">
            <v>ACCEF01</v>
          </cell>
          <cell r="Q72">
            <v>0.01</v>
          </cell>
          <cell r="R72">
            <v>1348.1167250562607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111</v>
          </cell>
          <cell r="X72">
            <v>14.591167250562608</v>
          </cell>
          <cell r="Y72">
            <v>1473.7078923068234</v>
          </cell>
          <cell r="Z72">
            <v>14.591167250562608</v>
          </cell>
          <cell r="AA72">
            <v>1459.1167250562607</v>
          </cell>
          <cell r="AB72">
            <v>1865.593224110193</v>
          </cell>
        </row>
        <row r="73">
          <cell r="C73" t="str">
            <v>EMSA1P75C2</v>
          </cell>
          <cell r="D73" t="str">
            <v>PM75C2</v>
          </cell>
          <cell r="E73" t="str">
            <v>1</v>
          </cell>
          <cell r="N73" t="str">
            <v>BRAQA01</v>
          </cell>
          <cell r="O73">
            <v>3</v>
          </cell>
          <cell r="P73" t="str">
            <v>ACCEF01</v>
          </cell>
          <cell r="Q73">
            <v>0.01</v>
          </cell>
          <cell r="R73">
            <v>1112.6457717647177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111</v>
          </cell>
          <cell r="X73">
            <v>12.236457717647177</v>
          </cell>
          <cell r="Y73">
            <v>1235.8822294823649</v>
          </cell>
          <cell r="Z73">
            <v>12.236457717647177</v>
          </cell>
          <cell r="AA73">
            <v>1223.6457717647177</v>
          </cell>
          <cell r="AB73">
            <v>1544.9764122991194</v>
          </cell>
        </row>
        <row r="74">
          <cell r="C74" t="str">
            <v>EMSA1P75C1</v>
          </cell>
          <cell r="D74" t="str">
            <v>PM75C1</v>
          </cell>
          <cell r="E74" t="str">
            <v>1</v>
          </cell>
          <cell r="N74" t="str">
            <v>BRAQA01</v>
          </cell>
          <cell r="O74">
            <v>3</v>
          </cell>
          <cell r="P74" t="str">
            <v>ACCEF01</v>
          </cell>
          <cell r="Q74">
            <v>0.01</v>
          </cell>
          <cell r="R74">
            <v>1281.377760185818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111</v>
          </cell>
          <cell r="X74">
            <v>13.92377760185818</v>
          </cell>
          <cell r="Y74">
            <v>1406.3015377876761</v>
          </cell>
          <cell r="Z74">
            <v>13.92377760185818</v>
          </cell>
          <cell r="AA74">
            <v>1392.377760185818</v>
          </cell>
          <cell r="AB74">
            <v>1774.7215737379299</v>
          </cell>
        </row>
        <row r="75">
          <cell r="C75" t="str">
            <v>EMSA1P80C4</v>
          </cell>
          <cell r="D75" t="str">
            <v>PM80C4</v>
          </cell>
          <cell r="E75" t="str">
            <v>1</v>
          </cell>
          <cell r="N75" t="str">
            <v>BRAQA01</v>
          </cell>
          <cell r="O75">
            <v>3</v>
          </cell>
          <cell r="P75" t="str">
            <v>ACCEF01</v>
          </cell>
          <cell r="Q75">
            <v>0.01</v>
          </cell>
          <cell r="R75">
            <v>921.91559018293776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111</v>
          </cell>
          <cell r="X75">
            <v>10.329155901829377</v>
          </cell>
          <cell r="Y75">
            <v>1043.244746084767</v>
          </cell>
          <cell r="Z75">
            <v>10.329155901829377</v>
          </cell>
          <cell r="AA75">
            <v>1032.9155901829376</v>
          </cell>
          <cell r="AB75">
            <v>1285.2785519894262</v>
          </cell>
        </row>
        <row r="76">
          <cell r="C76" t="str">
            <v>EMSA1P75C4</v>
          </cell>
          <cell r="D76" t="str">
            <v>PM75C4</v>
          </cell>
          <cell r="E76" t="str">
            <v>1</v>
          </cell>
          <cell r="N76" t="str">
            <v>BRAQA01</v>
          </cell>
          <cell r="O76">
            <v>3</v>
          </cell>
          <cell r="P76" t="str">
            <v>ACCEF01</v>
          </cell>
          <cell r="Q76">
            <v>0.01</v>
          </cell>
          <cell r="R76">
            <v>830.48326867982348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111</v>
          </cell>
          <cell r="X76">
            <v>9.4148326867982348</v>
          </cell>
          <cell r="Y76">
            <v>950.89810136662175</v>
          </cell>
          <cell r="Z76">
            <v>9.4148326867982348</v>
          </cell>
          <cell r="AA76">
            <v>941.48326867982348</v>
          </cell>
          <cell r="AB76">
            <v>1160.7844731782777</v>
          </cell>
        </row>
        <row r="77">
          <cell r="C77" t="str">
            <v>EMRE2P90C2</v>
          </cell>
          <cell r="D77" t="str">
            <v>PM90C2</v>
          </cell>
          <cell r="E77" t="str">
            <v>2</v>
          </cell>
          <cell r="F77" t="str">
            <v>CRUCM03</v>
          </cell>
          <cell r="G77">
            <v>8</v>
          </cell>
          <cell r="N77" t="str">
            <v>BRAQA01</v>
          </cell>
          <cell r="O77">
            <v>4</v>
          </cell>
          <cell r="P77" t="str">
            <v>ACCEF01</v>
          </cell>
          <cell r="Q77">
            <v>0.01</v>
          </cell>
          <cell r="R77">
            <v>2972.9862775038009</v>
          </cell>
          <cell r="S77">
            <v>501.87712886367672</v>
          </cell>
          <cell r="T77">
            <v>0</v>
          </cell>
          <cell r="U77">
            <v>0</v>
          </cell>
          <cell r="V77">
            <v>0</v>
          </cell>
          <cell r="W77">
            <v>148</v>
          </cell>
          <cell r="X77">
            <v>36.228634063674775</v>
          </cell>
          <cell r="Y77">
            <v>3659.0920404311523</v>
          </cell>
          <cell r="Z77">
            <v>36.228634063674775</v>
          </cell>
          <cell r="AA77">
            <v>3622.8634063674776</v>
          </cell>
          <cell r="AB77">
            <v>4805.9149681613317</v>
          </cell>
        </row>
        <row r="78">
          <cell r="C78" t="str">
            <v>EMRE2P90C1</v>
          </cell>
          <cell r="D78" t="str">
            <v>PM90C1</v>
          </cell>
          <cell r="E78" t="str">
            <v>2</v>
          </cell>
          <cell r="F78" t="str">
            <v>CRUCM03</v>
          </cell>
          <cell r="G78">
            <v>8</v>
          </cell>
          <cell r="N78" t="str">
            <v>BRAQA01</v>
          </cell>
          <cell r="O78">
            <v>4</v>
          </cell>
          <cell r="P78" t="str">
            <v>ACCEF01</v>
          </cell>
          <cell r="Q78">
            <v>0.01</v>
          </cell>
          <cell r="R78">
            <v>3354.3076770072798</v>
          </cell>
          <cell r="S78">
            <v>501.87712886367672</v>
          </cell>
          <cell r="T78">
            <v>0</v>
          </cell>
          <cell r="U78">
            <v>0</v>
          </cell>
          <cell r="V78">
            <v>0</v>
          </cell>
          <cell r="W78">
            <v>148</v>
          </cell>
          <cell r="X78">
            <v>40.041848058709569</v>
          </cell>
          <cell r="Y78">
            <v>4044.2266539296661</v>
          </cell>
          <cell r="Z78">
            <v>40.041848058709569</v>
          </cell>
          <cell r="AA78">
            <v>4004.1848058709566</v>
          </cell>
          <cell r="AB78">
            <v>5325.1214761197507</v>
          </cell>
        </row>
        <row r="79">
          <cell r="C79" t="str">
            <v>EMRE2P85C3</v>
          </cell>
          <cell r="D79" t="str">
            <v>PM85C3</v>
          </cell>
          <cell r="E79" t="str">
            <v>2</v>
          </cell>
          <cell r="F79" t="str">
            <v>CRUCM03</v>
          </cell>
          <cell r="G79">
            <v>8</v>
          </cell>
          <cell r="N79" t="str">
            <v>BRAQA01</v>
          </cell>
          <cell r="O79">
            <v>4</v>
          </cell>
          <cell r="P79" t="str">
            <v>ACCEF01</v>
          </cell>
          <cell r="Q79">
            <v>0.01</v>
          </cell>
          <cell r="R79">
            <v>2328.0129007452456</v>
          </cell>
          <cell r="S79">
            <v>501.87712886367672</v>
          </cell>
          <cell r="T79">
            <v>0</v>
          </cell>
          <cell r="U79">
            <v>0</v>
          </cell>
          <cell r="V79">
            <v>0</v>
          </cell>
          <cell r="W79">
            <v>148</v>
          </cell>
          <cell r="X79">
            <v>29.778900296089223</v>
          </cell>
          <cell r="Y79">
            <v>3007.6689299050117</v>
          </cell>
          <cell r="Z79">
            <v>29.778900296089223</v>
          </cell>
          <cell r="AA79">
            <v>2977.8900296089223</v>
          </cell>
          <cell r="AB79">
            <v>3927.7204186054933</v>
          </cell>
        </row>
        <row r="80">
          <cell r="C80" t="str">
            <v>EMRE2P80C3</v>
          </cell>
          <cell r="D80" t="str">
            <v>PM80C3</v>
          </cell>
          <cell r="E80" t="str">
            <v>2</v>
          </cell>
          <cell r="F80" t="str">
            <v>CRUCM03</v>
          </cell>
          <cell r="G80">
            <v>8</v>
          </cell>
          <cell r="N80" t="str">
            <v>BRAQA01</v>
          </cell>
          <cell r="O80">
            <v>4</v>
          </cell>
          <cell r="P80" t="str">
            <v>ACCEF01</v>
          </cell>
          <cell r="Q80">
            <v>0.01</v>
          </cell>
          <cell r="R80">
            <v>2129.6588840688364</v>
          </cell>
          <cell r="S80">
            <v>501.87712886367672</v>
          </cell>
          <cell r="T80">
            <v>0</v>
          </cell>
          <cell r="U80">
            <v>0</v>
          </cell>
          <cell r="V80">
            <v>0</v>
          </cell>
          <cell r="W80">
            <v>148</v>
          </cell>
          <cell r="X80">
            <v>27.795360129325132</v>
          </cell>
          <cell r="Y80">
            <v>2807.3313730618383</v>
          </cell>
          <cell r="Z80">
            <v>27.795360129325132</v>
          </cell>
          <cell r="AA80">
            <v>2779.5360129325131</v>
          </cell>
          <cell r="AB80">
            <v>3657.6419586182383</v>
          </cell>
        </row>
        <row r="81">
          <cell r="C81" t="str">
            <v>EMRE2P85C2</v>
          </cell>
          <cell r="D81" t="str">
            <v>PM85C2</v>
          </cell>
          <cell r="E81" t="str">
            <v>2</v>
          </cell>
          <cell r="F81" t="str">
            <v>CRUCM03</v>
          </cell>
          <cell r="G81">
            <v>8</v>
          </cell>
          <cell r="N81" t="str">
            <v>BRAQA01</v>
          </cell>
          <cell r="O81">
            <v>4</v>
          </cell>
          <cell r="P81" t="str">
            <v>ACCEF01</v>
          </cell>
          <cell r="Q81">
            <v>0.01</v>
          </cell>
          <cell r="R81">
            <v>2696.2334501125215</v>
          </cell>
          <cell r="S81">
            <v>501.87712886367672</v>
          </cell>
          <cell r="T81">
            <v>0</v>
          </cell>
          <cell r="U81">
            <v>0</v>
          </cell>
          <cell r="V81">
            <v>0</v>
          </cell>
          <cell r="W81">
            <v>148</v>
          </cell>
          <cell r="X81">
            <v>33.46110578976198</v>
          </cell>
          <cell r="Y81">
            <v>3379.5716847659601</v>
          </cell>
          <cell r="Z81">
            <v>33.46110578976198</v>
          </cell>
          <cell r="AA81">
            <v>3346.1105789761982</v>
          </cell>
          <cell r="AB81">
            <v>4429.0888333979856</v>
          </cell>
        </row>
        <row r="82">
          <cell r="C82" t="str">
            <v>EMRE2P75C2</v>
          </cell>
          <cell r="D82" t="str">
            <v>PM75C2</v>
          </cell>
          <cell r="E82" t="str">
            <v>2</v>
          </cell>
          <cell r="F82" t="str">
            <v>CRUCM03</v>
          </cell>
          <cell r="G82">
            <v>8</v>
          </cell>
          <cell r="N82" t="str">
            <v>BRAQA01</v>
          </cell>
          <cell r="O82">
            <v>4</v>
          </cell>
          <cell r="P82" t="str">
            <v>ACCEF01</v>
          </cell>
          <cell r="Q82">
            <v>0.01</v>
          </cell>
          <cell r="R82">
            <v>2225.2915435294353</v>
          </cell>
          <cell r="S82">
            <v>501.87712886367672</v>
          </cell>
          <cell r="T82">
            <v>501.87712886367672</v>
          </cell>
          <cell r="U82">
            <v>0</v>
          </cell>
          <cell r="V82">
            <v>0</v>
          </cell>
          <cell r="W82">
            <v>148</v>
          </cell>
          <cell r="X82">
            <v>33.770458012567886</v>
          </cell>
          <cell r="Y82">
            <v>3410.8162592693566</v>
          </cell>
          <cell r="Z82">
            <v>33.770458012567886</v>
          </cell>
          <cell r="AA82">
            <v>3377.0458012567888</v>
          </cell>
          <cell r="AB82">
            <v>3787.8552097758388</v>
          </cell>
        </row>
        <row r="83">
          <cell r="C83" t="str">
            <v>EMRE2P75C1</v>
          </cell>
          <cell r="D83" t="str">
            <v>PM75C1</v>
          </cell>
          <cell r="E83" t="str">
            <v>2</v>
          </cell>
          <cell r="F83" t="str">
            <v>CRUCM03</v>
          </cell>
          <cell r="G83">
            <v>8</v>
          </cell>
          <cell r="N83" t="str">
            <v>BRAQA01</v>
          </cell>
          <cell r="O83">
            <v>4</v>
          </cell>
          <cell r="P83" t="str">
            <v>ACCEF01</v>
          </cell>
          <cell r="Q83">
            <v>0.01</v>
          </cell>
          <cell r="R83">
            <v>2562.7555203716361</v>
          </cell>
          <cell r="S83">
            <v>501.87712886367672</v>
          </cell>
          <cell r="T83">
            <v>501.87712886367672</v>
          </cell>
          <cell r="U83">
            <v>0</v>
          </cell>
          <cell r="V83">
            <v>0</v>
          </cell>
          <cell r="W83">
            <v>148</v>
          </cell>
          <cell r="X83">
            <v>37.145097780989893</v>
          </cell>
          <cell r="Y83">
            <v>3751.6548758799795</v>
          </cell>
          <cell r="Z83">
            <v>37.145097780989893</v>
          </cell>
          <cell r="AA83">
            <v>3714.5097780989895</v>
          </cell>
          <cell r="AB83">
            <v>4247.3455326534595</v>
          </cell>
        </row>
        <row r="84">
          <cell r="C84" t="str">
            <v>EMRE2P75C3</v>
          </cell>
          <cell r="D84" t="str">
            <v>PM75C3</v>
          </cell>
          <cell r="E84" t="str">
            <v>2</v>
          </cell>
          <cell r="F84" t="str">
            <v>CRUCM03</v>
          </cell>
          <cell r="G84">
            <v>8</v>
          </cell>
          <cell r="N84" t="str">
            <v>BRAQA01</v>
          </cell>
          <cell r="O84">
            <v>4</v>
          </cell>
          <cell r="P84" t="str">
            <v>ACCEF01</v>
          </cell>
          <cell r="Q84">
            <v>0.01</v>
          </cell>
          <cell r="R84">
            <v>1940.2851644198263</v>
          </cell>
          <cell r="S84">
            <v>501.87712886367672</v>
          </cell>
          <cell r="T84">
            <v>0</v>
          </cell>
          <cell r="U84">
            <v>0</v>
          </cell>
          <cell r="V84">
            <v>0</v>
          </cell>
          <cell r="W84">
            <v>148</v>
          </cell>
          <cell r="X84">
            <v>25.901622932835032</v>
          </cell>
          <cell r="Y84">
            <v>2616.0639162163379</v>
          </cell>
          <cell r="Z84">
            <v>25.901622932835032</v>
          </cell>
          <cell r="AA84">
            <v>2590.162293283503</v>
          </cell>
          <cell r="AB84">
            <v>3399.7910543519479</v>
          </cell>
        </row>
        <row r="85">
          <cell r="C85" t="str">
            <v>EMRE1P85C3</v>
          </cell>
          <cell r="D85" t="str">
            <v>PM85C3</v>
          </cell>
          <cell r="E85" t="str">
            <v>1</v>
          </cell>
          <cell r="F85" t="str">
            <v>CRUCM04</v>
          </cell>
          <cell r="G85">
            <v>2</v>
          </cell>
          <cell r="H85" t="str">
            <v>CRUCM03</v>
          </cell>
          <cell r="I85">
            <v>2</v>
          </cell>
          <cell r="N85" t="str">
            <v>BRAQA01</v>
          </cell>
          <cell r="O85">
            <v>2</v>
          </cell>
          <cell r="P85" t="str">
            <v>ACCEF01</v>
          </cell>
          <cell r="Q85">
            <v>0.01</v>
          </cell>
          <cell r="R85">
            <v>1164.0064503726228</v>
          </cell>
          <cell r="S85">
            <v>283.18</v>
          </cell>
          <cell r="T85">
            <v>125.46928221591918</v>
          </cell>
          <cell r="U85">
            <v>0</v>
          </cell>
          <cell r="V85">
            <v>0</v>
          </cell>
          <cell r="W85">
            <v>74</v>
          </cell>
          <cell r="X85">
            <v>16.466557325885418</v>
          </cell>
          <cell r="Y85">
            <v>1663.1222899144273</v>
          </cell>
          <cell r="Z85">
            <v>16.466557325885418</v>
          </cell>
          <cell r="AA85">
            <v>1646.6557325885419</v>
          </cell>
          <cell r="AB85">
            <v>1905.9045479993465</v>
          </cell>
        </row>
        <row r="86">
          <cell r="C86" t="str">
            <v>EMRE1P85C1</v>
          </cell>
          <cell r="D86" t="str">
            <v>PM85C1</v>
          </cell>
          <cell r="E86" t="str">
            <v>1</v>
          </cell>
          <cell r="F86" t="str">
            <v>CRUCM04</v>
          </cell>
          <cell r="G86">
            <v>2</v>
          </cell>
          <cell r="H86" t="str">
            <v>CRUCM03</v>
          </cell>
          <cell r="I86">
            <v>2</v>
          </cell>
          <cell r="N86" t="str">
            <v>BRAQA01</v>
          </cell>
          <cell r="O86">
            <v>2</v>
          </cell>
          <cell r="P86" t="str">
            <v>ACCEF01</v>
          </cell>
          <cell r="Q86">
            <v>0.01</v>
          </cell>
          <cell r="R86">
            <v>1546.2198115629021</v>
          </cell>
          <cell r="S86">
            <v>283.18</v>
          </cell>
          <cell r="T86">
            <v>125.46928221591918</v>
          </cell>
          <cell r="U86">
            <v>0</v>
          </cell>
          <cell r="V86">
            <v>0</v>
          </cell>
          <cell r="W86">
            <v>74</v>
          </cell>
          <cell r="X86">
            <v>20.288690937788214</v>
          </cell>
          <cell r="Y86">
            <v>2049.1577847166095</v>
          </cell>
          <cell r="Z86">
            <v>20.288690937788214</v>
          </cell>
          <cell r="AA86">
            <v>2028.8690937788215</v>
          </cell>
          <cell r="AB86">
            <v>2426.3255493306515</v>
          </cell>
        </row>
        <row r="87">
          <cell r="C87" t="str">
            <v>EMRE1P85C4</v>
          </cell>
          <cell r="D87" t="str">
            <v>PM85C4</v>
          </cell>
          <cell r="E87" t="str">
            <v>1</v>
          </cell>
          <cell r="F87" t="str">
            <v>CRUCM04</v>
          </cell>
          <cell r="G87">
            <v>2</v>
          </cell>
          <cell r="H87" t="str">
            <v>CRUCM03</v>
          </cell>
          <cell r="I87">
            <v>2</v>
          </cell>
          <cell r="N87" t="str">
            <v>BRAQA01</v>
          </cell>
          <cell r="O87">
            <v>2</v>
          </cell>
          <cell r="P87" t="str">
            <v>ACCEF01</v>
          </cell>
          <cell r="Q87">
            <v>0.01</v>
          </cell>
          <cell r="R87">
            <v>1014.1641921889461</v>
          </cell>
          <cell r="S87">
            <v>283.18</v>
          </cell>
          <cell r="T87">
            <v>125.46928221591918</v>
          </cell>
          <cell r="U87">
            <v>0</v>
          </cell>
          <cell r="V87">
            <v>0</v>
          </cell>
          <cell r="W87">
            <v>74</v>
          </cell>
          <cell r="X87">
            <v>14.968134744048653</v>
          </cell>
          <cell r="Y87">
            <v>1511.781609148914</v>
          </cell>
          <cell r="Z87">
            <v>14.968134744048653</v>
          </cell>
          <cell r="AA87">
            <v>1496.8134744048652</v>
          </cell>
          <cell r="AB87">
            <v>1701.879608099689</v>
          </cell>
        </row>
        <row r="88">
          <cell r="C88" t="str">
            <v>EMRE1P85C2</v>
          </cell>
          <cell r="D88" t="str">
            <v>PM85C2</v>
          </cell>
          <cell r="E88" t="str">
            <v>1</v>
          </cell>
          <cell r="F88" t="str">
            <v>CRUCM04</v>
          </cell>
          <cell r="G88">
            <v>2</v>
          </cell>
          <cell r="H88" t="str">
            <v>CRUCM03</v>
          </cell>
          <cell r="I88">
            <v>2</v>
          </cell>
          <cell r="N88" t="str">
            <v>BRAQA01</v>
          </cell>
          <cell r="O88">
            <v>2</v>
          </cell>
          <cell r="P88" t="str">
            <v>ACCEF01</v>
          </cell>
          <cell r="Q88">
            <v>0.01</v>
          </cell>
          <cell r="R88">
            <v>1348.1167250562607</v>
          </cell>
          <cell r="S88">
            <v>283.18</v>
          </cell>
          <cell r="T88">
            <v>125.46928221591918</v>
          </cell>
          <cell r="U88">
            <v>0</v>
          </cell>
          <cell r="V88">
            <v>0</v>
          </cell>
          <cell r="W88">
            <v>74</v>
          </cell>
          <cell r="X88">
            <v>18.307660072721802</v>
          </cell>
          <cell r="Y88">
            <v>1849.0736673449019</v>
          </cell>
          <cell r="Z88">
            <v>18.307660072721802</v>
          </cell>
          <cell r="AA88">
            <v>1830.7660072721801</v>
          </cell>
          <cell r="AB88">
            <v>2156.5887553955931</v>
          </cell>
        </row>
        <row r="89">
          <cell r="C89" t="str">
            <v>EMRE1P75C2</v>
          </cell>
          <cell r="D89" t="str">
            <v>PM75C2</v>
          </cell>
          <cell r="E89" t="str">
            <v>1</v>
          </cell>
          <cell r="F89" t="str">
            <v>CRUCM04</v>
          </cell>
          <cell r="G89">
            <v>2</v>
          </cell>
          <cell r="H89" t="str">
            <v>CRUCM03</v>
          </cell>
          <cell r="I89">
            <v>2</v>
          </cell>
          <cell r="N89" t="str">
            <v>BRAQA01</v>
          </cell>
          <cell r="O89">
            <v>2</v>
          </cell>
          <cell r="P89" t="str">
            <v>ACCEF01</v>
          </cell>
          <cell r="Q89">
            <v>0.01</v>
          </cell>
          <cell r="R89">
            <v>1112.6457717647177</v>
          </cell>
          <cell r="S89">
            <v>283.18</v>
          </cell>
          <cell r="T89">
            <v>125.46928221591918</v>
          </cell>
          <cell r="U89">
            <v>0</v>
          </cell>
          <cell r="V89">
            <v>0</v>
          </cell>
          <cell r="W89">
            <v>74</v>
          </cell>
          <cell r="X89">
            <v>15.95295053980637</v>
          </cell>
          <cell r="Y89">
            <v>1611.2480045204434</v>
          </cell>
          <cell r="Z89">
            <v>15.95295053980637</v>
          </cell>
          <cell r="AA89">
            <v>1595.295053980637</v>
          </cell>
          <cell r="AB89">
            <v>1835.9719435845195</v>
          </cell>
        </row>
        <row r="90">
          <cell r="C90" t="str">
            <v>EMRE1P75C1</v>
          </cell>
          <cell r="D90" t="str">
            <v>PM75C1</v>
          </cell>
          <cell r="E90" t="str">
            <v>1</v>
          </cell>
          <cell r="F90" t="str">
            <v>CRUCM03</v>
          </cell>
          <cell r="G90">
            <v>8</v>
          </cell>
          <cell r="N90" t="str">
            <v>BRAQA01</v>
          </cell>
          <cell r="O90">
            <v>4</v>
          </cell>
          <cell r="P90" t="str">
            <v>ACCEF01</v>
          </cell>
          <cell r="Q90">
            <v>0.01</v>
          </cell>
          <cell r="R90">
            <v>1281.377760185818</v>
          </cell>
          <cell r="S90">
            <v>501.87712886367672</v>
          </cell>
          <cell r="T90">
            <v>0</v>
          </cell>
          <cell r="U90">
            <v>0</v>
          </cell>
          <cell r="V90">
            <v>0</v>
          </cell>
          <cell r="W90">
            <v>148</v>
          </cell>
          <cell r="X90">
            <v>19.312548890494948</v>
          </cell>
          <cell r="Y90">
            <v>1950.5674379399898</v>
          </cell>
          <cell r="Z90">
            <v>19.312548890494948</v>
          </cell>
          <cell r="AA90">
            <v>1931.2548890494947</v>
          </cell>
          <cell r="AB90">
            <v>2502.6239589155298</v>
          </cell>
        </row>
        <row r="91">
          <cell r="C91" t="str">
            <v>EMRE1P80C4</v>
          </cell>
          <cell r="D91" t="str">
            <v>PM80C4</v>
          </cell>
          <cell r="E91" t="str">
            <v>1</v>
          </cell>
          <cell r="F91" t="str">
            <v>CRUCM04</v>
          </cell>
          <cell r="G91">
            <v>1</v>
          </cell>
          <cell r="H91" t="str">
            <v>CRUCM03</v>
          </cell>
          <cell r="I91">
            <v>2</v>
          </cell>
          <cell r="P91" t="str">
            <v>ACCEF01</v>
          </cell>
          <cell r="Q91">
            <v>0.01</v>
          </cell>
          <cell r="R91">
            <v>921.91559018293776</v>
          </cell>
          <cell r="S91">
            <v>141.59</v>
          </cell>
          <cell r="T91">
            <v>125.46928221591918</v>
          </cell>
          <cell r="U91">
            <v>0</v>
          </cell>
          <cell r="V91">
            <v>0</v>
          </cell>
          <cell r="W91">
            <v>0</v>
          </cell>
          <cell r="X91">
            <v>11.88974872398857</v>
          </cell>
          <cell r="Y91">
            <v>1200.8646211228454</v>
          </cell>
          <cell r="Z91">
            <v>11.88974872398857</v>
          </cell>
          <cell r="AA91">
            <v>1188.9748723988569</v>
          </cell>
          <cell r="AB91">
            <v>1495.5141157793262</v>
          </cell>
        </row>
        <row r="92">
          <cell r="C92" t="str">
            <v>EMRE1P75C4</v>
          </cell>
          <cell r="D92" t="str">
            <v>PM75C4</v>
          </cell>
          <cell r="E92" t="str">
            <v>1</v>
          </cell>
          <cell r="F92" t="str">
            <v>CRUCM04</v>
          </cell>
          <cell r="G92">
            <v>1</v>
          </cell>
          <cell r="H92" t="str">
            <v>CRUCM03</v>
          </cell>
          <cell r="I92">
            <v>2</v>
          </cell>
          <cell r="P92" t="str">
            <v>ACCEF01</v>
          </cell>
          <cell r="Q92">
            <v>0.01</v>
          </cell>
          <cell r="R92">
            <v>830.48326867982348</v>
          </cell>
          <cell r="S92">
            <v>141.59</v>
          </cell>
          <cell r="T92">
            <v>125.46928221591918</v>
          </cell>
          <cell r="U92">
            <v>0</v>
          </cell>
          <cell r="V92">
            <v>0</v>
          </cell>
          <cell r="W92">
            <v>0</v>
          </cell>
          <cell r="X92">
            <v>10.975425508957429</v>
          </cell>
          <cell r="Y92">
            <v>1108.5179764047002</v>
          </cell>
          <cell r="Z92">
            <v>10.975425508957429</v>
          </cell>
          <cell r="AA92">
            <v>1097.5425508957428</v>
          </cell>
          <cell r="AB92">
            <v>1371.0200369681777</v>
          </cell>
        </row>
        <row r="93">
          <cell r="C93" t="str">
            <v>EMAM6P90CH1</v>
          </cell>
          <cell r="D93" t="str">
            <v>PM90CH1</v>
          </cell>
          <cell r="E93" t="str">
            <v>6</v>
          </cell>
          <cell r="N93" t="str">
            <v>BRAQA01</v>
          </cell>
          <cell r="O93">
            <v>6</v>
          </cell>
          <cell r="P93" t="str">
            <v>ACCEF01</v>
          </cell>
          <cell r="Q93">
            <v>0.01</v>
          </cell>
          <cell r="R93">
            <v>11418.500444256233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222</v>
          </cell>
          <cell r="X93">
            <v>116.40500444256233</v>
          </cell>
          <cell r="Y93">
            <v>11756.905448698795</v>
          </cell>
          <cell r="Z93">
            <v>116.40500444256233</v>
          </cell>
          <cell r="AA93">
            <v>11640.500444256233</v>
          </cell>
          <cell r="AB93">
            <v>15607.408956076306</v>
          </cell>
        </row>
        <row r="94">
          <cell r="C94" t="str">
            <v>EMAM6P90CH2</v>
          </cell>
          <cell r="D94" t="str">
            <v>PM90CH2</v>
          </cell>
          <cell r="E94" t="str">
            <v>6</v>
          </cell>
          <cell r="N94" t="str">
            <v>BRAQA01</v>
          </cell>
          <cell r="O94">
            <v>6</v>
          </cell>
          <cell r="P94" t="str">
            <v>ACCEF01</v>
          </cell>
          <cell r="Q94">
            <v>0.01</v>
          </cell>
          <cell r="R94">
            <v>12859.879921149677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222</v>
          </cell>
          <cell r="X94">
            <v>130.81879921149678</v>
          </cell>
          <cell r="Y94">
            <v>13212.698720361173</v>
          </cell>
          <cell r="Z94">
            <v>130.81879921149678</v>
          </cell>
          <cell r="AA94">
            <v>13081.879921149677</v>
          </cell>
          <cell r="AB94">
            <v>17569.988569534249</v>
          </cell>
        </row>
        <row r="95">
          <cell r="C95" t="str">
            <v>EMAM6P90C1</v>
          </cell>
          <cell r="D95" t="str">
            <v>PM90C1</v>
          </cell>
          <cell r="E95" t="str">
            <v>6</v>
          </cell>
          <cell r="L95" t="str">
            <v>MENSM01</v>
          </cell>
          <cell r="M95">
            <v>6</v>
          </cell>
          <cell r="N95" t="str">
            <v>BRAQA01</v>
          </cell>
          <cell r="O95">
            <v>6</v>
          </cell>
          <cell r="P95" t="str">
            <v>ACCEF01</v>
          </cell>
          <cell r="Q95">
            <v>0.01</v>
          </cell>
          <cell r="R95">
            <v>10062.923031021839</v>
          </cell>
          <cell r="S95">
            <v>0</v>
          </cell>
          <cell r="T95">
            <v>0</v>
          </cell>
          <cell r="U95">
            <v>0</v>
          </cell>
          <cell r="V95">
            <v>460.66666666666663</v>
          </cell>
          <cell r="W95">
            <v>222</v>
          </cell>
          <cell r="X95">
            <v>107.45589697688506</v>
          </cell>
          <cell r="Y95">
            <v>10853.045594665391</v>
          </cell>
          <cell r="Z95">
            <v>107.45589697688506</v>
          </cell>
          <cell r="AA95">
            <v>10745.589697688505</v>
          </cell>
          <cell r="AB95">
            <v>13941.155297826452</v>
          </cell>
        </row>
        <row r="96">
          <cell r="C96" t="str">
            <v>EMAM2P85C3</v>
          </cell>
          <cell r="D96" t="str">
            <v>PM85C3</v>
          </cell>
          <cell r="E96" t="str">
            <v>2</v>
          </cell>
          <cell r="L96" t="str">
            <v>MENSM01</v>
          </cell>
          <cell r="M96">
            <v>6</v>
          </cell>
          <cell r="N96" t="str">
            <v>BRAQA01</v>
          </cell>
          <cell r="O96">
            <v>6</v>
          </cell>
          <cell r="P96" t="str">
            <v>ACCEF01</v>
          </cell>
          <cell r="Q96">
            <v>0.01</v>
          </cell>
          <cell r="R96">
            <v>2328.0129007452456</v>
          </cell>
          <cell r="S96">
            <v>0</v>
          </cell>
          <cell r="T96">
            <v>0</v>
          </cell>
          <cell r="U96">
            <v>0</v>
          </cell>
          <cell r="V96">
            <v>460.66666666666663</v>
          </cell>
          <cell r="W96">
            <v>222</v>
          </cell>
          <cell r="X96">
            <v>30.106795674119123</v>
          </cell>
          <cell r="Y96">
            <v>3040.7863630860311</v>
          </cell>
          <cell r="Z96">
            <v>30.106795674119123</v>
          </cell>
          <cell r="AA96">
            <v>3010.6795674119121</v>
          </cell>
          <cell r="AB96">
            <v>3409.316058427893</v>
          </cell>
        </row>
        <row r="97">
          <cell r="C97" t="str">
            <v>EMAM3P85C2</v>
          </cell>
          <cell r="D97" t="str">
            <v>PM85C2</v>
          </cell>
          <cell r="E97" t="str">
            <v>3</v>
          </cell>
          <cell r="L97" t="str">
            <v>MENSM01</v>
          </cell>
          <cell r="M97">
            <v>3</v>
          </cell>
          <cell r="N97" t="str">
            <v>BRAQA01</v>
          </cell>
          <cell r="O97">
            <v>3</v>
          </cell>
          <cell r="P97" t="str">
            <v>ACCEF01</v>
          </cell>
          <cell r="Q97">
            <v>0.01</v>
          </cell>
          <cell r="R97">
            <v>4044.3501751687822</v>
          </cell>
          <cell r="S97">
            <v>0</v>
          </cell>
          <cell r="T97">
            <v>0</v>
          </cell>
          <cell r="U97">
            <v>0</v>
          </cell>
          <cell r="V97">
            <v>230.33333333333331</v>
          </cell>
          <cell r="W97">
            <v>111</v>
          </cell>
          <cell r="X97">
            <v>43.85683508502116</v>
          </cell>
          <cell r="Y97">
            <v>4429.5403435871367</v>
          </cell>
          <cell r="Z97">
            <v>43.85683508502116</v>
          </cell>
          <cell r="AA97">
            <v>4385.6835085021157</v>
          </cell>
          <cell r="AB97">
            <v>5626.5286848305796</v>
          </cell>
        </row>
        <row r="98">
          <cell r="C98" t="str">
            <v>EMAM2P80C3</v>
          </cell>
          <cell r="D98" t="str">
            <v>PM80C3</v>
          </cell>
          <cell r="E98" t="str">
            <v>2</v>
          </cell>
          <cell r="N98" t="str">
            <v>BRAQA01</v>
          </cell>
          <cell r="O98">
            <v>6</v>
          </cell>
          <cell r="P98" t="str">
            <v>ACCEF01</v>
          </cell>
          <cell r="Q98">
            <v>0.01</v>
          </cell>
          <cell r="R98">
            <v>2129.6588840688364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222</v>
          </cell>
          <cell r="X98">
            <v>23.516588840688364</v>
          </cell>
          <cell r="Y98">
            <v>2375.1754729095246</v>
          </cell>
          <cell r="Z98">
            <v>23.516588840688364</v>
          </cell>
          <cell r="AA98">
            <v>2351.6588840688364</v>
          </cell>
          <cell r="AB98">
            <v>2959.7395734406382</v>
          </cell>
        </row>
        <row r="99">
          <cell r="C99" t="str">
            <v>EMAM6P85C2</v>
          </cell>
          <cell r="D99" t="str">
            <v>PM85C2</v>
          </cell>
          <cell r="E99" t="str">
            <v>6</v>
          </cell>
          <cell r="N99" t="str">
            <v>BRAQA01</v>
          </cell>
          <cell r="O99">
            <v>6</v>
          </cell>
          <cell r="P99" t="str">
            <v>ACCEF01</v>
          </cell>
          <cell r="Q99">
            <v>0.01</v>
          </cell>
          <cell r="R99">
            <v>8088.7003503375645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222</v>
          </cell>
          <cell r="X99">
            <v>83.107003503375637</v>
          </cell>
          <cell r="Y99">
            <v>8393.807353840939</v>
          </cell>
          <cell r="Z99">
            <v>83.107003503375637</v>
          </cell>
          <cell r="AA99">
            <v>8310.7003503375636</v>
          </cell>
          <cell r="AB99">
            <v>11073.559344661158</v>
          </cell>
        </row>
        <row r="100">
          <cell r="C100" t="str">
            <v>EMAM6P90C1</v>
          </cell>
          <cell r="D100" t="str">
            <v>PM90C1</v>
          </cell>
          <cell r="E100" t="str">
            <v>6</v>
          </cell>
          <cell r="N100" t="str">
            <v>BRAQA01</v>
          </cell>
          <cell r="O100">
            <v>6</v>
          </cell>
          <cell r="P100" t="str">
            <v>ACCEF01</v>
          </cell>
          <cell r="Q100">
            <v>0.01</v>
          </cell>
          <cell r="R100">
            <v>10062.923031021839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222</v>
          </cell>
          <cell r="X100">
            <v>102.84923031021839</v>
          </cell>
          <cell r="Y100">
            <v>10387.772261332057</v>
          </cell>
          <cell r="Z100">
            <v>102.84923031021839</v>
          </cell>
          <cell r="AA100">
            <v>10284.923031021839</v>
          </cell>
          <cell r="AB100">
            <v>13761.657272826451</v>
          </cell>
        </row>
        <row r="101">
          <cell r="C101" t="str">
            <v>EMAM6P90C2</v>
          </cell>
          <cell r="D101" t="str">
            <v>PM90C2</v>
          </cell>
          <cell r="E101" t="str">
            <v>6</v>
          </cell>
          <cell r="N101" t="str">
            <v>BRAQA01</v>
          </cell>
          <cell r="O101">
            <v>6</v>
          </cell>
          <cell r="P101" t="str">
            <v>ACCEF01</v>
          </cell>
          <cell r="Q101">
            <v>0.01</v>
          </cell>
          <cell r="R101">
            <v>8918.9588325114019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222</v>
          </cell>
          <cell r="X101">
            <v>91.409588325114015</v>
          </cell>
          <cell r="Y101">
            <v>9232.3684208365157</v>
          </cell>
          <cell r="Z101">
            <v>91.409588325114015</v>
          </cell>
          <cell r="AA101">
            <v>9140.9588325114019</v>
          </cell>
          <cell r="AB101">
            <v>12204.037748951196</v>
          </cell>
        </row>
        <row r="102">
          <cell r="C102" t="str">
            <v>EMAM2P90C2</v>
          </cell>
          <cell r="D102" t="str">
            <v>PM90C2</v>
          </cell>
          <cell r="E102" t="str">
            <v>2</v>
          </cell>
          <cell r="P102" t="str">
            <v>ACCEF01</v>
          </cell>
          <cell r="Q102">
            <v>0.01</v>
          </cell>
          <cell r="R102">
            <v>2972.9862775038009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29.729862775038011</v>
          </cell>
          <cell r="Y102">
            <v>3002.7161402788388</v>
          </cell>
          <cell r="Z102">
            <v>29.729862775038011</v>
          </cell>
          <cell r="AA102">
            <v>2972.9862775038009</v>
          </cell>
          <cell r="AB102">
            <v>4048.0125829837316</v>
          </cell>
        </row>
        <row r="103">
          <cell r="C103" t="str">
            <v>EMAM2P90C1</v>
          </cell>
          <cell r="D103" t="str">
            <v>PM90C1</v>
          </cell>
          <cell r="E103" t="str">
            <v>2</v>
          </cell>
          <cell r="P103" t="str">
            <v>ACCEF01</v>
          </cell>
          <cell r="Q103">
            <v>0.01</v>
          </cell>
          <cell r="R103">
            <v>3354.3076770072798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33.543076770072801</v>
          </cell>
          <cell r="Y103">
            <v>3387.8507537773526</v>
          </cell>
          <cell r="Z103">
            <v>33.543076770072801</v>
          </cell>
          <cell r="AA103">
            <v>3354.3076770072798</v>
          </cell>
          <cell r="AB103">
            <v>4567.2190909421506</v>
          </cell>
        </row>
        <row r="104">
          <cell r="C104" t="str">
            <v>EMAM2P85C2</v>
          </cell>
          <cell r="D104" t="str">
            <v>PM85C2</v>
          </cell>
          <cell r="E104" t="str">
            <v>2</v>
          </cell>
          <cell r="P104" t="str">
            <v>ACCEF01</v>
          </cell>
          <cell r="Q104">
            <v>0.01</v>
          </cell>
          <cell r="R104">
            <v>2696.2334501125215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26.962334501125216</v>
          </cell>
          <cell r="Y104">
            <v>2723.1957846136465</v>
          </cell>
          <cell r="Z104">
            <v>26.962334501125216</v>
          </cell>
          <cell r="AA104">
            <v>2696.2334501125215</v>
          </cell>
          <cell r="AB104">
            <v>3671.186448220386</v>
          </cell>
        </row>
        <row r="105">
          <cell r="C105" t="str">
            <v>EMAM3P85C3</v>
          </cell>
          <cell r="D105" t="str">
            <v>PM85C3</v>
          </cell>
          <cell r="E105" t="str">
            <v>3</v>
          </cell>
          <cell r="N105" t="str">
            <v>BRAQA01</v>
          </cell>
          <cell r="O105">
            <v>3</v>
          </cell>
          <cell r="P105" t="str">
            <v>ACCEF01</v>
          </cell>
          <cell r="Q105">
            <v>0.01</v>
          </cell>
          <cell r="R105">
            <v>3492.0193511178686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111</v>
          </cell>
          <cell r="X105">
            <v>36.030193511178688</v>
          </cell>
          <cell r="Y105">
            <v>3639.0495446290474</v>
          </cell>
          <cell r="Z105">
            <v>36.030193511178688</v>
          </cell>
          <cell r="AA105">
            <v>3603.0193511178686</v>
          </cell>
          <cell r="AB105">
            <v>4784.7270501418398</v>
          </cell>
        </row>
        <row r="106">
          <cell r="C106" t="str">
            <v>EMAM3P85C2</v>
          </cell>
          <cell r="D106" t="str">
            <v>PM85C2</v>
          </cell>
          <cell r="E106" t="str">
            <v>3</v>
          </cell>
          <cell r="N106" t="str">
            <v>BRAQA01</v>
          </cell>
          <cell r="O106">
            <v>3</v>
          </cell>
          <cell r="P106" t="str">
            <v>ACCEF01</v>
          </cell>
          <cell r="Q106">
            <v>0.01</v>
          </cell>
          <cell r="R106">
            <v>4044.3501751687822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111</v>
          </cell>
          <cell r="X106">
            <v>41.553501751687818</v>
          </cell>
          <cell r="Y106">
            <v>4196.9036769204695</v>
          </cell>
          <cell r="Z106">
            <v>41.553501751687818</v>
          </cell>
          <cell r="AA106">
            <v>4155.3501751687818</v>
          </cell>
          <cell r="AB106">
            <v>5536.7796723305792</v>
          </cell>
        </row>
        <row r="107">
          <cell r="C107" t="str">
            <v>EMAM2P75C2</v>
          </cell>
          <cell r="D107" t="str">
            <v>PM75C2</v>
          </cell>
          <cell r="E107" t="str">
            <v>2</v>
          </cell>
          <cell r="P107" t="str">
            <v>ACCEF01</v>
          </cell>
          <cell r="Q107">
            <v>0.01</v>
          </cell>
          <cell r="R107">
            <v>2225.2915435294353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22.252915435294355</v>
          </cell>
          <cell r="Y107">
            <v>2247.5444589647295</v>
          </cell>
          <cell r="Z107">
            <v>22.252915435294355</v>
          </cell>
          <cell r="AA107">
            <v>2225.2915435294353</v>
          </cell>
          <cell r="AB107">
            <v>3029.9528245982387</v>
          </cell>
        </row>
        <row r="108">
          <cell r="C108" t="str">
            <v>EMAM2P75C3</v>
          </cell>
          <cell r="D108" t="str">
            <v>PM75C3</v>
          </cell>
          <cell r="E108" t="str">
            <v>2</v>
          </cell>
          <cell r="P108" t="str">
            <v>ACCEF01</v>
          </cell>
          <cell r="Q108">
            <v>0.01</v>
          </cell>
          <cell r="R108">
            <v>1940.2851644198263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19.402851644198265</v>
          </cell>
          <cell r="Y108">
            <v>1959.6880160640246</v>
          </cell>
          <cell r="Z108">
            <v>19.402851644198265</v>
          </cell>
          <cell r="AA108">
            <v>1940.2851644198263</v>
          </cell>
          <cell r="AB108">
            <v>2641.8886691743478</v>
          </cell>
        </row>
        <row r="109">
          <cell r="C109" t="str">
            <v>EMAM2P75C1</v>
          </cell>
          <cell r="D109" t="str">
            <v>PM75C1</v>
          </cell>
          <cell r="E109" t="str">
            <v>2</v>
          </cell>
          <cell r="P109" t="str">
            <v>ACCEF01</v>
          </cell>
          <cell r="Q109">
            <v>0.01</v>
          </cell>
          <cell r="R109">
            <v>2562.7555203716361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25.627555203716362</v>
          </cell>
          <cell r="Y109">
            <v>2588.3830755753524</v>
          </cell>
          <cell r="Z109">
            <v>25.627555203716362</v>
          </cell>
          <cell r="AA109">
            <v>2562.7555203716361</v>
          </cell>
          <cell r="AB109">
            <v>3489.4431474758599</v>
          </cell>
        </row>
        <row r="110">
          <cell r="C110" t="str">
            <v>EMAM2P75C4</v>
          </cell>
          <cell r="D110" t="str">
            <v>PM75C4</v>
          </cell>
          <cell r="E110" t="str">
            <v>2</v>
          </cell>
          <cell r="P110" t="str">
            <v>ACCEF01</v>
          </cell>
          <cell r="Q110">
            <v>0.01</v>
          </cell>
          <cell r="R110">
            <v>1660.966537359647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16.609665373596471</v>
          </cell>
          <cell r="Y110">
            <v>1677.5762027332435</v>
          </cell>
          <cell r="Z110">
            <v>16.609665373596471</v>
          </cell>
          <cell r="AA110">
            <v>1660.966537359647</v>
          </cell>
          <cell r="AB110">
            <v>2261.5689463565554</v>
          </cell>
        </row>
        <row r="111">
          <cell r="C111" t="str">
            <v>EMAM2P70C4</v>
          </cell>
          <cell r="D111" t="str">
            <v>PM70C4</v>
          </cell>
          <cell r="E111" t="str">
            <v>2</v>
          </cell>
          <cell r="P111" t="str">
            <v>ACCEF01</v>
          </cell>
          <cell r="Q111">
            <v>0.01</v>
          </cell>
          <cell r="R111">
            <v>1489.5469004745771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14.895469004745772</v>
          </cell>
          <cell r="Y111">
            <v>1504.4423694793229</v>
          </cell>
          <cell r="Z111">
            <v>14.895469004745772</v>
          </cell>
          <cell r="AA111">
            <v>1489.5469004745771</v>
          </cell>
          <cell r="AB111">
            <v>2028.1642877706809</v>
          </cell>
        </row>
        <row r="112">
          <cell r="C112" t="str">
            <v>EMAM1P85C3</v>
          </cell>
          <cell r="D112" t="str">
            <v>PM85C3</v>
          </cell>
          <cell r="E112" t="str">
            <v>1</v>
          </cell>
          <cell r="P112" t="str">
            <v>ACCEF01</v>
          </cell>
          <cell r="Q112">
            <v>0.01</v>
          </cell>
          <cell r="R112">
            <v>1164.0064503726228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11.640064503726228</v>
          </cell>
          <cell r="Y112">
            <v>1175.6465148763491</v>
          </cell>
          <cell r="Z112">
            <v>11.640064503726228</v>
          </cell>
          <cell r="AA112">
            <v>1164.0064503726228</v>
          </cell>
          <cell r="AB112">
            <v>1584.9090167139466</v>
          </cell>
        </row>
        <row r="113">
          <cell r="C113" t="str">
            <v>EMAM1P85C1</v>
          </cell>
          <cell r="D113" t="str">
            <v>PM85C1</v>
          </cell>
          <cell r="E113" t="str">
            <v>1</v>
          </cell>
          <cell r="P113" t="str">
            <v>ACCEF01</v>
          </cell>
          <cell r="Q113">
            <v>0.01</v>
          </cell>
          <cell r="R113">
            <v>1546.2198115629021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15.462198115629022</v>
          </cell>
          <cell r="Y113">
            <v>1561.6820096785311</v>
          </cell>
          <cell r="Z113">
            <v>15.462198115629022</v>
          </cell>
          <cell r="AA113">
            <v>1546.2198115629021</v>
          </cell>
          <cell r="AB113">
            <v>2105.3300180452516</v>
          </cell>
        </row>
        <row r="114">
          <cell r="C114" t="str">
            <v>EMAM1P85C4</v>
          </cell>
          <cell r="D114" t="str">
            <v>PM85C4</v>
          </cell>
          <cell r="E114" t="str">
            <v>1</v>
          </cell>
          <cell r="P114" t="str">
            <v>ACCEF01</v>
          </cell>
          <cell r="Q114">
            <v>0.01</v>
          </cell>
          <cell r="R114">
            <v>1014.1641921889461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10.141641921889461</v>
          </cell>
          <cell r="Y114">
            <v>1024.3058341108356</v>
          </cell>
          <cell r="Z114">
            <v>10.141641921889461</v>
          </cell>
          <cell r="AA114">
            <v>1014.1641921889461</v>
          </cell>
          <cell r="AB114">
            <v>1380.8840768142891</v>
          </cell>
        </row>
        <row r="115">
          <cell r="C115" t="str">
            <v>EMAM1P85C2</v>
          </cell>
          <cell r="D115" t="str">
            <v>PM85C2</v>
          </cell>
          <cell r="E115" t="str">
            <v>1</v>
          </cell>
          <cell r="P115" t="str">
            <v>ACCEF01</v>
          </cell>
          <cell r="Q115">
            <v>0.01</v>
          </cell>
          <cell r="R115">
            <v>1348.1167250562607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13.481167250562608</v>
          </cell>
          <cell r="Y115">
            <v>1361.5978923068233</v>
          </cell>
          <cell r="Z115">
            <v>13.481167250562608</v>
          </cell>
          <cell r="AA115">
            <v>1348.1167250562607</v>
          </cell>
          <cell r="AB115">
            <v>1835.593224110193</v>
          </cell>
        </row>
        <row r="116">
          <cell r="C116" t="str">
            <v>EMAM1P75C2</v>
          </cell>
          <cell r="D116" t="str">
            <v>PM75C2</v>
          </cell>
          <cell r="E116" t="str">
            <v>1</v>
          </cell>
          <cell r="P116" t="str">
            <v>ACCEF01</v>
          </cell>
          <cell r="Q116">
            <v>0.01</v>
          </cell>
          <cell r="R116">
            <v>1112.6457717647177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11.126457717647178</v>
          </cell>
          <cell r="Y116">
            <v>1123.7722294823648</v>
          </cell>
          <cell r="Z116">
            <v>11.126457717647178</v>
          </cell>
          <cell r="AA116">
            <v>1112.6457717647177</v>
          </cell>
          <cell r="AB116">
            <v>1514.9764122991194</v>
          </cell>
        </row>
        <row r="117">
          <cell r="C117" t="str">
            <v>EMAM1P75C1</v>
          </cell>
          <cell r="D117" t="str">
            <v>PM75C1</v>
          </cell>
          <cell r="E117" t="str">
            <v>1</v>
          </cell>
          <cell r="P117" t="str">
            <v>ACCEF01</v>
          </cell>
          <cell r="Q117">
            <v>0.01</v>
          </cell>
          <cell r="R117">
            <v>1281.377760185818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12.813777601858181</v>
          </cell>
          <cell r="Y117">
            <v>1294.1915377876762</v>
          </cell>
          <cell r="Z117">
            <v>12.813777601858181</v>
          </cell>
          <cell r="AA117">
            <v>1281.377760185818</v>
          </cell>
          <cell r="AB117">
            <v>1744.7215737379299</v>
          </cell>
        </row>
        <row r="118">
          <cell r="C118" t="str">
            <v>EMAM1P80C4</v>
          </cell>
          <cell r="D118" t="str">
            <v>PM80C4</v>
          </cell>
          <cell r="E118" t="str">
            <v>1</v>
          </cell>
          <cell r="P118" t="str">
            <v>ACCEF01</v>
          </cell>
          <cell r="Q118">
            <v>0.01</v>
          </cell>
          <cell r="R118">
            <v>921.91559018293776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9.2191559018293781</v>
          </cell>
          <cell r="Y118">
            <v>931.13474608476713</v>
          </cell>
          <cell r="Z118">
            <v>9.2191559018293781</v>
          </cell>
          <cell r="AA118">
            <v>921.91559018293776</v>
          </cell>
          <cell r="AB118">
            <v>1255.2785519894262</v>
          </cell>
        </row>
        <row r="119">
          <cell r="C119" t="str">
            <v>EMAM1P75C4</v>
          </cell>
          <cell r="D119" t="str">
            <v>PM75C4</v>
          </cell>
          <cell r="E119" t="str">
            <v>1</v>
          </cell>
          <cell r="P119" t="str">
            <v>ACCEF01</v>
          </cell>
          <cell r="Q119">
            <v>0.01</v>
          </cell>
          <cell r="R119">
            <v>830.48326867982348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8.3048326867982354</v>
          </cell>
          <cell r="Y119">
            <v>838.78810136662173</v>
          </cell>
          <cell r="Z119">
            <v>8.3048326867982354</v>
          </cell>
          <cell r="AA119">
            <v>830.48326867982348</v>
          </cell>
          <cell r="AB119">
            <v>1130.7844731782777</v>
          </cell>
        </row>
        <row r="120">
          <cell r="C120" t="str">
            <v>EMSU2P75C2</v>
          </cell>
          <cell r="D120" t="str">
            <v>PM75C2</v>
          </cell>
          <cell r="E120" t="str">
            <v>2</v>
          </cell>
          <cell r="F120" t="str">
            <v>CRUCM10</v>
          </cell>
          <cell r="G120">
            <v>2</v>
          </cell>
          <cell r="J120" t="str">
            <v>BRAZM02</v>
          </cell>
          <cell r="K120">
            <v>1</v>
          </cell>
          <cell r="P120" t="str">
            <v>ACCEF01</v>
          </cell>
          <cell r="Q120">
            <v>0.01</v>
          </cell>
          <cell r="R120">
            <v>2225.2915435294353</v>
          </cell>
          <cell r="S120">
            <v>680.5</v>
          </cell>
          <cell r="T120">
            <v>0</v>
          </cell>
          <cell r="U120">
            <v>285.57727272727271</v>
          </cell>
          <cell r="V120">
            <v>0</v>
          </cell>
          <cell r="W120">
            <v>0</v>
          </cell>
          <cell r="X120">
            <v>31.913688162567084</v>
          </cell>
          <cell r="Y120">
            <v>3223.2825044192755</v>
          </cell>
          <cell r="Z120">
            <v>31.913688162567084</v>
          </cell>
          <cell r="AA120">
            <v>3191.3688162567082</v>
          </cell>
          <cell r="AB120">
            <v>3418.0658602232388</v>
          </cell>
        </row>
        <row r="121">
          <cell r="C121" t="str">
            <v>EMSU2P75C1</v>
          </cell>
          <cell r="D121" t="str">
            <v>PM75C1</v>
          </cell>
          <cell r="E121" t="str">
            <v>2</v>
          </cell>
          <cell r="F121" t="str">
            <v>CRUCM10</v>
          </cell>
          <cell r="G121">
            <v>2</v>
          </cell>
          <cell r="J121" t="str">
            <v>BRAZM02</v>
          </cell>
          <cell r="K121">
            <v>1</v>
          </cell>
          <cell r="P121" t="str">
            <v>ACCEF01</v>
          </cell>
          <cell r="Q121">
            <v>0.01</v>
          </cell>
          <cell r="R121">
            <v>2562.7555203716361</v>
          </cell>
          <cell r="S121">
            <v>680.5</v>
          </cell>
          <cell r="T121">
            <v>0</v>
          </cell>
          <cell r="U121">
            <v>285.57727272727271</v>
          </cell>
          <cell r="V121">
            <v>0</v>
          </cell>
          <cell r="W121">
            <v>0</v>
          </cell>
          <cell r="X121">
            <v>35.288327930989091</v>
          </cell>
          <cell r="Y121">
            <v>3564.1211210298979</v>
          </cell>
          <cell r="Z121">
            <v>35.288327930989091</v>
          </cell>
          <cell r="AA121">
            <v>3528.832793098909</v>
          </cell>
          <cell r="AB121">
            <v>3877.5561831008599</v>
          </cell>
        </row>
        <row r="122">
          <cell r="C122" t="str">
            <v>EMSU2P70C4</v>
          </cell>
          <cell r="D122" t="str">
            <v>PM70C4</v>
          </cell>
          <cell r="E122" t="str">
            <v>2</v>
          </cell>
          <cell r="F122" t="str">
            <v>CRUCM10</v>
          </cell>
          <cell r="G122">
            <v>2</v>
          </cell>
          <cell r="J122" t="str">
            <v>BRAZM02</v>
          </cell>
          <cell r="K122">
            <v>1</v>
          </cell>
          <cell r="P122" t="str">
            <v>ACCEF01</v>
          </cell>
          <cell r="Q122">
            <v>0.01</v>
          </cell>
          <cell r="R122">
            <v>1489.5469004745771</v>
          </cell>
          <cell r="S122">
            <v>680.5</v>
          </cell>
          <cell r="T122">
            <v>0</v>
          </cell>
          <cell r="U122">
            <v>285.57727272727271</v>
          </cell>
          <cell r="V122">
            <v>0</v>
          </cell>
          <cell r="W122">
            <v>0</v>
          </cell>
          <cell r="X122">
            <v>24.556241732018503</v>
          </cell>
          <cell r="Y122">
            <v>2480.1804149338686</v>
          </cell>
          <cell r="Z122">
            <v>24.556241732018503</v>
          </cell>
          <cell r="AA122">
            <v>2455.6241732018502</v>
          </cell>
          <cell r="AB122">
            <v>2416.2773233956809</v>
          </cell>
        </row>
      </sheetData>
      <sheetData sheetId="8">
        <row r="41">
          <cell r="A41" t="str">
            <v>ET-220COTAD600</v>
          </cell>
          <cell r="B41">
            <v>14648.830924572294</v>
          </cell>
          <cell r="C41">
            <v>1.6105930909805981</v>
          </cell>
          <cell r="D41">
            <v>23593.305878059065</v>
          </cell>
        </row>
        <row r="42">
          <cell r="A42" t="str">
            <v>ET-220COPAS600</v>
          </cell>
          <cell r="B42">
            <v>8016</v>
          </cell>
          <cell r="C42">
            <v>3.9401385972280556</v>
          </cell>
          <cell r="D42">
            <v>31584.150995380092</v>
          </cell>
        </row>
        <row r="43">
          <cell r="A43" t="str">
            <v>ET-220COPAS500</v>
          </cell>
          <cell r="B43">
            <v>6748.666666666667</v>
          </cell>
          <cell r="C43">
            <v>3.9401385972280556</v>
          </cell>
          <cell r="D43">
            <v>26590.682013159738</v>
          </cell>
        </row>
        <row r="44">
          <cell r="A44" t="str">
            <v>ET-220COPAD600</v>
          </cell>
          <cell r="B44">
            <v>9331</v>
          </cell>
          <cell r="C44">
            <v>3.9401385972280556</v>
          </cell>
          <cell r="D44">
            <v>36765.43325073499</v>
          </cell>
        </row>
        <row r="45">
          <cell r="A45" t="str">
            <v>ET-220COPAD500</v>
          </cell>
          <cell r="B45">
            <v>7949</v>
          </cell>
          <cell r="C45">
            <v>3.9401385972280556</v>
          </cell>
          <cell r="D45">
            <v>31320.161709365813</v>
          </cell>
        </row>
        <row r="46">
          <cell r="A46" t="str">
            <v>ET-060COACS400</v>
          </cell>
          <cell r="B46">
            <v>5008</v>
          </cell>
          <cell r="C46">
            <v>3.9401385972280556</v>
          </cell>
          <cell r="D46">
            <v>19732.214094918101</v>
          </cell>
        </row>
        <row r="47">
          <cell r="A47" t="str">
            <v>ET-060COACD400</v>
          </cell>
          <cell r="B47">
            <v>5008</v>
          </cell>
          <cell r="C47">
            <v>3.9401385972280556</v>
          </cell>
          <cell r="D47">
            <v>19732.214094918101</v>
          </cell>
        </row>
        <row r="48">
          <cell r="A48" t="str">
            <v>ET-060COACD500</v>
          </cell>
          <cell r="B48">
            <v>5437</v>
          </cell>
          <cell r="C48">
            <v>3.9401385972280556</v>
          </cell>
          <cell r="D48">
            <v>21422.533553128938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ES"/>
      <sheetName val="EEMM SSEE"/>
      <sheetName val="EEMM CC Y TEL"/>
      <sheetName val="EEMM LLTT"/>
      <sheetName val="OBRAS CIVILES"/>
      <sheetName val="CODIGOS"/>
    </sheetNames>
    <definedNames>
      <definedName name="Ferr_Cond" refersTo="='GENERALES'!$M$14:$N$17"/>
    </definedNames>
    <sheetDataSet>
      <sheetData sheetId="0">
        <row r="14">
          <cell r="M14" t="str">
            <v>VA</v>
          </cell>
          <cell r="N14" t="str">
            <v>Varilla de armar</v>
          </cell>
        </row>
        <row r="15">
          <cell r="M15" t="str">
            <v>MA</v>
          </cell>
          <cell r="N15" t="str">
            <v>Manguito de Reparación</v>
          </cell>
        </row>
        <row r="16">
          <cell r="M16" t="str">
            <v>JE</v>
          </cell>
          <cell r="N16" t="str">
            <v>Junta de empalme</v>
          </cell>
        </row>
        <row r="17">
          <cell r="M17" t="str">
            <v>AM</v>
          </cell>
          <cell r="N17" t="str">
            <v>Amortiguador</v>
          </cell>
        </row>
        <row r="43">
          <cell r="H43" t="str">
            <v>C1</v>
          </cell>
          <cell r="I43" t="str">
            <v>AAAC</v>
          </cell>
        </row>
        <row r="44">
          <cell r="H44" t="str">
            <v>C2</v>
          </cell>
          <cell r="I44" t="str">
            <v>ACSR</v>
          </cell>
        </row>
        <row r="45">
          <cell r="H45" t="str">
            <v>C3</v>
          </cell>
          <cell r="I45" t="str">
            <v>XLPE CU</v>
          </cell>
        </row>
        <row r="46">
          <cell r="H46" t="str">
            <v>C4</v>
          </cell>
          <cell r="I46" t="str">
            <v>ACAR</v>
          </cell>
        </row>
        <row r="47">
          <cell r="H47" t="str">
            <v>C5</v>
          </cell>
          <cell r="I47" t="str">
            <v>AAACE</v>
          </cell>
        </row>
        <row r="48">
          <cell r="H48" t="str">
            <v>C6</v>
          </cell>
          <cell r="I48" t="str">
            <v>XLPE AL</v>
          </cell>
        </row>
        <row r="49">
          <cell r="H49" t="str">
            <v>C9</v>
          </cell>
          <cell r="I49" t="str">
            <v>ACCR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X_imp"/>
      <sheetName val="Consolidado"/>
      <sheetName val="Informe total listado de postes"/>
    </sheet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 Azteca"/>
      <sheetName val="Nombres"/>
      <sheetName val="Hoja1"/>
      <sheetName val="Electrificadora"/>
    </sheetNames>
    <sheetDataSet>
      <sheetData sheetId="0"/>
      <sheetData sheetId="1">
        <row r="5">
          <cell r="D5" t="str">
            <v>Costado Derecho</v>
          </cell>
          <cell r="F5" t="str">
            <v>FO-FH-48-PEs200</v>
          </cell>
          <cell r="L5" t="str">
            <v>Bueno</v>
          </cell>
          <cell r="N5" t="str">
            <v>Simple</v>
          </cell>
          <cell r="P5" t="str">
            <v>Si</v>
          </cell>
          <cell r="R5" t="str">
            <v>Concreto</v>
          </cell>
          <cell r="T5" t="str">
            <v>Bueno</v>
          </cell>
        </row>
        <row r="6">
          <cell r="B6" t="str">
            <v>Cámara</v>
          </cell>
          <cell r="D6" t="str">
            <v>Costado Izquierdo</v>
          </cell>
          <cell r="F6" t="str">
            <v>FO-FH-48-PEs400</v>
          </cell>
          <cell r="L6" t="str">
            <v>Mal Estado</v>
          </cell>
          <cell r="N6" t="str">
            <v>Doble</v>
          </cell>
          <cell r="P6" t="str">
            <v>No</v>
          </cell>
          <cell r="R6" t="str">
            <v>Madera</v>
          </cell>
          <cell r="T6" t="str">
            <v>Agrietado</v>
          </cell>
        </row>
        <row r="7">
          <cell r="B7" t="str">
            <v>Cruce Americano</v>
          </cell>
          <cell r="D7" t="str">
            <v>Centro</v>
          </cell>
          <cell r="F7" t="str">
            <v>FO-FH-48-PEs600</v>
          </cell>
          <cell r="L7" t="str">
            <v>Regular</v>
          </cell>
          <cell r="N7" t="str">
            <v>Triple</v>
          </cell>
          <cell r="P7" t="str">
            <v>NA</v>
          </cell>
          <cell r="R7" t="str">
            <v>Metálico</v>
          </cell>
          <cell r="T7" t="str">
            <v>Corroido</v>
          </cell>
        </row>
        <row r="8">
          <cell r="B8" t="str">
            <v>Cruce Rio</v>
          </cell>
          <cell r="D8" t="str">
            <v>NA</v>
          </cell>
          <cell r="F8" t="str">
            <v>FO-FH-48-PEs800</v>
          </cell>
          <cell r="N8" t="str">
            <v>Torre R</v>
          </cell>
          <cell r="R8" t="str">
            <v>Fibra de Vidrio</v>
          </cell>
          <cell r="T8" t="str">
            <v>Deteriorado</v>
          </cell>
        </row>
        <row r="9">
          <cell r="B9" t="str">
            <v>Cruce Cable Aereo</v>
          </cell>
          <cell r="F9" t="str">
            <v>FO-FH-48-PEs1000</v>
          </cell>
          <cell r="N9" t="str">
            <v>Torre S</v>
          </cell>
          <cell r="R9" t="str">
            <v>NA</v>
          </cell>
          <cell r="T9" t="str">
            <v>Fisurado</v>
          </cell>
        </row>
        <row r="10">
          <cell r="B10" t="str">
            <v>Cruce Vía Tipo 1</v>
          </cell>
          <cell r="F10" t="str">
            <v>FO-FH-48-PEs1200</v>
          </cell>
          <cell r="N10" t="str">
            <v>NA</v>
          </cell>
          <cell r="T10" t="str">
            <v>Inclinado</v>
          </cell>
        </row>
        <row r="11">
          <cell r="B11" t="str">
            <v>Cruce Vía Tipo 2</v>
          </cell>
          <cell r="F11" t="str">
            <v>FO-FIH48-ATs200</v>
          </cell>
          <cell r="T11" t="str">
            <v>Torcido</v>
          </cell>
        </row>
        <row r="12">
          <cell r="B12" t="str">
            <v>Cruce Vía Tipo 3</v>
          </cell>
          <cell r="F12" t="str">
            <v>FO-FH-48-ATs400</v>
          </cell>
          <cell r="T12" t="str">
            <v>NA</v>
          </cell>
        </row>
        <row r="13">
          <cell r="B13" t="str">
            <v>Cruce Vía Tipo 4</v>
          </cell>
          <cell r="F13" t="str">
            <v>FO-FIH48-ATs600</v>
          </cell>
        </row>
        <row r="14">
          <cell r="B14" t="str">
            <v>Cruce Vía Tipo 5</v>
          </cell>
          <cell r="F14" t="str">
            <v>FO-FH-48-ATs800</v>
          </cell>
        </row>
        <row r="15">
          <cell r="B15" t="str">
            <v>Cruce Vía Tipo 6</v>
          </cell>
          <cell r="F15" t="str">
            <v>FO-FH-48-ATs1000</v>
          </cell>
        </row>
        <row r="16">
          <cell r="B16" t="str">
            <v>Cruce Vía Tipo 7</v>
          </cell>
          <cell r="F16" t="str">
            <v>FO-FH-48-ATs1200</v>
          </cell>
        </row>
        <row r="17">
          <cell r="B17" t="str">
            <v>Cruce Vía Tipo 8</v>
          </cell>
          <cell r="F17" t="str">
            <v>FO-FH-48-ATs1600</v>
          </cell>
        </row>
        <row r="18">
          <cell r="B18" t="str">
            <v>Cruce Vía Tipo 9</v>
          </cell>
          <cell r="F18" t="str">
            <v>FO-FH-48-ATs2300</v>
          </cell>
        </row>
        <row r="19">
          <cell r="B19" t="str">
            <v>Falla Geológica</v>
          </cell>
        </row>
        <row r="20">
          <cell r="B20" t="str">
            <v>Nodo</v>
          </cell>
        </row>
        <row r="21">
          <cell r="B21" t="str">
            <v>Obstrucción por Edificación</v>
          </cell>
        </row>
        <row r="22">
          <cell r="B22" t="str">
            <v>Obstrucción por poste de otro operador</v>
          </cell>
        </row>
        <row r="23">
          <cell r="B23" t="str">
            <v>Obstrucción por Vegetación</v>
          </cell>
        </row>
        <row r="24">
          <cell r="B24" t="str">
            <v>Otro</v>
          </cell>
        </row>
        <row r="25">
          <cell r="B25" t="str">
            <v>Poste</v>
          </cell>
        </row>
        <row r="26">
          <cell r="B26" t="str">
            <v>Poste Auxiliar</v>
          </cell>
        </row>
        <row r="27">
          <cell r="B27" t="str">
            <v>Poste Nuevo</v>
          </cell>
        </row>
        <row r="28">
          <cell r="B28" t="str">
            <v>Puente</v>
          </cell>
        </row>
        <row r="29">
          <cell r="B29" t="str">
            <v>Punto Común</v>
          </cell>
        </row>
        <row r="30">
          <cell r="B30" t="str">
            <v>Sitio de Interés</v>
          </cell>
        </row>
        <row r="31">
          <cell r="B31" t="str">
            <v>Torre</v>
          </cell>
        </row>
        <row r="32">
          <cell r="B32" t="str">
            <v>Torrecilla</v>
          </cell>
        </row>
        <row r="38">
          <cell r="B38" t="str">
            <v>ABENGOA TRANSMISIÓN NORTE S.A.</v>
          </cell>
          <cell r="N38" t="str">
            <v>E</v>
          </cell>
          <cell r="P38" t="str">
            <v>Derivación</v>
          </cell>
          <cell r="R38" t="str">
            <v>Si</v>
          </cell>
          <cell r="T38" t="str">
            <v>FOSC 450 A4</v>
          </cell>
        </row>
        <row r="39">
          <cell r="B39" t="str">
            <v>ABENGOA TRANSMISIÓN SUR S.A.</v>
          </cell>
          <cell r="D39" t="str">
            <v>Campo traviesa</v>
          </cell>
          <cell r="N39" t="str">
            <v>N</v>
          </cell>
          <cell r="P39" t="str">
            <v>Directo</v>
          </cell>
          <cell r="R39" t="str">
            <v>No</v>
          </cell>
          <cell r="T39" t="str">
            <v>FOSC 450 BS</v>
          </cell>
        </row>
        <row r="40">
          <cell r="B40" t="str">
            <v>ACEROS AREQUIPA</v>
          </cell>
          <cell r="D40" t="str">
            <v>Calzada</v>
          </cell>
          <cell r="R40" t="str">
            <v>Solicitar Permiso</v>
          </cell>
          <cell r="T40" t="str">
            <v>FOSC 450 B6</v>
          </cell>
        </row>
        <row r="41">
          <cell r="B41" t="str">
            <v>ADINELSA</v>
          </cell>
          <cell r="D41" t="str">
            <v>Fangoso</v>
          </cell>
          <cell r="R41" t="str">
            <v>NA</v>
          </cell>
          <cell r="T41" t="str">
            <v>FOSC 450 C6</v>
          </cell>
        </row>
        <row r="42">
          <cell r="B42" t="str">
            <v>ANTAMINA</v>
          </cell>
          <cell r="D42" t="str">
            <v>Grass</v>
          </cell>
          <cell r="T42" t="str">
            <v>FOSC 450 D6</v>
          </cell>
        </row>
        <row r="43">
          <cell r="B43" t="str">
            <v>ARASI S.A.C.</v>
          </cell>
          <cell r="D43" t="str">
            <v>Jardín</v>
          </cell>
        </row>
        <row r="44">
          <cell r="B44" t="str">
            <v>ATACOCHA</v>
          </cell>
          <cell r="D44" t="str">
            <v>Rocosa</v>
          </cell>
        </row>
        <row r="45">
          <cell r="B45" t="str">
            <v>AURÍFERA RETAMAS</v>
          </cell>
          <cell r="D45" t="str">
            <v>Pedregoso</v>
          </cell>
        </row>
        <row r="46">
          <cell r="B46" t="str">
            <v>AUSTRIA DUVAZ</v>
          </cell>
          <cell r="D46" t="str">
            <v>Predio Particular</v>
          </cell>
        </row>
        <row r="47">
          <cell r="B47" t="str">
            <v>AZTECA</v>
          </cell>
          <cell r="D47" t="str">
            <v>Terreno de cultivo</v>
          </cell>
        </row>
        <row r="48">
          <cell r="B48" t="str">
            <v>CEMENETO ANDINO</v>
          </cell>
          <cell r="D48" t="str">
            <v>Tierra</v>
          </cell>
        </row>
        <row r="49">
          <cell r="B49" t="str">
            <v>CEMENTOS LIMA</v>
          </cell>
          <cell r="D49" t="str">
            <v>Vegetación</v>
          </cell>
        </row>
        <row r="50">
          <cell r="B50" t="str">
            <v>CHAVIMOCHIC</v>
          </cell>
          <cell r="D50" t="str">
            <v>Vereda</v>
          </cell>
        </row>
        <row r="51">
          <cell r="B51" t="str">
            <v>CHINALCO</v>
          </cell>
          <cell r="D51" t="str">
            <v>Zona Resevada</v>
          </cell>
        </row>
        <row r="52">
          <cell r="B52" t="str">
            <v>CHOUGAN HIERRO PERU S.A.A.</v>
          </cell>
        </row>
        <row r="53">
          <cell r="B53" t="str">
            <v>CHUNGAR</v>
          </cell>
        </row>
        <row r="54">
          <cell r="B54" t="str">
            <v>COELVISAC</v>
          </cell>
        </row>
        <row r="55">
          <cell r="B55" t="str">
            <v>CONENHUA</v>
          </cell>
        </row>
        <row r="56">
          <cell r="B56" t="str">
            <v>CONSORCIO MINERO HORIZONTE</v>
          </cell>
        </row>
        <row r="57">
          <cell r="B57" t="str">
            <v>DEPOLTI</v>
          </cell>
        </row>
        <row r="58">
          <cell r="B58" t="str">
            <v>EDECAÑETE</v>
          </cell>
        </row>
        <row r="59">
          <cell r="B59" t="str">
            <v>EDEGEL</v>
          </cell>
        </row>
        <row r="60">
          <cell r="B60" t="str">
            <v>EDELNOR</v>
          </cell>
        </row>
        <row r="61">
          <cell r="B61" t="str">
            <v>EEPSA</v>
          </cell>
        </row>
        <row r="62">
          <cell r="B62" t="str">
            <v>EGASA</v>
          </cell>
        </row>
        <row r="63">
          <cell r="B63" t="str">
            <v>EGEMSA</v>
          </cell>
        </row>
        <row r="64">
          <cell r="B64" t="str">
            <v>EGENOR</v>
          </cell>
        </row>
        <row r="65">
          <cell r="B65" t="str">
            <v>EGESUR</v>
          </cell>
        </row>
        <row r="66">
          <cell r="B66" t="str">
            <v>ELECTRO DUNAS</v>
          </cell>
        </row>
        <row r="67">
          <cell r="B67" t="str">
            <v>ELECTRO NOROESTE</v>
          </cell>
        </row>
        <row r="68">
          <cell r="B68" t="str">
            <v>ELECTRO ORIENTE</v>
          </cell>
        </row>
        <row r="69">
          <cell r="B69" t="str">
            <v>ELECTRO TOCACHE</v>
          </cell>
        </row>
        <row r="70">
          <cell r="B70" t="str">
            <v>ELECTRO SUR ESTE</v>
          </cell>
        </row>
        <row r="71">
          <cell r="B71" t="str">
            <v>ELECTRO UCAYALI</v>
          </cell>
        </row>
        <row r="72">
          <cell r="B72" t="str">
            <v>ELECTROCENTRO</v>
          </cell>
        </row>
        <row r="73">
          <cell r="B73" t="str">
            <v>ELECTRONORTE</v>
          </cell>
        </row>
        <row r="74">
          <cell r="B74" t="str">
            <v>ELECTROPERÚ</v>
          </cell>
        </row>
        <row r="75">
          <cell r="B75" t="str">
            <v>ELECTROPUNO</v>
          </cell>
        </row>
        <row r="76">
          <cell r="B76" t="str">
            <v>ELECTROSUR</v>
          </cell>
        </row>
        <row r="77">
          <cell r="B77" t="str">
            <v>EMP. GENERACIÓN HUANZA SA</v>
          </cell>
        </row>
        <row r="78">
          <cell r="B78" t="str">
            <v>ENERSUR</v>
          </cell>
        </row>
        <row r="79">
          <cell r="B79" t="str">
            <v>EPASA</v>
          </cell>
        </row>
        <row r="80">
          <cell r="B80" t="str">
            <v>EPS SEDA CUZCO</v>
          </cell>
        </row>
        <row r="81">
          <cell r="B81" t="str">
            <v>ETENORTE</v>
          </cell>
        </row>
        <row r="82">
          <cell r="B82" t="str">
            <v>ETESELVA</v>
          </cell>
        </row>
        <row r="83">
          <cell r="B83" t="str">
            <v>FENIX</v>
          </cell>
        </row>
        <row r="84">
          <cell r="B84" t="str">
            <v>FUNSUR</v>
          </cell>
        </row>
        <row r="85">
          <cell r="B85" t="str">
            <v>HIDRANDINA</v>
          </cell>
        </row>
        <row r="86">
          <cell r="B86" t="str">
            <v>IPEN</v>
          </cell>
        </row>
        <row r="87">
          <cell r="B87" t="str">
            <v>ISA</v>
          </cell>
        </row>
        <row r="88">
          <cell r="B88" t="str">
            <v>KALLPA</v>
          </cell>
        </row>
        <row r="89">
          <cell r="B89" t="str">
            <v>LIMA AIRPORT</v>
          </cell>
        </row>
        <row r="90">
          <cell r="B90" t="str">
            <v>LOS QUENUALES</v>
          </cell>
        </row>
        <row r="91">
          <cell r="B91" t="str">
            <v>LUZ DEL SUR</v>
          </cell>
        </row>
        <row r="92">
          <cell r="B92" t="str">
            <v>MILPO</v>
          </cell>
        </row>
        <row r="93">
          <cell r="B93" t="str">
            <v>MINERA BARRICK</v>
          </cell>
        </row>
        <row r="94">
          <cell r="B94" t="str">
            <v>MINERA BUENAVENTURA</v>
          </cell>
        </row>
        <row r="95">
          <cell r="B95" t="str">
            <v>MINERA CASAPALCA</v>
          </cell>
        </row>
        <row r="96">
          <cell r="B96" t="str">
            <v>MINERA CERRO VERDE</v>
          </cell>
        </row>
        <row r="97">
          <cell r="B97" t="str">
            <v>MINERA CORONA</v>
          </cell>
        </row>
        <row r="98">
          <cell r="B98" t="str">
            <v>MINERA DOE RUN</v>
          </cell>
        </row>
        <row r="99">
          <cell r="B99" t="str">
            <v>MINERA PAMPA DE COBRE</v>
          </cell>
        </row>
        <row r="100">
          <cell r="B100" t="str">
            <v>MINERA PODEROSA</v>
          </cell>
        </row>
        <row r="101">
          <cell r="B101" t="str">
            <v>MINERA RAURA</v>
          </cell>
        </row>
        <row r="102">
          <cell r="B102" t="str">
            <v>MINERA SANTA LUISA</v>
          </cell>
        </row>
        <row r="103">
          <cell r="B103" t="str">
            <v>MINERA VOLCÁN</v>
          </cell>
        </row>
        <row r="104">
          <cell r="B104" t="str">
            <v>MINERA YANACOCHA</v>
          </cell>
        </row>
        <row r="105">
          <cell r="B105" t="str">
            <v>MINSUR</v>
          </cell>
        </row>
        <row r="106">
          <cell r="B106" t="str">
            <v>POMACOCHA</v>
          </cell>
        </row>
        <row r="107">
          <cell r="B107" t="str">
            <v>PRAXAIR</v>
          </cell>
        </row>
        <row r="108">
          <cell r="B108" t="str">
            <v>QUIMPAC</v>
          </cell>
        </row>
        <row r="109">
          <cell r="B109" t="str">
            <v>REDESUR</v>
          </cell>
        </row>
        <row r="110">
          <cell r="B110" t="str">
            <v>REP S.A.</v>
          </cell>
        </row>
        <row r="111">
          <cell r="B111" t="str">
            <v>SAN GABÁN</v>
          </cell>
        </row>
        <row r="112">
          <cell r="B112" t="str">
            <v>SEAL</v>
          </cell>
        </row>
        <row r="113">
          <cell r="B113" t="str">
            <v>SERVICIOS INDUSTRIALES DE LA MARINA</v>
          </cell>
        </row>
        <row r="114">
          <cell r="B114" t="str">
            <v>SHOUGESA</v>
          </cell>
        </row>
        <row r="115">
          <cell r="B115" t="str">
            <v>SINERSA</v>
          </cell>
        </row>
        <row r="116">
          <cell r="B116" t="str">
            <v>SN POWER</v>
          </cell>
        </row>
        <row r="117">
          <cell r="B117" t="str">
            <v>SOUTHERN PERÚ</v>
          </cell>
        </row>
        <row r="118">
          <cell r="B118" t="str">
            <v>TACNA SOLAR</v>
          </cell>
        </row>
        <row r="119">
          <cell r="B119" t="str">
            <v>TERMNALS CALLAO</v>
          </cell>
        </row>
        <row r="120">
          <cell r="B120" t="str">
            <v>TERMOCHILCA</v>
          </cell>
        </row>
        <row r="121">
          <cell r="B121" t="str">
            <v>TEXTIL PIURA</v>
          </cell>
        </row>
        <row r="122">
          <cell r="B122" t="str">
            <v>TRANSMANTARO</v>
          </cell>
        </row>
        <row r="123">
          <cell r="B123" t="str">
            <v>TRANSMISORA ANDINA</v>
          </cell>
        </row>
        <row r="124">
          <cell r="B124" t="str">
            <v>TRANSMISORA CALLALLI</v>
          </cell>
        </row>
        <row r="125">
          <cell r="B125" t="str">
            <v>TRANSMISORA GUADALUPE</v>
          </cell>
        </row>
        <row r="126">
          <cell r="B126" t="str">
            <v>TRANSMISORA NORPERUANA</v>
          </cell>
        </row>
        <row r="127">
          <cell r="B127" t="str">
            <v>TREN ELÉCTRICO</v>
          </cell>
        </row>
        <row r="128">
          <cell r="B128" t="str">
            <v>VINCHOS</v>
          </cell>
        </row>
        <row r="129">
          <cell r="B129" t="str">
            <v>XSTRATA TINTAYA</v>
          </cell>
        </row>
        <row r="130">
          <cell r="B130" t="str">
            <v>YANAPAMPA</v>
          </cell>
        </row>
        <row r="131">
          <cell r="B131" t="str">
            <v>YURA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ancayo Concepción"/>
      <sheetName val="CARTERA TOTAL"/>
      <sheetName val="Especificaciones"/>
      <sheetName val="Hoja1"/>
      <sheetName val="Materiales"/>
      <sheetName val="Ferreteria"/>
      <sheetName val="Menu"/>
      <sheetName val="Plantilla"/>
      <sheetName val="kml1"/>
      <sheetName val="Planos"/>
      <sheetName val="Materiales (2)"/>
      <sheetName val="Optimizacion"/>
    </sheetNames>
    <sheetDataSet>
      <sheetData sheetId="0"/>
      <sheetData sheetId="1"/>
      <sheetData sheetId="2"/>
      <sheetData sheetId="3">
        <row r="2">
          <cell r="B2" t="str">
            <v>NO APLICA</v>
          </cell>
          <cell r="C2">
            <v>8</v>
          </cell>
        </row>
        <row r="3">
          <cell r="C3">
            <v>9</v>
          </cell>
        </row>
        <row r="4">
          <cell r="C4">
            <v>10</v>
          </cell>
        </row>
        <row r="5">
          <cell r="C5">
            <v>12</v>
          </cell>
        </row>
        <row r="6">
          <cell r="C6">
            <v>14</v>
          </cell>
        </row>
        <row r="7">
          <cell r="C7">
            <v>18</v>
          </cell>
        </row>
      </sheetData>
      <sheetData sheetId="4"/>
      <sheetData sheetId="5" refreshError="1"/>
      <sheetData sheetId="6"/>
      <sheetData sheetId="7">
        <row r="2">
          <cell r="B2">
            <v>0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MSQ027"/>
      <sheetName val="Hoja1"/>
    </sheetNames>
    <sheetDataSet>
      <sheetData sheetId="0" refreshError="1"/>
      <sheetData sheetId="1">
        <row r="3">
          <cell r="F3" t="str">
            <v>Ca.</v>
          </cell>
          <cell r="G3" t="str">
            <v>F 6/70</v>
          </cell>
        </row>
        <row r="4">
          <cell r="F4" t="str">
            <v>Av.</v>
          </cell>
          <cell r="G4" t="str">
            <v>F 7/70</v>
          </cell>
        </row>
        <row r="5">
          <cell r="G5" t="str">
            <v>C 9/250</v>
          </cell>
        </row>
        <row r="6">
          <cell r="G6" t="str">
            <v>C 8/200</v>
          </cell>
        </row>
        <row r="7">
          <cell r="G7" t="str">
            <v>C 8.7/200</v>
          </cell>
        </row>
        <row r="8">
          <cell r="G8" t="str">
            <v>C 7/100</v>
          </cell>
        </row>
        <row r="9">
          <cell r="G9" t="str">
            <v>C 11/300</v>
          </cell>
        </row>
        <row r="10">
          <cell r="G10" t="str">
            <v>C 7.5/200</v>
          </cell>
        </row>
        <row r="11">
          <cell r="G11" t="str">
            <v>F 7.5/100</v>
          </cell>
        </row>
        <row r="12">
          <cell r="G12" t="str">
            <v>F 8/100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 Azteca"/>
      <sheetName val="Nombres"/>
      <sheetName val="TIPO VIA"/>
    </sheetNames>
    <sheetDataSet>
      <sheetData sheetId="0" refreshError="1"/>
      <sheetData sheetId="1">
        <row r="5">
          <cell r="N5" t="str">
            <v>Simple</v>
          </cell>
          <cell r="R5" t="str">
            <v>Concreto</v>
          </cell>
        </row>
        <row r="6">
          <cell r="B6" t="str">
            <v>Cámara</v>
          </cell>
          <cell r="R6" t="str">
            <v>Madera</v>
          </cell>
        </row>
        <row r="7">
          <cell r="B7" t="str">
            <v>Cruce Americano</v>
          </cell>
          <cell r="R7" t="str">
            <v>Fierro (Metálico)</v>
          </cell>
        </row>
        <row r="8">
          <cell r="B8" t="str">
            <v>Cruce Rio</v>
          </cell>
          <cell r="R8" t="str">
            <v>NA</v>
          </cell>
        </row>
        <row r="9">
          <cell r="B9" t="str">
            <v>Cruce Cable Aéreo</v>
          </cell>
        </row>
        <row r="10">
          <cell r="B10" t="str">
            <v>Cruce Vía Tipo 1</v>
          </cell>
        </row>
        <row r="11">
          <cell r="B11" t="str">
            <v>Cruce Vía Tipo 2</v>
          </cell>
        </row>
        <row r="12">
          <cell r="B12" t="str">
            <v>Cruce Vía Tipo 3</v>
          </cell>
        </row>
        <row r="13">
          <cell r="B13" t="str">
            <v>Cruce Vía Tipo 4</v>
          </cell>
        </row>
        <row r="14">
          <cell r="B14" t="str">
            <v>Cruce Vía Tipo 5</v>
          </cell>
        </row>
        <row r="15">
          <cell r="B15" t="str">
            <v>Cruce Vía Tipo 6</v>
          </cell>
        </row>
        <row r="16">
          <cell r="B16" t="str">
            <v>Cruce Vía Tipo 7</v>
          </cell>
        </row>
        <row r="17">
          <cell r="B17" t="str">
            <v>Cruce Vía Tipo 8</v>
          </cell>
        </row>
        <row r="18">
          <cell r="B18" t="str">
            <v>Cruce Vía Tipo 9</v>
          </cell>
        </row>
        <row r="19">
          <cell r="B19" t="str">
            <v>Falla Geológica</v>
          </cell>
        </row>
        <row r="20">
          <cell r="B20" t="str">
            <v>Nodo</v>
          </cell>
        </row>
        <row r="21">
          <cell r="B21" t="str">
            <v>Obstrucción por Edificación</v>
          </cell>
        </row>
        <row r="22">
          <cell r="B22" t="str">
            <v>Obstrucción por poste de otro operador</v>
          </cell>
        </row>
        <row r="23">
          <cell r="B23" t="str">
            <v>Obstrucción por Vegetación</v>
          </cell>
        </row>
        <row r="24">
          <cell r="B24" t="str">
            <v>Otro</v>
          </cell>
        </row>
        <row r="25">
          <cell r="B25" t="str">
            <v>Poste</v>
          </cell>
        </row>
        <row r="26">
          <cell r="B26" t="str">
            <v>Poste Auxiliar</v>
          </cell>
        </row>
        <row r="27">
          <cell r="B27" t="str">
            <v>Poste Nuevo</v>
          </cell>
        </row>
        <row r="28">
          <cell r="B28" t="str">
            <v>Puente</v>
          </cell>
        </row>
        <row r="29">
          <cell r="B29" t="str">
            <v>Punto Común</v>
          </cell>
        </row>
        <row r="30">
          <cell r="B30" t="str">
            <v>Sitio de Interés</v>
          </cell>
        </row>
        <row r="31">
          <cell r="B31" t="str">
            <v>Torre</v>
          </cell>
        </row>
        <row r="32">
          <cell r="B32" t="str">
            <v>Torrecilla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"/>
      <sheetName val="APOYOS"/>
      <sheetName val="CABLES"/>
      <sheetName val="SOPORTE Y CABLE X EMPR"/>
      <sheetName val="POSTE Y FECHA"/>
      <sheetName val="APOYO EMPRESAS"/>
      <sheetName val="CUADRILLA"/>
      <sheetName val="APOYOS CUADRILLAS"/>
      <sheetName val="PLANOS POSTES"/>
      <sheetName val="PLANOS APOYOS"/>
      <sheetName val="BASE SOPORTES 2"/>
      <sheetName val="resumen1"/>
      <sheetName val="GRAFICO RESUMEN 1"/>
      <sheetName val="AVANCE X PLANOS"/>
      <sheetName val="AVANCE POSTE X CUADRILLA"/>
      <sheetName val="DIARIOxCUADRILLAS"/>
      <sheetName val="AVANCE APOYO X CUADRILLA"/>
      <sheetName val="CABLES-APOYO-SOPORTExEMP"/>
      <sheetName val="grafico 1"/>
      <sheetName val="sb-01 BASE2010-03 MAYO AL12 OCT"/>
      <sheetName val="CRITICIDAD"/>
      <sheetName val="cable x empresa"/>
      <sheetName val="sb-01 BASE2010-13 OCT AL 26 NO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6">
          <cell r="B6" t="str">
            <v>Cod Poste</v>
          </cell>
          <cell r="C6" t="str">
            <v>CORREGIDO</v>
          </cell>
          <cell r="D6" t="str">
            <v>Cod_ Distrito</v>
          </cell>
          <cell r="E6" t="str">
            <v>Tip via</v>
          </cell>
          <cell r="F6" t="str">
            <v>Nombre via</v>
          </cell>
          <cell r="G6" t="str">
            <v>Lote Numero</v>
          </cell>
          <cell r="H6" t="str">
            <v>URB.</v>
          </cell>
          <cell r="I6" t="str">
            <v>Tipo post</v>
          </cell>
          <cell r="J6" t="str">
            <v>Criticidad</v>
          </cell>
          <cell r="K6" t="str">
            <v>Cod empresa</v>
          </cell>
          <cell r="L6" t="str">
            <v>Soporte</v>
          </cell>
          <cell r="M6" t="str">
            <v>Poste sigu._cruce</v>
          </cell>
          <cell r="N6" t="str">
            <v>Altura cable de apoyo</v>
          </cell>
          <cell r="O6" t="str">
            <v>Sifon</v>
          </cell>
          <cell r="P6" t="str">
            <v>FO</v>
          </cell>
          <cell r="Q6" t="str">
            <v>CX</v>
          </cell>
          <cell r="R6" t="str">
            <v>MP</v>
          </cell>
          <cell r="S6" t="str">
            <v>ACOM</v>
          </cell>
          <cell r="T6" t="str">
            <v>ACOM/CX</v>
          </cell>
          <cell r="U6" t="str">
            <v>M.ACER.</v>
          </cell>
          <cell r="V6" t="str">
            <v>OTROS</v>
          </cell>
          <cell r="W6" t="str">
            <v>Cantidad Cables</v>
          </cell>
          <cell r="X6" t="str">
            <v>Apoyos</v>
          </cell>
          <cell r="Y6" t="str">
            <v>Cumple Altura BT</v>
          </cell>
          <cell r="Z6" t="str">
            <v>CA1</v>
          </cell>
          <cell r="AA6" t="str">
            <v>AV1</v>
          </cell>
          <cell r="AB6" t="str">
            <v>D46</v>
          </cell>
          <cell r="AC6" t="str">
            <v>CA2</v>
          </cell>
          <cell r="AD6" t="str">
            <v>AV2</v>
          </cell>
          <cell r="AE6" t="str">
            <v>D47</v>
          </cell>
          <cell r="AF6" t="str">
            <v>CA3</v>
          </cell>
          <cell r="AG6" t="str">
            <v>AV3</v>
          </cell>
          <cell r="AH6" t="str">
            <v>Cod Plano de catastro</v>
          </cell>
          <cell r="AI6" t="str">
            <v>InformeCatastro  Nro</v>
          </cell>
          <cell r="AJ6" t="str">
            <v>MES</v>
          </cell>
          <cell r="AK6" t="str">
            <v>Fecha de catastro</v>
          </cell>
          <cell r="AL6" t="str">
            <v>A01</v>
          </cell>
          <cell r="AM6" t="str">
            <v>A21</v>
          </cell>
          <cell r="AN6" t="str">
            <v>A22</v>
          </cell>
          <cell r="AO6" t="str">
            <v>Largo de :CA</v>
          </cell>
          <cell r="AP6" t="str">
            <v>Largo de:AV</v>
          </cell>
          <cell r="AQ6" t="str">
            <v xml:space="preserve"> A23</v>
          </cell>
          <cell r="AR6" t="str">
            <v>Cruce de: CA</v>
          </cell>
          <cell r="AS6" t="str">
            <v>Cruce de: AV</v>
          </cell>
          <cell r="AT6" t="str">
            <v>D37</v>
          </cell>
          <cell r="AU6" t="str">
            <v>D38</v>
          </cell>
          <cell r="AV6" t="str">
            <v>D30</v>
          </cell>
          <cell r="AW6" t="str">
            <v>D31</v>
          </cell>
          <cell r="AX6" t="str">
            <v>D32</v>
          </cell>
          <cell r="AY6" t="str">
            <v>A02</v>
          </cell>
          <cell r="AZ6" t="str">
            <v>A03</v>
          </cell>
          <cell r="BA6" t="str">
            <v>A04</v>
          </cell>
          <cell r="BB6" t="str">
            <v>A05</v>
          </cell>
          <cell r="BC6" t="str">
            <v>A06</v>
          </cell>
          <cell r="BD6" t="str">
            <v>A07</v>
          </cell>
          <cell r="BE6" t="str">
            <v>A08</v>
          </cell>
          <cell r="BF6" t="str">
            <v>A09</v>
          </cell>
          <cell r="BG6" t="str">
            <v>A10</v>
          </cell>
          <cell r="BH6" t="str">
            <v>A11</v>
          </cell>
          <cell r="BI6" t="str">
            <v>A12</v>
          </cell>
          <cell r="BJ6" t="str">
            <v>A13</v>
          </cell>
          <cell r="BK6" t="str">
            <v>A14</v>
          </cell>
          <cell r="BL6" t="str">
            <v>A15</v>
          </cell>
          <cell r="BM6" t="str">
            <v>A16</v>
          </cell>
          <cell r="BN6" t="str">
            <v>A17</v>
          </cell>
          <cell r="BO6" t="str">
            <v>A18</v>
          </cell>
          <cell r="BP6" t="str">
            <v>A19</v>
          </cell>
          <cell r="BQ6" t="str">
            <v>A20</v>
          </cell>
          <cell r="BR6" t="str">
            <v>A24</v>
          </cell>
          <cell r="BS6" t="str">
            <v>A25</v>
          </cell>
          <cell r="BT6" t="str">
            <v>A26</v>
          </cell>
          <cell r="BU6" t="str">
            <v>A27</v>
          </cell>
          <cell r="BV6" t="str">
            <v>D33</v>
          </cell>
          <cell r="BW6" t="str">
            <v>D34</v>
          </cell>
          <cell r="BX6" t="str">
            <v>D35</v>
          </cell>
          <cell r="BY6" t="str">
            <v>D36</v>
          </cell>
          <cell r="BZ6" t="str">
            <v>D39</v>
          </cell>
          <cell r="CA6" t="str">
            <v>D40</v>
          </cell>
          <cell r="CB6" t="str">
            <v>D41</v>
          </cell>
          <cell r="CC6" t="str">
            <v>D42</v>
          </cell>
          <cell r="CD6" t="str">
            <v>D43</v>
          </cell>
          <cell r="CE6" t="str">
            <v>D44</v>
          </cell>
          <cell r="CF6" t="str">
            <v>D45</v>
          </cell>
          <cell r="CG6" t="str">
            <v>Amp</v>
          </cell>
          <cell r="CH6" t="str">
            <v>Tap</v>
          </cell>
          <cell r="CI6" t="str">
            <v>Acop</v>
          </cell>
          <cell r="CJ6" t="str">
            <v>Mufa (empalme</v>
          </cell>
          <cell r="CK6" t="str">
            <v>Brazo Sep.</v>
          </cell>
          <cell r="CL6" t="str">
            <v>Caja Terminal</v>
          </cell>
          <cell r="CM6" t="str">
            <v>Caja Panduit</v>
          </cell>
          <cell r="CN6" t="str">
            <v>Brazo Aseg.</v>
          </cell>
          <cell r="CO6" t="str">
            <v>Nodo</v>
          </cell>
          <cell r="CP6" t="str">
            <v>Fuente</v>
          </cell>
          <cell r="CQ6" t="str">
            <v>Brazo</v>
          </cell>
          <cell r="CR6" t="str">
            <v>Catastro supervisor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-404 (Acero Torres)"/>
      <sheetName val="I-404 (Postes)"/>
      <sheetName val="I-404 (Conductores)"/>
      <sheetName val="I-404 (Aisladores)"/>
      <sheetName val="I-404 (PAT)"/>
      <sheetName val="I-404 Retenidas"/>
    </sheetNames>
    <sheetDataSet>
      <sheetData sheetId="0">
        <row r="1">
          <cell r="H1" t="str">
            <v>I-404</v>
          </cell>
        </row>
        <row r="4">
          <cell r="E4" t="str">
            <v xml:space="preserve"> </v>
          </cell>
        </row>
        <row r="5">
          <cell r="E5" t="str">
            <v>ACEROTORRE</v>
          </cell>
          <cell r="F5" t="str">
            <v>Acero para Torres</v>
          </cell>
          <cell r="H5">
            <v>1.6105930909805981</v>
          </cell>
        </row>
        <row r="7">
          <cell r="E7" t="str">
            <v>Acero para Torres</v>
          </cell>
        </row>
        <row r="9">
          <cell r="F9" t="str">
            <v>TIPO DE CAMBIO (S/.POR US$)</v>
          </cell>
          <cell r="G9">
            <v>3.2450000000000001</v>
          </cell>
        </row>
        <row r="10">
          <cell r="F10" t="str">
            <v>FECHA DE REFERENCIA :</v>
          </cell>
          <cell r="G10">
            <v>43100</v>
          </cell>
        </row>
        <row r="12">
          <cell r="H12" t="str">
            <v xml:space="preserve">PRECIO </v>
          </cell>
        </row>
        <row r="14">
          <cell r="E14" t="str">
            <v>FUENTE</v>
          </cell>
          <cell r="G14" t="str">
            <v>TIPO</v>
          </cell>
          <cell r="H14" t="str">
            <v>(US$)/KG</v>
          </cell>
        </row>
        <row r="15">
          <cell r="E15" t="str">
            <v>HMV INGENIEROS LTDA SUCURSAL PERU REPORTE ADUANAS 20170516</v>
          </cell>
          <cell r="G15">
            <v>0</v>
          </cell>
          <cell r="H15">
            <v>3.1044311377245508</v>
          </cell>
        </row>
        <row r="16">
          <cell r="E16" t="str">
            <v>PRODIEL PERU SOCIEDAD ANONIMA CERRADA - REPORTE ADUANAS 20170410</v>
          </cell>
          <cell r="G16">
            <v>0</v>
          </cell>
          <cell r="H16">
            <v>1.6044097986627943</v>
          </cell>
        </row>
        <row r="17">
          <cell r="E17" t="str">
            <v>PRODIEL PERU SOCIEDAD ANONIMA CERRADA - REPORTE ADUANAS 20170410</v>
          </cell>
          <cell r="G17">
            <v>0</v>
          </cell>
          <cell r="H17">
            <v>1.6044264822231105</v>
          </cell>
        </row>
        <row r="18">
          <cell r="E18" t="str">
            <v>PRODIEL PERU SOCIEDAD ANONIMA CERRADA - REPORTE ADUANAS 20170410</v>
          </cell>
          <cell r="G18">
            <v>0</v>
          </cell>
          <cell r="H18">
            <v>1.6044435814607567</v>
          </cell>
        </row>
        <row r="19">
          <cell r="E19" t="str">
            <v>PRODIEL PERU SOCIEDAD ANONIMA CERRADA - REPORTE ADUANAS 20170410</v>
          </cell>
          <cell r="G19">
            <v>0</v>
          </cell>
          <cell r="H19">
            <v>1.6044040624002704</v>
          </cell>
        </row>
        <row r="20">
          <cell r="E20" t="str">
            <v>PRODIEL PERU SOCIEDAD ANONIMA CERRADA - REPORTE ADUANAS 20170410</v>
          </cell>
          <cell r="G20">
            <v>0</v>
          </cell>
          <cell r="H20">
            <v>1.6044129986246864</v>
          </cell>
        </row>
        <row r="21">
          <cell r="E21" t="str">
            <v>PRODIEL PERU SOCIEDAD ANONIMA CERRADA - REPORTE ADUANAS 20170410</v>
          </cell>
          <cell r="G21">
            <v>0</v>
          </cell>
          <cell r="H21">
            <v>1.6044105330919161</v>
          </cell>
        </row>
        <row r="22">
          <cell r="E22" t="str">
            <v>PRODIEL PERU SOCIEDAD ANONIMA CERRADA - REPORTE ADUANAS 20170410</v>
          </cell>
          <cell r="G22">
            <v>0</v>
          </cell>
          <cell r="H22">
            <v>1.6044107883512462</v>
          </cell>
        </row>
        <row r="23">
          <cell r="E23" t="str">
            <v>PRODIEL PERU SOCIEDAD ANONIMA CERRADA - REPORTE ADUANAS 20170410</v>
          </cell>
          <cell r="G23">
            <v>0</v>
          </cell>
          <cell r="H23">
            <v>1.6044115500049596</v>
          </cell>
        </row>
        <row r="24">
          <cell r="E24" t="str">
            <v>PRODIEL PERU SOCIEDAD ANONIMA CERRADA - REPORTE ADUANAS 20170410</v>
          </cell>
          <cell r="G24">
            <v>0</v>
          </cell>
          <cell r="H24">
            <v>1.604415332002997</v>
          </cell>
        </row>
        <row r="25">
          <cell r="E25" t="str">
            <v>PRODIEL PERU SOCIEDAD ANONIMA CERRADA - REPORTE ADUANAS 20170410</v>
          </cell>
          <cell r="G25">
            <v>0</v>
          </cell>
          <cell r="H25">
            <v>1.6044119771470007</v>
          </cell>
        </row>
        <row r="26">
          <cell r="E26" t="str">
            <v>PRODIEL PERU SOCIEDAD ANONIMA CERRADA - REPORTE ADUANAS 20170410</v>
          </cell>
          <cell r="G26">
            <v>0</v>
          </cell>
          <cell r="H26">
            <v>1.6044097834394151</v>
          </cell>
        </row>
        <row r="27">
          <cell r="E27" t="str">
            <v>PRODIEL PERU SOCIEDAD ANONIMA CERRADA - REPORTE ADUANAS 20170410</v>
          </cell>
          <cell r="G27">
            <v>0</v>
          </cell>
          <cell r="H27">
            <v>1.6044165007145363</v>
          </cell>
        </row>
        <row r="28">
          <cell r="E28" t="str">
            <v>PRODIEL PERU SOCIEDAD ANONIMA CERRADA - REPORTE ADUANAS 20170410</v>
          </cell>
          <cell r="G28">
            <v>0</v>
          </cell>
          <cell r="H28">
            <v>1.6044139440660221</v>
          </cell>
        </row>
        <row r="29">
          <cell r="E29" t="str">
            <v>PRODIEL PERU SOCIEDAD ANONIMA CERRADA - REPORTE ADUANAS 20170410</v>
          </cell>
          <cell r="G29">
            <v>0</v>
          </cell>
          <cell r="H29">
            <v>1.6044072362766975</v>
          </cell>
        </row>
        <row r="30">
          <cell r="E30" t="str">
            <v>PRODIEL PERU SOCIEDAD ANONIMA CERRADA - REPORTE ADUANAS 20170410</v>
          </cell>
          <cell r="G30">
            <v>0</v>
          </cell>
          <cell r="H30">
            <v>1.6044129986246864</v>
          </cell>
        </row>
        <row r="31">
          <cell r="E31" t="str">
            <v>PRODIEL PERU SOCIEDAD ANONIMA CERRADA - REPORTE ADUANAS 20170410</v>
          </cell>
          <cell r="G31">
            <v>0</v>
          </cell>
          <cell r="H31">
            <v>1.6044118899405753</v>
          </cell>
        </row>
        <row r="32">
          <cell r="E32" t="str">
            <v>PRODIEL PERU SOCIEDAD ANONIMA CERRADA - REPORTE ADUANAS 20170410</v>
          </cell>
          <cell r="G32">
            <v>0</v>
          </cell>
          <cell r="H32">
            <v>1.6044128644063391</v>
          </cell>
        </row>
        <row r="33">
          <cell r="E33" t="str">
            <v>PRODIEL PERU SOCIEDAD ANONIMA CERRADA - REPORTE ADUANAS 20170410</v>
          </cell>
          <cell r="G33">
            <v>0</v>
          </cell>
          <cell r="H33">
            <v>1.6044244298884036</v>
          </cell>
        </row>
        <row r="34">
          <cell r="E34" t="str">
            <v>PRODIEL PERU SOCIEDAD ANONIMA CERRADA - REPORTE ADUANAS 20170410</v>
          </cell>
          <cell r="G34">
            <v>0</v>
          </cell>
          <cell r="H34">
            <v>1.6044244298884036</v>
          </cell>
        </row>
        <row r="35">
          <cell r="E35" t="str">
            <v>PRODIEL PERU SOCIEDAD ANONIMA CERRADA - REPORTE ADUANAS 20170410</v>
          </cell>
          <cell r="G35">
            <v>0</v>
          </cell>
          <cell r="H35">
            <v>1.6044115941180246</v>
          </cell>
        </row>
        <row r="36">
          <cell r="E36" t="str">
            <v>PRODIEL PERU SOCIEDAD ANONIMA CERRADA - REPORTE ADUANAS 20170410</v>
          </cell>
          <cell r="G36">
            <v>0</v>
          </cell>
          <cell r="H36">
            <v>1.6044069115229693</v>
          </cell>
        </row>
        <row r="37">
          <cell r="E37" t="str">
            <v>PRODIEL PERU SOCIEDAD ANONIMA CERRADA - REPORTE ADUANAS 20170410</v>
          </cell>
          <cell r="G37">
            <v>0</v>
          </cell>
          <cell r="H37">
            <v>1.6043990489462232</v>
          </cell>
        </row>
        <row r="38">
          <cell r="E38" t="str">
            <v>PRODIEL PERU SOCIEDAD ANONIMA CERRADA - REPORTE ADUANAS 20170410</v>
          </cell>
          <cell r="G38">
            <v>0</v>
          </cell>
          <cell r="H38">
            <v>1.6044108366850987</v>
          </cell>
        </row>
        <row r="39">
          <cell r="E39" t="str">
            <v>PRODIEL PERU SOCIEDAD ANONIMA CERRADA - REPORTE ADUANAS 20170410</v>
          </cell>
          <cell r="G39">
            <v>0</v>
          </cell>
          <cell r="H39">
            <v>1.6044111074220915</v>
          </cell>
        </row>
        <row r="40">
          <cell r="E40" t="str">
            <v>PRODIEL PERU SOCIEDAD ANONIMA CERRADA - REPORTE ADUANAS 20170526</v>
          </cell>
          <cell r="G40">
            <v>0</v>
          </cell>
          <cell r="H40">
            <v>2.2955301154513101</v>
          </cell>
        </row>
        <row r="41">
          <cell r="E41" t="str">
            <v>PRODIEL PERU SOCIEDAD ANONIMA CERRADA - REPORTE ADUANAS 20170526</v>
          </cell>
          <cell r="G41">
            <v>0</v>
          </cell>
          <cell r="H41">
            <v>2.2955329134547577</v>
          </cell>
        </row>
        <row r="42">
          <cell r="E42" t="str">
            <v>PRODIEL PERU SOCIEDAD ANONIMA CERRADA - REPORTE ADUANAS 20170526</v>
          </cell>
          <cell r="G42">
            <v>0</v>
          </cell>
          <cell r="H42">
            <v>2.2955280499963524</v>
          </cell>
        </row>
        <row r="43">
          <cell r="E43" t="str">
            <v>PRODIEL PERU SOCIEDAD ANONIMA CERRADA - REPORTE ADUANAS 20170526</v>
          </cell>
          <cell r="G43">
            <v>0</v>
          </cell>
          <cell r="H43">
            <v>2.2955302696925886</v>
          </cell>
        </row>
        <row r="44">
          <cell r="E44" t="str">
            <v>PRODIEL PERU SOCIEDAD ANONIMA CERRADA - REPORTE ADUANAS 20170526</v>
          </cell>
          <cell r="G44">
            <v>0</v>
          </cell>
          <cell r="H44">
            <v>2.2955535529469175</v>
          </cell>
        </row>
        <row r="45">
          <cell r="E45" t="str">
            <v>PRODIEL PERU SOCIEDAD ANONIMA CERRADA - REPORTE ADUANAS 20170526</v>
          </cell>
          <cell r="G45">
            <v>0</v>
          </cell>
          <cell r="H45">
            <v>2.2956132998044145</v>
          </cell>
        </row>
        <row r="46">
          <cell r="E46" t="str">
            <v>PRODIEL PERU SOCIEDAD ANONIMA CERRADA - REPORTE ADUANAS 20170526</v>
          </cell>
          <cell r="G46">
            <v>0</v>
          </cell>
          <cell r="H46">
            <v>2.2955953434542855</v>
          </cell>
        </row>
        <row r="47">
          <cell r="E47" t="str">
            <v>PRODIEL PERU SOCIEDAD ANONIMA CERRADA - REPORTE ADUANAS 20170526</v>
          </cell>
          <cell r="G47">
            <v>0</v>
          </cell>
          <cell r="H47">
            <v>2.2955022828798803</v>
          </cell>
        </row>
        <row r="48">
          <cell r="E48" t="str">
            <v>PRODIEL PERU SOCIEDAD ANONIMA CERRADA - REPORTE ADUANAS 20170526</v>
          </cell>
          <cell r="G48">
            <v>0</v>
          </cell>
          <cell r="H48">
            <v>2.2955281557986629</v>
          </cell>
        </row>
        <row r="49">
          <cell r="E49" t="str">
            <v>PRODIEL PERU SOCIEDAD ANONIMA CERRADA - REPORTE ADUANAS 20170526</v>
          </cell>
          <cell r="G49">
            <v>0</v>
          </cell>
          <cell r="H49">
            <v>2.2955729166666665</v>
          </cell>
        </row>
        <row r="50">
          <cell r="E50" t="str">
            <v>INGENIERIA, SOLUCIONES Y CONSTRUCCIONES REPORTE ADUANAS 20170131</v>
          </cell>
          <cell r="G50">
            <v>0</v>
          </cell>
          <cell r="H50">
            <v>2.2253826499319995</v>
          </cell>
        </row>
        <row r="51">
          <cell r="E51" t="str">
            <v>PRODIEL PERU SOCIEDAD ANONIMA CERRADA - REPORTE ADUANAS 20170410</v>
          </cell>
          <cell r="G51">
            <v>0</v>
          </cell>
          <cell r="H51">
            <v>1.3878075250197128</v>
          </cell>
        </row>
        <row r="52">
          <cell r="E52" t="str">
            <v>PRODIEL PERU SOCIEDAD ANONIMA CERRADA - REPORTE ADUANAS 20170410</v>
          </cell>
          <cell r="G52">
            <v>0</v>
          </cell>
          <cell r="H52">
            <v>1.3878065347194355</v>
          </cell>
        </row>
        <row r="53">
          <cell r="E53" t="str">
            <v>PRODIEL PERU SOCIEDAD ANONIMA CERRADA - REPORTE ADUANAS 20170410</v>
          </cell>
          <cell r="G53">
            <v>0</v>
          </cell>
          <cell r="H53">
            <v>1.3878057676095741</v>
          </cell>
        </row>
        <row r="54">
          <cell r="E54" t="str">
            <v>PRODIEL PERU SOCIEDAD ANONIMA CERRADA - REPORTE ADUANAS 20170410</v>
          </cell>
          <cell r="G54">
            <v>0</v>
          </cell>
          <cell r="H54">
            <v>1.3878052482578862</v>
          </cell>
        </row>
        <row r="55">
          <cell r="E55" t="str">
            <v>PRODIEL PERU SOCIEDAD ANONIMA CERRADA - REPORTE ADUANAS 20170410</v>
          </cell>
          <cell r="G55">
            <v>0</v>
          </cell>
          <cell r="H55">
            <v>1.387806582285892</v>
          </cell>
        </row>
        <row r="56">
          <cell r="E56" t="str">
            <v>PRODIEL PERU SOCIEDAD ANONIMA CERRADA - REPORTE ADUANAS 20170410</v>
          </cell>
          <cell r="G56">
            <v>0</v>
          </cell>
          <cell r="H56">
            <v>1.3878051468099948</v>
          </cell>
        </row>
        <row r="57">
          <cell r="E57" t="str">
            <v>PRODIEL PERU SOCIEDAD ANONIMA CERRADA - REPORTE ADUANAS 20170410</v>
          </cell>
          <cell r="G57">
            <v>0</v>
          </cell>
          <cell r="H57">
            <v>1.3878067400081748</v>
          </cell>
        </row>
        <row r="58">
          <cell r="E58" t="str">
            <v>PRODIEL PERU SOCIEDAD ANONIMA CERRADA - REPORTE ADUANAS 20170410</v>
          </cell>
          <cell r="G58">
            <v>0</v>
          </cell>
          <cell r="H58">
            <v>1.3878061282965557</v>
          </cell>
        </row>
        <row r="59">
          <cell r="E59" t="str">
            <v>PRODIEL PERU SOCIEDAD ANONIMA CERRADA - REPORTE ADUANAS 20170410</v>
          </cell>
          <cell r="G59">
            <v>0</v>
          </cell>
          <cell r="H59">
            <v>1.3878052768898712</v>
          </cell>
        </row>
        <row r="60">
          <cell r="E60" t="str">
            <v>PRODIEL PERU SOCIEDAD ANONIMA CERRADA - REPORTE ADUANAS 20170410</v>
          </cell>
          <cell r="G60">
            <v>0</v>
          </cell>
          <cell r="H60">
            <v>1.3878075963982455</v>
          </cell>
        </row>
        <row r="61">
          <cell r="E61" t="str">
            <v>PRODIEL PERU SOCIEDAD ANONIMA CERRADA - REPORTE ADUANAS 20170410</v>
          </cell>
          <cell r="G61">
            <v>0</v>
          </cell>
          <cell r="H61">
            <v>1.3878061319943051</v>
          </cell>
        </row>
        <row r="62">
          <cell r="E62" t="str">
            <v>PRODIEL PERU SOCIEDAD ANONIMA CERRADA - REPORTE ADUANAS 20170410</v>
          </cell>
          <cell r="G62">
            <v>0</v>
          </cell>
          <cell r="H62">
            <v>1.3878057756902076</v>
          </cell>
        </row>
        <row r="63">
          <cell r="E63" t="str">
            <v>PRODIEL PERU SOCIEDAD ANONIMA CERRADA - REPORTE ADUANAS 20170410</v>
          </cell>
          <cell r="G63">
            <v>0</v>
          </cell>
          <cell r="H63">
            <v>1.3878057942847266</v>
          </cell>
        </row>
        <row r="64">
          <cell r="E64" t="str">
            <v>PRODIEL PERU SOCIEDAD ANONIMA CERRADA - REPORTE ADUANAS 20170410</v>
          </cell>
          <cell r="G64">
            <v>0</v>
          </cell>
          <cell r="H64">
            <v>1.3878332810839331</v>
          </cell>
        </row>
        <row r="65">
          <cell r="E65" t="str">
            <v>PRODIEL PERU SOCIEDAD ANONIMA CERRADA - REPORTE ADUANAS 20170410</v>
          </cell>
          <cell r="G65">
            <v>0</v>
          </cell>
          <cell r="H65">
            <v>1.3878082390705431</v>
          </cell>
        </row>
        <row r="66">
          <cell r="E66" t="str">
            <v>PRODIEL PERU SOCIEDAD ANONIMA CERRADA - REPORTE ADUANAS 20170410</v>
          </cell>
          <cell r="G66">
            <v>0</v>
          </cell>
          <cell r="H66">
            <v>1.3878073818200314</v>
          </cell>
        </row>
        <row r="67">
          <cell r="E67" t="str">
            <v>PRODIEL PERU SOCIEDAD ANONIMA CERRADA - REPORTE ADUANAS 20170410</v>
          </cell>
          <cell r="G67">
            <v>0</v>
          </cell>
          <cell r="H67">
            <v>1.3878073795874684</v>
          </cell>
        </row>
        <row r="68">
          <cell r="E68" t="str">
            <v>PRODIEL PERU SOCIEDAD ANONIMA CERRADA - REPORTE ADUANAS 20170410</v>
          </cell>
          <cell r="G68">
            <v>0</v>
          </cell>
          <cell r="H68">
            <v>1.3878343524502277</v>
          </cell>
        </row>
        <row r="69">
          <cell r="E69" t="str">
            <v>PRODIEL PERU SOCIEDAD ANONIMA CERRADA - REPORTE ADUANAS 20170410</v>
          </cell>
          <cell r="G69">
            <v>0</v>
          </cell>
          <cell r="H69">
            <v>1.6044079772685966</v>
          </cell>
        </row>
        <row r="70">
          <cell r="E70" t="str">
            <v>PRODIEL PERU SOCIEDAD ANONIMA CERRADA - REPORTE ADUANAS 20170410</v>
          </cell>
          <cell r="G70">
            <v>0</v>
          </cell>
          <cell r="H70">
            <v>1.6044105810339004</v>
          </cell>
        </row>
        <row r="71">
          <cell r="E71" t="str">
            <v>PRODIEL PERU SOCIEDAD ANONIMA CERRADA - REPORTE ADUANAS 20170410</v>
          </cell>
          <cell r="G71">
            <v>0</v>
          </cell>
          <cell r="H71">
            <v>1.6044119641990109</v>
          </cell>
        </row>
        <row r="72">
          <cell r="E72" t="str">
            <v>PRODIEL PERU SOCIEDAD ANONIMA CERRADA - REPORTE ADUANAS 20170410</v>
          </cell>
          <cell r="G72">
            <v>0</v>
          </cell>
          <cell r="H72">
            <v>1.6044103125974898</v>
          </cell>
        </row>
        <row r="73">
          <cell r="E73" t="str">
            <v>PRODIEL PERU SOCIEDAD ANONIMA CERRADA - REPORTE ADUANAS 20170410</v>
          </cell>
          <cell r="G73">
            <v>0</v>
          </cell>
          <cell r="H73">
            <v>1.6044079772685966</v>
          </cell>
        </row>
        <row r="74">
          <cell r="E74" t="str">
            <v>PRODIEL PERU SOCIEDAD ANONIMA CERRADA - REPORTE ADUANAS 20170410</v>
          </cell>
          <cell r="G74">
            <v>0</v>
          </cell>
          <cell r="H74">
            <v>1.6044108087021853</v>
          </cell>
        </row>
        <row r="75">
          <cell r="E75" t="str">
            <v>PRODIEL PERU SOCIEDAD ANONIMA CERRADA - REPORTE ADUANAS 20170410</v>
          </cell>
          <cell r="G75">
            <v>0</v>
          </cell>
          <cell r="H75">
            <v>1.6044212951025389</v>
          </cell>
        </row>
        <row r="76">
          <cell r="E76" t="str">
            <v>PRODIEL PERU SOCIEDAD ANONIMA CERRADA - REPORTE ADUANAS 20170410</v>
          </cell>
          <cell r="G76">
            <v>0</v>
          </cell>
          <cell r="H76">
            <v>1.6044131459353823</v>
          </cell>
        </row>
        <row r="77">
          <cell r="E77" t="str">
            <v>PRODIEL PERU SOCIEDAD ANONIMA CERRADA - REPORTE ADUANAS 20170410</v>
          </cell>
          <cell r="G77">
            <v>0</v>
          </cell>
          <cell r="H77">
            <v>1.604411367197752</v>
          </cell>
        </row>
        <row r="78">
          <cell r="E78" t="str">
            <v>PRODIEL PERU SOCIEDAD ANONIMA CERRADA - REPORTE ADUANAS 20170410</v>
          </cell>
          <cell r="G78">
            <v>0</v>
          </cell>
          <cell r="H78">
            <v>1.6044115934205101</v>
          </cell>
        </row>
        <row r="79">
          <cell r="E79" t="str">
            <v>PRODIEL PERU SOCIEDAD ANONIMA CERRADA - REPORTE ADUANAS 20170410</v>
          </cell>
          <cell r="G79">
            <v>0</v>
          </cell>
          <cell r="H79">
            <v>1.6044087438385399</v>
          </cell>
        </row>
        <row r="80">
          <cell r="E80" t="str">
            <v>PRODIEL PERU SOCIEDAD ANONIMA CERRADA - REPORTE ADUANAS 20170410</v>
          </cell>
          <cell r="G80">
            <v>0</v>
          </cell>
          <cell r="H80">
            <v>1.6044100606429443</v>
          </cell>
        </row>
        <row r="81">
          <cell r="E81" t="str">
            <v>PRODIEL PERU SOCIEDAD ANONIMA CERRADA - REPORTE ADUANAS 20170410</v>
          </cell>
          <cell r="G81">
            <v>0</v>
          </cell>
          <cell r="H81">
            <v>1.6044131459353823</v>
          </cell>
        </row>
        <row r="82">
          <cell r="E82" t="str">
            <v>PRODIEL PERU SOCIEDAD ANONIMA CERRADA - REPORTE ADUANAS 20170410</v>
          </cell>
          <cell r="G82">
            <v>0</v>
          </cell>
          <cell r="H82">
            <v>1.60441122410012</v>
          </cell>
        </row>
        <row r="83">
          <cell r="E83" t="str">
            <v>PRODIEL PERU SOCIEDAD ANONIMA CERRADA - REPORTE ADUANAS 20170410</v>
          </cell>
          <cell r="G83">
            <v>0</v>
          </cell>
          <cell r="H83">
            <v>1.6044114599722172</v>
          </cell>
        </row>
        <row r="84">
          <cell r="E84" t="str">
            <v>PRODIEL PERU SOCIEDAD ANONIMA CERRADA - REPORTE ADUANAS 20170410</v>
          </cell>
          <cell r="G84">
            <v>0</v>
          </cell>
          <cell r="H84">
            <v>1.6043991589843118</v>
          </cell>
        </row>
        <row r="85">
          <cell r="E85" t="str">
            <v>PRODIEL PERU SOCIEDAD ANONIMA CERRADA - REPORTE ADUANAS 20170410</v>
          </cell>
          <cell r="G85">
            <v>0</v>
          </cell>
          <cell r="H85">
            <v>1.6044094208816029</v>
          </cell>
        </row>
        <row r="86">
          <cell r="E86" t="str">
            <v>PRODIEL PERU SOCIEDAD ANONIMA CERRADA - REPORTE ADUANAS 20170410</v>
          </cell>
          <cell r="G86">
            <v>0</v>
          </cell>
          <cell r="H86">
            <v>1.604411751529867</v>
          </cell>
        </row>
        <row r="87">
          <cell r="E87" t="str">
            <v>PRODIEL PERU SOCIEDAD ANONIMA CERRADA - REPORTE ADUANAS 20170410</v>
          </cell>
          <cell r="G87">
            <v>0</v>
          </cell>
          <cell r="H87">
            <v>1.6044119395885363</v>
          </cell>
        </row>
        <row r="88">
          <cell r="E88" t="str">
            <v>PRODIEL PERU SOCIEDAD ANONIMA CERRADA - REPORTE ADUANAS 20170410</v>
          </cell>
          <cell r="G88">
            <v>0</v>
          </cell>
          <cell r="H88">
            <v>1.6044072362766975</v>
          </cell>
        </row>
        <row r="89">
          <cell r="E89" t="str">
            <v>PRODIEL PERU SOCIEDAD ANONIMA CERRADA - REPORTE ADUANAS 20170410</v>
          </cell>
          <cell r="G89">
            <v>0</v>
          </cell>
          <cell r="H89">
            <v>1.6044100167111293</v>
          </cell>
        </row>
        <row r="90">
          <cell r="E90" t="str">
            <v>PRODIEL PERU SOCIEDAD ANONIMA CERRADA - REPORTE ADUANAS 20170410</v>
          </cell>
          <cell r="G90">
            <v>0</v>
          </cell>
          <cell r="H90">
            <v>1.6043852897557678</v>
          </cell>
        </row>
        <row r="91">
          <cell r="E91" t="str">
            <v>PRODIEL PERU SOCIEDAD ANONIMA CERRADA - REPORTE ADUANAS 20170410</v>
          </cell>
          <cell r="G91">
            <v>0</v>
          </cell>
          <cell r="H91">
            <v>1.6044104097304037</v>
          </cell>
        </row>
        <row r="92">
          <cell r="E92" t="str">
            <v>PRODIEL PERU SOCIEDAD ANONIMA CERRADA - REPORTE ADUANAS 20170410</v>
          </cell>
          <cell r="G92">
            <v>0</v>
          </cell>
          <cell r="H92">
            <v>1.6044089639997781</v>
          </cell>
        </row>
        <row r="93">
          <cell r="E93" t="str">
            <v>PRODIEL PERU SOCIEDAD ANONIMA CERRADA - REPORTE ADUANAS 20170410</v>
          </cell>
          <cell r="G93">
            <v>0</v>
          </cell>
          <cell r="H93">
            <v>1.6044115934205101</v>
          </cell>
        </row>
        <row r="94">
          <cell r="E94" t="str">
            <v>PRODIEL PERU SOCIEDAD ANONIMA CERRADA - REPORTE ADUANAS 20170410</v>
          </cell>
          <cell r="G94">
            <v>0</v>
          </cell>
          <cell r="H94">
            <v>1.6043991589843118</v>
          </cell>
        </row>
        <row r="95">
          <cell r="E95" t="str">
            <v>PRODIEL PERU SOCIEDAD ANONIMA CERRADA - REPORTE ADUANAS 20170410</v>
          </cell>
          <cell r="G95">
            <v>0</v>
          </cell>
          <cell r="H95">
            <v>1.6044114625961878</v>
          </cell>
        </row>
        <row r="96">
          <cell r="E96" t="str">
            <v>PRODIEL PERU SOCIEDAD ANONIMA CERRADA - REPORTE ADUANAS 20170410</v>
          </cell>
          <cell r="G96">
            <v>0</v>
          </cell>
          <cell r="H96">
            <v>1.6044078262359969</v>
          </cell>
        </row>
        <row r="97">
          <cell r="E97" t="str">
            <v>PROYECTOS DE INFRAESTRUCTURA DEL PERU S. REPORTE ADUANAS 20170523</v>
          </cell>
          <cell r="G97">
            <v>0</v>
          </cell>
          <cell r="H97">
            <v>1.1821284080914689</v>
          </cell>
        </row>
        <row r="98">
          <cell r="E98" t="str">
            <v>PROYECTOS DE INFRAESTRUCTURA DEL PERU S. REPORTE ADUANAS 20170530</v>
          </cell>
          <cell r="G98">
            <v>0</v>
          </cell>
          <cell r="H98">
            <v>0.95708614161302541</v>
          </cell>
        </row>
        <row r="99">
          <cell r="E99" t="str">
            <v>TRANSMISORA ELECTRICA DEL SUR 2 S.A.C. T REPORTE ADUANAS 20170821</v>
          </cell>
          <cell r="G99">
            <v>0</v>
          </cell>
          <cell r="H99">
            <v>1.1116135662898252</v>
          </cell>
        </row>
        <row r="100">
          <cell r="E100" t="str">
            <v>PRODIEL PERU SOCIEDAD ANONIMA CERRADA - REPORTE ADUANAS 20170620</v>
          </cell>
          <cell r="G100">
            <v>0</v>
          </cell>
          <cell r="H100">
            <v>2.0234992314943763</v>
          </cell>
        </row>
        <row r="101">
          <cell r="E101" t="str">
            <v>PRODIEL PERU SOCIEDAD ANONIMA CERRADA - REPORTE ADUANAS 20170620</v>
          </cell>
          <cell r="G101">
            <v>0</v>
          </cell>
          <cell r="H101">
            <v>2.0234921222601745</v>
          </cell>
        </row>
        <row r="102">
          <cell r="E102" t="str">
            <v>PRODIEL PERU SOCIEDAD ANONIMA CERRADA - REPORTE ADUANAS 20170620</v>
          </cell>
          <cell r="G102">
            <v>0</v>
          </cell>
          <cell r="H102">
            <v>2.0234989483940082</v>
          </cell>
        </row>
        <row r="103">
          <cell r="E103" t="str">
            <v>PRODIEL PERU SOCIEDAD ANONIMA CERRADA - REPORTE ADUANAS 20170620</v>
          </cell>
          <cell r="G103">
            <v>0</v>
          </cell>
          <cell r="H103">
            <v>2.0234921222601745</v>
          </cell>
        </row>
        <row r="104">
          <cell r="E104" t="str">
            <v>PRODIEL PERU SOCIEDAD ANONIMA CERRADA - REPORTE ADUANAS 20170620</v>
          </cell>
          <cell r="G104">
            <v>0</v>
          </cell>
          <cell r="H104">
            <v>2.0234910465147782</v>
          </cell>
        </row>
        <row r="105">
          <cell r="E105" t="str">
            <v>PRODIEL PERU SOCIEDAD ANONIMA CERRADA - REPORTE ADUANAS 20170711</v>
          </cell>
          <cell r="G105">
            <v>0</v>
          </cell>
          <cell r="H105">
            <v>1.7713206947745284</v>
          </cell>
        </row>
        <row r="106">
          <cell r="E106" t="str">
            <v>PRODIEL PERU SOCIEDAD ANONIMA CERRADA - REPORTE ADUANAS 20170711</v>
          </cell>
          <cell r="G106">
            <v>0</v>
          </cell>
          <cell r="H106">
            <v>1.771319652358307</v>
          </cell>
        </row>
        <row r="107">
          <cell r="E107" t="str">
            <v>PRODIEL PERU SOCIEDAD ANONIMA CERRADA - REPORTE ADUANAS 20170620</v>
          </cell>
          <cell r="G107">
            <v>0</v>
          </cell>
          <cell r="H107">
            <v>2.0235004088058242</v>
          </cell>
        </row>
        <row r="108">
          <cell r="E108" t="str">
            <v>TRANSMISORA ELECTRICA DEL SUR 2 S.A.C. T REPORTE ADUANAS 20171113</v>
          </cell>
          <cell r="G108">
            <v>0</v>
          </cell>
          <cell r="H108">
            <v>1.1780188077781319</v>
          </cell>
        </row>
        <row r="791">
          <cell r="G791" t="str">
            <v>US$/kg</v>
          </cell>
          <cell r="H791">
            <v>1.6681672264524812</v>
          </cell>
        </row>
        <row r="792">
          <cell r="G792" t="str">
            <v>US$/Unidad</v>
          </cell>
          <cell r="H792">
            <v>1.6105930909805981</v>
          </cell>
        </row>
        <row r="797">
          <cell r="H797" t="str">
            <v>I-404</v>
          </cell>
        </row>
        <row r="800">
          <cell r="E800" t="str">
            <v xml:space="preserve"> </v>
          </cell>
        </row>
        <row r="801">
          <cell r="E801" t="str">
            <v>PSA-TA</v>
          </cell>
          <cell r="F801" t="str">
            <v>Parrillas:Para suspensión y anclaje</v>
          </cell>
          <cell r="H801">
            <v>1.2399287398182002</v>
          </cell>
        </row>
        <row r="803">
          <cell r="E803" t="str">
            <v>Parrillas:Para suspensión y anclaje</v>
          </cell>
        </row>
        <row r="805">
          <cell r="F805" t="str">
            <v>TIPO DE CAMBIO (S/.POR US$) :</v>
          </cell>
          <cell r="G805">
            <v>3.2450000000000001</v>
          </cell>
        </row>
        <row r="806">
          <cell r="F806" t="str">
            <v>FECHA DE REFERENCIA :</v>
          </cell>
          <cell r="G806">
            <v>43100</v>
          </cell>
        </row>
        <row r="808">
          <cell r="H808" t="str">
            <v xml:space="preserve">PRECIO </v>
          </cell>
        </row>
        <row r="809">
          <cell r="E809" t="str">
            <v>FUENTE</v>
          </cell>
          <cell r="G809" t="str">
            <v>TIPO</v>
          </cell>
          <cell r="H809" t="str">
            <v>UNITARIO</v>
          </cell>
        </row>
        <row r="810">
          <cell r="H810" t="str">
            <v>(US$/KG)</v>
          </cell>
        </row>
        <row r="811">
          <cell r="E811" t="str">
            <v>PROYECTOS DE INFRAESTRUCTURA DEL PERU S. REPORTE ADUANAS 20160525</v>
          </cell>
          <cell r="G811">
            <v>0</v>
          </cell>
          <cell r="H811">
            <v>1.239929652852118</v>
          </cell>
        </row>
        <row r="812">
          <cell r="E812" t="str">
            <v>PROYECTOS DE INFRAESTRUCTURA DEL PERU S. REPORTE ADUANAS 20160525</v>
          </cell>
          <cell r="G812">
            <v>0</v>
          </cell>
          <cell r="H812">
            <v>1.2399278267842824</v>
          </cell>
        </row>
        <row r="813">
          <cell r="E813" t="str">
            <v>PROYECTOS DE INFRAESTRUCTURA DEL PERU S. REPORTE ADUANAS 20160525</v>
          </cell>
          <cell r="G813">
            <v>0</v>
          </cell>
          <cell r="H813">
            <v>1.2399295939920207</v>
          </cell>
        </row>
        <row r="814">
          <cell r="E814" t="str">
            <v>PROYECTOS DE INFRAESTRUCTURA DEL PERU S. REPORTE ADUANAS 20160525</v>
          </cell>
          <cell r="G814">
            <v>0</v>
          </cell>
          <cell r="H814">
            <v>1.23992678616511</v>
          </cell>
        </row>
        <row r="815">
          <cell r="E815" t="str">
            <v>PROYECTOS DE INFRAESTRUCTURA DEL PERU S. REPORTE ADUANAS 20160525</v>
          </cell>
          <cell r="G815">
            <v>0</v>
          </cell>
          <cell r="H815">
            <v>1.2399273743016759</v>
          </cell>
        </row>
        <row r="816">
          <cell r="E816" t="str">
            <v>PROYECTOS DE INFRAESTRUCTURA DEL PERU S. REPORTE ADUANAS 20160525</v>
          </cell>
          <cell r="G816">
            <v>0</v>
          </cell>
          <cell r="H816">
            <v>1.2399598393574298</v>
          </cell>
        </row>
        <row r="817">
          <cell r="G817" t="str">
            <v>US$/Unidad</v>
          </cell>
          <cell r="H817">
            <v>1.2399287398182002</v>
          </cell>
        </row>
        <row r="818">
          <cell r="G818" t="str">
            <v>US$/Unidad</v>
          </cell>
          <cell r="H818">
            <v>1.2399287398182002</v>
          </cell>
        </row>
        <row r="823">
          <cell r="H823" t="str">
            <v>I-404</v>
          </cell>
        </row>
        <row r="826">
          <cell r="E826" t="str">
            <v xml:space="preserve"> </v>
          </cell>
        </row>
        <row r="827">
          <cell r="E827" t="str">
            <v>SSU220</v>
          </cell>
          <cell r="F827" t="str">
            <v>Stubs:Para suspensión 220KV</v>
          </cell>
          <cell r="H827">
            <v>53.97</v>
          </cell>
        </row>
        <row r="829">
          <cell r="E829" t="str">
            <v>Stubs:Para suspensión 220KV</v>
          </cell>
        </row>
        <row r="831">
          <cell r="F831" t="str">
            <v>TIPO DE CAMBIO (S/.POR US$) :</v>
          </cell>
          <cell r="G831">
            <v>3.2450000000000001</v>
          </cell>
        </row>
        <row r="832">
          <cell r="F832" t="str">
            <v>FECHA DE REFERENCIA :</v>
          </cell>
          <cell r="G832">
            <v>43100</v>
          </cell>
        </row>
        <row r="834">
          <cell r="H834" t="str">
            <v xml:space="preserve">PRECIO </v>
          </cell>
        </row>
        <row r="835">
          <cell r="E835" t="str">
            <v>FUENTE</v>
          </cell>
          <cell r="G835" t="str">
            <v>TIPO</v>
          </cell>
          <cell r="H835" t="str">
            <v>UNITARIO</v>
          </cell>
        </row>
        <row r="836">
          <cell r="H836" t="str">
            <v>(US$/UND)</v>
          </cell>
        </row>
        <row r="837">
          <cell r="E837" t="str">
            <v>VALOR DETERMINADO POR PESO DE STUB (Estudio CESEL 2001)</v>
          </cell>
          <cell r="G837">
            <v>0</v>
          </cell>
          <cell r="H837">
            <v>53.97</v>
          </cell>
        </row>
        <row r="849">
          <cell r="G849" t="str">
            <v>US$/Unidad</v>
          </cell>
          <cell r="H849">
            <v>53.97</v>
          </cell>
        </row>
        <row r="850">
          <cell r="G850" t="str">
            <v>US$/Unidad</v>
          </cell>
          <cell r="H850" t="str">
            <v>NO APLICA</v>
          </cell>
        </row>
        <row r="855">
          <cell r="H855" t="str">
            <v>I-404</v>
          </cell>
        </row>
        <row r="858">
          <cell r="E858" t="str">
            <v xml:space="preserve"> </v>
          </cell>
        </row>
        <row r="859">
          <cell r="E859" t="str">
            <v>SSU138</v>
          </cell>
          <cell r="F859" t="str">
            <v>Stubs:Para suspensión 138KV</v>
          </cell>
          <cell r="H859">
            <v>12.290254186602873</v>
          </cell>
        </row>
        <row r="861">
          <cell r="E861" t="str">
            <v>Stubs:Para suspensión 138KV</v>
          </cell>
        </row>
        <row r="863">
          <cell r="F863" t="str">
            <v>TIPO DE CAMBIO (S/.POR US$) :</v>
          </cell>
          <cell r="G863">
            <v>3.2450000000000001</v>
          </cell>
        </row>
        <row r="864">
          <cell r="F864" t="str">
            <v>FECHA DE REFERENCIA :</v>
          </cell>
          <cell r="G864">
            <v>43100</v>
          </cell>
        </row>
        <row r="866">
          <cell r="H866" t="str">
            <v xml:space="preserve">PRECIO </v>
          </cell>
        </row>
        <row r="867">
          <cell r="E867" t="str">
            <v>FUENTE</v>
          </cell>
          <cell r="G867" t="str">
            <v>TIPO</v>
          </cell>
          <cell r="H867" t="str">
            <v>UNITARIO</v>
          </cell>
        </row>
        <row r="868">
          <cell r="H868" t="str">
            <v>(US$/UND)</v>
          </cell>
        </row>
        <row r="869">
          <cell r="E869" t="str">
            <v xml:space="preserve">DIRECCION EJECUTIVA DE PROYECTOS D.E.P. (20031001 - REPORTE ADUANAS)-LLTT HUALLANCA - SIHUAS - TAYABAMBA </v>
          </cell>
          <cell r="G869">
            <v>0</v>
          </cell>
          <cell r="H869">
            <v>10.695394736842106</v>
          </cell>
        </row>
        <row r="870">
          <cell r="E870" t="str">
            <v xml:space="preserve">DIRECCION EJECUTIVA DE PROYECTOS D.E.P. (20031001 - REPORTE ADUANAS)-LLTT HUALLANCA - SIHUAS - TAYABAMBA </v>
          </cell>
          <cell r="G870">
            <v>0</v>
          </cell>
          <cell r="H870">
            <v>13.885113636363638</v>
          </cell>
        </row>
        <row r="879">
          <cell r="G879" t="str">
            <v>US$/Unidad</v>
          </cell>
          <cell r="H879">
            <v>12.290254186602873</v>
          </cell>
        </row>
        <row r="880">
          <cell r="G880" t="str">
            <v>US$/Unidad</v>
          </cell>
          <cell r="H880">
            <v>12.290254186602873</v>
          </cell>
        </row>
        <row r="885">
          <cell r="H885" t="str">
            <v>I-404</v>
          </cell>
        </row>
        <row r="888">
          <cell r="E888" t="str">
            <v xml:space="preserve"> </v>
          </cell>
        </row>
        <row r="889">
          <cell r="E889" t="str">
            <v>SSU060</v>
          </cell>
          <cell r="F889" t="str">
            <v>Stubs:Para suspensión 60KV</v>
          </cell>
          <cell r="H889">
            <v>18.190697866826156</v>
          </cell>
        </row>
        <row r="891">
          <cell r="E891" t="str">
            <v>Stubs:Para suspensión 60KV</v>
          </cell>
        </row>
        <row r="893">
          <cell r="F893" t="str">
            <v>TIPO DE CAMBIO (S/.POR US$) :</v>
          </cell>
          <cell r="G893">
            <v>3.2450000000000001</v>
          </cell>
        </row>
        <row r="894">
          <cell r="F894" t="str">
            <v>FECHA DE REFERENCIA :</v>
          </cell>
          <cell r="G894">
            <v>43100</v>
          </cell>
        </row>
        <row r="896">
          <cell r="H896" t="str">
            <v xml:space="preserve">PRECIO </v>
          </cell>
        </row>
        <row r="897">
          <cell r="E897" t="str">
            <v>FUENTE</v>
          </cell>
          <cell r="G897" t="str">
            <v>TIPO</v>
          </cell>
          <cell r="H897" t="str">
            <v>UNITARIO</v>
          </cell>
        </row>
        <row r="898">
          <cell r="H898" t="str">
            <v>(US$/UND)</v>
          </cell>
        </row>
        <row r="899">
          <cell r="E899" t="str">
            <v>DIRECCION EJECUTIVA DE PROYECTOS D.E.P. (20031001 - REPORTE ADUANAS)-LLTT PUQUIO CORA CORA</v>
          </cell>
          <cell r="G899">
            <v>0</v>
          </cell>
          <cell r="H899">
            <v>19.580227272727271</v>
          </cell>
        </row>
        <row r="900">
          <cell r="E900" t="str">
            <v>DIRECCION EJECUTIVA DE PROYECTOS D.E.P. (20031001 - REPORTE ADUANAS)-LLTT PUQUIO CORA CORA</v>
          </cell>
          <cell r="G900">
            <v>0</v>
          </cell>
          <cell r="H900">
            <v>20.422499999999999</v>
          </cell>
        </row>
        <row r="901">
          <cell r="E901" t="str">
            <v>DIRECCION EJECUTIVA DE PROYECTOS D.E.P. (20031001 - REPORTE ADUANAS)-LLTT CAJAMARCA CELENDIN</v>
          </cell>
          <cell r="G901">
            <v>0</v>
          </cell>
          <cell r="H901">
            <v>16.380037878787878</v>
          </cell>
        </row>
        <row r="902">
          <cell r="E902" t="str">
            <v>DIRECCION EJECUTIVA DE PROYECTOS D.E.P. (20031001 - REPORTE ADUANAS)-LLTT CAJAMARCA CELENDIN</v>
          </cell>
          <cell r="G902">
            <v>0</v>
          </cell>
          <cell r="H902">
            <v>23.148888888888887</v>
          </cell>
        </row>
        <row r="903">
          <cell r="E903" t="str">
            <v>DIRECCION EJECUTIVA DE PROYECTOS D.E.P. (20031001 - REPORTE ADUANAS)-LLTT CHULUCANAS MORROPON</v>
          </cell>
          <cell r="G903">
            <v>0</v>
          </cell>
          <cell r="H903">
            <v>16.380026315789472</v>
          </cell>
        </row>
        <row r="906">
          <cell r="G906" t="str">
            <v>US$/Unidad</v>
          </cell>
          <cell r="H906">
            <v>19.182336071238701</v>
          </cell>
        </row>
        <row r="907">
          <cell r="G907" t="str">
            <v>US$/Unidad</v>
          </cell>
          <cell r="H907">
            <v>18.190697866826156</v>
          </cell>
        </row>
        <row r="912">
          <cell r="H912" t="str">
            <v>I-404</v>
          </cell>
        </row>
        <row r="915">
          <cell r="E915" t="str">
            <v xml:space="preserve"> </v>
          </cell>
        </row>
        <row r="916">
          <cell r="E916" t="str">
            <v>SAN220</v>
          </cell>
          <cell r="F916" t="str">
            <v>Stubs:Para anclaje 220KV</v>
          </cell>
          <cell r="H916">
            <v>107.94</v>
          </cell>
        </row>
        <row r="918">
          <cell r="E918" t="str">
            <v>Stubs:Para anclaje 220KV</v>
          </cell>
        </row>
        <row r="920">
          <cell r="F920" t="str">
            <v>TIPO DE CAMBIO (S/.POR US$) :</v>
          </cell>
          <cell r="G920">
            <v>3.2450000000000001</v>
          </cell>
        </row>
        <row r="921">
          <cell r="F921" t="str">
            <v>FECHA DE REFERENCIA :</v>
          </cell>
          <cell r="G921">
            <v>43100</v>
          </cell>
        </row>
        <row r="923">
          <cell r="H923" t="str">
            <v xml:space="preserve">PRECIO </v>
          </cell>
        </row>
        <row r="924">
          <cell r="E924" t="str">
            <v>FUENTE</v>
          </cell>
          <cell r="G924" t="str">
            <v>TIPO</v>
          </cell>
          <cell r="H924" t="str">
            <v>UNITARIO</v>
          </cell>
        </row>
        <row r="925">
          <cell r="H925" t="str">
            <v>(US$/UND)</v>
          </cell>
        </row>
        <row r="926">
          <cell r="E926" t="str">
            <v>VALOR CALCULADO: A PARTIR DE PRECIOS DE COTIZACIONES Y PROYECTOS S&amp;Z DE TORRES</v>
          </cell>
          <cell r="G926">
            <v>0</v>
          </cell>
          <cell r="H926">
            <v>107.94</v>
          </cell>
        </row>
        <row r="938">
          <cell r="G938" t="str">
            <v>US$/Unidad</v>
          </cell>
          <cell r="H938">
            <v>107.94</v>
          </cell>
        </row>
        <row r="939">
          <cell r="G939" t="str">
            <v>US$/Unidad</v>
          </cell>
          <cell r="H939" t="str">
            <v>NO APLICA</v>
          </cell>
        </row>
        <row r="944">
          <cell r="H944" t="str">
            <v>I-404</v>
          </cell>
        </row>
        <row r="947">
          <cell r="E947" t="str">
            <v xml:space="preserve"> </v>
          </cell>
        </row>
        <row r="948">
          <cell r="E948" t="str">
            <v>SAN138</v>
          </cell>
          <cell r="F948" t="str">
            <v>Stubs:Para anclaje 138KV</v>
          </cell>
          <cell r="H948">
            <v>23.454424132630653</v>
          </cell>
        </row>
        <row r="950">
          <cell r="E950" t="str">
            <v>Stubs:Para anclaje 138KV</v>
          </cell>
        </row>
        <row r="952">
          <cell r="F952" t="str">
            <v>TIPO DE CAMBIO (S/.POR US$) :</v>
          </cell>
          <cell r="G952">
            <v>3.2450000000000001</v>
          </cell>
        </row>
        <row r="953">
          <cell r="F953" t="str">
            <v>FECHA DE REFERENCIA :</v>
          </cell>
          <cell r="G953">
            <v>43100</v>
          </cell>
        </row>
        <row r="955">
          <cell r="H955" t="str">
            <v xml:space="preserve">PRECIO </v>
          </cell>
        </row>
        <row r="956">
          <cell r="E956" t="str">
            <v>FUENTE</v>
          </cell>
          <cell r="G956" t="str">
            <v>TIPO</v>
          </cell>
          <cell r="H956" t="str">
            <v>UNITARIO</v>
          </cell>
        </row>
        <row r="957">
          <cell r="H957" t="str">
            <v>(US$/UND)</v>
          </cell>
        </row>
        <row r="958">
          <cell r="E958" t="str">
            <v xml:space="preserve">DIRECCION EJECUTIVA DE PROYECTOS D.E.P. (20031001 - REPORTE ADUANAS)-LLTT HUALLANCA - SIHUAS - TAYABAMBA </v>
          </cell>
          <cell r="G958">
            <v>0</v>
          </cell>
          <cell r="H958">
            <v>17.874848484848485</v>
          </cell>
        </row>
        <row r="959">
          <cell r="E959" t="str">
            <v xml:space="preserve">DIRECCION EJECUTIVA DE PROYECTOS D.E.P. (20031001 - REPORTE ADUANAS)-LLTT HUALLANCA - SIHUAS - TAYABAMBA </v>
          </cell>
          <cell r="G959">
            <v>0</v>
          </cell>
          <cell r="H959">
            <v>21.864673913043479</v>
          </cell>
        </row>
        <row r="960">
          <cell r="E960" t="str">
            <v xml:space="preserve">DIRECCION EJECUTIVA DE PROYECTOS D.E.P. (20031001 - REPORTE ADUANAS)-LLTT HUALLANCA - SIHUAS - TAYABAMBA </v>
          </cell>
          <cell r="G960">
            <v>0</v>
          </cell>
          <cell r="H960">
            <v>30.623750000000001</v>
          </cell>
        </row>
        <row r="967">
          <cell r="G967" t="str">
            <v>US$/Unidad</v>
          </cell>
          <cell r="H967">
            <v>23.454424132630653</v>
          </cell>
        </row>
        <row r="968">
          <cell r="G968" t="str">
            <v>US$/Unidad</v>
          </cell>
          <cell r="H968">
            <v>23.454424132630653</v>
          </cell>
        </row>
        <row r="973">
          <cell r="H973" t="str">
            <v>I-404</v>
          </cell>
        </row>
        <row r="976">
          <cell r="E976" t="str">
            <v xml:space="preserve"> </v>
          </cell>
        </row>
        <row r="977">
          <cell r="E977" t="str">
            <v>SAN060</v>
          </cell>
          <cell r="F977" t="str">
            <v>Stubs:Para anclaje 60KV</v>
          </cell>
          <cell r="H977">
            <v>20.699001785714287</v>
          </cell>
        </row>
        <row r="979">
          <cell r="E979" t="str">
            <v>Stubs:Para anclaje 60KV</v>
          </cell>
        </row>
        <row r="981">
          <cell r="F981" t="str">
            <v>TIPO DE CAMBIO (S/.POR US$) :</v>
          </cell>
          <cell r="G981">
            <v>3.2450000000000001</v>
          </cell>
        </row>
        <row r="982">
          <cell r="F982" t="str">
            <v>FECHA DE REFERENCIA :</v>
          </cell>
          <cell r="G982">
            <v>43100</v>
          </cell>
        </row>
        <row r="984">
          <cell r="H984" t="str">
            <v xml:space="preserve">PRECIO </v>
          </cell>
        </row>
        <row r="985">
          <cell r="E985" t="str">
            <v>FUENTE</v>
          </cell>
          <cell r="G985" t="str">
            <v>TIPO</v>
          </cell>
          <cell r="H985" t="str">
            <v>UNITARIO</v>
          </cell>
        </row>
        <row r="986">
          <cell r="H986" t="str">
            <v>(US$/UND)</v>
          </cell>
        </row>
        <row r="987">
          <cell r="E987" t="str">
            <v>DIRECCION EJECUTIVA DE PROYECTOS D.E.P. (20031001 - REPORTE ADUANAS)-LLTT PUQUIO CORA CORA</v>
          </cell>
          <cell r="G987">
            <v>0</v>
          </cell>
          <cell r="H987">
            <v>20.422499999999999</v>
          </cell>
        </row>
        <row r="988">
          <cell r="E988" t="str">
            <v>DIRECCION EJECUTIVA DE PROYECTOS D.E.P. (20031001 - REPORTE ADUANAS)-LLTT PUQUIO CORA CORA</v>
          </cell>
          <cell r="G988">
            <v>0</v>
          </cell>
          <cell r="H988">
            <v>22.1171875</v>
          </cell>
        </row>
        <row r="989">
          <cell r="E989" t="str">
            <v>DIRECCION EJECUTIVA DE PROYECTOS D.E.P. (20031001 - REPORTE ADUANAS)-LLTT PUQUIO CORA CORA</v>
          </cell>
          <cell r="G989">
            <v>0</v>
          </cell>
          <cell r="H989">
            <v>21.276250000000001</v>
          </cell>
        </row>
        <row r="990">
          <cell r="E990" t="str">
            <v>DIRECCION EJECUTIVA DE PROYECTOS D.E.P. (20031001 - REPORTE ADUANAS)-LLTT CAJAMARCA CELENDIN</v>
          </cell>
          <cell r="G990">
            <v>0</v>
          </cell>
          <cell r="H990">
            <v>20.611900000000002</v>
          </cell>
        </row>
        <row r="991">
          <cell r="E991" t="str">
            <v>DIRECCION EJECUTIVA DE PROYECTOS D.E.P. (20031001 - REPORTE ADUANAS)-LLTT CAJAMARCA CELENDIN</v>
          </cell>
          <cell r="G991">
            <v>0</v>
          </cell>
          <cell r="H991">
            <v>19.771249999999998</v>
          </cell>
        </row>
        <row r="992">
          <cell r="E992" t="str">
            <v>DIRECCION EJECUTIVA DE PROYECTOS D.E.P. (20031001 - REPORTE ADUANAS)-LLTT CAJAMARCA CELENDIN</v>
          </cell>
          <cell r="G992">
            <v>0</v>
          </cell>
          <cell r="H992">
            <v>23.14875</v>
          </cell>
        </row>
        <row r="993">
          <cell r="E993" t="str">
            <v>DIRECCION EJECUTIVA DE PROYECTOS D.E.P. (20031001 - REPORTE ADUANAS)-LLTT CHULUCANAS MORROPON</v>
          </cell>
          <cell r="G993">
            <v>0</v>
          </cell>
          <cell r="H993">
            <v>20.485357142857143</v>
          </cell>
        </row>
        <row r="994">
          <cell r="E994" t="str">
            <v>DIRECCION EJECUTIVA DE PROYECTOS D.E.P. (20031001 - REPORTE ADUANAS)-LLTT CHULUCANAS MORROPON</v>
          </cell>
          <cell r="G994">
            <v>0</v>
          </cell>
          <cell r="H994">
            <v>19.77</v>
          </cell>
        </row>
        <row r="996">
          <cell r="G996" t="str">
            <v>US$/Unidad</v>
          </cell>
          <cell r="H996">
            <v>20.950399330357143</v>
          </cell>
        </row>
        <row r="997">
          <cell r="G997" t="str">
            <v>US$/Unidad</v>
          </cell>
          <cell r="H997">
            <v>20.699001785714287</v>
          </cell>
        </row>
        <row r="1002">
          <cell r="H1002" t="str">
            <v>I-404</v>
          </cell>
        </row>
        <row r="1005">
          <cell r="E1005" t="str">
            <v xml:space="preserve"> </v>
          </cell>
        </row>
        <row r="1006">
          <cell r="E1006" t="str">
            <v>STUBS</v>
          </cell>
          <cell r="F1006" t="str">
            <v>Stubs:(en US$/kg)</v>
          </cell>
          <cell r="H1006">
            <v>2.7309043464221592</v>
          </cell>
        </row>
        <row r="1008">
          <cell r="E1008" t="str">
            <v>Stubs:(en US$/kg)</v>
          </cell>
        </row>
        <row r="1010">
          <cell r="F1010" t="str">
            <v>TIPO DE CAMBIO (S/.POR US$) :</v>
          </cell>
          <cell r="G1010">
            <v>3.2450000000000001</v>
          </cell>
        </row>
        <row r="1011">
          <cell r="F1011" t="str">
            <v>FECHA DE REFERENCIA :</v>
          </cell>
          <cell r="G1011">
            <v>43100</v>
          </cell>
        </row>
        <row r="1013">
          <cell r="H1013" t="str">
            <v xml:space="preserve">PRECIO </v>
          </cell>
        </row>
        <row r="1014">
          <cell r="E1014" t="str">
            <v>FUENTE</v>
          </cell>
          <cell r="G1014" t="str">
            <v>TIPO</v>
          </cell>
          <cell r="H1014" t="str">
            <v>UNITARIO</v>
          </cell>
        </row>
        <row r="1015">
          <cell r="H1015" t="str">
            <v>(US$/UND)</v>
          </cell>
        </row>
        <row r="1016">
          <cell r="E1016" t="str">
            <v>PRODIEL PERU SOCIEDAD ANONIMA CERRADA - REPORTE ADUANAS 20170220</v>
          </cell>
          <cell r="G1016">
            <v>0</v>
          </cell>
          <cell r="H1016">
            <v>4.1099391175807378</v>
          </cell>
        </row>
        <row r="1017">
          <cell r="E1017" t="str">
            <v>PRODIEL PERU SOCIEDAD ANONIMA CERRADA - REPORTE ADUANAS 20170220</v>
          </cell>
          <cell r="G1017">
            <v>0</v>
          </cell>
          <cell r="H1017">
            <v>4.1099605114185511</v>
          </cell>
        </row>
        <row r="1018">
          <cell r="E1018" t="str">
            <v>PRODIEL PERU SOCIEDAD ANONIMA CERRADA - REPORTE ADUANAS 20170220</v>
          </cell>
          <cell r="G1018">
            <v>0</v>
          </cell>
          <cell r="H1018">
            <v>4.1098866455583432</v>
          </cell>
        </row>
        <row r="1019">
          <cell r="E1019" t="str">
            <v>PRODIEL PERU SOCIEDAD ANONIMA CERRADA - REPORTE ADUANAS 20170220</v>
          </cell>
          <cell r="G1019">
            <v>0</v>
          </cell>
          <cell r="H1019">
            <v>4.109908262293148</v>
          </cell>
        </row>
        <row r="1020">
          <cell r="E1020" t="str">
            <v>PRODIEL PERU SOCIEDAD ANONIMA CERRADA - REPORTE ADUANAS 20170220</v>
          </cell>
          <cell r="G1020">
            <v>0</v>
          </cell>
          <cell r="H1020">
            <v>4.1099649853316924</v>
          </cell>
        </row>
        <row r="1021">
          <cell r="E1021" t="str">
            <v>PRODIEL PERU SOCIEDAD ANONIMA CERRADA - REPORTE ADUANAS 20170220</v>
          </cell>
          <cell r="G1021">
            <v>0</v>
          </cell>
          <cell r="H1021">
            <v>4.1100357231868401</v>
          </cell>
        </row>
        <row r="1022">
          <cell r="E1022" t="str">
            <v>PRODIEL PERU SOCIEDAD ANONIMA CERRADA - REPORTE ADUANAS 20170220</v>
          </cell>
          <cell r="G1022">
            <v>0</v>
          </cell>
          <cell r="H1022">
            <v>4.109914203706075</v>
          </cell>
        </row>
        <row r="1023">
          <cell r="E1023" t="str">
            <v>PRODIEL PERU SOCIEDAD ANONIMA CERRADA - REPORTE ADUANAS 20170220</v>
          </cell>
          <cell r="G1023">
            <v>0</v>
          </cell>
          <cell r="H1023">
            <v>4.1099351314441792</v>
          </cell>
        </row>
        <row r="1024">
          <cell r="E1024" t="str">
            <v>PRODIEL PERU SOCIEDAD ANONIMA CERRADA - REPORTE ADUANAS 20170220</v>
          </cell>
          <cell r="G1024">
            <v>0</v>
          </cell>
          <cell r="H1024">
            <v>4.1099423623266649</v>
          </cell>
        </row>
        <row r="1025">
          <cell r="E1025" t="str">
            <v>PRODIEL PERU SOCIEDAD ANONIMA CERRADA - REPORTE ADUANAS 20170220</v>
          </cell>
          <cell r="G1025">
            <v>0</v>
          </cell>
          <cell r="H1025">
            <v>4.1098908831821124</v>
          </cell>
        </row>
        <row r="1026">
          <cell r="E1026" t="str">
            <v>PRODIEL PERU SOCIEDAD ANONIMA CERRADA - REPORTE ADUANAS 20170220</v>
          </cell>
          <cell r="G1026">
            <v>0</v>
          </cell>
          <cell r="H1026">
            <v>4.10958904109589</v>
          </cell>
        </row>
        <row r="1027">
          <cell r="E1027" t="str">
            <v>PRODIEL PERU SOCIEDAD ANONIMA CERRADA - REPORTE ADUANAS 20170220</v>
          </cell>
          <cell r="G1027">
            <v>0</v>
          </cell>
          <cell r="H1027">
            <v>4.1099580616524314</v>
          </cell>
        </row>
        <row r="1028">
          <cell r="E1028" t="str">
            <v>PRODIEL PERU SOCIEDAD ANONIMA CERRADA - REPORTE ADUANAS 20170220</v>
          </cell>
          <cell r="G1028">
            <v>0</v>
          </cell>
          <cell r="H1028">
            <v>4.1106179583475591</v>
          </cell>
        </row>
        <row r="1029">
          <cell r="E1029" t="str">
            <v>PRODIEL PERU SOCIEDAD ANONIMA CERRADA - REPORTE ADUANAS 20170220</v>
          </cell>
          <cell r="G1029">
            <v>0</v>
          </cell>
          <cell r="H1029">
            <v>4.1098529598865845</v>
          </cell>
        </row>
        <row r="1030">
          <cell r="E1030" t="str">
            <v>MER INFRAESTRUCTURA PERU SOCIEDAD COMERC REPORTE ADUANAS 20170203</v>
          </cell>
          <cell r="G1030">
            <v>0</v>
          </cell>
          <cell r="H1030">
            <v>2.3272846458687164</v>
          </cell>
        </row>
        <row r="1031">
          <cell r="E1031" t="str">
            <v>MER INFRAESTRUCTURA PERU SOCIEDAD COMERC REPORTE ADUANAS 20170203</v>
          </cell>
          <cell r="G1031">
            <v>0</v>
          </cell>
          <cell r="H1031">
            <v>2.3273009040034438</v>
          </cell>
        </row>
        <row r="1032">
          <cell r="E1032" t="str">
            <v>MER INFRAESTRUCTURA PERU SOCIEDAD COMERC REPORTE ADUANAS 20170412</v>
          </cell>
          <cell r="G1032">
            <v>0</v>
          </cell>
          <cell r="H1032">
            <v>2.4214873910851682</v>
          </cell>
        </row>
        <row r="1033">
          <cell r="E1033" t="str">
            <v>MER INFRAESTRUCTURA PERU SOCIEDAD COMERC REPORTE ADUANAS 20170412</v>
          </cell>
          <cell r="G1033">
            <v>0</v>
          </cell>
          <cell r="H1033">
            <v>2.4214910214876291</v>
          </cell>
        </row>
        <row r="1034">
          <cell r="E1034" t="str">
            <v>MER INFRAESTRUCTURA PERU SOCIEDAD COMERC REPORTE ADUANAS 20170608</v>
          </cell>
          <cell r="G1034">
            <v>0</v>
          </cell>
          <cell r="H1034">
            <v>2.4124871552099365</v>
          </cell>
        </row>
        <row r="1035">
          <cell r="E1035" t="str">
            <v>MER INFRAESTRUCTURA PERU SOCIEDAD COMERC REPORTE ADUANAS 20170608</v>
          </cell>
          <cell r="G1035">
            <v>0</v>
          </cell>
          <cell r="H1035">
            <v>2.4124844495535647</v>
          </cell>
        </row>
        <row r="1036">
          <cell r="E1036" t="str">
            <v>MER INFRAESTRUCTURA PERU SOCIEDAD COMERC REPORTE ADUANAS 20170608</v>
          </cell>
          <cell r="G1036">
            <v>0</v>
          </cell>
          <cell r="H1036">
            <v>2.4124941670292315</v>
          </cell>
        </row>
        <row r="1037">
          <cell r="E1037" t="str">
            <v>MER INFRAESTRUCTURA PERU SOCIEDAD COMERC REPORTE ADUANAS 20170608</v>
          </cell>
          <cell r="G1037">
            <v>0</v>
          </cell>
          <cell r="H1037">
            <v>2.412492601956798</v>
          </cell>
        </row>
        <row r="1038">
          <cell r="E1038" t="str">
            <v>MER INFRAESTRUCTURA PERU SOCIEDAD COMERC REPORTE ADUANAS 20170608</v>
          </cell>
          <cell r="G1038">
            <v>0</v>
          </cell>
          <cell r="H1038">
            <v>2.4124871552099365</v>
          </cell>
        </row>
        <row r="1039">
          <cell r="E1039" t="str">
            <v>MER INFRAESTRUCTURA PERU SOCIEDAD COMERC REPORTE ADUANAS 20170608</v>
          </cell>
          <cell r="G1039">
            <v>0</v>
          </cell>
          <cell r="H1039">
            <v>2.4125015184850245</v>
          </cell>
        </row>
        <row r="1040">
          <cell r="E1040" t="str">
            <v>PROYECTOS DE INFRAESTRUCTURA DEL PERU S. REPORTE ADUANAS 20170407</v>
          </cell>
          <cell r="G1040">
            <v>0</v>
          </cell>
          <cell r="H1040">
            <v>1.2381865284974094</v>
          </cell>
        </row>
        <row r="1041">
          <cell r="E1041" t="str">
            <v>PROYECTOS DE INFRAESTRUCTURA DEL PERU S. REPORTE ADUANAS 20170410</v>
          </cell>
          <cell r="G1041">
            <v>0</v>
          </cell>
          <cell r="H1041">
            <v>1.2202</v>
          </cell>
        </row>
        <row r="1042">
          <cell r="E1042" t="str">
            <v>PROYECTOS DE INFRAESTRUCTURA DEL PERU S. REPORTE ADUANAS 20170418</v>
          </cell>
          <cell r="G1042">
            <v>0</v>
          </cell>
          <cell r="H1042">
            <v>1.0938903357273233</v>
          </cell>
        </row>
        <row r="1043">
          <cell r="E1043" t="str">
            <v>SINDICATO ENERGETICO S.A. REPORTE ADUANAS 20170725</v>
          </cell>
          <cell r="G1043">
            <v>0</v>
          </cell>
          <cell r="H1043">
            <v>2.7587695710465914</v>
          </cell>
        </row>
        <row r="1044">
          <cell r="E1044" t="str">
            <v>SINDICATO ENERGETICO S.A. REPORTE ADUANAS 20170725</v>
          </cell>
          <cell r="G1044">
            <v>0</v>
          </cell>
          <cell r="H1044">
            <v>2.7587716160311091</v>
          </cell>
        </row>
        <row r="1045">
          <cell r="E1045" t="str">
            <v>COMPANIA MINERA ANTAMINA S.A REPORTE ADUANAS 20171027</v>
          </cell>
          <cell r="G1045">
            <v>0</v>
          </cell>
          <cell r="H1045">
            <v>1.5392400604968197</v>
          </cell>
        </row>
        <row r="1046">
          <cell r="E1046" t="str">
            <v>COMPANIA MINERA ANTAMINA S.A REPORTE ADUANAS 20171027</v>
          </cell>
          <cell r="G1046">
            <v>0</v>
          </cell>
          <cell r="H1046">
            <v>1.8966116804155295</v>
          </cell>
        </row>
        <row r="1047">
          <cell r="E1047" t="str">
            <v>COMPANIA MINERA ANTAMINA S.A REPORTE ADUANAS 20171027</v>
          </cell>
          <cell r="G1047">
            <v>0</v>
          </cell>
          <cell r="H1047">
            <v>1.3789768926675521</v>
          </cell>
        </row>
        <row r="1048">
          <cell r="E1048" t="str">
            <v>MER INFRAESTRUCTURA PERU SOCIEDAD COMERC REPORTE ADUANAS 20171018</v>
          </cell>
          <cell r="G1048">
            <v>0</v>
          </cell>
          <cell r="H1048">
            <v>2.6751718521887771</v>
          </cell>
        </row>
        <row r="1067">
          <cell r="G1067" t="str">
            <v>US$/Unidad</v>
          </cell>
          <cell r="H1067">
            <v>2.9718704664839812</v>
          </cell>
        </row>
        <row r="1068">
          <cell r="G1068" t="str">
            <v>US$/Unidad</v>
          </cell>
          <cell r="H1068">
            <v>2.7309043464221592</v>
          </cell>
        </row>
      </sheetData>
      <sheetData sheetId="1">
        <row r="1">
          <cell r="H1" t="str">
            <v>I-404</v>
          </cell>
        </row>
        <row r="4">
          <cell r="E4" t="str">
            <v xml:space="preserve"> </v>
          </cell>
        </row>
        <row r="5">
          <cell r="E5" t="str">
            <v>MADERAPOSTE</v>
          </cell>
          <cell r="F5" t="str">
            <v>Madera para Postes</v>
          </cell>
          <cell r="H5">
            <v>17.841701311700827</v>
          </cell>
        </row>
        <row r="7">
          <cell r="E7" t="str">
            <v>Madera para Postes</v>
          </cell>
        </row>
        <row r="9">
          <cell r="F9" t="str">
            <v>TIPO DE CAMBIO (S/.POR US$) :</v>
          </cell>
          <cell r="G9">
            <v>3.2450000000000001</v>
          </cell>
        </row>
        <row r="10">
          <cell r="F10" t="str">
            <v>FECHA DE REFERENCIA :</v>
          </cell>
          <cell r="G10">
            <v>43100</v>
          </cell>
        </row>
        <row r="12">
          <cell r="H12" t="str">
            <v xml:space="preserve">PRECIO </v>
          </cell>
        </row>
        <row r="13">
          <cell r="E13" t="str">
            <v>FUENTE</v>
          </cell>
          <cell r="G13" t="str">
            <v>TIPO</v>
          </cell>
          <cell r="H13" t="str">
            <v>UNITARIO</v>
          </cell>
        </row>
        <row r="14">
          <cell r="H14" t="str">
            <v>(US$/pie3)</v>
          </cell>
        </row>
        <row r="15">
          <cell r="E15" t="str">
            <v>SHOUGANG HIERRO PERU S.A.A. REPORTE ADUANAS 20171124</v>
          </cell>
          <cell r="G15">
            <v>0</v>
          </cell>
          <cell r="H15">
            <v>16.774843287407613</v>
          </cell>
        </row>
        <row r="16">
          <cell r="E16" t="str">
            <v>SHOUGANG HIERRO PERU S.A.A. REPORTE ADUANAS 20171124</v>
          </cell>
          <cell r="G16">
            <v>0</v>
          </cell>
          <cell r="H16">
            <v>19.066653107907836</v>
          </cell>
        </row>
        <row r="17">
          <cell r="E17" t="str">
            <v>H G P REPRESENTACIONES Y SERVICIOS E.I.R REPORTE ADUANAS 20171025</v>
          </cell>
          <cell r="G17">
            <v>0</v>
          </cell>
          <cell r="H17">
            <v>9.9108963071999998</v>
          </cell>
        </row>
        <row r="18">
          <cell r="E18" t="str">
            <v>OBRITEC S.A.C. REPORTE ADUANAS 20170405</v>
          </cell>
          <cell r="G18">
            <v>0</v>
          </cell>
          <cell r="H18">
            <v>5.8899040911359997</v>
          </cell>
        </row>
        <row r="19">
          <cell r="E19" t="str">
            <v>MARINAZUL S.A. REPORTE ADUANAS 20170816</v>
          </cell>
          <cell r="G19">
            <v>0</v>
          </cell>
          <cell r="H19">
            <v>37.808306993490959</v>
          </cell>
        </row>
        <row r="20">
          <cell r="E20" t="str">
            <v>PANELEK CONTRATISTAS GENERALES S.A.C. REPORTE ADUANAS 20170811</v>
          </cell>
          <cell r="G20">
            <v>0</v>
          </cell>
          <cell r="H20">
            <v>6.6348259354828807</v>
          </cell>
        </row>
        <row r="21">
          <cell r="E21" t="str">
            <v>PANELEK CONTRATISTAS GENERALES S.A.C. REPORTE ADUANAS 20171012</v>
          </cell>
          <cell r="G21">
            <v>0</v>
          </cell>
          <cell r="H21">
            <v>6.6020122434596722</v>
          </cell>
        </row>
        <row r="22">
          <cell r="E22" t="str">
            <v>H G P REPRESENTACIONES Y SERVICIOS E.I.R REPORTE ADUANAS 20171025</v>
          </cell>
          <cell r="G22">
            <v>0</v>
          </cell>
          <cell r="H22">
            <v>8.2685192048639991</v>
          </cell>
        </row>
        <row r="23">
          <cell r="E23" t="str">
            <v>MAXOM S.A.C. CONTRATISTAS GENERALES REPORTE ADUANAS 20171121</v>
          </cell>
          <cell r="G23">
            <v>0</v>
          </cell>
          <cell r="H23">
            <v>24.847417300858435</v>
          </cell>
        </row>
        <row r="24">
          <cell r="E24" t="str">
            <v>H G P REPRESENTACIONES Y SERVICIOS E.I.R REPORTE ADUANAS 20171115</v>
          </cell>
          <cell r="G24">
            <v>0</v>
          </cell>
          <cell r="H24">
            <v>5.8418107588841472</v>
          </cell>
        </row>
        <row r="25">
          <cell r="E25" t="str">
            <v>H G P REPRESENTACIONES Y SERVICIOS E.I.R REPORTE ADUANAS 20171220</v>
          </cell>
          <cell r="G25">
            <v>0</v>
          </cell>
          <cell r="H25">
            <v>5.8899040911359997</v>
          </cell>
        </row>
        <row r="26">
          <cell r="E26" t="str">
            <v>ASERRADERO Y NEG.MADEREROS INTERNAC.SAC. REPORTE ADUANAS 20171221</v>
          </cell>
          <cell r="G26">
            <v>0</v>
          </cell>
          <cell r="H26">
            <v>13.778803207626613</v>
          </cell>
        </row>
        <row r="27">
          <cell r="E27" t="str">
            <v>ASERRADERO Y NEG.MADEREROS INTERNAC.SAC. REPORTE ADUANAS 20171214</v>
          </cell>
          <cell r="G27">
            <v>0</v>
          </cell>
          <cell r="H27">
            <v>7.8540739577079339</v>
          </cell>
        </row>
        <row r="28">
          <cell r="E28" t="str">
            <v>OBRITEC S.A.C. REPORTE ADUANAS 20170405</v>
          </cell>
          <cell r="G28">
            <v>0</v>
          </cell>
          <cell r="H28">
            <v>4.8846560371199992</v>
          </cell>
        </row>
        <row r="29">
          <cell r="E29" t="str">
            <v>PANELEK CONTRATISTAS GENERALES S.A.C. REPORTE ADUANAS 20170811</v>
          </cell>
          <cell r="G29">
            <v>0</v>
          </cell>
          <cell r="H29">
            <v>5.6434136643289827</v>
          </cell>
        </row>
        <row r="30">
          <cell r="E30" t="str">
            <v>PANELEK CONTRATISTAS GENERALES S.A.C. REPORTE ADUANAS 20170803</v>
          </cell>
          <cell r="G30">
            <v>0</v>
          </cell>
          <cell r="H30">
            <v>5.9583780017750012</v>
          </cell>
        </row>
        <row r="31">
          <cell r="E31" t="str">
            <v>PANELEK CONTRATISTAS GENERALES S.A.C. REPORTE ADUANAS 20170803</v>
          </cell>
          <cell r="G31">
            <v>0</v>
          </cell>
          <cell r="H31">
            <v>7.1139813032699353</v>
          </cell>
        </row>
        <row r="32">
          <cell r="E32" t="str">
            <v>PANELEK CONTRATISTAS GENERALES S.A.C. REPORTE ADUANAS 20171012</v>
          </cell>
          <cell r="G32">
            <v>0</v>
          </cell>
          <cell r="H32">
            <v>5.6155007783457078</v>
          </cell>
        </row>
        <row r="33">
          <cell r="E33" t="str">
            <v>MADERAS PUERTAS Y EMBALAJES S.A.C. REPORTE ADUANAS 20171116</v>
          </cell>
          <cell r="G33">
            <v>0</v>
          </cell>
          <cell r="H33">
            <v>9.0598248204477017</v>
          </cell>
        </row>
        <row r="34">
          <cell r="E34" t="str">
            <v>H G P REPRESENTACIONES Y SERVICIOS E.I.R REPORTE ADUANAS 20171115</v>
          </cell>
          <cell r="G34">
            <v>0</v>
          </cell>
          <cell r="H34">
            <v>4.8444272370616321</v>
          </cell>
        </row>
        <row r="35">
          <cell r="E35" t="str">
            <v>H G P REPRESENTACIONES Y SERVICIOS E.I.R REPORTE ADUANAS 20171220</v>
          </cell>
          <cell r="G35">
            <v>0</v>
          </cell>
          <cell r="H35">
            <v>4.870497613823999</v>
          </cell>
        </row>
        <row r="36">
          <cell r="E36" t="str">
            <v>ASERRADERO Y NEG.MADEREROS INTERNAC.SAC. REPORTE ADUANAS 20171214</v>
          </cell>
          <cell r="G36">
            <v>0</v>
          </cell>
          <cell r="H36">
            <v>7.9169158250535592</v>
          </cell>
        </row>
        <row r="37">
          <cell r="E37" t="str">
            <v>H G P REPRESENTACIONES Y SERVICIOS E.I.R REPORTE ADUANAS 20171220</v>
          </cell>
          <cell r="G37">
            <v>0</v>
          </cell>
          <cell r="H37">
            <v>14.781393921024</v>
          </cell>
        </row>
        <row r="38">
          <cell r="E38" t="str">
            <v>SHOUGANG HIERRO PERU S.A.A. REPORTE ADUANAS 20171124</v>
          </cell>
          <cell r="G38">
            <v>0</v>
          </cell>
          <cell r="H38">
            <v>22.013360797964541</v>
          </cell>
        </row>
        <row r="39">
          <cell r="E39" t="str">
            <v>H G P REPRESENTACIONES Y SERVICIOS E.I.R REPORTE ADUANAS 20171220</v>
          </cell>
          <cell r="G39">
            <v>0</v>
          </cell>
          <cell r="H39">
            <v>13.308917898240001</v>
          </cell>
        </row>
        <row r="40">
          <cell r="E40" t="str">
            <v>H G P REPRESENTACIONES Y SERVICIOS E.I.R REPORTE ADUANAS 20170111</v>
          </cell>
          <cell r="G40">
            <v>0</v>
          </cell>
          <cell r="H40">
            <v>11.440006023167998</v>
          </cell>
        </row>
        <row r="41">
          <cell r="E41" t="str">
            <v>MADERAS PUERTAS Y EMBALAJES S.A.C. REPORTE ADUANAS 20170615</v>
          </cell>
          <cell r="G41">
            <v>0</v>
          </cell>
          <cell r="H41">
            <v>18.930544278991448</v>
          </cell>
        </row>
        <row r="42">
          <cell r="E42" t="str">
            <v>MADERAS PUERTAS Y EMBALAJES S.A.C. REPORTE ADUANAS 20170615</v>
          </cell>
          <cell r="G42">
            <v>0</v>
          </cell>
          <cell r="H42">
            <v>18.935231205323916</v>
          </cell>
        </row>
        <row r="43">
          <cell r="E43" t="str">
            <v>H G P REPRESENTACIONES Y SERVICIOS E.I.R REPORTE ADUANAS 20170111</v>
          </cell>
          <cell r="G43">
            <v>0</v>
          </cell>
          <cell r="H43">
            <v>10.448916392447998</v>
          </cell>
        </row>
        <row r="44">
          <cell r="E44" t="str">
            <v>ASERRADERO Y NEG.MADEREROS INTERNAC.SAC. REPORTE ADUANAS 20170523</v>
          </cell>
          <cell r="G44">
            <v>0</v>
          </cell>
          <cell r="H44">
            <v>14.619357272504752</v>
          </cell>
        </row>
        <row r="45">
          <cell r="E45" t="str">
            <v>MADERAS PUERTAS Y EMBALAJES S.A.C. REPORTE ADUANAS 20170615</v>
          </cell>
          <cell r="G45">
            <v>0</v>
          </cell>
          <cell r="H45">
            <v>19.291276493498877</v>
          </cell>
        </row>
        <row r="46">
          <cell r="E46" t="str">
            <v>H G P REPRESENTACIONES Y SERVICIOS E.I.R REPORTE ADUANAS 20170111</v>
          </cell>
          <cell r="G46">
            <v>0</v>
          </cell>
          <cell r="H46">
            <v>9.06139090944</v>
          </cell>
        </row>
        <row r="47">
          <cell r="E47" t="str">
            <v>COMPAÐIA MINERA ANTAPACCAY S.A. REPORTE ADUANAS 20170526</v>
          </cell>
          <cell r="G47">
            <v>0</v>
          </cell>
          <cell r="H47">
            <v>66.627874334117649</v>
          </cell>
        </row>
        <row r="48">
          <cell r="E48" t="str">
            <v>H G P REPRESENTACIONES Y SERVICIOS E.I.R REPORTE ADUANAS 20170412</v>
          </cell>
          <cell r="G48">
            <v>0</v>
          </cell>
          <cell r="H48">
            <v>15.659205677655038</v>
          </cell>
        </row>
        <row r="49">
          <cell r="E49" t="str">
            <v>PACOSA S.A.C. REPORTE ADUANAS 20170523</v>
          </cell>
          <cell r="G49">
            <v>0</v>
          </cell>
          <cell r="H49">
            <v>15.659222190236974</v>
          </cell>
        </row>
        <row r="50">
          <cell r="E50" t="str">
            <v>SHOUGANG HIERRO PERU S.A.A. REPORTE ADUANAS 20171124</v>
          </cell>
          <cell r="G50">
            <v>0</v>
          </cell>
          <cell r="H50">
            <v>23.561126596362239</v>
          </cell>
        </row>
        <row r="51">
          <cell r="E51" t="str">
            <v>ASERRADERO Y NEG.MADEREROS INTERNAC.SAC. REPORTE ADUANAS 20170410</v>
          </cell>
          <cell r="G51">
            <v>0</v>
          </cell>
          <cell r="H51">
            <v>11.680970869685341</v>
          </cell>
        </row>
        <row r="52">
          <cell r="E52" t="str">
            <v>H G P REPRESENTACIONES Y SERVICIOS E.I.R REPORTE ADUANAS 20170412</v>
          </cell>
          <cell r="G52">
            <v>0</v>
          </cell>
          <cell r="H52">
            <v>14.045170068055294</v>
          </cell>
        </row>
        <row r="53">
          <cell r="E53" t="str">
            <v>PACOSA S.A.C. REPORTE ADUANAS 20170523</v>
          </cell>
          <cell r="G53">
            <v>0</v>
          </cell>
          <cell r="H53">
            <v>14.045155909631999</v>
          </cell>
        </row>
        <row r="54">
          <cell r="E54" t="str">
            <v>ASERRADERO Y NEG.MADEREROS INTERNAC.SAC. REPORTE ADUANAS 20170308</v>
          </cell>
          <cell r="G54">
            <v>0</v>
          </cell>
          <cell r="H54">
            <v>14.985275216486398</v>
          </cell>
        </row>
        <row r="55">
          <cell r="E55" t="str">
            <v>PANELEK CONTRATISTAS GENERALES S.A.C. REPORTE ADUANAS 20170721</v>
          </cell>
          <cell r="G55">
            <v>0</v>
          </cell>
          <cell r="H55">
            <v>660.20064011071622</v>
          </cell>
        </row>
        <row r="56">
          <cell r="E56" t="str">
            <v>ASERRADERO Y NEG.MADEREROS INTERNAC.SAC. REPORTE ADUANAS 20171124</v>
          </cell>
          <cell r="G56">
            <v>0</v>
          </cell>
          <cell r="H56">
            <v>22.313675114496</v>
          </cell>
        </row>
        <row r="57">
          <cell r="E57" t="str">
            <v>SOCIEDAD MINERA CERRO VERDE S.A.A. REPORTE ADUANAS 20170411</v>
          </cell>
          <cell r="G57">
            <v>0</v>
          </cell>
          <cell r="H57">
            <v>17.977883264384175</v>
          </cell>
        </row>
        <row r="58">
          <cell r="E58" t="str">
            <v>SOCIEDAD MINERA CERRO VERDE S.A.A. REPORTE ADUANAS 20170411</v>
          </cell>
          <cell r="G58">
            <v>0</v>
          </cell>
          <cell r="H58">
            <v>17.975608734618945</v>
          </cell>
        </row>
        <row r="59">
          <cell r="E59" t="str">
            <v>SOUTHERN PERU COPPER CORPORATION SUCURSA REPORTE ADUANAS 20170608</v>
          </cell>
          <cell r="G59">
            <v>0</v>
          </cell>
          <cell r="H59">
            <v>13.762268618393811</v>
          </cell>
        </row>
        <row r="60">
          <cell r="E60" t="str">
            <v>SOUTHERN PERU COPPER CORPORATION SUCURSA REPORTE ADUANAS 20171218</v>
          </cell>
          <cell r="G60">
            <v>0</v>
          </cell>
          <cell r="H60">
            <v>24.659293746919229</v>
          </cell>
        </row>
        <row r="61">
          <cell r="E61" t="str">
            <v>SOUTHERN PERU COPPER CORPORATION SUCURSA REPORTE ADUANAS 20171218</v>
          </cell>
          <cell r="G61">
            <v>0</v>
          </cell>
          <cell r="H61">
            <v>20.732500727593582</v>
          </cell>
        </row>
        <row r="62">
          <cell r="E62" t="str">
            <v>JJC CONTRATISTAS GENERALES S.A. REPORTE ADUANAS 20171226</v>
          </cell>
          <cell r="G62">
            <v>0</v>
          </cell>
          <cell r="H62">
            <v>33.057344137378905</v>
          </cell>
        </row>
        <row r="63">
          <cell r="E63" t="str">
            <v>ASERRADERO Y NEG.MADEREROS INTERNAC.SAC. REPORTE ADUANAS 20170410</v>
          </cell>
          <cell r="G63">
            <v>0</v>
          </cell>
          <cell r="H63">
            <v>13.64354200830561</v>
          </cell>
        </row>
        <row r="64">
          <cell r="E64" t="str">
            <v>H G P REPRESENTACIONES Y SERVICIOS E.I.R REPORTE ADUANAS 20170929</v>
          </cell>
          <cell r="G64">
            <v>0</v>
          </cell>
          <cell r="H64">
            <v>24.777240767999999</v>
          </cell>
        </row>
        <row r="65">
          <cell r="E65" t="str">
            <v>PANELEK CONTRATISTAS GENERALES S.A.C. REPORTE ADUANAS 20171123</v>
          </cell>
          <cell r="G65">
            <v>0</v>
          </cell>
          <cell r="H65">
            <v>35.037378183168002</v>
          </cell>
        </row>
        <row r="66">
          <cell r="E66" t="str">
            <v>JJC CONTRATISTAS GENERALES S.A. REPORTE ADUANAS 20171226</v>
          </cell>
          <cell r="G66">
            <v>0</v>
          </cell>
          <cell r="H66">
            <v>36.233335908549819</v>
          </cell>
        </row>
        <row r="67">
          <cell r="E67" t="str">
            <v>SOCIEDAD MINERA CERRO VERDE S.A.A. REPORTE ADUANAS 20170411</v>
          </cell>
          <cell r="G67">
            <v>0</v>
          </cell>
          <cell r="H67">
            <v>23.934634227415437</v>
          </cell>
        </row>
        <row r="68">
          <cell r="E68" t="str">
            <v>SOCIEDAD MINERA CERRO VERDE S.A.A. REPORTE ADUANAS 20170531</v>
          </cell>
          <cell r="G68">
            <v>0</v>
          </cell>
          <cell r="H68">
            <v>120.180824088178</v>
          </cell>
        </row>
        <row r="69">
          <cell r="E69" t="str">
            <v>RED DE ENERGIA DEL PERU SA REPORTE ADUANAS 20170615</v>
          </cell>
          <cell r="G69">
            <v>0</v>
          </cell>
          <cell r="H69">
            <v>20.42879384175648</v>
          </cell>
        </row>
        <row r="70">
          <cell r="E70" t="str">
            <v>JJC CONTRATISTAS GENERALES S.A. REPORTE ADUANAS 20171226</v>
          </cell>
          <cell r="G70">
            <v>0</v>
          </cell>
          <cell r="H70">
            <v>41.043586744454338</v>
          </cell>
        </row>
        <row r="71">
          <cell r="E71" t="str">
            <v>ASERRADERO Y NEG.MADEREROS INTERNAC.SAC. REPORTE ADUANAS 20170523</v>
          </cell>
          <cell r="G71">
            <v>0</v>
          </cell>
          <cell r="H71">
            <v>18.428660351091246</v>
          </cell>
        </row>
        <row r="72">
          <cell r="E72" t="str">
            <v>SOUTHERN PERU COPPER CORPORATION SUCURSA REPORTE ADUANAS 20171218</v>
          </cell>
          <cell r="G72">
            <v>0</v>
          </cell>
          <cell r="H72">
            <v>25.54905935315664</v>
          </cell>
        </row>
        <row r="73">
          <cell r="E73" t="str">
            <v>JJC CONTRATISTAS GENERALES S.A. REPORTE ADUANAS 20171226</v>
          </cell>
          <cell r="G73">
            <v>0</v>
          </cell>
          <cell r="H73">
            <v>32.291933485521433</v>
          </cell>
        </row>
        <row r="74">
          <cell r="E74" t="str">
            <v>MINERA LAS BAMBAS S.A. REPORTE ADUANAS 20170228</v>
          </cell>
          <cell r="G74">
            <v>0</v>
          </cell>
          <cell r="H74">
            <v>23.273408941504879</v>
          </cell>
        </row>
        <row r="75">
          <cell r="E75" t="str">
            <v>MINERA LAS BAMBAS S.A. REPORTE ADUANAS 20170228</v>
          </cell>
          <cell r="G75">
            <v>0</v>
          </cell>
          <cell r="H75">
            <v>23.503006278568499</v>
          </cell>
        </row>
        <row r="76">
          <cell r="E76" t="str">
            <v>JJC CONTRATISTAS GENERALES S.A. REPORTE ADUANAS 20171226</v>
          </cell>
          <cell r="G76">
            <v>0</v>
          </cell>
          <cell r="H76">
            <v>40.812143164459137</v>
          </cell>
        </row>
        <row r="77">
          <cell r="E77" t="str">
            <v>MINERA LAS BAMBAS S.A. REPORTE ADUANAS 20170228</v>
          </cell>
          <cell r="G77">
            <v>0</v>
          </cell>
          <cell r="H77">
            <v>24.738520590791349</v>
          </cell>
        </row>
        <row r="78">
          <cell r="E78" t="str">
            <v>COMPAÐIA MINERA ANTAPACCAY S.A. REPORTE ADUANAS 20170526</v>
          </cell>
          <cell r="G78">
            <v>0</v>
          </cell>
          <cell r="H78">
            <v>138.46937983487999</v>
          </cell>
        </row>
        <row r="79">
          <cell r="E79" t="str">
            <v>SOCIEDAD MINERA CERRO VERDE S.A.A. REPORTE ADUANAS 20171206</v>
          </cell>
          <cell r="G79">
            <v>0</v>
          </cell>
          <cell r="H79">
            <v>194.21539146761739</v>
          </cell>
        </row>
        <row r="80">
          <cell r="E80" t="str">
            <v>PANELEK CONTRATISTAS GENERALES S.A.C. REPORTE ADUANAS 20170721</v>
          </cell>
          <cell r="G80">
            <v>0</v>
          </cell>
          <cell r="H80">
            <v>177.45420123358758</v>
          </cell>
        </row>
        <row r="81">
          <cell r="E81" t="str">
            <v>SOCIEDAD MINERA CERRO VERDE S.A.A. REPORTE ADUANAS 20171228</v>
          </cell>
          <cell r="G81">
            <v>0</v>
          </cell>
          <cell r="H81">
            <v>257.55009644197781</v>
          </cell>
        </row>
        <row r="102">
          <cell r="G102" t="str">
            <v>US$/pie3</v>
          </cell>
          <cell r="H102">
            <v>39.349467361055339</v>
          </cell>
        </row>
        <row r="103">
          <cell r="G103" t="str">
            <v>US$/Unidad</v>
          </cell>
          <cell r="H103">
            <v>17.841701311700827</v>
          </cell>
        </row>
        <row r="108">
          <cell r="H108" t="str">
            <v>I-404</v>
          </cell>
        </row>
        <row r="111">
          <cell r="E111" t="str">
            <v xml:space="preserve"> </v>
          </cell>
        </row>
        <row r="112">
          <cell r="E112" t="str">
            <v>ACEROPOSTE</v>
          </cell>
          <cell r="F112" t="str">
            <v>Acero para Postes</v>
          </cell>
          <cell r="H112">
            <v>3.9401385972280556</v>
          </cell>
        </row>
        <row r="114">
          <cell r="E114" t="str">
            <v>Acero para Postes</v>
          </cell>
        </row>
        <row r="116">
          <cell r="F116" t="str">
            <v>TIPO DE CAMBIO (S/.POR US$) :</v>
          </cell>
          <cell r="G116">
            <v>3.2450000000000001</v>
          </cell>
        </row>
        <row r="117">
          <cell r="F117" t="str">
            <v>FECHA DE REFERENCIA :</v>
          </cell>
          <cell r="G117">
            <v>43100</v>
          </cell>
        </row>
        <row r="119">
          <cell r="H119" t="str">
            <v xml:space="preserve">PRECIO </v>
          </cell>
        </row>
        <row r="120">
          <cell r="E120" t="str">
            <v>FUENTE</v>
          </cell>
          <cell r="G120" t="str">
            <v>TIPO</v>
          </cell>
          <cell r="H120" t="str">
            <v>UNITARIO</v>
          </cell>
        </row>
        <row r="121">
          <cell r="H121" t="str">
            <v>(US$/Kg)</v>
          </cell>
        </row>
        <row r="122">
          <cell r="E122" t="str">
            <v>TORRES AJ PERU S.A.C. REPORTE ADUANAS 20170315</v>
          </cell>
          <cell r="G122">
            <v>0</v>
          </cell>
          <cell r="H122">
            <v>4.3625010704423799</v>
          </cell>
        </row>
        <row r="123">
          <cell r="E123" t="str">
            <v>MER INFRAESTRUCTURA PERU SOCIEDAD COMERC REPORTE ADUANAS 20170214</v>
          </cell>
          <cell r="G123">
            <v>0</v>
          </cell>
          <cell r="H123">
            <v>4.0689056791763534</v>
          </cell>
        </row>
        <row r="124">
          <cell r="E124" t="str">
            <v>MER INFRAESTRUCTURA PERU SOCIEDAD COMERC REPORTE ADUANAS 20170214</v>
          </cell>
          <cell r="G124">
            <v>0</v>
          </cell>
          <cell r="H124">
            <v>3.9401385972280556</v>
          </cell>
        </row>
        <row r="125">
          <cell r="E125" t="str">
            <v>TORRES AJ PERU S.A.C. REPORTE ADUANAS 20170315</v>
          </cell>
          <cell r="G125">
            <v>0</v>
          </cell>
          <cell r="H125">
            <v>4.3625035766377511</v>
          </cell>
        </row>
        <row r="126">
          <cell r="E126" t="str">
            <v>TORRES AJ PERU S.A.C. REPORTE ADUANAS 20170315</v>
          </cell>
          <cell r="G126">
            <v>0</v>
          </cell>
          <cell r="H126">
            <v>4.3625010704423799</v>
          </cell>
        </row>
        <row r="127">
          <cell r="E127" t="str">
            <v>CODIMSUR S.R.L. REPORTE ADUANAS 20170127</v>
          </cell>
          <cell r="G127">
            <v>0</v>
          </cell>
          <cell r="H127">
            <v>5.5671673957110848</v>
          </cell>
        </row>
        <row r="128">
          <cell r="E128" t="str">
            <v>LUCIEN SERVICIOS GENERALES E.I.R.L. REPORTE ADUANAS 20171205</v>
          </cell>
          <cell r="G128">
            <v>0</v>
          </cell>
          <cell r="H128">
            <v>3.1888442035320859</v>
          </cell>
        </row>
        <row r="129">
          <cell r="E129" t="str">
            <v>TECSUR S.A. REPORTE ADUANAS 20171205</v>
          </cell>
          <cell r="G129">
            <v>0</v>
          </cell>
          <cell r="H129">
            <v>3.1576980392156861</v>
          </cell>
        </row>
        <row r="130">
          <cell r="E130" t="str">
            <v>OBRITEC S.A.C. REPORTE ADUANAS 20170104</v>
          </cell>
          <cell r="G130">
            <v>0</v>
          </cell>
          <cell r="H130">
            <v>3.1160711258758882</v>
          </cell>
        </row>
        <row r="131">
          <cell r="E131" t="str">
            <v>OBRITEC S.A.C. REPORTE ADUANAS 20170104</v>
          </cell>
          <cell r="G131">
            <v>0</v>
          </cell>
          <cell r="H131">
            <v>3.1160713006440348</v>
          </cell>
        </row>
        <row r="132">
          <cell r="E132" t="str">
            <v>OBRITEC S.A.C. REPORTE ADUANAS 20170104</v>
          </cell>
          <cell r="G132">
            <v>0</v>
          </cell>
          <cell r="H132">
            <v>3.1160711102687504</v>
          </cell>
        </row>
        <row r="133">
          <cell r="E133" t="str">
            <v>OBRITEC S.A.C. REPORTE ADUANAS 20170104</v>
          </cell>
          <cell r="G133">
            <v>0</v>
          </cell>
          <cell r="H133">
            <v>3.1160716522959304</v>
          </cell>
        </row>
        <row r="134">
          <cell r="E134" t="str">
            <v>OBRITEC S.A.C. REPORTE ADUANAS 20170104</v>
          </cell>
          <cell r="G134">
            <v>0</v>
          </cell>
          <cell r="H134">
            <v>3.1160713492740575</v>
          </cell>
        </row>
        <row r="206">
          <cell r="G206" t="str">
            <v>US$/kg</v>
          </cell>
          <cell r="H206">
            <v>3.7377397054418804</v>
          </cell>
        </row>
        <row r="207">
          <cell r="G207" t="str">
            <v>US$/Unidad</v>
          </cell>
          <cell r="H207">
            <v>3.9401385972280556</v>
          </cell>
        </row>
        <row r="212">
          <cell r="H212" t="str">
            <v>I-404</v>
          </cell>
        </row>
        <row r="215">
          <cell r="E215" t="str">
            <v xml:space="preserve"> </v>
          </cell>
        </row>
        <row r="216">
          <cell r="E216" t="str">
            <v>PC18/600</v>
          </cell>
          <cell r="F216" t="str">
            <v>Postes de Concreto Autosoportables 18/600</v>
          </cell>
          <cell r="H216">
            <v>1677.8691192373515</v>
          </cell>
        </row>
        <row r="218">
          <cell r="E218" t="str">
            <v>Postes de Concreto Autosoportables 18/600</v>
          </cell>
        </row>
        <row r="220">
          <cell r="F220" t="str">
            <v>TIPO DE CAMBIO (S/.POR US$) :</v>
          </cell>
          <cell r="G220">
            <v>3.2450000000000001</v>
          </cell>
        </row>
        <row r="221">
          <cell r="F221" t="str">
            <v>FECHA DE REFERENCIA :</v>
          </cell>
          <cell r="G221">
            <v>43100</v>
          </cell>
        </row>
        <row r="223">
          <cell r="H223" t="str">
            <v xml:space="preserve">PRECIO </v>
          </cell>
        </row>
        <row r="224">
          <cell r="E224" t="str">
            <v>FUENTE</v>
          </cell>
          <cell r="G224" t="str">
            <v>TIPO</v>
          </cell>
          <cell r="H224" t="str">
            <v>UNITARIO</v>
          </cell>
        </row>
        <row r="225">
          <cell r="H225" t="str">
            <v>(US$)</v>
          </cell>
        </row>
        <row r="226">
          <cell r="E226" t="str">
            <v>REPORTE EMPRESA :ELECTROCENTRO - CON FACTURA N° OC-4210008904</v>
          </cell>
          <cell r="G226">
            <v>1</v>
          </cell>
          <cell r="H226">
            <v>1524.8354278874924</v>
          </cell>
        </row>
        <row r="227">
          <cell r="E227" t="str">
            <v>REPORTE EMPRESA :ELECTRO DUNAS - CON FACTURA N° 0001-011171</v>
          </cell>
          <cell r="G227">
            <v>1</v>
          </cell>
          <cell r="H227">
            <v>1754.3859649122808</v>
          </cell>
        </row>
        <row r="228">
          <cell r="E228" t="str">
            <v>REPORTE EMPRESA :ELECTRO DUNAS - CON FACTURA N° 0001-011172</v>
          </cell>
          <cell r="G228">
            <v>1</v>
          </cell>
          <cell r="H228">
            <v>1754.3859649122808</v>
          </cell>
        </row>
        <row r="238">
          <cell r="G238" t="str">
            <v>US$/Unidad</v>
          </cell>
          <cell r="H238">
            <v>1677.8691192373515</v>
          </cell>
        </row>
        <row r="239">
          <cell r="G239" t="str">
            <v>US$/Unidad</v>
          </cell>
          <cell r="H239">
            <v>1677.8691192373515</v>
          </cell>
        </row>
        <row r="244">
          <cell r="H244" t="str">
            <v>I-404</v>
          </cell>
        </row>
        <row r="247">
          <cell r="E247" t="str">
            <v xml:space="preserve"> </v>
          </cell>
        </row>
        <row r="248">
          <cell r="E248" t="str">
            <v>PC22/1000</v>
          </cell>
          <cell r="F248" t="str">
            <v>Postes de Concreto Autosoportables 22/1000</v>
          </cell>
          <cell r="H248">
            <v>3813.72</v>
          </cell>
        </row>
        <row r="250">
          <cell r="E250" t="str">
            <v>Postes de Concreto Autosoportables 22/1000</v>
          </cell>
        </row>
        <row r="252">
          <cell r="F252" t="str">
            <v>TIPO DE CAMBIO (S/.POR US$) :</v>
          </cell>
          <cell r="G252">
            <v>3.2450000000000001</v>
          </cell>
        </row>
        <row r="253">
          <cell r="F253" t="str">
            <v>FECHA DE REFERENCIA :</v>
          </cell>
          <cell r="G253">
            <v>43100</v>
          </cell>
        </row>
        <row r="255">
          <cell r="H255" t="str">
            <v xml:space="preserve">PRECIO </v>
          </cell>
        </row>
        <row r="256">
          <cell r="E256" t="str">
            <v>FUENTE</v>
          </cell>
          <cell r="G256" t="str">
            <v>TIPO</v>
          </cell>
          <cell r="H256" t="str">
            <v>UNITARIO</v>
          </cell>
        </row>
        <row r="257">
          <cell r="H257" t="str">
            <v>(US$)</v>
          </cell>
        </row>
        <row r="258">
          <cell r="E258" t="str">
            <v>REPORTE EMPRESA :ELECTROCENTRO - CON FACTURA N° Contrato GR-075-2015</v>
          </cell>
          <cell r="G258">
            <v>1</v>
          </cell>
          <cell r="H258">
            <v>3813.72</v>
          </cell>
        </row>
        <row r="263">
          <cell r="G263" t="str">
            <v>US$/Unidad</v>
          </cell>
          <cell r="H263">
            <v>3813.72</v>
          </cell>
        </row>
        <row r="264">
          <cell r="G264" t="str">
            <v>US$/Unidad</v>
          </cell>
          <cell r="H264" t="str">
            <v>NO APLICA</v>
          </cell>
        </row>
        <row r="268">
          <cell r="H268" t="str">
            <v>I-404</v>
          </cell>
        </row>
        <row r="271">
          <cell r="E271" t="str">
            <v xml:space="preserve"> </v>
          </cell>
        </row>
        <row r="272">
          <cell r="E272" t="str">
            <v>PC21/1000</v>
          </cell>
          <cell r="F272" t="str">
            <v>Postes de Concreto Autosoportables 21/1000</v>
          </cell>
          <cell r="H272">
            <v>2848.0480372941634</v>
          </cell>
        </row>
        <row r="274">
          <cell r="E274" t="str">
            <v>Postes de Concreto Autosoportables 21/1000</v>
          </cell>
        </row>
        <row r="276">
          <cell r="F276" t="str">
            <v>TIPO DE CAMBIO (S/.POR US$) :</v>
          </cell>
          <cell r="G276">
            <v>3.2450000000000001</v>
          </cell>
        </row>
        <row r="277">
          <cell r="F277" t="str">
            <v>FECHA DE REFERENCIA :</v>
          </cell>
          <cell r="G277">
            <v>43100</v>
          </cell>
        </row>
        <row r="279">
          <cell r="H279" t="str">
            <v xml:space="preserve">PRECIO </v>
          </cell>
        </row>
        <row r="280">
          <cell r="E280" t="str">
            <v>FUENTE</v>
          </cell>
          <cell r="G280" t="str">
            <v>TIPO</v>
          </cell>
          <cell r="H280" t="str">
            <v>UNITARIO</v>
          </cell>
        </row>
        <row r="281">
          <cell r="H281" t="str">
            <v>(US$)</v>
          </cell>
        </row>
        <row r="282">
          <cell r="E282" t="str">
            <v>REPORTE EMPRESA :ELECTRO DUNAS - CON FACTURA N° 001-005383</v>
          </cell>
          <cell r="G282">
            <v>1</v>
          </cell>
          <cell r="H282">
            <v>3155.7011015183089</v>
          </cell>
        </row>
        <row r="283">
          <cell r="E283" t="str">
            <v>REPORTE EMPRESA :ELECTRO DUNAS - CON FACTURA N° 001-005429</v>
          </cell>
          <cell r="G283">
            <v>1</v>
          </cell>
          <cell r="H283">
            <v>2540.3949730700178</v>
          </cell>
        </row>
        <row r="287">
          <cell r="G287" t="str">
            <v>US$/Unidad</v>
          </cell>
          <cell r="H287">
            <v>2848.0480372941634</v>
          </cell>
        </row>
        <row r="288">
          <cell r="G288" t="str">
            <v>US$/Unidad</v>
          </cell>
          <cell r="H288">
            <v>2848.0480372941634</v>
          </cell>
        </row>
        <row r="293">
          <cell r="H293" t="str">
            <v>I-404</v>
          </cell>
        </row>
        <row r="296">
          <cell r="E296" t="str">
            <v xml:space="preserve"> </v>
          </cell>
        </row>
        <row r="297">
          <cell r="E297" t="str">
            <v>PC21/800</v>
          </cell>
          <cell r="F297" t="str">
            <v>Postes de Concreto Autosoportables 21/800</v>
          </cell>
          <cell r="H297">
            <v>3404.38</v>
          </cell>
        </row>
        <row r="299">
          <cell r="E299" t="str">
            <v>Postes de Concreto Autosoportables 21/800</v>
          </cell>
        </row>
        <row r="301">
          <cell r="F301" t="str">
            <v>TIPO DE CAMBIO (S/.POR US$) :</v>
          </cell>
          <cell r="G301">
            <v>3.2450000000000001</v>
          </cell>
        </row>
        <row r="302">
          <cell r="F302" t="str">
            <v>FECHA DE REFERENCIA :</v>
          </cell>
          <cell r="G302">
            <v>43100</v>
          </cell>
        </row>
        <row r="304">
          <cell r="H304" t="str">
            <v xml:space="preserve">PRECIO </v>
          </cell>
        </row>
        <row r="305">
          <cell r="E305" t="str">
            <v>FUENTE</v>
          </cell>
          <cell r="G305" t="str">
            <v>TIPO</v>
          </cell>
          <cell r="H305" t="str">
            <v>UNITARIO</v>
          </cell>
        </row>
        <row r="306">
          <cell r="H306" t="str">
            <v>(US$)</v>
          </cell>
        </row>
        <row r="307">
          <cell r="E307" t="str">
            <v>REPORTE EMPRESA :LUZ DEL SUR - CON FACTURA N° 210106925 (05/01/2015)</v>
          </cell>
          <cell r="G307">
            <v>1</v>
          </cell>
          <cell r="H307">
            <v>3404.38</v>
          </cell>
        </row>
        <row r="311">
          <cell r="G311" t="str">
            <v>US$/Unidad</v>
          </cell>
          <cell r="H311">
            <v>3404.38</v>
          </cell>
        </row>
        <row r="312">
          <cell r="G312" t="str">
            <v>US$/Unidad</v>
          </cell>
          <cell r="H312" t="str">
            <v>NO APLICA</v>
          </cell>
        </row>
        <row r="317">
          <cell r="H317" t="str">
            <v>I-404</v>
          </cell>
        </row>
        <row r="320">
          <cell r="E320" t="str">
            <v xml:space="preserve"> </v>
          </cell>
        </row>
        <row r="321">
          <cell r="E321" t="str">
            <v>MEA-2.25</v>
          </cell>
          <cell r="F321" t="str">
            <v>Ménsula de Acero de 2,25 m</v>
          </cell>
          <cell r="H321">
            <v>670.29648609077594</v>
          </cell>
        </row>
        <row r="323">
          <cell r="E323" t="str">
            <v>Ménsula de Acero de 2,25 m</v>
          </cell>
        </row>
        <row r="325">
          <cell r="F325" t="str">
            <v>TIPO DE CAMBIO (S/.POR US$) :</v>
          </cell>
          <cell r="G325">
            <v>3.2450000000000001</v>
          </cell>
        </row>
        <row r="326">
          <cell r="F326" t="str">
            <v>FECHA DE REFERENCIA :</v>
          </cell>
          <cell r="G326">
            <v>43100</v>
          </cell>
        </row>
        <row r="328">
          <cell r="H328" t="str">
            <v xml:space="preserve">PRECIO </v>
          </cell>
        </row>
        <row r="329">
          <cell r="E329" t="str">
            <v>FUENTE</v>
          </cell>
          <cell r="G329" t="str">
            <v>TIPO</v>
          </cell>
          <cell r="H329" t="str">
            <v>UNITARIO</v>
          </cell>
        </row>
        <row r="330">
          <cell r="H330" t="str">
            <v>(US$/UND)</v>
          </cell>
        </row>
        <row r="331">
          <cell r="E331" t="str">
            <v>VALOR CALCULADO: OBTENIDO POR PROPORCIONALIDAD UTILIZANDO VALORES COMERCIALES PARA MENSULAS Y POSTES</v>
          </cell>
          <cell r="G331">
            <v>0</v>
          </cell>
          <cell r="H331">
            <v>670.29648609077594</v>
          </cell>
        </row>
        <row r="343">
          <cell r="G343" t="str">
            <v>US$/Unidad</v>
          </cell>
          <cell r="H343">
            <v>670.29648609077594</v>
          </cell>
        </row>
        <row r="344">
          <cell r="G344" t="str">
            <v>US$/Unidad</v>
          </cell>
          <cell r="H344" t="str">
            <v>NO APLICA</v>
          </cell>
        </row>
        <row r="349">
          <cell r="H349" t="str">
            <v>I-404</v>
          </cell>
        </row>
        <row r="352">
          <cell r="E352" t="str">
            <v xml:space="preserve"> </v>
          </cell>
        </row>
        <row r="353">
          <cell r="E353" t="str">
            <v>MEA-1.60</v>
          </cell>
          <cell r="F353" t="str">
            <v>Ménsula de Acero de 1.60 m</v>
          </cell>
          <cell r="H353">
            <v>167.91769420468555</v>
          </cell>
        </row>
        <row r="355">
          <cell r="E355" t="str">
            <v>Ménsula de Acero de 1.60 m</v>
          </cell>
        </row>
        <row r="357">
          <cell r="F357" t="str">
            <v>TIPO DE CAMBIO (S/.POR US$) :</v>
          </cell>
          <cell r="G357">
            <v>3.2450000000000001</v>
          </cell>
        </row>
        <row r="358">
          <cell r="F358" t="str">
            <v>FECHA DE REFERENCIA :</v>
          </cell>
          <cell r="G358">
            <v>43100</v>
          </cell>
        </row>
        <row r="360">
          <cell r="H360" t="str">
            <v xml:space="preserve">PRECIO </v>
          </cell>
        </row>
        <row r="361">
          <cell r="E361" t="str">
            <v>FUENTE</v>
          </cell>
          <cell r="G361" t="str">
            <v>TIPO</v>
          </cell>
          <cell r="H361" t="str">
            <v>UNITARIO</v>
          </cell>
        </row>
        <row r="362">
          <cell r="H362" t="str">
            <v>(US$/UND)</v>
          </cell>
        </row>
        <row r="363">
          <cell r="E363" t="str">
            <v>VALOR CALCULADO: OBTENIDO POR PROPORCIONALIDAD UTILIZANDO VALORES COMERCIALES PARA MENSULAS Y POSTES DE CONCRETO</v>
          </cell>
          <cell r="G363">
            <v>0</v>
          </cell>
          <cell r="H363">
            <v>167.91769420468555</v>
          </cell>
        </row>
        <row r="375">
          <cell r="G375" t="str">
            <v>US$/Unidad</v>
          </cell>
          <cell r="H375">
            <v>167.91769420468555</v>
          </cell>
        </row>
        <row r="376">
          <cell r="G376" t="str">
            <v>US$/Unidad</v>
          </cell>
          <cell r="H376" t="str">
            <v>NO APLICA</v>
          </cell>
        </row>
        <row r="383">
          <cell r="H383" t="str">
            <v>I-404</v>
          </cell>
        </row>
        <row r="386">
          <cell r="E386" t="str">
            <v xml:space="preserve"> </v>
          </cell>
        </row>
        <row r="387">
          <cell r="E387" t="str">
            <v>CRUCM01</v>
          </cell>
          <cell r="F387" t="str">
            <v>Cruceta de madera tratada de 3 5/8" x 9 1/2 x 40' (12,30 m)</v>
          </cell>
          <cell r="H387">
            <v>506.25</v>
          </cell>
        </row>
        <row r="389">
          <cell r="E389" t="str">
            <v>Cruceta de madera tratada de 3 5/8" x 9 1/2 x 40' (12,30 m)</v>
          </cell>
        </row>
        <row r="391">
          <cell r="F391" t="str">
            <v>TIPO DE CAMBIO (S/.POR US$) :</v>
          </cell>
          <cell r="G391">
            <v>3.2450000000000001</v>
          </cell>
        </row>
        <row r="392">
          <cell r="F392" t="str">
            <v>FECHA DE REFERENCIA :</v>
          </cell>
          <cell r="G392">
            <v>43100</v>
          </cell>
        </row>
        <row r="394">
          <cell r="H394" t="str">
            <v xml:space="preserve">PRECIO </v>
          </cell>
        </row>
        <row r="395">
          <cell r="E395" t="str">
            <v>FUENTE</v>
          </cell>
          <cell r="G395" t="str">
            <v>TIPO</v>
          </cell>
          <cell r="H395" t="str">
            <v>UNITARIO</v>
          </cell>
        </row>
        <row r="396">
          <cell r="H396" t="str">
            <v>(US$/UND)</v>
          </cell>
        </row>
        <row r="397">
          <cell r="E397" t="str">
            <v>SOUTHERN PERU COPPER CORPORATION SUCURSA - REPORTE ADUANAS - (20121228)</v>
          </cell>
          <cell r="G397">
            <v>0</v>
          </cell>
          <cell r="H397">
            <v>506.25</v>
          </cell>
        </row>
        <row r="409">
          <cell r="G409" t="str">
            <v>US$/Unidad</v>
          </cell>
          <cell r="H409">
            <v>506.25</v>
          </cell>
        </row>
        <row r="410">
          <cell r="G410" t="str">
            <v>US$/Unidad</v>
          </cell>
          <cell r="H410" t="str">
            <v>NO APLICA</v>
          </cell>
        </row>
        <row r="415">
          <cell r="H415" t="str">
            <v>I-404</v>
          </cell>
        </row>
        <row r="418">
          <cell r="E418" t="str">
            <v xml:space="preserve"> </v>
          </cell>
        </row>
        <row r="419">
          <cell r="E419" t="str">
            <v>CRUCM02</v>
          </cell>
          <cell r="F419" t="str">
            <v>Cruceta de madera tratada de 3 5/8" x 9 1/2 x 30' (9,14 m)</v>
          </cell>
          <cell r="H419">
            <v>467.5</v>
          </cell>
        </row>
        <row r="421">
          <cell r="E421" t="str">
            <v>Cruceta de madera tratada de 3 5/8" x 9 1/2 x 30' (9,14 m)</v>
          </cell>
        </row>
        <row r="423">
          <cell r="F423" t="str">
            <v>TIPO DE CAMBIO (S/.POR US$) :</v>
          </cell>
          <cell r="G423">
            <v>3.2450000000000001</v>
          </cell>
        </row>
        <row r="424">
          <cell r="F424" t="str">
            <v>FECHA DE REFERENCIA :</v>
          </cell>
          <cell r="G424">
            <v>43100</v>
          </cell>
        </row>
        <row r="426">
          <cell r="H426" t="str">
            <v xml:space="preserve">PRECIO </v>
          </cell>
        </row>
        <row r="427">
          <cell r="E427" t="str">
            <v>FUENTE</v>
          </cell>
          <cell r="G427" t="str">
            <v>TIPO</v>
          </cell>
          <cell r="H427" t="str">
            <v>UNITARIO</v>
          </cell>
        </row>
        <row r="428">
          <cell r="H428" t="str">
            <v>(US$/UND)</v>
          </cell>
        </row>
        <row r="429">
          <cell r="E429" t="str">
            <v>SOUTHERN PERU COPPER CORPORATION SUCURSA - REPORTE ADUANAS - (20121228)</v>
          </cell>
          <cell r="G429">
            <v>0</v>
          </cell>
          <cell r="H429">
            <v>467.5</v>
          </cell>
        </row>
        <row r="441">
          <cell r="G441" t="str">
            <v>US$/Unidad</v>
          </cell>
          <cell r="H441">
            <v>467.5</v>
          </cell>
        </row>
        <row r="442">
          <cell r="G442" t="str">
            <v>US$/Unidad</v>
          </cell>
          <cell r="H442" t="str">
            <v>NO APLICA</v>
          </cell>
        </row>
        <row r="447">
          <cell r="H447" t="str">
            <v>I-404</v>
          </cell>
        </row>
        <row r="450">
          <cell r="E450" t="str">
            <v xml:space="preserve"> </v>
          </cell>
        </row>
        <row r="451">
          <cell r="E451" t="str">
            <v>CRUCM03</v>
          </cell>
          <cell r="F451" t="str">
            <v>Cruceta de madera tratada de 6" x 8" x 3,00 m</v>
          </cell>
          <cell r="H451">
            <v>62.73464110795959</v>
          </cell>
        </row>
        <row r="453">
          <cell r="E453" t="str">
            <v>Cruceta de madera tratada de 6" x 8" x 3,00 m</v>
          </cell>
        </row>
        <row r="455">
          <cell r="F455" t="str">
            <v>TIPO DE CAMBIO (S/.POR US$) :</v>
          </cell>
          <cell r="G455">
            <v>3.2450000000000001</v>
          </cell>
        </row>
        <row r="456">
          <cell r="F456" t="str">
            <v>FECHA DE REFERENCIA :</v>
          </cell>
          <cell r="G456">
            <v>43100</v>
          </cell>
        </row>
        <row r="458">
          <cell r="H458" t="str">
            <v xml:space="preserve">PRECIO </v>
          </cell>
        </row>
        <row r="459">
          <cell r="E459" t="str">
            <v>FUENTE</v>
          </cell>
          <cell r="G459" t="str">
            <v>TIPO</v>
          </cell>
          <cell r="H459" t="str">
            <v>UNITARIO</v>
          </cell>
        </row>
        <row r="460">
          <cell r="H460" t="str">
            <v>(US$/UND)</v>
          </cell>
        </row>
        <row r="461">
          <cell r="E461" t="str">
            <v>SOUTHERN PERU COPPER CORPORATION SUCURSA REPORTE ADUANAS 20170114</v>
          </cell>
          <cell r="G461">
            <v>0</v>
          </cell>
          <cell r="H461">
            <v>65.11101997592462</v>
          </cell>
        </row>
        <row r="462">
          <cell r="E462" t="str">
            <v>COMPANIA MINERA ANTAMINA S.A REPORTE ADUANAS 20171017</v>
          </cell>
          <cell r="G462">
            <v>0</v>
          </cell>
          <cell r="H462">
            <v>60.358262239994552</v>
          </cell>
        </row>
        <row r="473">
          <cell r="G473" t="str">
            <v>US$/Unidad</v>
          </cell>
          <cell r="H473">
            <v>62.73464110795959</v>
          </cell>
        </row>
        <row r="474">
          <cell r="G474" t="str">
            <v>US$/Unidad</v>
          </cell>
          <cell r="H474">
            <v>62.73464110795959</v>
          </cell>
        </row>
        <row r="479">
          <cell r="H479" t="str">
            <v>I-404</v>
          </cell>
        </row>
        <row r="482">
          <cell r="E482" t="str">
            <v xml:space="preserve"> </v>
          </cell>
        </row>
        <row r="483">
          <cell r="E483" t="str">
            <v>CRUCM04</v>
          </cell>
          <cell r="F483" t="str">
            <v>Cruceta de madera tratada de 5" x 6 1/2" x 3,00 m</v>
          </cell>
          <cell r="H483">
            <v>141.59</v>
          </cell>
        </row>
        <row r="485">
          <cell r="E485" t="str">
            <v>Cruceta de madera tratada de 5" x 6 1/2" x 3,00 m</v>
          </cell>
        </row>
        <row r="487">
          <cell r="F487" t="str">
            <v>TIPO DE CAMBIO (S/.POR US$) :</v>
          </cell>
          <cell r="G487">
            <v>3.2450000000000001</v>
          </cell>
        </row>
        <row r="488">
          <cell r="F488" t="str">
            <v>FECHA DE REFERENCIA :</v>
          </cell>
          <cell r="G488">
            <v>43100</v>
          </cell>
        </row>
        <row r="490">
          <cell r="H490" t="str">
            <v xml:space="preserve">PRECIO </v>
          </cell>
        </row>
        <row r="491">
          <cell r="E491" t="str">
            <v>FUENTE</v>
          </cell>
          <cell r="G491" t="str">
            <v>TIPO</v>
          </cell>
          <cell r="H491" t="str">
            <v>UNITARIO</v>
          </cell>
        </row>
        <row r="492">
          <cell r="H492" t="str">
            <v>(US$/UND)</v>
          </cell>
        </row>
        <row r="493">
          <cell r="E493" t="str">
            <v>TITULAR LUZ DEL SUR - SUMINISTRA:TECSUR S.A&amp;FACT./O.C. 021-0102861 - 3/12/2012</v>
          </cell>
          <cell r="G493">
            <v>1</v>
          </cell>
          <cell r="H493">
            <v>141.59</v>
          </cell>
        </row>
        <row r="498">
          <cell r="G498" t="str">
            <v>US$/Unidad</v>
          </cell>
          <cell r="H498">
            <v>141.59</v>
          </cell>
        </row>
        <row r="499">
          <cell r="G499" t="str">
            <v>US$/Unidad</v>
          </cell>
          <cell r="H499" t="str">
            <v>NO APLICA</v>
          </cell>
        </row>
        <row r="504">
          <cell r="H504" t="str">
            <v>I-404</v>
          </cell>
        </row>
        <row r="507">
          <cell r="E507" t="str">
            <v xml:space="preserve"> </v>
          </cell>
        </row>
        <row r="508">
          <cell r="E508" t="str">
            <v>CRUCM05</v>
          </cell>
          <cell r="F508" t="str">
            <v>Cruceta de madera tratada de 4 1/2" x 5 1/2 x 8' (2,44 m)</v>
          </cell>
          <cell r="H508">
            <v>65.786545454545461</v>
          </cell>
        </row>
        <row r="510">
          <cell r="E510" t="str">
            <v>Cruceta de madera tratada de 4 1/2" x 5 1/2 x 8' (2,44 m)</v>
          </cell>
        </row>
        <row r="512">
          <cell r="F512" t="str">
            <v>TIPO DE CAMBIO (S/.POR US$) :</v>
          </cell>
          <cell r="G512">
            <v>3.2450000000000001</v>
          </cell>
        </row>
        <row r="513">
          <cell r="F513" t="str">
            <v>FECHA DE REFERENCIA :</v>
          </cell>
          <cell r="G513">
            <v>43100</v>
          </cell>
        </row>
        <row r="515">
          <cell r="H515" t="str">
            <v xml:space="preserve">PRECIO </v>
          </cell>
        </row>
        <row r="516">
          <cell r="E516" t="str">
            <v>FUENTE</v>
          </cell>
          <cell r="G516" t="str">
            <v>TIPO</v>
          </cell>
          <cell r="H516" t="str">
            <v>UNITARIO</v>
          </cell>
        </row>
        <row r="517">
          <cell r="H517" t="str">
            <v>(US$/UND)</v>
          </cell>
        </row>
        <row r="518">
          <cell r="E518" t="str">
            <v>Reporte Empresa :Chavimochic- Factura N°001-000043</v>
          </cell>
          <cell r="G518">
            <v>1</v>
          </cell>
          <cell r="H518">
            <v>65.786545454545461</v>
          </cell>
        </row>
        <row r="530">
          <cell r="G530" t="str">
            <v>US$/Unidad</v>
          </cell>
          <cell r="H530">
            <v>65.786545454545461</v>
          </cell>
        </row>
        <row r="531">
          <cell r="G531" t="str">
            <v>US$/Unidad</v>
          </cell>
          <cell r="H531" t="str">
            <v>NO APLICA</v>
          </cell>
        </row>
        <row r="536">
          <cell r="H536" t="str">
            <v>I-404</v>
          </cell>
        </row>
        <row r="539">
          <cell r="E539" t="str">
            <v xml:space="preserve"> </v>
          </cell>
        </row>
        <row r="540">
          <cell r="E540" t="str">
            <v>CRUCM06</v>
          </cell>
          <cell r="F540" t="str">
            <v>Cruceta de madera tratada de 3 1/2" x 4 1/2 x 4' (1,22 m)</v>
          </cell>
          <cell r="H540">
            <v>81.381957773512482</v>
          </cell>
        </row>
        <row r="542">
          <cell r="E542" t="str">
            <v>Cruceta de madera tratada de 3 1/2" x 4 1/2 x 4' (1,22 m)</v>
          </cell>
        </row>
        <row r="544">
          <cell r="F544" t="str">
            <v>TIPO DE CAMBIO (S/.POR US$) :</v>
          </cell>
          <cell r="G544">
            <v>3.2450000000000001</v>
          </cell>
        </row>
        <row r="545">
          <cell r="F545" t="str">
            <v>FECHA DE REFERENCIA :</v>
          </cell>
          <cell r="G545">
            <v>43100</v>
          </cell>
        </row>
        <row r="547">
          <cell r="H547" t="str">
            <v xml:space="preserve">PRECIO </v>
          </cell>
        </row>
        <row r="548">
          <cell r="E548" t="str">
            <v>FUENTE</v>
          </cell>
          <cell r="G548" t="str">
            <v>TIPO</v>
          </cell>
          <cell r="H548" t="str">
            <v>UNITARIO</v>
          </cell>
        </row>
        <row r="549">
          <cell r="H549" t="str">
            <v>(US$/UND)</v>
          </cell>
        </row>
        <row r="550">
          <cell r="E550" t="str">
            <v>TITULAR PROYECTO ESPECIAL CHAVIMOCHIC - SUMINISTRA:INSUMOS INDUSTRIALES DEL NORTE E.I.R.L.&amp;FACT./O.C. 001-000354 - 10/5/2013</v>
          </cell>
          <cell r="G550">
            <v>0</v>
          </cell>
          <cell r="H550">
            <v>81.381957773512482</v>
          </cell>
        </row>
        <row r="551">
          <cell r="E551" t="str">
            <v>TITULAR PROYECTO ESPECIAL CHAVIMOCHIC - SUMINISTRA:INSUMOS INDUSTRIALES DEL NORTE E.I.R.L.&amp;FACT./O.C. 001-000354 - 10/5/2013</v>
          </cell>
          <cell r="G551">
            <v>0</v>
          </cell>
          <cell r="H551">
            <v>81.381957773512482</v>
          </cell>
        </row>
        <row r="562">
          <cell r="G562" t="str">
            <v>US$/Unidad</v>
          </cell>
          <cell r="H562">
            <v>81.381957773512482</v>
          </cell>
        </row>
        <row r="563">
          <cell r="G563" t="str">
            <v>US$/Unidad</v>
          </cell>
          <cell r="H563">
            <v>81.381957773512482</v>
          </cell>
        </row>
        <row r="568">
          <cell r="H568" t="str">
            <v>I-404</v>
          </cell>
        </row>
        <row r="571">
          <cell r="E571" t="str">
            <v xml:space="preserve"> </v>
          </cell>
        </row>
        <row r="572">
          <cell r="E572" t="str">
            <v>MENSM01</v>
          </cell>
          <cell r="F572" t="str">
            <v>ménsulas de madera tratada de 3 1/2" x 4 1/2" x 10' (3,00m)</v>
          </cell>
          <cell r="H572">
            <v>76.777777777777771</v>
          </cell>
        </row>
        <row r="574">
          <cell r="E574" t="str">
            <v>ménsulas de madera tratada de 3 1/2" x 4 1/2" x 10' (3,00m)</v>
          </cell>
        </row>
        <row r="576">
          <cell r="F576" t="str">
            <v>TIPO DE CAMBIO (S/.POR US$) :</v>
          </cell>
          <cell r="G576">
            <v>3.2450000000000001</v>
          </cell>
        </row>
        <row r="577">
          <cell r="F577" t="str">
            <v>FECHA DE REFERENCIA :</v>
          </cell>
          <cell r="G577">
            <v>43100</v>
          </cell>
        </row>
        <row r="579">
          <cell r="H579" t="str">
            <v xml:space="preserve">PRECIO </v>
          </cell>
        </row>
        <row r="580">
          <cell r="E580" t="str">
            <v>FUENTE</v>
          </cell>
          <cell r="G580" t="str">
            <v>TIPO</v>
          </cell>
          <cell r="H580" t="str">
            <v>UNITARIO</v>
          </cell>
        </row>
        <row r="581">
          <cell r="H581" t="str">
            <v>(US$/UND)</v>
          </cell>
        </row>
        <row r="582">
          <cell r="E582" t="str">
            <v>EMP.DE DISTRIB.ELECT.DE LIMA NORTE S.A.A - REPORTE ADUANAS - (20120525)</v>
          </cell>
          <cell r="G582">
            <v>0</v>
          </cell>
          <cell r="H582">
            <v>76.777777777777771</v>
          </cell>
        </row>
        <row r="594">
          <cell r="G594" t="str">
            <v>US$/Unidad</v>
          </cell>
          <cell r="H594">
            <v>76.777777777777771</v>
          </cell>
        </row>
        <row r="595">
          <cell r="G595" t="str">
            <v>US$/Unidad</v>
          </cell>
          <cell r="H595" t="str">
            <v>NO APLICA</v>
          </cell>
        </row>
        <row r="600">
          <cell r="H600" t="str">
            <v>I-404</v>
          </cell>
        </row>
        <row r="603">
          <cell r="E603" t="str">
            <v xml:space="preserve"> </v>
          </cell>
        </row>
        <row r="604">
          <cell r="E604" t="str">
            <v>MENSM02</v>
          </cell>
          <cell r="F604" t="str">
            <v>ménsulas de madera tratada de 3 1/2" x 4 1/2" x 8' (2,40m)</v>
          </cell>
          <cell r="H604">
            <v>65.261146496815286</v>
          </cell>
        </row>
        <row r="606">
          <cell r="E606" t="str">
            <v>ménsulas de madera tratada de 3 1/2" x 4 1/2" x 8' (2,40m)</v>
          </cell>
        </row>
        <row r="608">
          <cell r="F608" t="str">
            <v>TIPO DE CAMBIO (S/.POR US$) :</v>
          </cell>
          <cell r="G608">
            <v>3.2450000000000001</v>
          </cell>
        </row>
        <row r="609">
          <cell r="F609" t="str">
            <v>FECHA DE REFERENCIA :</v>
          </cell>
          <cell r="G609">
            <v>43100</v>
          </cell>
        </row>
        <row r="611">
          <cell r="H611" t="str">
            <v xml:space="preserve">PRECIO </v>
          </cell>
        </row>
        <row r="612">
          <cell r="E612" t="str">
            <v>FUENTE</v>
          </cell>
          <cell r="G612" t="str">
            <v>TIPO</v>
          </cell>
          <cell r="H612" t="str">
            <v>UNITARIO</v>
          </cell>
        </row>
        <row r="613">
          <cell r="H613" t="str">
            <v>(US$/UND)</v>
          </cell>
        </row>
        <row r="614">
          <cell r="E614" t="str">
            <v>EMP.DE DISTRIB.ELECT.DE LIMA NORTE S.A.A - REPORTE ADUANAS - (20120525)</v>
          </cell>
          <cell r="G614">
            <v>0</v>
          </cell>
          <cell r="H614">
            <v>65.261146496815286</v>
          </cell>
        </row>
        <row r="626">
          <cell r="G626" t="str">
            <v>US$/Unidad</v>
          </cell>
          <cell r="H626">
            <v>65.261146496815286</v>
          </cell>
        </row>
        <row r="627">
          <cell r="G627" t="str">
            <v>US$/Unidad</v>
          </cell>
          <cell r="H627" t="str">
            <v>NO APLICA</v>
          </cell>
        </row>
        <row r="632">
          <cell r="H632" t="str">
            <v>I-404</v>
          </cell>
        </row>
        <row r="635">
          <cell r="E635" t="str">
            <v xml:space="preserve"> </v>
          </cell>
        </row>
        <row r="636">
          <cell r="E636" t="str">
            <v>CRUCM08</v>
          </cell>
          <cell r="F636" t="str">
            <v>Cruceta de madera tratada de 5 1/8" x 7 1/2 x 37' 6" (11,43 m)</v>
          </cell>
          <cell r="H636">
            <v>623.69429276026062</v>
          </cell>
        </row>
        <row r="638">
          <cell r="E638" t="str">
            <v>Cruceta de madera tratada de 5 1/8" x 7 1/2 x 37' 6" (11,43 m)</v>
          </cell>
        </row>
        <row r="640">
          <cell r="F640" t="str">
            <v>TIPO DE CAMBIO (S/.POR US$) :</v>
          </cell>
          <cell r="G640">
            <v>3.2450000000000001</v>
          </cell>
        </row>
        <row r="641">
          <cell r="F641" t="str">
            <v>FECHA DE REFERENCIA :</v>
          </cell>
          <cell r="G641">
            <v>43100</v>
          </cell>
        </row>
        <row r="643">
          <cell r="H643" t="str">
            <v xml:space="preserve">PRECIO </v>
          </cell>
        </row>
        <row r="644">
          <cell r="E644" t="str">
            <v>FUENTE</v>
          </cell>
          <cell r="G644" t="str">
            <v>TIPO</v>
          </cell>
          <cell r="H644" t="str">
            <v>UNITARIO</v>
          </cell>
        </row>
        <row r="645">
          <cell r="H645" t="str">
            <v>(US$/UND)</v>
          </cell>
        </row>
        <row r="646">
          <cell r="E646" t="str">
            <v>VALOR CALCULADO: OBTENIDO POR PROPORCIONALIDAD UTILIZANDO VALORES COMERCIALES Y PESOS PARA CRUCETAS Y POSTES</v>
          </cell>
          <cell r="G646">
            <v>0</v>
          </cell>
          <cell r="H646">
            <v>623.69429276026062</v>
          </cell>
        </row>
        <row r="658">
          <cell r="G658" t="str">
            <v>US$/Unidad</v>
          </cell>
          <cell r="H658">
            <v>623.69429276026062</v>
          </cell>
        </row>
        <row r="659">
          <cell r="G659" t="str">
            <v>US$/Unidad</v>
          </cell>
          <cell r="H659" t="str">
            <v>NO APLICA</v>
          </cell>
        </row>
        <row r="664">
          <cell r="H664" t="str">
            <v>I-404</v>
          </cell>
        </row>
        <row r="667">
          <cell r="E667" t="str">
            <v xml:space="preserve"> </v>
          </cell>
        </row>
        <row r="668">
          <cell r="E668" t="str">
            <v>CRUCM09</v>
          </cell>
          <cell r="F668" t="str">
            <v>Cruceta de madera tratada de 5 1/8" x 7 1/2 x 50' 6" (15,40 m)</v>
          </cell>
          <cell r="H668">
            <v>475.38235294117646</v>
          </cell>
        </row>
        <row r="670">
          <cell r="E670" t="str">
            <v>Cruceta de madera tratada de 5 1/8" x 7 1/2 x 50' 6" (15,40 m)</v>
          </cell>
        </row>
        <row r="672">
          <cell r="F672" t="str">
            <v>TIPO DE CAMBIO (S/.POR US$) :</v>
          </cell>
          <cell r="G672">
            <v>3.2450000000000001</v>
          </cell>
        </row>
        <row r="673">
          <cell r="F673" t="str">
            <v>FECHA DE REFERENCIA :</v>
          </cell>
          <cell r="G673">
            <v>43100</v>
          </cell>
        </row>
        <row r="675">
          <cell r="H675" t="str">
            <v xml:space="preserve">PRECIO </v>
          </cell>
        </row>
        <row r="676">
          <cell r="E676" t="str">
            <v>FUENTE</v>
          </cell>
          <cell r="G676" t="str">
            <v>TIPO</v>
          </cell>
          <cell r="H676" t="str">
            <v>UNITARIO</v>
          </cell>
        </row>
        <row r="677">
          <cell r="H677" t="str">
            <v>(US$/UND)</v>
          </cell>
        </row>
        <row r="678">
          <cell r="E678" t="str">
            <v>CONSTRUCCIONES ELECTROMECANICAS DELCROSA - REPORTE ADUANAS - (20121004)</v>
          </cell>
          <cell r="G678">
            <v>0</v>
          </cell>
          <cell r="H678">
            <v>475.38235294117646</v>
          </cell>
        </row>
        <row r="690">
          <cell r="G690" t="str">
            <v>US$/Unidad</v>
          </cell>
          <cell r="H690">
            <v>475.38235294117646</v>
          </cell>
        </row>
        <row r="691">
          <cell r="G691" t="str">
            <v>US$/Unidad</v>
          </cell>
          <cell r="H691" t="str">
            <v>NO APLICA</v>
          </cell>
        </row>
        <row r="696">
          <cell r="H696" t="str">
            <v>I-404</v>
          </cell>
        </row>
        <row r="699">
          <cell r="E699" t="str">
            <v xml:space="preserve"> </v>
          </cell>
        </row>
        <row r="700">
          <cell r="E700" t="str">
            <v>CRUCM10</v>
          </cell>
          <cell r="F700" t="str">
            <v>Cruceta de madera tratada de 3 5/8" x 9 1/2 x 23' (7 m)</v>
          </cell>
          <cell r="H700">
            <v>340.25</v>
          </cell>
        </row>
        <row r="702">
          <cell r="E702" t="str">
            <v>Cruceta de madera tratada de 3 5/8" x 9 1/2 x 23' (7 m)</v>
          </cell>
        </row>
        <row r="704">
          <cell r="F704" t="str">
            <v>TIPO DE CAMBIO (S/.POR US$) :</v>
          </cell>
          <cell r="G704">
            <v>3.2450000000000001</v>
          </cell>
        </row>
        <row r="705">
          <cell r="F705" t="str">
            <v>FECHA DE REFERENCIA :</v>
          </cell>
          <cell r="G705">
            <v>43100</v>
          </cell>
        </row>
        <row r="707">
          <cell r="H707" t="str">
            <v xml:space="preserve">PRECIO </v>
          </cell>
        </row>
        <row r="708">
          <cell r="E708" t="str">
            <v>FUENTE</v>
          </cell>
          <cell r="G708" t="str">
            <v>TIPO</v>
          </cell>
          <cell r="H708" t="str">
            <v>UNITARIO</v>
          </cell>
        </row>
        <row r="709">
          <cell r="H709" t="str">
            <v>(US$/UND)</v>
          </cell>
        </row>
        <row r="710">
          <cell r="E710" t="str">
            <v>SOUTHERN PERU COPPER CORPORATION SUCURSA - REPORTE ADUANAS - (20121228)</v>
          </cell>
          <cell r="G710">
            <v>0</v>
          </cell>
          <cell r="H710">
            <v>340.25</v>
          </cell>
        </row>
        <row r="722">
          <cell r="G722" t="str">
            <v>US$/Unidad</v>
          </cell>
          <cell r="H722">
            <v>340.25</v>
          </cell>
        </row>
        <row r="723">
          <cell r="G723" t="str">
            <v>US$/Unidad</v>
          </cell>
          <cell r="H723" t="str">
            <v>NO APLICA</v>
          </cell>
        </row>
        <row r="728">
          <cell r="H728" t="str">
            <v>I-404</v>
          </cell>
        </row>
        <row r="731">
          <cell r="E731" t="str">
            <v xml:space="preserve"> </v>
          </cell>
        </row>
        <row r="732">
          <cell r="E732" t="str">
            <v>BRAZM01</v>
          </cell>
          <cell r="F732" t="str">
            <v>Brazos "X" de madera para separación postes 16'- 5"</v>
          </cell>
          <cell r="H732">
            <v>442.37114845938373</v>
          </cell>
        </row>
        <row r="734">
          <cell r="E734" t="str">
            <v>Brazos "X" de madera para separación postes 16'- 5"</v>
          </cell>
        </row>
        <row r="736">
          <cell r="F736" t="str">
            <v>TIPO DE CAMBIO (S/.POR US$) :</v>
          </cell>
          <cell r="G736">
            <v>3.2450000000000001</v>
          </cell>
        </row>
        <row r="737">
          <cell r="F737" t="str">
            <v>FECHA DE REFERENCIA :</v>
          </cell>
          <cell r="G737">
            <v>43100</v>
          </cell>
        </row>
        <row r="739">
          <cell r="H739" t="str">
            <v xml:space="preserve">PRECIO </v>
          </cell>
        </row>
        <row r="740">
          <cell r="E740" t="str">
            <v>FUENTE</v>
          </cell>
          <cell r="G740" t="str">
            <v>TIPO</v>
          </cell>
          <cell r="H740" t="str">
            <v>UNITARIO</v>
          </cell>
        </row>
        <row r="741">
          <cell r="H741" t="str">
            <v>(US$/UND)</v>
          </cell>
        </row>
        <row r="742">
          <cell r="E742" t="str">
            <v>CONSTRUCCIONES ELECTROMECANICAS DELCROSA - REPORTE ADUANAS - (20121004)</v>
          </cell>
          <cell r="G742">
            <v>0</v>
          </cell>
          <cell r="H742">
            <v>444.97058823529414</v>
          </cell>
        </row>
        <row r="743">
          <cell r="E743" t="str">
            <v>CONSTRUCCIONES ELECTROMECANICAS DELCROSA - REPORTE ADUANAS - (20121004)</v>
          </cell>
          <cell r="G743">
            <v>0</v>
          </cell>
          <cell r="H743">
            <v>435.64285714285717</v>
          </cell>
        </row>
        <row r="744">
          <cell r="E744" t="str">
            <v>CONSTRUCCIONES ELECTROMECANICAS DELCROSA - REPORTE ADUANAS - (20121015)</v>
          </cell>
          <cell r="G744">
            <v>0</v>
          </cell>
          <cell r="H744">
            <v>446.5</v>
          </cell>
        </row>
        <row r="754">
          <cell r="G754" t="str">
            <v>US$/Unidad</v>
          </cell>
          <cell r="H754">
            <v>442.37114845938373</v>
          </cell>
        </row>
        <row r="755">
          <cell r="G755" t="str">
            <v>US$/Unidad</v>
          </cell>
          <cell r="H755">
            <v>442.37114845938373</v>
          </cell>
        </row>
        <row r="760">
          <cell r="H760" t="str">
            <v>I-404</v>
          </cell>
        </row>
        <row r="763">
          <cell r="E763" t="str">
            <v xml:space="preserve"> </v>
          </cell>
        </row>
        <row r="764">
          <cell r="E764" t="str">
            <v>BRAZM02</v>
          </cell>
          <cell r="F764" t="str">
            <v>Brazos "X" de madera para separación postes 14'- 6"</v>
          </cell>
          <cell r="H764">
            <v>285.57727272727271</v>
          </cell>
        </row>
        <row r="766">
          <cell r="E766" t="str">
            <v>Brazos "X" de madera para separación postes 14'- 6"</v>
          </cell>
        </row>
        <row r="768">
          <cell r="F768" t="str">
            <v>TIPO DE CAMBIO (S/.POR US$) :</v>
          </cell>
          <cell r="G768">
            <v>3.2450000000000001</v>
          </cell>
        </row>
        <row r="769">
          <cell r="F769" t="str">
            <v>FECHA DE REFERENCIA :</v>
          </cell>
          <cell r="G769">
            <v>43100</v>
          </cell>
        </row>
        <row r="771">
          <cell r="H771" t="str">
            <v xml:space="preserve">PRECIO </v>
          </cell>
        </row>
        <row r="772">
          <cell r="E772" t="str">
            <v>FUENTE</v>
          </cell>
          <cell r="G772" t="str">
            <v>TIPO</v>
          </cell>
          <cell r="H772" t="str">
            <v>UNITARIO</v>
          </cell>
        </row>
        <row r="773">
          <cell r="H773" t="str">
            <v>(US$/UND)</v>
          </cell>
        </row>
        <row r="774">
          <cell r="E774" t="str">
            <v>EMP.DE DISTRIB.ELECT.DE LIMA NORTE S.A.A - REPORTE ADUANAS - (20120525)</v>
          </cell>
          <cell r="G774">
            <v>0</v>
          </cell>
          <cell r="H774">
            <v>288.7</v>
          </cell>
        </row>
        <row r="775">
          <cell r="E775" t="str">
            <v>EMP.DE DISTRIB.ELECT.DE LIMA NORTE S.A.A - REPORTE ADUANAS - (20120525)</v>
          </cell>
          <cell r="G775">
            <v>0</v>
          </cell>
          <cell r="H775">
            <v>282.45454545454544</v>
          </cell>
        </row>
        <row r="786">
          <cell r="G786" t="str">
            <v>US$/Unidad</v>
          </cell>
          <cell r="H786">
            <v>285.57727272727271</v>
          </cell>
        </row>
        <row r="787">
          <cell r="G787" t="str">
            <v>US$/Unidad</v>
          </cell>
          <cell r="H787">
            <v>285.57727272727271</v>
          </cell>
        </row>
        <row r="792">
          <cell r="H792" t="str">
            <v>I-404</v>
          </cell>
        </row>
        <row r="795">
          <cell r="E795" t="str">
            <v xml:space="preserve"> </v>
          </cell>
        </row>
        <row r="796">
          <cell r="E796" t="str">
            <v>BRF-3,0</v>
          </cell>
          <cell r="F796" t="str">
            <v>braquete angular de perfil L 3" x 3" x 3/8" de FoGo (3.00 m)</v>
          </cell>
          <cell r="H796">
            <v>14.49</v>
          </cell>
        </row>
        <row r="798">
          <cell r="E798" t="str">
            <v>braquete angular de perfil L 3" x 3" x 3/8" de FoGo (3.00 m)</v>
          </cell>
        </row>
        <row r="800">
          <cell r="F800" t="str">
            <v>TIPO DE CAMBIO (S/.POR US$) :</v>
          </cell>
          <cell r="G800">
            <v>3.2450000000000001</v>
          </cell>
        </row>
        <row r="801">
          <cell r="F801" t="str">
            <v>FECHA DE REFERENCIA :</v>
          </cell>
          <cell r="G801">
            <v>43100</v>
          </cell>
        </row>
        <row r="803">
          <cell r="H803" t="str">
            <v xml:space="preserve">PRECIO </v>
          </cell>
        </row>
        <row r="804">
          <cell r="E804" t="str">
            <v>FUENTE</v>
          </cell>
          <cell r="G804" t="str">
            <v>TIPO</v>
          </cell>
          <cell r="H804" t="str">
            <v>UNITARIO</v>
          </cell>
        </row>
        <row r="805">
          <cell r="H805" t="str">
            <v>(US$/UND)</v>
          </cell>
        </row>
        <row r="806">
          <cell r="E806" t="str">
            <v>Reporte Empresa :Chavimochic- Factura N°001-0149875</v>
          </cell>
          <cell r="G806">
            <v>1</v>
          </cell>
          <cell r="H806">
            <v>14.49</v>
          </cell>
        </row>
        <row r="818">
          <cell r="G818" t="str">
            <v>US$/Unidad</v>
          </cell>
          <cell r="H818">
            <v>14.49</v>
          </cell>
        </row>
        <row r="819">
          <cell r="G819" t="str">
            <v>US$/Unidad</v>
          </cell>
          <cell r="H819" t="str">
            <v>NO APLICA</v>
          </cell>
        </row>
        <row r="824">
          <cell r="H824" t="str">
            <v>I-404</v>
          </cell>
        </row>
        <row r="827">
          <cell r="E827" t="str">
            <v xml:space="preserve"> </v>
          </cell>
        </row>
        <row r="828">
          <cell r="E828" t="str">
            <v>BRF-2,4</v>
          </cell>
          <cell r="F828" t="str">
            <v>braquete angular de perfil L 3" x 3" x 3/8" de FoGo (2,40 m)</v>
          </cell>
          <cell r="H828">
            <v>88.8</v>
          </cell>
        </row>
        <row r="830">
          <cell r="E830" t="str">
            <v>braquete angular de perfil L 3" x 3" x 3/8" de FoGo (2,40 m)</v>
          </cell>
        </row>
        <row r="832">
          <cell r="F832" t="str">
            <v>TIPO DE CAMBIO (S/.POR US$) :</v>
          </cell>
          <cell r="G832">
            <v>3.2450000000000001</v>
          </cell>
        </row>
        <row r="833">
          <cell r="F833" t="str">
            <v>FECHA DE REFERENCIA :</v>
          </cell>
          <cell r="G833">
            <v>43100</v>
          </cell>
        </row>
        <row r="835">
          <cell r="H835" t="str">
            <v xml:space="preserve">PRECIO </v>
          </cell>
        </row>
        <row r="836">
          <cell r="E836" t="str">
            <v>FUENTE</v>
          </cell>
          <cell r="G836" t="str">
            <v>TIPO</v>
          </cell>
          <cell r="H836" t="str">
            <v>UNITARIO</v>
          </cell>
        </row>
        <row r="837">
          <cell r="H837" t="str">
            <v>(US$/UND)</v>
          </cell>
        </row>
        <row r="838">
          <cell r="E838" t="str">
            <v>VALOR CALCULADO: OBTENIDO POR PROPORCIONALIDAD UTILIZANDO VALORES COMERCIALES Y PESOS PARA CRUCETAS Y POSTES</v>
          </cell>
          <cell r="G838">
            <v>0</v>
          </cell>
          <cell r="H838">
            <v>88.8</v>
          </cell>
        </row>
        <row r="850">
          <cell r="G850" t="str">
            <v>US$/Unidad</v>
          </cell>
          <cell r="H850">
            <v>88.8</v>
          </cell>
        </row>
        <row r="851">
          <cell r="G851" t="str">
            <v>US$/Unidad</v>
          </cell>
          <cell r="H851" t="str">
            <v>NO APLICA</v>
          </cell>
        </row>
        <row r="856">
          <cell r="H856" t="str">
            <v>I-404</v>
          </cell>
        </row>
        <row r="859">
          <cell r="E859" t="str">
            <v xml:space="preserve"> </v>
          </cell>
        </row>
        <row r="860">
          <cell r="E860" t="str">
            <v>BRF-1,8</v>
          </cell>
          <cell r="F860" t="str">
            <v>braquete angular de perfil L 3" x 3" x 3/8" de FoGo (1.80 m)</v>
          </cell>
          <cell r="H860">
            <v>66.599999999999994</v>
          </cell>
        </row>
        <row r="862">
          <cell r="E862" t="str">
            <v>braquete angular de perfil L 3" x 3" x 3/8" de FoGo (1.80 m)</v>
          </cell>
        </row>
        <row r="864">
          <cell r="F864" t="str">
            <v>TIPO DE CAMBIO (S/.POR US$) :</v>
          </cell>
          <cell r="G864">
            <v>3.2450000000000001</v>
          </cell>
        </row>
        <row r="865">
          <cell r="F865" t="str">
            <v>FECHA DE REFERENCIA :</v>
          </cell>
          <cell r="G865">
            <v>43100</v>
          </cell>
        </row>
        <row r="867">
          <cell r="H867" t="str">
            <v xml:space="preserve">PRECIO </v>
          </cell>
        </row>
        <row r="868">
          <cell r="E868" t="str">
            <v>FUENTE</v>
          </cell>
          <cell r="G868" t="str">
            <v>TIPO</v>
          </cell>
          <cell r="H868" t="str">
            <v>UNITARIO</v>
          </cell>
        </row>
        <row r="869">
          <cell r="H869" t="str">
            <v>(US$/UND)</v>
          </cell>
        </row>
        <row r="870">
          <cell r="E870" t="str">
            <v>VALOR CALCULADO: OBTENIDO POR PROPORCIONALIDAD UTILIZANDO VALORES COMERCIALES Y PESOS PARA CRUCETAS Y POSTES</v>
          </cell>
          <cell r="G870">
            <v>0</v>
          </cell>
          <cell r="H870">
            <v>66.599999999999994</v>
          </cell>
        </row>
        <row r="882">
          <cell r="G882" t="str">
            <v>US$/Unidad</v>
          </cell>
          <cell r="H882">
            <v>66.599999999999994</v>
          </cell>
        </row>
        <row r="883">
          <cell r="G883" t="str">
            <v>US$/Unidad</v>
          </cell>
          <cell r="H883" t="str">
            <v>NO APLICA</v>
          </cell>
        </row>
        <row r="888">
          <cell r="H888" t="str">
            <v>I-404</v>
          </cell>
        </row>
        <row r="891">
          <cell r="E891" t="str">
            <v xml:space="preserve"> </v>
          </cell>
        </row>
        <row r="892">
          <cell r="E892" t="str">
            <v>BRF-1,5</v>
          </cell>
          <cell r="F892" t="str">
            <v>braquete angular de perfil L 3" x 3" x 3/8" de FoGo (1.50 m)</v>
          </cell>
          <cell r="H892">
            <v>55.5</v>
          </cell>
        </row>
        <row r="894">
          <cell r="E894" t="str">
            <v>braquete angular de perfil L 3" x 3" x 3/8" de FoGo (1.50 m)</v>
          </cell>
        </row>
        <row r="896">
          <cell r="F896" t="str">
            <v>TIPO DE CAMBIO (S/.POR US$) :</v>
          </cell>
          <cell r="G896">
            <v>3.2450000000000001</v>
          </cell>
        </row>
        <row r="897">
          <cell r="F897" t="str">
            <v>FECHA DE REFERENCIA :</v>
          </cell>
          <cell r="G897">
            <v>43100</v>
          </cell>
        </row>
        <row r="899">
          <cell r="H899" t="str">
            <v xml:space="preserve">PRECIO </v>
          </cell>
        </row>
        <row r="900">
          <cell r="E900" t="str">
            <v>FUENTE</v>
          </cell>
          <cell r="G900" t="str">
            <v>TIPO</v>
          </cell>
          <cell r="H900" t="str">
            <v>UNITARIO</v>
          </cell>
        </row>
        <row r="901">
          <cell r="H901" t="str">
            <v>(US$/UND)</v>
          </cell>
        </row>
        <row r="902">
          <cell r="E902" t="str">
            <v>VALOR CALCULADO: OBTENIDO POR PROPORCIONALIDAD UTILIZANDO VALORES COMERCIALES Y PESOS PARA CRUCETAS Y POSTES</v>
          </cell>
          <cell r="G902">
            <v>0</v>
          </cell>
          <cell r="H902">
            <v>55.5</v>
          </cell>
        </row>
        <row r="914">
          <cell r="G914" t="str">
            <v>US$/Unidad</v>
          </cell>
          <cell r="H914">
            <v>55.5</v>
          </cell>
        </row>
        <row r="915">
          <cell r="G915" t="str">
            <v>US$/Unidad</v>
          </cell>
          <cell r="H915" t="str">
            <v>NO APLICA</v>
          </cell>
        </row>
        <row r="920">
          <cell r="H920" t="str">
            <v>I-404</v>
          </cell>
        </row>
        <row r="923">
          <cell r="E923" t="str">
            <v xml:space="preserve"> </v>
          </cell>
        </row>
        <row r="924">
          <cell r="E924" t="str">
            <v>BRF-1,2</v>
          </cell>
          <cell r="F924" t="str">
            <v>braquete angular de perfil L 3" x 3" x 3/8" de FoGo (1.20 m)</v>
          </cell>
          <cell r="H924">
            <v>44.4</v>
          </cell>
        </row>
        <row r="926">
          <cell r="E926" t="str">
            <v>braquete angular de perfil L 3" x 3" x 3/8" de FoGo (1.20 m)</v>
          </cell>
        </row>
        <row r="928">
          <cell r="F928" t="str">
            <v>TIPO DE CAMBIO (S/.POR US$) :</v>
          </cell>
          <cell r="G928">
            <v>3.2450000000000001</v>
          </cell>
        </row>
        <row r="929">
          <cell r="F929" t="str">
            <v>FECHA DE REFERENCIA :</v>
          </cell>
          <cell r="G929">
            <v>43100</v>
          </cell>
        </row>
        <row r="931">
          <cell r="H931" t="str">
            <v xml:space="preserve">PRECIO </v>
          </cell>
        </row>
        <row r="932">
          <cell r="E932" t="str">
            <v>FUENTE</v>
          </cell>
          <cell r="G932" t="str">
            <v>TIPO</v>
          </cell>
          <cell r="H932" t="str">
            <v>UNITARIO</v>
          </cell>
        </row>
        <row r="933">
          <cell r="H933" t="str">
            <v>(US$/UND)</v>
          </cell>
        </row>
        <row r="934">
          <cell r="E934" t="str">
            <v>VALOR CALCULADO: OBTENIDO POR PROPORCIONALIDAD UTILIZANDO VALORES COMERCIALES Y PESOS PARA CRUCETAS Y POSTES</v>
          </cell>
          <cell r="G934">
            <v>0</v>
          </cell>
          <cell r="H934">
            <v>44.4</v>
          </cell>
        </row>
        <row r="946">
          <cell r="G946" t="str">
            <v>US$/Unidad</v>
          </cell>
          <cell r="H946">
            <v>44.4</v>
          </cell>
        </row>
        <row r="947">
          <cell r="G947" t="str">
            <v>US$/Unidad</v>
          </cell>
          <cell r="H947" t="str">
            <v>NO APLICA</v>
          </cell>
        </row>
        <row r="952">
          <cell r="H952" t="str">
            <v>I-404</v>
          </cell>
        </row>
        <row r="955">
          <cell r="E955" t="str">
            <v xml:space="preserve"> </v>
          </cell>
        </row>
        <row r="956">
          <cell r="E956" t="str">
            <v>BRF-1,0</v>
          </cell>
          <cell r="F956" t="str">
            <v>braquete angular de perfil L 3" x 3" x 3/8" de FoGo (1.00 m)</v>
          </cell>
          <cell r="H956">
            <v>37</v>
          </cell>
        </row>
        <row r="958">
          <cell r="E958" t="str">
            <v>braquete angular de perfil L 3" x 3" x 3/8" de FoGo (1.00 m)</v>
          </cell>
        </row>
        <row r="960">
          <cell r="F960" t="str">
            <v>TIPO DE CAMBIO (S/.POR US$) :</v>
          </cell>
          <cell r="G960">
            <v>3.2450000000000001</v>
          </cell>
        </row>
        <row r="961">
          <cell r="F961" t="str">
            <v>FECHA DE REFERENCIA :</v>
          </cell>
          <cell r="G961">
            <v>43100</v>
          </cell>
        </row>
        <row r="963">
          <cell r="H963" t="str">
            <v xml:space="preserve">PRECIO </v>
          </cell>
        </row>
        <row r="964">
          <cell r="E964" t="str">
            <v>FUENTE</v>
          </cell>
          <cell r="G964" t="str">
            <v>TIPO</v>
          </cell>
          <cell r="H964" t="str">
            <v>UNITARIO</v>
          </cell>
        </row>
        <row r="965">
          <cell r="H965" t="str">
            <v>(US$/UND)</v>
          </cell>
        </row>
        <row r="966">
          <cell r="E966" t="str">
            <v>VALOR CALCULADO: OBTENIDO POR PROPORCIONALIDAD UTILIZANDO VALORES COMERCIALES Y PESOS PARA CRUCETAS Y POSTES</v>
          </cell>
          <cell r="G966">
            <v>0</v>
          </cell>
          <cell r="H966">
            <v>37</v>
          </cell>
        </row>
        <row r="978">
          <cell r="G978" t="str">
            <v>US$/Unidad</v>
          </cell>
          <cell r="H978">
            <v>37</v>
          </cell>
        </row>
        <row r="979">
          <cell r="G979" t="str">
            <v>US$/Unidad</v>
          </cell>
          <cell r="H979" t="str">
            <v>NO APLICA</v>
          </cell>
        </row>
        <row r="984">
          <cell r="H984" t="str">
            <v>I-404</v>
          </cell>
        </row>
        <row r="987">
          <cell r="E987" t="str">
            <v xml:space="preserve"> </v>
          </cell>
        </row>
        <row r="988">
          <cell r="E988" t="str">
            <v>BRF-0,6</v>
          </cell>
          <cell r="F988" t="str">
            <v>braquete angular de perfil L 3" x 3" x 3/8" de FoGo (0,60 m)</v>
          </cell>
          <cell r="H988">
            <v>22.2</v>
          </cell>
        </row>
        <row r="990">
          <cell r="E990" t="str">
            <v>braquete angular de perfil L 3" x 3" x 3/8" de FoGo (0,60 m)</v>
          </cell>
        </row>
        <row r="992">
          <cell r="F992" t="str">
            <v>TIPO DE CAMBIO (S/.POR US$) :</v>
          </cell>
          <cell r="G992">
            <v>3.2450000000000001</v>
          </cell>
        </row>
        <row r="993">
          <cell r="F993" t="str">
            <v>FECHA DE REFERENCIA :</v>
          </cell>
          <cell r="G993">
            <v>43100</v>
          </cell>
        </row>
        <row r="995">
          <cell r="H995" t="str">
            <v xml:space="preserve">PRECIO </v>
          </cell>
        </row>
        <row r="996">
          <cell r="E996" t="str">
            <v>FUENTE</v>
          </cell>
          <cell r="G996" t="str">
            <v>TIPO</v>
          </cell>
          <cell r="H996" t="str">
            <v>UNITARIO</v>
          </cell>
        </row>
        <row r="997">
          <cell r="H997" t="str">
            <v>(US$/UND)</v>
          </cell>
        </row>
        <row r="998">
          <cell r="E998" t="str">
            <v>VALOR CALCULADO: OBTENIDO POR PROPORCIONALIDAD UTILIZANDO VALORES COMERCIALES Y PESOS PARA CRUCETAS Y POSTES</v>
          </cell>
          <cell r="G998">
            <v>0</v>
          </cell>
          <cell r="H998">
            <v>22.2</v>
          </cell>
        </row>
        <row r="1010">
          <cell r="G1010" t="str">
            <v>US$/Unidad</v>
          </cell>
          <cell r="H1010">
            <v>22.2</v>
          </cell>
        </row>
        <row r="1011">
          <cell r="G1011" t="str">
            <v>US$/Unidad</v>
          </cell>
          <cell r="H1011" t="str">
            <v>NO APLICA</v>
          </cell>
        </row>
        <row r="1016">
          <cell r="H1016" t="str">
            <v>I-404</v>
          </cell>
        </row>
        <row r="1019">
          <cell r="E1019" t="str">
            <v xml:space="preserve"> </v>
          </cell>
        </row>
        <row r="1020">
          <cell r="E1020" t="str">
            <v>MEC-1,0</v>
          </cell>
          <cell r="F1020" t="str">
            <v>Ménsula de concreto armado de 1,00 m</v>
          </cell>
          <cell r="H1020">
            <v>22.389025893958074</v>
          </cell>
        </row>
        <row r="1022">
          <cell r="E1022" t="str">
            <v>Ménsula de concreto armado de 1,00 m</v>
          </cell>
        </row>
        <row r="1024">
          <cell r="F1024" t="str">
            <v>TIPO DE CAMBIO (S/.POR US$) :</v>
          </cell>
          <cell r="G1024">
            <v>3.2450000000000001</v>
          </cell>
        </row>
        <row r="1025">
          <cell r="F1025" t="str">
            <v>FECHA DE REFERENCIA :</v>
          </cell>
          <cell r="G1025">
            <v>43100</v>
          </cell>
        </row>
        <row r="1027">
          <cell r="H1027" t="str">
            <v xml:space="preserve">PRECIO </v>
          </cell>
        </row>
        <row r="1028">
          <cell r="E1028" t="str">
            <v>FUENTE</v>
          </cell>
          <cell r="G1028" t="str">
            <v>TIPO</v>
          </cell>
          <cell r="H1028" t="str">
            <v>UNITARIO</v>
          </cell>
        </row>
        <row r="1029">
          <cell r="H1029" t="str">
            <v>(US$/UND)</v>
          </cell>
        </row>
        <row r="1030">
          <cell r="E1030" t="str">
            <v>REPORTE EMPRESA :HIDRANDINA - CON FACTURA N° 3210013095</v>
          </cell>
          <cell r="G1030">
            <v>1</v>
          </cell>
          <cell r="H1030">
            <v>22.389025893958074</v>
          </cell>
        </row>
        <row r="1042">
          <cell r="G1042" t="str">
            <v>US$/Unidad</v>
          </cell>
          <cell r="H1042">
            <v>22.389025893958074</v>
          </cell>
        </row>
        <row r="1043">
          <cell r="G1043" t="str">
            <v>US$/Unidad</v>
          </cell>
          <cell r="H1043" t="str">
            <v>NO APLICA</v>
          </cell>
        </row>
        <row r="1048">
          <cell r="H1048" t="str">
            <v>I-404</v>
          </cell>
        </row>
        <row r="1051">
          <cell r="E1051" t="str">
            <v xml:space="preserve"> </v>
          </cell>
        </row>
        <row r="1052">
          <cell r="E1052" t="str">
            <v>CRC-2,2</v>
          </cell>
          <cell r="F1052" t="str">
            <v>Cruceta de concreto armado de 2,20 m</v>
          </cell>
          <cell r="H1052">
            <v>36.934441366574326</v>
          </cell>
        </row>
        <row r="1054">
          <cell r="E1054" t="str">
            <v>Cruceta de concreto armado de 2,20 m</v>
          </cell>
        </row>
        <row r="1056">
          <cell r="F1056" t="str">
            <v>TIPO DE CAMBIO (S/.POR US$) :</v>
          </cell>
          <cell r="G1056">
            <v>3.2450000000000001</v>
          </cell>
        </row>
        <row r="1057">
          <cell r="F1057" t="str">
            <v>FECHA DE REFERENCIA :</v>
          </cell>
          <cell r="G1057">
            <v>43100</v>
          </cell>
        </row>
        <row r="1059">
          <cell r="H1059" t="str">
            <v xml:space="preserve">PRECIO </v>
          </cell>
        </row>
        <row r="1060">
          <cell r="E1060" t="str">
            <v>FUENTE</v>
          </cell>
          <cell r="G1060" t="str">
            <v>TIPO</v>
          </cell>
          <cell r="H1060" t="str">
            <v>UNITARIO</v>
          </cell>
        </row>
        <row r="1061">
          <cell r="H1061" t="str">
            <v>(US$/UND)</v>
          </cell>
        </row>
        <row r="1062">
          <cell r="E1062" t="str">
            <v>REPORTE EMPRESA :HIDRANDINA - CON FACTURA N° 3210013226</v>
          </cell>
          <cell r="G1062">
            <v>1</v>
          </cell>
          <cell r="H1062">
            <v>36.934441366574326</v>
          </cell>
        </row>
        <row r="1074">
          <cell r="G1074" t="str">
            <v>US$/Unidad</v>
          </cell>
          <cell r="H1074">
            <v>36.934441366574326</v>
          </cell>
        </row>
        <row r="1075">
          <cell r="G1075" t="str">
            <v>US$/Unidad</v>
          </cell>
          <cell r="H1075" t="str">
            <v>NO APLICA</v>
          </cell>
        </row>
      </sheetData>
      <sheetData sheetId="2">
        <row r="1">
          <cell r="H1" t="str">
            <v>I-404</v>
          </cell>
        </row>
        <row r="4">
          <cell r="E4" t="str">
            <v xml:space="preserve"> </v>
          </cell>
        </row>
        <row r="5">
          <cell r="E5" t="str">
            <v>AAAC</v>
          </cell>
          <cell r="F5" t="str">
            <v>Conductor AAAC</v>
          </cell>
          <cell r="H5">
            <v>2.57577453564154</v>
          </cell>
        </row>
        <row r="7">
          <cell r="E7" t="str">
            <v>Conductor AAAC</v>
          </cell>
        </row>
        <row r="9">
          <cell r="F9" t="str">
            <v>TIPO DE CAMBIO (S/.POR US$) :</v>
          </cell>
          <cell r="G9">
            <v>3.2450000000000001</v>
          </cell>
        </row>
        <row r="10">
          <cell r="F10" t="str">
            <v>FECHA DE REFERENCIA :</v>
          </cell>
          <cell r="G10">
            <v>43100</v>
          </cell>
        </row>
        <row r="12">
          <cell r="H12" t="str">
            <v xml:space="preserve">PRECIO </v>
          </cell>
        </row>
        <row r="13">
          <cell r="E13" t="str">
            <v>FUENTE</v>
          </cell>
          <cell r="G13" t="str">
            <v>TIPO</v>
          </cell>
          <cell r="H13" t="str">
            <v>UNITARIO</v>
          </cell>
        </row>
        <row r="14">
          <cell r="H14" t="str">
            <v>(US$/Kg)</v>
          </cell>
        </row>
        <row r="15">
          <cell r="E15" t="str">
            <v>COPEMI S.A.C. CONSTRUCTORES REPORTE ADUANAS 20170316</v>
          </cell>
          <cell r="G15">
            <v>0</v>
          </cell>
          <cell r="H15">
            <v>2.8476648284313724</v>
          </cell>
        </row>
        <row r="16">
          <cell r="E16" t="str">
            <v>COPEMI S.A.C. CONSTRUCTORES REPORTE ADUANAS 20170323</v>
          </cell>
          <cell r="G16">
            <v>0</v>
          </cell>
          <cell r="H16">
            <v>2.8394089635854343</v>
          </cell>
        </row>
        <row r="17">
          <cell r="E17" t="str">
            <v>CONDUCTORES Y CABLES DEL PERU SAC REPORTE ADUANAS 20170517</v>
          </cell>
          <cell r="G17">
            <v>0</v>
          </cell>
          <cell r="H17">
            <v>2.4769511245874538</v>
          </cell>
        </row>
        <row r="18">
          <cell r="E18" t="str">
            <v>CONDUCTORES Y CABLES DEL PERU SAC REPORTE ADUANAS 20170517</v>
          </cell>
          <cell r="G18">
            <v>0</v>
          </cell>
          <cell r="H18">
            <v>3.251102171193065</v>
          </cell>
        </row>
        <row r="19">
          <cell r="E19" t="str">
            <v>CONDUCTORES Y CABLES DEL PERU SAC REPORTE ADUANAS 20170517</v>
          </cell>
          <cell r="G19">
            <v>0</v>
          </cell>
          <cell r="H19">
            <v>3.0967124685247898</v>
          </cell>
        </row>
        <row r="20">
          <cell r="E20" t="str">
            <v>IMPORTACIONES GELCO SAC REPORTE ADUANAS 20170517</v>
          </cell>
          <cell r="G20">
            <v>0</v>
          </cell>
          <cell r="H20">
            <v>2.5762711864406778</v>
          </cell>
        </row>
        <row r="21">
          <cell r="E21" t="str">
            <v>IMPORTACIONES GELCO SAC REPORTE ADUANAS 20170517</v>
          </cell>
          <cell r="G21">
            <v>0</v>
          </cell>
          <cell r="H21">
            <v>2.5425</v>
          </cell>
        </row>
        <row r="22">
          <cell r="E22" t="str">
            <v>MANUFACTURAS INDUSTRIALES MENDOZA S.A. REPORTE ADUANAS 20170120</v>
          </cell>
          <cell r="G22">
            <v>0</v>
          </cell>
          <cell r="H22">
            <v>2.5655973684210527</v>
          </cell>
        </row>
        <row r="23">
          <cell r="E23" t="str">
            <v>MANUFACTURAS INDUSTRIALES MENDOZA S.A. REPORTE ADUANAS 20170120</v>
          </cell>
          <cell r="G23">
            <v>0</v>
          </cell>
          <cell r="H23">
            <v>2.5203918838273327</v>
          </cell>
        </row>
        <row r="24">
          <cell r="E24" t="str">
            <v>MANUFACTURAS INDUSTRIALES MENDOZA S.A. REPORTE ADUANAS 20170202</v>
          </cell>
          <cell r="G24">
            <v>0</v>
          </cell>
          <cell r="H24">
            <v>2.5753262010128197</v>
          </cell>
        </row>
        <row r="25">
          <cell r="E25" t="str">
            <v>MANUFACTURAS INDUSTRIALES MENDOZA S.A. REPORTE ADUANAS 20170202</v>
          </cell>
          <cell r="G25">
            <v>0</v>
          </cell>
          <cell r="H25">
            <v>2.5032024407753051</v>
          </cell>
        </row>
        <row r="26">
          <cell r="E26" t="str">
            <v>JJ&amp;P SUMTELEC S.A.C. REPORTE ADUANAS 20170202</v>
          </cell>
          <cell r="G26">
            <v>0</v>
          </cell>
          <cell r="H26">
            <v>1.4484330877687817</v>
          </cell>
        </row>
        <row r="27">
          <cell r="E27" t="str">
            <v>JJ&amp;P SUMTELEC S.A.C. REPORTE ADUANAS 20170202</v>
          </cell>
          <cell r="G27">
            <v>0</v>
          </cell>
          <cell r="H27">
            <v>1.4484317793715429</v>
          </cell>
        </row>
        <row r="28">
          <cell r="E28" t="str">
            <v>EJECUCION INTEGRAL E.I.R.L. - EJEIN E.I. REPORTE ADUANAS 20170207</v>
          </cell>
          <cell r="G28">
            <v>0</v>
          </cell>
          <cell r="H28">
            <v>2.5257552083333334</v>
          </cell>
        </row>
        <row r="29">
          <cell r="E29" t="str">
            <v>MANUFACTURAS INDUSTRIALES MENDOZA S.A. REPORTE ADUANAS 20170216</v>
          </cell>
          <cell r="G29">
            <v>0</v>
          </cell>
          <cell r="H29">
            <v>2.4444076276786557</v>
          </cell>
        </row>
        <row r="30">
          <cell r="E30" t="str">
            <v>JJ&amp;P SUMTELEC S.A.C. REPORTE ADUANAS 20170220</v>
          </cell>
          <cell r="G30">
            <v>0</v>
          </cell>
          <cell r="H30">
            <v>1.556402270319837</v>
          </cell>
        </row>
        <row r="31">
          <cell r="E31" t="str">
            <v>JJ&amp;P SUMTELEC S.A.C. REPORTE ADUANAS 20170220</v>
          </cell>
          <cell r="G31">
            <v>0</v>
          </cell>
          <cell r="H31">
            <v>1.5563988647162668</v>
          </cell>
        </row>
        <row r="32">
          <cell r="E32" t="str">
            <v>PACIFICO DISTRIBUCIONES S.A.C. REPORTE ADUANAS 20170328</v>
          </cell>
          <cell r="G32">
            <v>0</v>
          </cell>
          <cell r="H32">
            <v>2.6050469374229799</v>
          </cell>
        </row>
        <row r="33">
          <cell r="E33" t="str">
            <v>MANUFACTURAS INDUSTRIALES MENDOZA S.A. REPORTE ADUANAS 20170403</v>
          </cell>
          <cell r="G33">
            <v>0</v>
          </cell>
          <cell r="H33">
            <v>2.4993641999736185</v>
          </cell>
        </row>
        <row r="34">
          <cell r="E34" t="str">
            <v>MANUFACTURAS INDUSTRIALES MENDOZA S.A. REPORTE ADUANAS 20170403</v>
          </cell>
          <cell r="G34">
            <v>0</v>
          </cell>
          <cell r="H34">
            <v>2.4717692307692309</v>
          </cell>
        </row>
        <row r="35">
          <cell r="E35" t="str">
            <v>IMPORTACIONES GELCO SAC REPORTE ADUANAS 20170407</v>
          </cell>
          <cell r="G35">
            <v>0</v>
          </cell>
          <cell r="H35">
            <v>2.4222383720930232</v>
          </cell>
        </row>
        <row r="36">
          <cell r="E36" t="str">
            <v>TECSUR S.A. REPORTE ADUANAS 20170426</v>
          </cell>
          <cell r="G36">
            <v>0</v>
          </cell>
          <cell r="H36">
            <v>2.3498932633924512</v>
          </cell>
        </row>
        <row r="37">
          <cell r="E37" t="str">
            <v>TECSUR S.A. REPORTE ADUANAS 20170426</v>
          </cell>
          <cell r="G37">
            <v>0</v>
          </cell>
          <cell r="H37">
            <v>2.3498931241333394</v>
          </cell>
        </row>
        <row r="38">
          <cell r="E38" t="str">
            <v>JJ&amp;P SUMTELEC S.A.C. REPORTE ADUANAS 20170427</v>
          </cell>
          <cell r="G38">
            <v>0</v>
          </cell>
          <cell r="H38">
            <v>1.4466589503141443</v>
          </cell>
        </row>
        <row r="39">
          <cell r="E39" t="str">
            <v>JJ&amp;P SUMTELEC S.A.C. REPORTE ADUANAS 20170427</v>
          </cell>
          <cell r="G39">
            <v>0</v>
          </cell>
          <cell r="H39">
            <v>1.446658468813055</v>
          </cell>
        </row>
        <row r="40">
          <cell r="E40" t="str">
            <v>JJ&amp;P SUMTELEC S.A.C. REPORTE ADUANAS 20170427</v>
          </cell>
          <cell r="G40">
            <v>0</v>
          </cell>
          <cell r="H40">
            <v>1.6110856541588174</v>
          </cell>
        </row>
        <row r="41">
          <cell r="E41" t="str">
            <v>JJ&amp;P SUMTELEC S.A.C. REPORTE ADUANAS 20170427</v>
          </cell>
          <cell r="G41">
            <v>0</v>
          </cell>
          <cell r="H41">
            <v>1.611084245942173</v>
          </cell>
        </row>
        <row r="42">
          <cell r="E42" t="str">
            <v>CABLES ELECTRICOS BRANDE S.A.C. REPORTE ADUANAS 20170503</v>
          </cell>
          <cell r="G42">
            <v>0</v>
          </cell>
          <cell r="H42">
            <v>2.0693494252873563</v>
          </cell>
        </row>
        <row r="43">
          <cell r="E43" t="str">
            <v>CABLES ELECTRICOS BRANDE S.A.C. REPORTE ADUANAS 20170503</v>
          </cell>
          <cell r="G43">
            <v>0</v>
          </cell>
          <cell r="H43">
            <v>3.3008628571428571</v>
          </cell>
        </row>
        <row r="44">
          <cell r="E44" t="str">
            <v>CABLES ELECTRICOS BRANDE S.A.C. REPORTE ADUANAS 20170503</v>
          </cell>
          <cell r="G44">
            <v>0</v>
          </cell>
          <cell r="H44">
            <v>0.80523209876543211</v>
          </cell>
        </row>
        <row r="45">
          <cell r="E45" t="str">
            <v>IMPORTACIONES GELCO SAC REPORTE ADUANAS 20170503</v>
          </cell>
          <cell r="G45">
            <v>0</v>
          </cell>
          <cell r="H45">
            <v>2.4253448275862071</v>
          </cell>
        </row>
        <row r="46">
          <cell r="E46" t="str">
            <v>CONDUCTORES Y CABLES DEL PERU SAC REPORTE ADUANAS 20170517</v>
          </cell>
          <cell r="G46">
            <v>0</v>
          </cell>
          <cell r="H46">
            <v>2.4571599682935226</v>
          </cell>
        </row>
        <row r="47">
          <cell r="E47" t="str">
            <v>CONDUCTORES Y CABLES DEL PERU SAC REPORTE ADUANAS 20170517</v>
          </cell>
          <cell r="G47">
            <v>0</v>
          </cell>
          <cell r="H47">
            <v>1.9889769043893177</v>
          </cell>
        </row>
        <row r="48">
          <cell r="E48" t="str">
            <v>CONDUCTORES ELECTRICOS LIMA S A REPORTE ADUANAS 20170127</v>
          </cell>
          <cell r="G48">
            <v>0</v>
          </cell>
          <cell r="H48">
            <v>2.4865655761436014</v>
          </cell>
        </row>
        <row r="49">
          <cell r="E49" t="str">
            <v>CONDUCTORES ELECTRICOS LIMA S A REPORTE ADUANAS 20170127</v>
          </cell>
          <cell r="G49">
            <v>0</v>
          </cell>
          <cell r="H49">
            <v>2.4582374413349557</v>
          </cell>
        </row>
        <row r="50">
          <cell r="E50" t="str">
            <v>CONDUCTORES ELECTRICOS LIMA S A REPORTE ADUANAS 20170127</v>
          </cell>
          <cell r="G50">
            <v>0</v>
          </cell>
          <cell r="H50">
            <v>2.3940322823955351</v>
          </cell>
        </row>
        <row r="51">
          <cell r="E51" t="str">
            <v>CONDUCTORES ELECTRICOS LIMA S A REPORTE ADUANAS 20170127</v>
          </cell>
          <cell r="G51">
            <v>0</v>
          </cell>
          <cell r="H51">
            <v>2.4</v>
          </cell>
        </row>
        <row r="52">
          <cell r="E52" t="str">
            <v>CONDUCTORES ELECTRICOS LIMA S A REPORTE ADUANAS 20170127</v>
          </cell>
          <cell r="G52">
            <v>0</v>
          </cell>
          <cell r="H52">
            <v>2.5130004046944556</v>
          </cell>
        </row>
        <row r="53">
          <cell r="E53" t="str">
            <v>CONDUCTORES ELECTRICOS LIMA S A REPORTE ADUANAS 20170127</v>
          </cell>
          <cell r="G53">
            <v>0</v>
          </cell>
          <cell r="H53">
            <v>2.486195164326046</v>
          </cell>
        </row>
        <row r="54">
          <cell r="E54" t="str">
            <v>IMPORTACIONES GELCO SAC REPORTE ADUANAS 20170308</v>
          </cell>
          <cell r="G54">
            <v>0</v>
          </cell>
          <cell r="H54">
            <v>2.4541980541318513</v>
          </cell>
        </row>
        <row r="55">
          <cell r="E55" t="str">
            <v>IMPORTACIONES GELCO SAC REPORTE ADUANAS 20170308</v>
          </cell>
          <cell r="G55">
            <v>0</v>
          </cell>
          <cell r="H55">
            <v>2.4541987531652834</v>
          </cell>
        </row>
        <row r="56">
          <cell r="E56" t="str">
            <v>IMPORTACIONES GELCO SAC REPORTE ADUANAS 20170308</v>
          </cell>
          <cell r="G56">
            <v>0</v>
          </cell>
          <cell r="H56">
            <v>2.454197795913267</v>
          </cell>
        </row>
        <row r="57">
          <cell r="E57" t="str">
            <v>ANIXTER JORVEX S.A.C. REPORTE ADUANAS 20170328</v>
          </cell>
          <cell r="G57">
            <v>0</v>
          </cell>
          <cell r="H57">
            <v>2.427931207648812</v>
          </cell>
        </row>
        <row r="58">
          <cell r="E58" t="str">
            <v>CONDUCTORES Y CABLES DEL PERU SAC REPORTE ADUANAS 20170410</v>
          </cell>
          <cell r="G58">
            <v>0</v>
          </cell>
          <cell r="H58">
            <v>2.5107353790943101</v>
          </cell>
        </row>
        <row r="59">
          <cell r="E59" t="str">
            <v>CONDUCTORES Y CABLES DEL PERU SAC REPORTE ADUANAS 20170410</v>
          </cell>
          <cell r="G59">
            <v>0</v>
          </cell>
          <cell r="H59">
            <v>2.5551504111585306</v>
          </cell>
        </row>
        <row r="60">
          <cell r="E60" t="str">
            <v>CONDUCTORES Y CABLES DEL PERU SAC REPORTE ADUANAS 20170410</v>
          </cell>
          <cell r="G60">
            <v>0</v>
          </cell>
          <cell r="H60">
            <v>2.5693679842922239</v>
          </cell>
        </row>
        <row r="61">
          <cell r="E61" t="str">
            <v>CONDUCTORES Y CABLES DEL PERU SAC REPORTE ADUANAS 20170410</v>
          </cell>
          <cell r="G61">
            <v>0</v>
          </cell>
          <cell r="H61">
            <v>2.6625571909167367</v>
          </cell>
        </row>
        <row r="62">
          <cell r="E62" t="str">
            <v>CONDUCTORES Y CABLES DEL PERU SAC REPORTE ADUANAS 20170410</v>
          </cell>
          <cell r="G62">
            <v>0</v>
          </cell>
          <cell r="H62">
            <v>2.5799167278961548</v>
          </cell>
        </row>
        <row r="63">
          <cell r="E63" t="str">
            <v>CONSORCIO ELECTRICO DE VILLACURI SAC REPORTE ADUANAS 20170104</v>
          </cell>
          <cell r="G63">
            <v>0</v>
          </cell>
          <cell r="H63">
            <v>2.3869555680690562</v>
          </cell>
        </row>
        <row r="64">
          <cell r="E64" t="str">
            <v>CONSORCIO ELECTRICO DE VILLACURI SAC REPORTE ADUANAS 20170104</v>
          </cell>
          <cell r="G64">
            <v>0</v>
          </cell>
          <cell r="H64">
            <v>2.3869548617435243</v>
          </cell>
        </row>
        <row r="65">
          <cell r="E65" t="str">
            <v>CONSORCIO ELECTRICO DE VILLACURI SAC REPORTE ADUANAS 20170104</v>
          </cell>
          <cell r="G65">
            <v>0</v>
          </cell>
          <cell r="H65">
            <v>2.3869562930981387</v>
          </cell>
        </row>
        <row r="66">
          <cell r="E66" t="str">
            <v>CONSORCIO ELECTRICO DE VILLACURI SAC REPORTE ADUANAS 20170104</v>
          </cell>
          <cell r="G66">
            <v>0</v>
          </cell>
          <cell r="H66">
            <v>2.3869596734579015</v>
          </cell>
        </row>
        <row r="67">
          <cell r="E67" t="str">
            <v>CONSORCIO ELECTRICO DE VILLACURI SAC REPORTE ADUANAS 20170104</v>
          </cell>
          <cell r="G67">
            <v>0</v>
          </cell>
          <cell r="H67">
            <v>2.3869563078660385</v>
          </cell>
        </row>
        <row r="68">
          <cell r="E68" t="str">
            <v>JJ&amp;P SUMTELEC S.A.C. REPORTE ADUANAS 20170703</v>
          </cell>
          <cell r="G68">
            <v>0</v>
          </cell>
          <cell r="H68">
            <v>1.5553035392036134</v>
          </cell>
        </row>
        <row r="69">
          <cell r="E69" t="str">
            <v>JJ&amp;P SUMTELEC S.A.C. REPORTE ADUANAS 20170703</v>
          </cell>
          <cell r="G69">
            <v>0</v>
          </cell>
          <cell r="H69">
            <v>1.5553017189581422</v>
          </cell>
        </row>
        <row r="70">
          <cell r="E70" t="str">
            <v>IMPORTACIONES GELCO SAC REPORTE ADUANAS 20170706</v>
          </cell>
          <cell r="G70">
            <v>0</v>
          </cell>
          <cell r="H70">
            <v>2.4163723916532907</v>
          </cell>
        </row>
        <row r="71">
          <cell r="E71" t="str">
            <v>IMPORTACIONES GELCO SAC REPORTE ADUANAS 20170706</v>
          </cell>
          <cell r="G71">
            <v>0</v>
          </cell>
          <cell r="H71">
            <v>2.4222383720930232</v>
          </cell>
        </row>
        <row r="72">
          <cell r="E72" t="str">
            <v>IMPORTACIONES GELCO SAC REPORTE ADUANAS 20170706</v>
          </cell>
          <cell r="G72">
            <v>0</v>
          </cell>
          <cell r="H72">
            <v>2.437954939341421</v>
          </cell>
        </row>
        <row r="73">
          <cell r="E73" t="str">
            <v>RED DE ENERGIA DEL PERU SA REPORTE ADUANAS 20170717</v>
          </cell>
          <cell r="G73">
            <v>0</v>
          </cell>
          <cell r="H73">
            <v>2.5669356958857961</v>
          </cell>
        </row>
        <row r="74">
          <cell r="E74" t="str">
            <v>SINDICATO ENERGETICO S.A. REPORTE ADUANAS 20170717</v>
          </cell>
          <cell r="G74">
            <v>0</v>
          </cell>
          <cell r="H74">
            <v>2.8312581649153805</v>
          </cell>
        </row>
        <row r="75">
          <cell r="E75" t="str">
            <v>TECSUR S.A. REPORTE ADUANAS 20170718</v>
          </cell>
          <cell r="G75">
            <v>0</v>
          </cell>
          <cell r="H75">
            <v>2.3304069291641825</v>
          </cell>
        </row>
        <row r="76">
          <cell r="E76" t="str">
            <v>IMPORTACIONES GELCO SAC REPORTE ADUANAS 20170731</v>
          </cell>
          <cell r="G76">
            <v>0</v>
          </cell>
          <cell r="H76">
            <v>2.5244634331597222</v>
          </cell>
        </row>
        <row r="77">
          <cell r="E77" t="str">
            <v>IMPORTACIONES GELCO SAC REPORTE ADUANAS 20170731</v>
          </cell>
          <cell r="G77">
            <v>0</v>
          </cell>
          <cell r="H77">
            <v>2.5361368686868686</v>
          </cell>
        </row>
        <row r="78">
          <cell r="E78" t="str">
            <v>CABLES ELECTRICOS BRANDE S.A.C. REPORTE ADUANAS 20170801</v>
          </cell>
          <cell r="G78">
            <v>0</v>
          </cell>
          <cell r="H78">
            <v>2.4607924242424244</v>
          </cell>
        </row>
        <row r="79">
          <cell r="E79" t="str">
            <v>CABLES ELECTRICOS BRANDE S.A.C. REPORTE ADUANAS 20170801</v>
          </cell>
          <cell r="G79">
            <v>0</v>
          </cell>
          <cell r="H79">
            <v>2.4597463235294117</v>
          </cell>
        </row>
        <row r="80">
          <cell r="E80" t="str">
            <v>CABLES ELECTRICOS BRANDE S.A.C. REPORTE ADUANAS 20170801</v>
          </cell>
          <cell r="G80">
            <v>0</v>
          </cell>
          <cell r="H80">
            <v>2.4714576802507837</v>
          </cell>
        </row>
        <row r="81">
          <cell r="E81" t="str">
            <v>CABLES ELECTRICOS BRANDE S.A.C. REPORTE ADUANAS 20170801</v>
          </cell>
          <cell r="G81">
            <v>0</v>
          </cell>
          <cell r="H81">
            <v>2.5075514705882354</v>
          </cell>
        </row>
        <row r="82">
          <cell r="E82" t="str">
            <v>IMPORTACIONES GELCO SAC REPORTE ADUANAS 20170803</v>
          </cell>
          <cell r="G82">
            <v>0</v>
          </cell>
          <cell r="H82">
            <v>2.5091943977591038</v>
          </cell>
        </row>
        <row r="83">
          <cell r="E83" t="str">
            <v>IMPORTACIONES GELCO SAC REPORTE ADUANAS 20170814</v>
          </cell>
          <cell r="G83">
            <v>0</v>
          </cell>
          <cell r="H83">
            <v>2.4163723916532907</v>
          </cell>
        </row>
        <row r="84">
          <cell r="E84" t="str">
            <v>IMPORTACIONES GELCO SAC REPORTE ADUANAS 20170814</v>
          </cell>
          <cell r="G84">
            <v>0</v>
          </cell>
          <cell r="H84">
            <v>2.4222383720930232</v>
          </cell>
        </row>
        <row r="85">
          <cell r="E85" t="str">
            <v>IMPORTACIONES GELCO SAC REPORTE ADUANAS 20170814</v>
          </cell>
          <cell r="G85">
            <v>0</v>
          </cell>
          <cell r="H85">
            <v>2.437954939341421</v>
          </cell>
        </row>
        <row r="86">
          <cell r="E86" t="str">
            <v>IMPORTACIONES GELCO SAC REPORTE ADUANAS 20170814</v>
          </cell>
          <cell r="G86">
            <v>0</v>
          </cell>
          <cell r="H86">
            <v>2.4542187499999999</v>
          </cell>
        </row>
        <row r="87">
          <cell r="E87" t="str">
            <v>IMPORTACIONES GELCO SAC REPORTE ADUANAS 20170621</v>
          </cell>
          <cell r="G87">
            <v>0</v>
          </cell>
          <cell r="H87">
            <v>2.5666923670007709</v>
          </cell>
        </row>
        <row r="88">
          <cell r="E88" t="str">
            <v>ANIXTER JORVEX S.A.C. REPORTE ADUANAS 20170829</v>
          </cell>
          <cell r="G88">
            <v>0</v>
          </cell>
          <cell r="H88">
            <v>2.697222095203256</v>
          </cell>
        </row>
        <row r="89">
          <cell r="E89" t="str">
            <v>ANIXTER JORVEX S.A.C. REPORTE ADUANAS 20170829</v>
          </cell>
          <cell r="G89">
            <v>0</v>
          </cell>
          <cell r="H89">
            <v>3.0358265241986171</v>
          </cell>
        </row>
        <row r="90">
          <cell r="E90" t="str">
            <v>ANIXTER JORVEX S.A.C. REPORTE ADUANAS 20170731</v>
          </cell>
          <cell r="G90">
            <v>0</v>
          </cell>
          <cell r="H90">
            <v>2.6310592263422454</v>
          </cell>
        </row>
        <row r="91">
          <cell r="E91" t="str">
            <v>COBRA PERU S.A REPORTE ADUANAS 20170906</v>
          </cell>
          <cell r="G91">
            <v>0</v>
          </cell>
          <cell r="H91">
            <v>4.9096173076923071</v>
          </cell>
        </row>
        <row r="92">
          <cell r="E92" t="str">
            <v>IMPORTACIONES GELCO SAC REPORTE ADUANAS 20170905</v>
          </cell>
          <cell r="G92">
            <v>0</v>
          </cell>
          <cell r="H92">
            <v>2.7554113924050636</v>
          </cell>
        </row>
        <row r="93">
          <cell r="E93" t="str">
            <v>IMPORTACIONES GELCO SAC REPORTE ADUANAS 20170905</v>
          </cell>
          <cell r="G93">
            <v>0</v>
          </cell>
          <cell r="H93">
            <v>2.5384676258992802</v>
          </cell>
        </row>
        <row r="94">
          <cell r="E94" t="str">
            <v>IMPORTACIONES GELCO SAC REPORTE ADUANAS 20170905</v>
          </cell>
          <cell r="G94">
            <v>0</v>
          </cell>
          <cell r="H94">
            <v>2.5321704963235292</v>
          </cell>
        </row>
        <row r="95">
          <cell r="E95" t="str">
            <v>GCZ INGENIEROS S.A.C. REPORTE ADUANAS 20170915</v>
          </cell>
          <cell r="G95">
            <v>0</v>
          </cell>
          <cell r="H95">
            <v>2.5434084661902143</v>
          </cell>
        </row>
        <row r="96">
          <cell r="E96" t="str">
            <v>GCZ INGENIEROS S.A.C. REPORTE ADUANAS 20170918</v>
          </cell>
          <cell r="G96">
            <v>0</v>
          </cell>
          <cell r="H96">
            <v>2.4787570029422437</v>
          </cell>
        </row>
        <row r="97">
          <cell r="E97" t="str">
            <v>MANUFACTURAS ELECTRICAS S A REPORTE ADUANAS 20170919</v>
          </cell>
          <cell r="G97">
            <v>0</v>
          </cell>
          <cell r="H97">
            <v>2.3538757489750868</v>
          </cell>
        </row>
        <row r="98">
          <cell r="E98" t="str">
            <v>MANUFACTURAS ELECTRICAS S A REPORTE ADUANAS 20170919</v>
          </cell>
          <cell r="G98">
            <v>0</v>
          </cell>
          <cell r="H98">
            <v>2.4476308384918402</v>
          </cell>
        </row>
        <row r="99">
          <cell r="E99" t="str">
            <v>MANUFACTURAS INDUSTRIALES MENDOZA S.A. REPORTE ADUANAS 20171005</v>
          </cell>
          <cell r="G99">
            <v>0</v>
          </cell>
          <cell r="H99">
            <v>2.1724022523594257</v>
          </cell>
        </row>
        <row r="100">
          <cell r="E100" t="str">
            <v>MANUFACTURAS INDUSTRIALES MENDOZA S.A. REPORTE ADUANAS 20171005</v>
          </cell>
          <cell r="G100">
            <v>0</v>
          </cell>
          <cell r="H100">
            <v>2.9899061032863852</v>
          </cell>
        </row>
        <row r="101">
          <cell r="E101" t="str">
            <v>MANUFACTURAS INDUSTRIALES MENDOZA S.A. REPORTE ADUANAS 20171005</v>
          </cell>
          <cell r="G101">
            <v>0</v>
          </cell>
          <cell r="H101">
            <v>2.2900423091911151</v>
          </cell>
        </row>
        <row r="102">
          <cell r="E102" t="str">
            <v>MANUFACTURAS INDUSTRIALES MENDOZA S.A. REPORTE ADUANAS 20171005</v>
          </cell>
          <cell r="G102">
            <v>0</v>
          </cell>
          <cell r="H102">
            <v>3.2895623591284751</v>
          </cell>
        </row>
        <row r="103">
          <cell r="E103" t="str">
            <v>MANUFACTURAS INDUSTRIALES MENDOZA S.A. REPORTE ADUANAS 20171005</v>
          </cell>
          <cell r="G103">
            <v>0</v>
          </cell>
          <cell r="H103">
            <v>3.7333264057268214</v>
          </cell>
        </row>
        <row r="104">
          <cell r="E104" t="str">
            <v>MANUFACTURAS INDUSTRIALES MENDOZA S.A. REPORTE ADUANAS 20171005</v>
          </cell>
          <cell r="G104">
            <v>0</v>
          </cell>
          <cell r="H104">
            <v>1.2051102644036484</v>
          </cell>
        </row>
        <row r="105">
          <cell r="E105" t="str">
            <v>TECSUR S.A. REPORTE ADUANAS 20171024</v>
          </cell>
          <cell r="G105">
            <v>0</v>
          </cell>
          <cell r="H105">
            <v>2.7282230310204141</v>
          </cell>
        </row>
        <row r="106">
          <cell r="E106" t="str">
            <v>ANIXTER JORVEX S.A.C. REPORTE ADUANAS 20171025</v>
          </cell>
          <cell r="G106">
            <v>0</v>
          </cell>
          <cell r="H106">
            <v>3.0026385224274406</v>
          </cell>
        </row>
        <row r="107">
          <cell r="E107" t="str">
            <v>ANIXTER JORVEX S.A.C. REPORTE ADUANAS 20171025</v>
          </cell>
          <cell r="G107">
            <v>0</v>
          </cell>
          <cell r="H107">
            <v>3.1417791322014224</v>
          </cell>
        </row>
        <row r="108">
          <cell r="E108" t="str">
            <v>ANIXTER JORVEX S.A.C. REPORTE ADUANAS 20171025</v>
          </cell>
          <cell r="G108">
            <v>0</v>
          </cell>
          <cell r="H108">
            <v>2.9126986819783371</v>
          </cell>
        </row>
        <row r="109">
          <cell r="E109" t="str">
            <v>ANIXTER JORVEX S.A.C. REPORTE ADUANAS 20171025</v>
          </cell>
          <cell r="G109">
            <v>0</v>
          </cell>
          <cell r="H109">
            <v>2.8185208203853325</v>
          </cell>
        </row>
        <row r="110">
          <cell r="E110" t="str">
            <v>ANIXTER JORVEX S.A.C. REPORTE ADUANAS 20171025</v>
          </cell>
          <cell r="G110">
            <v>0</v>
          </cell>
          <cell r="H110">
            <v>2.6927573062261754</v>
          </cell>
        </row>
        <row r="111">
          <cell r="E111" t="str">
            <v>IMPORTACIONES GELCO SAC REPORTE ADUANAS 20171106</v>
          </cell>
          <cell r="G111">
            <v>0</v>
          </cell>
          <cell r="H111">
            <v>2.8219943576388888</v>
          </cell>
        </row>
        <row r="112">
          <cell r="E112" t="str">
            <v>CONDUCTORES ELECTRICOS LIMA S A REPORTE ADUANAS 20171127</v>
          </cell>
          <cell r="G112">
            <v>0</v>
          </cell>
          <cell r="H112">
            <v>2.8531965475469412</v>
          </cell>
        </row>
        <row r="113">
          <cell r="E113" t="str">
            <v>HUAURA POWER GROUP S.A REPORTE ADUANAS 20171219</v>
          </cell>
          <cell r="G113">
            <v>0</v>
          </cell>
          <cell r="H113">
            <v>3.6766666666666663</v>
          </cell>
        </row>
        <row r="114">
          <cell r="E114" t="str">
            <v>IMPORTACIONES GELCO SAC REPORTE ADUANAS 20171211</v>
          </cell>
          <cell r="G114">
            <v>0</v>
          </cell>
          <cell r="H114">
            <v>2.8350137362637362</v>
          </cell>
        </row>
        <row r="115">
          <cell r="E115" t="str">
            <v>MANUFACTURAS INDUSTRIALES MENDOZA S.A. REPORTE ADUANAS 20171215</v>
          </cell>
          <cell r="G115">
            <v>0</v>
          </cell>
          <cell r="H115">
            <v>2.9997252525252525</v>
          </cell>
        </row>
        <row r="116">
          <cell r="E116" t="str">
            <v>MANUFACTURAS INDUSTRIALES MENDOZA S.A. REPORTE ADUANAS 20171215</v>
          </cell>
          <cell r="G116">
            <v>0</v>
          </cell>
          <cell r="H116">
            <v>2.8830367647058823</v>
          </cell>
        </row>
        <row r="117">
          <cell r="E117" t="str">
            <v>MANUFACTURAS INDUSTRIALES MENDOZA S.A. REPORTE ADUANAS 20171215</v>
          </cell>
          <cell r="G117">
            <v>0</v>
          </cell>
          <cell r="H117">
            <v>2.8484533750869869</v>
          </cell>
        </row>
        <row r="118">
          <cell r="E118" t="str">
            <v>CENTELSA PERU S.A.C. REPORTE ADUANAS 20171227</v>
          </cell>
          <cell r="G118">
            <v>0</v>
          </cell>
          <cell r="H118">
            <v>2.973875</v>
          </cell>
        </row>
        <row r="119">
          <cell r="E119" t="str">
            <v>CONDUCTORES ELECTRICOS LIMA S A REPORTE ADUANAS 20171218</v>
          </cell>
          <cell r="G119">
            <v>0</v>
          </cell>
          <cell r="H119">
            <v>2.7855963590709352</v>
          </cell>
        </row>
        <row r="120">
          <cell r="E120" t="str">
            <v>CONDUCTORES ELECTRICOS LIMA S A REPORTE ADUANAS 20171218</v>
          </cell>
          <cell r="G120">
            <v>0</v>
          </cell>
          <cell r="H120">
            <v>2.7746706961233851</v>
          </cell>
        </row>
        <row r="121">
          <cell r="E121" t="str">
            <v>IMPORTACIONES GELCO SAC REPORTE ADUANAS 20171228</v>
          </cell>
          <cell r="G121">
            <v>0</v>
          </cell>
          <cell r="H121">
            <v>2.711797639969872</v>
          </cell>
        </row>
        <row r="122">
          <cell r="E122" t="str">
            <v>REPORTE EMPRESA :ENEL DISTRIBUCIÓN PERÚ - CON FACTURA N° ZTT20170524B</v>
          </cell>
          <cell r="G122">
            <v>1</v>
          </cell>
          <cell r="H122">
            <v>3.59</v>
          </cell>
        </row>
        <row r="201">
          <cell r="G201" t="str">
            <v>US$/kg</v>
          </cell>
          <cell r="H201">
            <v>2.5140155051752662</v>
          </cell>
        </row>
        <row r="202">
          <cell r="G202" t="str">
            <v>US$/Unidad</v>
          </cell>
          <cell r="H202">
            <v>2.57577453564154</v>
          </cell>
          <cell r="I202">
            <v>2.57577453564154</v>
          </cell>
        </row>
        <row r="206">
          <cell r="H206" t="str">
            <v>I-404</v>
          </cell>
        </row>
        <row r="209">
          <cell r="E209" t="str">
            <v xml:space="preserve"> </v>
          </cell>
        </row>
        <row r="210">
          <cell r="E210" t="str">
            <v>AAAC-E</v>
          </cell>
          <cell r="F210" t="str">
            <v>Conductor AAAC Engrasado</v>
          </cell>
          <cell r="H210">
            <v>2.8186603073516951</v>
          </cell>
        </row>
        <row r="212">
          <cell r="E212" t="str">
            <v>Conductor AAAC Engrasado</v>
          </cell>
        </row>
        <row r="214">
          <cell r="F214" t="str">
            <v>TIPO DE CAMBIO (S/.POR US$) :</v>
          </cell>
          <cell r="G214">
            <v>3.2450000000000001</v>
          </cell>
        </row>
        <row r="215">
          <cell r="F215" t="str">
            <v>FECHA DE REFERENCIA :</v>
          </cell>
          <cell r="G215">
            <v>43100</v>
          </cell>
        </row>
        <row r="217">
          <cell r="H217" t="str">
            <v xml:space="preserve">PRECIO </v>
          </cell>
        </row>
        <row r="218">
          <cell r="E218" t="str">
            <v>FUENTE</v>
          </cell>
          <cell r="G218" t="str">
            <v>TIPO</v>
          </cell>
          <cell r="H218" t="str">
            <v>UNITARIO</v>
          </cell>
        </row>
        <row r="219">
          <cell r="H219" t="str">
            <v>(US$/Kg)</v>
          </cell>
        </row>
        <row r="220">
          <cell r="E220" t="str">
            <v>TECSUR S.A. REPORTE ADUANAS 20170201</v>
          </cell>
          <cell r="G220">
            <v>0</v>
          </cell>
          <cell r="H220">
            <v>2.5889119043608506</v>
          </cell>
        </row>
        <row r="221">
          <cell r="E221" t="str">
            <v>TECSUR S.A. REPORTE ADUANAS 20170427</v>
          </cell>
          <cell r="G221">
            <v>0</v>
          </cell>
          <cell r="H221">
            <v>2.2524595323100778</v>
          </cell>
        </row>
        <row r="222">
          <cell r="E222" t="str">
            <v>TECSUR S.A. REPORTE ADUANAS 20170427</v>
          </cell>
          <cell r="G222">
            <v>0</v>
          </cell>
          <cell r="H222">
            <v>2.2524588597200701</v>
          </cell>
        </row>
        <row r="223">
          <cell r="E223" t="str">
            <v>TECSUR S.A. REPORTE ADUANAS 20170427</v>
          </cell>
          <cell r="G223">
            <v>0</v>
          </cell>
          <cell r="H223">
            <v>2.2524587237544691</v>
          </cell>
        </row>
        <row r="224">
          <cell r="E224" t="str">
            <v>ENEL DISTRIBUCION PERU S.A.A. REPORTE ADUANAS 20170627</v>
          </cell>
          <cell r="G224">
            <v>0</v>
          </cell>
          <cell r="H224">
            <v>2.9122108534104729</v>
          </cell>
        </row>
        <row r="225">
          <cell r="E225" t="str">
            <v>IMPORTACIONES GELCO SAC REPORTE ADUANAS 20170803</v>
          </cell>
          <cell r="G225">
            <v>0</v>
          </cell>
          <cell r="H225">
            <v>2.6347757575757575</v>
          </cell>
        </row>
        <row r="226">
          <cell r="E226" t="str">
            <v>ENEL DISTRIBUCION PERU S.A.A. REPORTE ADUANAS 20171024</v>
          </cell>
          <cell r="G226">
            <v>0</v>
          </cell>
          <cell r="H226">
            <v>3.1117754029130396</v>
          </cell>
        </row>
        <row r="227">
          <cell r="E227" t="str">
            <v>PROYECTOS DE INFRAESTRUCTURA DEL PERU S. REPORTE ADUANAS 20170904</v>
          </cell>
          <cell r="G227">
            <v>0</v>
          </cell>
          <cell r="H227">
            <v>2.9347297297297299</v>
          </cell>
        </row>
        <row r="228">
          <cell r="E228" t="str">
            <v>ENEL DISTRIBUCION PERU S.A.A. REPORTE ADUANAS 20171013</v>
          </cell>
          <cell r="G228">
            <v>0</v>
          </cell>
          <cell r="H228">
            <v>3.1747851823563105</v>
          </cell>
        </row>
        <row r="229">
          <cell r="E229" t="str">
            <v>ENEL DISTRIBUCION PERU S.A.A. REPORTE ADUANAS 20171013</v>
          </cell>
          <cell r="G229">
            <v>0</v>
          </cell>
          <cell r="H229">
            <v>3.3280474343675417</v>
          </cell>
        </row>
        <row r="230">
          <cell r="E230" t="str">
            <v>ENEL DISTRIBUCION PERU S.A.A. REPORTE ADUANAS 20171013</v>
          </cell>
          <cell r="G230">
            <v>0</v>
          </cell>
          <cell r="H230">
            <v>3.2925959639953546</v>
          </cell>
        </row>
        <row r="231">
          <cell r="E231" t="str">
            <v>TECSUR S.A. REPORTE ADUANAS 20171024</v>
          </cell>
          <cell r="G231">
            <v>0</v>
          </cell>
          <cell r="H231">
            <v>2.7282215452066252</v>
          </cell>
        </row>
        <row r="232">
          <cell r="E232" t="str">
            <v>TECSUR S.A. REPORTE ADUANAS 20171212</v>
          </cell>
          <cell r="G232">
            <v>0</v>
          </cell>
          <cell r="H232">
            <v>2.9658859347830924</v>
          </cell>
        </row>
        <row r="233">
          <cell r="E233" t="str">
            <v>TECSUR S.A. REPORTE ADUANAS 20171212</v>
          </cell>
          <cell r="G233">
            <v>0</v>
          </cell>
          <cell r="H233">
            <v>2.9658864263953353</v>
          </cell>
        </row>
        <row r="234">
          <cell r="E234" t="str">
            <v>ENEL DISTRIBUCION PERU S.A.A. REPORTE ADUANAS 20171226</v>
          </cell>
          <cell r="G234">
            <v>0</v>
          </cell>
          <cell r="H234">
            <v>3.895107570994333</v>
          </cell>
        </row>
        <row r="235">
          <cell r="E235" t="str">
            <v>ENEL DISTRIBUCION PERU S.A.A. REPORTE ADUANAS 20171218</v>
          </cell>
          <cell r="G235">
            <v>0</v>
          </cell>
          <cell r="H235">
            <v>3.0463523127994612</v>
          </cell>
        </row>
        <row r="240">
          <cell r="G240" t="str">
            <v>US$/kg</v>
          </cell>
          <cell r="H240">
            <v>2.8960414459170329</v>
          </cell>
        </row>
        <row r="241">
          <cell r="G241" t="str">
            <v>US$/Unidad</v>
          </cell>
          <cell r="H241">
            <v>2.8186603073516951</v>
          </cell>
          <cell r="I241">
            <v>2.8186603073516951</v>
          </cell>
        </row>
        <row r="244">
          <cell r="H244" t="str">
            <v>I-404</v>
          </cell>
        </row>
        <row r="247">
          <cell r="E247" t="str">
            <v xml:space="preserve"> </v>
          </cell>
        </row>
        <row r="248">
          <cell r="E248" t="str">
            <v>ACAR</v>
          </cell>
          <cell r="F248" t="str">
            <v>Conductor ACAR</v>
          </cell>
          <cell r="H248">
            <v>2.5271669939287089</v>
          </cell>
        </row>
        <row r="250">
          <cell r="E250" t="str">
            <v>Conductor ACAR</v>
          </cell>
        </row>
        <row r="252">
          <cell r="F252" t="str">
            <v>TIPO DE CAMBIO (S/.POR US$) :</v>
          </cell>
          <cell r="G252">
            <v>3.2450000000000001</v>
          </cell>
        </row>
        <row r="253">
          <cell r="F253" t="str">
            <v>FECHA DE REFERENCIA :</v>
          </cell>
          <cell r="G253">
            <v>43100</v>
          </cell>
        </row>
        <row r="255">
          <cell r="H255" t="str">
            <v xml:space="preserve">PRECIO </v>
          </cell>
        </row>
        <row r="256">
          <cell r="E256" t="str">
            <v>FUENTE</v>
          </cell>
          <cell r="G256" t="str">
            <v>TIPO</v>
          </cell>
          <cell r="H256" t="str">
            <v>UNITARIO</v>
          </cell>
        </row>
        <row r="257">
          <cell r="H257" t="str">
            <v>(US$/kg)</v>
          </cell>
        </row>
        <row r="258">
          <cell r="E258" t="str">
            <v>MANUFACTURAS INDUSTRIALES MENDOZA S.A. REPORTE ADUANAS 20160114</v>
          </cell>
          <cell r="G258">
            <v>0</v>
          </cell>
          <cell r="H258">
            <v>2.243722049689441</v>
          </cell>
        </row>
        <row r="259">
          <cell r="E259" t="str">
            <v>MANUFACTURAS INDUSTRIALES MENDOZA S.A. REPORTE ADUANAS 20170523</v>
          </cell>
          <cell r="G259">
            <v>0</v>
          </cell>
          <cell r="H259">
            <v>2.4597689625735955</v>
          </cell>
        </row>
        <row r="260">
          <cell r="E260" t="str">
            <v>MANUFACTURAS INDUSTRIALES MENDOZA S.A. REPORTE ADUANAS 20170523</v>
          </cell>
          <cell r="G260">
            <v>0</v>
          </cell>
          <cell r="H260">
            <v>2.4597677386523116</v>
          </cell>
        </row>
        <row r="261">
          <cell r="E261" t="str">
            <v>TRANSMISORA ELECTRICA DEL SUR 2 S.A. TES REPORTE ADUANAS 20170123</v>
          </cell>
          <cell r="G261">
            <v>0</v>
          </cell>
          <cell r="H261">
            <v>2.3421138557637704</v>
          </cell>
        </row>
        <row r="262">
          <cell r="E262" t="str">
            <v>TRANSMISORA ELECTRICA DEL SUR 2 S.A. TES REPORTE ADUANAS 20170123</v>
          </cell>
          <cell r="G262">
            <v>0</v>
          </cell>
          <cell r="H262">
            <v>2.3421198156682026</v>
          </cell>
        </row>
        <row r="263">
          <cell r="E263" t="str">
            <v>TRANSMISORA ELECTRICA DEL SUR 2 S.A. TES REPORTE ADUANAS 20170123</v>
          </cell>
          <cell r="G263">
            <v>0</v>
          </cell>
          <cell r="H263">
            <v>2.3421197855368114</v>
          </cell>
        </row>
        <row r="264">
          <cell r="E264" t="str">
            <v>TRANSMISORA ELECTRICA DEL SUR 2 S.A. TES REPORTE ADUANAS 20170123</v>
          </cell>
          <cell r="G264">
            <v>0</v>
          </cell>
          <cell r="H264">
            <v>2.2655194071096596</v>
          </cell>
        </row>
        <row r="265">
          <cell r="E265" t="str">
            <v>TRANSMISORA ELECTRICA DEL SUR 2 S.A. TES REPORTE ADUANAS 20170123</v>
          </cell>
          <cell r="G265">
            <v>0</v>
          </cell>
          <cell r="H265">
            <v>2.2655226960110042</v>
          </cell>
        </row>
        <row r="266">
          <cell r="E266" t="str">
            <v>TRANSMISORA ELECTRICA DEL SUR 2 S.A. TES REPORTE ADUANAS 20170123</v>
          </cell>
          <cell r="G266">
            <v>0</v>
          </cell>
          <cell r="H266">
            <v>2.2655194353689083</v>
          </cell>
        </row>
        <row r="267">
          <cell r="E267" t="str">
            <v>TRANSMISORA ELECTRICA DEL SUR 2 S.A. TES REPORTE ADUANAS 20170123</v>
          </cell>
          <cell r="G267">
            <v>0</v>
          </cell>
          <cell r="H267">
            <v>2.2655247863247863</v>
          </cell>
        </row>
        <row r="268">
          <cell r="E268" t="str">
            <v>TRANSMISORA ELECTRICA DEL SUR 2 S.A. TES REPORTE ADUANAS 20170123</v>
          </cell>
          <cell r="G268">
            <v>0</v>
          </cell>
          <cell r="H268">
            <v>2.2655194908512333</v>
          </cell>
        </row>
        <row r="269">
          <cell r="E269" t="str">
            <v>TRANSMISORA ELECTRICA DEL SUR 2 S.A. TES REPORTE ADUANAS 20170123</v>
          </cell>
          <cell r="G269">
            <v>0</v>
          </cell>
          <cell r="H269">
            <v>2.2655274853801171</v>
          </cell>
        </row>
        <row r="270">
          <cell r="E270" t="str">
            <v>COMERCIALIZADORA DE FABRIC. ELECT. SAC REPORTE ADUANAS 20170215</v>
          </cell>
          <cell r="G270">
            <v>0</v>
          </cell>
          <cell r="H270">
            <v>2.0631583159480025</v>
          </cell>
        </row>
        <row r="271">
          <cell r="E271" t="str">
            <v>TALISMAN INGENIEROS E.I.R.L. REPORTE ADUANAS 20170308</v>
          </cell>
          <cell r="G271">
            <v>0</v>
          </cell>
          <cell r="H271">
            <v>5.6204545454545451</v>
          </cell>
        </row>
        <row r="272">
          <cell r="E272" t="str">
            <v>QUANTA SERVICES PERU S.A.C. REPORTE ADUANAS 20170403</v>
          </cell>
          <cell r="G272">
            <v>0</v>
          </cell>
          <cell r="H272">
            <v>2.59973820499687</v>
          </cell>
        </row>
        <row r="273">
          <cell r="E273" t="str">
            <v>DFJ INGENIERIA Y SUMINISTROS S.A.C. REPORTE ADUANAS 20170421</v>
          </cell>
          <cell r="G273">
            <v>0</v>
          </cell>
          <cell r="H273">
            <v>2.520780220947525</v>
          </cell>
        </row>
        <row r="274">
          <cell r="E274" t="str">
            <v>DFJ INGENIERIA Y SUMINISTROS S.A.C. REPORTE ADUANAS 20170421</v>
          </cell>
          <cell r="G274">
            <v>0</v>
          </cell>
          <cell r="H274">
            <v>2.481400132275132</v>
          </cell>
        </row>
        <row r="275">
          <cell r="E275" t="str">
            <v>TRANSMISORA ELECTRICA DEL SUR 2 S.A. TES REPORTE ADUANAS 20170504</v>
          </cell>
          <cell r="G275">
            <v>0</v>
          </cell>
          <cell r="H275">
            <v>2.8895274584929758</v>
          </cell>
        </row>
        <row r="276">
          <cell r="E276" t="str">
            <v>QUANTA SERVICES PERU S.A.C. REPORTE ADUANAS 20170516</v>
          </cell>
          <cell r="G276">
            <v>0</v>
          </cell>
          <cell r="H276">
            <v>3.1024048094555909</v>
          </cell>
        </row>
        <row r="277">
          <cell r="E277" t="str">
            <v>PROYECTOS DE INFRAESTRUCTURA DEL PERU S. REPORTE ADUANAS 20170127</v>
          </cell>
          <cell r="G277">
            <v>0</v>
          </cell>
          <cell r="H277">
            <v>2.3313207409141321</v>
          </cell>
        </row>
        <row r="278">
          <cell r="E278" t="str">
            <v>PROYECTOS DE INFRAESTRUCTURA DEL PERU S. REPORTE ADUANAS 20170127</v>
          </cell>
          <cell r="G278">
            <v>0</v>
          </cell>
          <cell r="H278">
            <v>2.3313208332277502</v>
          </cell>
        </row>
        <row r="279">
          <cell r="E279" t="str">
            <v>PROYECTOS DE INFRAESTRUCTURA DEL PERU S. REPORTE ADUANAS 20170127</v>
          </cell>
          <cell r="G279">
            <v>0</v>
          </cell>
          <cell r="H279">
            <v>2.3313208092050708</v>
          </cell>
        </row>
        <row r="280">
          <cell r="E280" t="str">
            <v>PROYECTOS DE INFRAESTRUCTURA DEL PERU S. REPORTE ADUANAS 20170127</v>
          </cell>
          <cell r="G280">
            <v>0</v>
          </cell>
          <cell r="H280">
            <v>2.3313209747134187</v>
          </cell>
        </row>
        <row r="281">
          <cell r="E281" t="str">
            <v>PROYECTOS DE INFRAESTRUCTURA DEL PERU S. REPORTE ADUANAS 20170524</v>
          </cell>
          <cell r="G281">
            <v>0</v>
          </cell>
          <cell r="H281">
            <v>2.4458499040307102</v>
          </cell>
        </row>
        <row r="282">
          <cell r="E282" t="str">
            <v>PROYECTOS DE INFRAESTRUCTURA DEL PERU S. REPORTE ADUANAS 20170524</v>
          </cell>
          <cell r="G282">
            <v>0</v>
          </cell>
          <cell r="H282">
            <v>2.4448740604739227</v>
          </cell>
        </row>
        <row r="283">
          <cell r="E283" t="str">
            <v>COBRA PERU S.A REPORTE ADUANAS 20170803</v>
          </cell>
          <cell r="G283">
            <v>0</v>
          </cell>
          <cell r="H283">
            <v>10.115328903216714</v>
          </cell>
        </row>
        <row r="284">
          <cell r="E284" t="str">
            <v>COBRA PERU S.A REPORTE ADUANAS 20170803</v>
          </cell>
          <cell r="G284">
            <v>0</v>
          </cell>
          <cell r="H284">
            <v>10.115328645590992</v>
          </cell>
        </row>
        <row r="285">
          <cell r="E285" t="str">
            <v>PROYECTOS DE INFRAESTRUCTURA DEL PERU S. REPORTE ADUANAS 20170824</v>
          </cell>
          <cell r="G285">
            <v>0</v>
          </cell>
          <cell r="H285">
            <v>3.2933796474577068</v>
          </cell>
        </row>
        <row r="286">
          <cell r="E286" t="str">
            <v>PRODIEL PERU SOCIEDAD ANONIMA CERRADA - REPORTE ADUANAS 20170619</v>
          </cell>
          <cell r="G286">
            <v>0</v>
          </cell>
          <cell r="H286">
            <v>2.6000523471359198</v>
          </cell>
        </row>
        <row r="287">
          <cell r="E287" t="str">
            <v>TRANSMISORA ELECTRICA DEL SUR 2 S.A.C. T REPORTE ADUANAS 20171124</v>
          </cell>
          <cell r="G287">
            <v>0</v>
          </cell>
          <cell r="H287">
            <v>2.8864336856460961</v>
          </cell>
        </row>
        <row r="288">
          <cell r="E288" t="str">
            <v>TRANSMISORA ELECTRICA DEL SUR 2 S.A.C. T REPORTE ADUANAS 20171124</v>
          </cell>
          <cell r="G288">
            <v>0</v>
          </cell>
          <cell r="H288">
            <v>2.8864444444444444</v>
          </cell>
        </row>
        <row r="289">
          <cell r="E289" t="str">
            <v>TURBO S.A. REPORTE ADUANAS 20171103</v>
          </cell>
          <cell r="G289">
            <v>0</v>
          </cell>
          <cell r="H289">
            <v>2.7452871287128713</v>
          </cell>
        </row>
        <row r="290">
          <cell r="E290" t="str">
            <v>PROYECTOS DE INFRAESTRUCTURA DEL PERU S. REPORTE ADUANAS 20171211</v>
          </cell>
          <cell r="G290">
            <v>0</v>
          </cell>
          <cell r="H290">
            <v>8.6501936459909228</v>
          </cell>
        </row>
        <row r="291">
          <cell r="E291" t="str">
            <v>GENERAL CABLE PERU S.A.C. REPORTE ADUANAS 20171220</v>
          </cell>
          <cell r="G291">
            <v>0</v>
          </cell>
          <cell r="H291">
            <v>3.7476505908532842</v>
          </cell>
        </row>
        <row r="325">
          <cell r="G325" t="str">
            <v>US$/kg</v>
          </cell>
          <cell r="H325">
            <v>3.2445975164151308</v>
          </cell>
        </row>
        <row r="326">
          <cell r="G326" t="str">
            <v>US$/Unidad</v>
          </cell>
          <cell r="H326">
            <v>2.5271669939287089</v>
          </cell>
          <cell r="I326">
            <v>2.5271669939287089</v>
          </cell>
        </row>
        <row r="331">
          <cell r="H331" t="str">
            <v>I-404</v>
          </cell>
        </row>
        <row r="334">
          <cell r="E334" t="str">
            <v xml:space="preserve"> </v>
          </cell>
        </row>
        <row r="335">
          <cell r="E335" t="str">
            <v>ACAR-E</v>
          </cell>
          <cell r="F335" t="str">
            <v>Conductor ACAR Engrasado</v>
          </cell>
          <cell r="H335">
            <v>2.8663135874705872</v>
          </cell>
        </row>
        <row r="337">
          <cell r="E337" t="str">
            <v>Conductor ACAR Engrasado</v>
          </cell>
        </row>
        <row r="339">
          <cell r="F339" t="str">
            <v>TIPO DE CAMBIO (S/.POR US$) :</v>
          </cell>
          <cell r="G339">
            <v>3.2450000000000001</v>
          </cell>
        </row>
        <row r="340">
          <cell r="F340" t="str">
            <v>FECHA DE REFERENCIA :</v>
          </cell>
          <cell r="G340">
            <v>43100</v>
          </cell>
        </row>
        <row r="342">
          <cell r="H342" t="str">
            <v xml:space="preserve">PRECIO </v>
          </cell>
        </row>
        <row r="343">
          <cell r="E343" t="str">
            <v>FUENTE</v>
          </cell>
          <cell r="G343" t="str">
            <v>TIPO</v>
          </cell>
          <cell r="H343" t="str">
            <v>UNITARIO</v>
          </cell>
        </row>
        <row r="344">
          <cell r="H344" t="str">
            <v>(US$/kg)</v>
          </cell>
        </row>
        <row r="345">
          <cell r="E345" t="str">
            <v>CONSORCIO TRANSMANTARO S.A. REPORTE ADUANAS 20150225</v>
          </cell>
          <cell r="G345">
            <v>0</v>
          </cell>
          <cell r="H345">
            <v>2.8830115364219773</v>
          </cell>
        </row>
        <row r="346">
          <cell r="E346" t="str">
            <v>CONSORCIO TRANSMANTARO S.A. REPORTE ADUANAS 20150225</v>
          </cell>
          <cell r="G346">
            <v>0</v>
          </cell>
          <cell r="H346">
            <v>2.8848336985769367</v>
          </cell>
        </row>
        <row r="347">
          <cell r="E347" t="str">
            <v>CONSORCIO TRANSMANTARO S.A. REPORTE ADUANAS 20150306</v>
          </cell>
          <cell r="G347">
            <v>0</v>
          </cell>
          <cell r="H347">
            <v>5.6040571398226326</v>
          </cell>
        </row>
        <row r="348">
          <cell r="E348" t="str">
            <v>RED DE ENERGIA DEL PERU SA REPORTE ADUANAS 20150401</v>
          </cell>
          <cell r="G348">
            <v>0</v>
          </cell>
          <cell r="H348">
            <v>2.6698644501278772</v>
          </cell>
        </row>
        <row r="349">
          <cell r="E349" t="str">
            <v>CONSORCIO TRANSMANTARO S.A. REPORTE ADUANAS 20150205</v>
          </cell>
          <cell r="G349">
            <v>0</v>
          </cell>
          <cell r="H349">
            <v>2.8809336226386968</v>
          </cell>
        </row>
        <row r="350">
          <cell r="E350" t="str">
            <v>CONSORCIO TRANSMANTARO S.A. REPORTE ADUANAS 20150205</v>
          </cell>
          <cell r="G350">
            <v>0</v>
          </cell>
          <cell r="H350">
            <v>2.8645421644971614</v>
          </cell>
        </row>
        <row r="351">
          <cell r="E351" t="str">
            <v>CONSORCIO TRANSMANTARO S.A. REPORTE ADUANAS 20150205</v>
          </cell>
          <cell r="G351">
            <v>0</v>
          </cell>
          <cell r="H351">
            <v>2.890871037632079</v>
          </cell>
        </row>
        <row r="352">
          <cell r="E352" t="str">
            <v>CONSORCIO TRANSMANTARO S.A. REPORTE ADUANAS 20150130</v>
          </cell>
          <cell r="G352">
            <v>0</v>
          </cell>
          <cell r="H352">
            <v>2.8625948937564356</v>
          </cell>
        </row>
        <row r="353">
          <cell r="E353" t="str">
            <v>CONSORCIO TRANSMANTARO S.A. REPORTE ADUANAS 20150122</v>
          </cell>
          <cell r="G353">
            <v>0</v>
          </cell>
          <cell r="H353">
            <v>2.8586667034252127</v>
          </cell>
        </row>
        <row r="354">
          <cell r="E354" t="str">
            <v>CONSORCIO TRANSMANTARO S.A. REPORTE ADUANAS 20150105</v>
          </cell>
          <cell r="G354">
            <v>0</v>
          </cell>
          <cell r="H354">
            <v>2.8502161692100541</v>
          </cell>
        </row>
        <row r="355">
          <cell r="E355" t="str">
            <v>VCN CONTRATISTAS SAC REPORTE ADUANAS 20150821</v>
          </cell>
          <cell r="G355">
            <v>0</v>
          </cell>
          <cell r="H355">
            <v>3.1367079574740626</v>
          </cell>
        </row>
        <row r="356">
          <cell r="E356" t="str">
            <v>CONSORCIO TRANSMANTARO S.A. REPORTE ADUANAS 20150608</v>
          </cell>
          <cell r="G356">
            <v>0</v>
          </cell>
          <cell r="H356">
            <v>2.8672317493502093</v>
          </cell>
        </row>
        <row r="357">
          <cell r="E357" t="str">
            <v>CONSORCIO TRANSMANTARO S.A. REPORTE ADUANAS 20150608</v>
          </cell>
          <cell r="G357">
            <v>0</v>
          </cell>
          <cell r="H357">
            <v>2.8753388066292365</v>
          </cell>
        </row>
        <row r="358">
          <cell r="E358" t="str">
            <v>CONSORCIO TRANSMANTARO S.A. REPORTE ADUANAS 20150608</v>
          </cell>
          <cell r="G358">
            <v>0</v>
          </cell>
          <cell r="H358">
            <v>2.8688836016774224</v>
          </cell>
        </row>
        <row r="359">
          <cell r="E359" t="str">
            <v>CONSORCIO TRANSMANTARO S.A. REPORTE ADUANAS 20150608</v>
          </cell>
          <cell r="G359">
            <v>0</v>
          </cell>
          <cell r="H359">
            <v>2.8569109606529377</v>
          </cell>
        </row>
        <row r="360">
          <cell r="E360" t="str">
            <v>CONSORCIO TRANSMANTARO S.A. REPORTE ADUANAS 20150511</v>
          </cell>
          <cell r="G360">
            <v>0</v>
          </cell>
          <cell r="H360">
            <v>2.8698471719756466</v>
          </cell>
        </row>
        <row r="361">
          <cell r="E361" t="str">
            <v>PROYECTOS DE INFRAESTRUCTURA DEL PERU S. REPORTE ADUANAS 20151125</v>
          </cell>
          <cell r="G361">
            <v>0</v>
          </cell>
          <cell r="H361">
            <v>2.9459292052185737</v>
          </cell>
        </row>
        <row r="362">
          <cell r="E362" t="str">
            <v>PROYECTOS DE INFRAESTRUCTURA DEL PERU S. REPORTE ADUANAS 20151125</v>
          </cell>
          <cell r="G362">
            <v>0</v>
          </cell>
          <cell r="H362">
            <v>2.9762399273278075</v>
          </cell>
        </row>
        <row r="363">
          <cell r="E363" t="str">
            <v>RED DE ENERGIA DEL PERU SA REPORTE ADUANAS 20151007</v>
          </cell>
          <cell r="G363">
            <v>0</v>
          </cell>
          <cell r="H363">
            <v>2.5510209178782262</v>
          </cell>
        </row>
        <row r="366">
          <cell r="G366" t="str">
            <v>US$/kg</v>
          </cell>
          <cell r="H366">
            <v>3.0104053533838528</v>
          </cell>
        </row>
        <row r="367">
          <cell r="G367" t="str">
            <v>US$/Unidad</v>
          </cell>
          <cell r="H367">
            <v>2.8663135874705872</v>
          </cell>
          <cell r="I367">
            <v>2.8663135874705872</v>
          </cell>
        </row>
        <row r="372">
          <cell r="H372" t="str">
            <v>I-404</v>
          </cell>
        </row>
        <row r="375">
          <cell r="E375" t="str">
            <v xml:space="preserve"> </v>
          </cell>
        </row>
        <row r="376">
          <cell r="E376" t="str">
            <v>C9-500</v>
          </cell>
          <cell r="F376" t="str">
            <v>Conductor ACCR 484 mm2 Engrasado</v>
          </cell>
          <cell r="H376">
            <v>57020</v>
          </cell>
        </row>
        <row r="378">
          <cell r="E378" t="str">
            <v>Conductor ACCR 484 mm2 Engrasado</v>
          </cell>
        </row>
        <row r="380">
          <cell r="F380" t="str">
            <v>TIPO DE CAMBIO (S/.POR US$) :</v>
          </cell>
          <cell r="G380">
            <v>3.2450000000000001</v>
          </cell>
        </row>
        <row r="381">
          <cell r="F381" t="str">
            <v>FECHA DE REFERENCIA :</v>
          </cell>
          <cell r="G381">
            <v>43100</v>
          </cell>
        </row>
        <row r="383">
          <cell r="H383" t="str">
            <v xml:space="preserve">PRECIO </v>
          </cell>
        </row>
        <row r="384">
          <cell r="E384" t="str">
            <v>FUENTE</v>
          </cell>
          <cell r="G384" t="str">
            <v>TIPO</v>
          </cell>
          <cell r="H384" t="str">
            <v>UNITARIO</v>
          </cell>
        </row>
        <row r="385">
          <cell r="H385" t="str">
            <v>(US$/kg)</v>
          </cell>
        </row>
        <row r="386">
          <cell r="E386" t="str">
            <v>COTIZACIÓN 3M, 20/02/2013 - RR LDS</v>
          </cell>
          <cell r="G386">
            <v>0</v>
          </cell>
          <cell r="H386">
            <v>57020</v>
          </cell>
        </row>
        <row r="392">
          <cell r="G392" t="str">
            <v>US$/km</v>
          </cell>
          <cell r="H392">
            <v>57020</v>
          </cell>
        </row>
        <row r="393">
          <cell r="G393" t="str">
            <v>US$/Unidad</v>
          </cell>
          <cell r="H393" t="str">
            <v>NO APLICA</v>
          </cell>
          <cell r="I393">
            <v>57020</v>
          </cell>
        </row>
        <row r="399">
          <cell r="H399" t="str">
            <v>I-404</v>
          </cell>
        </row>
        <row r="402">
          <cell r="E402" t="str">
            <v xml:space="preserve"> </v>
          </cell>
        </row>
        <row r="403">
          <cell r="E403" t="str">
            <v>C9-150</v>
          </cell>
          <cell r="F403" t="str">
            <v>Conductor ACCR 175 mm2 Engrasado</v>
          </cell>
          <cell r="H403">
            <v>25170</v>
          </cell>
        </row>
        <row r="405">
          <cell r="E405" t="str">
            <v>Conductor ACCR 175 mm2 Engrasado</v>
          </cell>
        </row>
        <row r="407">
          <cell r="F407" t="str">
            <v>TIPO DE CAMBIO (S/.POR US$) :</v>
          </cell>
          <cell r="G407">
            <v>3.2450000000000001</v>
          </cell>
        </row>
        <row r="408">
          <cell r="F408" t="str">
            <v>FECHA DE REFERENCIA :</v>
          </cell>
          <cell r="G408">
            <v>43100</v>
          </cell>
        </row>
        <row r="410">
          <cell r="H410" t="str">
            <v xml:space="preserve">PRECIO </v>
          </cell>
        </row>
        <row r="411">
          <cell r="E411" t="str">
            <v>FUENTE</v>
          </cell>
          <cell r="G411" t="str">
            <v>TIPO</v>
          </cell>
          <cell r="H411" t="str">
            <v>UNITARIO</v>
          </cell>
        </row>
        <row r="412">
          <cell r="H412" t="str">
            <v>(US$/kg)</v>
          </cell>
        </row>
        <row r="413">
          <cell r="E413" t="str">
            <v>COTIZACIÓN 3M, 20/02/2013 - RR LDS</v>
          </cell>
          <cell r="G413">
            <v>0</v>
          </cell>
          <cell r="H413">
            <v>25170</v>
          </cell>
        </row>
        <row r="419">
          <cell r="G419" t="str">
            <v>US$/km</v>
          </cell>
          <cell r="H419">
            <v>25170</v>
          </cell>
        </row>
        <row r="420">
          <cell r="G420" t="str">
            <v>US$/Unidad</v>
          </cell>
          <cell r="H420" t="str">
            <v>NO APLICA</v>
          </cell>
          <cell r="I420">
            <v>25170</v>
          </cell>
        </row>
        <row r="426">
          <cell r="H426" t="str">
            <v>I-404</v>
          </cell>
        </row>
        <row r="429">
          <cell r="E429" t="str">
            <v xml:space="preserve"> </v>
          </cell>
        </row>
        <row r="430">
          <cell r="E430" t="str">
            <v>ACSR</v>
          </cell>
          <cell r="F430" t="str">
            <v>Conductor ACSR</v>
          </cell>
          <cell r="H430">
            <v>2.0184061479574322</v>
          </cell>
        </row>
        <row r="432">
          <cell r="E432" t="str">
            <v>Conductor ACSR</v>
          </cell>
        </row>
        <row r="434">
          <cell r="F434" t="str">
            <v>TIPO DE CAMBIO (S/.POR US$) :</v>
          </cell>
          <cell r="G434">
            <v>3.2450000000000001</v>
          </cell>
        </row>
        <row r="435">
          <cell r="F435" t="str">
            <v>FECHA DE REFERENCIA :</v>
          </cell>
          <cell r="G435">
            <v>43100</v>
          </cell>
        </row>
        <row r="437">
          <cell r="H437" t="str">
            <v xml:space="preserve">PRECIO </v>
          </cell>
        </row>
        <row r="438">
          <cell r="E438" t="str">
            <v>FUENTE</v>
          </cell>
          <cell r="G438" t="str">
            <v>TIPO</v>
          </cell>
          <cell r="H438" t="str">
            <v>UNITARIO</v>
          </cell>
        </row>
        <row r="439">
          <cell r="H439" t="str">
            <v>(US$/kg)</v>
          </cell>
        </row>
        <row r="440">
          <cell r="E440" t="str">
            <v>COMERCIALIZADORA DE FABRIC. ELECT. SAC REPORTE ADUANAS 20170215</v>
          </cell>
          <cell r="G440">
            <v>0</v>
          </cell>
          <cell r="H440">
            <v>2.0631580094065218</v>
          </cell>
        </row>
        <row r="441">
          <cell r="E441" t="str">
            <v>MANUFACTURAS INDUSTRIALES MENDOZA S.A. REPORTE ADUANAS 20170216</v>
          </cell>
          <cell r="G441">
            <v>0</v>
          </cell>
          <cell r="H441">
            <v>1.8928525714285713</v>
          </cell>
        </row>
        <row r="442">
          <cell r="E442" t="str">
            <v>CONSORCIO MASTER SOCIEDAD ANONIMA CERRAD REPORTE ADUANAS 20170307</v>
          </cell>
          <cell r="G442">
            <v>0</v>
          </cell>
          <cell r="H442">
            <v>1.8556754130223518</v>
          </cell>
        </row>
        <row r="443">
          <cell r="E443" t="str">
            <v>CONSORCIO MASTER SOCIEDAD ANONIMA CERRAD REPORTE ADUANAS 20170307</v>
          </cell>
          <cell r="G443">
            <v>0</v>
          </cell>
          <cell r="H443">
            <v>1.8431250000000001</v>
          </cell>
        </row>
        <row r="444">
          <cell r="E444" t="str">
            <v>COPEMI S.A.C. CONSTRUCTORES REPORTE ADUANAS 20170307</v>
          </cell>
          <cell r="G444">
            <v>0</v>
          </cell>
          <cell r="H444">
            <v>2.140434894493052</v>
          </cell>
        </row>
        <row r="445">
          <cell r="E445" t="str">
            <v>COPEMI S.A.C. CONSTRUCTORES REPORTE ADUANAS 20170307</v>
          </cell>
          <cell r="G445">
            <v>0</v>
          </cell>
          <cell r="H445">
            <v>2.096700811897716</v>
          </cell>
        </row>
        <row r="446">
          <cell r="E446" t="str">
            <v>ANIXTER JORVEX S.A.C. REPORTE ADUANAS 20170328</v>
          </cell>
          <cell r="G446">
            <v>0</v>
          </cell>
          <cell r="H446">
            <v>3.7884276729559745</v>
          </cell>
        </row>
        <row r="447">
          <cell r="E447" t="str">
            <v>ANIXTER JORVEX S.A.C. REPORTE ADUANAS 20170731</v>
          </cell>
          <cell r="G447">
            <v>0</v>
          </cell>
          <cell r="H447">
            <v>2.2368963354538125</v>
          </cell>
        </row>
        <row r="466">
          <cell r="G466" t="str">
            <v>US$/kg</v>
          </cell>
          <cell r="H466">
            <v>2.2396588385822498</v>
          </cell>
        </row>
        <row r="467">
          <cell r="G467" t="str">
            <v>US$/Unidad</v>
          </cell>
          <cell r="H467">
            <v>2.0184061479574322</v>
          </cell>
          <cell r="I467">
            <v>2.0184061479574322</v>
          </cell>
        </row>
        <row r="472">
          <cell r="H472" t="str">
            <v>I-404</v>
          </cell>
        </row>
        <row r="475">
          <cell r="E475" t="str">
            <v xml:space="preserve"> </v>
          </cell>
        </row>
        <row r="476">
          <cell r="E476" t="str">
            <v>XLPE220CU</v>
          </cell>
          <cell r="F476" t="str">
            <v>Conductor XLPE, 220kV - COBRE</v>
          </cell>
          <cell r="H476">
            <v>6.9583635141900002</v>
          </cell>
        </row>
        <row r="478">
          <cell r="E478" t="str">
            <v>Conductor XLPE, 220kV - COBRE</v>
          </cell>
        </row>
        <row r="480">
          <cell r="F480" t="str">
            <v>TIPO DE CAMBIO (S/.POR US$) :</v>
          </cell>
          <cell r="G480">
            <v>3.2450000000000001</v>
          </cell>
        </row>
        <row r="481">
          <cell r="F481" t="str">
            <v>FECHA DE REFERENCIA :</v>
          </cell>
          <cell r="G481">
            <v>43100</v>
          </cell>
        </row>
        <row r="483">
          <cell r="H483" t="str">
            <v xml:space="preserve">PRECIO </v>
          </cell>
        </row>
        <row r="484">
          <cell r="E484" t="str">
            <v>FUENTE</v>
          </cell>
          <cell r="G484" t="str">
            <v>TIPO</v>
          </cell>
          <cell r="H484" t="str">
            <v>UNITARIO</v>
          </cell>
        </row>
        <row r="485">
          <cell r="H485" t="str">
            <v>(US$/kg)</v>
          </cell>
        </row>
        <row r="486">
          <cell r="E486" t="str">
            <v>TECSUR S.A. REPORTE ADUANAS 20170808</v>
          </cell>
          <cell r="G486">
            <v>0</v>
          </cell>
          <cell r="H486">
            <v>6.957036187771573</v>
          </cell>
        </row>
        <row r="487">
          <cell r="E487" t="str">
            <v>TECSUR S.A. REPORTE ADUANAS 20170808</v>
          </cell>
          <cell r="G487">
            <v>0</v>
          </cell>
          <cell r="H487">
            <v>6.957036187771573</v>
          </cell>
        </row>
        <row r="488">
          <cell r="E488" t="str">
            <v>TECSUR S.A. REPORTE ADUANAS 20170808</v>
          </cell>
          <cell r="G488">
            <v>0</v>
          </cell>
          <cell r="H488">
            <v>6.957036187771573</v>
          </cell>
        </row>
        <row r="489">
          <cell r="E489" t="str">
            <v>TECSUR S.A. REPORTE ADUANAS 20170808</v>
          </cell>
          <cell r="G489">
            <v>0</v>
          </cell>
          <cell r="H489">
            <v>6.9570365707069026</v>
          </cell>
        </row>
        <row r="490">
          <cell r="E490" t="str">
            <v>TECSUR S.A. REPORTE ADUANAS 20170808</v>
          </cell>
          <cell r="G490">
            <v>0</v>
          </cell>
          <cell r="H490">
            <v>6.9570365707069026</v>
          </cell>
        </row>
        <row r="491">
          <cell r="E491" t="str">
            <v>TECSUR S.A. REPORTE ADUANAS 20170808</v>
          </cell>
          <cell r="G491">
            <v>0</v>
          </cell>
          <cell r="H491">
            <v>6.9570365707069026</v>
          </cell>
        </row>
        <row r="492">
          <cell r="E492" t="str">
            <v>TECSUR S.A. REPORTE ADUANAS 20170808</v>
          </cell>
          <cell r="G492">
            <v>0</v>
          </cell>
          <cell r="H492">
            <v>6.9570444908559503</v>
          </cell>
        </row>
        <row r="493">
          <cell r="E493" t="str">
            <v>TECSUR S.A. REPORTE ADUANAS 20170808</v>
          </cell>
          <cell r="G493">
            <v>0</v>
          </cell>
          <cell r="H493">
            <v>6.9570444908559503</v>
          </cell>
        </row>
        <row r="494">
          <cell r="E494" t="str">
            <v>TECSUR S.A. REPORTE ADUANAS 20170808</v>
          </cell>
          <cell r="G494">
            <v>0</v>
          </cell>
          <cell r="H494">
            <v>6.9570444908559503</v>
          </cell>
        </row>
        <row r="495">
          <cell r="E495" t="str">
            <v>TECSUR S.A. REPORTE ADUANAS 20170816</v>
          </cell>
          <cell r="G495">
            <v>0</v>
          </cell>
          <cell r="H495">
            <v>6.9575367005079256</v>
          </cell>
        </row>
        <row r="496">
          <cell r="E496" t="str">
            <v>TECSUR S.A. REPORTE ADUANAS 20170816</v>
          </cell>
          <cell r="G496">
            <v>0</v>
          </cell>
          <cell r="H496">
            <v>6.9575367005079256</v>
          </cell>
        </row>
        <row r="497">
          <cell r="E497" t="str">
            <v>TECSUR S.A. REPORTE ADUANAS 20170816</v>
          </cell>
          <cell r="G497">
            <v>0</v>
          </cell>
          <cell r="H497">
            <v>6.9575367005079256</v>
          </cell>
        </row>
        <row r="498">
          <cell r="E498" t="str">
            <v>TECSUR S.A. REPORTE ADUANAS 20170816</v>
          </cell>
          <cell r="G498">
            <v>0</v>
          </cell>
          <cell r="H498">
            <v>6.9575367005079256</v>
          </cell>
        </row>
        <row r="499">
          <cell r="E499" t="str">
            <v>TECSUR S.A. REPORTE ADUANAS 20170816</v>
          </cell>
          <cell r="G499">
            <v>0</v>
          </cell>
          <cell r="H499">
            <v>6.9575367005079256</v>
          </cell>
        </row>
        <row r="500">
          <cell r="E500" t="str">
            <v>TECSUR S.A. REPORTE ADUANAS 20170816</v>
          </cell>
          <cell r="G500">
            <v>0</v>
          </cell>
          <cell r="H500">
            <v>6.9623770012192656</v>
          </cell>
        </row>
        <row r="501">
          <cell r="E501" t="str">
            <v>TECSUR S.A. REPORTE ADUANAS 20170816</v>
          </cell>
          <cell r="G501">
            <v>0</v>
          </cell>
          <cell r="H501">
            <v>6.9623770012192656</v>
          </cell>
        </row>
        <row r="502">
          <cell r="E502" t="str">
            <v>TECSUR S.A. REPORTE ADUANAS 20170816</v>
          </cell>
          <cell r="G502">
            <v>0</v>
          </cell>
          <cell r="H502">
            <v>6.9623770012192656</v>
          </cell>
        </row>
        <row r="503">
          <cell r="E503" t="str">
            <v>TECSUR S.A. REPORTE ADUANAS 20170816</v>
          </cell>
          <cell r="G503">
            <v>0</v>
          </cell>
          <cell r="H503">
            <v>6.9623770012192656</v>
          </cell>
        </row>
        <row r="533">
          <cell r="G533" t="str">
            <v>US$/kg</v>
          </cell>
          <cell r="H533">
            <v>6.9583635141900002</v>
          </cell>
        </row>
        <row r="534">
          <cell r="G534" t="str">
            <v>US$/Unidad</v>
          </cell>
          <cell r="H534">
            <v>6.9583635141900002</v>
          </cell>
          <cell r="I534">
            <v>6.9583635141900002</v>
          </cell>
        </row>
        <row r="540">
          <cell r="H540" t="str">
            <v>I-404</v>
          </cell>
        </row>
        <row r="543">
          <cell r="E543" t="str">
            <v xml:space="preserve"> </v>
          </cell>
        </row>
        <row r="544">
          <cell r="E544" t="str">
            <v>XLPE138CU</v>
          </cell>
          <cell r="F544" t="str">
            <v>Conductor XLPE, 138kV - COBRE</v>
          </cell>
          <cell r="H544">
            <v>6.9205315425944844</v>
          </cell>
        </row>
        <row r="546">
          <cell r="E546" t="str">
            <v>Conductor XLPE, 138kV - COBRE</v>
          </cell>
        </row>
        <row r="548">
          <cell r="F548" t="str">
            <v>TIPO DE CAMBIO (S/.POR US$) :</v>
          </cell>
          <cell r="G548">
            <v>3.2450000000000001</v>
          </cell>
        </row>
        <row r="549">
          <cell r="F549" t="str">
            <v>FECHA DE REFERENCIA :</v>
          </cell>
          <cell r="G549">
            <v>43100</v>
          </cell>
        </row>
        <row r="551">
          <cell r="H551" t="str">
            <v xml:space="preserve">PRECIO </v>
          </cell>
        </row>
        <row r="552">
          <cell r="E552" t="str">
            <v>FUENTE</v>
          </cell>
          <cell r="G552" t="str">
            <v>TIPO</v>
          </cell>
          <cell r="H552" t="str">
            <v>UNITARIO</v>
          </cell>
        </row>
        <row r="553">
          <cell r="H553" t="str">
            <v>(US$/kg)</v>
          </cell>
        </row>
        <row r="554">
          <cell r="E554" t="str">
            <v>Estimado en base a precios de conductores</v>
          </cell>
          <cell r="G554">
            <v>0</v>
          </cell>
          <cell r="H554">
            <v>6.9205315425944844</v>
          </cell>
        </row>
        <row r="563">
          <cell r="G563" t="str">
            <v>US$/kg</v>
          </cell>
          <cell r="H563">
            <v>6.9205315425944844</v>
          </cell>
        </row>
        <row r="564">
          <cell r="G564" t="str">
            <v>US$/Unidad</v>
          </cell>
          <cell r="H564" t="str">
            <v>NO APLICA</v>
          </cell>
          <cell r="I564">
            <v>6.9205315425944844</v>
          </cell>
        </row>
        <row r="570">
          <cell r="H570" t="str">
            <v>I-404</v>
          </cell>
        </row>
        <row r="573">
          <cell r="E573" t="str">
            <v xml:space="preserve"> </v>
          </cell>
        </row>
        <row r="574">
          <cell r="E574" t="str">
            <v>XLPE033CU</v>
          </cell>
          <cell r="F574" t="str">
            <v>Conductor XLPE, 33kV - COBRE</v>
          </cell>
          <cell r="H574">
            <v>5.5413688920990367</v>
          </cell>
        </row>
        <row r="576">
          <cell r="E576" t="str">
            <v>Conductor XLPE, 33kV - COBRE</v>
          </cell>
        </row>
        <row r="578">
          <cell r="F578" t="str">
            <v>TIPO DE CAMBIO (S/.POR US$) :</v>
          </cell>
          <cell r="G578">
            <v>3.2450000000000001</v>
          </cell>
        </row>
        <row r="579">
          <cell r="F579" t="str">
            <v>FECHA DE REFERENCIA :</v>
          </cell>
          <cell r="G579">
            <v>43100</v>
          </cell>
        </row>
        <row r="581">
          <cell r="H581" t="str">
            <v xml:space="preserve">PRECIO </v>
          </cell>
        </row>
        <row r="582">
          <cell r="E582" t="str">
            <v>FUENTE</v>
          </cell>
          <cell r="G582" t="str">
            <v>TIPO</v>
          </cell>
          <cell r="H582" t="str">
            <v>UNITARIO</v>
          </cell>
        </row>
        <row r="583">
          <cell r="H583" t="str">
            <v>(US$/kg)</v>
          </cell>
        </row>
        <row r="584">
          <cell r="E584" t="str">
            <v>SIEMENS SAC REPORTE ADUANAS 20170410</v>
          </cell>
          <cell r="G584">
            <v>0</v>
          </cell>
          <cell r="H584">
            <v>5.9537283933111684</v>
          </cell>
        </row>
        <row r="585">
          <cell r="E585" t="str">
            <v>SIEMENS SAC REPORTE ADUANAS 20170410</v>
          </cell>
          <cell r="G585">
            <v>0</v>
          </cell>
          <cell r="H585">
            <v>5.9537538501963416</v>
          </cell>
        </row>
        <row r="586">
          <cell r="E586" t="str">
            <v>SIEMENS SAC REPORTE ADUANAS 20170410</v>
          </cell>
          <cell r="G586">
            <v>0</v>
          </cell>
          <cell r="H586">
            <v>5.9537397218792947</v>
          </cell>
        </row>
        <row r="587">
          <cell r="E587" t="str">
            <v>CENTELSA PERU S.A.C. REPORTE ADUANAS 20170130</v>
          </cell>
          <cell r="G587">
            <v>0</v>
          </cell>
          <cell r="H587">
            <v>5.8387810772927979</v>
          </cell>
        </row>
        <row r="588">
          <cell r="E588" t="str">
            <v>TECSUR S.A. REPORTE ADUANAS 20170815</v>
          </cell>
          <cell r="G588">
            <v>0</v>
          </cell>
          <cell r="H588">
            <v>2.6660398387096773</v>
          </cell>
        </row>
        <row r="589">
          <cell r="E589" t="str">
            <v>TECSUR S.A. REPORTE ADUANAS 20170704</v>
          </cell>
          <cell r="G589">
            <v>0</v>
          </cell>
          <cell r="H589">
            <v>2.843102189781022</v>
          </cell>
        </row>
        <row r="590">
          <cell r="E590" t="str">
            <v>TECSUR S.A. REPORTE ADUANAS 20170704</v>
          </cell>
          <cell r="G590">
            <v>0</v>
          </cell>
          <cell r="H590">
            <v>2.780446638883856</v>
          </cell>
        </row>
        <row r="591">
          <cell r="E591" t="str">
            <v>CABLES ELECTRICOS BRANDE S.A.C. REPORTE ADUANAS 20170821</v>
          </cell>
          <cell r="G591">
            <v>0</v>
          </cell>
          <cell r="H591">
            <v>2.7745929968167347</v>
          </cell>
        </row>
        <row r="592">
          <cell r="E592" t="str">
            <v>GENERAL CABLE PERU S.A.C. REPORTE ADUANAS 20170704</v>
          </cell>
          <cell r="G592">
            <v>0</v>
          </cell>
          <cell r="H592">
            <v>4.9430080213903747</v>
          </cell>
        </row>
        <row r="593">
          <cell r="E593" t="str">
            <v>GENERAL CABLE PERU S.A.C. REPORTE ADUANAS 20170704</v>
          </cell>
          <cell r="G593">
            <v>0</v>
          </cell>
          <cell r="H593">
            <v>5.274382871536524</v>
          </cell>
        </row>
        <row r="594">
          <cell r="E594" t="str">
            <v>CJR RENEWABLES PERU SOCIEDAD ANONIMA CER REPORTE ADUANAS 20170731</v>
          </cell>
          <cell r="G594">
            <v>0</v>
          </cell>
          <cell r="H594">
            <v>8.1276618122977347</v>
          </cell>
        </row>
        <row r="595">
          <cell r="E595" t="str">
            <v>CENTELSA PERU S.A.C. REPORTE ADUANAS 20171214</v>
          </cell>
          <cell r="G595">
            <v>0</v>
          </cell>
          <cell r="H595">
            <v>6.1044480827445451</v>
          </cell>
        </row>
        <row r="596">
          <cell r="E596" t="str">
            <v>CENTELSA PERU S.A.C. REPORTE ADUANAS 20171227</v>
          </cell>
          <cell r="G596">
            <v>0</v>
          </cell>
          <cell r="H596">
            <v>4.8721883090867575</v>
          </cell>
        </row>
        <row r="597">
          <cell r="E597" t="str">
            <v>CENTELSA PERU S.A.C. REPORTE ADUANAS 20171214</v>
          </cell>
          <cell r="G597">
            <v>0</v>
          </cell>
          <cell r="H597">
            <v>6.104446253766822</v>
          </cell>
        </row>
        <row r="707">
          <cell r="G707" t="str">
            <v>US$/kg</v>
          </cell>
          <cell r="H707">
            <v>5.013594289835261</v>
          </cell>
        </row>
        <row r="708">
          <cell r="G708" t="str">
            <v>US$/Unidad</v>
          </cell>
          <cell r="H708">
            <v>5.5413688920990367</v>
          </cell>
          <cell r="I708">
            <v>5.5413688920990367</v>
          </cell>
        </row>
        <row r="713">
          <cell r="H713" t="str">
            <v>I-404</v>
          </cell>
        </row>
        <row r="716">
          <cell r="E716" t="str">
            <v xml:space="preserve"> </v>
          </cell>
        </row>
        <row r="717">
          <cell r="E717" t="str">
            <v>XLPE060CU</v>
          </cell>
          <cell r="F717" t="str">
            <v>Conductor XLPE, 60kV - COBRE</v>
          </cell>
          <cell r="H717">
            <v>6.8845450330280178</v>
          </cell>
        </row>
        <row r="719">
          <cell r="E719" t="str">
            <v>Conductor XLPE, 60kV - COBRE</v>
          </cell>
        </row>
        <row r="721">
          <cell r="F721" t="str">
            <v>TIPO DE CAMBIO (S/.POR US$) :</v>
          </cell>
          <cell r="G721">
            <v>3.2450000000000001</v>
          </cell>
        </row>
        <row r="722">
          <cell r="F722" t="str">
            <v>FECHA DE REFERENCIA :</v>
          </cell>
          <cell r="G722">
            <v>43100</v>
          </cell>
        </row>
        <row r="724">
          <cell r="H724" t="str">
            <v xml:space="preserve">PRECIO </v>
          </cell>
        </row>
        <row r="725">
          <cell r="E725" t="str">
            <v>FUENTE</v>
          </cell>
          <cell r="G725" t="str">
            <v>TIPO</v>
          </cell>
          <cell r="H725" t="str">
            <v>UNITARIO</v>
          </cell>
        </row>
        <row r="726">
          <cell r="H726" t="str">
            <v>(US$/kg)</v>
          </cell>
        </row>
        <row r="727">
          <cell r="E727" t="str">
            <v>ENEL DISTRIBUCION PERU S.A.A. REPORTE ADUANAS 20170123</v>
          </cell>
          <cell r="G727">
            <v>0</v>
          </cell>
          <cell r="H727">
            <v>4.778993100034036</v>
          </cell>
        </row>
        <row r="728">
          <cell r="E728" t="str">
            <v>TECSUR S.A. REPORTE ADUANAS 20170816</v>
          </cell>
          <cell r="G728">
            <v>0</v>
          </cell>
          <cell r="H728">
            <v>6.3914092202596331</v>
          </cell>
        </row>
        <row r="729">
          <cell r="E729" t="str">
            <v>TECSUR S.A. REPORTE ADUANAS 20170816</v>
          </cell>
          <cell r="G729">
            <v>0</v>
          </cell>
          <cell r="H729">
            <v>6.3914345721365935</v>
          </cell>
        </row>
        <row r="730">
          <cell r="E730" t="str">
            <v>TECSUR S.A. REPORTE ADUANAS 20170816</v>
          </cell>
          <cell r="G730">
            <v>0</v>
          </cell>
          <cell r="H730">
            <v>6.3914710561626968</v>
          </cell>
        </row>
        <row r="731">
          <cell r="E731" t="str">
            <v>TECSUR S.A. REPORTE ADUANAS 20170816</v>
          </cell>
          <cell r="G731">
            <v>0</v>
          </cell>
          <cell r="H731">
            <v>6.3959132228770255</v>
          </cell>
        </row>
        <row r="732">
          <cell r="E732" t="str">
            <v>TECSUR S.A. REPORTE ADUANAS 20170816</v>
          </cell>
          <cell r="G732">
            <v>0</v>
          </cell>
          <cell r="H732">
            <v>6.3958497045639584</v>
          </cell>
        </row>
        <row r="733">
          <cell r="E733" t="str">
            <v>TECSUR S.A. REPORTE ADUANAS 20170816</v>
          </cell>
          <cell r="G733">
            <v>0</v>
          </cell>
          <cell r="H733">
            <v>6.3957859806230095</v>
          </cell>
        </row>
        <row r="734">
          <cell r="E734" t="str">
            <v>TECSUR S.A. REPORTE ADUANAS 20170816</v>
          </cell>
          <cell r="G734">
            <v>0</v>
          </cell>
          <cell r="H734">
            <v>6.391438736556637</v>
          </cell>
        </row>
        <row r="735">
          <cell r="E735" t="str">
            <v>TECSUR S.A. REPORTE ADUANAS 20170816</v>
          </cell>
          <cell r="G735">
            <v>0</v>
          </cell>
          <cell r="H735">
            <v>6.3914092202596331</v>
          </cell>
        </row>
        <row r="736">
          <cell r="E736" t="str">
            <v>TECSUR S.A. REPORTE ADUANAS 20170901</v>
          </cell>
          <cell r="G736">
            <v>0</v>
          </cell>
          <cell r="H736">
            <v>6.9092716162341157</v>
          </cell>
        </row>
        <row r="737">
          <cell r="E737" t="str">
            <v>TECSUR S.A. REPORTE ADUANAS 20170901</v>
          </cell>
          <cell r="G737">
            <v>0</v>
          </cell>
          <cell r="H737">
            <v>6.9092239119128216</v>
          </cell>
        </row>
        <row r="738">
          <cell r="E738" t="str">
            <v>TECSUR S.A. REPORTE ADUANAS 20170901</v>
          </cell>
          <cell r="G738">
            <v>0</v>
          </cell>
          <cell r="H738">
            <v>6.9093359008297126</v>
          </cell>
        </row>
        <row r="739">
          <cell r="E739" t="str">
            <v>TECSUR S.A. REPORTE ADUANAS 20170901</v>
          </cell>
          <cell r="G739">
            <v>0</v>
          </cell>
          <cell r="H739">
            <v>6.9093359008297126</v>
          </cell>
        </row>
        <row r="740">
          <cell r="E740" t="str">
            <v>TECSUR S.A. REPORTE ADUANAS 20170901</v>
          </cell>
          <cell r="G740">
            <v>0</v>
          </cell>
          <cell r="H740">
            <v>6.9092716162341157</v>
          </cell>
        </row>
        <row r="741">
          <cell r="E741" t="str">
            <v>TECSUR S.A. REPORTE ADUANAS 20170901</v>
          </cell>
          <cell r="G741">
            <v>0</v>
          </cell>
          <cell r="H741">
            <v>6.9092716162341157</v>
          </cell>
        </row>
        <row r="742">
          <cell r="E742" t="str">
            <v>TECSUR S.A. REPORTE ADUANAS 20170901</v>
          </cell>
          <cell r="G742">
            <v>0</v>
          </cell>
          <cell r="H742">
            <v>6.3921280538603158</v>
          </cell>
        </row>
        <row r="743">
          <cell r="E743" t="str">
            <v>TECSUR S.A. REPORTE ADUANAS 20170901</v>
          </cell>
          <cell r="G743">
            <v>0</v>
          </cell>
          <cell r="H743">
            <v>6.3922291215896143</v>
          </cell>
        </row>
        <row r="744">
          <cell r="E744" t="str">
            <v>TECSUR S.A. REPORTE ADUANAS 20170901</v>
          </cell>
          <cell r="G744">
            <v>0</v>
          </cell>
          <cell r="H744">
            <v>6.3920609905182104</v>
          </cell>
        </row>
        <row r="745">
          <cell r="E745" t="str">
            <v>TECSUR S.A. REPORTE ADUANAS 20170901</v>
          </cell>
          <cell r="G745">
            <v>0</v>
          </cell>
          <cell r="H745">
            <v>6.3921280538603158</v>
          </cell>
        </row>
        <row r="746">
          <cell r="E746" t="str">
            <v>TECSUR S.A. REPORTE ADUANAS 20170901</v>
          </cell>
          <cell r="G746">
            <v>0</v>
          </cell>
          <cell r="H746">
            <v>6.3921280538603158</v>
          </cell>
        </row>
        <row r="747">
          <cell r="E747" t="str">
            <v>TECSUR S.A. REPORTE ADUANAS 20170901</v>
          </cell>
          <cell r="G747">
            <v>0</v>
          </cell>
          <cell r="H747">
            <v>6.3920609905182104</v>
          </cell>
        </row>
        <row r="748">
          <cell r="E748" t="str">
            <v>TECSUR S.A. REPORTE ADUANAS 20170907</v>
          </cell>
          <cell r="G748">
            <v>0</v>
          </cell>
          <cell r="H748">
            <v>6.9096859675714022</v>
          </cell>
        </row>
        <row r="749">
          <cell r="E749" t="str">
            <v>TECSUR S.A. REPORTE ADUANAS 20170907</v>
          </cell>
          <cell r="G749">
            <v>0</v>
          </cell>
          <cell r="H749">
            <v>6.9102329766229733</v>
          </cell>
        </row>
        <row r="750">
          <cell r="E750" t="str">
            <v>TECSUR S.A. REPORTE ADUANAS 20170907</v>
          </cell>
          <cell r="G750">
            <v>0</v>
          </cell>
          <cell r="H750">
            <v>6.9096859675714022</v>
          </cell>
        </row>
        <row r="751">
          <cell r="E751" t="str">
            <v>TECSUR S.A. REPORTE ADUANAS 20170907</v>
          </cell>
          <cell r="G751">
            <v>0</v>
          </cell>
          <cell r="H751">
            <v>6.9092041870806549</v>
          </cell>
        </row>
        <row r="752">
          <cell r="E752" t="str">
            <v>TECSUR S.A. REPORTE ADUANAS 20170907</v>
          </cell>
          <cell r="G752">
            <v>0</v>
          </cell>
          <cell r="H752">
            <v>6.9091145895763644</v>
          </cell>
        </row>
        <row r="753">
          <cell r="E753" t="str">
            <v>TECSUR S.A. REPORTE ADUANAS 20170907</v>
          </cell>
          <cell r="G753">
            <v>0</v>
          </cell>
          <cell r="H753">
            <v>6.9091145895763644</v>
          </cell>
        </row>
        <row r="754">
          <cell r="E754" t="str">
            <v>TECSUR S.A. REPORTE ADUANAS 20170907</v>
          </cell>
          <cell r="G754">
            <v>0</v>
          </cell>
          <cell r="H754">
            <v>6.9091450336258964</v>
          </cell>
        </row>
        <row r="755">
          <cell r="E755" t="str">
            <v>TECSUR S.A. REPORTE ADUANAS 20170907</v>
          </cell>
          <cell r="G755">
            <v>0</v>
          </cell>
          <cell r="H755">
            <v>6.9091450336258964</v>
          </cell>
        </row>
        <row r="756">
          <cell r="E756" t="str">
            <v>TECSUR S.A. REPORTE ADUANAS 20170907</v>
          </cell>
          <cell r="G756">
            <v>0</v>
          </cell>
          <cell r="H756">
            <v>6.9091201979365602</v>
          </cell>
        </row>
        <row r="757">
          <cell r="E757" t="str">
            <v>TECSUR S.A. REPORTE ADUANAS 20170907</v>
          </cell>
          <cell r="G757">
            <v>0</v>
          </cell>
          <cell r="H757">
            <v>6.9091145895763644</v>
          </cell>
        </row>
        <row r="758">
          <cell r="E758" t="str">
            <v>TECSUR S.A. REPORTE ADUANAS 20170907</v>
          </cell>
          <cell r="G758">
            <v>0</v>
          </cell>
          <cell r="H758">
            <v>6.9090254235971233</v>
          </cell>
        </row>
        <row r="759">
          <cell r="E759" t="str">
            <v>TECSUR S.A. REPORTE ADUANAS 20170907</v>
          </cell>
          <cell r="G759">
            <v>0</v>
          </cell>
          <cell r="H759">
            <v>6.9091450336258964</v>
          </cell>
        </row>
        <row r="760">
          <cell r="E760" t="str">
            <v>TECSUR S.A. REPORTE ADUANAS 20170912</v>
          </cell>
          <cell r="G760">
            <v>0</v>
          </cell>
          <cell r="H760">
            <v>6.9148300699221412</v>
          </cell>
        </row>
        <row r="761">
          <cell r="E761" t="str">
            <v>TECSUR S.A. REPORTE ADUANAS 20170912</v>
          </cell>
          <cell r="G761">
            <v>0</v>
          </cell>
          <cell r="H761">
            <v>6.9148300699221412</v>
          </cell>
        </row>
        <row r="762">
          <cell r="E762" t="str">
            <v>TECSUR S.A. REPORTE ADUANAS 20170912</v>
          </cell>
          <cell r="G762">
            <v>0</v>
          </cell>
          <cell r="H762">
            <v>6.9148300699221412</v>
          </cell>
        </row>
        <row r="763">
          <cell r="E763" t="str">
            <v>TECSUR S.A. REPORTE ADUANAS 20170912</v>
          </cell>
          <cell r="G763">
            <v>0</v>
          </cell>
          <cell r="H763">
            <v>6.9137152334735221</v>
          </cell>
        </row>
        <row r="764">
          <cell r="E764" t="str">
            <v>TECSUR S.A. REPORTE ADUANAS 20170912</v>
          </cell>
          <cell r="G764">
            <v>0</v>
          </cell>
          <cell r="H764">
            <v>6.9137152334735221</v>
          </cell>
        </row>
        <row r="765">
          <cell r="E765" t="str">
            <v>TECSUR S.A. REPORTE ADUANAS 20170912</v>
          </cell>
          <cell r="G765">
            <v>0</v>
          </cell>
          <cell r="H765">
            <v>6.9148838899408531</v>
          </cell>
        </row>
        <row r="766">
          <cell r="E766" t="str">
            <v>TECSUR S.A. REPORTE ADUANAS 20170912</v>
          </cell>
          <cell r="G766">
            <v>0</v>
          </cell>
          <cell r="H766">
            <v>6.9135363355154693</v>
          </cell>
        </row>
        <row r="767">
          <cell r="E767" t="str">
            <v>TECSUR S.A. REPORTE ADUANAS 20170912</v>
          </cell>
          <cell r="G767">
            <v>0</v>
          </cell>
          <cell r="H767">
            <v>6.9141225058488347</v>
          </cell>
        </row>
        <row r="768">
          <cell r="E768" t="str">
            <v>TECSUR S.A. REPORTE ADUANAS 20170912</v>
          </cell>
          <cell r="G768">
            <v>0</v>
          </cell>
          <cell r="H768">
            <v>6.9140238702789372</v>
          </cell>
        </row>
        <row r="769">
          <cell r="E769" t="str">
            <v>TECSUR S.A. REPORTE ADUANAS 20170912</v>
          </cell>
          <cell r="G769">
            <v>0</v>
          </cell>
          <cell r="H769">
            <v>6.7810003361948681</v>
          </cell>
        </row>
        <row r="770">
          <cell r="E770" t="str">
            <v>TECSUR S.A. REPORTE ADUANAS 20170912</v>
          </cell>
          <cell r="G770">
            <v>0</v>
          </cell>
          <cell r="H770">
            <v>6.7810003361948681</v>
          </cell>
        </row>
        <row r="771">
          <cell r="E771" t="str">
            <v>TECSUR S.A. REPORTE ADUANAS 20170912</v>
          </cell>
          <cell r="G771">
            <v>0</v>
          </cell>
          <cell r="H771">
            <v>6.7810003361948681</v>
          </cell>
        </row>
        <row r="772">
          <cell r="E772" t="str">
            <v>TECSUR S.A. REPORTE ADUANAS 20170912</v>
          </cell>
          <cell r="G772">
            <v>0</v>
          </cell>
          <cell r="H772">
            <v>6.781002342130833</v>
          </cell>
        </row>
        <row r="773">
          <cell r="E773" t="str">
            <v>TECSUR S.A. REPORTE ADUANAS 20170912</v>
          </cell>
          <cell r="G773">
            <v>0</v>
          </cell>
          <cell r="H773">
            <v>6.781002342130833</v>
          </cell>
        </row>
        <row r="774">
          <cell r="E774" t="str">
            <v>TECSUR S.A. REPORTE ADUANAS 20170912</v>
          </cell>
          <cell r="G774">
            <v>0</v>
          </cell>
          <cell r="H774">
            <v>6.781002342130833</v>
          </cell>
        </row>
        <row r="775">
          <cell r="E775" t="str">
            <v>TECSUR S.A. REPORTE ADUANAS 20170912</v>
          </cell>
          <cell r="G775">
            <v>0</v>
          </cell>
          <cell r="H775">
            <v>6.9137521797460249</v>
          </cell>
        </row>
        <row r="776">
          <cell r="E776" t="str">
            <v>TECSUR S.A. REPORTE ADUANAS 20170912</v>
          </cell>
          <cell r="G776">
            <v>0</v>
          </cell>
          <cell r="H776">
            <v>6.7801113782788951</v>
          </cell>
        </row>
        <row r="777">
          <cell r="E777" t="str">
            <v>TECSUR S.A. REPORTE ADUANAS 20170912</v>
          </cell>
          <cell r="G777">
            <v>0</v>
          </cell>
          <cell r="H777">
            <v>6.7807916083970632</v>
          </cell>
        </row>
        <row r="778">
          <cell r="E778" t="str">
            <v>TECSUR S.A. REPORTE ADUANAS 20170912</v>
          </cell>
          <cell r="G778">
            <v>0</v>
          </cell>
          <cell r="H778">
            <v>6.78100073738206</v>
          </cell>
        </row>
        <row r="779">
          <cell r="E779" t="str">
            <v>TECSUR S.A. REPORTE ADUANAS 20170912</v>
          </cell>
          <cell r="G779">
            <v>0</v>
          </cell>
          <cell r="H779">
            <v>6.7810011385692537</v>
          </cell>
        </row>
        <row r="780">
          <cell r="E780" t="str">
            <v>TECSUR S.A. REPORTE ADUANAS 20170912</v>
          </cell>
          <cell r="G780">
            <v>0</v>
          </cell>
          <cell r="H780">
            <v>6.7810011385692537</v>
          </cell>
        </row>
        <row r="781">
          <cell r="E781" t="str">
            <v>TECSUR S.A. REPORTE ADUANAS 20170912</v>
          </cell>
          <cell r="G781">
            <v>0</v>
          </cell>
          <cell r="H781">
            <v>6.7810011385692537</v>
          </cell>
        </row>
        <row r="782">
          <cell r="E782" t="str">
            <v>TECSUR S.A. REPORTE ADUANAS 20170912</v>
          </cell>
          <cell r="G782">
            <v>0</v>
          </cell>
          <cell r="H782">
            <v>6.9142903355551963</v>
          </cell>
        </row>
        <row r="783">
          <cell r="E783" t="str">
            <v>TECSUR S.A. REPORTE ADUANAS 20170912</v>
          </cell>
          <cell r="G783">
            <v>0</v>
          </cell>
          <cell r="H783">
            <v>6.9157256424990425</v>
          </cell>
        </row>
        <row r="784">
          <cell r="E784" t="str">
            <v>TECSUR S.A. REPORTE ADUANAS 20170912</v>
          </cell>
          <cell r="G784">
            <v>0</v>
          </cell>
          <cell r="H784">
            <v>6.9157256424990425</v>
          </cell>
        </row>
        <row r="785">
          <cell r="E785" t="str">
            <v>TECSUR S.A. REPORTE ADUANAS 20170920</v>
          </cell>
          <cell r="G785">
            <v>0</v>
          </cell>
          <cell r="H785">
            <v>6.776264321379827</v>
          </cell>
        </row>
        <row r="786">
          <cell r="E786" t="str">
            <v>TECSUR S.A. REPORTE ADUANAS 20170920</v>
          </cell>
          <cell r="G786">
            <v>0</v>
          </cell>
          <cell r="H786">
            <v>6.7762635190054405</v>
          </cell>
        </row>
        <row r="787">
          <cell r="E787" t="str">
            <v>TECSUR S.A. REPORTE ADUANAS 20170920</v>
          </cell>
          <cell r="G787">
            <v>0</v>
          </cell>
          <cell r="H787">
            <v>6.7762635190054405</v>
          </cell>
        </row>
        <row r="788">
          <cell r="E788" t="str">
            <v>TECSUR S.A. REPORTE ADUANAS 20170920</v>
          </cell>
          <cell r="G788">
            <v>0</v>
          </cell>
          <cell r="H788">
            <v>6.7762635190054405</v>
          </cell>
        </row>
        <row r="789">
          <cell r="E789" t="str">
            <v>TECSUR S.A. REPORTE ADUANAS 20170920</v>
          </cell>
          <cell r="G789">
            <v>0</v>
          </cell>
          <cell r="H789">
            <v>6.7762639201926342</v>
          </cell>
        </row>
        <row r="790">
          <cell r="E790" t="str">
            <v>TECSUR S.A. REPORTE ADUANAS 20170920</v>
          </cell>
          <cell r="G790">
            <v>0</v>
          </cell>
          <cell r="H790">
            <v>6.7762635190054405</v>
          </cell>
        </row>
        <row r="791">
          <cell r="E791" t="str">
            <v>TECSUR S.A. REPORTE ADUANAS 20170920</v>
          </cell>
          <cell r="G791">
            <v>0</v>
          </cell>
          <cell r="H791">
            <v>6.7764717351586814</v>
          </cell>
        </row>
        <row r="792">
          <cell r="E792" t="str">
            <v>TECSUR S.A. REPORTE ADUANAS 20170920</v>
          </cell>
          <cell r="G792">
            <v>0</v>
          </cell>
          <cell r="H792">
            <v>6.776264321379827</v>
          </cell>
        </row>
        <row r="793">
          <cell r="E793" t="str">
            <v>TECSUR S.A. REPORTE ADUANAS 20170920</v>
          </cell>
          <cell r="G793">
            <v>0</v>
          </cell>
          <cell r="H793">
            <v>6.7762639201926342</v>
          </cell>
        </row>
        <row r="794">
          <cell r="E794" t="str">
            <v>TECSUR S.A. REPORTE ADUANAS 20170920</v>
          </cell>
          <cell r="G794">
            <v>0</v>
          </cell>
          <cell r="H794">
            <v>6.7762631178182469</v>
          </cell>
        </row>
        <row r="795">
          <cell r="E795" t="str">
            <v>TECSUR S.A. REPORTE ADUANAS 20170920</v>
          </cell>
          <cell r="G795">
            <v>0</v>
          </cell>
          <cell r="H795">
            <v>6.7759912737262615</v>
          </cell>
        </row>
        <row r="796">
          <cell r="E796" t="str">
            <v>BANCO INTERNACIONAL DEL PERU-INTERBANK REPORTE ADUANAS 20171227</v>
          </cell>
          <cell r="G796">
            <v>0</v>
          </cell>
          <cell r="H796">
            <v>6.92637958063884</v>
          </cell>
        </row>
        <row r="797">
          <cell r="E797" t="str">
            <v>BANCO INTERNACIONAL DEL PERU-INTERBANK REPORTE ADUANAS 20171227</v>
          </cell>
          <cell r="G797">
            <v>0</v>
          </cell>
          <cell r="H797">
            <v>6.9272551143200962</v>
          </cell>
        </row>
        <row r="798">
          <cell r="E798" t="str">
            <v>BANCO INTERNACIONAL DEL PERU-INTERBANK REPORTE ADUANAS 20171227</v>
          </cell>
          <cell r="G798">
            <v>0</v>
          </cell>
          <cell r="H798">
            <v>6.926761875822951</v>
          </cell>
        </row>
        <row r="799">
          <cell r="E799" t="str">
            <v>BANCO INTERNACIONAL DEL PERU-INTERBANK REPORTE ADUANAS 20171227</v>
          </cell>
          <cell r="G799">
            <v>0</v>
          </cell>
          <cell r="H799">
            <v>6.9262656021590017</v>
          </cell>
        </row>
        <row r="800">
          <cell r="E800" t="str">
            <v>BANCO INTERNACIONAL DEL PERU-INTERBANK REPORTE ADUANAS 20171227</v>
          </cell>
          <cell r="G800">
            <v>0</v>
          </cell>
          <cell r="H800">
            <v>6.9264455920993013</v>
          </cell>
        </row>
        <row r="801">
          <cell r="E801" t="str">
            <v>BANCO INTERNACIONAL DEL PERU-INTERBANK REPORTE ADUANAS 20171227</v>
          </cell>
          <cell r="G801">
            <v>0</v>
          </cell>
          <cell r="H801">
            <v>6.9263502673796795</v>
          </cell>
        </row>
        <row r="802">
          <cell r="E802" t="str">
            <v>BANCO INTERNACIONAL DEL PERU-INTERBANK REPORTE ADUANAS 20171227</v>
          </cell>
          <cell r="G802">
            <v>0</v>
          </cell>
          <cell r="H802">
            <v>6.9264373440798312</v>
          </cell>
        </row>
        <row r="803">
          <cell r="E803" t="str">
            <v>BANCO INTERNACIONAL DEL PERU-INTERBANK REPORTE ADUANAS 20171227</v>
          </cell>
          <cell r="G803">
            <v>0</v>
          </cell>
          <cell r="H803">
            <v>6.9261073505577277</v>
          </cell>
        </row>
        <row r="804">
          <cell r="E804" t="str">
            <v>BANCO INTERNACIONAL DEL PERU-INTERBANK REPORTE ADUANAS 20171227</v>
          </cell>
          <cell r="G804">
            <v>0</v>
          </cell>
          <cell r="H804">
            <v>6.92637958063884</v>
          </cell>
        </row>
        <row r="805">
          <cell r="E805" t="str">
            <v>BANCO INTERNACIONAL DEL PERU-INTERBANK REPORTE ADUANAS 20171227</v>
          </cell>
          <cell r="G805">
            <v>0</v>
          </cell>
          <cell r="H805">
            <v>6.9267205838840127</v>
          </cell>
        </row>
        <row r="806">
          <cell r="E806" t="str">
            <v>BANCO INTERNACIONAL DEL PERU-INTERBANK REPORTE ADUANAS 20171227</v>
          </cell>
          <cell r="G806">
            <v>0</v>
          </cell>
          <cell r="H806">
            <v>6.9257248362120309</v>
          </cell>
        </row>
        <row r="807">
          <cell r="E807" t="str">
            <v>BANCO INTERNACIONAL DEL PERU-INTERBANK REPORTE ADUANAS 20171227</v>
          </cell>
          <cell r="G807">
            <v>0</v>
          </cell>
          <cell r="H807">
            <v>6.9264455920993013</v>
          </cell>
        </row>
        <row r="808">
          <cell r="E808" t="str">
            <v>BANCO INTERNACIONAL DEL PERU-INTERBANK REPORTE ADUANAS 20171227</v>
          </cell>
          <cell r="G808">
            <v>0</v>
          </cell>
          <cell r="H808">
            <v>6.9266263694748771</v>
          </cell>
        </row>
        <row r="809">
          <cell r="E809" t="str">
            <v>BANCO INTERNACIONAL DEL PERU-INTERBANK REPORTE ADUANAS 20171227</v>
          </cell>
          <cell r="G809">
            <v>0</v>
          </cell>
          <cell r="H809">
            <v>6.9260457271364313</v>
          </cell>
        </row>
        <row r="810">
          <cell r="E810" t="str">
            <v>BANCO INTERNACIONAL DEL PERU-INTERBANK REPORTE ADUANAS 20171227</v>
          </cell>
          <cell r="G810">
            <v>0</v>
          </cell>
          <cell r="H810">
            <v>6.9264211274277594</v>
          </cell>
        </row>
        <row r="811">
          <cell r="E811" t="str">
            <v>BANCO INTERNACIONAL DEL PERU-INTERBANK REPORTE ADUANAS 20171227</v>
          </cell>
          <cell r="G811">
            <v>0</v>
          </cell>
          <cell r="H811">
            <v>6.9261551946853661</v>
          </cell>
        </row>
        <row r="812">
          <cell r="E812" t="str">
            <v>BANCO INTERNACIONAL DEL PERU-INTERBANK REPORTE ADUANAS 20171227</v>
          </cell>
          <cell r="G812">
            <v>0</v>
          </cell>
          <cell r="H812">
            <v>6.9267328876753602</v>
          </cell>
        </row>
        <row r="813">
          <cell r="E813" t="str">
            <v>BANCO INTERNACIONAL DEL PERU-INTERBANK REPORTE ADUANAS 20171227</v>
          </cell>
          <cell r="G813">
            <v>0</v>
          </cell>
          <cell r="H813">
            <v>6.926311214390223</v>
          </cell>
        </row>
        <row r="814">
          <cell r="E814" t="str">
            <v>BANCO INTERNACIONAL DEL PERU-INTERBANK REPORTE ADUANAS 20171227</v>
          </cell>
          <cell r="G814">
            <v>0</v>
          </cell>
          <cell r="H814">
            <v>6.9267524790236461</v>
          </cell>
        </row>
        <row r="815">
          <cell r="E815" t="str">
            <v>BANCO INTERNACIONAL DEL PERU-INTERBANK REPORTE ADUANAS 20171227</v>
          </cell>
          <cell r="G815">
            <v>0</v>
          </cell>
          <cell r="H815">
            <v>6.9262164553229129</v>
          </cell>
        </row>
        <row r="816">
          <cell r="E816" t="str">
            <v>BANCO INTERNACIONAL DEL PERU-INTERBANK REPORTE ADUANAS 20171227</v>
          </cell>
          <cell r="G816">
            <v>0</v>
          </cell>
          <cell r="H816">
            <v>6.9261172267284659</v>
          </cell>
        </row>
        <row r="817">
          <cell r="E817" t="str">
            <v>BANCO INTERNACIONAL DEL PERU-INTERBANK REPORTE ADUANAS 20171227</v>
          </cell>
          <cell r="G817">
            <v>0</v>
          </cell>
          <cell r="H817">
            <v>6.9267423218949826</v>
          </cell>
        </row>
        <row r="818">
          <cell r="E818" t="str">
            <v>BANCO INTERNACIONAL DEL PERU-INTERBANK REPORTE ADUANAS 20171227</v>
          </cell>
          <cell r="G818">
            <v>0</v>
          </cell>
          <cell r="H818">
            <v>6.9266644524577723</v>
          </cell>
        </row>
        <row r="819">
          <cell r="E819" t="str">
            <v>BANCO INTERNACIONAL DEL PERU-INTERBANK REPORTE ADUANAS 20171227</v>
          </cell>
          <cell r="G819">
            <v>0</v>
          </cell>
          <cell r="H819">
            <v>6.9259575704736998</v>
          </cell>
        </row>
        <row r="820">
          <cell r="E820" t="str">
            <v>BANCO INTERNACIONAL DEL PERU-INTERBANK REPORTE ADUANAS 20171227</v>
          </cell>
          <cell r="G820">
            <v>0</v>
          </cell>
          <cell r="H820">
            <v>6.9265472142296618</v>
          </cell>
        </row>
        <row r="821">
          <cell r="E821" t="str">
            <v>BANCO INTERNACIONAL DEL PERU-INTERBANK REPORTE ADUANAS 20171227</v>
          </cell>
          <cell r="G821">
            <v>0</v>
          </cell>
          <cell r="H821">
            <v>6.9265782017378168</v>
          </cell>
        </row>
        <row r="822">
          <cell r="E822" t="str">
            <v>BANCO INTERNACIONAL DEL PERU-INTERBANK REPORTE ADUANAS 20171227</v>
          </cell>
          <cell r="G822">
            <v>0</v>
          </cell>
          <cell r="H822">
            <v>6.9263642518618811</v>
          </cell>
        </row>
        <row r="823">
          <cell r="E823" t="str">
            <v>BANCO INTERNACIONAL DEL PERU-INTERBANK REPORTE ADUANAS 20171227</v>
          </cell>
          <cell r="G823">
            <v>0</v>
          </cell>
          <cell r="H823">
            <v>6.9266833253243636</v>
          </cell>
        </row>
        <row r="824">
          <cell r="E824" t="str">
            <v>BANCO INTERNACIONAL DEL PERU-INTERBANK REPORTE ADUANAS 20171227</v>
          </cell>
          <cell r="G824">
            <v>0</v>
          </cell>
          <cell r="H824">
            <v>6.926434485042499</v>
          </cell>
        </row>
        <row r="825">
          <cell r="E825" t="str">
            <v>BANCO INTERNACIONAL DEL PERU-INTERBANK REPORTE ADUANAS 20171227</v>
          </cell>
          <cell r="G825">
            <v>0</v>
          </cell>
          <cell r="H825">
            <v>6.9261804767309876</v>
          </cell>
        </row>
        <row r="826">
          <cell r="E826" t="str">
            <v>BANCO INTERNACIONAL DEL PERU-INTERBANK REPORTE ADUANAS 20171227</v>
          </cell>
          <cell r="G826">
            <v>0</v>
          </cell>
          <cell r="H826">
            <v>6.9261335254562919</v>
          </cell>
        </row>
        <row r="827">
          <cell r="E827" t="str">
            <v>BANCO INTERNACIONAL DEL PERU-INTERBANK REPORTE ADUANAS 20171227</v>
          </cell>
          <cell r="G827">
            <v>0</v>
          </cell>
          <cell r="H827">
            <v>6.9270581128428175</v>
          </cell>
        </row>
        <row r="828">
          <cell r="E828" t="str">
            <v>BANCO INTERNACIONAL DEL PERU-INTERBANK REPORTE ADUANAS 20171227</v>
          </cell>
          <cell r="G828">
            <v>0</v>
          </cell>
          <cell r="H828">
            <v>6.9263663851527468</v>
          </cell>
        </row>
        <row r="829">
          <cell r="E829" t="str">
            <v>BANCO INTERNACIONAL DEL PERU-INTERBANK REPORTE ADUANAS 20171227</v>
          </cell>
          <cell r="G829">
            <v>0</v>
          </cell>
          <cell r="H829">
            <v>6.9268196007946274</v>
          </cell>
        </row>
        <row r="830">
          <cell r="E830" t="str">
            <v>TECSUR S.A. REPORTE ADUANAS 20170831</v>
          </cell>
          <cell r="G830">
            <v>0</v>
          </cell>
          <cell r="H830">
            <v>6.9100423650649327</v>
          </cell>
        </row>
        <row r="831">
          <cell r="E831" t="str">
            <v>TECSUR S.A. REPORTE ADUANAS 20170831</v>
          </cell>
          <cell r="G831">
            <v>0</v>
          </cell>
          <cell r="H831">
            <v>6.9100463148289029</v>
          </cell>
        </row>
        <row r="832">
          <cell r="E832" t="str">
            <v>TECSUR S.A. REPORTE ADUANAS 20170831</v>
          </cell>
          <cell r="G832">
            <v>0</v>
          </cell>
          <cell r="H832">
            <v>6.9100463148289029</v>
          </cell>
        </row>
        <row r="833">
          <cell r="E833" t="str">
            <v>TECSUR S.A. REPORTE ADUANAS 20170831</v>
          </cell>
          <cell r="G833">
            <v>0</v>
          </cell>
          <cell r="H833">
            <v>6.3987336754691571</v>
          </cell>
        </row>
        <row r="834">
          <cell r="E834" t="str">
            <v>TECSUR S.A. REPORTE ADUANAS 20170831</v>
          </cell>
          <cell r="G834">
            <v>0</v>
          </cell>
          <cell r="H834">
            <v>6.92477918900852</v>
          </cell>
        </row>
        <row r="835">
          <cell r="E835" t="str">
            <v>TECSUR S.A. REPORTE ADUANAS 20170831</v>
          </cell>
          <cell r="G835">
            <v>0</v>
          </cell>
          <cell r="H835">
            <v>6.9139849989364803</v>
          </cell>
        </row>
        <row r="836">
          <cell r="E836" t="str">
            <v>TECSUR S.A. REPORTE ADUANAS 20170831</v>
          </cell>
          <cell r="G836">
            <v>0</v>
          </cell>
          <cell r="H836">
            <v>6.9139749047378922</v>
          </cell>
        </row>
        <row r="837">
          <cell r="E837" t="str">
            <v>TECSUR S.A. REPORTE ADUANAS 20170831</v>
          </cell>
          <cell r="G837">
            <v>0</v>
          </cell>
          <cell r="H837">
            <v>6.3966046493916817</v>
          </cell>
        </row>
        <row r="838">
          <cell r="G838" t="str">
            <v>US$/kg</v>
          </cell>
          <cell r="H838">
            <v>6.7947658694340056</v>
          </cell>
        </row>
        <row r="839">
          <cell r="G839" t="str">
            <v>US$/Unidad</v>
          </cell>
          <cell r="H839">
            <v>6.8845450330280178</v>
          </cell>
          <cell r="I839">
            <v>6.8845450330280178</v>
          </cell>
        </row>
        <row r="846">
          <cell r="H846" t="str">
            <v>I-404</v>
          </cell>
        </row>
        <row r="849">
          <cell r="E849" t="str">
            <v xml:space="preserve"> </v>
          </cell>
        </row>
        <row r="850">
          <cell r="E850" t="str">
            <v>XLPE220AL</v>
          </cell>
          <cell r="F850" t="str">
            <v>Conductor XLPE, 220kV - ALUMINIO</v>
          </cell>
          <cell r="H850">
            <v>14.4179140094604</v>
          </cell>
        </row>
        <row r="852">
          <cell r="E852" t="str">
            <v>Conductor XLPE, 220kV - ALUMINIO</v>
          </cell>
        </row>
        <row r="854">
          <cell r="F854" t="str">
            <v>TIPO DE CAMBIO (S/.POR US$) :</v>
          </cell>
          <cell r="G854">
            <v>3.2450000000000001</v>
          </cell>
        </row>
        <row r="855">
          <cell r="F855" t="str">
            <v>FECHA DE REFERENCIA :</v>
          </cell>
          <cell r="G855">
            <v>43100</v>
          </cell>
        </row>
        <row r="857">
          <cell r="H857" t="str">
            <v xml:space="preserve">PRECIO </v>
          </cell>
        </row>
        <row r="858">
          <cell r="E858" t="str">
            <v>FUENTE</v>
          </cell>
          <cell r="G858" t="str">
            <v>TIPO</v>
          </cell>
          <cell r="H858" t="str">
            <v>UNITARIO</v>
          </cell>
        </row>
        <row r="859">
          <cell r="H859" t="str">
            <v>(US$/kg)</v>
          </cell>
        </row>
        <row r="860">
          <cell r="E860" t="str">
            <v>PROYECTOS DE INFRAESTRUCTURA DEL PERU S. REPORTE ADUANAS 20160405</v>
          </cell>
          <cell r="G860">
            <v>0</v>
          </cell>
          <cell r="H860">
            <v>14.503401790591084</v>
          </cell>
        </row>
        <row r="861">
          <cell r="E861" t="str">
            <v>PROYECTOS DE INFRAESTRUCTURA DEL PERU S. REPORTE ADUANAS 20160315</v>
          </cell>
          <cell r="G861">
            <v>0</v>
          </cell>
          <cell r="H861">
            <v>14.586105357985135</v>
          </cell>
        </row>
        <row r="862">
          <cell r="E862" t="str">
            <v>PROYECTOS DE INFRAESTRUCTURA DEL PERU S. REPORTE ADUANAS 20160405</v>
          </cell>
          <cell r="G862">
            <v>0</v>
          </cell>
          <cell r="H862">
            <v>14.153948520139457</v>
          </cell>
        </row>
        <row r="863">
          <cell r="E863" t="str">
            <v>PROYECTOS DE INFRAESTRUCTURA DEL PERU S. REPORTE ADUANAS 20160123</v>
          </cell>
          <cell r="G863">
            <v>0</v>
          </cell>
          <cell r="H863">
            <v>14.428200369125928</v>
          </cell>
        </row>
        <row r="871">
          <cell r="I871">
            <v>1.9965588437715072</v>
          </cell>
        </row>
        <row r="872">
          <cell r="G872" t="str">
            <v>US$/kg</v>
          </cell>
          <cell r="H872">
            <v>14.4179140094604</v>
          </cell>
        </row>
        <row r="873">
          <cell r="G873" t="str">
            <v>US$/Unidad</v>
          </cell>
          <cell r="H873">
            <v>14.4179140094604</v>
          </cell>
          <cell r="I873">
            <v>14.4179140094604</v>
          </cell>
        </row>
        <row r="877">
          <cell r="H877" t="str">
            <v>I-404</v>
          </cell>
        </row>
        <row r="880">
          <cell r="E880" t="str">
            <v xml:space="preserve"> </v>
          </cell>
        </row>
        <row r="881">
          <cell r="E881" t="str">
            <v>XLPE060AL</v>
          </cell>
          <cell r="F881" t="str">
            <v>Conductor XLPE, 60kV - ALUMINIO</v>
          </cell>
          <cell r="H881">
            <v>3.4032384723500897</v>
          </cell>
        </row>
        <row r="883">
          <cell r="E883" t="str">
            <v>Conductor XLPE, 60kV - ALUMINIO</v>
          </cell>
        </row>
        <row r="885">
          <cell r="F885" t="str">
            <v>TIPO DE CAMBIO (S/.POR US$) :</v>
          </cell>
          <cell r="G885">
            <v>3.2450000000000001</v>
          </cell>
        </row>
        <row r="886">
          <cell r="F886" t="str">
            <v>FECHA DE REFERENCIA :</v>
          </cell>
          <cell r="G886">
            <v>43100</v>
          </cell>
        </row>
        <row r="888">
          <cell r="H888" t="str">
            <v xml:space="preserve">PRECIO </v>
          </cell>
        </row>
        <row r="889">
          <cell r="E889" t="str">
            <v>FUENTE</v>
          </cell>
          <cell r="G889" t="str">
            <v>TIPO</v>
          </cell>
          <cell r="H889" t="str">
            <v>UNITARIO</v>
          </cell>
        </row>
        <row r="890">
          <cell r="H890" t="str">
            <v>(US$/kg)</v>
          </cell>
        </row>
        <row r="891">
          <cell r="E891" t="str">
            <v>COSTO ESTIMADO CON COSTO XLP CU 60 KV</v>
          </cell>
          <cell r="G891">
            <v>0</v>
          </cell>
          <cell r="H891">
            <v>3.4032384723500897</v>
          </cell>
        </row>
        <row r="902">
          <cell r="G902" t="str">
            <v>US$/kg</v>
          </cell>
          <cell r="H902">
            <v>3.4032384723500897</v>
          </cell>
        </row>
        <row r="903">
          <cell r="G903" t="str">
            <v>US$/Unidad</v>
          </cell>
          <cell r="H903" t="str">
            <v>NO APLICA</v>
          </cell>
          <cell r="I903">
            <v>3.4032384723500897</v>
          </cell>
        </row>
        <row r="908">
          <cell r="H908" t="str">
            <v>I-404</v>
          </cell>
        </row>
        <row r="911">
          <cell r="E911" t="str">
            <v xml:space="preserve"> </v>
          </cell>
        </row>
        <row r="912">
          <cell r="E912" t="str">
            <v>AoGo</v>
          </cell>
          <cell r="F912" t="str">
            <v>Acero Galvaniz.</v>
          </cell>
          <cell r="H912">
            <v>1.8551917213396678</v>
          </cell>
        </row>
        <row r="914">
          <cell r="E914" t="str">
            <v>Acero Galvaniz.</v>
          </cell>
        </row>
        <row r="916">
          <cell r="F916" t="str">
            <v>TIPO DE CAMBIO (S/.POR US$) :</v>
          </cell>
          <cell r="G916">
            <v>3.2450000000000001</v>
          </cell>
        </row>
        <row r="917">
          <cell r="F917" t="str">
            <v>FECHA DE REFERENCIA :</v>
          </cell>
          <cell r="G917">
            <v>43100</v>
          </cell>
        </row>
        <row r="919">
          <cell r="H919" t="str">
            <v xml:space="preserve">PRECIO </v>
          </cell>
        </row>
        <row r="920">
          <cell r="E920" t="str">
            <v>FUENTE</v>
          </cell>
          <cell r="G920" t="str">
            <v>TIPO</v>
          </cell>
          <cell r="H920" t="str">
            <v>UNITARIO</v>
          </cell>
        </row>
        <row r="921">
          <cell r="H921" t="str">
            <v>(US$)</v>
          </cell>
        </row>
        <row r="922">
          <cell r="E922" t="str">
            <v>CORPORACION ICHI HACHI S.A.C. REPORTE ADUANAS 20170130</v>
          </cell>
          <cell r="G922">
            <v>0</v>
          </cell>
          <cell r="H922">
            <v>0.88895938412529862</v>
          </cell>
        </row>
        <row r="923">
          <cell r="E923" t="str">
            <v>CORPORACION ICHI HACHI S.A.C. REPORTE ADUANAS 20170130</v>
          </cell>
          <cell r="G923">
            <v>0</v>
          </cell>
          <cell r="H923">
            <v>0.88926943942133818</v>
          </cell>
        </row>
        <row r="924">
          <cell r="E924" t="str">
            <v>CORPORACION ICHI HACHI S.A.C. REPORTE ADUANAS 20170130</v>
          </cell>
          <cell r="G924">
            <v>0</v>
          </cell>
          <cell r="H924">
            <v>0.9038785046728971</v>
          </cell>
        </row>
        <row r="925">
          <cell r="E925" t="str">
            <v>CORPORACION ICHI HACHI S.A.C. REPORTE ADUANAS 20170130</v>
          </cell>
          <cell r="G925">
            <v>0</v>
          </cell>
          <cell r="H925">
            <v>0.90394978495873535</v>
          </cell>
        </row>
        <row r="926">
          <cell r="E926" t="str">
            <v>PRODUCTOS INDUSTRIALES MAP S.A.C. REPORTE ADUANAS 20170418</v>
          </cell>
          <cell r="G926">
            <v>0</v>
          </cell>
          <cell r="H926">
            <v>0.93048186528497401</v>
          </cell>
        </row>
        <row r="927">
          <cell r="E927" t="str">
            <v>PRODUCTOS INDUSTRIALES MAP S.A.C. REPORTE ADUANAS 20170418</v>
          </cell>
          <cell r="G927">
            <v>0</v>
          </cell>
          <cell r="H927">
            <v>0.93654355400696865</v>
          </cell>
        </row>
        <row r="928">
          <cell r="E928" t="str">
            <v>PRODUCTOS INDUSTRIALES MAP S.A.C. REPORTE ADUANAS 20170418</v>
          </cell>
          <cell r="G928">
            <v>0</v>
          </cell>
          <cell r="H928">
            <v>0.94279422930903578</v>
          </cell>
        </row>
        <row r="929">
          <cell r="E929" t="str">
            <v>CORPORACION ICHI HACHI S.A.C. REPORTE ADUANAS 20170130</v>
          </cell>
          <cell r="G929">
            <v>0</v>
          </cell>
          <cell r="H929">
            <v>0.94860712387028168</v>
          </cell>
        </row>
        <row r="930">
          <cell r="E930" t="str">
            <v>RUMI IMPORT S.A. REPORTE ADUANAS 20170214</v>
          </cell>
          <cell r="G930">
            <v>0</v>
          </cell>
          <cell r="H930">
            <v>0.95956024626209324</v>
          </cell>
        </row>
        <row r="931">
          <cell r="E931" t="str">
            <v>RUMI IMPORT S.A. REPORTE ADUANAS 20170214</v>
          </cell>
          <cell r="G931">
            <v>0</v>
          </cell>
          <cell r="H931">
            <v>0.95984036796536798</v>
          </cell>
        </row>
        <row r="932">
          <cell r="E932" t="str">
            <v>RUMI IMPORT S.A. REPORTE ADUANAS 20170214</v>
          </cell>
          <cell r="G932">
            <v>0</v>
          </cell>
          <cell r="H932">
            <v>0.96013909495548955</v>
          </cell>
        </row>
        <row r="933">
          <cell r="E933" t="str">
            <v>RUMI IMPORT S.A. REPORTE ADUANAS 20170214</v>
          </cell>
          <cell r="G933">
            <v>0</v>
          </cell>
          <cell r="H933">
            <v>0.96130813953488381</v>
          </cell>
        </row>
        <row r="934">
          <cell r="E934" t="str">
            <v>PRODUCTOS INDUSTRIALES MAP S.A.C. REPORTE ADUANAS 20170418</v>
          </cell>
          <cell r="G934">
            <v>0</v>
          </cell>
          <cell r="H934">
            <v>0.97571900047147575</v>
          </cell>
        </row>
        <row r="935">
          <cell r="E935" t="str">
            <v>RUMI IMPORT S.A. REPORTE ADUANAS 20170110</v>
          </cell>
          <cell r="G935">
            <v>0</v>
          </cell>
          <cell r="H935">
            <v>0.97634768950710327</v>
          </cell>
        </row>
        <row r="936">
          <cell r="E936" t="str">
            <v>PRODUCTOS INDUSTRIALES MAP S.A.C. REPORTE ADUANAS 20170418</v>
          </cell>
          <cell r="G936">
            <v>0</v>
          </cell>
          <cell r="H936">
            <v>0.97858644245927484</v>
          </cell>
        </row>
        <row r="937">
          <cell r="E937" t="str">
            <v>RUMI IMPORT S.A. REPORTE ADUANAS 20170214</v>
          </cell>
          <cell r="G937">
            <v>0</v>
          </cell>
          <cell r="H937">
            <v>0.9801628171147293</v>
          </cell>
        </row>
        <row r="938">
          <cell r="E938" t="str">
            <v>PRODUCTOS INDUSTRIALES MAP S.A.C. REPORTE ADUANAS 20170418</v>
          </cell>
          <cell r="G938">
            <v>0</v>
          </cell>
          <cell r="H938">
            <v>0.98246363906203626</v>
          </cell>
        </row>
        <row r="939">
          <cell r="E939" t="str">
            <v>RUMI IMPORT S.A. REPORTE ADUANAS 20170214</v>
          </cell>
          <cell r="G939">
            <v>0</v>
          </cell>
          <cell r="H939">
            <v>0.98341262135922325</v>
          </cell>
        </row>
        <row r="940">
          <cell r="E940" t="str">
            <v>RUMI IMPORT S.A. REPORTE ADUANAS 20170214</v>
          </cell>
          <cell r="G940">
            <v>0</v>
          </cell>
          <cell r="H940">
            <v>0.98512652507907816</v>
          </cell>
        </row>
        <row r="941">
          <cell r="E941" t="str">
            <v>PRODUCTOS INDUSTRIALES MAP S.A.C. REPORTE ADUANAS 20170418</v>
          </cell>
          <cell r="G941">
            <v>0</v>
          </cell>
          <cell r="H941">
            <v>0.98622615803814717</v>
          </cell>
        </row>
        <row r="942">
          <cell r="E942" t="str">
            <v>RUMI IMPORT S.A. REPORTE ADUANAS 20170110</v>
          </cell>
          <cell r="G942">
            <v>0</v>
          </cell>
          <cell r="H942">
            <v>0.99131117522875078</v>
          </cell>
        </row>
        <row r="943">
          <cell r="E943" t="str">
            <v>RUMI IMPORT S.A. REPORTE ADUANAS 20170110</v>
          </cell>
          <cell r="G943">
            <v>0</v>
          </cell>
          <cell r="H943">
            <v>0.99131153064949407</v>
          </cell>
        </row>
        <row r="944">
          <cell r="E944" t="str">
            <v>RUMI IMPORT S.A. REPORTE ADUANAS 20170110</v>
          </cell>
          <cell r="G944">
            <v>0</v>
          </cell>
          <cell r="H944">
            <v>0.9917891129285985</v>
          </cell>
        </row>
        <row r="945">
          <cell r="E945" t="str">
            <v>RUMI IMPORT S.A. REPORTE ADUANAS 20170214</v>
          </cell>
          <cell r="G945">
            <v>0</v>
          </cell>
          <cell r="H945">
            <v>0.99251366120218576</v>
          </cell>
        </row>
        <row r="946">
          <cell r="E946" t="str">
            <v>RUMI IMPORT S.A. REPORTE ADUANAS 20170214</v>
          </cell>
          <cell r="G946">
            <v>0</v>
          </cell>
          <cell r="H946">
            <v>0.99251821493624781</v>
          </cell>
        </row>
        <row r="947">
          <cell r="E947" t="str">
            <v>RUMI IMPORT S.A. REPORTE ADUANAS 20170110</v>
          </cell>
          <cell r="G947">
            <v>0</v>
          </cell>
          <cell r="H947">
            <v>0.99258968982861251</v>
          </cell>
        </row>
        <row r="948">
          <cell r="E948" t="str">
            <v>PRODUCTOS INDUSTRIALES MAP S.A.C. REPORTE ADUANAS 20170418</v>
          </cell>
          <cell r="G948">
            <v>0</v>
          </cell>
          <cell r="H948">
            <v>0.99273843930635841</v>
          </cell>
        </row>
        <row r="949">
          <cell r="E949" t="str">
            <v>CORPORACION ICHI HACHI S.A.C. REPORTE ADUANAS 20170130</v>
          </cell>
          <cell r="G949">
            <v>0</v>
          </cell>
          <cell r="H949">
            <v>0.99312138728323707</v>
          </cell>
        </row>
        <row r="950">
          <cell r="E950" t="str">
            <v>RUMI IMPORT S.A. REPORTE ADUANAS 20170110</v>
          </cell>
          <cell r="G950">
            <v>0</v>
          </cell>
          <cell r="H950">
            <v>0.99353385643708236</v>
          </cell>
        </row>
        <row r="951">
          <cell r="E951" t="str">
            <v>RUMI IMPORT S.A. REPORTE ADUANAS 20170214</v>
          </cell>
          <cell r="G951">
            <v>0</v>
          </cell>
          <cell r="H951">
            <v>0.99716468590831919</v>
          </cell>
        </row>
        <row r="952">
          <cell r="E952" t="str">
            <v>RUMI IMPORT S.A. REPORTE ADUANAS 20170214</v>
          </cell>
          <cell r="G952">
            <v>0</v>
          </cell>
          <cell r="H952">
            <v>0.99762287480680056</v>
          </cell>
        </row>
        <row r="953">
          <cell r="E953" t="str">
            <v>RUMI IMPORT S.A. REPORTE ADUANAS 20170110</v>
          </cell>
          <cell r="G953">
            <v>0</v>
          </cell>
          <cell r="H953">
            <v>0.99803739572377925</v>
          </cell>
        </row>
        <row r="954">
          <cell r="E954" t="str">
            <v>PROMOTORES ELECTRICOS VANGAL S.A.C. - PR REPORTE ADUANAS 20170417</v>
          </cell>
          <cell r="G954">
            <v>0</v>
          </cell>
          <cell r="H954">
            <v>0.9982375</v>
          </cell>
        </row>
        <row r="955">
          <cell r="E955" t="str">
            <v>RUMI IMPORT S.A. REPORTE ADUANAS 20170110</v>
          </cell>
          <cell r="G955">
            <v>0</v>
          </cell>
          <cell r="H955">
            <v>0.99846708517249638</v>
          </cell>
        </row>
        <row r="956">
          <cell r="E956" t="str">
            <v>RUMI IMPORT S.A. REPORTE ADUANAS 20170110</v>
          </cell>
          <cell r="G956">
            <v>0</v>
          </cell>
          <cell r="H956">
            <v>1.0038325277561932</v>
          </cell>
        </row>
        <row r="957">
          <cell r="E957" t="str">
            <v>RUMI IMPORT S.A. REPORTE ADUANAS 20170214</v>
          </cell>
          <cell r="G957">
            <v>0</v>
          </cell>
          <cell r="H957">
            <v>1.005603112840467</v>
          </cell>
        </row>
        <row r="958">
          <cell r="E958" t="str">
            <v>RUMI IMPORT S.A. REPORTE ADUANAS 20170214</v>
          </cell>
          <cell r="G958">
            <v>0</v>
          </cell>
          <cell r="H958">
            <v>1.0097574334898278</v>
          </cell>
        </row>
        <row r="959">
          <cell r="E959" t="str">
            <v>PRODUCTOS INDUSTRIALES MAP S.A.C. REPORTE ADUANAS 20170418</v>
          </cell>
          <cell r="G959">
            <v>0</v>
          </cell>
          <cell r="H959">
            <v>1.0141148325358851</v>
          </cell>
        </row>
        <row r="960">
          <cell r="E960" t="str">
            <v>RUMI IMPORT S.A. REPORTE ADUANAS 20170110</v>
          </cell>
          <cell r="G960">
            <v>0</v>
          </cell>
          <cell r="H960">
            <v>1.014250039050683</v>
          </cell>
        </row>
        <row r="961">
          <cell r="E961" t="str">
            <v>RUMI IMPORT S.A. REPORTE ADUANAS 20170214</v>
          </cell>
          <cell r="G961">
            <v>0</v>
          </cell>
          <cell r="H961">
            <v>1.0151235955056179</v>
          </cell>
        </row>
        <row r="962">
          <cell r="E962" t="str">
            <v>RUMI IMPORT S.A. REPORTE ADUANAS 20170214</v>
          </cell>
          <cell r="G962">
            <v>0</v>
          </cell>
          <cell r="H962">
            <v>1.0202614896988906</v>
          </cell>
        </row>
        <row r="963">
          <cell r="E963" t="str">
            <v>PRODUCTOS INDUSTRIALES MAP S.A.C. REPORTE ADUANAS 20170418</v>
          </cell>
          <cell r="G963">
            <v>0</v>
          </cell>
          <cell r="H963">
            <v>1.0216832261835183</v>
          </cell>
        </row>
        <row r="964">
          <cell r="E964" t="str">
            <v>PRODUCTOS INDUSTRIALES MAP S.A.C. REPORTE ADUANAS 20170418</v>
          </cell>
          <cell r="G964">
            <v>0</v>
          </cell>
          <cell r="H964">
            <v>1.0256690140845071</v>
          </cell>
        </row>
        <row r="965">
          <cell r="E965" t="str">
            <v>RUMI IMPORT S.A. REPORTE ADUANAS 20170214</v>
          </cell>
          <cell r="G965">
            <v>0</v>
          </cell>
          <cell r="H965">
            <v>1.0281093855503038</v>
          </cell>
        </row>
        <row r="966">
          <cell r="E966" t="str">
            <v>RUMI IMPORT S.A. REPORTE ADUANAS 20170214</v>
          </cell>
          <cell r="G966">
            <v>0</v>
          </cell>
          <cell r="H966">
            <v>1.0301855287569572</v>
          </cell>
        </row>
        <row r="967">
          <cell r="E967" t="str">
            <v>RUMI IMPORT S.A. REPORTE ADUANAS 20170214</v>
          </cell>
          <cell r="G967">
            <v>0</v>
          </cell>
          <cell r="H967">
            <v>1.0318122676579926</v>
          </cell>
        </row>
        <row r="968">
          <cell r="E968" t="str">
            <v>RUMI IMPORT S.A. REPORTE ADUANAS 20170214</v>
          </cell>
          <cell r="G968">
            <v>0</v>
          </cell>
          <cell r="H968">
            <v>1.0319121951219512</v>
          </cell>
        </row>
        <row r="969">
          <cell r="E969" t="str">
            <v>RUMI IMPORT S.A. REPORTE ADUANAS 20170214</v>
          </cell>
          <cell r="G969">
            <v>0</v>
          </cell>
          <cell r="H969">
            <v>1.0392537037037037</v>
          </cell>
        </row>
        <row r="970">
          <cell r="E970" t="str">
            <v>RUMI IMPORT S.A. REPORTE ADUANAS 20170214</v>
          </cell>
          <cell r="G970">
            <v>0</v>
          </cell>
          <cell r="H970">
            <v>1.0521980633802817</v>
          </cell>
        </row>
        <row r="971">
          <cell r="E971" t="str">
            <v>RUMI IMPORT S.A. REPORTE ADUANAS 20170214</v>
          </cell>
          <cell r="G971">
            <v>0</v>
          </cell>
          <cell r="H971">
            <v>1.0550429184549355</v>
          </cell>
        </row>
        <row r="972">
          <cell r="E972" t="str">
            <v>RUMI IMPORT S.A. REPORTE ADUANAS 20170104</v>
          </cell>
          <cell r="G972">
            <v>0</v>
          </cell>
          <cell r="H972">
            <v>1.0644515433805657</v>
          </cell>
        </row>
        <row r="973">
          <cell r="E973" t="str">
            <v>RUMI IMPORT S.A. REPORTE ADUANAS 20170104</v>
          </cell>
          <cell r="G973">
            <v>0</v>
          </cell>
          <cell r="H973">
            <v>1.0644518367732749</v>
          </cell>
        </row>
        <row r="974">
          <cell r="E974" t="str">
            <v>CORPORACION ICHI HACHI S.A.C. REPORTE ADUANAS 20170130</v>
          </cell>
          <cell r="G974">
            <v>0</v>
          </cell>
          <cell r="H974">
            <v>1.0668782518210198</v>
          </cell>
        </row>
        <row r="975">
          <cell r="E975" t="str">
            <v>RUMI IMPORT S.A. REPORTE ADUANAS 20170110</v>
          </cell>
          <cell r="G975">
            <v>0</v>
          </cell>
          <cell r="H975">
            <v>1.0875166251293966</v>
          </cell>
        </row>
        <row r="976">
          <cell r="E976" t="str">
            <v>RUMI IMPORT S.A. REPORTE ADUANAS 20170110</v>
          </cell>
          <cell r="G976">
            <v>0</v>
          </cell>
          <cell r="H976">
            <v>1.0990817231249919</v>
          </cell>
        </row>
        <row r="977">
          <cell r="E977" t="str">
            <v>RUMI IMPORT S.A. REPORTE ADUANAS 20170206</v>
          </cell>
          <cell r="G977">
            <v>0</v>
          </cell>
          <cell r="H977">
            <v>1.1061533295241532</v>
          </cell>
        </row>
        <row r="978">
          <cell r="E978" t="str">
            <v>RUMI IMPORT S.A. REPORTE ADUANAS 20170206</v>
          </cell>
          <cell r="G978">
            <v>0</v>
          </cell>
          <cell r="H978">
            <v>1.1123218525779752</v>
          </cell>
        </row>
        <row r="979">
          <cell r="E979" t="str">
            <v>IMPORTACIONES GELCO SAC REPORTE ADUANAS 20170130</v>
          </cell>
          <cell r="G979">
            <v>0</v>
          </cell>
          <cell r="H979">
            <v>1.1234614124584641</v>
          </cell>
        </row>
        <row r="980">
          <cell r="E980" t="str">
            <v>PRODUCTOS INDUSTRIALES MAP S.A.C. REPORTE ADUANAS 20170418</v>
          </cell>
          <cell r="G980">
            <v>0</v>
          </cell>
          <cell r="H980">
            <v>1.127783661119516</v>
          </cell>
        </row>
        <row r="981">
          <cell r="E981" t="str">
            <v>IMPORTACIONES LAVSA SA REPORTE ADUANAS 20170216</v>
          </cell>
          <cell r="G981">
            <v>0</v>
          </cell>
          <cell r="H981">
            <v>1.1391206231675872</v>
          </cell>
        </row>
        <row r="982">
          <cell r="E982" t="str">
            <v>IMPORTACIONES LAVSA SA REPORTE ADUANAS 20170216</v>
          </cell>
          <cell r="G982">
            <v>0</v>
          </cell>
          <cell r="H982">
            <v>1.1391316877553661</v>
          </cell>
        </row>
        <row r="983">
          <cell r="E983" t="str">
            <v>IMPORTACIONES LAVSA SA REPORTE ADUANAS 20170216</v>
          </cell>
          <cell r="G983">
            <v>0</v>
          </cell>
          <cell r="H983">
            <v>1.1391353356600613</v>
          </cell>
        </row>
        <row r="984">
          <cell r="E984" t="str">
            <v>IMPORTACIONES LAVSA SA REPORTE ADUANAS 20170216</v>
          </cell>
          <cell r="G984">
            <v>0</v>
          </cell>
          <cell r="H984">
            <v>1.1391354425011675</v>
          </cell>
        </row>
        <row r="985">
          <cell r="E985" t="str">
            <v>IMPORTACIONES LAVSA SA REPORTE ADUANAS 20170216</v>
          </cell>
          <cell r="G985">
            <v>0</v>
          </cell>
          <cell r="H985">
            <v>1.1391364240673605</v>
          </cell>
        </row>
        <row r="986">
          <cell r="E986" t="str">
            <v>IMPORTACIONES LAVSA SA REPORTE ADUANAS 20170216</v>
          </cell>
          <cell r="G986">
            <v>0</v>
          </cell>
          <cell r="H986">
            <v>1.1391366746183531</v>
          </cell>
        </row>
        <row r="987">
          <cell r="E987" t="str">
            <v>IMPORTACIONES LAVSA SA REPORTE ADUANAS 20170216</v>
          </cell>
          <cell r="G987">
            <v>0</v>
          </cell>
          <cell r="H987">
            <v>1.1391370412596207</v>
          </cell>
        </row>
        <row r="988">
          <cell r="E988" t="str">
            <v>IMPORTACIONES LAVSA SA REPORTE ADUANAS 20170216</v>
          </cell>
          <cell r="G988">
            <v>0</v>
          </cell>
          <cell r="H988">
            <v>1.1391376431318012</v>
          </cell>
        </row>
        <row r="989">
          <cell r="E989" t="str">
            <v>IMPORTACIONES LAVSA SA REPORTE ADUANAS 20170216</v>
          </cell>
          <cell r="G989">
            <v>0</v>
          </cell>
          <cell r="H989">
            <v>1.1391377929814053</v>
          </cell>
        </row>
        <row r="990">
          <cell r="E990" t="str">
            <v>IMPORTACIONES LAVSA SA REPORTE ADUANAS 20170216</v>
          </cell>
          <cell r="G990">
            <v>0</v>
          </cell>
          <cell r="H990">
            <v>1.1391380786422654</v>
          </cell>
        </row>
        <row r="991">
          <cell r="E991" t="str">
            <v>IMPORTACIONES LAVSA SA REPORTE ADUANAS 20170216</v>
          </cell>
          <cell r="G991">
            <v>0</v>
          </cell>
          <cell r="H991">
            <v>1.1391384434765888</v>
          </cell>
        </row>
        <row r="992">
          <cell r="E992" t="str">
            <v>IMPORTACIONES LAVSA SA REPORTE ADUANAS 20170216</v>
          </cell>
          <cell r="G992">
            <v>0</v>
          </cell>
          <cell r="H992">
            <v>1.139139053522374</v>
          </cell>
        </row>
        <row r="993">
          <cell r="E993" t="str">
            <v>IMPORTACIONES LAVSA SA REPORTE ADUANAS 20170216</v>
          </cell>
          <cell r="G993">
            <v>0</v>
          </cell>
          <cell r="H993">
            <v>1.1391406154227961</v>
          </cell>
        </row>
        <row r="994">
          <cell r="E994" t="str">
            <v>IMPORTACIONES LAVSA SA REPORTE ADUANAS 20170216</v>
          </cell>
          <cell r="G994">
            <v>0</v>
          </cell>
          <cell r="H994">
            <v>1.1391411552058253</v>
          </cell>
        </row>
        <row r="995">
          <cell r="E995" t="str">
            <v>IMPORTACIONES LAVSA SA REPORTE ADUANAS 20170216</v>
          </cell>
          <cell r="G995">
            <v>0</v>
          </cell>
          <cell r="H995">
            <v>1.1391475912627169</v>
          </cell>
        </row>
        <row r="996">
          <cell r="E996" t="str">
            <v>IMPORTACIONES LAVSA SA REPORTE ADUANAS 20170216</v>
          </cell>
          <cell r="G996">
            <v>0</v>
          </cell>
          <cell r="H996">
            <v>1.1391491909595228</v>
          </cell>
        </row>
        <row r="997">
          <cell r="E997" t="str">
            <v>IMPORTACIONES LAVSA SA REPORTE ADUANAS 20170216</v>
          </cell>
          <cell r="G997">
            <v>0</v>
          </cell>
          <cell r="H997">
            <v>1.1391719260892708</v>
          </cell>
        </row>
        <row r="998">
          <cell r="E998" t="str">
            <v>BATERIAS MALDONADO EMPRESA INDIVIDUAL DE REPORTE ADUANAS 20170202</v>
          </cell>
          <cell r="G998">
            <v>0</v>
          </cell>
          <cell r="H998">
            <v>1.1392078522363116</v>
          </cell>
        </row>
        <row r="999">
          <cell r="E999" t="str">
            <v>BATERIAS MALDONADO EMPRESA INDIVIDUAL DE REPORTE ADUANAS 20170202</v>
          </cell>
          <cell r="G999">
            <v>0</v>
          </cell>
          <cell r="H999">
            <v>1.139208270617676</v>
          </cell>
        </row>
        <row r="1000">
          <cell r="E1000" t="str">
            <v>CABLES DE ACERO DURAND S.A.C. REPORTE ADUANAS 20170130</v>
          </cell>
          <cell r="G1000">
            <v>0</v>
          </cell>
          <cell r="H1000">
            <v>1.1554796656791975</v>
          </cell>
        </row>
        <row r="1001">
          <cell r="E1001" t="str">
            <v>CABLES DE ACERO DURAND S.A.C. REPORTE ADUANAS 20170130</v>
          </cell>
          <cell r="G1001">
            <v>0</v>
          </cell>
          <cell r="H1001">
            <v>1.1554807985355222</v>
          </cell>
        </row>
        <row r="1002">
          <cell r="E1002" t="str">
            <v>CABLES DE ACERO DURAND S.A.C. REPORTE ADUANAS 20170130</v>
          </cell>
          <cell r="G1002">
            <v>0</v>
          </cell>
          <cell r="H1002">
            <v>1.1554808666944576</v>
          </cell>
        </row>
        <row r="1003">
          <cell r="E1003" t="str">
            <v>CABLES DE ACERO DURAND S.A.C. REPORTE ADUANAS 20170130</v>
          </cell>
          <cell r="G1003">
            <v>0</v>
          </cell>
          <cell r="H1003">
            <v>1.1554811560814779</v>
          </cell>
        </row>
        <row r="1004">
          <cell r="E1004" t="str">
            <v>CABLES DE ACERO DURAND S.A.C. REPORTE ADUANAS 20170130</v>
          </cell>
          <cell r="G1004">
            <v>0</v>
          </cell>
          <cell r="H1004">
            <v>1.1554825482138253</v>
          </cell>
        </row>
        <row r="1005">
          <cell r="E1005" t="str">
            <v>CABLES DE ACERO DURAND S.A.C. REPORTE ADUANAS 20170130</v>
          </cell>
          <cell r="G1005">
            <v>0</v>
          </cell>
          <cell r="H1005">
            <v>1.1554829867190983</v>
          </cell>
        </row>
        <row r="1006">
          <cell r="E1006" t="str">
            <v>CABLES DE ACERO DURAND S.A.C. REPORTE ADUANAS 20170130</v>
          </cell>
          <cell r="G1006">
            <v>0</v>
          </cell>
          <cell r="H1006">
            <v>1.1554844150791104</v>
          </cell>
        </row>
        <row r="1007">
          <cell r="E1007" t="str">
            <v>CABLES DE ACERO DURAND S.A.C. REPORTE ADUANAS 20170130</v>
          </cell>
          <cell r="G1007">
            <v>0</v>
          </cell>
          <cell r="H1007">
            <v>1.1554844150791104</v>
          </cell>
        </row>
        <row r="1008">
          <cell r="E1008" t="str">
            <v>RUMI IMPORT S.A. REPORTE ADUANAS 20170110</v>
          </cell>
          <cell r="G1008">
            <v>0</v>
          </cell>
          <cell r="H1008">
            <v>1.1642354054731217</v>
          </cell>
        </row>
        <row r="1009">
          <cell r="E1009" t="str">
            <v>PRODUCTOS INDUSTRIALES MAP S.A.C. REPORTE ADUANAS 20170418</v>
          </cell>
          <cell r="G1009">
            <v>0</v>
          </cell>
          <cell r="H1009">
            <v>1.1665868263473054</v>
          </cell>
        </row>
        <row r="1010">
          <cell r="E1010" t="str">
            <v>RUMI IMPORT S.A. REPORTE ADUANAS 20170214</v>
          </cell>
          <cell r="G1010">
            <v>0</v>
          </cell>
          <cell r="H1010">
            <v>1.196753709198813</v>
          </cell>
        </row>
        <row r="1011">
          <cell r="E1011" t="str">
            <v>RUMI IMPORT S.A. REPORTE ADUANAS 20170214</v>
          </cell>
          <cell r="G1011">
            <v>0</v>
          </cell>
          <cell r="H1011">
            <v>1.2007033898305084</v>
          </cell>
        </row>
        <row r="1012">
          <cell r="E1012" t="str">
            <v>RUMI IMPORT S.A. REPORTE ADUANAS 20170214</v>
          </cell>
          <cell r="G1012">
            <v>0</v>
          </cell>
          <cell r="H1012">
            <v>1.2012166172106824</v>
          </cell>
        </row>
        <row r="1013">
          <cell r="E1013" t="str">
            <v>RUMI IMPORT S.A. REPORTE ADUANAS 20170214</v>
          </cell>
          <cell r="G1013">
            <v>0</v>
          </cell>
          <cell r="H1013">
            <v>1.2012166172106824</v>
          </cell>
        </row>
        <row r="1014">
          <cell r="E1014" t="str">
            <v>CORPORACION ICHI HACHI S.A.C. REPORTE ADUANAS 20170130</v>
          </cell>
          <cell r="G1014">
            <v>0</v>
          </cell>
          <cell r="H1014">
            <v>1.2149566160520608</v>
          </cell>
        </row>
        <row r="1015">
          <cell r="E1015" t="str">
            <v>INVERSIONES ORION A DE VENIR CB EMPRESA REPORTE ADUANAS 20170209</v>
          </cell>
          <cell r="G1015">
            <v>0</v>
          </cell>
          <cell r="H1015">
            <v>1.2205630630630631</v>
          </cell>
        </row>
        <row r="1016">
          <cell r="E1016" t="str">
            <v>INVERSIONES ORION A DE VENIR CB EMPRESA REPORTE ADUANAS 20170209</v>
          </cell>
          <cell r="G1016">
            <v>0</v>
          </cell>
          <cell r="H1016">
            <v>1.2208513513513513</v>
          </cell>
        </row>
        <row r="1017">
          <cell r="E1017" t="str">
            <v>INVERSIONES ORION A DE VENIR CB EMPRESA REPORTE ADUANAS 20170209</v>
          </cell>
          <cell r="G1017">
            <v>0</v>
          </cell>
          <cell r="H1017">
            <v>1.2210270270270269</v>
          </cell>
        </row>
        <row r="1018">
          <cell r="E1018" t="str">
            <v>RUMI IMPORT S.A. REPORTE ADUANAS 20170110</v>
          </cell>
          <cell r="G1018">
            <v>0</v>
          </cell>
          <cell r="H1018">
            <v>1.2248563702688329</v>
          </cell>
        </row>
        <row r="1019">
          <cell r="E1019" t="str">
            <v>PRODUCTOS INDUSTRIALES MAP S.A.C. REPORTE ADUANAS 20170418</v>
          </cell>
          <cell r="G1019">
            <v>0</v>
          </cell>
          <cell r="H1019">
            <v>1.2299586206896551</v>
          </cell>
        </row>
        <row r="1020">
          <cell r="E1020" t="str">
            <v>PRODUCTOS INDUSTRIALES MAP S.A.C. REPORTE ADUANAS 20170418</v>
          </cell>
          <cell r="G1020">
            <v>0</v>
          </cell>
          <cell r="H1020">
            <v>1.2321071012805589</v>
          </cell>
        </row>
        <row r="1021">
          <cell r="E1021" t="str">
            <v>CABLES DE ACERO DURAND S.A.C. REPORTE ADUANAS 20170303</v>
          </cell>
          <cell r="G1021">
            <v>0</v>
          </cell>
          <cell r="H1021">
            <v>1.246322330768294</v>
          </cell>
        </row>
        <row r="1022">
          <cell r="E1022" t="str">
            <v>CABLES DE ACERO DURAND S.A.C. REPORTE ADUANAS 20170303</v>
          </cell>
          <cell r="G1022">
            <v>0</v>
          </cell>
          <cell r="H1022">
            <v>1.2463228329646561</v>
          </cell>
        </row>
        <row r="1023">
          <cell r="E1023" t="str">
            <v>CABLES DE ACERO DURAND S.A.C. REPORTE ADUANAS 20170303</v>
          </cell>
          <cell r="G1023">
            <v>0</v>
          </cell>
          <cell r="H1023">
            <v>1.2463228902094605</v>
          </cell>
        </row>
        <row r="1024">
          <cell r="E1024" t="str">
            <v>CABLES DE ACERO DURAND S.A.C. REPORTE ADUANAS 20170303</v>
          </cell>
          <cell r="G1024">
            <v>0</v>
          </cell>
          <cell r="H1024">
            <v>1.2463229217473131</v>
          </cell>
        </row>
        <row r="1025">
          <cell r="E1025" t="str">
            <v>CABLES DE ACERO DURAND S.A.C. REPORTE ADUANAS 20170303</v>
          </cell>
          <cell r="G1025">
            <v>0</v>
          </cell>
          <cell r="H1025">
            <v>1.2463237454495364</v>
          </cell>
        </row>
        <row r="1026">
          <cell r="E1026" t="str">
            <v>CABLES DE ACERO DURAND S.A.C. REPORTE ADUANAS 20170303</v>
          </cell>
          <cell r="G1026">
            <v>0</v>
          </cell>
          <cell r="H1026">
            <v>1.2463238019465959</v>
          </cell>
        </row>
        <row r="1027">
          <cell r="E1027" t="str">
            <v>CABLES DE ACERO DURAND S.A.C. REPORTE ADUANAS 20170303</v>
          </cell>
          <cell r="G1027">
            <v>0</v>
          </cell>
          <cell r="H1027">
            <v>1.2463241787496599</v>
          </cell>
        </row>
        <row r="1028">
          <cell r="E1028" t="str">
            <v>CABLES DE ACERO DURAND S.A.C. REPORTE ADUANAS 20170303</v>
          </cell>
          <cell r="G1028">
            <v>0</v>
          </cell>
          <cell r="H1028">
            <v>1.2463266323679747</v>
          </cell>
        </row>
        <row r="1029">
          <cell r="E1029" t="str">
            <v>CABLES DE ACERO DURAND S.A.C. REPORTE ADUANAS 20170303</v>
          </cell>
          <cell r="G1029">
            <v>0</v>
          </cell>
          <cell r="H1029">
            <v>1.2463279203977751</v>
          </cell>
        </row>
        <row r="1030">
          <cell r="E1030" t="str">
            <v>RUMI IMPORT S.A. REPORTE ADUANAS 20170214</v>
          </cell>
          <cell r="G1030">
            <v>0</v>
          </cell>
          <cell r="H1030">
            <v>1.2833214603739982</v>
          </cell>
        </row>
        <row r="1031">
          <cell r="E1031" t="str">
            <v>RUMI IMPORT S.A. REPORTE ADUANAS 20170110</v>
          </cell>
          <cell r="G1031">
            <v>0</v>
          </cell>
          <cell r="H1031">
            <v>1.3029678104851368</v>
          </cell>
        </row>
        <row r="1032">
          <cell r="E1032" t="str">
            <v>RUMI IMPORT S.A. REPORTE ADUANAS 20170214</v>
          </cell>
          <cell r="G1032">
            <v>0</v>
          </cell>
          <cell r="H1032">
            <v>1.315475369458128</v>
          </cell>
        </row>
        <row r="1033">
          <cell r="E1033" t="str">
            <v>IMPORTACIONES GELCO SAC REPORTE ADUANAS 20170417</v>
          </cell>
          <cell r="G1033">
            <v>0</v>
          </cell>
          <cell r="H1033">
            <v>1.3272400213914142</v>
          </cell>
        </row>
        <row r="1034">
          <cell r="E1034" t="str">
            <v>IMPORTACIONES GELCO SAC REPORTE ADUANAS 20170417</v>
          </cell>
          <cell r="G1034">
            <v>0</v>
          </cell>
          <cell r="H1034">
            <v>1.3430412751512766</v>
          </cell>
        </row>
        <row r="1035">
          <cell r="E1035" t="str">
            <v>G Y B METALES S.A.C. REPORTE ADUANAS 20170303</v>
          </cell>
          <cell r="G1035">
            <v>0</v>
          </cell>
          <cell r="H1035">
            <v>1.3756831242407346</v>
          </cell>
        </row>
        <row r="1036">
          <cell r="E1036" t="str">
            <v>G Y B METALES S.A.C. REPORTE ADUANAS 20170303</v>
          </cell>
          <cell r="G1036">
            <v>0</v>
          </cell>
          <cell r="H1036">
            <v>1.3756835504064318</v>
          </cell>
        </row>
        <row r="1037">
          <cell r="E1037" t="str">
            <v>G Y B METALES S.A.C. REPORTE ADUANAS 20170303</v>
          </cell>
          <cell r="G1037">
            <v>0</v>
          </cell>
          <cell r="H1037">
            <v>1.3756840328104567</v>
          </cell>
        </row>
        <row r="1038">
          <cell r="E1038" t="str">
            <v>G Y B METALES S.A.C. REPORTE ADUANAS 20170303</v>
          </cell>
          <cell r="G1038">
            <v>0</v>
          </cell>
          <cell r="H1038">
            <v>1.3756840770089185</v>
          </cell>
        </row>
        <row r="1039">
          <cell r="E1039" t="str">
            <v>G Y B METALES S.A.C. REPORTE ADUANAS 20170303</v>
          </cell>
          <cell r="G1039">
            <v>0</v>
          </cell>
          <cell r="H1039">
            <v>1.3756842653941885</v>
          </cell>
        </row>
        <row r="1040">
          <cell r="E1040" t="str">
            <v>G Y B METALES S.A.C. REPORTE ADUANAS 20170303</v>
          </cell>
          <cell r="G1040">
            <v>0</v>
          </cell>
          <cell r="H1040">
            <v>1.3756851183652421</v>
          </cell>
        </row>
        <row r="1041">
          <cell r="E1041" t="str">
            <v>G Y B METALES S.A.C. REPORTE ADUANAS 20170303</v>
          </cell>
          <cell r="G1041">
            <v>0</v>
          </cell>
          <cell r="H1041">
            <v>1.3756861437439083</v>
          </cell>
        </row>
        <row r="1042">
          <cell r="E1042" t="str">
            <v>G Y B METALES S.A.C. REPORTE ADUANAS 20170303</v>
          </cell>
          <cell r="G1042">
            <v>0</v>
          </cell>
          <cell r="H1042">
            <v>1.3756863808636994</v>
          </cell>
        </row>
        <row r="1043">
          <cell r="E1043" t="str">
            <v>G Y B METALES S.A.C. REPORTE ADUANAS 20170303</v>
          </cell>
          <cell r="G1043">
            <v>0</v>
          </cell>
          <cell r="H1043">
            <v>1.3756864188115476</v>
          </cell>
        </row>
        <row r="1044">
          <cell r="E1044" t="str">
            <v>G Y B METALES S.A.C. REPORTE ADUANAS 20170303</v>
          </cell>
          <cell r="G1044">
            <v>0</v>
          </cell>
          <cell r="H1044">
            <v>1.3756868428136708</v>
          </cell>
        </row>
        <row r="1045">
          <cell r="E1045" t="str">
            <v>G Y B METALES S.A.C. REPORTE ADUANAS 20170303</v>
          </cell>
          <cell r="G1045">
            <v>0</v>
          </cell>
          <cell r="H1045">
            <v>1.3756871731737343</v>
          </cell>
        </row>
        <row r="1046">
          <cell r="E1046" t="str">
            <v>G Y B METALES S.A.C. REPORTE ADUANAS 20170303</v>
          </cell>
          <cell r="G1046">
            <v>0</v>
          </cell>
          <cell r="H1046">
            <v>1.3756884981852173</v>
          </cell>
        </row>
        <row r="1047">
          <cell r="E1047" t="str">
            <v>G Y B METALES S.A.C. REPORTE ADUANAS 20170303</v>
          </cell>
          <cell r="G1047">
            <v>0</v>
          </cell>
          <cell r="H1047">
            <v>1.3756889636434209</v>
          </cell>
        </row>
        <row r="1048">
          <cell r="E1048" t="str">
            <v>G Y B METALES S.A.C. REPORTE ADUANAS 20170303</v>
          </cell>
          <cell r="G1048">
            <v>0</v>
          </cell>
          <cell r="H1048">
            <v>1.3756914152088862</v>
          </cell>
        </row>
        <row r="1049">
          <cell r="E1049" t="str">
            <v>RUMI IMPORT S.A. REPORTE ADUANAS 20170206</v>
          </cell>
          <cell r="G1049">
            <v>0</v>
          </cell>
          <cell r="H1049">
            <v>1.4167046469545517</v>
          </cell>
        </row>
        <row r="1050">
          <cell r="E1050" t="str">
            <v>COMERCIALIZADORA DE FABRIC. ELECT. SAC REPORTE ADUANAS 20170214</v>
          </cell>
          <cell r="G1050">
            <v>0</v>
          </cell>
          <cell r="H1050">
            <v>1.4320128479657388</v>
          </cell>
        </row>
        <row r="1051">
          <cell r="E1051" t="str">
            <v>CABLECENTRO SOCIEDAD ANONIMA CERRADA REPORTE ADUANAS 20170214</v>
          </cell>
          <cell r="G1051">
            <v>0</v>
          </cell>
          <cell r="H1051">
            <v>1.4417719190680565</v>
          </cell>
        </row>
        <row r="1052">
          <cell r="E1052" t="str">
            <v>PROYECTOS DE INFRAESTRUCTURA DEL PERU S. REPORTE ADUANAS 20170126</v>
          </cell>
          <cell r="G1052">
            <v>0</v>
          </cell>
          <cell r="H1052">
            <v>1.45661104201001</v>
          </cell>
        </row>
        <row r="1053">
          <cell r="E1053" t="str">
            <v>CORPORACION ICHI HACHI S.A.C. REPORTE ADUANAS 20170130</v>
          </cell>
          <cell r="G1053">
            <v>0</v>
          </cell>
          <cell r="H1053">
            <v>1.4683478260869565</v>
          </cell>
        </row>
        <row r="1054">
          <cell r="E1054" t="str">
            <v>CABLECENTRO SOCIEDAD ANONIMA CERRADA REPORTE ADUANAS 20170411</v>
          </cell>
          <cell r="G1054">
            <v>0</v>
          </cell>
          <cell r="H1054">
            <v>1.5218359962198926</v>
          </cell>
        </row>
        <row r="1055">
          <cell r="E1055" t="str">
            <v>CABLECENTRO SOCIEDAD ANONIMA CERRADA REPORTE ADUANAS 20170411</v>
          </cell>
          <cell r="G1055">
            <v>0</v>
          </cell>
          <cell r="H1055">
            <v>1.5218366692660608</v>
          </cell>
        </row>
        <row r="1056">
          <cell r="E1056" t="str">
            <v>COMERCIALIZADORA DE FABRIC. ELECT. SAC REPORTE ADUANAS 20170215</v>
          </cell>
          <cell r="G1056">
            <v>0</v>
          </cell>
          <cell r="H1056">
            <v>1.5247384305835012</v>
          </cell>
        </row>
        <row r="1057">
          <cell r="E1057" t="str">
            <v>RUMI IMPORT S.A. REPORTE ADUANAS 20170214</v>
          </cell>
          <cell r="G1057">
            <v>0</v>
          </cell>
          <cell r="H1057">
            <v>1.5871875</v>
          </cell>
        </row>
        <row r="1058">
          <cell r="E1058" t="str">
            <v>RUMI IMPORT S.A. REPORTE ADUANAS 20170110</v>
          </cell>
          <cell r="G1058">
            <v>0</v>
          </cell>
          <cell r="H1058">
            <v>1.5884532834290186</v>
          </cell>
        </row>
        <row r="1059">
          <cell r="E1059" t="str">
            <v>CABLECENTRO SOCIEDAD ANONIMA CERRADA REPORTE ADUANAS 20170310</v>
          </cell>
          <cell r="G1059">
            <v>0</v>
          </cell>
          <cell r="H1059">
            <v>1.6041223908918405</v>
          </cell>
        </row>
        <row r="1060">
          <cell r="E1060" t="str">
            <v>CABLECENTRO SOCIEDAD ANONIMA CERRADA REPORTE ADUANAS 20170310</v>
          </cell>
          <cell r="G1060">
            <v>0</v>
          </cell>
          <cell r="H1060">
            <v>1.6041508538899432</v>
          </cell>
        </row>
        <row r="1061">
          <cell r="E1061" t="str">
            <v>PRODUCTOS INDUSTRIALES MAP S.A.C. REPORTE ADUANAS 20170418</v>
          </cell>
          <cell r="G1061">
            <v>0</v>
          </cell>
          <cell r="H1061">
            <v>1.6069687500000001</v>
          </cell>
        </row>
        <row r="1062">
          <cell r="E1062" t="str">
            <v>PRODUCTOS INDUSTRIALES MAP S.A.C. REPORTE ADUANAS 20170418</v>
          </cell>
          <cell r="G1062">
            <v>0</v>
          </cell>
          <cell r="H1062">
            <v>1.6089344262295082</v>
          </cell>
        </row>
        <row r="1063">
          <cell r="E1063" t="str">
            <v>RUMI IMPORT S.A. REPORTE ADUANAS 20170206</v>
          </cell>
          <cell r="G1063">
            <v>0</v>
          </cell>
          <cell r="H1063">
            <v>1.6845944918037825</v>
          </cell>
        </row>
        <row r="1064">
          <cell r="E1064" t="str">
            <v>INKABOLT SOCIEDAD ANONIMA CERRADA REPORTE ADUANAS 20170417</v>
          </cell>
          <cell r="G1064">
            <v>0</v>
          </cell>
          <cell r="H1064">
            <v>1.7382864369269682</v>
          </cell>
        </row>
        <row r="1065">
          <cell r="E1065" t="str">
            <v>PRODUCTOS INDUSTRIALES MAP S.A.C. REPORTE ADUANAS 20170418</v>
          </cell>
          <cell r="G1065">
            <v>0</v>
          </cell>
          <cell r="H1065">
            <v>1.7619277108433735</v>
          </cell>
        </row>
        <row r="1066">
          <cell r="E1066" t="str">
            <v>RUMI IMPORT S.A. REPORTE ADUANAS 20170214</v>
          </cell>
          <cell r="G1066">
            <v>0</v>
          </cell>
          <cell r="H1066">
            <v>1.8216949152542372</v>
          </cell>
        </row>
        <row r="1067">
          <cell r="E1067" t="str">
            <v>CABLES DE ACERO DURAND S.A.C. REPORTE ADUANAS 20170220</v>
          </cell>
          <cell r="G1067">
            <v>0</v>
          </cell>
          <cell r="H1067">
            <v>1.8489016683941288</v>
          </cell>
        </row>
        <row r="1068">
          <cell r="E1068" t="str">
            <v>CABLES DE ACERO DURAND S.A.C. REPORTE ADUANAS 20170220</v>
          </cell>
          <cell r="G1068">
            <v>0</v>
          </cell>
          <cell r="H1068">
            <v>1.8489019899251573</v>
          </cell>
        </row>
        <row r="1069">
          <cell r="E1069" t="str">
            <v>CABLES DE ACERO DURAND S.A.C. REPORTE ADUANAS 20170220</v>
          </cell>
          <cell r="G1069">
            <v>0</v>
          </cell>
          <cell r="H1069">
            <v>1.8489024259744373</v>
          </cell>
        </row>
        <row r="1070">
          <cell r="E1070" t="str">
            <v>CABLES DE ACERO DURAND S.A.C. REPORTE ADUANAS 20170220</v>
          </cell>
          <cell r="G1070">
            <v>0</v>
          </cell>
          <cell r="H1070">
            <v>1.8489028411669384</v>
          </cell>
        </row>
        <row r="1071">
          <cell r="E1071" t="str">
            <v>CABLES DE ACERO DURAND S.A.C. REPORTE ADUANAS 20170220</v>
          </cell>
          <cell r="G1071">
            <v>0</v>
          </cell>
          <cell r="H1071">
            <v>1.8489028786333626</v>
          </cell>
        </row>
        <row r="1072">
          <cell r="E1072" t="str">
            <v>CABLES DE ACERO DURAND S.A.C. REPORTE ADUANAS 20170220</v>
          </cell>
          <cell r="G1072">
            <v>0</v>
          </cell>
          <cell r="H1072">
            <v>1.8489039586541918</v>
          </cell>
        </row>
        <row r="1073">
          <cell r="E1073" t="str">
            <v>CABLES DE ACERO DURAND S.A.C. REPORTE ADUANAS 20170220</v>
          </cell>
          <cell r="G1073">
            <v>0</v>
          </cell>
          <cell r="H1073">
            <v>1.8489071791410094</v>
          </cell>
        </row>
        <row r="1074">
          <cell r="E1074" t="str">
            <v>PROYECTOS DE INFRAESTRUCTURA DEL PERU S. REPORTE ADUANAS 20170126</v>
          </cell>
          <cell r="G1074">
            <v>0</v>
          </cell>
          <cell r="H1074">
            <v>1.926405936316739</v>
          </cell>
        </row>
        <row r="1075">
          <cell r="E1075" t="str">
            <v>CABLECENTRO SOCIEDAD ANONIMA CERRADA REPORTE ADUANAS 20170111</v>
          </cell>
          <cell r="G1075">
            <v>0</v>
          </cell>
          <cell r="H1075">
            <v>1.9268800813008129</v>
          </cell>
        </row>
        <row r="1076">
          <cell r="E1076" t="str">
            <v>CABLECENTRO SOCIEDAD ANONIMA CERRADA REPORTE ADUANAS 20170131</v>
          </cell>
          <cell r="G1076">
            <v>0</v>
          </cell>
          <cell r="H1076">
            <v>1.9533689024390246</v>
          </cell>
        </row>
        <row r="1077">
          <cell r="E1077" t="str">
            <v>RUMI IMPORT S.A. REPORTE ADUANAS 20170110</v>
          </cell>
          <cell r="G1077">
            <v>0</v>
          </cell>
          <cell r="H1077">
            <v>2.0106770292413856</v>
          </cell>
        </row>
        <row r="1078">
          <cell r="E1078" t="str">
            <v>RUMI IMPORT S.A. REPORTE ADUANAS 20170110</v>
          </cell>
          <cell r="G1078">
            <v>0</v>
          </cell>
          <cell r="H1078">
            <v>2.0107491518382608</v>
          </cell>
        </row>
        <row r="1079">
          <cell r="E1079" t="str">
            <v>COBRA PERU S.A REPORTE ADUANAS 20170425</v>
          </cell>
          <cell r="G1079">
            <v>0</v>
          </cell>
          <cell r="H1079">
            <v>2.0469924812030076</v>
          </cell>
        </row>
        <row r="1080">
          <cell r="E1080" t="str">
            <v>CABLECENTRO SOCIEDAD ANONIMA CERRADA REPORTE ADUANAS 20170111</v>
          </cell>
          <cell r="G1080">
            <v>0</v>
          </cell>
          <cell r="H1080">
            <v>2.076139630390144</v>
          </cell>
        </row>
        <row r="1081">
          <cell r="E1081" t="str">
            <v>CABLECENTRO SOCIEDAD ANONIMA CERRADA REPORTE ADUANAS 20170131</v>
          </cell>
          <cell r="G1081">
            <v>0</v>
          </cell>
          <cell r="H1081">
            <v>2.3643736951983301</v>
          </cell>
        </row>
        <row r="1082">
          <cell r="E1082" t="str">
            <v>CABLECENTRO SOCIEDAD ANONIMA CERRADA REPORTE ADUANAS 20170131</v>
          </cell>
          <cell r="G1082">
            <v>0</v>
          </cell>
          <cell r="H1082">
            <v>2.3674013157894738</v>
          </cell>
        </row>
        <row r="1083">
          <cell r="E1083" t="str">
            <v>RUMI IMPORT S.A. REPORTE ADUANAS 20170214</v>
          </cell>
          <cell r="G1083">
            <v>0</v>
          </cell>
          <cell r="H1083">
            <v>2.7632673267326733</v>
          </cell>
        </row>
        <row r="1084">
          <cell r="E1084" t="str">
            <v>INKABOLT SOCIEDAD ANONIMA CERRADA REPORTE ADUANAS 20170311</v>
          </cell>
          <cell r="G1084">
            <v>0</v>
          </cell>
          <cell r="H1084">
            <v>3.3102186356385475</v>
          </cell>
        </row>
        <row r="1085">
          <cell r="E1085" t="str">
            <v>UNIRED ELECTRICA E.I.R.L. REPORTE ADUANAS 20170602</v>
          </cell>
          <cell r="G1085">
            <v>0</v>
          </cell>
          <cell r="H1085">
            <v>0.72267843286999611</v>
          </cell>
        </row>
        <row r="1086">
          <cell r="E1086" t="str">
            <v>UNIRED ELECTRICA E.I.R.L. REPORTE ADUANAS 20170602</v>
          </cell>
          <cell r="G1086">
            <v>0</v>
          </cell>
          <cell r="H1086">
            <v>0.72267874768899265</v>
          </cell>
        </row>
        <row r="1087">
          <cell r="E1087" t="str">
            <v>UNIRED ELECTRICA E.I.R.L. REPORTE ADUANAS 20170602</v>
          </cell>
          <cell r="G1087">
            <v>0</v>
          </cell>
          <cell r="H1087">
            <v>0.7226793087254012</v>
          </cell>
        </row>
        <row r="1088">
          <cell r="E1088" t="str">
            <v>UNIRED ELECTRICA E.I.R.L. REPORTE ADUANAS 20170602</v>
          </cell>
          <cell r="G1088">
            <v>0</v>
          </cell>
          <cell r="H1088">
            <v>0.72267944191470601</v>
          </cell>
        </row>
        <row r="1089">
          <cell r="E1089" t="str">
            <v>IMPORTACIONES GELCO SAC REPORTE ADUANAS 20170503</v>
          </cell>
          <cell r="G1089">
            <v>0</v>
          </cell>
          <cell r="H1089">
            <v>0.94854911433172295</v>
          </cell>
        </row>
        <row r="1090">
          <cell r="E1090" t="str">
            <v>RUMI IMPORT S.A. REPORTE ADUANAS 20170502</v>
          </cell>
          <cell r="G1090">
            <v>0</v>
          </cell>
          <cell r="H1090">
            <v>1.1067878481012658</v>
          </cell>
        </row>
        <row r="1091">
          <cell r="E1091" t="str">
            <v>RUMI IMPORT S.A. REPORTE ADUANAS 20170502</v>
          </cell>
          <cell r="G1091">
            <v>0</v>
          </cell>
          <cell r="H1091">
            <v>1.2119765554897957</v>
          </cell>
        </row>
        <row r="1092">
          <cell r="E1092" t="str">
            <v>CABLES DE ACERO DURAND S.A.C. REPORTE ADUANAS 20170529</v>
          </cell>
          <cell r="G1092">
            <v>0</v>
          </cell>
          <cell r="H1092">
            <v>1.2867239671587698</v>
          </cell>
        </row>
        <row r="1093">
          <cell r="E1093" t="str">
            <v>CABLES DE ACERO DURAND S.A.C. REPORTE ADUANAS 20170529</v>
          </cell>
          <cell r="G1093">
            <v>0</v>
          </cell>
          <cell r="H1093">
            <v>1.286724359247742</v>
          </cell>
        </row>
        <row r="1094">
          <cell r="E1094" t="str">
            <v>CABLES DE ACERO DURAND S.A.C. REPORTE ADUANAS 20170529</v>
          </cell>
          <cell r="G1094">
            <v>0</v>
          </cell>
          <cell r="H1094">
            <v>1.2867248527653297</v>
          </cell>
        </row>
        <row r="1095">
          <cell r="E1095" t="str">
            <v>CABLES DE ACERO DURAND S.A.C. REPORTE ADUANAS 20170529</v>
          </cell>
          <cell r="G1095">
            <v>0</v>
          </cell>
          <cell r="H1095">
            <v>1.2867252008763748</v>
          </cell>
        </row>
        <row r="1096">
          <cell r="E1096" t="str">
            <v>CABLES DE ACERO DURAND S.A.C. REPORTE ADUANAS 20170529</v>
          </cell>
          <cell r="G1096">
            <v>0</v>
          </cell>
          <cell r="H1096">
            <v>1.2867253885522161</v>
          </cell>
        </row>
        <row r="1097">
          <cell r="E1097" t="str">
            <v>CABLES DE ACERO DURAND S.A.C. REPORTE ADUANAS 20170529</v>
          </cell>
          <cell r="G1097">
            <v>0</v>
          </cell>
          <cell r="H1097">
            <v>1.2867285638740238</v>
          </cell>
        </row>
        <row r="1098">
          <cell r="E1098" t="str">
            <v>CABLES DE ACERO DURAND S.A.C. REPORTE ADUANAS 20170529</v>
          </cell>
          <cell r="G1098">
            <v>0</v>
          </cell>
          <cell r="H1098">
            <v>1.2867286144431089</v>
          </cell>
        </row>
        <row r="1099">
          <cell r="E1099" t="str">
            <v>CABLES DE ACERO DURAND S.A.C. REPORTE ADUANAS 20170529</v>
          </cell>
          <cell r="G1099">
            <v>0</v>
          </cell>
          <cell r="H1099">
            <v>1.2867288954113412</v>
          </cell>
        </row>
        <row r="1100">
          <cell r="E1100" t="str">
            <v>CABLES DE ACERO DURAND S.A.C. REPORTE ADUANAS 20170529</v>
          </cell>
          <cell r="G1100">
            <v>0</v>
          </cell>
          <cell r="H1100">
            <v>1.2867290282842874</v>
          </cell>
        </row>
        <row r="1101">
          <cell r="E1101" t="str">
            <v>CABLES DE ACERO DURAND S.A.C. REPORTE ADUANAS 20170529</v>
          </cell>
          <cell r="G1101">
            <v>0</v>
          </cell>
          <cell r="H1101">
            <v>1.2867293778806277</v>
          </cell>
        </row>
        <row r="1102">
          <cell r="E1102" t="str">
            <v>CABLES DE ACERO DURAND S.A.C. REPORTE ADUANAS 20170529</v>
          </cell>
          <cell r="G1102">
            <v>0</v>
          </cell>
          <cell r="H1102">
            <v>1.2867294282230262</v>
          </cell>
        </row>
        <row r="1103">
          <cell r="E1103" t="str">
            <v>CABLES DE ACERO DURAND S.A.C. REPORTE ADUANAS 20170529</v>
          </cell>
          <cell r="G1103">
            <v>0</v>
          </cell>
          <cell r="H1103">
            <v>1.2867297079889419</v>
          </cell>
        </row>
        <row r="1104">
          <cell r="E1104" t="str">
            <v>CABLES DE ACERO DURAND S.A.C. REPORTE ADUANAS 20170529</v>
          </cell>
          <cell r="G1104">
            <v>0</v>
          </cell>
          <cell r="H1104">
            <v>1.286729865880857</v>
          </cell>
        </row>
        <row r="1105">
          <cell r="E1105" t="str">
            <v>CABLES DE ACERO DURAND S.A.C. REPORTE ADUANAS 20170529</v>
          </cell>
          <cell r="G1105">
            <v>0</v>
          </cell>
          <cell r="H1105">
            <v>1.2867302800935181</v>
          </cell>
        </row>
        <row r="1106">
          <cell r="E1106" t="str">
            <v>CABLES DE ACERO DURAND S.A.C. REPORTE ADUANAS 20170529</v>
          </cell>
          <cell r="G1106">
            <v>0</v>
          </cell>
          <cell r="H1106">
            <v>1.2867308300077145</v>
          </cell>
        </row>
        <row r="1107">
          <cell r="E1107" t="str">
            <v>IMPORTACIONES GELCO SAC REPORTE ADUANAS 20170612</v>
          </cell>
          <cell r="G1107">
            <v>0</v>
          </cell>
          <cell r="H1107">
            <v>1.4508014448583362</v>
          </cell>
        </row>
        <row r="1108">
          <cell r="E1108" t="str">
            <v>RUMI IMPORT S.A. REPORTE ADUANAS 20170502</v>
          </cell>
          <cell r="G1108">
            <v>0</v>
          </cell>
          <cell r="H1108">
            <v>1.5047865140888397</v>
          </cell>
        </row>
        <row r="1109">
          <cell r="E1109" t="str">
            <v>IMPORTACIONES GELCO SAC REPORTE ADUANAS 20170503</v>
          </cell>
          <cell r="G1109">
            <v>0</v>
          </cell>
          <cell r="H1109">
            <v>1.5117123221372568</v>
          </cell>
        </row>
        <row r="1110">
          <cell r="E1110" t="str">
            <v>IMPORTACIONES GELCO SAC REPORTE ADUANAS 20170612</v>
          </cell>
          <cell r="G1110">
            <v>0</v>
          </cell>
          <cell r="H1110">
            <v>1.5385553333658488</v>
          </cell>
        </row>
        <row r="1111">
          <cell r="E1111" t="str">
            <v>CABLECENTRO SOCIEDAD ANONIMA CERRADA REPORTE ADUANAS 20170509</v>
          </cell>
          <cell r="G1111">
            <v>0</v>
          </cell>
          <cell r="H1111">
            <v>1.5549204674671084</v>
          </cell>
        </row>
        <row r="1112">
          <cell r="E1112" t="str">
            <v>CABLECENTRO SOCIEDAD ANONIMA CERRADA REPORTE ADUANAS 20170509</v>
          </cell>
          <cell r="G1112">
            <v>0</v>
          </cell>
          <cell r="H1112">
            <v>1.5549213149404768</v>
          </cell>
        </row>
        <row r="1113">
          <cell r="E1113" t="str">
            <v>CABLECENTRO SOCIEDAD ANONIMA CERRADA REPORTE ADUANAS 20170509</v>
          </cell>
          <cell r="G1113">
            <v>0</v>
          </cell>
          <cell r="H1113">
            <v>1.5549227727315582</v>
          </cell>
        </row>
        <row r="1114">
          <cell r="E1114" t="str">
            <v>IMPORTACIONES GELCO SAC REPORTE ADUANAS 20170612</v>
          </cell>
          <cell r="G1114">
            <v>0</v>
          </cell>
          <cell r="H1114">
            <v>1.5815969787749378</v>
          </cell>
        </row>
        <row r="1115">
          <cell r="E1115" t="str">
            <v>BATERIAS MALDONADO EMPRESA INDIVIDUAL DE REPORTE ADUANAS 20170517</v>
          </cell>
          <cell r="G1115">
            <v>0</v>
          </cell>
          <cell r="H1115">
            <v>1.5864849857147747</v>
          </cell>
        </row>
        <row r="1116">
          <cell r="E1116" t="str">
            <v>LAMARA E.I.R.L. REPORTE ADUANAS 20170524</v>
          </cell>
          <cell r="G1116">
            <v>0</v>
          </cell>
          <cell r="H1116">
            <v>1.7489822962921886</v>
          </cell>
        </row>
        <row r="1117">
          <cell r="E1117" t="str">
            <v>LAMARA E.I.R.L. REPORTE ADUANAS 20170524</v>
          </cell>
          <cell r="G1117">
            <v>0</v>
          </cell>
          <cell r="H1117">
            <v>1.7489855690716281</v>
          </cell>
        </row>
        <row r="1118">
          <cell r="E1118" t="str">
            <v>CABLES DE ACERO DURAND S.A.C. REPORTE ADUANAS 20170523</v>
          </cell>
          <cell r="G1118">
            <v>0</v>
          </cell>
          <cell r="H1118">
            <v>1.8670310820237861</v>
          </cell>
        </row>
        <row r="1119">
          <cell r="E1119" t="str">
            <v>CABLES DE ACERO DURAND S.A.C. REPORTE ADUANAS 20170523</v>
          </cell>
          <cell r="G1119">
            <v>0</v>
          </cell>
          <cell r="H1119">
            <v>1.8670312165992042</v>
          </cell>
        </row>
        <row r="1120">
          <cell r="E1120" t="str">
            <v>CABLES DE ACERO DURAND S.A.C. REPORTE ADUANAS 20170523</v>
          </cell>
          <cell r="G1120">
            <v>0</v>
          </cell>
          <cell r="H1120">
            <v>1.8670320245380936</v>
          </cell>
        </row>
        <row r="1121">
          <cell r="E1121" t="str">
            <v>CABLES DE ACERO DURAND S.A.C. REPORTE ADUANAS 20170523</v>
          </cell>
          <cell r="G1121">
            <v>0</v>
          </cell>
          <cell r="H1121">
            <v>1.8670339988330891</v>
          </cell>
        </row>
        <row r="1122">
          <cell r="E1122" t="str">
            <v>MULTIVALORES S.A. REPORTE ADUANAS 20170524</v>
          </cell>
          <cell r="G1122">
            <v>0</v>
          </cell>
          <cell r="H1122">
            <v>2.3008372827804107</v>
          </cell>
        </row>
        <row r="1123">
          <cell r="E1123" t="str">
            <v>MULTIVALORES S.A. REPORTE ADUANAS 20170524</v>
          </cell>
          <cell r="G1123">
            <v>0</v>
          </cell>
          <cell r="H1123">
            <v>2.3106824324324324</v>
          </cell>
        </row>
        <row r="1124">
          <cell r="E1124" t="str">
            <v>MULTIVALORES S.A. REPORTE ADUANAS 20170524</v>
          </cell>
          <cell r="G1124">
            <v>0</v>
          </cell>
          <cell r="H1124">
            <v>2.3106824324324324</v>
          </cell>
        </row>
        <row r="1125">
          <cell r="E1125" t="str">
            <v>MULTIVALORES S.A. REPORTE ADUANAS 20170524</v>
          </cell>
          <cell r="G1125">
            <v>0</v>
          </cell>
          <cell r="H1125">
            <v>2.3381277108433736</v>
          </cell>
        </row>
        <row r="1126">
          <cell r="E1126" t="str">
            <v>INKABOLT SOCIEDAD ANONIMA CERRADA REPORTE ADUANAS 20170511</v>
          </cell>
          <cell r="G1126">
            <v>0</v>
          </cell>
          <cell r="H1126">
            <v>3.05559076505206</v>
          </cell>
        </row>
        <row r="1127">
          <cell r="E1127" t="str">
            <v>APAN Y CIA SRL REPORTE ADUANAS 20170824</v>
          </cell>
          <cell r="G1127">
            <v>0</v>
          </cell>
          <cell r="H1127">
            <v>1.7875088640840446</v>
          </cell>
        </row>
        <row r="1128">
          <cell r="E1128" t="str">
            <v>APAN Y CIA SRL REPORTE ADUANAS 20170824</v>
          </cell>
          <cell r="G1128">
            <v>0</v>
          </cell>
          <cell r="H1128">
            <v>1.5891229366839124</v>
          </cell>
        </row>
        <row r="1129">
          <cell r="E1129" t="str">
            <v>APAN Y CIA SRL REPORTE ADUANAS 20170824</v>
          </cell>
          <cell r="G1129">
            <v>0</v>
          </cell>
          <cell r="H1129">
            <v>1.4921563981042654</v>
          </cell>
        </row>
        <row r="1130">
          <cell r="E1130" t="str">
            <v>APAN Y CIA SRL REPORTE ADUANAS 20170824</v>
          </cell>
          <cell r="G1130">
            <v>0</v>
          </cell>
          <cell r="H1130">
            <v>1.4300492610837439</v>
          </cell>
        </row>
        <row r="1131">
          <cell r="E1131" t="str">
            <v>APAN Y CIA SRL REPORTE ADUANAS 20170824</v>
          </cell>
          <cell r="G1131">
            <v>0</v>
          </cell>
          <cell r="H1131">
            <v>1.3799634186897238</v>
          </cell>
        </row>
        <row r="1132">
          <cell r="E1132" t="str">
            <v>APAN Y CIA SRL REPORTE ADUANAS 20170824</v>
          </cell>
          <cell r="G1132">
            <v>0</v>
          </cell>
          <cell r="H1132">
            <v>1.7995259391771019</v>
          </cell>
        </row>
        <row r="1133">
          <cell r="E1133" t="str">
            <v>APAN Y CIA SRL REPORTE ADUANAS 20170824</v>
          </cell>
          <cell r="G1133">
            <v>0</v>
          </cell>
          <cell r="H1133">
            <v>2.5992786885245902</v>
          </cell>
        </row>
        <row r="1134">
          <cell r="E1134" t="str">
            <v>INKABOLT SOCIEDAD ANONIMA CERRADA REPORTE ADUANAS 20170828</v>
          </cell>
          <cell r="G1134">
            <v>0</v>
          </cell>
          <cell r="H1134">
            <v>2.3885563637300447</v>
          </cell>
        </row>
        <row r="1135">
          <cell r="E1135" t="str">
            <v>CONDUCTORES ELECTRICOS LIMA S A REPORTE ADUANAS 20170809</v>
          </cell>
          <cell r="G1135">
            <v>0</v>
          </cell>
          <cell r="H1135">
            <v>2.9230769230769229</v>
          </cell>
        </row>
        <row r="1136">
          <cell r="E1136" t="str">
            <v>IMPORTADORA MULTISTOCK S.A. REPORTE ADUANAS 20170726</v>
          </cell>
          <cell r="G1136">
            <v>0</v>
          </cell>
          <cell r="H1136">
            <v>1.4109790209790209</v>
          </cell>
        </row>
        <row r="1137">
          <cell r="E1137" t="str">
            <v>IMPORTADORA MULTISTOCK S.A. REPORTE ADUANAS 20170726</v>
          </cell>
          <cell r="G1137">
            <v>0</v>
          </cell>
          <cell r="H1137">
            <v>1.3464921465968587</v>
          </cell>
        </row>
        <row r="1138">
          <cell r="E1138" t="str">
            <v>IMPORTADORA MULTISTOCK S.A. REPORTE ADUANAS 20170726</v>
          </cell>
          <cell r="G1138">
            <v>0</v>
          </cell>
          <cell r="H1138">
            <v>2.1605714285714286</v>
          </cell>
        </row>
        <row r="1139">
          <cell r="E1139" t="str">
            <v>IMPORTADORA MULTISTOCK S.A. REPORTE ADUANAS 20170726</v>
          </cell>
          <cell r="G1139">
            <v>0</v>
          </cell>
          <cell r="H1139">
            <v>1.6358256880733946</v>
          </cell>
        </row>
        <row r="1140">
          <cell r="E1140" t="str">
            <v>IMPORTADORA MULTISTOCK S.A. REPORTE ADUANAS 20170726</v>
          </cell>
          <cell r="G1140">
            <v>0</v>
          </cell>
          <cell r="H1140">
            <v>1.5208929561841376</v>
          </cell>
        </row>
        <row r="1141">
          <cell r="E1141" t="str">
            <v>IMPORTADORA MULTISTOCK S.A. REPORTE ADUANAS 20170726</v>
          </cell>
          <cell r="G1141">
            <v>0</v>
          </cell>
          <cell r="H1141">
            <v>1.4120358422939068</v>
          </cell>
        </row>
        <row r="1142">
          <cell r="E1142" t="str">
            <v>IMPORTADORA MULTISTOCK S.A. REPORTE ADUANAS 20170726</v>
          </cell>
          <cell r="G1142">
            <v>0</v>
          </cell>
          <cell r="H1142">
            <v>1.3401580135440179</v>
          </cell>
        </row>
        <row r="1143">
          <cell r="E1143" t="str">
            <v>IMPORTADORA MULTISTOCK S.A. REPORTE ADUANAS 20170726</v>
          </cell>
          <cell r="G1143">
            <v>0</v>
          </cell>
          <cell r="H1143">
            <v>1.2952688514158448</v>
          </cell>
        </row>
        <row r="1144">
          <cell r="E1144" t="str">
            <v>IMPORTADORA MULTISTOCK S.A. REPORTE ADUANAS 20170726</v>
          </cell>
          <cell r="G1144">
            <v>0</v>
          </cell>
          <cell r="H1144">
            <v>1.1963870967741936</v>
          </cell>
        </row>
        <row r="1145">
          <cell r="E1145" t="str">
            <v>IMPORTADORA MULTISTOCK S.A. REPORTE ADUANAS 20170726</v>
          </cell>
          <cell r="G1145">
            <v>0</v>
          </cell>
          <cell r="H1145">
            <v>1.196</v>
          </cell>
        </row>
        <row r="1146">
          <cell r="E1146" t="str">
            <v>IMPORTADORA MULTISTOCK S.A. REPORTE ADUANAS 20170726</v>
          </cell>
          <cell r="G1146">
            <v>0</v>
          </cell>
          <cell r="H1146">
            <v>1.1983187250996017</v>
          </cell>
        </row>
        <row r="1147">
          <cell r="E1147" t="str">
            <v>IMPORTACIONES GELCO SAC REPORTE ADUANAS 20170801</v>
          </cell>
          <cell r="G1147">
            <v>0</v>
          </cell>
          <cell r="H1147">
            <v>1.4804000291992117</v>
          </cell>
        </row>
        <row r="1148">
          <cell r="E1148" t="str">
            <v>INKABOLT SOCIEDAD ANONIMA CERRADA REPORTE ADUANAS 20170725</v>
          </cell>
          <cell r="G1148">
            <v>0</v>
          </cell>
          <cell r="H1148">
            <v>2.9337527029683512</v>
          </cell>
        </row>
        <row r="1149">
          <cell r="E1149" t="str">
            <v>IMPORTADORA MULTISTOCK S.A. REPORTE ADUANAS 20170726</v>
          </cell>
          <cell r="G1149">
            <v>0</v>
          </cell>
          <cell r="H1149">
            <v>2.8250851581508512</v>
          </cell>
        </row>
        <row r="1150">
          <cell r="E1150" t="str">
            <v>IMPORTADORA MULTISTOCK S.A. REPORTE ADUANAS 20170726</v>
          </cell>
          <cell r="G1150">
            <v>0</v>
          </cell>
          <cell r="H1150">
            <v>1.9590666666666667</v>
          </cell>
        </row>
        <row r="1151">
          <cell r="E1151" t="str">
            <v>IMPORTADORA MULTISTOCK S.A. REPORTE ADUANAS 20170726</v>
          </cell>
          <cell r="G1151">
            <v>0</v>
          </cell>
          <cell r="H1151">
            <v>1.645681818181818</v>
          </cell>
        </row>
        <row r="1152">
          <cell r="E1152" t="str">
            <v>IMPORTADORA MULTISTOCK S.A. REPORTE ADUANAS 20170726</v>
          </cell>
          <cell r="G1152">
            <v>0</v>
          </cell>
          <cell r="H1152">
            <v>1.345</v>
          </cell>
        </row>
        <row r="1153">
          <cell r="E1153" t="str">
            <v>IMPORTADORA MULTISTOCK S.A. REPORTE ADUANAS 20170726</v>
          </cell>
          <cell r="G1153">
            <v>0</v>
          </cell>
          <cell r="H1153">
            <v>1.3490757238307349</v>
          </cell>
        </row>
        <row r="1154">
          <cell r="E1154" t="str">
            <v>IMPORTADORA MULTISTOCK S.A. REPORTE ADUANAS 20170726</v>
          </cell>
          <cell r="G1154">
            <v>0</v>
          </cell>
          <cell r="H1154">
            <v>2.8605999999999998</v>
          </cell>
        </row>
        <row r="1155">
          <cell r="E1155" t="str">
            <v>IMPORTADORA MULTISTOCK S.A. REPORTE ADUANAS 20170726</v>
          </cell>
          <cell r="G1155">
            <v>0</v>
          </cell>
          <cell r="H1155">
            <v>2.5004651162790696</v>
          </cell>
        </row>
        <row r="1156">
          <cell r="E1156" t="str">
            <v>IMPORTADORA MULTISTOCK S.A. REPORTE ADUANAS 20170726</v>
          </cell>
          <cell r="G1156">
            <v>0</v>
          </cell>
          <cell r="H1156">
            <v>2.0788695652173912</v>
          </cell>
        </row>
        <row r="1157">
          <cell r="E1157" t="str">
            <v>IMPORTADORA MULTISTOCK S.A. REPORTE ADUANAS 20170726</v>
          </cell>
          <cell r="G1157">
            <v>0</v>
          </cell>
          <cell r="H1157">
            <v>1.828743961352657</v>
          </cell>
        </row>
        <row r="1158">
          <cell r="E1158" t="str">
            <v>IMPORTADORA MULTISTOCK S.A. REPORTE ADUANAS 20170726</v>
          </cell>
          <cell r="G1158">
            <v>0</v>
          </cell>
          <cell r="H1158">
            <v>1.5507445652173912</v>
          </cell>
        </row>
        <row r="1159">
          <cell r="E1159" t="str">
            <v>IMPORTADORA MULTISTOCK S.A. REPORTE ADUANAS 20170726</v>
          </cell>
          <cell r="G1159">
            <v>0</v>
          </cell>
          <cell r="H1159">
            <v>1.4847713226205193</v>
          </cell>
        </row>
        <row r="1160">
          <cell r="E1160" t="str">
            <v>IMPORTADORA MULTISTOCK S.A. REPORTE ADUANAS 20170726</v>
          </cell>
          <cell r="G1160">
            <v>0</v>
          </cell>
          <cell r="H1160">
            <v>1.4590311986863711</v>
          </cell>
        </row>
        <row r="1161">
          <cell r="E1161" t="str">
            <v>INKABOLT SOCIEDAD ANONIMA CERRADA REPORTE ADUANAS 20170712</v>
          </cell>
          <cell r="G1161">
            <v>0</v>
          </cell>
          <cell r="H1161">
            <v>1.9405816259087905</v>
          </cell>
        </row>
        <row r="1162">
          <cell r="E1162" t="str">
            <v>CORPORACION ICHI HACHI S.A.C. REPORTE ADUANAS 20170716</v>
          </cell>
          <cell r="G1162">
            <v>0</v>
          </cell>
          <cell r="H1162">
            <v>1.272125</v>
          </cell>
        </row>
        <row r="1163">
          <cell r="E1163" t="str">
            <v>CORPORACION ICHI HACHI S.A.C. REPORTE ADUANAS 20170716</v>
          </cell>
          <cell r="G1163">
            <v>0</v>
          </cell>
          <cell r="H1163">
            <v>1.242514450867052</v>
          </cell>
        </row>
        <row r="1164">
          <cell r="E1164" t="str">
            <v>CORPORACION ICHI HACHI S.A.C. REPORTE ADUANAS 20170716</v>
          </cell>
          <cell r="G1164">
            <v>0</v>
          </cell>
          <cell r="H1164">
            <v>1.2286808510638298</v>
          </cell>
        </row>
        <row r="1165">
          <cell r="E1165" t="str">
            <v>CORPORACION ICHI HACHI S.A.C. REPORTE ADUANAS 20170716</v>
          </cell>
          <cell r="G1165">
            <v>0</v>
          </cell>
          <cell r="H1165">
            <v>1.2127479674796748</v>
          </cell>
        </row>
        <row r="1166">
          <cell r="E1166" t="str">
            <v>EDEX REPRESENTACIONES S.A.C. REPORTE ADUANAS 20170627</v>
          </cell>
          <cell r="G1166">
            <v>0</v>
          </cell>
          <cell r="H1166">
            <v>1.1033305091925782</v>
          </cell>
        </row>
        <row r="1167">
          <cell r="E1167" t="str">
            <v>VALVOSANITARIA S A REPORTE ADUANAS 20170704</v>
          </cell>
          <cell r="G1167">
            <v>0</v>
          </cell>
          <cell r="H1167">
            <v>2.4706326530612244</v>
          </cell>
        </row>
        <row r="1168">
          <cell r="E1168" t="str">
            <v>VALVOSANITARIA S A REPORTE ADUANAS 20170704</v>
          </cell>
          <cell r="G1168">
            <v>0</v>
          </cell>
          <cell r="H1168">
            <v>1.7949639249639251</v>
          </cell>
        </row>
        <row r="1169">
          <cell r="E1169" t="str">
            <v>VALVOSANITARIA S A REPORTE ADUANAS 20170704</v>
          </cell>
          <cell r="G1169">
            <v>0</v>
          </cell>
          <cell r="H1169">
            <v>1.6543124999999999</v>
          </cell>
        </row>
        <row r="1170">
          <cell r="E1170" t="str">
            <v>VALVOSANITARIA S A REPORTE ADUANAS 20170704</v>
          </cell>
          <cell r="G1170">
            <v>0</v>
          </cell>
          <cell r="H1170">
            <v>1.3672003968253967</v>
          </cell>
        </row>
        <row r="1171">
          <cell r="E1171" t="str">
            <v>VALVOSANITARIA S A REPORTE ADUANAS 20170704</v>
          </cell>
          <cell r="G1171">
            <v>0</v>
          </cell>
          <cell r="H1171">
            <v>1.2944318181818182</v>
          </cell>
        </row>
        <row r="1172">
          <cell r="E1172" t="str">
            <v>VALVOSANITARIA S A REPORTE ADUANAS 20170704</v>
          </cell>
          <cell r="G1172">
            <v>0</v>
          </cell>
          <cell r="H1172">
            <v>1.2396031746031746</v>
          </cell>
        </row>
        <row r="1173">
          <cell r="E1173" t="str">
            <v>VALVOSANITARIA S A REPORTE ADUANAS 20170704</v>
          </cell>
          <cell r="G1173">
            <v>0</v>
          </cell>
          <cell r="H1173">
            <v>1.1800552161654134</v>
          </cell>
        </row>
        <row r="1174">
          <cell r="E1174" t="str">
            <v>VALVOSANITARIA S A REPORTE ADUANAS 20170704</v>
          </cell>
          <cell r="G1174">
            <v>0</v>
          </cell>
          <cell r="H1174">
            <v>1.1627093596059115</v>
          </cell>
        </row>
        <row r="1175">
          <cell r="E1175" t="str">
            <v>APAN Y CIA SRL REPORTE ADUANAS 20170616</v>
          </cell>
          <cell r="G1175">
            <v>0</v>
          </cell>
          <cell r="H1175">
            <v>2.0873094276893851</v>
          </cell>
        </row>
        <row r="1176">
          <cell r="E1176" t="str">
            <v>APAN Y CIA SRL REPORTE ADUANAS 20170616</v>
          </cell>
          <cell r="G1176">
            <v>0</v>
          </cell>
          <cell r="H1176">
            <v>1.9300612959719792</v>
          </cell>
        </row>
        <row r="1177">
          <cell r="E1177" t="str">
            <v>APAN Y CIA SRL REPORTE ADUANAS 20170616</v>
          </cell>
          <cell r="G1177">
            <v>0</v>
          </cell>
          <cell r="H1177">
            <v>1.711278640059128</v>
          </cell>
        </row>
        <row r="1178">
          <cell r="E1178" t="str">
            <v>APAN Y CIA SRL REPORTE ADUANAS 20170616</v>
          </cell>
          <cell r="G1178">
            <v>0</v>
          </cell>
          <cell r="H1178">
            <v>1.6055165876777251</v>
          </cell>
        </row>
        <row r="1179">
          <cell r="E1179" t="str">
            <v>APAN Y CIA SRL REPORTE ADUANAS 20170616</v>
          </cell>
          <cell r="G1179">
            <v>0</v>
          </cell>
          <cell r="H1179">
            <v>1.6021437578814628</v>
          </cell>
        </row>
        <row r="1180">
          <cell r="E1180" t="str">
            <v>APAN Y CIA SRL REPORTE ADUANAS 20170616</v>
          </cell>
          <cell r="G1180">
            <v>0</v>
          </cell>
          <cell r="H1180">
            <v>1.5372151067323481</v>
          </cell>
        </row>
        <row r="1181">
          <cell r="E1181" t="str">
            <v>APAN Y CIA SRL REPORTE ADUANAS 20170616</v>
          </cell>
          <cell r="G1181">
            <v>0</v>
          </cell>
          <cell r="H1181">
            <v>1.4812467932272959</v>
          </cell>
        </row>
        <row r="1182">
          <cell r="E1182" t="str">
            <v>APAN Y CIA SRL REPORTE ADUANAS 20170616</v>
          </cell>
          <cell r="G1182">
            <v>0</v>
          </cell>
          <cell r="H1182">
            <v>1.6780849292256454</v>
          </cell>
        </row>
        <row r="1183">
          <cell r="E1183" t="str">
            <v>APAN Y CIA SRL REPORTE ADUANAS 20170616</v>
          </cell>
          <cell r="G1183">
            <v>0</v>
          </cell>
          <cell r="H1183">
            <v>3.7707474429583003</v>
          </cell>
        </row>
        <row r="1184">
          <cell r="E1184" t="str">
            <v>CABLECENTRO SOCIEDAD ANONIMA CERRADA REPORTE ADUANAS 20170809</v>
          </cell>
          <cell r="G1184">
            <v>0</v>
          </cell>
          <cell r="H1184">
            <v>1.4299633404892556</v>
          </cell>
        </row>
        <row r="1185">
          <cell r="E1185" t="str">
            <v>REDES NITTO PERU S.A.C. REPORTE ADUANAS 20170628</v>
          </cell>
          <cell r="G1185">
            <v>0</v>
          </cell>
          <cell r="H1185">
            <v>2.9992606467671701</v>
          </cell>
        </row>
        <row r="1186">
          <cell r="E1186" t="str">
            <v>REDES NITTO PERU S.A.C. REPORTE ADUANAS 20170628</v>
          </cell>
          <cell r="G1186">
            <v>0</v>
          </cell>
          <cell r="H1186">
            <v>2.9992604783803278</v>
          </cell>
        </row>
        <row r="1187">
          <cell r="E1187" t="str">
            <v>REDES NITTO PERU S.A.C. REPORTE ADUANAS 20170628</v>
          </cell>
          <cell r="G1187">
            <v>0</v>
          </cell>
          <cell r="H1187">
            <v>2.9992606969800439</v>
          </cell>
        </row>
        <row r="1188">
          <cell r="E1188" t="str">
            <v>REDES NITTO PERU S.A.C. REPORTE ADUANAS 20170628</v>
          </cell>
          <cell r="G1188">
            <v>0</v>
          </cell>
          <cell r="H1188">
            <v>2.9992610507025326</v>
          </cell>
        </row>
        <row r="1189">
          <cell r="E1189" t="str">
            <v>ANIXTER JORVEX S.A.C. REPORTE ADUANAS 20170705</v>
          </cell>
          <cell r="G1189">
            <v>0</v>
          </cell>
          <cell r="H1189">
            <v>1.4259987029831387</v>
          </cell>
        </row>
        <row r="1190">
          <cell r="E1190" t="str">
            <v>ANIXTER JORVEX S.A.C. REPORTE ADUANAS 20170705</v>
          </cell>
          <cell r="G1190">
            <v>0</v>
          </cell>
          <cell r="H1190">
            <v>2.205257681478761</v>
          </cell>
        </row>
        <row r="1191">
          <cell r="E1191" t="str">
            <v>ANIXTER JORVEX S.A.C. REPORTE ADUANAS 20170705</v>
          </cell>
          <cell r="G1191">
            <v>0</v>
          </cell>
          <cell r="H1191">
            <v>1.8280267612445591</v>
          </cell>
        </row>
        <row r="1192">
          <cell r="E1192" t="str">
            <v>ANIXTER JORVEX S.A.C. REPORTE ADUANAS 20170705</v>
          </cell>
          <cell r="G1192">
            <v>0</v>
          </cell>
          <cell r="H1192">
            <v>1.4493930813354292</v>
          </cell>
        </row>
        <row r="1193">
          <cell r="E1193" t="str">
            <v>ANIXTER JORVEX S.A.C. REPORTE ADUANAS 20170621</v>
          </cell>
          <cell r="G1193">
            <v>0</v>
          </cell>
          <cell r="H1193">
            <v>2.3539414944122599</v>
          </cell>
        </row>
        <row r="1194">
          <cell r="E1194" t="str">
            <v>ANIXTER JORVEX S.A.C. REPORTE ADUANAS 20170621</v>
          </cell>
          <cell r="G1194">
            <v>0</v>
          </cell>
          <cell r="H1194">
            <v>2.3539412456322042</v>
          </cell>
        </row>
        <row r="1195">
          <cell r="E1195" t="str">
            <v>ANIXTER JORVEX S.A.C. REPORTE ADUANAS 20170621</v>
          </cell>
          <cell r="G1195">
            <v>0</v>
          </cell>
          <cell r="H1195">
            <v>2.3539409356212344</v>
          </cell>
        </row>
        <row r="1196">
          <cell r="E1196" t="str">
            <v>VIETTEL  PERU  S.A.C. REPORTE ADUANAS 20170626</v>
          </cell>
          <cell r="G1196">
            <v>0</v>
          </cell>
          <cell r="H1196">
            <v>1.6893166678423748</v>
          </cell>
        </row>
        <row r="1197">
          <cell r="E1197" t="str">
            <v>VIETTEL  PERU  S.A.C. REPORTE ADUANAS 20170626</v>
          </cell>
          <cell r="G1197">
            <v>0</v>
          </cell>
          <cell r="H1197">
            <v>1.6893173663131265</v>
          </cell>
        </row>
        <row r="1198">
          <cell r="E1198" t="str">
            <v>VIETTEL  PERU  S.A.C. REPORTE ADUANAS 20170626</v>
          </cell>
          <cell r="G1198">
            <v>0</v>
          </cell>
          <cell r="H1198">
            <v>1.689316263837543</v>
          </cell>
        </row>
        <row r="1199">
          <cell r="E1199" t="str">
            <v>VIETTEL  PERU  S.A.C. REPORTE ADUANAS 20170804</v>
          </cell>
          <cell r="G1199">
            <v>0</v>
          </cell>
          <cell r="H1199">
            <v>1.7940240805729122</v>
          </cell>
        </row>
        <row r="1200">
          <cell r="E1200" t="str">
            <v>VIETTEL  PERU  S.A.C. REPORTE ADUANAS 20170829</v>
          </cell>
          <cell r="G1200">
            <v>0</v>
          </cell>
          <cell r="H1200">
            <v>1.625</v>
          </cell>
        </row>
        <row r="1201">
          <cell r="E1201" t="str">
            <v>VIETTEL  PERU  S.A.C. REPORTE ADUANAS 20170816</v>
          </cell>
          <cell r="G1201">
            <v>0</v>
          </cell>
          <cell r="H1201">
            <v>2.1316349691244634</v>
          </cell>
        </row>
        <row r="1202">
          <cell r="E1202" t="str">
            <v>VIETTEL  PERU  S.A.C. REPORTE ADUANAS 20170816</v>
          </cell>
          <cell r="G1202">
            <v>0</v>
          </cell>
          <cell r="H1202">
            <v>2.131634504089297</v>
          </cell>
        </row>
        <row r="1203">
          <cell r="E1203" t="str">
            <v>VIETTEL  PERU  S.A.C. REPORTE ADUANAS 20170816</v>
          </cell>
          <cell r="G1203">
            <v>0</v>
          </cell>
          <cell r="H1203">
            <v>2.131647476625532</v>
          </cell>
        </row>
        <row r="1204">
          <cell r="E1204" t="str">
            <v>VIETTEL  PERU  S.A.C. REPORTE ADUANAS 20170816</v>
          </cell>
          <cell r="G1204">
            <v>0</v>
          </cell>
          <cell r="H1204">
            <v>2.131634197886239</v>
          </cell>
        </row>
        <row r="1205">
          <cell r="E1205" t="str">
            <v>COMSA INSTALACIONES Y SISTEMAS INDUSTRIA REPORTE ADUANAS 20170815</v>
          </cell>
          <cell r="G1205">
            <v>0</v>
          </cell>
          <cell r="H1205">
            <v>4.6112099075770203</v>
          </cell>
        </row>
        <row r="1206">
          <cell r="E1206" t="str">
            <v>COMSA INSTALACIONES Y SISTEMAS INDUSTRIA REPORTE ADUANAS 20170815</v>
          </cell>
          <cell r="G1206">
            <v>0</v>
          </cell>
          <cell r="H1206">
            <v>4.6112162486339523</v>
          </cell>
        </row>
        <row r="1207">
          <cell r="E1207" t="str">
            <v>GALIGRU PERU S.A.C. REPORTE ADUANAS 20170828</v>
          </cell>
          <cell r="G1207">
            <v>0</v>
          </cell>
          <cell r="H1207">
            <v>1.5650418630551082</v>
          </cell>
        </row>
        <row r="1208">
          <cell r="E1208" t="str">
            <v>GALIGRU PERU S.A.C. REPORTE ADUANAS 20170828</v>
          </cell>
          <cell r="G1208">
            <v>0</v>
          </cell>
          <cell r="H1208">
            <v>1.5650660538375734</v>
          </cell>
        </row>
        <row r="1209">
          <cell r="E1209" t="str">
            <v>GALIGRU PERU S.A.C. REPORTE ADUANAS 20170828</v>
          </cell>
          <cell r="G1209">
            <v>0</v>
          </cell>
          <cell r="H1209">
            <v>1.5650390426132204</v>
          </cell>
        </row>
        <row r="1210">
          <cell r="E1210" t="str">
            <v>GALIGRU PERU S.A.C. REPORTE ADUANAS 20170828</v>
          </cell>
          <cell r="G1210">
            <v>0</v>
          </cell>
          <cell r="H1210">
            <v>1.5650434801233724</v>
          </cell>
        </row>
        <row r="1211">
          <cell r="E1211" t="str">
            <v>GALIGRU PERU S.A.C. REPORTE ADUANAS 20170828</v>
          </cell>
          <cell r="G1211">
            <v>0</v>
          </cell>
          <cell r="H1211">
            <v>1.5650382116908834</v>
          </cell>
        </row>
        <row r="1212">
          <cell r="E1212" t="str">
            <v>GALIGRU PERU S.A.C. REPORTE ADUANAS 20170828</v>
          </cell>
          <cell r="G1212">
            <v>0</v>
          </cell>
          <cell r="H1212">
            <v>1.5650403971171618</v>
          </cell>
        </row>
        <row r="1213">
          <cell r="E1213" t="str">
            <v>GALIGRU PERU S.A.C. REPORTE ADUANAS 20170828</v>
          </cell>
          <cell r="G1213">
            <v>0</v>
          </cell>
          <cell r="H1213">
            <v>1.5650539373724079</v>
          </cell>
        </row>
        <row r="1214">
          <cell r="E1214" t="str">
            <v>CLIMBER WORLD PERU S.A.C. REPORTE ADUANAS 20170920</v>
          </cell>
          <cell r="G1214">
            <v>0</v>
          </cell>
          <cell r="H1214">
            <v>2.5416444553087842</v>
          </cell>
        </row>
        <row r="1215">
          <cell r="E1215" t="str">
            <v>CABLECENTRO SOCIEDAD ANONIMA CERRADA REPORTE ADUANAS 20171016</v>
          </cell>
          <cell r="G1215">
            <v>0</v>
          </cell>
          <cell r="H1215">
            <v>1.9978171964911187</v>
          </cell>
        </row>
        <row r="1216">
          <cell r="E1216" t="str">
            <v>CABLECENTRO SOCIEDAD ANONIMA CERRADA REPORTE ADUANAS 20171016</v>
          </cell>
          <cell r="G1216">
            <v>0</v>
          </cell>
          <cell r="H1216">
            <v>1.997818971329018</v>
          </cell>
        </row>
        <row r="1217">
          <cell r="E1217" t="str">
            <v>CLIMBER WORLD PERU S.A.C. REPORTE ADUANAS 20170920</v>
          </cell>
          <cell r="G1217">
            <v>0</v>
          </cell>
          <cell r="H1217">
            <v>2.5416462645491857</v>
          </cell>
        </row>
        <row r="1218">
          <cell r="E1218" t="str">
            <v>CLIMBER WORLD PERU S.A.C. REPORTE ADUANAS 20170920</v>
          </cell>
          <cell r="G1218">
            <v>0</v>
          </cell>
          <cell r="H1218">
            <v>3.1083401723917095</v>
          </cell>
        </row>
        <row r="1219">
          <cell r="E1219" t="str">
            <v>INKABOLT SOCIEDAD ANONIMA CERRADA REPORTE ADUANAS 20171024</v>
          </cell>
          <cell r="G1219">
            <v>0</v>
          </cell>
          <cell r="H1219">
            <v>1.9257017061089707</v>
          </cell>
        </row>
        <row r="1220">
          <cell r="E1220" t="str">
            <v>INKABOLT SOCIEDAD ANONIMA CERRADA REPORTE ADUANAS 20171024</v>
          </cell>
          <cell r="G1220">
            <v>0</v>
          </cell>
          <cell r="H1220">
            <v>2.3395179469394831</v>
          </cell>
        </row>
        <row r="1221">
          <cell r="E1221" t="str">
            <v>INKABOLT SOCIEDAD ANONIMA CERRADA REPORTE ADUANAS 20171011</v>
          </cell>
          <cell r="G1221">
            <v>0</v>
          </cell>
          <cell r="H1221">
            <v>4.9509611852577446</v>
          </cell>
        </row>
        <row r="1222">
          <cell r="E1222" t="str">
            <v>ASCENSORES SCHINDLER DEL PERU S A REPORTE ADUANAS 20171012</v>
          </cell>
          <cell r="G1222">
            <v>0</v>
          </cell>
          <cell r="H1222">
            <v>5.5212311265969802</v>
          </cell>
        </row>
        <row r="1223">
          <cell r="E1223" t="str">
            <v>G Y B METALES S.A.C. REPORTE ADUANAS 20171012</v>
          </cell>
          <cell r="G1223">
            <v>0</v>
          </cell>
          <cell r="H1223">
            <v>1.4323234294236906</v>
          </cell>
        </row>
        <row r="1224">
          <cell r="E1224" t="str">
            <v>INKABOLT SOCIEDAD ANONIMA CERRADA REPORTE ADUANAS 20170927</v>
          </cell>
          <cell r="G1224">
            <v>0</v>
          </cell>
          <cell r="H1224">
            <v>2.3225406935598021</v>
          </cell>
        </row>
        <row r="1225">
          <cell r="E1225" t="str">
            <v>INKABOLT SOCIEDAD ANONIMA CERRADA REPORTE ADUANAS 20170927</v>
          </cell>
          <cell r="G1225">
            <v>0</v>
          </cell>
          <cell r="H1225">
            <v>2.9037789427697684</v>
          </cell>
        </row>
        <row r="1226">
          <cell r="E1226" t="str">
            <v>INKABOLT SOCIEDAD ANONIMA CERRADA REPORTE ADUANAS 20170927</v>
          </cell>
          <cell r="G1226">
            <v>0</v>
          </cell>
          <cell r="H1226">
            <v>5.2788461538461533</v>
          </cell>
        </row>
        <row r="1227">
          <cell r="E1227" t="str">
            <v>HERRAMIENTAS Y ACCESORIOS S.A.C. REPORTE ADUANAS 20170928</v>
          </cell>
          <cell r="G1227">
            <v>0</v>
          </cell>
          <cell r="H1227">
            <v>4.2307195452783883</v>
          </cell>
        </row>
        <row r="1228">
          <cell r="E1228" t="str">
            <v>INKABOLT SOCIEDAD ANONIMA CERRADA REPORTE ADUANAS 20170915</v>
          </cell>
          <cell r="G1228">
            <v>0</v>
          </cell>
          <cell r="H1228">
            <v>2.830434253740421</v>
          </cell>
        </row>
        <row r="1229">
          <cell r="E1229" t="str">
            <v>INKABOLT SOCIEDAD ANONIMA CERRADA REPORTE ADUANAS 20170915</v>
          </cell>
          <cell r="G1229">
            <v>0</v>
          </cell>
          <cell r="H1229">
            <v>2.3276176024279205</v>
          </cell>
        </row>
        <row r="1230">
          <cell r="E1230" t="str">
            <v>PROCABLES SA REPORTE ADUANAS 20170913</v>
          </cell>
          <cell r="G1230">
            <v>0</v>
          </cell>
          <cell r="H1230">
            <v>2.8797517070142766</v>
          </cell>
        </row>
        <row r="1231">
          <cell r="E1231" t="str">
            <v>PROCABLES SA REPORTE ADUANAS 20170913</v>
          </cell>
          <cell r="G1231">
            <v>0</v>
          </cell>
          <cell r="H1231">
            <v>2.9632791327913282</v>
          </cell>
        </row>
        <row r="1232">
          <cell r="E1232" t="str">
            <v>PROCABLES SA REPORTE ADUANAS 20170913</v>
          </cell>
          <cell r="G1232">
            <v>0</v>
          </cell>
          <cell r="H1232">
            <v>2.6738744975435464</v>
          </cell>
        </row>
        <row r="1233">
          <cell r="E1233" t="str">
            <v>PROCABLES SA REPORTE ADUANAS 20170913</v>
          </cell>
          <cell r="G1233">
            <v>0</v>
          </cell>
          <cell r="H1233">
            <v>3.2490465268676276</v>
          </cell>
        </row>
        <row r="1234">
          <cell r="E1234" t="str">
            <v>PROCABLES SA REPORTE ADUANAS 20171017</v>
          </cell>
          <cell r="G1234">
            <v>0</v>
          </cell>
          <cell r="H1234">
            <v>2.7517552521008404</v>
          </cell>
        </row>
        <row r="1235">
          <cell r="E1235" t="str">
            <v>PROCABLES SA REPORTE ADUANAS 20171017</v>
          </cell>
          <cell r="G1235">
            <v>0</v>
          </cell>
          <cell r="H1235">
            <v>2.8957532710280374</v>
          </cell>
        </row>
        <row r="1236">
          <cell r="E1236" t="str">
            <v>PROCABLES SA REPORTE ADUANAS 20171017</v>
          </cell>
          <cell r="G1236">
            <v>0</v>
          </cell>
          <cell r="H1236">
            <v>2.5280825688073394</v>
          </cell>
        </row>
        <row r="1237">
          <cell r="E1237" t="str">
            <v>PROCABLES SA REPORTE ADUANAS 20171017</v>
          </cell>
          <cell r="G1237">
            <v>0</v>
          </cell>
          <cell r="H1237">
            <v>2.3338334186721283</v>
          </cell>
        </row>
        <row r="1238">
          <cell r="E1238" t="str">
            <v>PROCABLES SA REPORTE ADUANAS 20171017</v>
          </cell>
          <cell r="G1238">
            <v>0</v>
          </cell>
          <cell r="H1238">
            <v>2.333835125448029</v>
          </cell>
        </row>
        <row r="1239">
          <cell r="E1239" t="str">
            <v>PROCABLES SA REPORTE ADUANAS 20171017</v>
          </cell>
          <cell r="G1239">
            <v>0</v>
          </cell>
          <cell r="H1239">
            <v>3.2901509054325953</v>
          </cell>
        </row>
        <row r="1240">
          <cell r="E1240" t="str">
            <v>PROCABLES SA REPORTE ADUANAS 20171017</v>
          </cell>
          <cell r="G1240">
            <v>0</v>
          </cell>
          <cell r="H1240">
            <v>2.333835125448029</v>
          </cell>
        </row>
        <row r="1241">
          <cell r="E1241" t="str">
            <v>PROCABLES SA REPORTE ADUANAS 20171017</v>
          </cell>
          <cell r="G1241">
            <v>0</v>
          </cell>
          <cell r="H1241">
            <v>2.7932445141065831</v>
          </cell>
        </row>
        <row r="1242">
          <cell r="E1242" t="str">
            <v>PROCABLES SA REPORTE ADUANAS 20171017</v>
          </cell>
          <cell r="G1242">
            <v>0</v>
          </cell>
          <cell r="H1242">
            <v>2.9870054200542002</v>
          </cell>
        </row>
        <row r="1243">
          <cell r="E1243" t="str">
            <v>PROCABLES SA REPORTE ADUANAS 20171011</v>
          </cell>
          <cell r="G1243">
            <v>0</v>
          </cell>
          <cell r="H1243">
            <v>2.509693233944954</v>
          </cell>
        </row>
        <row r="1244">
          <cell r="E1244" t="str">
            <v>PROCABLES SA REPORTE ADUANAS 20171011</v>
          </cell>
          <cell r="G1244">
            <v>0</v>
          </cell>
          <cell r="H1244">
            <v>2.7890038314176242</v>
          </cell>
        </row>
        <row r="1245">
          <cell r="E1245" t="str">
            <v>PROCABLES SA REPORTE ADUANAS 20171011</v>
          </cell>
          <cell r="G1245">
            <v>0</v>
          </cell>
          <cell r="H1245">
            <v>2.788996865203762</v>
          </cell>
        </row>
        <row r="1246">
          <cell r="E1246" t="str">
            <v>PROCABLES SA REPORTE ADUANAS 20171011</v>
          </cell>
          <cell r="G1246">
            <v>0</v>
          </cell>
          <cell r="H1246">
            <v>5.4017899761336512</v>
          </cell>
        </row>
        <row r="1247">
          <cell r="E1247" t="str">
            <v>PROCABLES SA REPORTE ADUANAS 20171011</v>
          </cell>
          <cell r="G1247">
            <v>0</v>
          </cell>
          <cell r="H1247">
            <v>2.7890020898641588</v>
          </cell>
        </row>
        <row r="1248">
          <cell r="E1248" t="str">
            <v>PROCABLES SA REPORTE ADUANAS 20171011</v>
          </cell>
          <cell r="G1248">
            <v>0</v>
          </cell>
          <cell r="H1248">
            <v>2.7890047021943571</v>
          </cell>
        </row>
        <row r="1249">
          <cell r="E1249" t="str">
            <v>PROCABLES SA REPORTE ADUANAS 20171011</v>
          </cell>
          <cell r="G1249">
            <v>0</v>
          </cell>
          <cell r="H1249">
            <v>2.7890125391849532</v>
          </cell>
        </row>
        <row r="1250">
          <cell r="E1250" t="str">
            <v>PROCABLES SA REPORTE ADUANAS 20170925</v>
          </cell>
          <cell r="G1250">
            <v>0</v>
          </cell>
          <cell r="H1250">
            <v>2.7960362243120862</v>
          </cell>
        </row>
        <row r="1251">
          <cell r="E1251" t="str">
            <v>PROCABLES SA REPORTE ADUANAS 20170925</v>
          </cell>
          <cell r="G1251">
            <v>0</v>
          </cell>
          <cell r="H1251">
            <v>2.7960370950888191</v>
          </cell>
        </row>
        <row r="1252">
          <cell r="E1252" t="str">
            <v>PROCABLES SA REPORTE ADUANAS 20170925</v>
          </cell>
          <cell r="G1252">
            <v>0</v>
          </cell>
          <cell r="H1252">
            <v>2.5136200305810399</v>
          </cell>
        </row>
        <row r="1253">
          <cell r="E1253" t="str">
            <v>PROCABLES SA REPORTE ADUANAS 20170925</v>
          </cell>
          <cell r="G1253">
            <v>0</v>
          </cell>
          <cell r="H1253">
            <v>2.3197228195937876</v>
          </cell>
        </row>
        <row r="1254">
          <cell r="E1254" t="str">
            <v>PROCABLES SA REPORTE ADUANAS 20170925</v>
          </cell>
          <cell r="G1254">
            <v>0</v>
          </cell>
          <cell r="H1254">
            <v>2.6819369973190348</v>
          </cell>
        </row>
        <row r="1255">
          <cell r="E1255" t="str">
            <v>PROCABLES SA REPORTE ADUANAS 20170925</v>
          </cell>
          <cell r="G1255">
            <v>0</v>
          </cell>
          <cell r="H1255">
            <v>0.53823767304401926</v>
          </cell>
        </row>
        <row r="1256">
          <cell r="E1256" t="str">
            <v>PROCABLES SA REPORTE ADUANAS 20170925</v>
          </cell>
          <cell r="G1256">
            <v>0</v>
          </cell>
          <cell r="H1256">
            <v>2.5174082568807341</v>
          </cell>
        </row>
        <row r="1257">
          <cell r="E1257" t="str">
            <v>PROCABLES SA REPORTE ADUANAS 20170925</v>
          </cell>
          <cell r="G1257">
            <v>0</v>
          </cell>
          <cell r="H1257">
            <v>2.3231421744324972</v>
          </cell>
        </row>
        <row r="1258">
          <cell r="E1258" t="str">
            <v>PROCABLES SA REPORTE ADUANAS 20170925</v>
          </cell>
          <cell r="G1258">
            <v>0</v>
          </cell>
          <cell r="H1258">
            <v>2.7209580552907529</v>
          </cell>
        </row>
        <row r="1259">
          <cell r="E1259" t="str">
            <v>PROCABLES SA REPORTE ADUANAS 20170925</v>
          </cell>
          <cell r="G1259">
            <v>0</v>
          </cell>
          <cell r="H1259">
            <v>0.53829211385907605</v>
          </cell>
        </row>
        <row r="1260">
          <cell r="E1260" t="str">
            <v>PROCABLES SA REPORTE ADUANAS 20170925</v>
          </cell>
          <cell r="G1260">
            <v>0</v>
          </cell>
          <cell r="H1260">
            <v>3.3261326530612245</v>
          </cell>
        </row>
        <row r="1261">
          <cell r="E1261" t="str">
            <v>PROCABLES SA REPORTE ADUANAS 20170925</v>
          </cell>
          <cell r="G1261">
            <v>0</v>
          </cell>
          <cell r="H1261">
            <v>2.0607856810785683</v>
          </cell>
        </row>
        <row r="1262">
          <cell r="E1262" t="str">
            <v>PROCABLES SA REPORTE ADUANAS 20170925</v>
          </cell>
          <cell r="G1262">
            <v>0</v>
          </cell>
          <cell r="H1262">
            <v>0.53829678021465233</v>
          </cell>
        </row>
        <row r="1263">
          <cell r="E1263" t="str">
            <v>PROCABLES SA REPORTE ADUANAS 20170925</v>
          </cell>
          <cell r="G1263">
            <v>0</v>
          </cell>
          <cell r="H1263">
            <v>2.5106995412844038</v>
          </cell>
        </row>
        <row r="1264">
          <cell r="E1264" t="str">
            <v>PROCABLES SA REPORTE ADUANAS 20170925</v>
          </cell>
          <cell r="G1264">
            <v>0</v>
          </cell>
          <cell r="H1264">
            <v>2.5041953515739923</v>
          </cell>
        </row>
        <row r="1265">
          <cell r="E1265" t="str">
            <v>PROCABLES SA REPORTE ADUANAS 20170925</v>
          </cell>
          <cell r="G1265">
            <v>0</v>
          </cell>
          <cell r="H1265">
            <v>2.7903193573667715</v>
          </cell>
        </row>
        <row r="1266">
          <cell r="E1266" t="str">
            <v>PROCABLES SA REPORTE ADUANAS 20170925</v>
          </cell>
          <cell r="G1266">
            <v>0</v>
          </cell>
          <cell r="H1266">
            <v>0.5367491056151813</v>
          </cell>
        </row>
        <row r="1267">
          <cell r="E1267" t="str">
            <v>PROCABLES SA REPORTE ADUANAS 20170925</v>
          </cell>
          <cell r="G1267">
            <v>0</v>
          </cell>
          <cell r="H1267">
            <v>3.268656351791531</v>
          </cell>
        </row>
        <row r="1268">
          <cell r="E1268" t="str">
            <v>PROCABLES SA REPORTE ADUANAS 20170925</v>
          </cell>
          <cell r="G1268">
            <v>0</v>
          </cell>
          <cell r="H1268">
            <v>4.1274655647382916</v>
          </cell>
        </row>
        <row r="1269">
          <cell r="E1269" t="str">
            <v>PROCABLES SA REPORTE ADUANAS 20170925</v>
          </cell>
          <cell r="G1269">
            <v>0</v>
          </cell>
          <cell r="H1269">
            <v>2.5967323019221755</v>
          </cell>
        </row>
        <row r="1270">
          <cell r="E1270" t="str">
            <v>PROCABLES SA REPORTE ADUANAS 20170925</v>
          </cell>
          <cell r="G1270">
            <v>0</v>
          </cell>
          <cell r="H1270">
            <v>5.3841163310961964</v>
          </cell>
        </row>
        <row r="1271">
          <cell r="E1271" t="str">
            <v>PROCABLES SA REPORTE ADUANAS 20170925</v>
          </cell>
          <cell r="G1271">
            <v>0</v>
          </cell>
          <cell r="H1271">
            <v>2.7386333333333335</v>
          </cell>
        </row>
        <row r="1272">
          <cell r="E1272" t="str">
            <v>PROCABLES SA REPORTE ADUANAS 20170925</v>
          </cell>
          <cell r="G1272">
            <v>0</v>
          </cell>
          <cell r="H1272">
            <v>1.9260148975791433</v>
          </cell>
        </row>
        <row r="1273">
          <cell r="E1273" t="str">
            <v>PROCABLES SA REPORTE ADUANAS 20170925</v>
          </cell>
          <cell r="G1273">
            <v>0</v>
          </cell>
          <cell r="H1273">
            <v>2.5176926605504586</v>
          </cell>
        </row>
        <row r="1274">
          <cell r="E1274" t="str">
            <v>PROCABLES SA REPORTE ADUANAS 20170925</v>
          </cell>
          <cell r="G1274">
            <v>0</v>
          </cell>
          <cell r="H1274">
            <v>2.7974294670846396</v>
          </cell>
        </row>
        <row r="1275">
          <cell r="E1275" t="str">
            <v>PROCABLES SA REPORTE ADUANAS 20170928</v>
          </cell>
          <cell r="G1275">
            <v>0</v>
          </cell>
          <cell r="H1275">
            <v>3.3056521739130433</v>
          </cell>
        </row>
        <row r="1276">
          <cell r="E1276" t="str">
            <v>PROCABLES SA REPORTE ADUANAS 20170928</v>
          </cell>
          <cell r="G1276">
            <v>0</v>
          </cell>
          <cell r="H1276">
            <v>2.5053096330275229</v>
          </cell>
        </row>
        <row r="1277">
          <cell r="E1277" t="str">
            <v>PROCABLES SA REPORTE ADUANAS 20170928</v>
          </cell>
          <cell r="G1277">
            <v>0</v>
          </cell>
          <cell r="H1277">
            <v>2.6732305630026811</v>
          </cell>
        </row>
        <row r="1278">
          <cell r="E1278" t="str">
            <v>PROCABLES SA REPORTE ADUANAS 20170928</v>
          </cell>
          <cell r="G1278">
            <v>0</v>
          </cell>
          <cell r="H1278">
            <v>2.784476041200179</v>
          </cell>
        </row>
        <row r="1279">
          <cell r="E1279" t="str">
            <v>PROCABLES SA REPORTE ADUANAS 20170928</v>
          </cell>
          <cell r="G1279">
            <v>0</v>
          </cell>
          <cell r="H1279">
            <v>3.3056594202898553</v>
          </cell>
        </row>
        <row r="1280">
          <cell r="E1280" t="str">
            <v>PROCABLES SA REPORTE ADUANAS 20170928</v>
          </cell>
          <cell r="G1280">
            <v>0</v>
          </cell>
          <cell r="H1280">
            <v>2.5053211009174312</v>
          </cell>
        </row>
        <row r="1281">
          <cell r="E1281" t="str">
            <v>PROCABLES SA REPORTE ADUANAS 20170928</v>
          </cell>
          <cell r="G1281">
            <v>0</v>
          </cell>
          <cell r="H1281">
            <v>2.7844770589911656</v>
          </cell>
        </row>
        <row r="1282">
          <cell r="E1282" t="str">
            <v>PROCABLES SA REPORTE ADUANAS 20170928</v>
          </cell>
          <cell r="G1282">
            <v>0</v>
          </cell>
          <cell r="H1282">
            <v>2.5912001875293011</v>
          </cell>
        </row>
        <row r="1283">
          <cell r="E1283" t="str">
            <v>PROCABLES SA REPORTE ADUANAS 20170928</v>
          </cell>
          <cell r="G1283">
            <v>0</v>
          </cell>
          <cell r="H1283">
            <v>2.5257033639143729</v>
          </cell>
        </row>
        <row r="1284">
          <cell r="E1284" t="str">
            <v>PROCABLES SA REPORTE ADUANAS 20170928</v>
          </cell>
          <cell r="G1284">
            <v>0</v>
          </cell>
          <cell r="H1284">
            <v>2.8058087774294673</v>
          </cell>
        </row>
        <row r="1285">
          <cell r="E1285" t="str">
            <v>PROCABLES SA REPORTE ADUANAS 20170928</v>
          </cell>
          <cell r="G1285">
            <v>0</v>
          </cell>
          <cell r="H1285">
            <v>2.6627283617849655</v>
          </cell>
        </row>
        <row r="1286">
          <cell r="E1286" t="str">
            <v>PROCABLES SA REPORTE ADUANAS 20170913</v>
          </cell>
          <cell r="G1286">
            <v>0</v>
          </cell>
          <cell r="H1286">
            <v>2.1875090353072006</v>
          </cell>
        </row>
        <row r="1287">
          <cell r="E1287" t="str">
            <v>PROCABLES SA REPORTE ADUANAS 20170913</v>
          </cell>
          <cell r="G1287">
            <v>0</v>
          </cell>
          <cell r="H1287">
            <v>3.0969741873804972</v>
          </cell>
        </row>
        <row r="1288">
          <cell r="E1288" t="str">
            <v>CABLES E INSUMOS S.A.C. REPORTE ADUANAS 20171025</v>
          </cell>
          <cell r="G1288">
            <v>0</v>
          </cell>
          <cell r="H1288">
            <v>1.2170537603201637</v>
          </cell>
        </row>
        <row r="1289">
          <cell r="E1289" t="str">
            <v>CABLES E INSUMOS S.A.C. REPORTE ADUANAS 20171025</v>
          </cell>
          <cell r="G1289">
            <v>0</v>
          </cell>
          <cell r="H1289">
            <v>1.2170408978384493</v>
          </cell>
        </row>
        <row r="1290">
          <cell r="E1290" t="str">
            <v>CABLES E INSUMOS S.A.C. REPORTE ADUANAS 20171025</v>
          </cell>
          <cell r="G1290">
            <v>0</v>
          </cell>
          <cell r="H1290">
            <v>1.2170434895958364</v>
          </cell>
        </row>
        <row r="1291">
          <cell r="E1291" t="str">
            <v>CABLES E INSUMOS S.A.C. REPORTE ADUANAS 20171025</v>
          </cell>
          <cell r="G1291">
            <v>0</v>
          </cell>
          <cell r="H1291">
            <v>1.2170400065874174</v>
          </cell>
        </row>
        <row r="1292">
          <cell r="E1292" t="str">
            <v>CABLES E INSUMOS S.A.C. REPORTE ADUANAS 20171025</v>
          </cell>
          <cell r="G1292">
            <v>0</v>
          </cell>
          <cell r="H1292">
            <v>1.2170400303564117</v>
          </cell>
        </row>
        <row r="1293">
          <cell r="E1293" t="str">
            <v>CABLES E INSUMOS S.A.C. REPORTE ADUANAS 20171025</v>
          </cell>
          <cell r="G1293">
            <v>0</v>
          </cell>
          <cell r="H1293">
            <v>1.217048975447184</v>
          </cell>
        </row>
        <row r="1294">
          <cell r="E1294" t="str">
            <v>CABLES E INSUMOS S.A.C. REPORTE ADUANAS 20171025</v>
          </cell>
          <cell r="G1294">
            <v>0</v>
          </cell>
          <cell r="H1294">
            <v>1.2170412621960198</v>
          </cell>
        </row>
        <row r="1295">
          <cell r="E1295" t="str">
            <v>CABLES E INSUMOS S.A.C. REPORTE ADUANAS 20171025</v>
          </cell>
          <cell r="G1295">
            <v>0</v>
          </cell>
          <cell r="H1295">
            <v>1.2170405395531132</v>
          </cell>
        </row>
        <row r="1296">
          <cell r="E1296" t="str">
            <v>CTR POBLAR E.I.R.L. REPORTE ADUANAS 20171026</v>
          </cell>
          <cell r="G1296">
            <v>0</v>
          </cell>
          <cell r="H1296">
            <v>2.2872072358823372</v>
          </cell>
        </row>
        <row r="1297">
          <cell r="E1297" t="str">
            <v>CTR POBLAR E.I.R.L. REPORTE ADUANAS 20171026</v>
          </cell>
          <cell r="G1297">
            <v>0</v>
          </cell>
          <cell r="H1297">
            <v>2.2869713705521284</v>
          </cell>
        </row>
        <row r="1298">
          <cell r="E1298" t="str">
            <v>CTR POBLAR E.I.R.L. REPORTE ADUANAS 20171026</v>
          </cell>
          <cell r="G1298">
            <v>0</v>
          </cell>
          <cell r="H1298">
            <v>2.2869911472096054</v>
          </cell>
        </row>
        <row r="1299">
          <cell r="E1299" t="str">
            <v>CTR POBLAR E.I.R.L. REPORTE ADUANAS 20171026</v>
          </cell>
          <cell r="G1299">
            <v>0</v>
          </cell>
          <cell r="H1299">
            <v>2.2869421314617253</v>
          </cell>
        </row>
        <row r="1300">
          <cell r="E1300" t="str">
            <v>CTR POBLAR E.I.R.L. REPORTE ADUANAS 20171026</v>
          </cell>
          <cell r="G1300">
            <v>0</v>
          </cell>
          <cell r="H1300">
            <v>2.2869247600533504</v>
          </cell>
        </row>
        <row r="1301">
          <cell r="E1301" t="str">
            <v>HERRAMIENTAS Y ACCESORIOS S.A.C. REPORTE ADUANAS 20171026</v>
          </cell>
          <cell r="G1301">
            <v>0</v>
          </cell>
          <cell r="H1301">
            <v>3.6113470358416855</v>
          </cell>
        </row>
        <row r="1302">
          <cell r="E1302" t="str">
            <v>HERRAMIENTAS Y ACCESORIOS S.A.C. REPORTE ADUANAS 20171026</v>
          </cell>
          <cell r="G1302">
            <v>0</v>
          </cell>
          <cell r="H1302">
            <v>3.6112181427863708</v>
          </cell>
        </row>
        <row r="1303">
          <cell r="E1303" t="str">
            <v>G Y B METALES S.A.C. REPORTE ADUANAS 20171012</v>
          </cell>
          <cell r="G1303">
            <v>0</v>
          </cell>
          <cell r="H1303">
            <v>1.4323235576690976</v>
          </cell>
        </row>
        <row r="1304">
          <cell r="E1304" t="str">
            <v>G Y B METALES S.A.C. REPORTE ADUANAS 20171012</v>
          </cell>
          <cell r="G1304">
            <v>0</v>
          </cell>
          <cell r="H1304">
            <v>1.4323220697402912</v>
          </cell>
        </row>
        <row r="1305">
          <cell r="E1305" t="str">
            <v>G Y B METALES S.A.C. REPORTE ADUANAS 20171012</v>
          </cell>
          <cell r="G1305">
            <v>0</v>
          </cell>
          <cell r="H1305">
            <v>1.4323265954481141</v>
          </cell>
        </row>
        <row r="1306">
          <cell r="E1306" t="str">
            <v>G Y B METALES S.A.C. REPORTE ADUANAS 20171012</v>
          </cell>
          <cell r="G1306">
            <v>0</v>
          </cell>
          <cell r="H1306">
            <v>1.4323241300074858</v>
          </cell>
        </row>
        <row r="1307">
          <cell r="E1307" t="str">
            <v>G Y B METALES S.A.C. REPORTE ADUANAS 20171012</v>
          </cell>
          <cell r="G1307">
            <v>0</v>
          </cell>
          <cell r="H1307">
            <v>1.4323238069090809</v>
          </cell>
        </row>
        <row r="1308">
          <cell r="E1308" t="str">
            <v>G Y B METALES S.A.C. REPORTE ADUANAS 20171012</v>
          </cell>
          <cell r="G1308">
            <v>0</v>
          </cell>
          <cell r="H1308">
            <v>1.4323242354603956</v>
          </cell>
        </row>
        <row r="1309">
          <cell r="E1309" t="str">
            <v>G Y B METALES S.A.C. REPORTE ADUANAS 20171012</v>
          </cell>
          <cell r="G1309">
            <v>0</v>
          </cell>
          <cell r="H1309">
            <v>1.43230713509598</v>
          </cell>
        </row>
        <row r="1310">
          <cell r="E1310" t="str">
            <v>G Y B METALES S.A.C. REPORTE ADUANAS 20171012</v>
          </cell>
          <cell r="G1310">
            <v>0</v>
          </cell>
          <cell r="H1310">
            <v>1.4323267865577742</v>
          </cell>
        </row>
        <row r="1311">
          <cell r="E1311" t="str">
            <v>HERRAMIENTAS Y ACCESORIOS S.A.C. REPORTE ADUANAS 20171012</v>
          </cell>
          <cell r="G1311">
            <v>0</v>
          </cell>
          <cell r="H1311">
            <v>4.5035852178709321</v>
          </cell>
        </row>
        <row r="1312">
          <cell r="E1312" t="str">
            <v>CALUR DEL PERU S.A.C. REPORTE ADUANAS 20171017</v>
          </cell>
          <cell r="G1312">
            <v>0</v>
          </cell>
          <cell r="H1312">
            <v>0.91280905115568822</v>
          </cell>
        </row>
        <row r="1313">
          <cell r="E1313" t="str">
            <v>LA MANIOBRA E.I.R.L. REPORTE ADUANAS 20171018</v>
          </cell>
          <cell r="G1313">
            <v>0</v>
          </cell>
          <cell r="H1313">
            <v>1.2200086350459507</v>
          </cell>
        </row>
        <row r="1314">
          <cell r="E1314" t="str">
            <v>LA MANIOBRA E.I.R.L. REPORTE ADUANAS 20171018</v>
          </cell>
          <cell r="G1314">
            <v>0</v>
          </cell>
          <cell r="H1314">
            <v>1.2200077500706932</v>
          </cell>
        </row>
        <row r="1315">
          <cell r="E1315" t="str">
            <v>LA MANIOBRA E.I.R.L. REPORTE ADUANAS 20171018</v>
          </cell>
          <cell r="G1315">
            <v>0</v>
          </cell>
          <cell r="H1315">
            <v>1.2111478122859256</v>
          </cell>
        </row>
        <row r="1316">
          <cell r="E1316" t="str">
            <v>LA MANIOBRA E.I.R.L. REPORTE ADUANAS 20171018</v>
          </cell>
          <cell r="G1316">
            <v>0</v>
          </cell>
          <cell r="H1316">
            <v>1.1906365388634728</v>
          </cell>
        </row>
        <row r="1317">
          <cell r="E1317" t="str">
            <v>LA MANIOBRA E.I.R.L. REPORTE ADUANAS 20171018</v>
          </cell>
          <cell r="G1317">
            <v>0</v>
          </cell>
          <cell r="H1317">
            <v>1.1906327949084012</v>
          </cell>
        </row>
        <row r="1318">
          <cell r="E1318" t="str">
            <v>LA MANIOBRA E.I.R.L. REPORTE ADUANAS 20171018</v>
          </cell>
          <cell r="G1318">
            <v>0</v>
          </cell>
          <cell r="H1318">
            <v>1.1906318501711339</v>
          </cell>
        </row>
        <row r="1319">
          <cell r="E1319" t="str">
            <v>LA MANIOBRA E.I.R.L. REPORTE ADUANAS 20171018</v>
          </cell>
          <cell r="G1319">
            <v>0</v>
          </cell>
          <cell r="H1319">
            <v>1.1906302941339111</v>
          </cell>
        </row>
        <row r="1320">
          <cell r="E1320" t="str">
            <v>LA MANIOBRA E.I.R.L. REPORTE ADUANAS 20171018</v>
          </cell>
          <cell r="G1320">
            <v>0</v>
          </cell>
          <cell r="H1320">
            <v>1.1906290656840244</v>
          </cell>
        </row>
        <row r="1321">
          <cell r="E1321" t="str">
            <v>LA MANIOBRA E.I.R.L. REPORTE ADUANAS 20171018</v>
          </cell>
          <cell r="G1321">
            <v>0</v>
          </cell>
          <cell r="H1321">
            <v>1.190651770884305</v>
          </cell>
        </row>
        <row r="1322">
          <cell r="E1322" t="str">
            <v>LA MANIOBRA E.I.R.L. REPORTE ADUANAS 20171018</v>
          </cell>
          <cell r="G1322">
            <v>0</v>
          </cell>
          <cell r="H1322">
            <v>1.1906327719450518</v>
          </cell>
        </row>
        <row r="1323">
          <cell r="E1323" t="str">
            <v>LA MANIOBRA E.I.R.L. REPORTE ADUANAS 20171018</v>
          </cell>
          <cell r="G1323">
            <v>0</v>
          </cell>
          <cell r="H1323">
            <v>1.1906366597456779</v>
          </cell>
        </row>
        <row r="1324">
          <cell r="E1324" t="str">
            <v>HERRAMIENTAS Y ACCESORIOS S.A.C. REPORTE ADUANAS 20171019</v>
          </cell>
          <cell r="G1324">
            <v>0</v>
          </cell>
          <cell r="H1324">
            <v>4.2386511024643321</v>
          </cell>
        </row>
        <row r="1325">
          <cell r="E1325" t="str">
            <v>HERRAMIENTAS Y ACCESORIOS S.A.C. REPORTE ADUANAS 20171019</v>
          </cell>
          <cell r="G1325">
            <v>0</v>
          </cell>
          <cell r="H1325">
            <v>4.2390958293537091</v>
          </cell>
        </row>
        <row r="1326">
          <cell r="E1326" t="str">
            <v>HERRAMIENTAS Y ACCESORIOS S.A.C. REPORTE ADUANAS 20170928</v>
          </cell>
          <cell r="G1326">
            <v>0</v>
          </cell>
          <cell r="H1326">
            <v>4.2311350665821186</v>
          </cell>
        </row>
        <row r="1327">
          <cell r="E1327" t="str">
            <v>G Y B METALES S.A.C. REPORTE ADUANAS 20171002</v>
          </cell>
          <cell r="G1327">
            <v>0</v>
          </cell>
          <cell r="H1327">
            <v>1.4396258616410011</v>
          </cell>
        </row>
        <row r="1328">
          <cell r="E1328" t="str">
            <v>G Y B METALES S.A.C. REPORTE ADUANAS 20171002</v>
          </cell>
          <cell r="G1328">
            <v>0</v>
          </cell>
          <cell r="H1328">
            <v>1.4396286619874337</v>
          </cell>
        </row>
        <row r="1329">
          <cell r="E1329" t="str">
            <v>G Y B METALES S.A.C. REPORTE ADUANAS 20171002</v>
          </cell>
          <cell r="G1329">
            <v>0</v>
          </cell>
          <cell r="H1329">
            <v>1.4396270251341099</v>
          </cell>
        </row>
        <row r="1330">
          <cell r="E1330" t="str">
            <v>G Y B METALES S.A.C. REPORTE ADUANAS 20171002</v>
          </cell>
          <cell r="G1330">
            <v>0</v>
          </cell>
          <cell r="H1330">
            <v>1.4396434129378086</v>
          </cell>
        </row>
        <row r="1331">
          <cell r="E1331" t="str">
            <v>G Y B METALES S.A.C. REPORTE ADUANAS 20171002</v>
          </cell>
          <cell r="G1331">
            <v>0</v>
          </cell>
          <cell r="H1331">
            <v>1.4396288004875877</v>
          </cell>
        </row>
        <row r="1332">
          <cell r="E1332" t="str">
            <v>G Y B METALES S.A.C. REPORTE ADUANAS 20171002</v>
          </cell>
          <cell r="G1332">
            <v>0</v>
          </cell>
          <cell r="H1332">
            <v>1.4396411303875687</v>
          </cell>
        </row>
        <row r="1333">
          <cell r="E1333" t="str">
            <v>G Y B METALES S.A.C. REPORTE ADUANAS 20171002</v>
          </cell>
          <cell r="G1333">
            <v>0</v>
          </cell>
          <cell r="H1333">
            <v>1.4396167640890081</v>
          </cell>
        </row>
        <row r="1334">
          <cell r="E1334" t="str">
            <v>G Y B METALES S.A.C. REPORTE ADUANAS 20171002</v>
          </cell>
          <cell r="G1334">
            <v>0</v>
          </cell>
          <cell r="H1334">
            <v>1.4396318412090907</v>
          </cell>
        </row>
        <row r="1335">
          <cell r="E1335" t="str">
            <v>G Y B METALES S.A.C. REPORTE ADUANAS 20171002</v>
          </cell>
          <cell r="G1335">
            <v>0</v>
          </cell>
          <cell r="H1335">
            <v>1.4396282500534989</v>
          </cell>
        </row>
        <row r="1336">
          <cell r="E1336" t="str">
            <v>G Y B METALES S.A.C. REPORTE ADUANAS 20171002</v>
          </cell>
          <cell r="G1336">
            <v>0</v>
          </cell>
          <cell r="H1336">
            <v>1.4396282812537815</v>
          </cell>
        </row>
        <row r="1337">
          <cell r="E1337" t="str">
            <v>G Y B METALES S.A.C. REPORTE ADUANAS 20171002</v>
          </cell>
          <cell r="G1337">
            <v>0</v>
          </cell>
          <cell r="H1337">
            <v>1.4396295220394337</v>
          </cell>
        </row>
        <row r="1338">
          <cell r="E1338" t="str">
            <v>G Y B METALES S.A.C. REPORTE ADUANAS 20171002</v>
          </cell>
          <cell r="G1338">
            <v>0</v>
          </cell>
          <cell r="H1338">
            <v>1.4396281041852996</v>
          </cell>
        </row>
        <row r="1339">
          <cell r="E1339" t="str">
            <v>G Y B METALES S.A.C. REPORTE ADUANAS 20171002</v>
          </cell>
          <cell r="G1339">
            <v>0</v>
          </cell>
          <cell r="H1339">
            <v>1.4396263887944767</v>
          </cell>
        </row>
        <row r="1340">
          <cell r="E1340" t="str">
            <v>G Y B METALES S.A.C. REPORTE ADUANAS 20171002</v>
          </cell>
          <cell r="G1340">
            <v>0</v>
          </cell>
          <cell r="H1340">
            <v>1.4396268740388889</v>
          </cell>
        </row>
        <row r="1341">
          <cell r="E1341" t="str">
            <v>INMUPOL S.A.C. REPORTE ADUANAS 20171004</v>
          </cell>
          <cell r="G1341">
            <v>0</v>
          </cell>
          <cell r="H1341">
            <v>1.1271011648704035</v>
          </cell>
        </row>
        <row r="1342">
          <cell r="E1342" t="str">
            <v>INMUPOL S.A.C. REPORTE ADUANAS 20171004</v>
          </cell>
          <cell r="G1342">
            <v>0</v>
          </cell>
          <cell r="H1342">
            <v>1.1270985243147396</v>
          </cell>
        </row>
        <row r="1343">
          <cell r="E1343" t="str">
            <v>INMUPOL S.A.C. REPORTE ADUANAS 20171004</v>
          </cell>
          <cell r="G1343">
            <v>0</v>
          </cell>
          <cell r="H1343">
            <v>1.127096553620399</v>
          </cell>
        </row>
        <row r="1344">
          <cell r="E1344" t="str">
            <v>INMUPOL S.A.C. REPORTE ADUANAS 20171004</v>
          </cell>
          <cell r="G1344">
            <v>0</v>
          </cell>
          <cell r="H1344">
            <v>1.1270972658671112</v>
          </cell>
        </row>
        <row r="1345">
          <cell r="E1345" t="str">
            <v>INMUPOL S.A.C. REPORTE ADUANAS 20171004</v>
          </cell>
          <cell r="G1345">
            <v>0</v>
          </cell>
          <cell r="H1345">
            <v>1.127098632394494</v>
          </cell>
        </row>
        <row r="1346">
          <cell r="E1346" t="str">
            <v>UNIRED ELECTRICA E.I.R.L. REPORTE ADUANAS 20171006</v>
          </cell>
          <cell r="G1346">
            <v>0</v>
          </cell>
          <cell r="H1346">
            <v>1.5829352678571429</v>
          </cell>
        </row>
        <row r="1347">
          <cell r="E1347" t="str">
            <v>BATERIAS MALDONADO EMPRESA INDIVIDUAL DE REPORTE ADUANAS 20170926</v>
          </cell>
          <cell r="G1347">
            <v>0</v>
          </cell>
          <cell r="H1347">
            <v>2.2459937297427439</v>
          </cell>
        </row>
        <row r="1348">
          <cell r="E1348" t="str">
            <v>BATERIAS MALDONADO EMPRESA INDIVIDUAL DE REPORTE ADUANAS 20170926</v>
          </cell>
          <cell r="G1348">
            <v>0</v>
          </cell>
          <cell r="H1348">
            <v>2.2459936423888331</v>
          </cell>
        </row>
        <row r="1349">
          <cell r="E1349" t="str">
            <v>PROCABLES SA REPORTE ADUANAS 20170916</v>
          </cell>
          <cell r="G1349">
            <v>0</v>
          </cell>
          <cell r="H1349">
            <v>1.2832153076391593</v>
          </cell>
        </row>
        <row r="1350">
          <cell r="E1350" t="str">
            <v>PROCABLES SA REPORTE ADUANAS 20170916</v>
          </cell>
          <cell r="G1350">
            <v>0</v>
          </cell>
          <cell r="H1350">
            <v>1.2832159943500232</v>
          </cell>
        </row>
        <row r="1351">
          <cell r="E1351" t="str">
            <v>PROCABLES SA REPORTE ADUANAS 20170916</v>
          </cell>
          <cell r="G1351">
            <v>0</v>
          </cell>
          <cell r="H1351">
            <v>1.2832189064084532</v>
          </cell>
        </row>
        <row r="1352">
          <cell r="E1352" t="str">
            <v>PROCABLES SA REPORTE ADUANAS 20170916</v>
          </cell>
          <cell r="G1352">
            <v>0</v>
          </cell>
          <cell r="H1352">
            <v>1.2832177707127366</v>
          </cell>
        </row>
        <row r="1353">
          <cell r="E1353" t="str">
            <v>PROCABLES SA REPORTE ADUANAS 20170916</v>
          </cell>
          <cell r="G1353">
            <v>0</v>
          </cell>
          <cell r="H1353">
            <v>1.2832174784409827</v>
          </cell>
        </row>
        <row r="1354">
          <cell r="E1354" t="str">
            <v>PROCABLES SA REPORTE ADUANAS 20170916</v>
          </cell>
          <cell r="G1354">
            <v>0</v>
          </cell>
          <cell r="H1354">
            <v>1.2832162932692288</v>
          </cell>
        </row>
        <row r="1355">
          <cell r="E1355" t="str">
            <v>PROCABLES SA REPORTE ADUANAS 20170916</v>
          </cell>
          <cell r="G1355">
            <v>0</v>
          </cell>
          <cell r="H1355">
            <v>1.2832153500791768</v>
          </cell>
        </row>
        <row r="1356">
          <cell r="E1356" t="str">
            <v>PROCABLES SA REPORTE ADUANAS 20170916</v>
          </cell>
          <cell r="G1356">
            <v>0</v>
          </cell>
          <cell r="H1356">
            <v>1.2832163068527445</v>
          </cell>
        </row>
        <row r="1357">
          <cell r="E1357" t="str">
            <v>PROCABLES SA REPORTE ADUANAS 20170916</v>
          </cell>
          <cell r="G1357">
            <v>0</v>
          </cell>
          <cell r="H1357">
            <v>1.2832160791271656</v>
          </cell>
        </row>
        <row r="1358">
          <cell r="E1358" t="str">
            <v>PROCABLES SA REPORTE ADUANAS 20170916</v>
          </cell>
          <cell r="G1358">
            <v>0</v>
          </cell>
          <cell r="H1358">
            <v>1.283218069890079</v>
          </cell>
        </row>
        <row r="1359">
          <cell r="E1359" t="str">
            <v>GULDA &amp; CIA S.A.C. REPORTE ADUANAS 20170920</v>
          </cell>
          <cell r="G1359">
            <v>0</v>
          </cell>
          <cell r="H1359">
            <v>1.3118331835834893</v>
          </cell>
        </row>
        <row r="1360">
          <cell r="E1360" t="str">
            <v>GULDA &amp; CIA S.A.C. REPORTE ADUANAS 20170920</v>
          </cell>
          <cell r="G1360">
            <v>0</v>
          </cell>
          <cell r="H1360">
            <v>1.3118446530439398</v>
          </cell>
        </row>
        <row r="1361">
          <cell r="E1361" t="str">
            <v>GULDA &amp; CIA S.A.C. REPORTE ADUANAS 20170920</v>
          </cell>
          <cell r="G1361">
            <v>0</v>
          </cell>
          <cell r="H1361">
            <v>1.3118377935554342</v>
          </cell>
        </row>
        <row r="1362">
          <cell r="E1362" t="str">
            <v>GULDA &amp; CIA S.A.C. REPORTE ADUANAS 20170920</v>
          </cell>
          <cell r="G1362">
            <v>0</v>
          </cell>
          <cell r="H1362">
            <v>1.311835226854386</v>
          </cell>
        </row>
        <row r="1363">
          <cell r="E1363" t="str">
            <v>GULDA &amp; CIA S.A.C. REPORTE ADUANAS 20170920</v>
          </cell>
          <cell r="G1363">
            <v>0</v>
          </cell>
          <cell r="H1363">
            <v>1.3118355158481589</v>
          </cell>
        </row>
        <row r="1364">
          <cell r="E1364" t="str">
            <v>GULDA &amp; CIA S.A.C. REPORTE ADUANAS 20170920</v>
          </cell>
          <cell r="G1364">
            <v>0</v>
          </cell>
          <cell r="H1364">
            <v>1.3118352907669593</v>
          </cell>
        </row>
        <row r="1365">
          <cell r="E1365" t="str">
            <v>GULDA &amp; CIA S.A.C. REPORTE ADUANAS 20170920</v>
          </cell>
          <cell r="G1365">
            <v>0</v>
          </cell>
          <cell r="H1365">
            <v>1.3118351599162297</v>
          </cell>
        </row>
        <row r="1366">
          <cell r="E1366" t="str">
            <v>GULDA &amp; CIA S.A.C. REPORTE ADUANAS 20170920</v>
          </cell>
          <cell r="G1366">
            <v>0</v>
          </cell>
          <cell r="H1366">
            <v>1.3118352379047074</v>
          </cell>
        </row>
        <row r="1367">
          <cell r="E1367" t="str">
            <v>GULDA &amp; CIA S.A.C. REPORTE ADUANAS 20170920</v>
          </cell>
          <cell r="G1367">
            <v>0</v>
          </cell>
          <cell r="H1367">
            <v>1.3118350954314777</v>
          </cell>
        </row>
        <row r="1368">
          <cell r="E1368" t="str">
            <v>GULDA &amp; CIA S.A.C. REPORTE ADUANAS 20170920</v>
          </cell>
          <cell r="G1368">
            <v>0</v>
          </cell>
          <cell r="H1368">
            <v>1.3118357647742767</v>
          </cell>
        </row>
        <row r="1369">
          <cell r="E1369" t="str">
            <v>GULDA &amp; CIA S.A.C. REPORTE ADUANAS 20170920</v>
          </cell>
          <cell r="G1369">
            <v>0</v>
          </cell>
          <cell r="H1369">
            <v>1.3118380431180297</v>
          </cell>
        </row>
        <row r="1370">
          <cell r="E1370" t="str">
            <v>GULDA &amp; CIA S.A.C. REPORTE ADUANAS 20170920</v>
          </cell>
          <cell r="G1370">
            <v>0</v>
          </cell>
          <cell r="H1370">
            <v>1.311835384130567</v>
          </cell>
        </row>
        <row r="1371">
          <cell r="E1371" t="str">
            <v>BATERIAS MALDONADO EMPRESA INDIVIDUAL DE REPORTE ADUANAS 20170925</v>
          </cell>
          <cell r="G1371">
            <v>0</v>
          </cell>
          <cell r="H1371">
            <v>1.3340510752688173</v>
          </cell>
        </row>
        <row r="1372">
          <cell r="E1372" t="str">
            <v>BATERIAS MALDONADO EMPRESA INDIVIDUAL DE REPORTE ADUANAS 20170925</v>
          </cell>
          <cell r="G1372">
            <v>0</v>
          </cell>
          <cell r="H1372">
            <v>1.3340512992831541</v>
          </cell>
        </row>
        <row r="1373">
          <cell r="E1373" t="str">
            <v>PROCABLES SA REPORTE ADUANAS 20170911</v>
          </cell>
          <cell r="G1373">
            <v>0</v>
          </cell>
          <cell r="H1373">
            <v>1.1705647461494579</v>
          </cell>
        </row>
        <row r="1374">
          <cell r="E1374" t="str">
            <v>HOMECENTERS PERUANOS S.A. REPORTE ADUANAS 20170912</v>
          </cell>
          <cell r="G1374">
            <v>0</v>
          </cell>
          <cell r="H1374">
            <v>4.500761538970929</v>
          </cell>
        </row>
        <row r="1375">
          <cell r="E1375" t="str">
            <v>CABLECENTRO SOCIEDAD ANONIMA CERRADA REPORTE ADUANAS 20170919</v>
          </cell>
          <cell r="G1375">
            <v>0</v>
          </cell>
          <cell r="H1375">
            <v>1.4797820385276295</v>
          </cell>
        </row>
        <row r="1376">
          <cell r="E1376" t="str">
            <v>CABLECENTRO SOCIEDAD ANONIMA CERRADA REPORTE ADUANAS 20170919</v>
          </cell>
          <cell r="G1376">
            <v>0</v>
          </cell>
          <cell r="H1376">
            <v>1.479788408207684</v>
          </cell>
        </row>
        <row r="1377">
          <cell r="E1377" t="str">
            <v>CABLECENTRO SOCIEDAD ANONIMA CERRADA REPORTE ADUANAS 20170919</v>
          </cell>
          <cell r="G1377">
            <v>0</v>
          </cell>
          <cell r="H1377">
            <v>1.4797815866142212</v>
          </cell>
        </row>
        <row r="1378">
          <cell r="E1378" t="str">
            <v>CABLECENTRO SOCIEDAD ANONIMA CERRADA REPORTE ADUANAS 20170919</v>
          </cell>
          <cell r="G1378">
            <v>0</v>
          </cell>
          <cell r="H1378">
            <v>1.479783881085917</v>
          </cell>
        </row>
        <row r="1379">
          <cell r="E1379" t="str">
            <v>UNIRED ELECTRICA E.I.R.L. REPORTE ADUANAS 20170912</v>
          </cell>
          <cell r="G1379">
            <v>0</v>
          </cell>
          <cell r="H1379">
            <v>0.77759079283887467</v>
          </cell>
        </row>
        <row r="1380">
          <cell r="E1380" t="str">
            <v>UNIRED ELECTRICA E.I.R.L. REPORTE ADUANAS 20170912</v>
          </cell>
          <cell r="G1380">
            <v>0</v>
          </cell>
          <cell r="H1380">
            <v>0.65117571884984027</v>
          </cell>
        </row>
        <row r="1381">
          <cell r="E1381" t="str">
            <v>UNIRED ELECTRICA E.I.R.L. REPORTE ADUANAS 20170912</v>
          </cell>
          <cell r="G1381">
            <v>0</v>
          </cell>
          <cell r="H1381">
            <v>0.74667562067562065</v>
          </cell>
        </row>
        <row r="1382">
          <cell r="E1382" t="str">
            <v>UNIRED ELECTRICA E.I.R.L. REPORTE ADUANAS 20170912</v>
          </cell>
          <cell r="G1382">
            <v>0</v>
          </cell>
          <cell r="H1382">
            <v>1.0601551590380138</v>
          </cell>
        </row>
        <row r="1383">
          <cell r="E1383" t="str">
            <v>CABLECENTRO SOCIEDAD ANONIMA CERRADA REPORTE ADUANAS 20170919</v>
          </cell>
          <cell r="G1383">
            <v>0</v>
          </cell>
          <cell r="H1383">
            <v>1.4797820753359689</v>
          </cell>
        </row>
        <row r="1384">
          <cell r="E1384" t="str">
            <v>CABLECENTRO SOCIEDAD ANONIMA CERRADA REPORTE ADUANAS 20170919</v>
          </cell>
          <cell r="G1384">
            <v>0</v>
          </cell>
          <cell r="H1384">
            <v>1.4797806756199297</v>
          </cell>
        </row>
        <row r="1385">
          <cell r="E1385" t="str">
            <v>CABLECENTRO SOCIEDAD ANONIMA CERRADA REPORTE ADUANAS 20170919</v>
          </cell>
          <cell r="G1385">
            <v>0</v>
          </cell>
          <cell r="H1385">
            <v>1.4797834135147925</v>
          </cell>
        </row>
        <row r="1386">
          <cell r="E1386" t="str">
            <v>ASCENSORES SCHINDLER DEL PERU S A REPORTE ADUANAS 20170927</v>
          </cell>
          <cell r="G1386">
            <v>0</v>
          </cell>
          <cell r="H1386">
            <v>4.5516167664670659</v>
          </cell>
        </row>
        <row r="1387">
          <cell r="E1387" t="str">
            <v>ASCENSORES SCHINDLER DEL PERU S A REPORTE ADUANAS 20170927</v>
          </cell>
          <cell r="G1387">
            <v>0</v>
          </cell>
          <cell r="H1387">
            <v>4.1062227602905566</v>
          </cell>
        </row>
        <row r="1388">
          <cell r="E1388" t="str">
            <v>PROCABLES SA REPORTE ADUANAS 20170904</v>
          </cell>
          <cell r="G1388">
            <v>0</v>
          </cell>
          <cell r="H1388">
            <v>3.7925721649484538</v>
          </cell>
        </row>
        <row r="1389">
          <cell r="E1389" t="str">
            <v>PROCABLES SA REPORTE ADUANAS 20170904</v>
          </cell>
          <cell r="G1389">
            <v>0</v>
          </cell>
          <cell r="H1389">
            <v>3.7925721649484538</v>
          </cell>
        </row>
        <row r="1390">
          <cell r="E1390" t="str">
            <v>PROCABLES SA REPORTE ADUANAS 20170904</v>
          </cell>
          <cell r="G1390">
            <v>0</v>
          </cell>
          <cell r="H1390">
            <v>3.7925721649484538</v>
          </cell>
        </row>
        <row r="1391">
          <cell r="E1391" t="str">
            <v>PROCABLES SA REPORTE ADUANAS 20170904</v>
          </cell>
          <cell r="G1391">
            <v>0</v>
          </cell>
          <cell r="H1391">
            <v>3.7925721649484538</v>
          </cell>
        </row>
        <row r="1392">
          <cell r="E1392" t="str">
            <v>PROCABLES SA REPORTE ADUANAS 20170904</v>
          </cell>
          <cell r="G1392">
            <v>0</v>
          </cell>
          <cell r="H1392">
            <v>2.6151059063136457</v>
          </cell>
        </row>
        <row r="1393">
          <cell r="E1393" t="str">
            <v>PROCABLES SA REPORTE ADUANAS 20170904</v>
          </cell>
          <cell r="G1393">
            <v>0</v>
          </cell>
          <cell r="H1393">
            <v>2.6281146366427839</v>
          </cell>
        </row>
        <row r="1394">
          <cell r="E1394" t="str">
            <v>PROCABLES SA REPORTE ADUANAS 20170904</v>
          </cell>
          <cell r="G1394">
            <v>0</v>
          </cell>
          <cell r="H1394">
            <v>2.2939900596421472</v>
          </cell>
        </row>
        <row r="1395">
          <cell r="E1395" t="str">
            <v>PROCABLES SA REPORTE ADUANAS 20170904</v>
          </cell>
          <cell r="G1395">
            <v>0</v>
          </cell>
          <cell r="H1395">
            <v>2.2939900596421472</v>
          </cell>
        </row>
        <row r="1396">
          <cell r="E1396" t="str">
            <v>MULTIVALORES S.A. REPORTE ADUANAS 20170907</v>
          </cell>
          <cell r="G1396">
            <v>0</v>
          </cell>
          <cell r="H1396">
            <v>2.3036437054631831</v>
          </cell>
        </row>
        <row r="1397">
          <cell r="E1397" t="str">
            <v>MULTIVALORES S.A. REPORTE ADUANAS 20170907</v>
          </cell>
          <cell r="G1397">
            <v>0</v>
          </cell>
          <cell r="H1397">
            <v>2.3425942028985509</v>
          </cell>
        </row>
        <row r="1398">
          <cell r="E1398" t="str">
            <v>MULTIVALORES S.A. REPORTE ADUANAS 20170907</v>
          </cell>
          <cell r="G1398">
            <v>0</v>
          </cell>
          <cell r="H1398">
            <v>2.342592995169082</v>
          </cell>
        </row>
        <row r="1399">
          <cell r="E1399" t="str">
            <v>MULTIVALORES S.A. REPORTE ADUANAS 20170907</v>
          </cell>
          <cell r="G1399">
            <v>0</v>
          </cell>
          <cell r="H1399">
            <v>2.3725416666666668</v>
          </cell>
        </row>
        <row r="1400">
          <cell r="E1400" t="str">
            <v>MULTIVALORES S.A. REPORTE ADUANAS 20170907</v>
          </cell>
          <cell r="G1400">
            <v>0</v>
          </cell>
          <cell r="H1400">
            <v>2.3162440677966103</v>
          </cell>
        </row>
        <row r="1401">
          <cell r="E1401" t="str">
            <v>MULTIVALORES S.A. REPORTE ADUANAS 20171027</v>
          </cell>
          <cell r="G1401">
            <v>0</v>
          </cell>
          <cell r="H1401">
            <v>2.3357832630945214</v>
          </cell>
        </row>
        <row r="1402">
          <cell r="E1402" t="str">
            <v>MULTIVALORES S.A. REPORTE ADUANAS 20171027</v>
          </cell>
          <cell r="G1402">
            <v>0</v>
          </cell>
          <cell r="H1402">
            <v>2.3357880794701988</v>
          </cell>
        </row>
        <row r="1403">
          <cell r="E1403" t="str">
            <v>MULTIVALORES S.A. REPORTE ADUANAS 20171027</v>
          </cell>
          <cell r="G1403">
            <v>0</v>
          </cell>
          <cell r="H1403">
            <v>2.3357848685530804</v>
          </cell>
        </row>
        <row r="1404">
          <cell r="E1404" t="str">
            <v>MULTIVALORES S.A. REPORTE ADUANAS 20171027</v>
          </cell>
          <cell r="G1404">
            <v>0</v>
          </cell>
          <cell r="H1404">
            <v>2.3357856712823599</v>
          </cell>
        </row>
        <row r="1405">
          <cell r="E1405" t="str">
            <v>MULTIVALORES S.A. REPORTE ADUANAS 20171027</v>
          </cell>
          <cell r="G1405">
            <v>0</v>
          </cell>
          <cell r="H1405">
            <v>2.3357880794701988</v>
          </cell>
        </row>
        <row r="1406">
          <cell r="E1406" t="str">
            <v>MULTIVALORES S.A. REPORTE ADUANAS 20171027</v>
          </cell>
          <cell r="G1406">
            <v>0</v>
          </cell>
          <cell r="H1406">
            <v>2.3357880794701988</v>
          </cell>
        </row>
        <row r="1407">
          <cell r="E1407" t="str">
            <v>ANIXTER JORVEX S.A.C. REPORTE ADUANAS 20170904</v>
          </cell>
          <cell r="G1407">
            <v>0</v>
          </cell>
          <cell r="H1407">
            <v>2.0575737224494777</v>
          </cell>
        </row>
        <row r="1408">
          <cell r="E1408" t="str">
            <v>ANIXTER JORVEX S.A.C. REPORTE ADUANAS 20170904</v>
          </cell>
          <cell r="G1408">
            <v>0</v>
          </cell>
          <cell r="H1408">
            <v>1.8113009833951312</v>
          </cell>
        </row>
        <row r="1409">
          <cell r="E1409" t="str">
            <v>ANIXTER JORVEX S.A.C. REPORTE ADUANAS 20170904</v>
          </cell>
          <cell r="G1409">
            <v>0</v>
          </cell>
          <cell r="H1409">
            <v>1.8113009833951312</v>
          </cell>
        </row>
        <row r="1410">
          <cell r="E1410" t="str">
            <v>ANIXTER JORVEX S.A.C. REPORTE ADUANAS 20170904</v>
          </cell>
          <cell r="G1410">
            <v>0</v>
          </cell>
          <cell r="H1410">
            <v>2.1055261152045301</v>
          </cell>
        </row>
        <row r="1411">
          <cell r="E1411" t="str">
            <v>ANIXTER JORVEX S.A.C. REPORTE ADUANAS 20170912</v>
          </cell>
          <cell r="G1411">
            <v>0</v>
          </cell>
          <cell r="H1411">
            <v>2.0575721961047679</v>
          </cell>
        </row>
        <row r="1412">
          <cell r="E1412" t="str">
            <v>ANIXTER JORVEX S.A.C. REPORTE ADUANAS 20170912</v>
          </cell>
          <cell r="G1412">
            <v>0</v>
          </cell>
          <cell r="H1412">
            <v>1.8113009833951312</v>
          </cell>
        </row>
        <row r="1413">
          <cell r="E1413" t="str">
            <v>ANIXTER JORVEX S.A.C. REPORTE ADUANAS 20170912</v>
          </cell>
          <cell r="G1413">
            <v>0</v>
          </cell>
          <cell r="H1413">
            <v>2.1850922412190621</v>
          </cell>
        </row>
        <row r="1414">
          <cell r="E1414" t="str">
            <v>ANIXTER JORVEX S.A.C. REPORTE ADUANAS 20170918</v>
          </cell>
          <cell r="G1414">
            <v>0</v>
          </cell>
          <cell r="H1414">
            <v>5.1736457142857146</v>
          </cell>
        </row>
        <row r="1415">
          <cell r="E1415" t="str">
            <v>ANIXTER JORVEX S.A.C. REPORTE ADUANAS 20170919</v>
          </cell>
          <cell r="G1415">
            <v>0</v>
          </cell>
          <cell r="H1415">
            <v>2.0575767751388971</v>
          </cell>
        </row>
        <row r="1416">
          <cell r="E1416" t="str">
            <v>ANIXTER JORVEX S.A.C. REPORTE ADUANAS 20170919</v>
          </cell>
          <cell r="G1416">
            <v>0</v>
          </cell>
          <cell r="H1416">
            <v>2.1055261152045301</v>
          </cell>
        </row>
        <row r="1417">
          <cell r="E1417" t="str">
            <v>ANIXTER JORVEX S.A.C. REPORTE ADUANAS 20170919</v>
          </cell>
          <cell r="G1417">
            <v>0</v>
          </cell>
          <cell r="H1417">
            <v>2.1850899742930592</v>
          </cell>
        </row>
        <row r="1418">
          <cell r="E1418" t="str">
            <v>ANIXTER JORVEX S.A.C. REPORTE ADUANAS 20170919</v>
          </cell>
          <cell r="G1418">
            <v>0</v>
          </cell>
          <cell r="H1418">
            <v>2.0570004997064828</v>
          </cell>
        </row>
        <row r="1419">
          <cell r="E1419" t="str">
            <v>ANIXTER JORVEX S.A.C. REPORTE ADUANAS 20170921</v>
          </cell>
          <cell r="G1419">
            <v>0</v>
          </cell>
          <cell r="H1419">
            <v>1.8113026626900961</v>
          </cell>
        </row>
        <row r="1420">
          <cell r="E1420" t="str">
            <v>ANIXTER JORVEX S.A.C. REPORTE ADUANAS 20170921</v>
          </cell>
          <cell r="G1420">
            <v>0</v>
          </cell>
          <cell r="H1420">
            <v>2.1055279300206888</v>
          </cell>
        </row>
        <row r="1421">
          <cell r="E1421" t="str">
            <v>ANIXTER JORVEX S.A.C. REPORTE ADUANAS 20170921</v>
          </cell>
          <cell r="G1421">
            <v>0</v>
          </cell>
          <cell r="H1421">
            <v>2.185100175460073</v>
          </cell>
        </row>
        <row r="1422">
          <cell r="E1422" t="str">
            <v>ANIXTER JORVEX S.A.C. REPORTE ADUANAS 20170921</v>
          </cell>
          <cell r="G1422">
            <v>0</v>
          </cell>
          <cell r="H1422">
            <v>2.0570120965133576</v>
          </cell>
        </row>
        <row r="1423">
          <cell r="E1423" t="str">
            <v>ANIXTER JORVEX S.A.C. REPORTE ADUANAS 20170921</v>
          </cell>
          <cell r="G1423">
            <v>0</v>
          </cell>
          <cell r="H1423">
            <v>1.4672657952069716</v>
          </cell>
        </row>
        <row r="1424">
          <cell r="E1424" t="str">
            <v>ANIXTER JORVEX S.A.C. REPORTE ADUANAS 20170928</v>
          </cell>
          <cell r="G1424">
            <v>0</v>
          </cell>
          <cell r="H1424">
            <v>2.0575737224494777</v>
          </cell>
        </row>
        <row r="1425">
          <cell r="E1425" t="str">
            <v>ANIXTER JORVEX S.A.C. REPORTE ADUANAS 20170928</v>
          </cell>
          <cell r="G1425">
            <v>0</v>
          </cell>
          <cell r="H1425">
            <v>1.8113009833951312</v>
          </cell>
        </row>
        <row r="1426">
          <cell r="E1426" t="str">
            <v>ANIXTER JORVEX S.A.C. REPORTE ADUANAS 20170928</v>
          </cell>
          <cell r="G1426">
            <v>0</v>
          </cell>
          <cell r="H1426">
            <v>1.8290949149371771</v>
          </cell>
        </row>
        <row r="1427">
          <cell r="E1427" t="str">
            <v>ANIXTER JORVEX S.A.C. REPORTE ADUANAS 20170928</v>
          </cell>
          <cell r="G1427">
            <v>0</v>
          </cell>
          <cell r="H1427">
            <v>2.0569988825333985</v>
          </cell>
        </row>
        <row r="1428">
          <cell r="E1428" t="str">
            <v>ANIXTER JORVEX S.A.C. REPORTE ADUANAS 20170928</v>
          </cell>
          <cell r="G1428">
            <v>0</v>
          </cell>
          <cell r="H1428">
            <v>2.057010479332428</v>
          </cell>
        </row>
        <row r="1429">
          <cell r="E1429" t="str">
            <v>ANIXTER JORVEX S.A.C. REPORTE ADUANAS 20171004</v>
          </cell>
          <cell r="G1429">
            <v>0</v>
          </cell>
          <cell r="H1429">
            <v>1.4672739651416122</v>
          </cell>
        </row>
        <row r="1430">
          <cell r="E1430" t="str">
            <v>ANIXTER JORVEX S.A.C. REPORTE ADUANAS 20171004</v>
          </cell>
          <cell r="G1430">
            <v>0</v>
          </cell>
          <cell r="H1430">
            <v>1.8112976248052017</v>
          </cell>
        </row>
        <row r="1431">
          <cell r="E1431" t="str">
            <v>ANIXTER JORVEX S.A.C. REPORTE ADUANAS 20171004</v>
          </cell>
          <cell r="G1431">
            <v>0</v>
          </cell>
          <cell r="H1431">
            <v>1.8290949149371771</v>
          </cell>
        </row>
        <row r="1432">
          <cell r="E1432" t="str">
            <v>ANIXTER JORVEX S.A.C. REPORTE ADUANAS 20171004</v>
          </cell>
          <cell r="G1432">
            <v>0</v>
          </cell>
          <cell r="H1432">
            <v>2.0260004778401628</v>
          </cell>
        </row>
        <row r="1433">
          <cell r="E1433" t="str">
            <v>ANIXTER JORVEX S.A.C. REPORTE ADUANAS 20171011</v>
          </cell>
          <cell r="G1433">
            <v>0</v>
          </cell>
          <cell r="H1433">
            <v>1.8113009833951312</v>
          </cell>
        </row>
        <row r="1434">
          <cell r="E1434" t="str">
            <v>ANIXTER JORVEX S.A.C. REPORTE ADUANAS 20171011</v>
          </cell>
          <cell r="G1434">
            <v>0</v>
          </cell>
          <cell r="H1434">
            <v>1.8290983791124091</v>
          </cell>
        </row>
        <row r="1435">
          <cell r="E1435" t="str">
            <v>ANIXTER JORVEX S.A.C. REPORTE ADUANAS 20171011</v>
          </cell>
          <cell r="G1435">
            <v>0</v>
          </cell>
          <cell r="H1435">
            <v>1.8113009833951312</v>
          </cell>
        </row>
        <row r="1436">
          <cell r="E1436" t="str">
            <v>ANIXTER JORVEX S.A.C. REPORTE ADUANAS 20171011</v>
          </cell>
          <cell r="G1436">
            <v>0</v>
          </cell>
          <cell r="H1436">
            <v>1.8113009833951312</v>
          </cell>
        </row>
        <row r="1437">
          <cell r="E1437" t="str">
            <v>ANIXTER JORVEX S.A.C. REPORTE ADUANAS 20171011</v>
          </cell>
          <cell r="G1437">
            <v>0</v>
          </cell>
          <cell r="H1437">
            <v>1.829098812134313</v>
          </cell>
        </row>
        <row r="1438">
          <cell r="E1438" t="str">
            <v>ANIXTER JORVEX S.A.C. REPORTE ADUANAS 20171011</v>
          </cell>
          <cell r="G1438">
            <v>0</v>
          </cell>
          <cell r="H1438">
            <v>1.8112993041001666</v>
          </cell>
        </row>
        <row r="1439">
          <cell r="E1439" t="str">
            <v>ANIXTER JORVEX S.A.C. REPORTE ADUANAS 20171011</v>
          </cell>
          <cell r="G1439">
            <v>0</v>
          </cell>
          <cell r="H1439">
            <v>1.8291053074628727</v>
          </cell>
        </row>
        <row r="1440">
          <cell r="E1440" t="str">
            <v>ANIXTER JORVEX S.A.C. REPORTE ADUANAS 20171011</v>
          </cell>
          <cell r="G1440">
            <v>0</v>
          </cell>
          <cell r="H1440">
            <v>1.8291001112000249</v>
          </cell>
        </row>
        <row r="1441">
          <cell r="E1441" t="str">
            <v>ANIXTER JORVEX S.A.C. REPORTE ADUANAS 20171011</v>
          </cell>
          <cell r="G1441">
            <v>0</v>
          </cell>
          <cell r="H1441">
            <v>2.3753398636820737</v>
          </cell>
        </row>
        <row r="1442">
          <cell r="E1442" t="str">
            <v>ANIXTER JORVEX S.A.C. REPORTE ADUANAS 20171026</v>
          </cell>
          <cell r="G1442">
            <v>0</v>
          </cell>
          <cell r="H1442">
            <v>1.8512816379171368</v>
          </cell>
        </row>
        <row r="1443">
          <cell r="E1443" t="str">
            <v>ANIXTER JORVEX S.A.C. REPORTE ADUANAS 20171026</v>
          </cell>
          <cell r="G1443">
            <v>0</v>
          </cell>
          <cell r="H1443">
            <v>1.8512816379171368</v>
          </cell>
        </row>
        <row r="1444">
          <cell r="E1444" t="str">
            <v>ANIXTER JORVEX S.A.C. REPORTE ADUANAS 20171026</v>
          </cell>
          <cell r="G1444">
            <v>0</v>
          </cell>
          <cell r="H1444">
            <v>2.0965893654182031</v>
          </cell>
        </row>
        <row r="1445">
          <cell r="E1445" t="str">
            <v>HERRAMIENTAS Y ACCESORIOS S.A.C. REPORTE ADUANAS 20170907</v>
          </cell>
          <cell r="G1445">
            <v>0</v>
          </cell>
          <cell r="H1445">
            <v>5.1746969542630126</v>
          </cell>
        </row>
        <row r="1446">
          <cell r="E1446" t="str">
            <v>VIETTEL  PERU  S.A.C. REPORTE ADUANAS 20170911</v>
          </cell>
          <cell r="G1446">
            <v>0</v>
          </cell>
          <cell r="H1446">
            <v>2.8554925076524951</v>
          </cell>
        </row>
        <row r="1447">
          <cell r="E1447" t="str">
            <v>VIETTEL  PERU  S.A.C. REPORTE ADUANAS 20170911</v>
          </cell>
          <cell r="G1447">
            <v>0</v>
          </cell>
          <cell r="H1447">
            <v>2.85549408095611</v>
          </cell>
        </row>
        <row r="1448">
          <cell r="E1448" t="str">
            <v>VIETTEL  PERU  S.A.C. REPORTE ADUANAS 20171002</v>
          </cell>
          <cell r="G1448">
            <v>0</v>
          </cell>
          <cell r="H1448">
            <v>2.9533996174507209</v>
          </cell>
        </row>
        <row r="1449">
          <cell r="E1449" t="str">
            <v>VIETTEL  PERU  S.A.C. REPORTE ADUANAS 20171002</v>
          </cell>
          <cell r="G1449">
            <v>0</v>
          </cell>
          <cell r="H1449">
            <v>2.9534522478444556</v>
          </cell>
        </row>
        <row r="1450">
          <cell r="E1450" t="str">
            <v>VIETTEL  PERU  S.A.C. REPORTE ADUANAS 20171002</v>
          </cell>
          <cell r="G1450">
            <v>0</v>
          </cell>
          <cell r="H1450">
            <v>2.9534039625600923</v>
          </cell>
        </row>
        <row r="1451">
          <cell r="E1451" t="str">
            <v>VIETTEL  PERU  S.A.C. REPORTE ADUANAS 20171002</v>
          </cell>
          <cell r="G1451">
            <v>0</v>
          </cell>
          <cell r="H1451">
            <v>2.9534209750060061</v>
          </cell>
        </row>
        <row r="1452">
          <cell r="E1452" t="str">
            <v>VIETTEL  PERU  S.A.C. REPORTE ADUANAS 20171002</v>
          </cell>
          <cell r="G1452">
            <v>0</v>
          </cell>
          <cell r="H1452">
            <v>2.9533988867629826</v>
          </cell>
        </row>
        <row r="1453">
          <cell r="E1453" t="str">
            <v>PRODUCTOS DE ACERO CASSADO SA PRODAC SA REPORTE ADUANAS 20170926</v>
          </cell>
          <cell r="G1453">
            <v>0</v>
          </cell>
          <cell r="H1453">
            <v>4.4074</v>
          </cell>
        </row>
        <row r="1454">
          <cell r="E1454" t="str">
            <v>PRODUCTOS DE ACERO CASSADO SA PRODAC SA REPORTE ADUANAS 20171010</v>
          </cell>
          <cell r="G1454">
            <v>0</v>
          </cell>
          <cell r="H1454">
            <v>4.3221811762679749</v>
          </cell>
        </row>
        <row r="1455">
          <cell r="E1455" t="str">
            <v>PRODUCTOS DE ACERO CASSADO SA PRODAC SA REPORTE ADUANAS 20171017</v>
          </cell>
          <cell r="G1455">
            <v>0</v>
          </cell>
          <cell r="H1455">
            <v>1.31084001803134</v>
          </cell>
        </row>
        <row r="1456">
          <cell r="E1456" t="str">
            <v>CLIMBER WORLD PERU S.A.C. REPORTE ADUANAS 20171205</v>
          </cell>
          <cell r="G1456">
            <v>0</v>
          </cell>
          <cell r="H1456">
            <v>2.4049899766120948</v>
          </cell>
        </row>
        <row r="1457">
          <cell r="E1457" t="str">
            <v>CLIMBER WORLD PERU S.A.C. REPORTE ADUANAS 20171205</v>
          </cell>
          <cell r="G1457">
            <v>0</v>
          </cell>
          <cell r="H1457">
            <v>2.3940066945606695</v>
          </cell>
        </row>
        <row r="1458">
          <cell r="E1458" t="str">
            <v>CLIMBER WORLD PERU S.A.C. REPORTE ADUANAS 20171205</v>
          </cell>
          <cell r="G1458">
            <v>0</v>
          </cell>
          <cell r="H1458">
            <v>2.5551546391752575</v>
          </cell>
        </row>
        <row r="1459">
          <cell r="E1459" t="str">
            <v>CLIMBER WORLD PERU S.A.C. REPORTE ADUANAS 20171205</v>
          </cell>
          <cell r="G1459">
            <v>0</v>
          </cell>
          <cell r="H1459">
            <v>2.5740259740259739</v>
          </cell>
        </row>
        <row r="1460">
          <cell r="E1460" t="str">
            <v>CLIMBER WORLD PERU S.A.C. REPORTE ADUANAS 20171205</v>
          </cell>
          <cell r="G1460">
            <v>0</v>
          </cell>
          <cell r="H1460">
            <v>2.5551546391752575</v>
          </cell>
        </row>
        <row r="1461">
          <cell r="E1461" t="str">
            <v>CLIMBER WORLD PERU S.A.C. REPORTE ADUANAS 20171205</v>
          </cell>
          <cell r="G1461">
            <v>0</v>
          </cell>
          <cell r="H1461">
            <v>2.5551546391752575</v>
          </cell>
        </row>
        <row r="1462">
          <cell r="E1462" t="str">
            <v>PROCABLES SA REPORTE ADUANAS 20171220</v>
          </cell>
          <cell r="G1462">
            <v>0</v>
          </cell>
          <cell r="H1462">
            <v>1.6786252602359473</v>
          </cell>
        </row>
        <row r="1463">
          <cell r="E1463" t="str">
            <v>PROCABLES SA REPORTE ADUANAS 20171220</v>
          </cell>
          <cell r="G1463">
            <v>0</v>
          </cell>
          <cell r="H1463">
            <v>2.1328313253012046</v>
          </cell>
        </row>
        <row r="1464">
          <cell r="E1464" t="str">
            <v>PROCABLES SA REPORTE ADUANAS 20171212</v>
          </cell>
          <cell r="G1464">
            <v>0</v>
          </cell>
          <cell r="H1464">
            <v>2.8192090395480225</v>
          </cell>
        </row>
        <row r="1465">
          <cell r="E1465" t="str">
            <v>FERREYROS SOCIEDAD ANËNIMA REPORTE ADUANAS 20171209</v>
          </cell>
          <cell r="G1465">
            <v>0</v>
          </cell>
          <cell r="H1465">
            <v>3.3652304147465437</v>
          </cell>
        </row>
        <row r="1466">
          <cell r="E1466" t="str">
            <v>PROCABLES SA REPORTE ADUANAS 20171204</v>
          </cell>
          <cell r="G1466">
            <v>0</v>
          </cell>
          <cell r="H1466">
            <v>2.6551956521739131</v>
          </cell>
        </row>
        <row r="1467">
          <cell r="E1467" t="str">
            <v>PROCABLES SA REPORTE ADUANAS 20171204</v>
          </cell>
          <cell r="G1467">
            <v>0</v>
          </cell>
          <cell r="H1467">
            <v>2.4396486486486486</v>
          </cell>
        </row>
        <row r="1468">
          <cell r="E1468" t="str">
            <v>PROCABLES SA REPORTE ADUANAS 20171222</v>
          </cell>
          <cell r="G1468">
            <v>0</v>
          </cell>
          <cell r="H1468">
            <v>2.6798905272564792</v>
          </cell>
        </row>
        <row r="1469">
          <cell r="E1469" t="str">
            <v>PROCABLES SA REPORTE ADUANAS 20171222</v>
          </cell>
          <cell r="G1469">
            <v>0</v>
          </cell>
          <cell r="H1469">
            <v>2.5130321100917432</v>
          </cell>
        </row>
        <row r="1470">
          <cell r="E1470" t="str">
            <v>PROCABLES SA REPORTE ADUANAS 20171222</v>
          </cell>
          <cell r="G1470">
            <v>0</v>
          </cell>
          <cell r="H1470">
            <v>1.6786016655100624</v>
          </cell>
        </row>
        <row r="1471">
          <cell r="E1471" t="str">
            <v>PROCABLES SA REPORTE ADUANAS 20171222</v>
          </cell>
          <cell r="G1471">
            <v>0</v>
          </cell>
          <cell r="H1471">
            <v>2.5130275229357801</v>
          </cell>
        </row>
        <row r="1472">
          <cell r="E1472" t="str">
            <v>PROCABLES SA REPORTE ADUANAS 20171222</v>
          </cell>
          <cell r="G1472">
            <v>0</v>
          </cell>
          <cell r="H1472">
            <v>4.1279338842975211</v>
          </cell>
        </row>
        <row r="1473">
          <cell r="E1473" t="str">
            <v>PROCABLES SA REPORTE ADUANAS 20171222</v>
          </cell>
          <cell r="G1473">
            <v>0</v>
          </cell>
          <cell r="H1473">
            <v>2.8996097201767306</v>
          </cell>
        </row>
        <row r="1474">
          <cell r="E1474" t="str">
            <v>PROCABLES SA REPORTE ADUANAS 20171222</v>
          </cell>
          <cell r="G1474">
            <v>0</v>
          </cell>
          <cell r="H1474">
            <v>2.89939617083947</v>
          </cell>
        </row>
        <row r="1475">
          <cell r="E1475" t="str">
            <v>PROCABLES SA REPORTE ADUANAS 20171222</v>
          </cell>
          <cell r="G1475">
            <v>0</v>
          </cell>
          <cell r="H1475">
            <v>2.7318111111111114</v>
          </cell>
        </row>
        <row r="1476">
          <cell r="E1476" t="str">
            <v>PROCABLES SA REPORTE ADUANAS 20171222</v>
          </cell>
          <cell r="G1476">
            <v>0</v>
          </cell>
          <cell r="H1476">
            <v>3.2512565789473684</v>
          </cell>
        </row>
        <row r="1477">
          <cell r="E1477" t="str">
            <v>PROCABLES SA REPORTE ADUANAS 20171204</v>
          </cell>
          <cell r="G1477">
            <v>0</v>
          </cell>
          <cell r="H1477">
            <v>3.6624705882352941</v>
          </cell>
        </row>
        <row r="1478">
          <cell r="E1478" t="str">
            <v>PROCABLES SA REPORTE ADUANAS 20171220</v>
          </cell>
          <cell r="G1478">
            <v>0</v>
          </cell>
          <cell r="H1478">
            <v>3.1808087954110902</v>
          </cell>
        </row>
        <row r="1479">
          <cell r="E1479" t="str">
            <v>PROCABLES SA REPORTE ADUANAS 20171212</v>
          </cell>
          <cell r="G1479">
            <v>0</v>
          </cell>
          <cell r="H1479">
            <v>3.2592877629063097</v>
          </cell>
        </row>
        <row r="1480">
          <cell r="E1480" t="str">
            <v>RUMI IMPORT S.A. REPORTE ADUANAS 20171205</v>
          </cell>
          <cell r="G1480">
            <v>0</v>
          </cell>
          <cell r="H1480">
            <v>1.1765373718551593</v>
          </cell>
        </row>
        <row r="1481">
          <cell r="E1481" t="str">
            <v>RUMI IMPORT S.A. REPORTE ADUANAS 20171205</v>
          </cell>
          <cell r="G1481">
            <v>0</v>
          </cell>
          <cell r="H1481">
            <v>1.3171832824865746</v>
          </cell>
        </row>
        <row r="1482">
          <cell r="E1482" t="str">
            <v>RUMI IMPORT S.A. REPORTE ADUANAS 20171205</v>
          </cell>
          <cell r="G1482">
            <v>0</v>
          </cell>
          <cell r="H1482">
            <v>1.2436994282015321</v>
          </cell>
        </row>
        <row r="1483">
          <cell r="E1483" t="str">
            <v>RUMI IMPORT S.A. REPORTE ADUANAS 20171205</v>
          </cell>
          <cell r="G1483">
            <v>0</v>
          </cell>
          <cell r="H1483">
            <v>1.1827882063563986</v>
          </cell>
        </row>
        <row r="1484">
          <cell r="E1484" t="str">
            <v>RUMI IMPORT S.A. REPORTE ADUANAS 20171205</v>
          </cell>
          <cell r="G1484">
            <v>0</v>
          </cell>
          <cell r="H1484">
            <v>1.5283775392530827</v>
          </cell>
        </row>
        <row r="1485">
          <cell r="E1485" t="str">
            <v>RUMI IMPORT S.A. REPORTE ADUANAS 20171205</v>
          </cell>
          <cell r="G1485">
            <v>0</v>
          </cell>
          <cell r="H1485">
            <v>1.4780854430379746</v>
          </cell>
        </row>
        <row r="1486">
          <cell r="E1486" t="str">
            <v>RUMI IMPORT S.A. REPORTE ADUANAS 20171205</v>
          </cell>
          <cell r="G1486">
            <v>0</v>
          </cell>
          <cell r="H1486">
            <v>1.3061714391967274</v>
          </cell>
        </row>
        <row r="1487">
          <cell r="E1487" t="str">
            <v>UNIRED ELECTRICA E.I.R.L. REPORTE ADUANAS 20171207</v>
          </cell>
          <cell r="G1487">
            <v>0</v>
          </cell>
          <cell r="H1487">
            <v>1.5859182796558513</v>
          </cell>
        </row>
        <row r="1488">
          <cell r="E1488" t="str">
            <v>HERRAMIENTAS Y ACCESORIOS S.A.C. REPORTE ADUANAS 20171207</v>
          </cell>
          <cell r="G1488">
            <v>0</v>
          </cell>
          <cell r="H1488">
            <v>4.3817953721773062</v>
          </cell>
        </row>
        <row r="1489">
          <cell r="E1489" t="str">
            <v>HERRAMIENTAS Y ACCESORIOS S.A.C. REPORTE ADUANAS 20171207</v>
          </cell>
          <cell r="G1489">
            <v>0</v>
          </cell>
          <cell r="H1489">
            <v>4.3797805121383435</v>
          </cell>
        </row>
        <row r="1490">
          <cell r="E1490" t="str">
            <v>L &amp; S INVERSIONES MALDONADO E.I.R.L. REPORTE ADUANAS 20171218</v>
          </cell>
          <cell r="G1490">
            <v>0</v>
          </cell>
          <cell r="H1490">
            <v>1.3094928159472283</v>
          </cell>
        </row>
        <row r="1491">
          <cell r="E1491" t="str">
            <v>L &amp; S INVERSIONES MALDONADO E.I.R.L. REPORTE ADUANAS 20171218</v>
          </cell>
          <cell r="G1491">
            <v>0</v>
          </cell>
          <cell r="H1491">
            <v>1.3127768436658169</v>
          </cell>
        </row>
        <row r="1492">
          <cell r="E1492" t="str">
            <v>INKABOLT SOCIEDAD ANONIMA CERRADA REPORTE ADUANAS 20171218</v>
          </cell>
          <cell r="G1492">
            <v>0</v>
          </cell>
          <cell r="H1492">
            <v>3.2111151208949837</v>
          </cell>
        </row>
        <row r="1493">
          <cell r="E1493" t="str">
            <v>INKABOLT SOCIEDAD ANONIMA CERRADA REPORTE ADUANAS 20171218</v>
          </cell>
          <cell r="G1493">
            <v>0</v>
          </cell>
          <cell r="H1493">
            <v>3.383513796716731</v>
          </cell>
        </row>
        <row r="1494">
          <cell r="E1494" t="str">
            <v>CONDUCTORES ELECTRICOS LIMA S A REPORTE ADUANAS 20171219</v>
          </cell>
          <cell r="G1494">
            <v>0</v>
          </cell>
          <cell r="H1494">
            <v>4.1597510373443987</v>
          </cell>
        </row>
        <row r="1495">
          <cell r="E1495" t="str">
            <v>IMPORTACIONES GELCO SAC REPORTE ADUANAS 20171221</v>
          </cell>
          <cell r="G1495">
            <v>0</v>
          </cell>
          <cell r="H1495">
            <v>1.6419084024871169</v>
          </cell>
        </row>
        <row r="1496">
          <cell r="E1496" t="str">
            <v>CORPORACION ICHI HACHI S.A.C. REPORTE ADUANAS 20171222</v>
          </cell>
          <cell r="G1496">
            <v>0</v>
          </cell>
          <cell r="H1496">
            <v>1.1543943475829817</v>
          </cell>
        </row>
        <row r="1497">
          <cell r="E1497" t="str">
            <v>CORPORACION ICHI HACHI S.A.C. REPORTE ADUANAS 20171222</v>
          </cell>
          <cell r="G1497">
            <v>0</v>
          </cell>
          <cell r="H1497">
            <v>1.1543859859583669</v>
          </cell>
        </row>
        <row r="1498">
          <cell r="E1498" t="str">
            <v>CORPORACION ICHI HACHI S.A.C. REPORTE ADUANAS 20171222</v>
          </cell>
          <cell r="G1498">
            <v>0</v>
          </cell>
          <cell r="H1498">
            <v>1.1543880212474149</v>
          </cell>
        </row>
        <row r="1499">
          <cell r="E1499" t="str">
            <v>CORPORACION ICHI HACHI S.A.C. REPORTE ADUANAS 20171222</v>
          </cell>
          <cell r="G1499">
            <v>0</v>
          </cell>
          <cell r="H1499">
            <v>1.1543891711425893</v>
          </cell>
        </row>
        <row r="1500">
          <cell r="E1500" t="str">
            <v>CORPORACION ICHI HACHI S.A.C. REPORTE ADUANAS 20171222</v>
          </cell>
          <cell r="G1500">
            <v>0</v>
          </cell>
          <cell r="H1500">
            <v>1.1543947188307244</v>
          </cell>
        </row>
        <row r="1501">
          <cell r="E1501" t="str">
            <v>CORPORACION ICHI HACHI S.A.C. REPORTE ADUANAS 20171222</v>
          </cell>
          <cell r="G1501">
            <v>0</v>
          </cell>
          <cell r="H1501">
            <v>1.1543876764658323</v>
          </cell>
        </row>
        <row r="1502">
          <cell r="E1502" t="str">
            <v>CORPORACION ICHI HACHI S.A.C. REPORTE ADUANAS 20171222</v>
          </cell>
          <cell r="G1502">
            <v>0</v>
          </cell>
          <cell r="H1502">
            <v>1.1543872017178209</v>
          </cell>
        </row>
        <row r="1503">
          <cell r="E1503" t="str">
            <v>CORPORACION ICHI HACHI S.A.C. REPORTE ADUANAS 20171222</v>
          </cell>
          <cell r="G1503">
            <v>0</v>
          </cell>
          <cell r="H1503">
            <v>1.1543850954065196</v>
          </cell>
        </row>
        <row r="1504">
          <cell r="E1504" t="str">
            <v>CORPORACION ICHI HACHI S.A.C. REPORTE ADUANAS 20171222</v>
          </cell>
          <cell r="G1504">
            <v>0</v>
          </cell>
          <cell r="H1504">
            <v>1.1543887086830069</v>
          </cell>
        </row>
        <row r="1505">
          <cell r="E1505" t="str">
            <v>CORPORACION ICHI HACHI S.A.C. REPORTE ADUANAS 20171222</v>
          </cell>
          <cell r="G1505">
            <v>0</v>
          </cell>
          <cell r="H1505">
            <v>1.1543910664742718</v>
          </cell>
        </row>
        <row r="1506">
          <cell r="E1506" t="str">
            <v>CORPORACION ICHI HACHI S.A.C. REPORTE ADUANAS 20171222</v>
          </cell>
          <cell r="G1506">
            <v>0</v>
          </cell>
          <cell r="H1506">
            <v>1.1543897070026217</v>
          </cell>
        </row>
        <row r="1507">
          <cell r="E1507" t="str">
            <v>CORPORACION ICHI HACHI S.A.C. REPORTE ADUANAS 20171222</v>
          </cell>
          <cell r="G1507">
            <v>0</v>
          </cell>
          <cell r="H1507">
            <v>1.1543889470875417</v>
          </cell>
        </row>
        <row r="1508">
          <cell r="E1508" t="str">
            <v>CORPORACION ICHI HACHI S.A.C. REPORTE ADUANAS 20171222</v>
          </cell>
          <cell r="G1508">
            <v>0</v>
          </cell>
          <cell r="H1508">
            <v>1.1544010297433416</v>
          </cell>
        </row>
        <row r="1509">
          <cell r="E1509" t="str">
            <v>CORPORACION ICHI HACHI S.A.C. REPORTE ADUANAS 20171222</v>
          </cell>
          <cell r="G1509">
            <v>0</v>
          </cell>
          <cell r="H1509">
            <v>1.1543925964546402</v>
          </cell>
        </row>
        <row r="1510">
          <cell r="E1510" t="str">
            <v>CORPORACION ICHI HACHI S.A.C. REPORTE ADUANAS 20171222</v>
          </cell>
          <cell r="G1510">
            <v>0</v>
          </cell>
          <cell r="H1510">
            <v>1.1543893523643503</v>
          </cell>
        </row>
        <row r="1511">
          <cell r="E1511" t="str">
            <v>CABLECENTRO SOCIEDAD ANONIMA CERRADA REPORTE ADUANAS 20171211</v>
          </cell>
          <cell r="G1511">
            <v>0</v>
          </cell>
          <cell r="H1511">
            <v>2.0358403361344535</v>
          </cell>
        </row>
        <row r="1512">
          <cell r="E1512" t="str">
            <v>CABLECENTRO SOCIEDAD ANONIMA CERRADA REPORTE ADUANAS 20171211</v>
          </cell>
          <cell r="G1512">
            <v>0</v>
          </cell>
          <cell r="H1512">
            <v>1.416806896551724</v>
          </cell>
        </row>
        <row r="1513">
          <cell r="E1513" t="str">
            <v>CABLECENTRO SOCIEDAD ANONIMA CERRADA REPORTE ADUANAS 20171211</v>
          </cell>
          <cell r="G1513">
            <v>0</v>
          </cell>
          <cell r="H1513">
            <v>1.7328682170542635</v>
          </cell>
        </row>
        <row r="1514">
          <cell r="E1514" t="str">
            <v>CABLECENTRO SOCIEDAD ANONIMA CERRADA REPORTE ADUANAS 20171211</v>
          </cell>
          <cell r="G1514">
            <v>0</v>
          </cell>
          <cell r="H1514">
            <v>1.5942922374429225</v>
          </cell>
        </row>
        <row r="1515">
          <cell r="E1515" t="str">
            <v>CABLECENTRO SOCIEDAD ANONIMA CERRADA REPORTE ADUANAS 20171211</v>
          </cell>
          <cell r="G1515">
            <v>0</v>
          </cell>
          <cell r="H1515">
            <v>1.3783293838862558</v>
          </cell>
        </row>
        <row r="1516">
          <cell r="E1516" t="str">
            <v>CABLECENTRO SOCIEDAD ANONIMA CERRADA REPORTE ADUANAS 20171211</v>
          </cell>
          <cell r="G1516">
            <v>0</v>
          </cell>
          <cell r="H1516">
            <v>1.4798939130434781</v>
          </cell>
        </row>
        <row r="1517">
          <cell r="E1517" t="str">
            <v>CABLECENTRO SOCIEDAD ANONIMA CERRADA REPORTE ADUANAS 20171211</v>
          </cell>
          <cell r="G1517">
            <v>0</v>
          </cell>
          <cell r="H1517">
            <v>1.455635</v>
          </cell>
        </row>
        <row r="1518">
          <cell r="E1518" t="str">
            <v>CABLECENTRO SOCIEDAD ANONIMA CERRADA REPORTE ADUANAS 20171211</v>
          </cell>
          <cell r="G1518">
            <v>0</v>
          </cell>
          <cell r="H1518">
            <v>1.5958909444985394</v>
          </cell>
        </row>
        <row r="1519">
          <cell r="E1519" t="str">
            <v>CABLECENTRO SOCIEDAD ANONIMA CERRADA REPORTE ADUANAS 20171211</v>
          </cell>
          <cell r="G1519">
            <v>0</v>
          </cell>
          <cell r="H1519">
            <v>1.5092099999999999</v>
          </cell>
        </row>
        <row r="1520">
          <cell r="E1520" t="str">
            <v>IMPORTACIONES GELCO SAC REPORTE ADUANAS 20171206</v>
          </cell>
          <cell r="G1520">
            <v>0</v>
          </cell>
          <cell r="H1520">
            <v>1.5035801921655578</v>
          </cell>
        </row>
        <row r="1521">
          <cell r="E1521" t="str">
            <v>IMPORTACIONES GELCO SAC REPORTE ADUANAS 20171206</v>
          </cell>
          <cell r="G1521">
            <v>0</v>
          </cell>
          <cell r="H1521">
            <v>1.5256746168913469</v>
          </cell>
        </row>
        <row r="1522">
          <cell r="E1522" t="str">
            <v>ANIXTER JORVEX S.A.C. REPORTE ADUANAS 20171213</v>
          </cell>
          <cell r="G1522">
            <v>0</v>
          </cell>
          <cell r="H1522">
            <v>3.7875211813120311</v>
          </cell>
        </row>
        <row r="1523">
          <cell r="E1523" t="str">
            <v>ANIXTER JORVEX S.A.C. REPORTE ADUANAS 20171213</v>
          </cell>
          <cell r="G1523">
            <v>0</v>
          </cell>
          <cell r="H1523">
            <v>3.4448265726043505</v>
          </cell>
        </row>
        <row r="1524">
          <cell r="E1524" t="str">
            <v>ANIXTER JORVEX S.A.C. REPORTE ADUANAS 20171213</v>
          </cell>
          <cell r="G1524">
            <v>0</v>
          </cell>
          <cell r="H1524">
            <v>3.40342723676057</v>
          </cell>
        </row>
        <row r="1525">
          <cell r="E1525" t="str">
            <v>ANIXTER JORVEX S.A.C. REPORTE ADUANAS 20171213</v>
          </cell>
          <cell r="G1525">
            <v>0</v>
          </cell>
          <cell r="H1525">
            <v>2.9950971452322284</v>
          </cell>
        </row>
        <row r="1526">
          <cell r="E1526" t="str">
            <v>ANIXTER JORVEX S.A.C. REPORTE ADUANAS 20171213</v>
          </cell>
          <cell r="G1526">
            <v>0</v>
          </cell>
          <cell r="H1526">
            <v>2.9937381129579097</v>
          </cell>
        </row>
        <row r="1527">
          <cell r="E1527" t="str">
            <v>GRUPO FERRELIFPS ELEVADORES E.I.R.L. REPORTE ADUANAS 20171213</v>
          </cell>
          <cell r="G1527">
            <v>0</v>
          </cell>
          <cell r="H1527">
            <v>2.3349600663287262</v>
          </cell>
        </row>
        <row r="1528">
          <cell r="E1528" t="str">
            <v>DISTRIBUCIONES CONDORITO S R LTDA REPORTE ADUANAS 20171222</v>
          </cell>
          <cell r="G1528">
            <v>0</v>
          </cell>
          <cell r="H1528">
            <v>1.2936585365853659</v>
          </cell>
        </row>
        <row r="1529">
          <cell r="E1529" t="str">
            <v>DISTRIBUCIONES CONDORITO S R LTDA REPORTE ADUANAS 20171222</v>
          </cell>
          <cell r="G1529">
            <v>0</v>
          </cell>
          <cell r="H1529">
            <v>1.2967378048780487</v>
          </cell>
        </row>
        <row r="1530">
          <cell r="E1530" t="str">
            <v>DISTRIBUCIONES CONDORITO S R LTDA REPORTE ADUANAS 20171222</v>
          </cell>
          <cell r="G1530">
            <v>0</v>
          </cell>
          <cell r="H1530">
            <v>1.22396875</v>
          </cell>
        </row>
        <row r="1531">
          <cell r="E1531" t="str">
            <v>DISTRIBUCIONES CONDORITO S R LTDA REPORTE ADUANAS 20171222</v>
          </cell>
          <cell r="G1531">
            <v>0</v>
          </cell>
          <cell r="H1531">
            <v>1.2220052083333333</v>
          </cell>
        </row>
        <row r="1532">
          <cell r="E1532" t="str">
            <v>DISTRIBUCIONES CONDORITO S R LTDA REPORTE ADUANAS 20171222</v>
          </cell>
          <cell r="G1532">
            <v>0</v>
          </cell>
          <cell r="H1532">
            <v>1.2077747625508819</v>
          </cell>
        </row>
        <row r="1533">
          <cell r="E1533" t="str">
            <v>DISTRIBUCIONES CONDORITO S R LTDA REPORTE ADUANAS 20171222</v>
          </cell>
          <cell r="G1533">
            <v>0</v>
          </cell>
          <cell r="H1533">
            <v>1.1815540540540541</v>
          </cell>
        </row>
        <row r="1534">
          <cell r="E1534" t="str">
            <v>DISTRIBUCIONES CONDORITO S R LTDA REPORTE ADUANAS 20171222</v>
          </cell>
          <cell r="G1534">
            <v>0</v>
          </cell>
          <cell r="H1534">
            <v>1.1652135135135135</v>
          </cell>
        </row>
        <row r="1535">
          <cell r="E1535" t="str">
            <v>DISTRIBUCIONES CONDORITO S R LTDA REPORTE ADUANAS 20171222</v>
          </cell>
          <cell r="G1535">
            <v>0</v>
          </cell>
          <cell r="H1535">
            <v>1.1652162162162163</v>
          </cell>
        </row>
        <row r="1536">
          <cell r="E1536" t="str">
            <v>DISTRIBUCIONES CONDORITO S R LTDA REPORTE ADUANAS 20171222</v>
          </cell>
          <cell r="G1536">
            <v>0</v>
          </cell>
          <cell r="H1536">
            <v>1.1652162162162163</v>
          </cell>
        </row>
        <row r="1537">
          <cell r="E1537" t="str">
            <v>DISTRIBUCIONES CONDORITO S R LTDA REPORTE ADUANAS 20171222</v>
          </cell>
          <cell r="G1537">
            <v>0</v>
          </cell>
          <cell r="H1537">
            <v>1.1655504587155963</v>
          </cell>
        </row>
        <row r="1538">
          <cell r="E1538" t="str">
            <v>DISTRIBUCIONES CONDORITO S R LTDA REPORTE ADUANAS 20171222</v>
          </cell>
          <cell r="G1538">
            <v>0</v>
          </cell>
          <cell r="H1538">
            <v>1.1360823170731706</v>
          </cell>
        </row>
        <row r="1539">
          <cell r="E1539" t="str">
            <v>DISTRIBUCIONES CONDORITO S R LTDA REPORTE ADUANAS 20171222</v>
          </cell>
          <cell r="G1539">
            <v>0</v>
          </cell>
          <cell r="H1539">
            <v>1.1216463414634146</v>
          </cell>
        </row>
        <row r="1540">
          <cell r="E1540" t="str">
            <v>DISTRIBUCIONES CONDORITO S R LTDA REPORTE ADUANAS 20171222</v>
          </cell>
          <cell r="G1540">
            <v>0</v>
          </cell>
          <cell r="H1540">
            <v>1.1216463414634146</v>
          </cell>
        </row>
        <row r="1541">
          <cell r="E1541" t="str">
            <v>DISTRIBUCIONES CONDORITO S R LTDA REPORTE ADUANAS 20171222</v>
          </cell>
          <cell r="G1541">
            <v>0</v>
          </cell>
          <cell r="H1541">
            <v>1.1216463414634146</v>
          </cell>
        </row>
        <row r="1542">
          <cell r="E1542" t="str">
            <v>DISTRIBUCIONES CONDORITO S R LTDA REPORTE ADUANAS 20171222</v>
          </cell>
          <cell r="G1542">
            <v>0</v>
          </cell>
          <cell r="H1542">
            <v>1.1216440217391304</v>
          </cell>
        </row>
        <row r="1543">
          <cell r="E1543" t="str">
            <v>DISTRIBUCIONES CONDORITO S R LTDA REPORTE ADUANAS 20171222</v>
          </cell>
          <cell r="G1543">
            <v>0</v>
          </cell>
          <cell r="H1543">
            <v>1.5553260869565217</v>
          </cell>
        </row>
        <row r="1544">
          <cell r="E1544" t="str">
            <v>HERRAMIENTAS Y ACCESORIOS S.A.C. REPORTE ADUANAS 20171207</v>
          </cell>
          <cell r="G1544">
            <v>0</v>
          </cell>
          <cell r="H1544">
            <v>4.5985401459854014</v>
          </cell>
        </row>
        <row r="1545">
          <cell r="E1545" t="str">
            <v>HERRAMIENTAS Y ACCESORIOS S.A.C. REPORTE ADUANAS 20171207</v>
          </cell>
          <cell r="G1545">
            <v>0</v>
          </cell>
          <cell r="H1545">
            <v>4.598844481505747</v>
          </cell>
        </row>
        <row r="1546">
          <cell r="E1546" t="str">
            <v>CS BEAVER SAC REPORTE ADUANAS 20171215</v>
          </cell>
          <cell r="G1546">
            <v>0</v>
          </cell>
          <cell r="H1546">
            <v>4.6378953002556136</v>
          </cell>
        </row>
        <row r="1561">
          <cell r="G1561" t="str">
            <v>US$/kg</v>
          </cell>
          <cell r="H1561">
            <v>1.8389060321956077</v>
          </cell>
        </row>
        <row r="1562">
          <cell r="G1562" t="str">
            <v>US$/Unidad</v>
          </cell>
          <cell r="H1562">
            <v>1.8551917213396678</v>
          </cell>
          <cell r="I1562">
            <v>1.8551917213396678</v>
          </cell>
        </row>
        <row r="1567">
          <cell r="H1567" t="str">
            <v>I-404</v>
          </cell>
        </row>
        <row r="1570">
          <cell r="E1570" t="str">
            <v xml:space="preserve"> </v>
          </cell>
        </row>
        <row r="1571">
          <cell r="E1571" t="str">
            <v>FOOPGW24</v>
          </cell>
          <cell r="F1571" t="str">
            <v>Cable OPGW 24 hilos</v>
          </cell>
          <cell r="H1571">
            <v>2495.0579224988087</v>
          </cell>
        </row>
        <row r="1573">
          <cell r="E1573" t="str">
            <v>Cable OPGW 24 hilos</v>
          </cell>
        </row>
        <row r="1575">
          <cell r="F1575" t="str">
            <v>TIPO DE CAMBIO (S/.POR US$) :</v>
          </cell>
          <cell r="G1575">
            <v>3.2450000000000001</v>
          </cell>
        </row>
        <row r="1576">
          <cell r="F1576" t="str">
            <v>FECHA DE REFERENCIA :</v>
          </cell>
          <cell r="G1576">
            <v>43100</v>
          </cell>
        </row>
        <row r="1578">
          <cell r="H1578" t="str">
            <v xml:space="preserve">PRECIO </v>
          </cell>
        </row>
        <row r="1579">
          <cell r="E1579" t="str">
            <v>FUENTE</v>
          </cell>
          <cell r="G1579" t="str">
            <v>TIPO</v>
          </cell>
          <cell r="H1579" t="str">
            <v>UNITARIO</v>
          </cell>
        </row>
        <row r="1580">
          <cell r="H1580" t="str">
            <v>(US$)</v>
          </cell>
        </row>
        <row r="1581">
          <cell r="E1581" t="str">
            <v>ELECTROPOWER JLC GROUP S.A.C.REPORTE ADUANAS 20140107</v>
          </cell>
          <cell r="G1581">
            <v>0</v>
          </cell>
          <cell r="H1581">
            <v>2040.0559210526317</v>
          </cell>
        </row>
        <row r="1582">
          <cell r="E1582" t="str">
            <v>CONSORCIO RIO MANTAROREPORTE ADUANAS 20140115</v>
          </cell>
          <cell r="G1582">
            <v>0</v>
          </cell>
          <cell r="H1582">
            <v>2117.1573333333336</v>
          </cell>
        </row>
        <row r="1583">
          <cell r="E1583" t="str">
            <v>RING RING &amp; ENERGY CORPORATION - SUCURSAREPORTE ADUANAS 20140120</v>
          </cell>
          <cell r="G1583">
            <v>0</v>
          </cell>
          <cell r="H1583">
            <v>2660</v>
          </cell>
        </row>
        <row r="1584">
          <cell r="E1584" t="str">
            <v>RAMOS GARNICA ODILON AGUSTINREPORTE ADUANAS 20140127</v>
          </cell>
          <cell r="G1584">
            <v>0</v>
          </cell>
          <cell r="H1584">
            <v>2191.3485981308413</v>
          </cell>
        </row>
        <row r="1585">
          <cell r="E1585" t="str">
            <v>C.A.M.E CONTRATISTAS Y SERV.GENERALES SAREPORTE ADUANAS 20140127</v>
          </cell>
          <cell r="G1585">
            <v>0</v>
          </cell>
          <cell r="H1585">
            <v>2035.2668821839079</v>
          </cell>
        </row>
        <row r="1586">
          <cell r="E1586" t="str">
            <v>C.A.M.E CONTRATISTAS Y SERV.GENERALES SAREPORTE ADUANAS 20140127</v>
          </cell>
          <cell r="G1586">
            <v>0</v>
          </cell>
          <cell r="H1586">
            <v>3984.42</v>
          </cell>
        </row>
        <row r="1587">
          <cell r="E1587" t="str">
            <v>C.A.M.E CONTRATISTAS Y SERV.GENERALES SAREPORTE ADUANAS 20140127</v>
          </cell>
          <cell r="G1587">
            <v>0</v>
          </cell>
          <cell r="H1587">
            <v>2033</v>
          </cell>
        </row>
        <row r="1588">
          <cell r="E1588" t="str">
            <v>C.A.M.E CONTRATISTAS Y SERV.GENERALES SAREPORTE ADUANAS 20140203</v>
          </cell>
          <cell r="G1588">
            <v>0</v>
          </cell>
          <cell r="H1588">
            <v>1780.2</v>
          </cell>
        </row>
        <row r="1589">
          <cell r="E1589" t="str">
            <v>TECHNO GROUP INTERNATIONAL SAREPORTE ADUANAS 20140217</v>
          </cell>
          <cell r="G1589">
            <v>0</v>
          </cell>
          <cell r="H1589">
            <v>2309.326</v>
          </cell>
        </row>
        <row r="1590">
          <cell r="E1590" t="str">
            <v>ABENGOA PERU S.A.REPORTE ADUANAS 20140401</v>
          </cell>
          <cell r="G1590">
            <v>0</v>
          </cell>
          <cell r="H1590">
            <v>2813.3796874999998</v>
          </cell>
        </row>
        <row r="1591">
          <cell r="E1591" t="str">
            <v>PROYECTOS DE INFRAESTRUCTURA DEL PERU S.REPORTE ADUANAS 20140409</v>
          </cell>
          <cell r="G1591">
            <v>0</v>
          </cell>
          <cell r="H1591">
            <v>4854.9090909090901</v>
          </cell>
        </row>
        <row r="1592">
          <cell r="E1592" t="str">
            <v>EMP.DE DISTRIB.ELECT.DE LIMA NORTE S.A.AREPORTE ADUANAS 20140410</v>
          </cell>
          <cell r="G1592">
            <v>0</v>
          </cell>
          <cell r="H1592">
            <v>2656.3391509433964</v>
          </cell>
        </row>
        <row r="1593">
          <cell r="E1593" t="str">
            <v>PROYECTOS DE INFRAESTRUCTURA DEL PERU S.REPORTE ADUANAS 20140428</v>
          </cell>
          <cell r="G1593">
            <v>0</v>
          </cell>
          <cell r="H1593">
            <v>2803.9224349052724</v>
          </cell>
        </row>
        <row r="1594">
          <cell r="E1594" t="str">
            <v>PROYECTOS DE INFRAESTRUCTURA DEL PERU S.REPORTE ADUANAS 20140428</v>
          </cell>
          <cell r="G1594">
            <v>0</v>
          </cell>
          <cell r="H1594">
            <v>2452.5297297297298</v>
          </cell>
        </row>
        <row r="1595">
          <cell r="E1595" t="str">
            <v>PROYECTOS DE INFRAESTRUCTURA DEL PERU S.REPORTE ADUANAS 20140428</v>
          </cell>
          <cell r="G1595">
            <v>0</v>
          </cell>
          <cell r="H1595">
            <v>2451.5183679467086</v>
          </cell>
        </row>
        <row r="1596">
          <cell r="E1596" t="str">
            <v>BANCO DE CREDITO DEL PERUREPORTE ADUANAS 20140718</v>
          </cell>
          <cell r="G1596">
            <v>0</v>
          </cell>
          <cell r="H1596">
            <v>2004.1104990819563</v>
          </cell>
        </row>
        <row r="1597">
          <cell r="E1597" t="str">
            <v>REPORTE ADUANAS 20141220</v>
          </cell>
          <cell r="G1597">
            <v>0</v>
          </cell>
          <cell r="H1597">
            <v>1521.9995614035086</v>
          </cell>
        </row>
        <row r="1601">
          <cell r="G1601" t="str">
            <v>US$/Unidad</v>
          </cell>
          <cell r="H1601">
            <v>2512.3225445364924</v>
          </cell>
        </row>
        <row r="1602">
          <cell r="G1602" t="str">
            <v>US$/Unidad</v>
          </cell>
          <cell r="H1602">
            <v>2495.0579224988087</v>
          </cell>
          <cell r="I1602">
            <v>2495.0579224988087</v>
          </cell>
        </row>
        <row r="1607">
          <cell r="H1607" t="str">
            <v>I-404</v>
          </cell>
        </row>
        <row r="1610">
          <cell r="E1610" t="str">
            <v xml:space="preserve"> </v>
          </cell>
        </row>
        <row r="1611">
          <cell r="E1611" t="str">
            <v>FOOPGW12</v>
          </cell>
          <cell r="F1611" t="str">
            <v>Cable OPGW 12 hilos</v>
          </cell>
          <cell r="H1611">
            <v>6139.835</v>
          </cell>
        </row>
        <row r="1613">
          <cell r="E1613" t="str">
            <v>Cable OPGW 12 hilos</v>
          </cell>
        </row>
        <row r="1615">
          <cell r="F1615" t="str">
            <v>TIPO DE CAMBIO (S/.POR US$) :</v>
          </cell>
          <cell r="G1615">
            <v>3.2450000000000001</v>
          </cell>
        </row>
        <row r="1616">
          <cell r="F1616" t="str">
            <v>FECHA DE REFERENCIA :</v>
          </cell>
          <cell r="G1616">
            <v>43100</v>
          </cell>
        </row>
        <row r="1618">
          <cell r="H1618" t="str">
            <v xml:space="preserve">PRECIO </v>
          </cell>
        </row>
        <row r="1619">
          <cell r="E1619" t="str">
            <v>FUENTE</v>
          </cell>
          <cell r="G1619" t="str">
            <v>TIPO</v>
          </cell>
          <cell r="H1619" t="str">
            <v>UNITARIO</v>
          </cell>
        </row>
        <row r="1620">
          <cell r="H1620" t="str">
            <v>(US$)</v>
          </cell>
        </row>
        <row r="1621">
          <cell r="E1621" t="str">
            <v>REPORTE EMPRESA :ELECTROCENTRO - CON FACTURA N° Contrato GR-075-2015</v>
          </cell>
          <cell r="G1621">
            <v>1</v>
          </cell>
          <cell r="H1621">
            <v>2909.67</v>
          </cell>
        </row>
        <row r="1622">
          <cell r="E1622" t="str">
            <v>REPORTE EMPRESA :ETESELVA - CON FACTURA N° OC 0000000263</v>
          </cell>
          <cell r="G1622">
            <v>1</v>
          </cell>
          <cell r="H1622">
            <v>9370</v>
          </cell>
        </row>
        <row r="1625">
          <cell r="G1625" t="str">
            <v>US$/Unidad</v>
          </cell>
          <cell r="H1625">
            <v>6139.835</v>
          </cell>
        </row>
        <row r="1626">
          <cell r="G1626" t="str">
            <v>US$/Unidad</v>
          </cell>
          <cell r="H1626">
            <v>6139.835</v>
          </cell>
          <cell r="I1626">
            <v>6139.835</v>
          </cell>
        </row>
        <row r="1632">
          <cell r="H1632" t="str">
            <v>I-404</v>
          </cell>
        </row>
        <row r="1635">
          <cell r="E1635" t="str">
            <v xml:space="preserve"> </v>
          </cell>
        </row>
        <row r="1636">
          <cell r="E1636" t="str">
            <v>VA1-500C9</v>
          </cell>
          <cell r="F1636" t="str">
            <v>Varillas de Armar conductor ACCR 500 mm2</v>
          </cell>
          <cell r="H1636">
            <v>237</v>
          </cell>
        </row>
        <row r="1638">
          <cell r="E1638" t="str">
            <v>Varillas de Armar conductor ACCR 500 mm2</v>
          </cell>
        </row>
        <row r="1640">
          <cell r="F1640" t="str">
            <v>TIPO DE CAMBIO (S/.POR US$) :</v>
          </cell>
          <cell r="G1640">
            <v>3.2450000000000001</v>
          </cell>
        </row>
        <row r="1641">
          <cell r="F1641" t="str">
            <v>FECHA DE REFERENCIA :</v>
          </cell>
          <cell r="G1641">
            <v>43100</v>
          </cell>
        </row>
        <row r="1643">
          <cell r="H1643" t="str">
            <v xml:space="preserve">PRECIO </v>
          </cell>
        </row>
        <row r="1644">
          <cell r="E1644" t="str">
            <v>FUENTE</v>
          </cell>
          <cell r="G1644" t="str">
            <v>TIPO</v>
          </cell>
          <cell r="H1644" t="str">
            <v>UNITARIO</v>
          </cell>
        </row>
        <row r="1645">
          <cell r="H1645" t="str">
            <v>(US$)</v>
          </cell>
        </row>
        <row r="1646">
          <cell r="E1646" t="str">
            <v>ESTIMADO</v>
          </cell>
          <cell r="G1646">
            <v>0</v>
          </cell>
          <cell r="H1646">
            <v>237</v>
          </cell>
        </row>
        <row r="1658">
          <cell r="G1658" t="str">
            <v>US$/Unidad</v>
          </cell>
          <cell r="H1658">
            <v>237</v>
          </cell>
        </row>
        <row r="1659">
          <cell r="G1659" t="str">
            <v>US$/Unidad</v>
          </cell>
          <cell r="H1659" t="str">
            <v>NO APLICA</v>
          </cell>
          <cell r="I1659">
            <v>237</v>
          </cell>
        </row>
        <row r="1666">
          <cell r="H1666" t="str">
            <v>I-404</v>
          </cell>
        </row>
        <row r="1669">
          <cell r="E1669" t="str">
            <v xml:space="preserve"> </v>
          </cell>
        </row>
        <row r="1670">
          <cell r="E1670" t="str">
            <v>VA1-500C1</v>
          </cell>
          <cell r="F1670" t="str">
            <v>Varillas de Armar conductor AAAC 500 mm2</v>
          </cell>
          <cell r="H1670">
            <v>24.468520192606402</v>
          </cell>
        </row>
        <row r="1672">
          <cell r="E1672" t="str">
            <v>Varillas de Armar conductor AAAC 500 mm2</v>
          </cell>
        </row>
        <row r="1674">
          <cell r="F1674" t="str">
            <v>TIPO DE CAMBIO (S/.POR US$) :</v>
          </cell>
          <cell r="G1674">
            <v>3.2450000000000001</v>
          </cell>
        </row>
        <row r="1675">
          <cell r="F1675" t="str">
            <v>FECHA DE REFERENCIA :</v>
          </cell>
          <cell r="G1675">
            <v>43100</v>
          </cell>
        </row>
        <row r="1677">
          <cell r="H1677" t="str">
            <v xml:space="preserve">PRECIO </v>
          </cell>
        </row>
        <row r="1678">
          <cell r="E1678" t="str">
            <v>FUENTE</v>
          </cell>
          <cell r="G1678" t="str">
            <v>TIPO</v>
          </cell>
          <cell r="H1678" t="str">
            <v>UNITARIO</v>
          </cell>
        </row>
        <row r="1679">
          <cell r="H1679" t="str">
            <v>(US$)</v>
          </cell>
        </row>
        <row r="1680">
          <cell r="E1680" t="str">
            <v>LANCO GROUP S.A.C. REPORTE ADUANAS 20141031</v>
          </cell>
          <cell r="G1680">
            <v>0</v>
          </cell>
          <cell r="H1680">
            <v>42.273666666666671</v>
          </cell>
        </row>
        <row r="1681">
          <cell r="E1681" t="str">
            <v>COMERCIAL CONDOR S. C. R. LTDA. REPORTE ADUANAS 20140910</v>
          </cell>
          <cell r="G1681">
            <v>0</v>
          </cell>
          <cell r="H1681">
            <v>6.6633737185461328</v>
          </cell>
        </row>
        <row r="1694">
          <cell r="G1694" t="str">
            <v>US$/Unidad</v>
          </cell>
          <cell r="H1694">
            <v>24.468520192606402</v>
          </cell>
        </row>
        <row r="1695">
          <cell r="G1695" t="str">
            <v>US$/Unidad</v>
          </cell>
          <cell r="H1695">
            <v>24.468520192606402</v>
          </cell>
          <cell r="I1695">
            <v>24.468520192606402</v>
          </cell>
        </row>
        <row r="1699">
          <cell r="H1699" t="str">
            <v>I-404</v>
          </cell>
        </row>
        <row r="1702">
          <cell r="E1702" t="str">
            <v xml:space="preserve"> </v>
          </cell>
        </row>
        <row r="1703">
          <cell r="E1703" t="str">
            <v>VA1-400C1</v>
          </cell>
          <cell r="F1703" t="str">
            <v>Varillas de Armar conductor AAAC 400 mm2</v>
          </cell>
          <cell r="H1703">
            <v>36.040756578947367</v>
          </cell>
        </row>
        <row r="1705">
          <cell r="E1705" t="str">
            <v>Varillas de Armar conductor AAAC 400 mm2</v>
          </cell>
        </row>
        <row r="1707">
          <cell r="F1707" t="str">
            <v>TIPO DE CAMBIO (S/.POR US$) :</v>
          </cell>
          <cell r="G1707">
            <v>3.2450000000000001</v>
          </cell>
        </row>
        <row r="1708">
          <cell r="F1708" t="str">
            <v>FECHA DE REFERENCIA :</v>
          </cell>
          <cell r="G1708">
            <v>43100</v>
          </cell>
        </row>
        <row r="1710">
          <cell r="H1710" t="str">
            <v xml:space="preserve">PRECIO </v>
          </cell>
        </row>
        <row r="1711">
          <cell r="E1711" t="str">
            <v>FUENTE</v>
          </cell>
          <cell r="G1711" t="str">
            <v>TIPO</v>
          </cell>
          <cell r="H1711" t="str">
            <v>UNITARIO</v>
          </cell>
        </row>
        <row r="1712">
          <cell r="H1712" t="str">
            <v>(US$)</v>
          </cell>
        </row>
        <row r="1713">
          <cell r="E1713" t="str">
            <v>ENSYS S.A.C. REPORTE ADUANAS 20170310</v>
          </cell>
          <cell r="G1713">
            <v>0</v>
          </cell>
          <cell r="H1713">
            <v>35.508749999999999</v>
          </cell>
        </row>
        <row r="1714">
          <cell r="E1714" t="str">
            <v>ENSYS S.A.C. REPORTE ADUANAS 20170505</v>
          </cell>
          <cell r="G1714">
            <v>0</v>
          </cell>
          <cell r="H1714">
            <v>36.572763157894741</v>
          </cell>
        </row>
        <row r="1724">
          <cell r="G1724" t="str">
            <v>US$/Unidad</v>
          </cell>
          <cell r="H1724">
            <v>36.040756578947367</v>
          </cell>
        </row>
        <row r="1725">
          <cell r="G1725" t="str">
            <v>US$/Unidad</v>
          </cell>
          <cell r="H1725">
            <v>36.040756578947367</v>
          </cell>
          <cell r="I1725">
            <v>36.040756578947367</v>
          </cell>
        </row>
        <row r="1728">
          <cell r="E1728" t="str">
            <v xml:space="preserve"> </v>
          </cell>
        </row>
        <row r="1729">
          <cell r="E1729" t="str">
            <v>VA1-350C4</v>
          </cell>
          <cell r="F1729" t="str">
            <v>Varillas de Armar conductor ACAR 350 mm2</v>
          </cell>
          <cell r="H1729">
            <v>88.4255</v>
          </cell>
        </row>
        <row r="1731">
          <cell r="E1731" t="str">
            <v>Varillas de Armar conductor ACAR 350 mm2</v>
          </cell>
        </row>
        <row r="1733">
          <cell r="F1733" t="str">
            <v>TIPO DE CAMBIO (S/.POR US$) :</v>
          </cell>
          <cell r="G1733">
            <v>3.2450000000000001</v>
          </cell>
        </row>
        <row r="1734">
          <cell r="F1734" t="str">
            <v>FECHA DE REFERENCIA :</v>
          </cell>
          <cell r="G1734">
            <v>43100</v>
          </cell>
        </row>
        <row r="1736">
          <cell r="H1736" t="str">
            <v xml:space="preserve">PRECIO </v>
          </cell>
        </row>
        <row r="1737">
          <cell r="E1737" t="str">
            <v>FUENTE</v>
          </cell>
          <cell r="G1737" t="str">
            <v>TIPO</v>
          </cell>
          <cell r="H1737" t="str">
            <v>UNITARIO</v>
          </cell>
        </row>
        <row r="1738">
          <cell r="H1738" t="str">
            <v>(US$)</v>
          </cell>
        </row>
        <row r="1739">
          <cell r="E1739" t="str">
            <v>PROYECTOS DE INFRAESTRUCTURA DEL PERU S. REPORTE ADUANAS 20171114</v>
          </cell>
          <cell r="G1739">
            <v>0</v>
          </cell>
          <cell r="H1739">
            <v>88.424999999999997</v>
          </cell>
        </row>
        <row r="1740">
          <cell r="E1740" t="str">
            <v>PROYECTOS DE INFRAESTRUCTURA DEL PERU S. REPORTE ADUANAS 20171114</v>
          </cell>
          <cell r="G1740">
            <v>0</v>
          </cell>
          <cell r="H1740">
            <v>88.426000000000002</v>
          </cell>
        </row>
        <row r="1751">
          <cell r="G1751" t="str">
            <v>US$/Unidad</v>
          </cell>
          <cell r="H1751">
            <v>88.4255</v>
          </cell>
        </row>
        <row r="1752">
          <cell r="G1752" t="str">
            <v>US$/Unidad</v>
          </cell>
          <cell r="H1752">
            <v>88.4255</v>
          </cell>
          <cell r="I1752">
            <v>88.4255</v>
          </cell>
        </row>
        <row r="1758">
          <cell r="H1758" t="str">
            <v>I-404</v>
          </cell>
        </row>
        <row r="1761">
          <cell r="E1761" t="str">
            <v xml:space="preserve"> </v>
          </cell>
        </row>
        <row r="1762">
          <cell r="E1762" t="str">
            <v>VA1-300C4</v>
          </cell>
          <cell r="F1762" t="str">
            <v>Varillas de Armar conductor ACAR 300 mm2</v>
          </cell>
          <cell r="H1762">
            <v>37</v>
          </cell>
        </row>
        <row r="1764">
          <cell r="E1764" t="str">
            <v>Varillas de Armar conductor ACAR 300 mm2</v>
          </cell>
        </row>
        <row r="1766">
          <cell r="F1766" t="str">
            <v>TIPO DE CAMBIO (S/.POR US$) :</v>
          </cell>
          <cell r="G1766">
            <v>3.2450000000000001</v>
          </cell>
        </row>
        <row r="1767">
          <cell r="F1767" t="str">
            <v>FECHA DE REFERENCIA :</v>
          </cell>
          <cell r="G1767">
            <v>43100</v>
          </cell>
        </row>
        <row r="1769">
          <cell r="H1769" t="str">
            <v xml:space="preserve">PRECIO </v>
          </cell>
        </row>
        <row r="1770">
          <cell r="E1770" t="str">
            <v>FUENTE</v>
          </cell>
          <cell r="G1770" t="str">
            <v>TIPO</v>
          </cell>
          <cell r="H1770" t="str">
            <v>UNITARIO</v>
          </cell>
        </row>
        <row r="1771">
          <cell r="H1771" t="str">
            <v>(US$)</v>
          </cell>
        </row>
        <row r="1772">
          <cell r="E1772" t="str">
            <v xml:space="preserve">REPORTE EMPRESA :Etenorte - CON FACTURA N° OC 0000000122 </v>
          </cell>
          <cell r="G1772">
            <v>1</v>
          </cell>
          <cell r="H1772">
            <v>37</v>
          </cell>
        </row>
        <row r="1784">
          <cell r="G1784" t="str">
            <v>US$/Unidad</v>
          </cell>
          <cell r="H1784">
            <v>37</v>
          </cell>
        </row>
        <row r="1785">
          <cell r="G1785" t="str">
            <v>US$/Unidad</v>
          </cell>
          <cell r="H1785">
            <v>37</v>
          </cell>
          <cell r="I1785">
            <v>37</v>
          </cell>
        </row>
        <row r="1790">
          <cell r="H1790" t="str">
            <v>I-404</v>
          </cell>
        </row>
        <row r="1793">
          <cell r="E1793" t="str">
            <v xml:space="preserve"> </v>
          </cell>
        </row>
        <row r="1794">
          <cell r="E1794" t="str">
            <v>VA1-300C1</v>
          </cell>
          <cell r="F1794" t="str">
            <v>Varillas de Armar conductor AAAC 300 mm2</v>
          </cell>
          <cell r="H1794">
            <v>17.094619047619048</v>
          </cell>
        </row>
        <row r="1796">
          <cell r="E1796" t="str">
            <v>Varillas de Armar conductor AAAC 300 mm2</v>
          </cell>
        </row>
        <row r="1798">
          <cell r="F1798" t="str">
            <v>TIPO DE CAMBIO (S/.POR US$) :</v>
          </cell>
          <cell r="G1798">
            <v>3.2450000000000001</v>
          </cell>
        </row>
        <row r="1799">
          <cell r="F1799" t="str">
            <v>FECHA DE REFERENCIA :</v>
          </cell>
          <cell r="G1799">
            <v>43100</v>
          </cell>
        </row>
        <row r="1801">
          <cell r="H1801" t="str">
            <v xml:space="preserve">PRECIO </v>
          </cell>
        </row>
        <row r="1802">
          <cell r="E1802" t="str">
            <v>FUENTE</v>
          </cell>
          <cell r="G1802" t="str">
            <v>TIPO</v>
          </cell>
          <cell r="H1802" t="str">
            <v>UNITARIO</v>
          </cell>
        </row>
        <row r="1803">
          <cell r="H1803" t="str">
            <v>(US$)</v>
          </cell>
        </row>
        <row r="1804">
          <cell r="E1804" t="str">
            <v>ENSYS S.A.C. REPORTE ADUANAS 20170310</v>
          </cell>
          <cell r="G1804">
            <v>0</v>
          </cell>
          <cell r="H1804">
            <v>17.060285714285715</v>
          </cell>
        </row>
        <row r="1805">
          <cell r="E1805" t="str">
            <v>ENSYS S.A.C. REPORTE ADUANAS 20170310</v>
          </cell>
          <cell r="G1805">
            <v>0</v>
          </cell>
          <cell r="H1805">
            <v>17.060666666666666</v>
          </cell>
        </row>
        <row r="1806">
          <cell r="E1806" t="str">
            <v>ENSYS S.A.C. REPORTE ADUANAS 20170316</v>
          </cell>
          <cell r="G1806">
            <v>0</v>
          </cell>
          <cell r="H1806">
            <v>17.12857142857143</v>
          </cell>
        </row>
        <row r="1811">
          <cell r="G1811" t="str">
            <v>US$/Unidad</v>
          </cell>
          <cell r="H1811">
            <v>17.083174603174601</v>
          </cell>
        </row>
        <row r="1812">
          <cell r="G1812" t="str">
            <v>US$/Unidad</v>
          </cell>
          <cell r="H1812">
            <v>17.094619047619048</v>
          </cell>
          <cell r="I1812">
            <v>17.094619047619048</v>
          </cell>
        </row>
        <row r="1813">
          <cell r="E1813" t="str">
            <v>º</v>
          </cell>
        </row>
        <row r="1817">
          <cell r="H1817" t="str">
            <v>I-404</v>
          </cell>
        </row>
        <row r="1820">
          <cell r="E1820" t="str">
            <v xml:space="preserve"> </v>
          </cell>
        </row>
        <row r="1821">
          <cell r="E1821" t="str">
            <v>VA1-280C4</v>
          </cell>
          <cell r="F1821" t="str">
            <v>Varillas de Armar conductor ACSR 280 mm2</v>
          </cell>
          <cell r="H1821">
            <v>37</v>
          </cell>
        </row>
        <row r="1823">
          <cell r="E1823" t="str">
            <v>Varillas de Armar conductor ACSR 280 mm2</v>
          </cell>
        </row>
        <row r="1825">
          <cell r="F1825" t="str">
            <v>TIPO DE CAMBIO (S/.POR US$) :</v>
          </cell>
          <cell r="G1825">
            <v>3.2450000000000001</v>
          </cell>
        </row>
        <row r="1826">
          <cell r="F1826" t="str">
            <v>FECHA DE REFERENCIA :</v>
          </cell>
          <cell r="G1826">
            <v>43100</v>
          </cell>
        </row>
        <row r="1828">
          <cell r="H1828" t="str">
            <v xml:space="preserve">PRECIO </v>
          </cell>
        </row>
        <row r="1829">
          <cell r="E1829" t="str">
            <v>FUENTE</v>
          </cell>
          <cell r="G1829" t="str">
            <v>TIPO</v>
          </cell>
          <cell r="H1829" t="str">
            <v>UNITARIO</v>
          </cell>
        </row>
        <row r="1830">
          <cell r="H1830" t="str">
            <v>(US$)</v>
          </cell>
        </row>
        <row r="1831">
          <cell r="E1831" t="str">
            <v>Reporte Empresa :Etenorte- Factura N°OC0000000122</v>
          </cell>
          <cell r="G1831">
            <v>1</v>
          </cell>
          <cell r="H1831">
            <v>37</v>
          </cell>
        </row>
        <row r="1843">
          <cell r="G1843" t="str">
            <v>US$/Unidad</v>
          </cell>
          <cell r="H1843">
            <v>37</v>
          </cell>
        </row>
        <row r="1844">
          <cell r="G1844" t="str">
            <v>US$/Unidad</v>
          </cell>
          <cell r="H1844" t="str">
            <v>NO APLICA</v>
          </cell>
          <cell r="I1844">
            <v>37</v>
          </cell>
        </row>
        <row r="1851">
          <cell r="H1851" t="str">
            <v>I-404</v>
          </cell>
        </row>
        <row r="1854">
          <cell r="E1854" t="str">
            <v xml:space="preserve"> </v>
          </cell>
        </row>
        <row r="1855">
          <cell r="E1855" t="str">
            <v>VA1-185C1</v>
          </cell>
          <cell r="F1855" t="str">
            <v>Varillas de Armar conductor AAAC 185 mm2</v>
          </cell>
          <cell r="H1855">
            <v>6.8072222222222223</v>
          </cell>
        </row>
        <row r="1857">
          <cell r="E1857" t="str">
            <v>Varillas de Armar conductor AAAC 185 mm2</v>
          </cell>
        </row>
        <row r="1859">
          <cell r="F1859" t="str">
            <v>TIPO DE CAMBIO (S/.POR US$) :</v>
          </cell>
          <cell r="G1859">
            <v>3.2450000000000001</v>
          </cell>
        </row>
        <row r="1860">
          <cell r="F1860" t="str">
            <v>FECHA DE REFERENCIA :</v>
          </cell>
          <cell r="G1860">
            <v>43100</v>
          </cell>
        </row>
        <row r="1862">
          <cell r="H1862" t="str">
            <v xml:space="preserve">PRECIO </v>
          </cell>
        </row>
        <row r="1863">
          <cell r="E1863" t="str">
            <v>FUENTE</v>
          </cell>
          <cell r="G1863" t="str">
            <v>TIPO</v>
          </cell>
          <cell r="H1863" t="str">
            <v>UNITARIO</v>
          </cell>
        </row>
        <row r="1864">
          <cell r="H1864" t="str">
            <v>(US$)</v>
          </cell>
        </row>
        <row r="1865">
          <cell r="E1865" t="str">
            <v>CODIMSUR S.R.L. REPORTE ADUANAS 20170915</v>
          </cell>
          <cell r="G1865">
            <v>0</v>
          </cell>
          <cell r="H1865">
            <v>6.8072222222222223</v>
          </cell>
        </row>
        <row r="1870">
          <cell r="G1870" t="str">
            <v>US$/Unidad</v>
          </cell>
          <cell r="H1870">
            <v>6.8072222222222223</v>
          </cell>
        </row>
        <row r="1871">
          <cell r="G1871" t="str">
            <v>US$/Unidad</v>
          </cell>
          <cell r="H1871" t="str">
            <v>NO APLICA</v>
          </cell>
          <cell r="I1871">
            <v>6.8072222222222223</v>
          </cell>
        </row>
        <row r="1876">
          <cell r="H1876" t="str">
            <v>I-404</v>
          </cell>
        </row>
        <row r="1879">
          <cell r="E1879" t="str">
            <v xml:space="preserve"> </v>
          </cell>
        </row>
        <row r="1880">
          <cell r="E1880" t="str">
            <v>VA1-150C9</v>
          </cell>
          <cell r="F1880" t="str">
            <v>Varillas de Armar conductor ACCR 175 mm2</v>
          </cell>
          <cell r="H1880">
            <v>16</v>
          </cell>
        </row>
        <row r="1882">
          <cell r="E1882" t="str">
            <v>Varillas de Armar conductor ACCR 175 mm2</v>
          </cell>
        </row>
        <row r="1884">
          <cell r="F1884" t="str">
            <v>TIPO DE CAMBIO (S/.POR US$) :</v>
          </cell>
          <cell r="G1884">
            <v>3.2450000000000001</v>
          </cell>
        </row>
        <row r="1885">
          <cell r="F1885" t="str">
            <v>FECHA DE REFERENCIA :</v>
          </cell>
          <cell r="G1885">
            <v>43100</v>
          </cell>
        </row>
        <row r="1887">
          <cell r="H1887" t="str">
            <v xml:space="preserve">PRECIO </v>
          </cell>
        </row>
        <row r="1888">
          <cell r="E1888" t="str">
            <v>FUENTE</v>
          </cell>
          <cell r="G1888" t="str">
            <v>TIPO</v>
          </cell>
          <cell r="H1888" t="str">
            <v>UNITARIO</v>
          </cell>
        </row>
        <row r="1889">
          <cell r="H1889" t="str">
            <v>(US$)</v>
          </cell>
        </row>
        <row r="1890">
          <cell r="E1890" t="str">
            <v>ESTIMADO</v>
          </cell>
          <cell r="G1890">
            <v>0</v>
          </cell>
          <cell r="H1890">
            <v>16</v>
          </cell>
        </row>
        <row r="1902">
          <cell r="G1902" t="str">
            <v>US$/Unidad</v>
          </cell>
          <cell r="H1902">
            <v>16</v>
          </cell>
        </row>
        <row r="1903">
          <cell r="G1903" t="str">
            <v>US$/Unidad</v>
          </cell>
          <cell r="H1903" t="str">
            <v>NO APLICA</v>
          </cell>
          <cell r="I1903">
            <v>16</v>
          </cell>
        </row>
        <row r="1910">
          <cell r="H1910" t="str">
            <v>I-404</v>
          </cell>
        </row>
        <row r="1913">
          <cell r="E1913" t="str">
            <v xml:space="preserve"> </v>
          </cell>
        </row>
        <row r="1914">
          <cell r="E1914" t="str">
            <v>VA1-150C1</v>
          </cell>
          <cell r="F1914" t="str">
            <v>Varillas de Armar conductor AAAC 150 mm2</v>
          </cell>
          <cell r="H1914">
            <v>6.2849162011173183</v>
          </cell>
        </row>
        <row r="1916">
          <cell r="E1916" t="str">
            <v>Varillas de Armar conductor AAAC 150 mm2</v>
          </cell>
        </row>
        <row r="1918">
          <cell r="F1918" t="str">
            <v>TIPO DE CAMBIO (S/.POR US$) :</v>
          </cell>
          <cell r="G1918">
            <v>3.2450000000000001</v>
          </cell>
        </row>
        <row r="1919">
          <cell r="F1919" t="str">
            <v>FECHA DE REFERENCIA :</v>
          </cell>
          <cell r="G1919">
            <v>43100</v>
          </cell>
        </row>
        <row r="1921">
          <cell r="H1921" t="str">
            <v xml:space="preserve">PRECIO </v>
          </cell>
        </row>
        <row r="1922">
          <cell r="E1922" t="str">
            <v>FUENTE</v>
          </cell>
          <cell r="G1922" t="str">
            <v>TIPO</v>
          </cell>
          <cell r="H1922" t="str">
            <v>UNITARIO</v>
          </cell>
        </row>
        <row r="1923">
          <cell r="H1923" t="str">
            <v>(US$)</v>
          </cell>
        </row>
        <row r="1924">
          <cell r="E1924" t="str">
            <v>REPORTE EMPRESA :ELECTRO DUNAS - CON FACTURA N° 001-001075</v>
          </cell>
          <cell r="G1924">
            <v>1</v>
          </cell>
          <cell r="H1924">
            <v>6.2849162011173183</v>
          </cell>
        </row>
        <row r="1936">
          <cell r="G1936" t="str">
            <v>US$/Unidad</v>
          </cell>
          <cell r="H1936">
            <v>6.2849162011173183</v>
          </cell>
        </row>
        <row r="1937">
          <cell r="G1937" t="str">
            <v>US$/Unidad</v>
          </cell>
          <cell r="H1937" t="str">
            <v>NO APLICA</v>
          </cell>
          <cell r="I1937">
            <v>6.2849162011173183</v>
          </cell>
        </row>
        <row r="1942">
          <cell r="H1942" t="str">
            <v>I-404</v>
          </cell>
        </row>
        <row r="1945">
          <cell r="E1945" t="str">
            <v xml:space="preserve"> </v>
          </cell>
        </row>
        <row r="1946">
          <cell r="E1946" t="str">
            <v>VA1-120C1</v>
          </cell>
          <cell r="F1946" t="str">
            <v>Varillas de Armar conductor AAAC 120 mm2</v>
          </cell>
          <cell r="H1946">
            <v>3.4476146088019561</v>
          </cell>
        </row>
        <row r="1948">
          <cell r="E1948" t="str">
            <v>Varillas de Armar conductor AAAC 120 mm2</v>
          </cell>
        </row>
        <row r="1950">
          <cell r="F1950" t="str">
            <v>TIPO DE CAMBIO (S/.POR US$) :</v>
          </cell>
          <cell r="G1950">
            <v>3.2450000000000001</v>
          </cell>
        </row>
        <row r="1951">
          <cell r="F1951" t="str">
            <v>FECHA DE REFERENCIA :</v>
          </cell>
          <cell r="G1951">
            <v>43100</v>
          </cell>
        </row>
        <row r="1953">
          <cell r="H1953" t="str">
            <v xml:space="preserve">PRECIO </v>
          </cell>
        </row>
        <row r="1954">
          <cell r="E1954" t="str">
            <v>FUENTE</v>
          </cell>
          <cell r="G1954" t="str">
            <v>TIPO</v>
          </cell>
          <cell r="H1954" t="str">
            <v>UNITARIO</v>
          </cell>
        </row>
        <row r="1955">
          <cell r="H1955" t="str">
            <v>(US$)</v>
          </cell>
        </row>
        <row r="1956">
          <cell r="E1956" t="str">
            <v>GCZ INGENIEROS S.A.C. REPORTE ADUANAS 20171206</v>
          </cell>
          <cell r="G1956">
            <v>0</v>
          </cell>
          <cell r="H1956">
            <v>2.73875</v>
          </cell>
        </row>
        <row r="1957">
          <cell r="E1957" t="str">
            <v>REPORTE EMPRESA :HIDRANDINA - CON FACTURA N° 3210012954</v>
          </cell>
          <cell r="G1957">
            <v>1</v>
          </cell>
          <cell r="H1957">
            <v>4.1564792176039118</v>
          </cell>
        </row>
        <row r="1964">
          <cell r="G1964" t="str">
            <v>US$/Unidad</v>
          </cell>
          <cell r="H1964">
            <v>3.4476146088019561</v>
          </cell>
        </row>
        <row r="1965">
          <cell r="G1965" t="str">
            <v>US$/Unidad</v>
          </cell>
          <cell r="H1965">
            <v>3.4476146088019561</v>
          </cell>
          <cell r="I1965">
            <v>3.4476146088019561</v>
          </cell>
        </row>
        <row r="1970">
          <cell r="H1970" t="str">
            <v>I-404</v>
          </cell>
        </row>
        <row r="1973">
          <cell r="E1973" t="str">
            <v xml:space="preserve"> </v>
          </cell>
        </row>
        <row r="1974">
          <cell r="E1974" t="str">
            <v>VA1-095C1</v>
          </cell>
          <cell r="F1974" t="str">
            <v>Varillas de Armar conductor AAAC 95 mm2</v>
          </cell>
          <cell r="H1974">
            <v>5.9973000000000001</v>
          </cell>
        </row>
        <row r="1976">
          <cell r="E1976" t="str">
            <v>Varillas de Armar conductor AAAC 95 mm2</v>
          </cell>
        </row>
        <row r="1978">
          <cell r="F1978" t="str">
            <v>TIPO DE CAMBIO (S/.POR US$) :</v>
          </cell>
          <cell r="G1978">
            <v>3.2450000000000001</v>
          </cell>
        </row>
        <row r="1979">
          <cell r="F1979" t="str">
            <v>FECHA DE REFERENCIA :</v>
          </cell>
          <cell r="G1979">
            <v>43100</v>
          </cell>
        </row>
        <row r="1981">
          <cell r="H1981" t="str">
            <v xml:space="preserve">PRECIO </v>
          </cell>
        </row>
        <row r="1982">
          <cell r="E1982" t="str">
            <v>FUENTE</v>
          </cell>
          <cell r="G1982" t="str">
            <v>TIPO</v>
          </cell>
          <cell r="H1982" t="str">
            <v>UNITARIO</v>
          </cell>
        </row>
        <row r="1983">
          <cell r="H1983" t="str">
            <v>(US$)</v>
          </cell>
        </row>
        <row r="1984">
          <cell r="E1984" t="str">
            <v>ENSYS S.A.C. REPORTE ADUANAS 20171102</v>
          </cell>
          <cell r="G1984">
            <v>0</v>
          </cell>
          <cell r="H1984">
            <v>5.9973000000000001</v>
          </cell>
        </row>
        <row r="1996">
          <cell r="G1996" t="str">
            <v>US$/Unidad</v>
          </cell>
          <cell r="H1996">
            <v>5.9973000000000001</v>
          </cell>
        </row>
        <row r="1997">
          <cell r="G1997" t="str">
            <v>US$/Unidad</v>
          </cell>
          <cell r="H1997" t="str">
            <v>NO APLICA</v>
          </cell>
          <cell r="I1997">
            <v>5.9973000000000001</v>
          </cell>
        </row>
        <row r="2004">
          <cell r="H2004" t="str">
            <v>I-404</v>
          </cell>
        </row>
        <row r="2007">
          <cell r="E2007" t="str">
            <v xml:space="preserve"> </v>
          </cell>
        </row>
        <row r="2008">
          <cell r="E2008" t="str">
            <v>VA1-050C1</v>
          </cell>
          <cell r="F2008" t="str">
            <v>Varillas de Armar  conductor AAAC 50 mm2</v>
          </cell>
          <cell r="H2008">
            <v>2.6388371226239284</v>
          </cell>
        </row>
        <row r="2010">
          <cell r="E2010" t="str">
            <v>Varillas de Armar  conductor AAAC 50 mm2</v>
          </cell>
        </row>
        <row r="2012">
          <cell r="F2012" t="str">
            <v>TIPO DE CAMBIO (S/.POR US$) :</v>
          </cell>
          <cell r="G2012">
            <v>3.2450000000000001</v>
          </cell>
        </row>
        <row r="2013">
          <cell r="F2013" t="str">
            <v>FECHA DE REFERENCIA :</v>
          </cell>
          <cell r="G2013">
            <v>43100</v>
          </cell>
        </row>
        <row r="2015">
          <cell r="H2015" t="str">
            <v xml:space="preserve">PRECIO </v>
          </cell>
        </row>
        <row r="2016">
          <cell r="E2016" t="str">
            <v>FUENTE</v>
          </cell>
          <cell r="G2016" t="str">
            <v>TIPO</v>
          </cell>
          <cell r="H2016" t="str">
            <v>UNITARIO</v>
          </cell>
        </row>
        <row r="2017">
          <cell r="H2017" t="str">
            <v>(US$)</v>
          </cell>
        </row>
        <row r="2018">
          <cell r="E2018" t="str">
            <v>TITULAR CHAVIMOCHIC - SUMINISTRA:I.V.S. SAC FACT./O.C. 0001-006829 - 16/2/2012</v>
          </cell>
          <cell r="G2018">
            <v>1</v>
          </cell>
          <cell r="H2018">
            <v>2.6388371226239284</v>
          </cell>
        </row>
        <row r="2030">
          <cell r="G2030" t="str">
            <v>US$/Unidad</v>
          </cell>
          <cell r="H2030">
            <v>2.6388371226239284</v>
          </cell>
        </row>
        <row r="2031">
          <cell r="G2031" t="str">
            <v>US$/Unidad</v>
          </cell>
          <cell r="H2031" t="str">
            <v>NO APLICA</v>
          </cell>
          <cell r="I2031">
            <v>2.6388371226239284</v>
          </cell>
        </row>
        <row r="2038">
          <cell r="H2038" t="str">
            <v>I-404</v>
          </cell>
        </row>
        <row r="2041">
          <cell r="E2041" t="str">
            <v xml:space="preserve"> </v>
          </cell>
        </row>
        <row r="2042">
          <cell r="E2042" t="str">
            <v>VA1-035C1</v>
          </cell>
          <cell r="F2042" t="str">
            <v>Varillas de Armar  conductor AAAC 35 mm2</v>
          </cell>
          <cell r="H2042">
            <v>6.0841584158415838</v>
          </cell>
        </row>
        <row r="2044">
          <cell r="E2044" t="str">
            <v>Varillas de Armar  conductor AAAC 35 mm2</v>
          </cell>
        </row>
        <row r="2046">
          <cell r="F2046" t="str">
            <v>TIPO DE CAMBIO (S/.POR US$) :</v>
          </cell>
          <cell r="G2046">
            <v>3.2450000000000001</v>
          </cell>
        </row>
        <row r="2047">
          <cell r="F2047" t="str">
            <v>FECHA DE REFERENCIA :</v>
          </cell>
          <cell r="G2047">
            <v>43100</v>
          </cell>
        </row>
        <row r="2049">
          <cell r="H2049" t="str">
            <v xml:space="preserve">PRECIO </v>
          </cell>
        </row>
        <row r="2050">
          <cell r="E2050" t="str">
            <v>FUENTE</v>
          </cell>
          <cell r="G2050" t="str">
            <v>TIPO</v>
          </cell>
          <cell r="H2050" t="str">
            <v>UNITARIO</v>
          </cell>
        </row>
        <row r="2051">
          <cell r="H2051" t="str">
            <v>(US$)</v>
          </cell>
        </row>
        <row r="2052">
          <cell r="E2052" t="str">
            <v>SINDICATO ENERGETICO S.A. REPORTE ADUANAS 20140626</v>
          </cell>
          <cell r="G2052">
            <v>0</v>
          </cell>
          <cell r="H2052">
            <v>6.0841584158415838</v>
          </cell>
        </row>
        <row r="2064">
          <cell r="G2064" t="str">
            <v>US$/Unidad</v>
          </cell>
          <cell r="H2064">
            <v>6.0841584158415838</v>
          </cell>
        </row>
        <row r="2065">
          <cell r="G2065" t="str">
            <v>US$/Unidad</v>
          </cell>
          <cell r="H2065" t="str">
            <v>NO APLICA</v>
          </cell>
          <cell r="I2065">
            <v>6.0841584158415838</v>
          </cell>
        </row>
        <row r="2072">
          <cell r="H2072" t="str">
            <v>I-404</v>
          </cell>
        </row>
        <row r="2075">
          <cell r="E2075" t="str">
            <v xml:space="preserve"> </v>
          </cell>
        </row>
        <row r="2076">
          <cell r="E2076" t="str">
            <v>MA1-700C1</v>
          </cell>
          <cell r="F2076" t="str">
            <v>Manguitos de Reparación conductor AAAC 700 mm2</v>
          </cell>
          <cell r="H2076">
            <v>98</v>
          </cell>
        </row>
        <row r="2078">
          <cell r="E2078" t="str">
            <v>Manguitos de Reparación conductor AAAC 700 mm2</v>
          </cell>
        </row>
        <row r="2080">
          <cell r="F2080" t="str">
            <v>TIPO DE CAMBIO (S/.POR US$) :</v>
          </cell>
          <cell r="G2080">
            <v>3.2450000000000001</v>
          </cell>
        </row>
        <row r="2081">
          <cell r="F2081" t="str">
            <v>FECHA DE REFERENCIA :</v>
          </cell>
          <cell r="G2081">
            <v>43100</v>
          </cell>
        </row>
        <row r="2083">
          <cell r="H2083" t="str">
            <v xml:space="preserve">PRECIO </v>
          </cell>
        </row>
        <row r="2084">
          <cell r="E2084" t="str">
            <v>FUENTE</v>
          </cell>
          <cell r="G2084" t="str">
            <v>TIPO</v>
          </cell>
          <cell r="H2084" t="str">
            <v>UNITARIO</v>
          </cell>
        </row>
        <row r="2085">
          <cell r="H2085" t="str">
            <v>(US$)</v>
          </cell>
        </row>
        <row r="2086">
          <cell r="E2086" t="str">
            <v>VALOR CALCULADO: A PARTIR DE PRECIO DE COTIZACION Y EL PRECIO PROPORCIONAL DEL MANGUITO DE 300 mm2</v>
          </cell>
          <cell r="G2086">
            <v>0</v>
          </cell>
          <cell r="H2086">
            <v>98</v>
          </cell>
        </row>
        <row r="2098">
          <cell r="G2098" t="str">
            <v>US$/Unidad</v>
          </cell>
          <cell r="H2098">
            <v>98</v>
          </cell>
        </row>
        <row r="2099">
          <cell r="G2099" t="str">
            <v>US$/Unidad</v>
          </cell>
          <cell r="H2099" t="str">
            <v>NO APLICA</v>
          </cell>
          <cell r="I2099">
            <v>98</v>
          </cell>
        </row>
        <row r="2104">
          <cell r="H2104" t="str">
            <v>I-404</v>
          </cell>
        </row>
        <row r="2107">
          <cell r="E2107" t="str">
            <v xml:space="preserve"> </v>
          </cell>
        </row>
        <row r="2108">
          <cell r="E2108" t="str">
            <v>MA1-726C2</v>
          </cell>
          <cell r="F2108" t="str">
            <v>Manguitos de Reparación conductor ACSR 726 mm2</v>
          </cell>
          <cell r="H2108">
            <v>98</v>
          </cell>
        </row>
        <row r="2110">
          <cell r="E2110" t="str">
            <v>Manguitos de Reparación conductor ACSR 726 mm2</v>
          </cell>
        </row>
        <row r="2112">
          <cell r="F2112" t="str">
            <v>TIPO DE CAMBIO (S/.POR US$) :</v>
          </cell>
          <cell r="G2112">
            <v>3.2450000000000001</v>
          </cell>
        </row>
        <row r="2113">
          <cell r="F2113" t="str">
            <v>FECHA DE REFERENCIA :</v>
          </cell>
          <cell r="G2113">
            <v>43100</v>
          </cell>
        </row>
        <row r="2115">
          <cell r="H2115" t="str">
            <v xml:space="preserve">PRECIO </v>
          </cell>
        </row>
        <row r="2116">
          <cell r="E2116" t="str">
            <v>FUENTE</v>
          </cell>
          <cell r="G2116" t="str">
            <v>TIPO</v>
          </cell>
          <cell r="H2116" t="str">
            <v>UNITARIO</v>
          </cell>
        </row>
        <row r="2117">
          <cell r="H2117" t="str">
            <v>(US$)</v>
          </cell>
        </row>
        <row r="2118">
          <cell r="E2118" t="str">
            <v>VALOR CALCULADO: A PARTIR DE PRECIO DE COTIZACION Y EL PRECIO PROPORCIONAL DEL MANGUITO DE 300 mm2</v>
          </cell>
          <cell r="G2118">
            <v>0</v>
          </cell>
          <cell r="H2118">
            <v>98</v>
          </cell>
        </row>
        <row r="2130">
          <cell r="G2130" t="str">
            <v>US$/Unidad</v>
          </cell>
          <cell r="H2130">
            <v>98</v>
          </cell>
        </row>
        <row r="2131">
          <cell r="G2131" t="str">
            <v>US$/Unidad</v>
          </cell>
          <cell r="H2131" t="str">
            <v>NO APLICA</v>
          </cell>
          <cell r="I2131">
            <v>98</v>
          </cell>
        </row>
        <row r="2138">
          <cell r="H2138" t="str">
            <v>I-404</v>
          </cell>
        </row>
        <row r="2141">
          <cell r="E2141" t="str">
            <v xml:space="preserve"> </v>
          </cell>
        </row>
        <row r="2142">
          <cell r="E2142" t="str">
            <v>MA1-600C1</v>
          </cell>
          <cell r="F2142" t="str">
            <v>Manguitos de Reparación conductor AAAC 600 mm2</v>
          </cell>
          <cell r="H2142">
            <v>73.132205016357688</v>
          </cell>
        </row>
        <row r="2144">
          <cell r="E2144" t="str">
            <v>Manguitos de Reparación conductor AAAC 600 mm2</v>
          </cell>
        </row>
        <row r="2146">
          <cell r="F2146" t="str">
            <v>TIPO DE CAMBIO (S/.POR US$) :</v>
          </cell>
          <cell r="G2146">
            <v>3.2450000000000001</v>
          </cell>
        </row>
        <row r="2147">
          <cell r="F2147" t="str">
            <v>FECHA DE REFERENCIA :</v>
          </cell>
          <cell r="G2147">
            <v>43100</v>
          </cell>
        </row>
        <row r="2149">
          <cell r="H2149" t="str">
            <v xml:space="preserve">PRECIO </v>
          </cell>
        </row>
        <row r="2150">
          <cell r="E2150" t="str">
            <v>FUENTE</v>
          </cell>
          <cell r="G2150" t="str">
            <v>TIPO</v>
          </cell>
          <cell r="H2150" t="str">
            <v>UNITARIO</v>
          </cell>
        </row>
        <row r="2151">
          <cell r="H2151" t="str">
            <v>(US$)</v>
          </cell>
        </row>
        <row r="2152">
          <cell r="E2152" t="str">
            <v>ABENGOA TRANSMISION NORTE S.A. - REPORTE ADUANAS - (20100505)</v>
          </cell>
          <cell r="G2152">
            <v>0</v>
          </cell>
          <cell r="H2152">
            <v>79.985267175572517</v>
          </cell>
        </row>
        <row r="2153">
          <cell r="E2153" t="str">
            <v>ABENGOA TRANSMISION NORTE S.A. - REPORTE ADUANAS - (20100505)</v>
          </cell>
          <cell r="G2153">
            <v>0</v>
          </cell>
          <cell r="H2153">
            <v>66.279142857142858</v>
          </cell>
        </row>
        <row r="2164">
          <cell r="G2164" t="str">
            <v>US$/Unidad</v>
          </cell>
          <cell r="H2164">
            <v>73.132205016357688</v>
          </cell>
        </row>
        <row r="2165">
          <cell r="G2165" t="str">
            <v>US$/Unidad</v>
          </cell>
          <cell r="H2165">
            <v>73.132205016357688</v>
          </cell>
          <cell r="I2165">
            <v>73.132205016357688</v>
          </cell>
        </row>
        <row r="2172">
          <cell r="H2172" t="str">
            <v>I-404</v>
          </cell>
        </row>
        <row r="2175">
          <cell r="E2175" t="str">
            <v xml:space="preserve"> </v>
          </cell>
        </row>
        <row r="2176">
          <cell r="E2176" t="str">
            <v>MA1-500C1</v>
          </cell>
          <cell r="F2176" t="str">
            <v>Manguitos de Reparación conductor AAAC 500 mm2</v>
          </cell>
          <cell r="H2176">
            <v>9.5123333333333324</v>
          </cell>
        </row>
        <row r="2178">
          <cell r="E2178" t="str">
            <v>Manguitos de Reparación conductor AAAC 500 mm2</v>
          </cell>
        </row>
        <row r="2180">
          <cell r="F2180" t="str">
            <v>TIPO DE CAMBIO (S/.POR US$) :</v>
          </cell>
          <cell r="G2180">
            <v>3.2450000000000001</v>
          </cell>
        </row>
        <row r="2181">
          <cell r="F2181" t="str">
            <v>FECHA DE REFERENCIA :</v>
          </cell>
          <cell r="G2181">
            <v>43100</v>
          </cell>
        </row>
        <row r="2183">
          <cell r="H2183" t="str">
            <v xml:space="preserve">PRECIO </v>
          </cell>
        </row>
        <row r="2184">
          <cell r="E2184" t="str">
            <v>FUENTE</v>
          </cell>
          <cell r="G2184" t="str">
            <v>TIPO</v>
          </cell>
          <cell r="H2184" t="str">
            <v>UNITARIO</v>
          </cell>
        </row>
        <row r="2185">
          <cell r="H2185" t="str">
            <v>(US$)</v>
          </cell>
        </row>
        <row r="2186">
          <cell r="E2186" t="str">
            <v>GCZ INGENIEROS S.A.C. REPORTE ADUANAS 20160510</v>
          </cell>
          <cell r="G2186">
            <v>0</v>
          </cell>
          <cell r="H2186">
            <v>5.22</v>
          </cell>
        </row>
        <row r="2187">
          <cell r="E2187" t="str">
            <v>PANAPEX S.A. REPORTE ADUANAS 20160926</v>
          </cell>
          <cell r="G2187">
            <v>0</v>
          </cell>
          <cell r="H2187">
            <v>13.804666666666666</v>
          </cell>
        </row>
        <row r="2197">
          <cell r="G2197" t="str">
            <v>US$/Unidad</v>
          </cell>
          <cell r="H2197">
            <v>9.5123333333333324</v>
          </cell>
        </row>
        <row r="2198">
          <cell r="G2198" t="str">
            <v>US$/Unidad</v>
          </cell>
          <cell r="H2198">
            <v>9.5123333333333324</v>
          </cell>
          <cell r="I2198">
            <v>9.5123333333333324</v>
          </cell>
        </row>
        <row r="2203">
          <cell r="H2203" t="str">
            <v>I-404</v>
          </cell>
        </row>
        <row r="2206">
          <cell r="E2206" t="str">
            <v xml:space="preserve"> </v>
          </cell>
        </row>
        <row r="2207">
          <cell r="E2207" t="str">
            <v>MA1-500C9</v>
          </cell>
          <cell r="F2207" t="str">
            <v>Manguitos de Reparación conductor ACCR 500 mm2</v>
          </cell>
          <cell r="H2207">
            <v>142</v>
          </cell>
        </row>
        <row r="2209">
          <cell r="E2209" t="str">
            <v>Manguitos de Reparación conductor ACCR 500 mm2</v>
          </cell>
        </row>
        <row r="2211">
          <cell r="F2211" t="str">
            <v>TIPO DE CAMBIO (S/.POR US$) :</v>
          </cell>
          <cell r="G2211">
            <v>3.2450000000000001</v>
          </cell>
        </row>
        <row r="2212">
          <cell r="F2212" t="str">
            <v>FECHA DE REFERENCIA :</v>
          </cell>
          <cell r="G2212">
            <v>43100</v>
          </cell>
        </row>
        <row r="2214">
          <cell r="H2214" t="str">
            <v xml:space="preserve">PRECIO </v>
          </cell>
        </row>
        <row r="2215">
          <cell r="E2215" t="str">
            <v>FUENTE</v>
          </cell>
          <cell r="G2215" t="str">
            <v>TIPO</v>
          </cell>
          <cell r="H2215" t="str">
            <v>UNITARIO</v>
          </cell>
        </row>
        <row r="2216">
          <cell r="H2216" t="str">
            <v>(US$)</v>
          </cell>
        </row>
        <row r="2217">
          <cell r="E2217" t="str">
            <v>ESTIMADO</v>
          </cell>
          <cell r="G2217">
            <v>0</v>
          </cell>
          <cell r="H2217">
            <v>142</v>
          </cell>
        </row>
        <row r="2228">
          <cell r="G2228" t="str">
            <v>US$/Unidad</v>
          </cell>
          <cell r="H2228">
            <v>142</v>
          </cell>
        </row>
        <row r="2229">
          <cell r="G2229" t="str">
            <v>US$/Unidad</v>
          </cell>
          <cell r="H2229" t="str">
            <v>NO APLICA</v>
          </cell>
          <cell r="I2229">
            <v>142</v>
          </cell>
        </row>
        <row r="2236">
          <cell r="H2236" t="str">
            <v>I-404</v>
          </cell>
        </row>
        <row r="2239">
          <cell r="E2239" t="str">
            <v xml:space="preserve"> </v>
          </cell>
        </row>
        <row r="2240">
          <cell r="E2240" t="str">
            <v>MA1-400C4</v>
          </cell>
          <cell r="F2240" t="str">
            <v>Manguitos de Reparación conductor ACAR 400 mm2</v>
          </cell>
          <cell r="H2240">
            <v>12.941323529411765</v>
          </cell>
        </row>
        <row r="2242">
          <cell r="E2242" t="str">
            <v>Manguitos de Reparación conductor ACAR 400 mm2</v>
          </cell>
        </row>
        <row r="2244">
          <cell r="F2244" t="str">
            <v>TIPO DE CAMBIO (S/.POR US$) :</v>
          </cell>
          <cell r="G2244">
            <v>3.2450000000000001</v>
          </cell>
        </row>
        <row r="2245">
          <cell r="F2245" t="str">
            <v>FECHA DE REFERENCIA :</v>
          </cell>
          <cell r="G2245">
            <v>43100</v>
          </cell>
        </row>
        <row r="2247">
          <cell r="H2247" t="str">
            <v xml:space="preserve">PRECIO </v>
          </cell>
        </row>
        <row r="2248">
          <cell r="E2248" t="str">
            <v>FUENTE</v>
          </cell>
          <cell r="G2248" t="str">
            <v>TIPO</v>
          </cell>
          <cell r="H2248" t="str">
            <v>UNITARIO</v>
          </cell>
        </row>
        <row r="2249">
          <cell r="H2249" t="str">
            <v>(US$)</v>
          </cell>
        </row>
        <row r="2250">
          <cell r="E2250" t="str">
            <v>COBRA PERU S.A REPORTE ADUANAS 20160303</v>
          </cell>
          <cell r="G2250">
            <v>0</v>
          </cell>
          <cell r="H2250">
            <v>8.7676470588235293</v>
          </cell>
        </row>
        <row r="2251">
          <cell r="E2251" t="str">
            <v>ABENGOA PERU S.A. REPORTE ADUANAS 20161111</v>
          </cell>
          <cell r="G2251">
            <v>0</v>
          </cell>
          <cell r="H2251">
            <v>17.114999999999998</v>
          </cell>
        </row>
        <row r="2260">
          <cell r="G2260" t="str">
            <v>US$/Unidad</v>
          </cell>
          <cell r="H2260">
            <v>12.941323529411765</v>
          </cell>
        </row>
        <row r="2261">
          <cell r="G2261" t="str">
            <v>US$/Unidad</v>
          </cell>
          <cell r="H2261">
            <v>12.941323529411765</v>
          </cell>
          <cell r="I2261">
            <v>12.941323529411765</v>
          </cell>
        </row>
        <row r="2268">
          <cell r="H2268" t="str">
            <v>I-404</v>
          </cell>
        </row>
        <row r="2271">
          <cell r="E2271" t="str">
            <v xml:space="preserve"> </v>
          </cell>
        </row>
        <row r="2272">
          <cell r="E2272" t="str">
            <v>MA1-400C1</v>
          </cell>
          <cell r="F2272" t="str">
            <v>Manguitos de Reparación conductor AAAC 400 mm2</v>
          </cell>
          <cell r="H2272">
            <v>17.517833333333332</v>
          </cell>
        </row>
        <row r="2274">
          <cell r="E2274" t="str">
            <v>Manguitos de Reparación conductor AAAC 400 mm2</v>
          </cell>
        </row>
        <row r="2276">
          <cell r="F2276" t="str">
            <v>TIPO DE CAMBIO (S/.POR US$) :</v>
          </cell>
          <cell r="G2276">
            <v>3.2450000000000001</v>
          </cell>
        </row>
        <row r="2277">
          <cell r="F2277" t="str">
            <v>FECHA DE REFERENCIA :</v>
          </cell>
          <cell r="G2277">
            <v>43100</v>
          </cell>
        </row>
        <row r="2279">
          <cell r="H2279" t="str">
            <v xml:space="preserve">PRECIO </v>
          </cell>
        </row>
        <row r="2280">
          <cell r="E2280" t="str">
            <v>FUENTE</v>
          </cell>
          <cell r="G2280" t="str">
            <v>TIPO</v>
          </cell>
          <cell r="H2280" t="str">
            <v>UNITARIO</v>
          </cell>
        </row>
        <row r="2281">
          <cell r="H2281" t="str">
            <v>(US$)</v>
          </cell>
        </row>
        <row r="2282">
          <cell r="E2282" t="str">
            <v>MILPO ANDINA PERU S.A.C. REPORTE ADUANAS 20151109</v>
          </cell>
          <cell r="G2282">
            <v>0</v>
          </cell>
          <cell r="H2282">
            <v>19.463999999999999</v>
          </cell>
        </row>
        <row r="2283">
          <cell r="E2283" t="str">
            <v>MILPO ANDINA PERU S.A.C. REPORTE ADUANAS 20151109</v>
          </cell>
          <cell r="G2283">
            <v>0</v>
          </cell>
          <cell r="H2283">
            <v>15.571666666666667</v>
          </cell>
        </row>
        <row r="2291">
          <cell r="G2291" t="str">
            <v>US$/Unidad</v>
          </cell>
          <cell r="H2291">
            <v>17.517833333333332</v>
          </cell>
        </row>
        <row r="2292">
          <cell r="G2292" t="str">
            <v>US$/Unidad</v>
          </cell>
          <cell r="H2292">
            <v>17.517833333333332</v>
          </cell>
          <cell r="I2292">
            <v>17.517833333333332</v>
          </cell>
        </row>
        <row r="2298">
          <cell r="H2298" t="str">
            <v>I-404</v>
          </cell>
        </row>
        <row r="2301">
          <cell r="E2301" t="str">
            <v xml:space="preserve"> </v>
          </cell>
        </row>
        <row r="2302">
          <cell r="E2302" t="str">
            <v>MA1-280C4</v>
          </cell>
          <cell r="F2302" t="str">
            <v>Manguitos de Reparación conductor ACAR 280 mm2</v>
          </cell>
          <cell r="H2302">
            <v>9.5238374291115306</v>
          </cell>
        </row>
        <row r="2304">
          <cell r="E2304" t="str">
            <v>Manguitos de Reparación conductor ACAR 280 mm2</v>
          </cell>
        </row>
        <row r="2306">
          <cell r="F2306" t="str">
            <v>TIPO DE CAMBIO (S/.POR US$) :</v>
          </cell>
          <cell r="G2306">
            <v>3.2450000000000001</v>
          </cell>
        </row>
        <row r="2307">
          <cell r="F2307" t="str">
            <v>FECHA DE REFERENCIA :</v>
          </cell>
          <cell r="G2307">
            <v>43100</v>
          </cell>
        </row>
        <row r="2309">
          <cell r="H2309" t="str">
            <v xml:space="preserve">PRECIO </v>
          </cell>
        </row>
        <row r="2310">
          <cell r="E2310" t="str">
            <v>FUENTE</v>
          </cell>
          <cell r="G2310" t="str">
            <v>TIPO</v>
          </cell>
          <cell r="H2310" t="str">
            <v>UNITARIO</v>
          </cell>
        </row>
        <row r="2311">
          <cell r="H2311" t="str">
            <v>(US$)</v>
          </cell>
        </row>
        <row r="2312">
          <cell r="E2312" t="str">
            <v>PROYECTOS DE INFRAESTRUCTURA DEL PERU S. - REPORTE ADUANAS - (20100621)</v>
          </cell>
          <cell r="G2312">
            <v>0</v>
          </cell>
          <cell r="H2312">
            <v>9.5238374291115306</v>
          </cell>
        </row>
        <row r="2324">
          <cell r="G2324" t="str">
            <v>US$/Unidad</v>
          </cell>
          <cell r="H2324">
            <v>9.5238374291115306</v>
          </cell>
        </row>
        <row r="2325">
          <cell r="G2325" t="str">
            <v>US$/Unidad</v>
          </cell>
          <cell r="H2325" t="str">
            <v>NO APLICA</v>
          </cell>
          <cell r="I2325">
            <v>9.5238374291115306</v>
          </cell>
        </row>
        <row r="2331">
          <cell r="H2331" t="str">
            <v>I-404</v>
          </cell>
        </row>
        <row r="2334">
          <cell r="E2334" t="str">
            <v xml:space="preserve"> </v>
          </cell>
        </row>
        <row r="2335">
          <cell r="E2335" t="str">
            <v>MA1-240C1</v>
          </cell>
          <cell r="F2335" t="str">
            <v>Manguitos de Reparación conductor AAAC 240 mm2</v>
          </cell>
          <cell r="H2335">
            <v>3.504</v>
          </cell>
        </row>
        <row r="2337">
          <cell r="E2337" t="str">
            <v>Manguitos de Reparación conductor AAAC 240 mm2</v>
          </cell>
        </row>
        <row r="2339">
          <cell r="F2339" t="str">
            <v>TIPO DE CAMBIO (S/.POR US$) :</v>
          </cell>
          <cell r="G2339">
            <v>3.2450000000000001</v>
          </cell>
        </row>
        <row r="2340">
          <cell r="F2340" t="str">
            <v>FECHA DE REFERENCIA :</v>
          </cell>
          <cell r="G2340">
            <v>43100</v>
          </cell>
        </row>
        <row r="2342">
          <cell r="H2342" t="str">
            <v xml:space="preserve">PRECIO </v>
          </cell>
        </row>
        <row r="2343">
          <cell r="E2343" t="str">
            <v>FUENTE</v>
          </cell>
          <cell r="G2343" t="str">
            <v>TIPO</v>
          </cell>
          <cell r="H2343" t="str">
            <v>UNITARIO</v>
          </cell>
        </row>
        <row r="2344">
          <cell r="H2344" t="str">
            <v>(US$)</v>
          </cell>
        </row>
        <row r="2345">
          <cell r="E2345" t="str">
            <v>CODIMSUR S.R.L. REPORTE ADUANAS 20170915</v>
          </cell>
          <cell r="G2345">
            <v>0</v>
          </cell>
          <cell r="H2345">
            <v>3.504</v>
          </cell>
        </row>
        <row r="2353">
          <cell r="G2353" t="str">
            <v>US$/Unidad</v>
          </cell>
          <cell r="H2353">
            <v>3.504</v>
          </cell>
        </row>
        <row r="2354">
          <cell r="G2354" t="str">
            <v>US$/Unidad</v>
          </cell>
          <cell r="H2354" t="str">
            <v>NO APLICA</v>
          </cell>
          <cell r="I2354">
            <v>3.504</v>
          </cell>
        </row>
        <row r="2360">
          <cell r="H2360" t="str">
            <v>I-404</v>
          </cell>
        </row>
        <row r="2363">
          <cell r="E2363" t="str">
            <v xml:space="preserve"> </v>
          </cell>
        </row>
        <row r="2364">
          <cell r="E2364" t="str">
            <v>MA1-300C1</v>
          </cell>
          <cell r="F2364" t="str">
            <v>Manguitos de Reparación conductor AAAC 300 mm2</v>
          </cell>
          <cell r="H2364">
            <v>5.0342857142857147</v>
          </cell>
        </row>
        <row r="2366">
          <cell r="E2366" t="str">
            <v>Manguitos de Reparación conductor AAAC 300 mm2</v>
          </cell>
        </row>
        <row r="2368">
          <cell r="F2368" t="str">
            <v>TIPO DE CAMBIO (S/.POR US$) :</v>
          </cell>
          <cell r="G2368">
            <v>3.2450000000000001</v>
          </cell>
        </row>
        <row r="2369">
          <cell r="F2369" t="str">
            <v>FECHA DE REFERENCIA :</v>
          </cell>
          <cell r="G2369">
            <v>43100</v>
          </cell>
        </row>
        <row r="2371">
          <cell r="H2371" t="str">
            <v xml:space="preserve">PRECIO </v>
          </cell>
        </row>
        <row r="2372">
          <cell r="E2372" t="str">
            <v>FUENTE</v>
          </cell>
          <cell r="G2372" t="str">
            <v>TIPO</v>
          </cell>
          <cell r="H2372" t="str">
            <v>UNITARIO</v>
          </cell>
        </row>
        <row r="2373">
          <cell r="H2373" t="str">
            <v>(US$)</v>
          </cell>
        </row>
        <row r="2374">
          <cell r="E2374" t="str">
            <v>GCZ INGENIEROS S.A.C. REPORTE ADUANAS 20160704</v>
          </cell>
          <cell r="G2374">
            <v>0</v>
          </cell>
          <cell r="H2374">
            <v>5.0342857142857147</v>
          </cell>
        </row>
        <row r="2382">
          <cell r="G2382" t="str">
            <v>US$/Unidad</v>
          </cell>
          <cell r="H2382">
            <v>5.0342857142857147</v>
          </cell>
        </row>
        <row r="2383">
          <cell r="G2383" t="str">
            <v>US$/Unidad</v>
          </cell>
          <cell r="H2383" t="str">
            <v>NO APLICA</v>
          </cell>
          <cell r="I2383">
            <v>5.0342857142857147</v>
          </cell>
        </row>
        <row r="2388">
          <cell r="H2388" t="str">
            <v>I-404</v>
          </cell>
        </row>
        <row r="2391">
          <cell r="E2391" t="str">
            <v xml:space="preserve"> </v>
          </cell>
        </row>
        <row r="2392">
          <cell r="E2392" t="str">
            <v>MA1-185C1</v>
          </cell>
          <cell r="F2392" t="str">
            <v>Manguitos de Reparación conductor AAAC 185mm2</v>
          </cell>
          <cell r="H2392">
            <v>7.48</v>
          </cell>
        </row>
        <row r="2394">
          <cell r="E2394" t="str">
            <v>Manguitos de Reparación conductor AAAC 185mm2</v>
          </cell>
        </row>
        <row r="2396">
          <cell r="F2396" t="str">
            <v>TIPO DE CAMBIO (S/.POR US$) :</v>
          </cell>
          <cell r="G2396">
            <v>3.2450000000000001</v>
          </cell>
        </row>
        <row r="2397">
          <cell r="F2397" t="str">
            <v>FECHA DE REFERENCIA :</v>
          </cell>
          <cell r="G2397">
            <v>43100</v>
          </cell>
        </row>
        <row r="2399">
          <cell r="H2399" t="str">
            <v xml:space="preserve">PRECIO </v>
          </cell>
        </row>
        <row r="2400">
          <cell r="E2400" t="str">
            <v>FUENTE</v>
          </cell>
          <cell r="G2400" t="str">
            <v>TIPO</v>
          </cell>
          <cell r="H2400" t="str">
            <v>UNITARIO</v>
          </cell>
        </row>
        <row r="2401">
          <cell r="H2401" t="str">
            <v>(US$)</v>
          </cell>
        </row>
        <row r="2402">
          <cell r="E2402" t="str">
            <v>MANUFACTURAS INDUSTRIALES MENDOZA S.A. - REPORTE ADUANAS - (20120611)</v>
          </cell>
          <cell r="G2402">
            <v>0</v>
          </cell>
          <cell r="H2402">
            <v>7.48</v>
          </cell>
        </row>
        <row r="2412">
          <cell r="G2412" t="str">
            <v>US$/Unidad</v>
          </cell>
          <cell r="H2412">
            <v>7.48</v>
          </cell>
        </row>
        <row r="2413">
          <cell r="G2413" t="str">
            <v>US$/Unidad</v>
          </cell>
          <cell r="H2413" t="str">
            <v>NO APLICA</v>
          </cell>
          <cell r="I2413">
            <v>7.48</v>
          </cell>
        </row>
        <row r="2418">
          <cell r="H2418" t="str">
            <v>I-404</v>
          </cell>
        </row>
        <row r="2421">
          <cell r="E2421" t="str">
            <v xml:space="preserve"> </v>
          </cell>
        </row>
        <row r="2422">
          <cell r="E2422" t="str">
            <v>MA1-150C9</v>
          </cell>
          <cell r="F2422" t="str">
            <v>Manguitos de Reparación conductor ACCR  175 mm2</v>
          </cell>
          <cell r="H2422">
            <v>15</v>
          </cell>
        </row>
        <row r="2424">
          <cell r="E2424" t="str">
            <v>Manguitos de Reparación conductor ACCR  175 mm2</v>
          </cell>
        </row>
        <row r="2426">
          <cell r="F2426" t="str">
            <v>TIPO DE CAMBIO (S/.POR US$) :</v>
          </cell>
          <cell r="G2426">
            <v>3.2450000000000001</v>
          </cell>
        </row>
        <row r="2427">
          <cell r="F2427" t="str">
            <v>FECHA DE REFERENCIA :</v>
          </cell>
          <cell r="G2427">
            <v>43100</v>
          </cell>
        </row>
        <row r="2429">
          <cell r="H2429" t="str">
            <v xml:space="preserve">PRECIO </v>
          </cell>
        </row>
        <row r="2430">
          <cell r="E2430" t="str">
            <v>FUENTE</v>
          </cell>
          <cell r="G2430" t="str">
            <v>TIPO</v>
          </cell>
          <cell r="H2430" t="str">
            <v>UNITARIO</v>
          </cell>
        </row>
        <row r="2431">
          <cell r="H2431" t="str">
            <v>(US$)</v>
          </cell>
        </row>
        <row r="2432">
          <cell r="E2432" t="str">
            <v>ESTIMADO</v>
          </cell>
          <cell r="G2432">
            <v>0</v>
          </cell>
          <cell r="H2432">
            <v>15</v>
          </cell>
        </row>
        <row r="2442">
          <cell r="G2442" t="str">
            <v>US$/Unidad</v>
          </cell>
          <cell r="H2442">
            <v>15</v>
          </cell>
        </row>
        <row r="2443">
          <cell r="G2443" t="str">
            <v>US$/Unidad</v>
          </cell>
          <cell r="H2443" t="str">
            <v>NO APLICA</v>
          </cell>
          <cell r="I2443">
            <v>15</v>
          </cell>
        </row>
        <row r="2450">
          <cell r="H2450" t="str">
            <v>I-404</v>
          </cell>
        </row>
        <row r="2453">
          <cell r="E2453" t="str">
            <v xml:space="preserve"> </v>
          </cell>
        </row>
        <row r="2454">
          <cell r="E2454" t="str">
            <v>MA1-120C1</v>
          </cell>
          <cell r="F2454" t="str">
            <v>Manguitos de Reparación conductor AAAC 120 mm2</v>
          </cell>
          <cell r="H2454">
            <v>12.996216666666667</v>
          </cell>
        </row>
        <row r="2456">
          <cell r="E2456" t="str">
            <v>Manguitos de Reparación conductor AAAC 120 mm2</v>
          </cell>
        </row>
        <row r="2458">
          <cell r="F2458" t="str">
            <v>TIPO DE CAMBIO (S/.POR US$) :</v>
          </cell>
          <cell r="G2458">
            <v>3.2450000000000001</v>
          </cell>
        </row>
        <row r="2459">
          <cell r="F2459" t="str">
            <v>FECHA DE REFERENCIA :</v>
          </cell>
          <cell r="G2459">
            <v>43100</v>
          </cell>
        </row>
        <row r="2461">
          <cell r="H2461" t="str">
            <v xml:space="preserve">PRECIO </v>
          </cell>
        </row>
        <row r="2462">
          <cell r="E2462" t="str">
            <v>FUENTE</v>
          </cell>
          <cell r="G2462" t="str">
            <v>TIPO</v>
          </cell>
          <cell r="H2462" t="str">
            <v>UNITARIO</v>
          </cell>
        </row>
        <row r="2463">
          <cell r="H2463" t="str">
            <v>(US$)</v>
          </cell>
        </row>
        <row r="2464">
          <cell r="E2464" t="str">
            <v>ING Y SERV VALLADARES S Y HNOS SA REPORTE ADUANAS 20170109</v>
          </cell>
          <cell r="G2464">
            <v>0</v>
          </cell>
          <cell r="H2464">
            <v>7.3604262295081959</v>
          </cell>
        </row>
        <row r="2465">
          <cell r="E2465" t="str">
            <v>ING Y SERV VALLADARES S Y HNOS SA REPORTE ADUANAS 20170615</v>
          </cell>
          <cell r="G2465">
            <v>0</v>
          </cell>
          <cell r="H2465">
            <v>11.782333333333334</v>
          </cell>
        </row>
        <row r="2466">
          <cell r="E2466" t="str">
            <v>ALDESA CONSTRUCCIONES SA SUCURSAL EN PER REPORTE ADUANAS 20170516</v>
          </cell>
          <cell r="G2466">
            <v>0</v>
          </cell>
          <cell r="H2466">
            <v>15.646666666666667</v>
          </cell>
        </row>
        <row r="2467">
          <cell r="E2467" t="str">
            <v>ENSYS S.A.C. REPORTE ADUANAS 20170626</v>
          </cell>
          <cell r="G2467">
            <v>0</v>
          </cell>
          <cell r="H2467">
            <v>12.625733333333333</v>
          </cell>
        </row>
        <row r="2468">
          <cell r="E2468" t="str">
            <v>ENSYS S.A.C. REPORTE ADUANAS 20170721</v>
          </cell>
          <cell r="G2468">
            <v>0</v>
          </cell>
          <cell r="H2468">
            <v>12.6363</v>
          </cell>
        </row>
        <row r="2469">
          <cell r="E2469" t="str">
            <v>ENSYS S.A.C. REPORTE ADUANAS 20170907</v>
          </cell>
          <cell r="G2469">
            <v>0</v>
          </cell>
          <cell r="H2469">
            <v>15.055999999999999</v>
          </cell>
        </row>
        <row r="2470">
          <cell r="E2470" t="str">
            <v>ENSYS S.A.C. REPORTE ADUANAS 20171114</v>
          </cell>
          <cell r="G2470">
            <v>0</v>
          </cell>
          <cell r="H2470">
            <v>14.9405</v>
          </cell>
        </row>
        <row r="2476">
          <cell r="G2476" t="str">
            <v>US$/Unidad</v>
          </cell>
          <cell r="H2476">
            <v>12.863994223263076</v>
          </cell>
        </row>
        <row r="2477">
          <cell r="G2477" t="str">
            <v>US$/Unidad</v>
          </cell>
          <cell r="H2477">
            <v>12.996216666666667</v>
          </cell>
          <cell r="I2477">
            <v>12.996216666666667</v>
          </cell>
        </row>
        <row r="2482">
          <cell r="H2482" t="str">
            <v>I-404</v>
          </cell>
        </row>
        <row r="2485">
          <cell r="E2485" t="str">
            <v xml:space="preserve"> </v>
          </cell>
        </row>
        <row r="2486">
          <cell r="E2486" t="str">
            <v>MA1-050C1</v>
          </cell>
          <cell r="F2486" t="str">
            <v>Manguitos de Reparación conductor AAAC 50 mm2</v>
          </cell>
          <cell r="H2486">
            <v>6.1980491071428565</v>
          </cell>
        </row>
        <row r="2488">
          <cell r="E2488" t="str">
            <v>Manguitos de Reparación conductor AAAC 50 mm2</v>
          </cell>
        </row>
        <row r="2490">
          <cell r="F2490" t="str">
            <v>TIPO DE CAMBIO (S/.POR US$) :</v>
          </cell>
          <cell r="G2490">
            <v>3.2450000000000001</v>
          </cell>
        </row>
        <row r="2491">
          <cell r="F2491" t="str">
            <v>FECHA DE REFERENCIA :</v>
          </cell>
          <cell r="G2491">
            <v>43100</v>
          </cell>
        </row>
        <row r="2493">
          <cell r="H2493" t="str">
            <v xml:space="preserve">PRECIO </v>
          </cell>
        </row>
        <row r="2494">
          <cell r="E2494" t="str">
            <v>FUENTE</v>
          </cell>
          <cell r="G2494" t="str">
            <v>TIPO</v>
          </cell>
          <cell r="H2494" t="str">
            <v>UNITARIO</v>
          </cell>
        </row>
        <row r="2495">
          <cell r="H2495" t="str">
            <v>(US$)</v>
          </cell>
        </row>
        <row r="2496">
          <cell r="E2496" t="str">
            <v>ING Y SERV VALLADARES S Y HNOS SA REPORTE ADUANAS 20170615</v>
          </cell>
          <cell r="G2496">
            <v>0</v>
          </cell>
          <cell r="H2496">
            <v>4.6506714285714281</v>
          </cell>
        </row>
        <row r="2497">
          <cell r="E2497" t="str">
            <v>ENSYS S.A.C. REPORTE ADUANAS 20171027</v>
          </cell>
          <cell r="G2497">
            <v>0</v>
          </cell>
          <cell r="H2497">
            <v>6.7412000000000001</v>
          </cell>
        </row>
        <row r="2498">
          <cell r="E2498" t="str">
            <v>ENSYS S.A.C. REPORTE ADUANAS 20171004</v>
          </cell>
          <cell r="G2498">
            <v>0</v>
          </cell>
          <cell r="H2498">
            <v>6.6975250000000006</v>
          </cell>
        </row>
        <row r="2499">
          <cell r="E2499" t="str">
            <v>ENSYS S.A.C. REPORTE ADUANAS 20170907</v>
          </cell>
          <cell r="G2499">
            <v>0</v>
          </cell>
          <cell r="H2499">
            <v>6.7027999999999999</v>
          </cell>
        </row>
        <row r="2500">
          <cell r="E2500" t="str">
            <v>ING Y SERV VALLADARES S Y HNOS SA REPORTE ADUANAS 20170615</v>
          </cell>
          <cell r="G2500">
            <v>0</v>
          </cell>
          <cell r="H2500">
            <v>3.6272923076923074</v>
          </cell>
        </row>
        <row r="2508">
          <cell r="G2508" t="str">
            <v>US$/Unidad</v>
          </cell>
          <cell r="H2508">
            <v>5.6838977472527468</v>
          </cell>
        </row>
        <row r="2509">
          <cell r="G2509" t="str">
            <v>US$/Unidad</v>
          </cell>
          <cell r="H2509">
            <v>6.1980491071428565</v>
          </cell>
          <cell r="I2509">
            <v>6.1980491071428565</v>
          </cell>
        </row>
        <row r="2512">
          <cell r="H2512" t="str">
            <v>I-404</v>
          </cell>
        </row>
        <row r="2515">
          <cell r="E2515" t="str">
            <v xml:space="preserve"> </v>
          </cell>
        </row>
        <row r="2516">
          <cell r="E2516" t="str">
            <v>MA1-035C1</v>
          </cell>
          <cell r="F2516" t="str">
            <v>Manguitos de Reparación conductor AAAC 35 mm2</v>
          </cell>
          <cell r="H2516">
            <v>3.0363333333333333</v>
          </cell>
        </row>
        <row r="2518">
          <cell r="E2518" t="str">
            <v>Manguitos de Reparación conductor AAAC 35 mm2</v>
          </cell>
        </row>
        <row r="2520">
          <cell r="F2520" t="str">
            <v>TIPO DE CAMBIO (S/.POR US$) :</v>
          </cell>
          <cell r="G2520">
            <v>3.2450000000000001</v>
          </cell>
        </row>
        <row r="2521">
          <cell r="F2521" t="str">
            <v>FECHA DE REFERENCIA :</v>
          </cell>
          <cell r="G2521">
            <v>43100</v>
          </cell>
        </row>
        <row r="2523">
          <cell r="H2523" t="str">
            <v xml:space="preserve">PRECIO </v>
          </cell>
        </row>
        <row r="2524">
          <cell r="E2524" t="str">
            <v>FUENTE</v>
          </cell>
          <cell r="G2524" t="str">
            <v>TIPO</v>
          </cell>
          <cell r="H2524" t="str">
            <v>UNITARIO</v>
          </cell>
        </row>
        <row r="2525">
          <cell r="H2525" t="str">
            <v>(US$)</v>
          </cell>
        </row>
        <row r="2526">
          <cell r="E2526" t="str">
            <v>ING Y SERV VALLADARES S Y HNOS SA REPORTE ADUANAS 20170615</v>
          </cell>
          <cell r="G2526">
            <v>0</v>
          </cell>
          <cell r="H2526">
            <v>3.0363333333333333</v>
          </cell>
        </row>
        <row r="2537">
          <cell r="G2537" t="str">
            <v>US$/Unidad</v>
          </cell>
          <cell r="H2537">
            <v>3.0363333333333333</v>
          </cell>
        </row>
        <row r="2538">
          <cell r="G2538" t="str">
            <v>US$/Unidad</v>
          </cell>
          <cell r="H2538" t="str">
            <v>NO APLICA</v>
          </cell>
          <cell r="I2538">
            <v>3.0363333333333333</v>
          </cell>
        </row>
        <row r="2545">
          <cell r="H2545" t="str">
            <v>I-404</v>
          </cell>
        </row>
        <row r="2548">
          <cell r="E2548" t="str">
            <v xml:space="preserve"> </v>
          </cell>
        </row>
        <row r="2549">
          <cell r="E2549" t="str">
            <v>JE1-500C4</v>
          </cell>
          <cell r="F2549" t="str">
            <v>Juntas de empalme conductor ACAR 500 mm2</v>
          </cell>
          <cell r="H2549">
            <v>186.5</v>
          </cell>
        </row>
        <row r="2551">
          <cell r="E2551" t="str">
            <v>Juntas de empalme conductor ACAR 500 mm2</v>
          </cell>
        </row>
        <row r="2553">
          <cell r="F2553" t="str">
            <v>TIPO DE CAMBIO (S/.POR US$) :</v>
          </cell>
          <cell r="G2553">
            <v>3.2450000000000001</v>
          </cell>
        </row>
        <row r="2554">
          <cell r="F2554" t="str">
            <v>FECHA DE REFERENCIA :</v>
          </cell>
          <cell r="G2554">
            <v>43100</v>
          </cell>
        </row>
        <row r="2556">
          <cell r="H2556" t="str">
            <v xml:space="preserve">PRECIO </v>
          </cell>
        </row>
        <row r="2557">
          <cell r="E2557" t="str">
            <v>FUENTE</v>
          </cell>
          <cell r="G2557" t="str">
            <v>TIPO</v>
          </cell>
          <cell r="H2557" t="str">
            <v>UNITARIO</v>
          </cell>
        </row>
        <row r="2558">
          <cell r="H2558" t="str">
            <v>(US$)</v>
          </cell>
        </row>
        <row r="2559">
          <cell r="E2559" t="str">
            <v>PROYECTOS DE INFRAESTRUCTURA DEL PERU S. - REPORTE ADUANAS - (20130718)</v>
          </cell>
          <cell r="G2559">
            <v>0</v>
          </cell>
          <cell r="H2559">
            <v>186.5</v>
          </cell>
        </row>
        <row r="2571">
          <cell r="G2571" t="str">
            <v>US$/Unidad</v>
          </cell>
          <cell r="H2571">
            <v>186.5</v>
          </cell>
        </row>
        <row r="2572">
          <cell r="G2572" t="str">
            <v>US$/Unidad</v>
          </cell>
          <cell r="H2572" t="str">
            <v>NO APLICA</v>
          </cell>
          <cell r="I2572">
            <v>186.5</v>
          </cell>
        </row>
        <row r="2579">
          <cell r="H2579" t="str">
            <v>I-404</v>
          </cell>
        </row>
        <row r="2582">
          <cell r="E2582" t="str">
            <v xml:space="preserve"> </v>
          </cell>
        </row>
        <row r="2583">
          <cell r="E2583" t="str">
            <v>JE1-600C4</v>
          </cell>
          <cell r="F2583" t="str">
            <v>Juntas de empalme conductor ACAR 600 mm2</v>
          </cell>
          <cell r="H2583">
            <v>28.391793650793652</v>
          </cell>
        </row>
        <row r="2585">
          <cell r="E2585" t="str">
            <v>Juntas de empalme conductor ACAR 600 mm2</v>
          </cell>
        </row>
        <row r="2587">
          <cell r="F2587" t="str">
            <v>TIPO DE CAMBIO (S/.POR US$) :</v>
          </cell>
          <cell r="G2587">
            <v>3.2450000000000001</v>
          </cell>
        </row>
        <row r="2588">
          <cell r="F2588" t="str">
            <v>FECHA DE REFERENCIA :</v>
          </cell>
          <cell r="G2588">
            <v>43100</v>
          </cell>
        </row>
        <row r="2590">
          <cell r="H2590" t="str">
            <v xml:space="preserve">PRECIO </v>
          </cell>
        </row>
        <row r="2591">
          <cell r="E2591" t="str">
            <v>FUENTE</v>
          </cell>
          <cell r="G2591" t="str">
            <v>TIPO</v>
          </cell>
          <cell r="H2591" t="str">
            <v>UNITARIO</v>
          </cell>
        </row>
        <row r="2592">
          <cell r="H2592" t="str">
            <v>(US$)</v>
          </cell>
        </row>
        <row r="2593">
          <cell r="E2593" t="str">
            <v>PROYECTOS DE INFRAESTRUCTURA DEL PERU S. REPORTE ADUANAS 20170530</v>
          </cell>
          <cell r="G2593">
            <v>0</v>
          </cell>
          <cell r="H2593">
            <v>17.214920634920635</v>
          </cell>
        </row>
        <row r="2594">
          <cell r="E2594" t="str">
            <v>PROYECTOS DE INFRAESTRUCTURA DEL PERU S. REPORTE ADUANAS 20170502</v>
          </cell>
          <cell r="G2594">
            <v>0</v>
          </cell>
          <cell r="H2594">
            <v>39.568666666666665</v>
          </cell>
        </row>
        <row r="2605">
          <cell r="G2605" t="str">
            <v>US$/Unidad</v>
          </cell>
          <cell r="H2605">
            <v>28.391793650793652</v>
          </cell>
        </row>
        <row r="2606">
          <cell r="G2606" t="str">
            <v>US$/Unidad</v>
          </cell>
          <cell r="H2606">
            <v>28.391793650793652</v>
          </cell>
          <cell r="I2606">
            <v>28.391793650793652</v>
          </cell>
        </row>
        <row r="2611">
          <cell r="H2611" t="str">
            <v>I-404</v>
          </cell>
        </row>
        <row r="2614">
          <cell r="E2614" t="str">
            <v xml:space="preserve"> </v>
          </cell>
        </row>
        <row r="2615">
          <cell r="E2615" t="str">
            <v>JE1-500C9</v>
          </cell>
          <cell r="F2615" t="str">
            <v>Juntas de empalme conductor ACCR 500 mm2</v>
          </cell>
          <cell r="H2615">
            <v>313</v>
          </cell>
        </row>
        <row r="2617">
          <cell r="E2617" t="str">
            <v>Juntas de empalme conductor ACCR 500 mm2</v>
          </cell>
        </row>
        <row r="2619">
          <cell r="F2619" t="str">
            <v>TIPO DE CAMBIO (S/.POR US$) :</v>
          </cell>
          <cell r="G2619">
            <v>3.2450000000000001</v>
          </cell>
        </row>
        <row r="2620">
          <cell r="F2620" t="str">
            <v>FECHA DE REFERENCIA :</v>
          </cell>
          <cell r="G2620">
            <v>43100</v>
          </cell>
        </row>
        <row r="2622">
          <cell r="H2622" t="str">
            <v xml:space="preserve">PRECIO </v>
          </cell>
        </row>
        <row r="2623">
          <cell r="E2623" t="str">
            <v>FUENTE</v>
          </cell>
          <cell r="G2623" t="str">
            <v>TIPO</v>
          </cell>
          <cell r="H2623" t="str">
            <v>UNITARIO</v>
          </cell>
        </row>
        <row r="2624">
          <cell r="H2624" t="str">
            <v>(US$)</v>
          </cell>
        </row>
        <row r="2625">
          <cell r="E2625" t="str">
            <v>ESTIMADO</v>
          </cell>
          <cell r="G2625">
            <v>0</v>
          </cell>
          <cell r="H2625">
            <v>313</v>
          </cell>
        </row>
        <row r="2637">
          <cell r="G2637" t="str">
            <v>US$/Unidad</v>
          </cell>
          <cell r="H2637">
            <v>313</v>
          </cell>
        </row>
        <row r="2638">
          <cell r="G2638" t="str">
            <v>US$/Unidad</v>
          </cell>
          <cell r="H2638" t="str">
            <v>NO APLICA</v>
          </cell>
          <cell r="I2638">
            <v>313</v>
          </cell>
        </row>
        <row r="2644">
          <cell r="H2644" t="str">
            <v>I-404</v>
          </cell>
        </row>
        <row r="2647">
          <cell r="E2647" t="str">
            <v xml:space="preserve"> </v>
          </cell>
        </row>
        <row r="2648">
          <cell r="E2648" t="str">
            <v>JE1-400C4</v>
          </cell>
          <cell r="F2648" t="str">
            <v>Juntas de empalme conductor ACAR 400 mm2</v>
          </cell>
          <cell r="H2648">
            <v>15.277333333333333</v>
          </cell>
        </row>
        <row r="2650">
          <cell r="E2650" t="str">
            <v>Juntas de empalme conductor ACAR 400 mm2</v>
          </cell>
        </row>
        <row r="2652">
          <cell r="F2652" t="str">
            <v>TIPO DE CAMBIO (S/.POR US$) :</v>
          </cell>
          <cell r="G2652">
            <v>3.2450000000000001</v>
          </cell>
        </row>
        <row r="2653">
          <cell r="F2653" t="str">
            <v>FECHA DE REFERENCIA :</v>
          </cell>
          <cell r="G2653">
            <v>43100</v>
          </cell>
        </row>
        <row r="2655">
          <cell r="H2655" t="str">
            <v xml:space="preserve">PRECIO </v>
          </cell>
        </row>
        <row r="2656">
          <cell r="E2656" t="str">
            <v>FUENTE</v>
          </cell>
          <cell r="G2656" t="str">
            <v>TIPO</v>
          </cell>
          <cell r="H2656" t="str">
            <v>UNITARIO</v>
          </cell>
        </row>
        <row r="2657">
          <cell r="H2657" t="str">
            <v>(US$)</v>
          </cell>
        </row>
        <row r="2658">
          <cell r="E2658" t="str">
            <v>COBRA PERU S.A REPORTE ADUANAS 20160303</v>
          </cell>
          <cell r="G2658">
            <v>0</v>
          </cell>
          <cell r="H2658">
            <v>20.923333333333336</v>
          </cell>
        </row>
        <row r="2659">
          <cell r="E2659" t="str">
            <v>ABENGOA PERU S.A. REPORTE ADUANAS 20161006</v>
          </cell>
          <cell r="G2659">
            <v>0</v>
          </cell>
          <cell r="H2659">
            <v>15.200000000000001</v>
          </cell>
        </row>
        <row r="2660">
          <cell r="E2660" t="str">
            <v>ABENGOA PERU S.A. REPORTE ADUANAS 20161111</v>
          </cell>
          <cell r="G2660">
            <v>0</v>
          </cell>
          <cell r="H2660">
            <v>9.7086666666666659</v>
          </cell>
        </row>
        <row r="2669">
          <cell r="G2669" t="str">
            <v>US$/Unidad</v>
          </cell>
          <cell r="H2669">
            <v>15.277333333333333</v>
          </cell>
        </row>
        <row r="2670">
          <cell r="G2670" t="str">
            <v>US$/Unidad</v>
          </cell>
          <cell r="H2670">
            <v>15.277333333333333</v>
          </cell>
          <cell r="I2670">
            <v>15.277333333333333</v>
          </cell>
        </row>
        <row r="2677">
          <cell r="H2677" t="str">
            <v>I-404</v>
          </cell>
        </row>
        <row r="2680">
          <cell r="E2680" t="str">
            <v xml:space="preserve"> </v>
          </cell>
        </row>
        <row r="2681">
          <cell r="E2681" t="str">
            <v>JE1-400C1</v>
          </cell>
          <cell r="F2681" t="str">
            <v>Juntas de empalme conductor AAAC 400 mm2</v>
          </cell>
          <cell r="H2681">
            <v>83.93</v>
          </cell>
        </row>
        <row r="2683">
          <cell r="E2683" t="str">
            <v>Juntas de empalme conductor AAAC 400 mm2</v>
          </cell>
        </row>
        <row r="2685">
          <cell r="F2685" t="str">
            <v>TIPO DE CAMBIO (S/.POR US$) :</v>
          </cell>
          <cell r="G2685">
            <v>3.2450000000000001</v>
          </cell>
        </row>
        <row r="2686">
          <cell r="F2686" t="str">
            <v>FECHA DE REFERENCIA :</v>
          </cell>
          <cell r="G2686">
            <v>43100</v>
          </cell>
        </row>
        <row r="2688">
          <cell r="H2688" t="str">
            <v xml:space="preserve">PRECIO </v>
          </cell>
        </row>
        <row r="2689">
          <cell r="E2689" t="str">
            <v>FUENTE</v>
          </cell>
          <cell r="G2689" t="str">
            <v>TIPO</v>
          </cell>
          <cell r="H2689" t="str">
            <v>UNITARIO</v>
          </cell>
        </row>
        <row r="2690">
          <cell r="H2690" t="str">
            <v>(US$)</v>
          </cell>
        </row>
        <row r="2692">
          <cell r="E2692" t="str">
            <v>REPORTE EMPRESA :LUZ DEL SUR - CON FACTURA N° F52100001006</v>
          </cell>
          <cell r="G2692">
            <v>1</v>
          </cell>
          <cell r="H2692">
            <v>83.93</v>
          </cell>
        </row>
        <row r="2701">
          <cell r="G2701" t="str">
            <v>US$/Unidad</v>
          </cell>
          <cell r="H2701">
            <v>83.93</v>
          </cell>
        </row>
        <row r="2702">
          <cell r="G2702" t="str">
            <v>US$/Unidad</v>
          </cell>
          <cell r="H2702" t="str">
            <v>NO APLICA</v>
          </cell>
          <cell r="I2702">
            <v>83.93</v>
          </cell>
        </row>
        <row r="2710">
          <cell r="H2710" t="str">
            <v>I-404</v>
          </cell>
        </row>
        <row r="2713">
          <cell r="E2713" t="str">
            <v xml:space="preserve"> </v>
          </cell>
        </row>
        <row r="2714">
          <cell r="E2714" t="str">
            <v>JE1-300C1</v>
          </cell>
          <cell r="F2714" t="str">
            <v>Juntas de empalme conductor AAAC 300 mm2</v>
          </cell>
          <cell r="H2714">
            <v>85</v>
          </cell>
        </row>
        <row r="2716">
          <cell r="E2716" t="str">
            <v>Juntas de empalme conductor AAAC 300 mm2</v>
          </cell>
        </row>
        <row r="2718">
          <cell r="F2718" t="str">
            <v>TIPO DE CAMBIO (S/.POR US$) :</v>
          </cell>
          <cell r="G2718">
            <v>3.2450000000000001</v>
          </cell>
        </row>
        <row r="2719">
          <cell r="F2719" t="str">
            <v>FECHA DE REFERENCIA :</v>
          </cell>
          <cell r="G2719">
            <v>43100</v>
          </cell>
        </row>
        <row r="2721">
          <cell r="H2721" t="str">
            <v xml:space="preserve">PRECIO </v>
          </cell>
        </row>
        <row r="2722">
          <cell r="E2722" t="str">
            <v>FUENTE</v>
          </cell>
          <cell r="G2722" t="str">
            <v>TIPO</v>
          </cell>
          <cell r="H2722" t="str">
            <v>UNITARIO</v>
          </cell>
        </row>
        <row r="2723">
          <cell r="H2723" t="str">
            <v>(US$)</v>
          </cell>
        </row>
        <row r="2724">
          <cell r="E2724" t="str">
            <v>SINDICATO ENERGETICO S.A. REPORTE ADUANAS 20170717</v>
          </cell>
          <cell r="G2724">
            <v>0</v>
          </cell>
          <cell r="H2724">
            <v>85</v>
          </cell>
        </row>
        <row r="2736">
          <cell r="G2736" t="str">
            <v>US$/Unidad</v>
          </cell>
          <cell r="H2736">
            <v>85</v>
          </cell>
        </row>
        <row r="2737">
          <cell r="G2737" t="str">
            <v>US$/Unidad</v>
          </cell>
          <cell r="H2737" t="str">
            <v>NO APLICA</v>
          </cell>
          <cell r="I2737">
            <v>85</v>
          </cell>
        </row>
        <row r="2744">
          <cell r="H2744" t="str">
            <v>I-404</v>
          </cell>
        </row>
        <row r="2747">
          <cell r="E2747" t="str">
            <v xml:space="preserve"> </v>
          </cell>
        </row>
        <row r="2748">
          <cell r="E2748" t="str">
            <v>JE1-185C1</v>
          </cell>
          <cell r="F2748" t="str">
            <v>Juntas de empalme conductor AAAC 185 mm2</v>
          </cell>
          <cell r="H2748">
            <v>10.327488888888888</v>
          </cell>
        </row>
        <row r="2750">
          <cell r="E2750" t="str">
            <v>Juntas de empalme conductor AAAC 185 mm2</v>
          </cell>
        </row>
        <row r="2752">
          <cell r="F2752" t="str">
            <v>TIPO DE CAMBIO (S/.POR US$) :</v>
          </cell>
          <cell r="G2752">
            <v>3.2450000000000001</v>
          </cell>
        </row>
        <row r="2753">
          <cell r="F2753" t="str">
            <v>FECHA DE REFERENCIA :</v>
          </cell>
          <cell r="G2753">
            <v>43100</v>
          </cell>
        </row>
        <row r="2755">
          <cell r="H2755" t="str">
            <v xml:space="preserve">PRECIO </v>
          </cell>
        </row>
        <row r="2756">
          <cell r="E2756" t="str">
            <v>FUENTE</v>
          </cell>
          <cell r="G2756" t="str">
            <v>TIPO</v>
          </cell>
          <cell r="H2756" t="str">
            <v>UNITARIO</v>
          </cell>
        </row>
        <row r="2757">
          <cell r="H2757" t="str">
            <v>(US$)</v>
          </cell>
        </row>
        <row r="2758">
          <cell r="E2758" t="str">
            <v>OMEGA POWER S.A.C. REPORTE ADUANAS 20170807</v>
          </cell>
          <cell r="G2758">
            <v>0</v>
          </cell>
          <cell r="H2758">
            <v>14.1472</v>
          </cell>
        </row>
        <row r="2759">
          <cell r="E2759" t="str">
            <v>CODIMSUR S.R.L. REPORTE ADUANAS 20170915</v>
          </cell>
          <cell r="G2759">
            <v>0</v>
          </cell>
          <cell r="H2759">
            <v>6.5077777777777781</v>
          </cell>
        </row>
        <row r="2770">
          <cell r="G2770" t="str">
            <v>US$/Unidad</v>
          </cell>
          <cell r="H2770">
            <v>10.327488888888888</v>
          </cell>
        </row>
        <row r="2771">
          <cell r="G2771" t="str">
            <v>US$/Unidad</v>
          </cell>
          <cell r="H2771">
            <v>10.327488888888888</v>
          </cell>
          <cell r="I2771">
            <v>10.327488888888888</v>
          </cell>
        </row>
        <row r="2776">
          <cell r="H2776" t="str">
            <v>I-404</v>
          </cell>
        </row>
        <row r="2779">
          <cell r="E2779" t="str">
            <v xml:space="preserve"> </v>
          </cell>
        </row>
        <row r="2780">
          <cell r="E2780" t="str">
            <v>JE1-150C9</v>
          </cell>
          <cell r="F2780" t="str">
            <v>Juntas de empalme conductor ACCR 175 mm2</v>
          </cell>
          <cell r="H2780">
            <v>40</v>
          </cell>
        </row>
        <row r="2782">
          <cell r="E2782" t="str">
            <v>Juntas de empalme conductor ACCR 175 mm2</v>
          </cell>
        </row>
        <row r="2784">
          <cell r="F2784" t="str">
            <v>TIPO DE CAMBIO (S/.POR US$) :</v>
          </cell>
          <cell r="G2784">
            <v>3.2450000000000001</v>
          </cell>
        </row>
        <row r="2785">
          <cell r="F2785" t="str">
            <v>FECHA DE REFERENCIA :</v>
          </cell>
          <cell r="G2785">
            <v>43100</v>
          </cell>
        </row>
        <row r="2787">
          <cell r="H2787" t="str">
            <v xml:space="preserve">PRECIO </v>
          </cell>
        </row>
        <row r="2788">
          <cell r="E2788" t="str">
            <v>FUENTE</v>
          </cell>
          <cell r="G2788" t="str">
            <v>TIPO</v>
          </cell>
          <cell r="H2788" t="str">
            <v>UNITARIO</v>
          </cell>
        </row>
        <row r="2789">
          <cell r="H2789" t="str">
            <v>(US$)</v>
          </cell>
        </row>
        <row r="2790">
          <cell r="E2790" t="str">
            <v>ESTIMADO</v>
          </cell>
          <cell r="G2790">
            <v>0</v>
          </cell>
          <cell r="H2790">
            <v>40</v>
          </cell>
        </row>
        <row r="2802">
          <cell r="G2802" t="str">
            <v>US$/Unidad</v>
          </cell>
          <cell r="H2802">
            <v>40</v>
          </cell>
        </row>
        <row r="2803">
          <cell r="G2803" t="str">
            <v>US$/Unidad</v>
          </cell>
          <cell r="H2803" t="str">
            <v>NO APLICA</v>
          </cell>
          <cell r="I2803">
            <v>40</v>
          </cell>
        </row>
        <row r="2810">
          <cell r="H2810" t="str">
            <v>I-404</v>
          </cell>
        </row>
        <row r="2813">
          <cell r="E2813" t="str">
            <v xml:space="preserve"> </v>
          </cell>
        </row>
        <row r="2814">
          <cell r="E2814" t="str">
            <v>JE1-150C1</v>
          </cell>
          <cell r="F2814" t="str">
            <v>Juntas de empalme conductor AAAC 150 mm2</v>
          </cell>
          <cell r="H2814">
            <v>10.7</v>
          </cell>
        </row>
        <row r="2816">
          <cell r="E2816" t="str">
            <v>Juntas de empalme conductor AAAC 150 mm2</v>
          </cell>
        </row>
        <row r="2818">
          <cell r="F2818" t="str">
            <v>TIPO DE CAMBIO (S/.POR US$) :</v>
          </cell>
          <cell r="G2818">
            <v>3.2450000000000001</v>
          </cell>
        </row>
        <row r="2819">
          <cell r="F2819" t="str">
            <v>FECHA DE REFERENCIA :</v>
          </cell>
          <cell r="G2819">
            <v>43100</v>
          </cell>
        </row>
        <row r="2821">
          <cell r="H2821" t="str">
            <v xml:space="preserve">PRECIO </v>
          </cell>
        </row>
        <row r="2822">
          <cell r="E2822" t="str">
            <v>FUENTE</v>
          </cell>
          <cell r="G2822" t="str">
            <v>TIPO</v>
          </cell>
          <cell r="H2822" t="str">
            <v>UNITARIO</v>
          </cell>
        </row>
        <row r="2823">
          <cell r="H2823" t="str">
            <v>(US$)</v>
          </cell>
        </row>
        <row r="2824">
          <cell r="E2824" t="str">
            <v>TECSUR S.A. - REPORTE ADUANAS - (20120802)</v>
          </cell>
          <cell r="G2824">
            <v>0</v>
          </cell>
          <cell r="H2824">
            <v>10.7</v>
          </cell>
        </row>
        <row r="2836">
          <cell r="G2836" t="str">
            <v>US$/Unidad</v>
          </cell>
          <cell r="H2836">
            <v>10.7</v>
          </cell>
        </row>
        <row r="2837">
          <cell r="G2837" t="str">
            <v>US$/Unidad</v>
          </cell>
          <cell r="H2837" t="str">
            <v>NO APLICA</v>
          </cell>
          <cell r="I2837">
            <v>10.7</v>
          </cell>
        </row>
        <row r="2842">
          <cell r="H2842" t="str">
            <v>I-404</v>
          </cell>
        </row>
        <row r="2845">
          <cell r="E2845" t="str">
            <v xml:space="preserve"> </v>
          </cell>
        </row>
        <row r="2846">
          <cell r="E2846" t="str">
            <v>JE1-120C1</v>
          </cell>
          <cell r="F2846" t="str">
            <v>Juntas de empalme conductor AAAC 120 mm2</v>
          </cell>
          <cell r="H2846">
            <v>5.5715624999999998</v>
          </cell>
        </row>
        <row r="2848">
          <cell r="E2848" t="str">
            <v>Juntas de empalme conductor AAAC 120 mm2</v>
          </cell>
        </row>
        <row r="2850">
          <cell r="F2850" t="str">
            <v>TIPO DE CAMBIO (S/.POR US$) :</v>
          </cell>
          <cell r="G2850">
            <v>3.2450000000000001</v>
          </cell>
        </row>
        <row r="2851">
          <cell r="F2851" t="str">
            <v>FECHA DE REFERENCIA :</v>
          </cell>
          <cell r="G2851">
            <v>43100</v>
          </cell>
        </row>
        <row r="2853">
          <cell r="H2853" t="str">
            <v xml:space="preserve">PRECIO </v>
          </cell>
        </row>
        <row r="2854">
          <cell r="E2854" t="str">
            <v>FUENTE</v>
          </cell>
          <cell r="G2854" t="str">
            <v>TIPO</v>
          </cell>
          <cell r="H2854" t="str">
            <v>UNITARIO</v>
          </cell>
        </row>
        <row r="2855">
          <cell r="H2855" t="str">
            <v>(US$)</v>
          </cell>
        </row>
        <row r="2856">
          <cell r="E2856" t="str">
            <v>ALDESA CONSTRUCCIONES SA SUCURSAL EN PER REPORTE ADUANAS 20170516</v>
          </cell>
          <cell r="G2856">
            <v>0</v>
          </cell>
          <cell r="H2856">
            <v>4.2324999999999999</v>
          </cell>
        </row>
        <row r="2857">
          <cell r="E2857" t="str">
            <v>GCZ INGENIEROS S.A.C. REPORTE ADUANAS 20171206</v>
          </cell>
          <cell r="G2857">
            <v>0</v>
          </cell>
          <cell r="H2857">
            <v>6.9106249999999996</v>
          </cell>
        </row>
        <row r="2868">
          <cell r="G2868" t="str">
            <v>US$/Unidad</v>
          </cell>
          <cell r="H2868">
            <v>5.5715624999999998</v>
          </cell>
        </row>
        <row r="2869">
          <cell r="G2869" t="str">
            <v>US$/Unidad</v>
          </cell>
          <cell r="H2869">
            <v>5.5715624999999998</v>
          </cell>
          <cell r="I2869">
            <v>5.5715624999999998</v>
          </cell>
        </row>
        <row r="2874">
          <cell r="H2874" t="str">
            <v>I-404</v>
          </cell>
        </row>
        <row r="2877">
          <cell r="E2877" t="str">
            <v xml:space="preserve"> </v>
          </cell>
        </row>
        <row r="2878">
          <cell r="E2878" t="str">
            <v>JE1-070C1</v>
          </cell>
          <cell r="F2878" t="str">
            <v>Juntas de empalme conductor AAAC 70 mm2</v>
          </cell>
          <cell r="H2878">
            <v>8.0099250000000008</v>
          </cell>
        </row>
        <row r="2880">
          <cell r="E2880" t="str">
            <v>Juntas de empalme conductor AAAC 70 mm2</v>
          </cell>
        </row>
        <row r="2882">
          <cell r="F2882" t="str">
            <v>TIPO DE CAMBIO (S/.POR US$) :</v>
          </cell>
          <cell r="G2882">
            <v>3.2450000000000001</v>
          </cell>
        </row>
        <row r="2883">
          <cell r="F2883" t="str">
            <v>FECHA DE REFERENCIA :</v>
          </cell>
          <cell r="G2883">
            <v>43100</v>
          </cell>
        </row>
        <row r="2885">
          <cell r="H2885" t="str">
            <v xml:space="preserve">PRECIO </v>
          </cell>
        </row>
        <row r="2886">
          <cell r="E2886" t="str">
            <v>FUENTE</v>
          </cell>
          <cell r="G2886" t="str">
            <v>TIPO</v>
          </cell>
          <cell r="H2886" t="str">
            <v>UNITARIO</v>
          </cell>
        </row>
        <row r="2887">
          <cell r="H2887" t="str">
            <v>(US$)</v>
          </cell>
        </row>
        <row r="2888">
          <cell r="E2888" t="str">
            <v>ENSYS S.A.C. REPORTE ADUANAS 20170407</v>
          </cell>
          <cell r="G2888">
            <v>0</v>
          </cell>
          <cell r="H2888">
            <v>9.7108000000000008</v>
          </cell>
        </row>
        <row r="2889">
          <cell r="E2889" t="str">
            <v>OMEGA POWER S.A.C. REPORTE ADUANAS 20170807</v>
          </cell>
          <cell r="G2889">
            <v>0</v>
          </cell>
          <cell r="H2889">
            <v>6.30905</v>
          </cell>
        </row>
        <row r="2900">
          <cell r="G2900" t="str">
            <v>US$/Unidad</v>
          </cell>
          <cell r="H2900">
            <v>8.0099250000000008</v>
          </cell>
        </row>
        <row r="2901">
          <cell r="G2901" t="str">
            <v>US$/Unidad</v>
          </cell>
          <cell r="H2901">
            <v>8.0099250000000008</v>
          </cell>
          <cell r="I2901">
            <v>8.0099250000000008</v>
          </cell>
        </row>
        <row r="2906">
          <cell r="H2906" t="str">
            <v>I-404</v>
          </cell>
        </row>
        <row r="2909">
          <cell r="E2909" t="str">
            <v xml:space="preserve"> </v>
          </cell>
        </row>
        <row r="2910">
          <cell r="E2910" t="str">
            <v>JE1-050C1</v>
          </cell>
          <cell r="F2910" t="str">
            <v>Juntas de empalme conductor AAAC 50 mm2</v>
          </cell>
          <cell r="H2910">
            <v>6.0850409836065573</v>
          </cell>
        </row>
        <row r="2912">
          <cell r="E2912" t="str">
            <v>Juntas de empalme conductor AAAC 50 mm2</v>
          </cell>
        </row>
        <row r="2914">
          <cell r="F2914" t="str">
            <v>TIPO DE CAMBIO (S/.POR US$) :</v>
          </cell>
          <cell r="G2914">
            <v>3.2450000000000001</v>
          </cell>
        </row>
        <row r="2915">
          <cell r="F2915" t="str">
            <v>FECHA DE REFERENCIA :</v>
          </cell>
          <cell r="G2915">
            <v>43100</v>
          </cell>
        </row>
        <row r="2917">
          <cell r="H2917" t="str">
            <v xml:space="preserve">PRECIO </v>
          </cell>
        </row>
        <row r="2918">
          <cell r="E2918" t="str">
            <v>FUENTE</v>
          </cell>
          <cell r="G2918" t="str">
            <v>TIPO</v>
          </cell>
          <cell r="H2918" t="str">
            <v>UNITARIO</v>
          </cell>
        </row>
        <row r="2919">
          <cell r="H2919" t="str">
            <v>(US$)</v>
          </cell>
        </row>
        <row r="2920">
          <cell r="E2920" t="str">
            <v>SINDICATO ENERGETICO S.A. REPORTE ADUANAS 20140626</v>
          </cell>
          <cell r="G2920">
            <v>0</v>
          </cell>
          <cell r="H2920">
            <v>6.0850409836065573</v>
          </cell>
        </row>
        <row r="2932">
          <cell r="G2932" t="str">
            <v>US$/Unidad</v>
          </cell>
          <cell r="H2932">
            <v>6.0850409836065573</v>
          </cell>
        </row>
        <row r="2933">
          <cell r="G2933" t="str">
            <v>US$/Unidad</v>
          </cell>
          <cell r="H2933" t="str">
            <v>NO APLICA</v>
          </cell>
          <cell r="I2933">
            <v>6.0850409836065573</v>
          </cell>
        </row>
        <row r="2938">
          <cell r="H2938" t="str">
            <v>I-404</v>
          </cell>
        </row>
        <row r="2941">
          <cell r="E2941" t="str">
            <v xml:space="preserve"> </v>
          </cell>
        </row>
        <row r="2942">
          <cell r="E2942" t="str">
            <v>JE1-035C1</v>
          </cell>
          <cell r="F2942" t="str">
            <v>Juntas de empalme conductor AAAC 35 mm2</v>
          </cell>
          <cell r="H2942">
            <v>5.0828000000000007</v>
          </cell>
        </row>
        <row r="2944">
          <cell r="E2944" t="str">
            <v>Juntas de empalme conductor AAAC 35 mm2</v>
          </cell>
        </row>
        <row r="2946">
          <cell r="F2946" t="str">
            <v>TIPO DE CAMBIO (S/.POR US$) :</v>
          </cell>
          <cell r="G2946">
            <v>3.2450000000000001</v>
          </cell>
        </row>
        <row r="2947">
          <cell r="F2947" t="str">
            <v>FECHA DE REFERENCIA :</v>
          </cell>
          <cell r="G2947">
            <v>43100</v>
          </cell>
        </row>
        <row r="2949">
          <cell r="H2949" t="str">
            <v xml:space="preserve">PRECIO </v>
          </cell>
        </row>
        <row r="2950">
          <cell r="E2950" t="str">
            <v>FUENTE</v>
          </cell>
          <cell r="G2950" t="str">
            <v>TIPO</v>
          </cell>
          <cell r="H2950" t="str">
            <v>UNITARIO</v>
          </cell>
        </row>
        <row r="2951">
          <cell r="H2951" t="str">
            <v>(US$)</v>
          </cell>
        </row>
        <row r="2952">
          <cell r="E2952" t="str">
            <v>ENSYS S.A.C. REPORTE ADUANAS 20170407</v>
          </cell>
          <cell r="G2952">
            <v>0</v>
          </cell>
          <cell r="H2952">
            <v>5.1110000000000007</v>
          </cell>
        </row>
        <row r="2953">
          <cell r="E2953" t="str">
            <v>ENSYS S.A.C. REPORTE ADUANAS 20170721</v>
          </cell>
          <cell r="G2953">
            <v>0</v>
          </cell>
          <cell r="H2953">
            <v>5.0545999999999998</v>
          </cell>
        </row>
        <row r="2964">
          <cell r="G2964" t="str">
            <v>US$/Unidad</v>
          </cell>
          <cell r="H2964">
            <v>5.0828000000000007</v>
          </cell>
        </row>
        <row r="2965">
          <cell r="G2965" t="str">
            <v>US$/Unidad</v>
          </cell>
          <cell r="H2965">
            <v>5.0828000000000007</v>
          </cell>
          <cell r="I2965">
            <v>5.0828000000000007</v>
          </cell>
        </row>
        <row r="2972">
          <cell r="H2972" t="str">
            <v>I-404</v>
          </cell>
        </row>
        <row r="2975">
          <cell r="E2975" t="str">
            <v xml:space="preserve"> </v>
          </cell>
        </row>
        <row r="2976">
          <cell r="E2976" t="str">
            <v>AM1-700C1</v>
          </cell>
          <cell r="F2976" t="str">
            <v>Amortiguador conductor AAAC 700 mm2</v>
          </cell>
          <cell r="H2976">
            <v>25.000005443658139</v>
          </cell>
        </row>
        <row r="2978">
          <cell r="E2978" t="str">
            <v>Amortiguador conductor AAAC 700 mm2</v>
          </cell>
        </row>
        <row r="2980">
          <cell r="F2980" t="str">
            <v>TIPO DE CAMBIO (S/.POR US$) :</v>
          </cell>
          <cell r="G2980">
            <v>3.2450000000000001</v>
          </cell>
        </row>
        <row r="2981">
          <cell r="F2981" t="str">
            <v>FECHA DE REFERENCIA :</v>
          </cell>
          <cell r="G2981">
            <v>43100</v>
          </cell>
        </row>
        <row r="2983">
          <cell r="H2983" t="str">
            <v xml:space="preserve">PRECIO </v>
          </cell>
        </row>
        <row r="2984">
          <cell r="E2984" t="str">
            <v>FUENTE</v>
          </cell>
          <cell r="G2984" t="str">
            <v>TIPO</v>
          </cell>
          <cell r="H2984" t="str">
            <v>UNITARIO</v>
          </cell>
        </row>
        <row r="2985">
          <cell r="H2985" t="str">
            <v>(US$)</v>
          </cell>
        </row>
        <row r="2986">
          <cell r="E2986" t="str">
            <v>PROYECTOS DE INFRAESTRUCTURA DEL PERU S. REPORTE ADUANAS 20170530</v>
          </cell>
          <cell r="G2986">
            <v>0</v>
          </cell>
          <cell r="H2986">
            <v>25.000005443658139</v>
          </cell>
        </row>
        <row r="2996">
          <cell r="G2996" t="str">
            <v>US$/Unidad</v>
          </cell>
          <cell r="H2996">
            <v>25.000005443658139</v>
          </cell>
        </row>
        <row r="2997">
          <cell r="G2997" t="str">
            <v>US$/Unidad</v>
          </cell>
          <cell r="H2997" t="str">
            <v>NO APLICA</v>
          </cell>
          <cell r="I2997">
            <v>25.000005443658139</v>
          </cell>
        </row>
        <row r="3004">
          <cell r="H3004" t="str">
            <v>I-404</v>
          </cell>
        </row>
        <row r="3007">
          <cell r="E3007" t="str">
            <v xml:space="preserve"> </v>
          </cell>
        </row>
        <row r="3008">
          <cell r="E3008" t="str">
            <v>AM1-500C4</v>
          </cell>
          <cell r="F3008" t="str">
            <v>Amortiguador conductor ACAR 500 mm2</v>
          </cell>
          <cell r="H3008">
            <v>24.704241379310346</v>
          </cell>
        </row>
        <row r="3010">
          <cell r="E3010" t="str">
            <v>Amortiguador conductor ACAR 500 mm2</v>
          </cell>
        </row>
        <row r="3012">
          <cell r="F3012" t="str">
            <v>TIPO DE CAMBIO (S/.POR US$) :</v>
          </cell>
          <cell r="G3012">
            <v>3.2450000000000001</v>
          </cell>
        </row>
        <row r="3013">
          <cell r="F3013" t="str">
            <v>FECHA DE REFERENCIA :</v>
          </cell>
          <cell r="G3013">
            <v>43100</v>
          </cell>
        </row>
        <row r="3015">
          <cell r="H3015" t="str">
            <v xml:space="preserve">PRECIO </v>
          </cell>
        </row>
        <row r="3016">
          <cell r="E3016" t="str">
            <v>FUENTE</v>
          </cell>
          <cell r="G3016" t="str">
            <v>TIPO</v>
          </cell>
          <cell r="H3016" t="str">
            <v>UNITARIO</v>
          </cell>
        </row>
        <row r="3017">
          <cell r="H3017" t="str">
            <v>(US$)</v>
          </cell>
        </row>
        <row r="3018">
          <cell r="E3018" t="str">
            <v>C.A.M.E CONTRATISTAS Y SERV.GENERALES SA REPORTE ADUANAS 20140619</v>
          </cell>
          <cell r="G3018">
            <v>0</v>
          </cell>
          <cell r="H3018">
            <v>24.704241379310346</v>
          </cell>
        </row>
        <row r="3028">
          <cell r="G3028" t="str">
            <v>US$/Unidad</v>
          </cell>
          <cell r="H3028">
            <v>24.704241379310346</v>
          </cell>
        </row>
        <row r="3029">
          <cell r="G3029" t="str">
            <v>US$/Unidad</v>
          </cell>
          <cell r="H3029" t="str">
            <v>NO APLICA</v>
          </cell>
          <cell r="I3029">
            <v>24.704241379310346</v>
          </cell>
        </row>
        <row r="3034">
          <cell r="H3034" t="str">
            <v>I-404</v>
          </cell>
        </row>
        <row r="3037">
          <cell r="E3037" t="str">
            <v xml:space="preserve"> </v>
          </cell>
        </row>
        <row r="3038">
          <cell r="E3038" t="str">
            <v>AM1-500C1</v>
          </cell>
          <cell r="F3038" t="str">
            <v>Amortiguador conductor AAAC 500 mm2</v>
          </cell>
          <cell r="H3038">
            <v>36.273371340090094</v>
          </cell>
        </row>
        <row r="3040">
          <cell r="E3040" t="str">
            <v>Amortiguador conductor AAAC 500 mm2</v>
          </cell>
        </row>
        <row r="3042">
          <cell r="F3042" t="str">
            <v>TIPO DE CAMBIO (S/.POR US$) :</v>
          </cell>
          <cell r="G3042">
            <v>3.2450000000000001</v>
          </cell>
        </row>
        <row r="3043">
          <cell r="F3043" t="str">
            <v>FECHA DE REFERENCIA :</v>
          </cell>
          <cell r="G3043">
            <v>43100</v>
          </cell>
        </row>
        <row r="3045">
          <cell r="H3045" t="str">
            <v xml:space="preserve">PRECIO </v>
          </cell>
        </row>
        <row r="3046">
          <cell r="E3046" t="str">
            <v>FUENTE</v>
          </cell>
          <cell r="G3046" t="str">
            <v>TIPO</v>
          </cell>
          <cell r="H3046" t="str">
            <v>UNITARIO</v>
          </cell>
        </row>
        <row r="3047">
          <cell r="H3047" t="str">
            <v>(US$)</v>
          </cell>
        </row>
        <row r="3048">
          <cell r="E3048" t="str">
            <v>COPEMI S.A.C. CONSTRUCTORES REPORTE ADUANAS 20170322</v>
          </cell>
          <cell r="G3048">
            <v>0</v>
          </cell>
          <cell r="H3048">
            <v>46.479124999999996</v>
          </cell>
        </row>
        <row r="3049">
          <cell r="E3049" t="str">
            <v>TRANSMISORA ELECTRICA DEL SUR 2 S.A.C. T REPORTE ADUANAS 20171108</v>
          </cell>
          <cell r="G3049">
            <v>0</v>
          </cell>
          <cell r="H3049">
            <v>41.517027027027027</v>
          </cell>
        </row>
        <row r="3050">
          <cell r="E3050" t="str">
            <v>TRANSMISORA ELECTRICA DEL SUR 2 S.A.C. T REPORTE ADUANAS 20171108</v>
          </cell>
          <cell r="G3050">
            <v>0</v>
          </cell>
          <cell r="H3050">
            <v>41.517333333333333</v>
          </cell>
        </row>
        <row r="3051">
          <cell r="E3051" t="str">
            <v>REPORTE EMPRESA :ENEL DISTRIBUCIÓN PERÚ - CON FACTURA N° ZTT20170505B1</v>
          </cell>
          <cell r="G3051">
            <v>1</v>
          </cell>
          <cell r="H3051">
            <v>15.58</v>
          </cell>
        </row>
        <row r="3060">
          <cell r="G3060" t="str">
            <v>US$/Unidad</v>
          </cell>
          <cell r="H3060">
            <v>36.273371340090094</v>
          </cell>
        </row>
        <row r="3061">
          <cell r="G3061" t="str">
            <v>US$/Unidad</v>
          </cell>
          <cell r="H3061">
            <v>36.273371340090094</v>
          </cell>
          <cell r="I3061">
            <v>36.273371340090094</v>
          </cell>
        </row>
        <row r="3066">
          <cell r="H3066" t="str">
            <v>I-404</v>
          </cell>
        </row>
        <row r="3069">
          <cell r="E3069" t="str">
            <v xml:space="preserve"> </v>
          </cell>
        </row>
        <row r="3070">
          <cell r="E3070" t="str">
            <v>AM1-500C9</v>
          </cell>
          <cell r="F3070" t="str">
            <v>Amortiguador conductor ACCR 500 mm2</v>
          </cell>
          <cell r="H3070">
            <v>204</v>
          </cell>
        </row>
        <row r="3072">
          <cell r="E3072" t="str">
            <v>Amortiguador conductor ACCR 500 mm2</v>
          </cell>
        </row>
        <row r="3074">
          <cell r="F3074" t="str">
            <v>TIPO DE CAMBIO (S/.POR US$) :</v>
          </cell>
          <cell r="G3074">
            <v>3.2450000000000001</v>
          </cell>
        </row>
        <row r="3075">
          <cell r="F3075" t="str">
            <v>FECHA DE REFERENCIA :</v>
          </cell>
          <cell r="G3075">
            <v>43100</v>
          </cell>
        </row>
        <row r="3077">
          <cell r="H3077" t="str">
            <v xml:space="preserve">PRECIO </v>
          </cell>
        </row>
        <row r="3078">
          <cell r="E3078" t="str">
            <v>FUENTE</v>
          </cell>
          <cell r="G3078" t="str">
            <v>TIPO</v>
          </cell>
          <cell r="H3078" t="str">
            <v>UNITARIO</v>
          </cell>
        </row>
        <row r="3079">
          <cell r="H3079" t="str">
            <v>(US$)</v>
          </cell>
        </row>
        <row r="3080">
          <cell r="E3080" t="str">
            <v>ESTIMADO</v>
          </cell>
          <cell r="G3080">
            <v>0</v>
          </cell>
          <cell r="H3080">
            <v>204</v>
          </cell>
        </row>
        <row r="3092">
          <cell r="G3092" t="str">
            <v>US$/Unidad</v>
          </cell>
          <cell r="H3092">
            <v>204</v>
          </cell>
        </row>
        <row r="3093">
          <cell r="G3093" t="str">
            <v>US$/Unidad</v>
          </cell>
          <cell r="H3093" t="str">
            <v>NO APLICA</v>
          </cell>
          <cell r="I3093">
            <v>204</v>
          </cell>
        </row>
        <row r="3099">
          <cell r="H3099" t="str">
            <v>I-404</v>
          </cell>
        </row>
        <row r="3102">
          <cell r="E3102" t="str">
            <v xml:space="preserve"> </v>
          </cell>
        </row>
        <row r="3103">
          <cell r="E3103" t="str">
            <v>AM1-400C4</v>
          </cell>
          <cell r="F3103" t="str">
            <v>Amortiguador conductor ACAR 400 mm2</v>
          </cell>
          <cell r="H3103">
            <v>28.46277083333333</v>
          </cell>
        </row>
        <row r="3105">
          <cell r="E3105" t="str">
            <v>Amortiguador conductor ACAR 400 mm2</v>
          </cell>
        </row>
        <row r="3107">
          <cell r="F3107" t="str">
            <v>TIPO DE CAMBIO (S/.POR US$) :</v>
          </cell>
          <cell r="G3107">
            <v>3.2450000000000001</v>
          </cell>
        </row>
        <row r="3108">
          <cell r="F3108" t="str">
            <v>FECHA DE REFERENCIA :</v>
          </cell>
          <cell r="G3108">
            <v>43100</v>
          </cell>
        </row>
        <row r="3110">
          <cell r="H3110" t="str">
            <v xml:space="preserve">PRECIO </v>
          </cell>
        </row>
        <row r="3111">
          <cell r="E3111" t="str">
            <v>FUENTE</v>
          </cell>
          <cell r="G3111" t="str">
            <v>TIPO</v>
          </cell>
          <cell r="H3111" t="str">
            <v>UNITARIO</v>
          </cell>
        </row>
        <row r="3112">
          <cell r="H3112" t="str">
            <v>(US$)</v>
          </cell>
        </row>
        <row r="3113">
          <cell r="E3113" t="str">
            <v>RED DE ENERGIA DEL PERU SA REPORTE ADUANAS 20170516</v>
          </cell>
          <cell r="G3113">
            <v>0</v>
          </cell>
          <cell r="H3113">
            <v>31.100999999999999</v>
          </cell>
        </row>
        <row r="3114">
          <cell r="E3114" t="str">
            <v>RED DE ENERGIA DEL PERU SA REPORTE ADUANAS 20170919</v>
          </cell>
          <cell r="G3114">
            <v>0</v>
          </cell>
          <cell r="H3114">
            <v>23.495250000000002</v>
          </cell>
        </row>
        <row r="3115">
          <cell r="E3115" t="str">
            <v>RED DE ENERGIA DEL PERU SA REPORTE ADUANAS 20170919</v>
          </cell>
          <cell r="G3115">
            <v>0</v>
          </cell>
          <cell r="H3115">
            <v>23.495233333333331</v>
          </cell>
        </row>
        <row r="3116">
          <cell r="E3116" t="str">
            <v>RED DE ENERGIA DEL PERU SA REPORTE ADUANAS 20171023</v>
          </cell>
          <cell r="G3116">
            <v>0</v>
          </cell>
          <cell r="H3116">
            <v>35.759599999999999</v>
          </cell>
        </row>
        <row r="3125">
          <cell r="G3125" t="str">
            <v>US$/Unidad</v>
          </cell>
          <cell r="H3125">
            <v>28.46277083333333</v>
          </cell>
        </row>
        <row r="3126">
          <cell r="G3126" t="str">
            <v>US$/Unidad</v>
          </cell>
          <cell r="H3126">
            <v>28.46277083333333</v>
          </cell>
          <cell r="I3126">
            <v>28.46277083333333</v>
          </cell>
        </row>
        <row r="3133">
          <cell r="H3133" t="str">
            <v>I-404</v>
          </cell>
        </row>
        <row r="3136">
          <cell r="E3136" t="str">
            <v xml:space="preserve"> </v>
          </cell>
        </row>
        <row r="3137">
          <cell r="E3137" t="str">
            <v>AM1-400C1</v>
          </cell>
          <cell r="F3137" t="str">
            <v>Amortiguador conductor AAAC 400 mm2</v>
          </cell>
          <cell r="H3137">
            <v>22.214702457264956</v>
          </cell>
        </row>
        <row r="3139">
          <cell r="E3139" t="str">
            <v>Amortiguador conductor AAAC 400 mm2</v>
          </cell>
        </row>
        <row r="3141">
          <cell r="F3141" t="str">
            <v>TIPO DE CAMBIO (S/.POR US$) :</v>
          </cell>
          <cell r="G3141">
            <v>3.2450000000000001</v>
          </cell>
        </row>
        <row r="3142">
          <cell r="F3142" t="str">
            <v>FECHA DE REFERENCIA :</v>
          </cell>
          <cell r="G3142">
            <v>43100</v>
          </cell>
        </row>
        <row r="3144">
          <cell r="H3144" t="str">
            <v xml:space="preserve">PRECIO </v>
          </cell>
        </row>
        <row r="3145">
          <cell r="E3145" t="str">
            <v>FUENTE</v>
          </cell>
          <cell r="G3145" t="str">
            <v>TIPO</v>
          </cell>
          <cell r="H3145" t="str">
            <v>UNITARIO</v>
          </cell>
        </row>
        <row r="3146">
          <cell r="H3146" t="str">
            <v>(US$)</v>
          </cell>
        </row>
        <row r="3147">
          <cell r="E3147" t="str">
            <v>PROYECTOS DE INFRAESTRUCTURA DEL PERU S. REPORTE ADUANAS 20170321</v>
          </cell>
          <cell r="G3147">
            <v>0</v>
          </cell>
          <cell r="H3147">
            <v>37.823787878787876</v>
          </cell>
        </row>
        <row r="3148">
          <cell r="E3148" t="str">
            <v>RED DE ENERGIA DEL PERU SA REPORTE ADUANAS 20170524</v>
          </cell>
          <cell r="G3148">
            <v>0</v>
          </cell>
          <cell r="H3148">
            <v>29.81528205128205</v>
          </cell>
        </row>
        <row r="3149">
          <cell r="E3149" t="str">
            <v>ALDESA CONSTRUCCIONES SA SUCURSAL EN PER REPORTE ADUANAS 20170516</v>
          </cell>
          <cell r="G3149">
            <v>0</v>
          </cell>
          <cell r="H3149">
            <v>15.50977777777778</v>
          </cell>
        </row>
        <row r="3150">
          <cell r="E3150" t="str">
            <v>TRANSMISORA ELECTRICA DEL SUR 2 S.A.C. T REPORTE ADUANAS 20171108</v>
          </cell>
          <cell r="G3150">
            <v>0</v>
          </cell>
          <cell r="H3150">
            <v>24.2865</v>
          </cell>
        </row>
        <row r="3151">
          <cell r="E3151" t="str">
            <v>RED DE ENERGIA DEL PERU SA REPORTE ADUANAS 20171113</v>
          </cell>
          <cell r="G3151">
            <v>0</v>
          </cell>
          <cell r="H3151">
            <v>19.247249999999998</v>
          </cell>
        </row>
        <row r="3159">
          <cell r="G3159" t="str">
            <v>US$/Unidad</v>
          </cell>
          <cell r="H3159">
            <v>25.33651954156954</v>
          </cell>
        </row>
        <row r="3160">
          <cell r="G3160" t="str">
            <v>US$/Unidad</v>
          </cell>
          <cell r="H3160">
            <v>22.214702457264956</v>
          </cell>
          <cell r="I3160">
            <v>22.214702457264956</v>
          </cell>
        </row>
        <row r="3167">
          <cell r="H3167" t="str">
            <v>I-404</v>
          </cell>
        </row>
        <row r="3170">
          <cell r="E3170" t="str">
            <v xml:space="preserve"> </v>
          </cell>
        </row>
        <row r="3171">
          <cell r="E3171" t="str">
            <v>AM1-300C1</v>
          </cell>
          <cell r="F3171" t="str">
            <v>Amortiguador conductor AAAC 300 mm2</v>
          </cell>
          <cell r="H3171">
            <v>30.8790625</v>
          </cell>
        </row>
        <row r="3173">
          <cell r="E3173" t="str">
            <v>Amortiguador conductor AAAC 300 mm2</v>
          </cell>
        </row>
        <row r="3175">
          <cell r="F3175" t="str">
            <v>TIPO DE CAMBIO (S/.POR US$) :</v>
          </cell>
          <cell r="G3175">
            <v>3.2450000000000001</v>
          </cell>
        </row>
        <row r="3176">
          <cell r="F3176" t="str">
            <v>FECHA DE REFERENCIA :</v>
          </cell>
          <cell r="G3176">
            <v>43100</v>
          </cell>
        </row>
        <row r="3178">
          <cell r="H3178" t="str">
            <v xml:space="preserve">PRECIO </v>
          </cell>
        </row>
        <row r="3179">
          <cell r="E3179" t="str">
            <v>FUENTE</v>
          </cell>
          <cell r="G3179" t="str">
            <v>TIPO</v>
          </cell>
          <cell r="H3179" t="str">
            <v>UNITARIO</v>
          </cell>
        </row>
        <row r="3180">
          <cell r="H3180" t="str">
            <v>(US$)</v>
          </cell>
        </row>
        <row r="3181">
          <cell r="E3181" t="str">
            <v>EMPRESA SERVICIOS GENERALES ELECTRICOS S REPORTE ADUANAS 20171003</v>
          </cell>
          <cell r="G3181">
            <v>0</v>
          </cell>
          <cell r="H3181">
            <v>29.997500000000002</v>
          </cell>
        </row>
        <row r="3182">
          <cell r="E3182" t="str">
            <v>COPEMI S.A.C. CONSTRUCTORES REPORTE ADUANAS 20170322</v>
          </cell>
          <cell r="G3182">
            <v>0</v>
          </cell>
          <cell r="H3182">
            <v>31.760624999999997</v>
          </cell>
        </row>
        <row r="3190">
          <cell r="G3190" t="str">
            <v>US$/Unidad</v>
          </cell>
          <cell r="H3190">
            <v>30.8790625</v>
          </cell>
        </row>
        <row r="3191">
          <cell r="G3191" t="str">
            <v>US$/Unidad</v>
          </cell>
          <cell r="H3191">
            <v>30.8790625</v>
          </cell>
          <cell r="I3191">
            <v>30.8790625</v>
          </cell>
        </row>
        <row r="3199">
          <cell r="H3199" t="str">
            <v>I-404</v>
          </cell>
        </row>
        <row r="3202">
          <cell r="E3202" t="str">
            <v xml:space="preserve"> </v>
          </cell>
        </row>
        <row r="3203">
          <cell r="E3203" t="str">
            <v>AM1-240C1</v>
          </cell>
          <cell r="F3203" t="str">
            <v>Amortiguador conductor AAAC 240 mm2</v>
          </cell>
          <cell r="H3203">
            <v>8.0084583333333335</v>
          </cell>
        </row>
        <row r="3205">
          <cell r="E3205" t="str">
            <v>Amortiguador conductor AAAC 240 mm2</v>
          </cell>
        </row>
        <row r="3207">
          <cell r="F3207" t="str">
            <v>TIPO DE CAMBIO (S/.POR US$) :</v>
          </cell>
          <cell r="G3207">
            <v>3.2450000000000001</v>
          </cell>
        </row>
        <row r="3208">
          <cell r="F3208" t="str">
            <v>FECHA DE REFERENCIA :</v>
          </cell>
          <cell r="G3208">
            <v>43100</v>
          </cell>
        </row>
        <row r="3210">
          <cell r="H3210" t="str">
            <v xml:space="preserve">PRECIO </v>
          </cell>
        </row>
        <row r="3211">
          <cell r="E3211" t="str">
            <v>FUENTE</v>
          </cell>
          <cell r="G3211" t="str">
            <v>TIPO</v>
          </cell>
          <cell r="H3211" t="str">
            <v>UNITARIO</v>
          </cell>
        </row>
        <row r="3212">
          <cell r="H3212" t="str">
            <v>(US$)</v>
          </cell>
        </row>
        <row r="3213">
          <cell r="E3213" t="str">
            <v>CODIMSUR S.R.L. REPORTE ADUANAS 20170915</v>
          </cell>
          <cell r="G3213">
            <v>0</v>
          </cell>
          <cell r="H3213">
            <v>8.0084583333333335</v>
          </cell>
        </row>
        <row r="3225">
          <cell r="G3225" t="str">
            <v>US$/Unidad</v>
          </cell>
          <cell r="H3225">
            <v>8.0084583333333335</v>
          </cell>
        </row>
        <row r="3226">
          <cell r="G3226" t="str">
            <v>US$/Unidad</v>
          </cell>
          <cell r="H3226" t="str">
            <v>NO APLICA</v>
          </cell>
          <cell r="I3226">
            <v>8.0084583333333335</v>
          </cell>
        </row>
        <row r="3231">
          <cell r="H3231" t="str">
            <v>I-404</v>
          </cell>
        </row>
        <row r="3234">
          <cell r="E3234" t="str">
            <v xml:space="preserve"> </v>
          </cell>
        </row>
        <row r="3235">
          <cell r="E3235" t="str">
            <v>AM1-185C1</v>
          </cell>
          <cell r="F3235" t="str">
            <v>Amortiguador conductor AAAC 185 mm2</v>
          </cell>
          <cell r="H3235">
            <v>25.841584158415841</v>
          </cell>
        </row>
        <row r="3237">
          <cell r="E3237" t="str">
            <v>Amortiguador conductor AAAC 185 mm2</v>
          </cell>
        </row>
        <row r="3239">
          <cell r="F3239" t="str">
            <v>TIPO DE CAMBIO (S/.POR US$) :</v>
          </cell>
          <cell r="G3239">
            <v>3.2450000000000001</v>
          </cell>
        </row>
        <row r="3240">
          <cell r="F3240" t="str">
            <v>FECHA DE REFERENCIA :</v>
          </cell>
          <cell r="G3240">
            <v>43100</v>
          </cell>
        </row>
        <row r="3242">
          <cell r="H3242" t="str">
            <v xml:space="preserve">PRECIO </v>
          </cell>
        </row>
        <row r="3243">
          <cell r="E3243" t="str">
            <v>FUENTE</v>
          </cell>
          <cell r="G3243" t="str">
            <v>TIPO</v>
          </cell>
          <cell r="H3243" t="str">
            <v>UNITARIO</v>
          </cell>
        </row>
        <row r="3244">
          <cell r="H3244" t="str">
            <v>(US$)</v>
          </cell>
        </row>
        <row r="3245">
          <cell r="E3245" t="str">
            <v>GTS MAJES S.A.C. - REPORTE ADUANAS - (20120516)</v>
          </cell>
          <cell r="G3245">
            <v>0</v>
          </cell>
          <cell r="H3245">
            <v>25.841584158415841</v>
          </cell>
        </row>
        <row r="3257">
          <cell r="G3257" t="str">
            <v>US$/Unidad</v>
          </cell>
          <cell r="H3257">
            <v>25.841584158415841</v>
          </cell>
        </row>
        <row r="3258">
          <cell r="G3258" t="str">
            <v>US$/Unidad</v>
          </cell>
          <cell r="H3258" t="str">
            <v>NO APLICA</v>
          </cell>
          <cell r="I3258">
            <v>25.841584158415841</v>
          </cell>
        </row>
        <row r="3263">
          <cell r="H3263" t="str">
            <v>I-404</v>
          </cell>
        </row>
        <row r="3266">
          <cell r="E3266" t="str">
            <v xml:space="preserve"> </v>
          </cell>
        </row>
        <row r="3267">
          <cell r="E3267" t="str">
            <v>AM1-150C1</v>
          </cell>
          <cell r="F3267" t="str">
            <v>Amortiguador conductor AAAC 150 mm2</v>
          </cell>
          <cell r="H3267">
            <v>14.857811092918542</v>
          </cell>
        </row>
        <row r="3269">
          <cell r="E3269" t="str">
            <v>Amortiguador conductor AAAC 150 mm2</v>
          </cell>
        </row>
        <row r="3271">
          <cell r="F3271" t="str">
            <v>TIPO DE CAMBIO (S/.POR US$) :</v>
          </cell>
          <cell r="G3271">
            <v>3.2450000000000001</v>
          </cell>
        </row>
        <row r="3272">
          <cell r="F3272" t="str">
            <v>FECHA DE REFERENCIA :</v>
          </cell>
          <cell r="G3272">
            <v>43100</v>
          </cell>
        </row>
        <row r="3274">
          <cell r="H3274" t="str">
            <v xml:space="preserve">PRECIO </v>
          </cell>
        </row>
        <row r="3275">
          <cell r="E3275" t="str">
            <v>FUENTE</v>
          </cell>
          <cell r="G3275" t="str">
            <v>TIPO</v>
          </cell>
          <cell r="H3275" t="str">
            <v>UNITARIO</v>
          </cell>
        </row>
        <row r="3276">
          <cell r="H3276" t="str">
            <v>(US$)</v>
          </cell>
        </row>
        <row r="3277">
          <cell r="E3277" t="str">
            <v>ALDESA CONSTRUCCIONES SA SUCURSAL EN PER REPORTE ADUANAS 20170516</v>
          </cell>
          <cell r="G3277">
            <v>0</v>
          </cell>
          <cell r="H3277">
            <v>14.857765042979942</v>
          </cell>
        </row>
        <row r="3278">
          <cell r="E3278" t="str">
            <v>ALDESA CONSTRUCCIONES SA SUCURSAL EN PER REPORTE ADUANAS 20170516</v>
          </cell>
          <cell r="G3278">
            <v>0</v>
          </cell>
          <cell r="H3278">
            <v>14.857857142857142</v>
          </cell>
        </row>
        <row r="3289">
          <cell r="G3289" t="str">
            <v>US$/Unidad</v>
          </cell>
          <cell r="H3289">
            <v>14.857811092918542</v>
          </cell>
        </row>
        <row r="3290">
          <cell r="G3290" t="str">
            <v>US$/Unidad</v>
          </cell>
          <cell r="H3290">
            <v>14.857811092918542</v>
          </cell>
          <cell r="I3290">
            <v>14.857811092918542</v>
          </cell>
        </row>
        <row r="3295">
          <cell r="H3295" t="str">
            <v>I-404</v>
          </cell>
        </row>
        <row r="3298">
          <cell r="E3298" t="str">
            <v xml:space="preserve"> </v>
          </cell>
        </row>
        <row r="3299">
          <cell r="E3299" t="str">
            <v>AM1-150C9</v>
          </cell>
          <cell r="F3299" t="str">
            <v>Amortiguador conductor ACCR 175 mm2</v>
          </cell>
          <cell r="H3299">
            <v>40</v>
          </cell>
        </row>
        <row r="3301">
          <cell r="E3301" t="str">
            <v>Amortiguador conductor ACCR 175 mm2</v>
          </cell>
        </row>
        <row r="3303">
          <cell r="F3303" t="str">
            <v>TIPO DE CAMBIO (S/.POR US$) :</v>
          </cell>
          <cell r="G3303">
            <v>3.2450000000000001</v>
          </cell>
        </row>
        <row r="3304">
          <cell r="F3304" t="str">
            <v>FECHA DE REFERENCIA :</v>
          </cell>
          <cell r="G3304">
            <v>43100</v>
          </cell>
        </row>
        <row r="3306">
          <cell r="H3306" t="str">
            <v xml:space="preserve">PRECIO </v>
          </cell>
        </row>
        <row r="3307">
          <cell r="E3307" t="str">
            <v>FUENTE</v>
          </cell>
          <cell r="G3307" t="str">
            <v>TIPO</v>
          </cell>
          <cell r="H3307" t="str">
            <v>UNITARIO</v>
          </cell>
        </row>
        <row r="3308">
          <cell r="H3308" t="str">
            <v>(US$)</v>
          </cell>
        </row>
        <row r="3309">
          <cell r="E3309" t="str">
            <v>ESTIMADO</v>
          </cell>
          <cell r="G3309">
            <v>0</v>
          </cell>
          <cell r="H3309">
            <v>40</v>
          </cell>
        </row>
        <row r="3321">
          <cell r="G3321" t="str">
            <v>US$/Unidad</v>
          </cell>
          <cell r="H3321">
            <v>40</v>
          </cell>
        </row>
        <row r="3322">
          <cell r="G3322" t="str">
            <v>US$/Unidad</v>
          </cell>
          <cell r="H3322" t="str">
            <v>NO APLICA</v>
          </cell>
          <cell r="I3322">
            <v>40</v>
          </cell>
        </row>
        <row r="3329">
          <cell r="H3329" t="str">
            <v>I-404</v>
          </cell>
        </row>
        <row r="3332">
          <cell r="E3332" t="str">
            <v xml:space="preserve"> </v>
          </cell>
        </row>
        <row r="3333">
          <cell r="E3333" t="str">
            <v>AM1-120C1</v>
          </cell>
          <cell r="F3333" t="str">
            <v>Amortiguador  conductor AAAC 120 mm2</v>
          </cell>
          <cell r="H3333">
            <v>6.8021847901234569</v>
          </cell>
        </row>
        <row r="3335">
          <cell r="E3335" t="str">
            <v>Amortiguador  conductor AAAC 120 mm2</v>
          </cell>
        </row>
        <row r="3337">
          <cell r="F3337" t="str">
            <v>TIPO DE CAMBIO (S/.POR US$) :</v>
          </cell>
          <cell r="G3337">
            <v>3.2450000000000001</v>
          </cell>
        </row>
        <row r="3338">
          <cell r="F3338" t="str">
            <v>FECHA DE REFERENCIA :</v>
          </cell>
          <cell r="G3338">
            <v>43100</v>
          </cell>
        </row>
        <row r="3340">
          <cell r="H3340" t="str">
            <v xml:space="preserve">PRECIO </v>
          </cell>
        </row>
        <row r="3341">
          <cell r="E3341" t="str">
            <v>FUENTE</v>
          </cell>
          <cell r="G3341" t="str">
            <v>TIPO</v>
          </cell>
          <cell r="H3341" t="str">
            <v>UNITARIO</v>
          </cell>
        </row>
        <row r="3342">
          <cell r="H3342" t="str">
            <v>(US$)</v>
          </cell>
        </row>
        <row r="3343">
          <cell r="E3343" t="str">
            <v>GCZ INGENIEROS S.A.C. REPORTE ADUANAS 20171206</v>
          </cell>
          <cell r="G3343">
            <v>0</v>
          </cell>
          <cell r="H3343">
            <v>6.607456</v>
          </cell>
        </row>
        <row r="3344">
          <cell r="E3344" t="str">
            <v>REPORTE EMPRESA :ELECTRO DUNAS - CON FACTURA N° 001-011266</v>
          </cell>
          <cell r="G3344">
            <v>1</v>
          </cell>
          <cell r="H3344">
            <v>6.9969135802469138</v>
          </cell>
        </row>
        <row r="3355">
          <cell r="G3355" t="str">
            <v>US$/Unidad</v>
          </cell>
          <cell r="H3355">
            <v>6.8021847901234569</v>
          </cell>
        </row>
        <row r="3356">
          <cell r="G3356" t="str">
            <v>US$/Unidad</v>
          </cell>
          <cell r="H3356">
            <v>6.8021847901234569</v>
          </cell>
          <cell r="I3356">
            <v>6.8021847901234569</v>
          </cell>
        </row>
        <row r="3361">
          <cell r="H3361" t="str">
            <v>I-404</v>
          </cell>
        </row>
        <row r="3364">
          <cell r="E3364" t="str">
            <v xml:space="preserve"> </v>
          </cell>
        </row>
        <row r="3365">
          <cell r="E3365" t="str">
            <v>AM1-095C1</v>
          </cell>
          <cell r="F3365" t="str">
            <v>Amortiguador conductor AAAC 95 mm2</v>
          </cell>
          <cell r="H3365">
            <v>5.3254498294630634</v>
          </cell>
        </row>
        <row r="3367">
          <cell r="E3367" t="str">
            <v>Amortiguador conductor AAAC 95 mm2</v>
          </cell>
        </row>
        <row r="3369">
          <cell r="F3369" t="str">
            <v>TIPO DE CAMBIO (S/.POR US$) :</v>
          </cell>
          <cell r="G3369">
            <v>3.2450000000000001</v>
          </cell>
        </row>
        <row r="3370">
          <cell r="F3370" t="str">
            <v>FECHA DE REFERENCIA :</v>
          </cell>
          <cell r="G3370">
            <v>43100</v>
          </cell>
        </row>
        <row r="3372">
          <cell r="H3372" t="str">
            <v xml:space="preserve">PRECIO </v>
          </cell>
        </row>
        <row r="3373">
          <cell r="E3373" t="str">
            <v>FUENTE</v>
          </cell>
          <cell r="G3373" t="str">
            <v>TIPO</v>
          </cell>
          <cell r="H3373" t="str">
            <v>UNITARIO</v>
          </cell>
        </row>
        <row r="3374">
          <cell r="H3374" t="str">
            <v>(US$)</v>
          </cell>
        </row>
        <row r="3375">
          <cell r="E3375" t="str">
            <v>ABENGOA PERU S.A. REPORTE ADUANAS 20170201</v>
          </cell>
          <cell r="G3375">
            <v>0</v>
          </cell>
          <cell r="H3375">
            <v>5.3254498294630634</v>
          </cell>
        </row>
        <row r="3387">
          <cell r="G3387" t="str">
            <v>US$/Unidad</v>
          </cell>
          <cell r="H3387">
            <v>5.3254498294630634</v>
          </cell>
        </row>
        <row r="3388">
          <cell r="G3388" t="str">
            <v>US$/Unidad</v>
          </cell>
          <cell r="H3388" t="str">
            <v>NO APLICA</v>
          </cell>
          <cell r="I3388">
            <v>5.3254498294630634</v>
          </cell>
        </row>
        <row r="3393">
          <cell r="H3393" t="str">
            <v>I-404</v>
          </cell>
        </row>
        <row r="3396">
          <cell r="E3396" t="str">
            <v xml:space="preserve"> </v>
          </cell>
        </row>
        <row r="3397">
          <cell r="E3397" t="str">
            <v>AM1-070C1</v>
          </cell>
          <cell r="F3397" t="str">
            <v>Amortiguador conductor AAAC 70 mm2</v>
          </cell>
          <cell r="H3397">
            <v>4.0600100000000001</v>
          </cell>
        </row>
        <row r="3399">
          <cell r="E3399" t="str">
            <v>Amortiguador conductor AAAC 70 mm2</v>
          </cell>
        </row>
        <row r="3401">
          <cell r="F3401" t="str">
            <v>TIPO DE CAMBIO (S/.POR US$) :</v>
          </cell>
          <cell r="G3401">
            <v>3.2450000000000001</v>
          </cell>
        </row>
        <row r="3402">
          <cell r="F3402" t="str">
            <v>FECHA DE REFERENCIA :</v>
          </cell>
          <cell r="G3402">
            <v>43100</v>
          </cell>
        </row>
        <row r="3404">
          <cell r="H3404" t="str">
            <v xml:space="preserve">PRECIO </v>
          </cell>
        </row>
        <row r="3405">
          <cell r="E3405" t="str">
            <v>FUENTE</v>
          </cell>
          <cell r="G3405" t="str">
            <v>TIPO</v>
          </cell>
          <cell r="H3405" t="str">
            <v>UNITARIO</v>
          </cell>
        </row>
        <row r="3406">
          <cell r="H3406" t="str">
            <v>(US$)</v>
          </cell>
        </row>
        <row r="3407">
          <cell r="E3407" t="str">
            <v>MANUFACTURAS INDUSTRIALES MENDOZA S.A.REPORTE ADUANAS 20140610</v>
          </cell>
          <cell r="G3407">
            <v>0</v>
          </cell>
          <cell r="H3407">
            <v>4.0600100000000001</v>
          </cell>
        </row>
        <row r="3419">
          <cell r="G3419" t="str">
            <v>US$/Unidad</v>
          </cell>
          <cell r="H3419">
            <v>4.0600100000000001</v>
          </cell>
        </row>
        <row r="3420">
          <cell r="G3420" t="str">
            <v>US$/Unidad</v>
          </cell>
          <cell r="H3420" t="str">
            <v>NO APLICA</v>
          </cell>
          <cell r="I3420">
            <v>4.0600100000000001</v>
          </cell>
        </row>
        <row r="3425">
          <cell r="H3425" t="str">
            <v>I-404</v>
          </cell>
        </row>
        <row r="3428">
          <cell r="E3428" t="str">
            <v xml:space="preserve"> </v>
          </cell>
        </row>
        <row r="3429">
          <cell r="E3429" t="str">
            <v>AM1-050C1</v>
          </cell>
          <cell r="F3429" t="str">
            <v>Amortiguador conductor AAAC 50 mm2</v>
          </cell>
          <cell r="H3429">
            <v>13.871436628568876</v>
          </cell>
        </row>
        <row r="3431">
          <cell r="E3431" t="str">
            <v>Amortiguador conductor AAAC 50 mm2</v>
          </cell>
        </row>
        <row r="3433">
          <cell r="F3433" t="str">
            <v>TIPO DE CAMBIO (S/.POR US$) :</v>
          </cell>
          <cell r="G3433">
            <v>3.2450000000000001</v>
          </cell>
        </row>
        <row r="3434">
          <cell r="F3434" t="str">
            <v>FECHA DE REFERENCIA :</v>
          </cell>
          <cell r="G3434">
            <v>43100</v>
          </cell>
        </row>
        <row r="3436">
          <cell r="H3436" t="str">
            <v xml:space="preserve">PRECIO </v>
          </cell>
        </row>
        <row r="3437">
          <cell r="E3437" t="str">
            <v>FUENTE</v>
          </cell>
          <cell r="G3437" t="str">
            <v>TIPO</v>
          </cell>
          <cell r="H3437" t="str">
            <v>UNITARIO</v>
          </cell>
        </row>
        <row r="3438">
          <cell r="H3438" t="str">
            <v>(US$)</v>
          </cell>
        </row>
        <row r="3439">
          <cell r="E3439" t="str">
            <v>MANUFACTURAS INDUSTRIALES MENDOZA S.A.REPORTE ADUANAS 20140108</v>
          </cell>
          <cell r="G3439">
            <v>0</v>
          </cell>
          <cell r="H3439">
            <v>3.8759600000000001</v>
          </cell>
        </row>
        <row r="3440">
          <cell r="E3440" t="str">
            <v>ATN 2 S.A.REPORTE ADUANAS 20140109</v>
          </cell>
          <cell r="G3440">
            <v>0</v>
          </cell>
          <cell r="H3440">
            <v>11.677026713124274</v>
          </cell>
        </row>
        <row r="3441">
          <cell r="E3441" t="str">
            <v>ATN 2 S.A.REPORTE ADUANAS 20140109</v>
          </cell>
          <cell r="G3441">
            <v>0</v>
          </cell>
          <cell r="H3441">
            <v>13.800139999999999</v>
          </cell>
        </row>
        <row r="3442">
          <cell r="E3442" t="str">
            <v>ATN 2 S.A.REPORTE ADUANAS 20140109</v>
          </cell>
          <cell r="G3442">
            <v>0</v>
          </cell>
          <cell r="H3442">
            <v>11.676938775510205</v>
          </cell>
        </row>
        <row r="3443">
          <cell r="E3443" t="str">
            <v>COBRA PERU S.A REPORTE ADUANAS 20140114</v>
          </cell>
          <cell r="G3443">
            <v>0</v>
          </cell>
          <cell r="H3443">
            <v>18.331641025641026</v>
          </cell>
        </row>
        <row r="3444">
          <cell r="E3444" t="str">
            <v>ABENGOA PERU S.A.REPORTE ADUANAS 20140403</v>
          </cell>
          <cell r="G3444">
            <v>0</v>
          </cell>
          <cell r="H3444">
            <v>32.623846153846152</v>
          </cell>
        </row>
        <row r="3445">
          <cell r="E3445" t="str">
            <v>ABENGOA PERU S.A.REPORTE ADUANAS 20140403</v>
          </cell>
          <cell r="G3445">
            <v>0</v>
          </cell>
          <cell r="H3445">
            <v>32.741250000000001</v>
          </cell>
        </row>
        <row r="3451">
          <cell r="G3451" t="str">
            <v>US$/Unidad</v>
          </cell>
          <cell r="H3451">
            <v>17.818114666874521</v>
          </cell>
        </row>
        <row r="3452">
          <cell r="G3452" t="str">
            <v>US$/Unidad</v>
          </cell>
          <cell r="H3452">
            <v>13.871436628568876</v>
          </cell>
          <cell r="I3452">
            <v>13.871436628568876</v>
          </cell>
        </row>
        <row r="3457">
          <cell r="H3457" t="str">
            <v>I-404</v>
          </cell>
        </row>
        <row r="3460">
          <cell r="E3460" t="str">
            <v xml:space="preserve"> </v>
          </cell>
        </row>
        <row r="3461">
          <cell r="E3461" t="str">
            <v>AM1-035C1</v>
          </cell>
          <cell r="F3461" t="str">
            <v>Amortiguador conductor AAAC 35 mm2</v>
          </cell>
          <cell r="H3461">
            <v>20.2</v>
          </cell>
        </row>
        <row r="3463">
          <cell r="E3463" t="str">
            <v>Amortiguador conductor AAAC 35 mm2</v>
          </cell>
        </row>
        <row r="3465">
          <cell r="F3465" t="str">
            <v>TIPO DE CAMBIO (S/.POR US$) :</v>
          </cell>
          <cell r="G3465">
            <v>3.2450000000000001</v>
          </cell>
        </row>
        <row r="3466">
          <cell r="F3466" t="str">
            <v>FECHA DE REFERENCIA :</v>
          </cell>
          <cell r="G3466">
            <v>43100</v>
          </cell>
        </row>
        <row r="3468">
          <cell r="H3468" t="str">
            <v xml:space="preserve">PRECIO </v>
          </cell>
        </row>
        <row r="3469">
          <cell r="E3469" t="str">
            <v>FUENTE</v>
          </cell>
          <cell r="G3469" t="str">
            <v>TIPO</v>
          </cell>
          <cell r="H3469" t="str">
            <v>UNITARIO</v>
          </cell>
        </row>
        <row r="3470">
          <cell r="H3470" t="str">
            <v>(US$)</v>
          </cell>
        </row>
        <row r="3471">
          <cell r="E3471" t="str">
            <v>EMPRESA SERVICIOS GENERALES ELECTRICOS S REPORTE ADUANAS 20171003</v>
          </cell>
          <cell r="G3471">
            <v>0</v>
          </cell>
          <cell r="H3471">
            <v>20.2</v>
          </cell>
        </row>
        <row r="3483">
          <cell r="G3483" t="str">
            <v>US$/Unidad</v>
          </cell>
          <cell r="H3483">
            <v>20.2</v>
          </cell>
        </row>
        <row r="3484">
          <cell r="G3484" t="str">
            <v>US$/Unidad</v>
          </cell>
          <cell r="H3484" t="str">
            <v>NO APLICA</v>
          </cell>
          <cell r="I3484">
            <v>20.2</v>
          </cell>
        </row>
        <row r="3492">
          <cell r="H3492" t="str">
            <v>I-404</v>
          </cell>
        </row>
        <row r="3495">
          <cell r="E3495" t="str">
            <v xml:space="preserve"> </v>
          </cell>
        </row>
        <row r="3496">
          <cell r="E3496" t="str">
            <v>ES2-051C5</v>
          </cell>
          <cell r="F3496" t="str">
            <v>Ensamble suspensión cable de guarda de Ao Gdo. 3/8" EHS</v>
          </cell>
          <cell r="H3496">
            <v>29.12</v>
          </cell>
        </row>
        <row r="3498">
          <cell r="E3498" t="str">
            <v>Ensamble suspensión cable de guarda de Ao Gdo. 3/8" EHS</v>
          </cell>
        </row>
        <row r="3500">
          <cell r="F3500" t="str">
            <v>TIPO DE CAMBIO (S/.POR US$) :</v>
          </cell>
          <cell r="G3500">
            <v>3.2450000000000001</v>
          </cell>
        </row>
        <row r="3501">
          <cell r="F3501" t="str">
            <v>FECHA DE REFERENCIA :</v>
          </cell>
          <cell r="G3501">
            <v>43100</v>
          </cell>
        </row>
        <row r="3503">
          <cell r="H3503" t="str">
            <v xml:space="preserve">PRECIO </v>
          </cell>
        </row>
        <row r="3504">
          <cell r="E3504" t="str">
            <v>FUENTE</v>
          </cell>
          <cell r="G3504" t="str">
            <v>TIPO</v>
          </cell>
          <cell r="H3504" t="str">
            <v>UNITARIO</v>
          </cell>
        </row>
        <row r="3505">
          <cell r="H3505" t="str">
            <v>(US$)</v>
          </cell>
        </row>
        <row r="3506">
          <cell r="E3506" t="str">
            <v>VALOR ESTIMADO</v>
          </cell>
          <cell r="G3506">
            <v>0</v>
          </cell>
          <cell r="H3506">
            <v>29.12</v>
          </cell>
        </row>
        <row r="3518">
          <cell r="G3518" t="str">
            <v>US$/Unidad</v>
          </cell>
          <cell r="H3518">
            <v>29.12</v>
          </cell>
        </row>
        <row r="3519">
          <cell r="G3519" t="str">
            <v>US$/Unidad</v>
          </cell>
          <cell r="H3519" t="str">
            <v>NO APLICA</v>
          </cell>
          <cell r="I3519">
            <v>29.12</v>
          </cell>
        </row>
        <row r="3524">
          <cell r="H3524" t="str">
            <v>I-404</v>
          </cell>
        </row>
        <row r="3527">
          <cell r="E3527" t="str">
            <v xml:space="preserve"> </v>
          </cell>
        </row>
        <row r="3528">
          <cell r="E3528" t="str">
            <v>ES2-038C5</v>
          </cell>
          <cell r="F3528" t="str">
            <v>Ensamble suspensión cable de guarda de Ao Gdo.5/16" EHS</v>
          </cell>
          <cell r="H3528">
            <v>28</v>
          </cell>
        </row>
        <row r="3530">
          <cell r="E3530" t="str">
            <v>Ensamble suspensión cable de guarda de Ao Gdo.5/16" EHS</v>
          </cell>
        </row>
        <row r="3532">
          <cell r="F3532" t="str">
            <v>TIPO DE CAMBIO (S/.POR US$) :</v>
          </cell>
          <cell r="G3532">
            <v>3.2450000000000001</v>
          </cell>
        </row>
        <row r="3533">
          <cell r="F3533" t="str">
            <v>FECHA DE REFERENCIA :</v>
          </cell>
          <cell r="G3533">
            <v>43100</v>
          </cell>
        </row>
        <row r="3535">
          <cell r="H3535" t="str">
            <v xml:space="preserve">PRECIO </v>
          </cell>
        </row>
        <row r="3536">
          <cell r="E3536" t="str">
            <v>FUENTE</v>
          </cell>
          <cell r="G3536" t="str">
            <v>TIPO</v>
          </cell>
          <cell r="H3536" t="str">
            <v>UNITARIO</v>
          </cell>
        </row>
        <row r="3537">
          <cell r="H3537" t="str">
            <v>(US$)</v>
          </cell>
        </row>
        <row r="3538">
          <cell r="E3538" t="str">
            <v>VALOR CALCULADO: A PARTIR DE PRECIO DE COTIZACION Y EL PRECIO PROPORCIONAL DE AMORTIGUADOR 120 mm2</v>
          </cell>
          <cell r="G3538">
            <v>0</v>
          </cell>
          <cell r="H3538">
            <v>28</v>
          </cell>
        </row>
        <row r="3550">
          <cell r="G3550" t="str">
            <v>US$/Unidad</v>
          </cell>
          <cell r="H3550">
            <v>28</v>
          </cell>
        </row>
        <row r="3551">
          <cell r="G3551" t="str">
            <v>US$/Unidad</v>
          </cell>
          <cell r="H3551" t="str">
            <v>NO APLICA</v>
          </cell>
          <cell r="I3551">
            <v>28</v>
          </cell>
        </row>
        <row r="3556">
          <cell r="H3556" t="str">
            <v>I-404</v>
          </cell>
        </row>
        <row r="3559">
          <cell r="E3559" t="str">
            <v xml:space="preserve"> </v>
          </cell>
        </row>
        <row r="3560">
          <cell r="E3560" t="str">
            <v>EN2-051C5</v>
          </cell>
          <cell r="F3560" t="str">
            <v>Ensamble anclaje cable de guarda de Ao Gdo. 3/8" EHS</v>
          </cell>
          <cell r="H3560">
            <v>39.200000000000003</v>
          </cell>
        </row>
        <row r="3562">
          <cell r="E3562" t="str">
            <v>Ensamble anclaje cable de guarda de Ao Gdo. 3/8" EHS</v>
          </cell>
        </row>
        <row r="3564">
          <cell r="F3564" t="str">
            <v>TIPO DE CAMBIO (S/.POR US$) :</v>
          </cell>
          <cell r="G3564">
            <v>3.2450000000000001</v>
          </cell>
        </row>
        <row r="3565">
          <cell r="F3565" t="str">
            <v>FECHA DE REFERENCIA :</v>
          </cell>
          <cell r="G3565">
            <v>43100</v>
          </cell>
        </row>
        <row r="3567">
          <cell r="H3567" t="str">
            <v xml:space="preserve">PRECIO </v>
          </cell>
        </row>
        <row r="3568">
          <cell r="E3568" t="str">
            <v>FUENTE</v>
          </cell>
          <cell r="G3568" t="str">
            <v>TIPO</v>
          </cell>
          <cell r="H3568" t="str">
            <v>UNITARIO</v>
          </cell>
        </row>
        <row r="3569">
          <cell r="H3569" t="str">
            <v>(US$)</v>
          </cell>
        </row>
        <row r="3570">
          <cell r="E3570" t="str">
            <v>VALOR CALCULADO: A PARTIR DE PRECIO DE COTIZACION Y EL PRECIO PROPORCIONAL DE AMORTIGUADOR 120 mm2</v>
          </cell>
          <cell r="G3570">
            <v>0</v>
          </cell>
          <cell r="H3570">
            <v>39.200000000000003</v>
          </cell>
        </row>
        <row r="3582">
          <cell r="G3582" t="str">
            <v>US$/Unidad</v>
          </cell>
          <cell r="H3582">
            <v>39.200000000000003</v>
          </cell>
        </row>
        <row r="3583">
          <cell r="G3583" t="str">
            <v>US$/Unidad</v>
          </cell>
          <cell r="H3583" t="str">
            <v>NO APLICA</v>
          </cell>
          <cell r="I3583">
            <v>39.200000000000003</v>
          </cell>
        </row>
        <row r="3588">
          <cell r="H3588" t="str">
            <v>I-404</v>
          </cell>
        </row>
        <row r="3591">
          <cell r="E3591" t="str">
            <v xml:space="preserve"> </v>
          </cell>
        </row>
        <row r="3592">
          <cell r="E3592" t="str">
            <v>EN2-038C5</v>
          </cell>
          <cell r="F3592" t="str">
            <v>Ensamble anclaje cable de guarda de Ao Gdo. 5/16" EHS</v>
          </cell>
          <cell r="H3592">
            <v>39.200000000000003</v>
          </cell>
        </row>
        <row r="3594">
          <cell r="E3594" t="str">
            <v>Ensamble anclaje cable de guarda de Ao Gdo. 5/16" EHS</v>
          </cell>
        </row>
        <row r="3596">
          <cell r="F3596" t="str">
            <v>TIPO DE CAMBIO (S/.POR US$) :</v>
          </cell>
          <cell r="G3596">
            <v>3.2450000000000001</v>
          </cell>
        </row>
        <row r="3597">
          <cell r="F3597" t="str">
            <v>FECHA DE REFERENCIA :</v>
          </cell>
          <cell r="G3597">
            <v>43100</v>
          </cell>
        </row>
        <row r="3599">
          <cell r="H3599" t="str">
            <v xml:space="preserve">PRECIO </v>
          </cell>
        </row>
        <row r="3600">
          <cell r="E3600" t="str">
            <v>FUENTE</v>
          </cell>
          <cell r="G3600" t="str">
            <v>TIPO</v>
          </cell>
          <cell r="H3600" t="str">
            <v>UNITARIO</v>
          </cell>
        </row>
        <row r="3601">
          <cell r="H3601" t="str">
            <v>(US$)</v>
          </cell>
        </row>
        <row r="3602">
          <cell r="E3602" t="str">
            <v>VALOR CALCULADO: A PARTIR DE PRECIO DE COTIZACION Y EL PRECIO PROPORCIONAL DE AMORTIGUADOR 120 mm2</v>
          </cell>
          <cell r="G3602">
            <v>0</v>
          </cell>
          <cell r="H3602">
            <v>39.200000000000003</v>
          </cell>
        </row>
        <row r="3614">
          <cell r="G3614" t="str">
            <v>US$/Unidad</v>
          </cell>
          <cell r="H3614">
            <v>39.200000000000003</v>
          </cell>
        </row>
        <row r="3615">
          <cell r="G3615" t="str">
            <v>US$/Unidad</v>
          </cell>
          <cell r="H3615" t="str">
            <v>NO APLICA</v>
          </cell>
          <cell r="I3615">
            <v>39.200000000000003</v>
          </cell>
        </row>
        <row r="3620">
          <cell r="H3620" t="str">
            <v>I-404</v>
          </cell>
        </row>
        <row r="3623">
          <cell r="E3623" t="str">
            <v xml:space="preserve"> </v>
          </cell>
        </row>
        <row r="3624">
          <cell r="E3624" t="str">
            <v>AM2-051C5</v>
          </cell>
          <cell r="F3624" t="str">
            <v>Amortiguador cable de guarda de Ao Gdo. 3/8" EHS</v>
          </cell>
          <cell r="H3624">
            <v>6.8019999999999996</v>
          </cell>
        </row>
        <row r="3626">
          <cell r="E3626" t="str">
            <v>Amortiguador cable de guarda de Ao Gdo. 3/8" EHS</v>
          </cell>
        </row>
        <row r="3628">
          <cell r="F3628" t="str">
            <v>TIPO DE CAMBIO (S/.POR US$) :</v>
          </cell>
          <cell r="G3628">
            <v>3.2450000000000001</v>
          </cell>
        </row>
        <row r="3629">
          <cell r="F3629" t="str">
            <v>FECHA DE REFERENCIA :</v>
          </cell>
          <cell r="G3629">
            <v>43100</v>
          </cell>
        </row>
        <row r="3631">
          <cell r="H3631" t="str">
            <v xml:space="preserve">PRECIO </v>
          </cell>
        </row>
        <row r="3632">
          <cell r="E3632" t="str">
            <v>FUENTE</v>
          </cell>
          <cell r="G3632" t="str">
            <v>TIPO</v>
          </cell>
          <cell r="H3632" t="str">
            <v>UNITARIO</v>
          </cell>
        </row>
        <row r="3633">
          <cell r="H3633" t="str">
            <v>(US$)</v>
          </cell>
        </row>
        <row r="3634">
          <cell r="E3634" t="str">
            <v>GCZ INGENIEROS S.A.C. REPORTE ADUANAS 20160510</v>
          </cell>
          <cell r="G3634">
            <v>0</v>
          </cell>
          <cell r="H3634">
            <v>6.8019999999999996</v>
          </cell>
        </row>
        <row r="3646">
          <cell r="G3646" t="str">
            <v>US$/Unidad</v>
          </cell>
          <cell r="H3646">
            <v>6.8019999999999996</v>
          </cell>
        </row>
        <row r="3647">
          <cell r="G3647" t="str">
            <v>US$/Unidad</v>
          </cell>
          <cell r="H3647" t="str">
            <v>NO APLICA</v>
          </cell>
          <cell r="I3647">
            <v>6.8019999999999996</v>
          </cell>
        </row>
        <row r="3652">
          <cell r="H3652" t="str">
            <v>I-404</v>
          </cell>
        </row>
        <row r="3655">
          <cell r="E3655" t="str">
            <v xml:space="preserve"> </v>
          </cell>
        </row>
        <row r="3656">
          <cell r="E3656" t="str">
            <v>AM2-038C5</v>
          </cell>
          <cell r="F3656" t="str">
            <v>Amortiguador cable de guarda de Ao Gdo. 5/16" EHS</v>
          </cell>
          <cell r="H3656">
            <v>16.517481960994516</v>
          </cell>
        </row>
        <row r="3658">
          <cell r="E3658" t="str">
            <v>Amortiguador cable de guarda de Ao Gdo. 5/16" EHS</v>
          </cell>
        </row>
        <row r="3660">
          <cell r="F3660" t="str">
            <v>TIPO DE CAMBIO (S/.POR US$) :</v>
          </cell>
          <cell r="G3660">
            <v>3.2450000000000001</v>
          </cell>
        </row>
        <row r="3661">
          <cell r="F3661" t="str">
            <v>FECHA DE REFERENCIA :</v>
          </cell>
          <cell r="G3661">
            <v>43100</v>
          </cell>
        </row>
        <row r="3663">
          <cell r="H3663" t="str">
            <v xml:space="preserve">PRECIO </v>
          </cell>
        </row>
        <row r="3664">
          <cell r="E3664" t="str">
            <v>FUENTE</v>
          </cell>
          <cell r="G3664" t="str">
            <v>TIPO</v>
          </cell>
          <cell r="H3664" t="str">
            <v>UNITARIO</v>
          </cell>
        </row>
        <row r="3665">
          <cell r="H3665" t="str">
            <v>(US$)</v>
          </cell>
        </row>
        <row r="3666">
          <cell r="E3666" t="str">
            <v>VALOR CALCULADO: A PARTIR DE PRECIO DE COTIZACION Y EL PRECIO PROPORCIONAL DE AMORTIGUADOR 120 mm2</v>
          </cell>
          <cell r="G3666">
            <v>0</v>
          </cell>
          <cell r="H3666">
            <v>16.517481960994516</v>
          </cell>
        </row>
        <row r="3678">
          <cell r="G3678" t="str">
            <v>US$/Unidad</v>
          </cell>
          <cell r="H3678">
            <v>16.517481960994516</v>
          </cell>
        </row>
        <row r="3679">
          <cell r="G3679" t="str">
            <v>US$/Unidad</v>
          </cell>
          <cell r="H3679" t="str">
            <v>NO APLICA</v>
          </cell>
          <cell r="I3679">
            <v>16.517481960994516</v>
          </cell>
        </row>
        <row r="3684">
          <cell r="H3684" t="str">
            <v>I-404</v>
          </cell>
        </row>
        <row r="3687">
          <cell r="E3687" t="str">
            <v xml:space="preserve"> </v>
          </cell>
        </row>
        <row r="3688">
          <cell r="E3688" t="str">
            <v>JE2-051C5</v>
          </cell>
          <cell r="F3688" t="str">
            <v>Juntas de empalme cable de guarda de Ao Gdo. 3/8" EHS</v>
          </cell>
          <cell r="H3688">
            <v>2.0449999999999999</v>
          </cell>
        </row>
        <row r="3690">
          <cell r="E3690" t="str">
            <v>Juntas de empalme cable de guarda de Ao Gdo. 3/8" EHS</v>
          </cell>
        </row>
        <row r="3692">
          <cell r="F3692" t="str">
            <v>TIPO DE CAMBIO (S/.POR US$) :</v>
          </cell>
          <cell r="G3692">
            <v>3.2450000000000001</v>
          </cell>
        </row>
        <row r="3693">
          <cell r="F3693" t="str">
            <v>FECHA DE REFERENCIA :</v>
          </cell>
          <cell r="G3693">
            <v>43100</v>
          </cell>
        </row>
        <row r="3695">
          <cell r="H3695" t="str">
            <v xml:space="preserve">PRECIO </v>
          </cell>
        </row>
        <row r="3696">
          <cell r="E3696" t="str">
            <v>FUENTE</v>
          </cell>
          <cell r="G3696" t="str">
            <v>TIPO</v>
          </cell>
          <cell r="H3696" t="str">
            <v>UNITARIO</v>
          </cell>
        </row>
        <row r="3697">
          <cell r="H3697" t="str">
            <v>(US$)</v>
          </cell>
        </row>
        <row r="3698">
          <cell r="E3698" t="str">
            <v>GCZ INGENIEROS S.A.C. REPORTE ADUANAS 20160510</v>
          </cell>
          <cell r="G3698">
            <v>0</v>
          </cell>
          <cell r="H3698">
            <v>2.0449999999999999</v>
          </cell>
        </row>
        <row r="3710">
          <cell r="G3710" t="str">
            <v>US$/Unidad</v>
          </cell>
          <cell r="H3710">
            <v>2.0449999999999999</v>
          </cell>
        </row>
        <row r="3711">
          <cell r="G3711" t="str">
            <v>US$/Unidad</v>
          </cell>
          <cell r="H3711" t="str">
            <v>NO APLICA</v>
          </cell>
          <cell r="I3711">
            <v>2.0449999999999999</v>
          </cell>
        </row>
        <row r="3716">
          <cell r="H3716" t="str">
            <v>I-404</v>
          </cell>
        </row>
        <row r="3719">
          <cell r="E3719" t="str">
            <v xml:space="preserve"> </v>
          </cell>
        </row>
        <row r="3720">
          <cell r="E3720" t="str">
            <v>JE2-038C5</v>
          </cell>
          <cell r="F3720" t="str">
            <v>Juntas de empalme cable de guarda de Ao Gdo. 5/16" EHS</v>
          </cell>
          <cell r="H3720">
            <v>8.5120000000000005</v>
          </cell>
        </row>
        <row r="3722">
          <cell r="E3722" t="str">
            <v>Juntas de empalme cable de guarda de Ao Gdo. 5/16" EHS</v>
          </cell>
        </row>
        <row r="3724">
          <cell r="F3724" t="str">
            <v>TIPO DE CAMBIO (S/.POR US$) :</v>
          </cell>
          <cell r="G3724">
            <v>3.2450000000000001</v>
          </cell>
        </row>
        <row r="3725">
          <cell r="F3725" t="str">
            <v>FECHA DE REFERENCIA :</v>
          </cell>
          <cell r="G3725">
            <v>43100</v>
          </cell>
        </row>
        <row r="3727">
          <cell r="H3727" t="str">
            <v xml:space="preserve">PRECIO </v>
          </cell>
        </row>
        <row r="3728">
          <cell r="E3728" t="str">
            <v>FUENTE</v>
          </cell>
          <cell r="G3728" t="str">
            <v>TIPO</v>
          </cell>
          <cell r="H3728" t="str">
            <v>UNITARIO</v>
          </cell>
        </row>
        <row r="3729">
          <cell r="H3729" t="str">
            <v>(US$)</v>
          </cell>
        </row>
        <row r="3730">
          <cell r="E3730" t="str">
            <v>VALOR CALCULADO: A PARTIR DE PRECIO DE COTIZACION Y EL PRECIO PROPORCIONAL DE AMORTIGUADOR 120 mm2</v>
          </cell>
          <cell r="G3730">
            <v>0</v>
          </cell>
          <cell r="H3730">
            <v>8.5120000000000005</v>
          </cell>
        </row>
        <row r="3742">
          <cell r="G3742" t="str">
            <v>US$/Unidad</v>
          </cell>
          <cell r="H3742">
            <v>8.5120000000000005</v>
          </cell>
        </row>
        <row r="3743">
          <cell r="G3743" t="str">
            <v>US$/Unidad</v>
          </cell>
          <cell r="H3743" t="str">
            <v>NO APLICA</v>
          </cell>
          <cell r="I3743">
            <v>8.5120000000000005</v>
          </cell>
        </row>
        <row r="3748">
          <cell r="H3748" t="str">
            <v>I-404</v>
          </cell>
        </row>
        <row r="3751">
          <cell r="E3751" t="str">
            <v xml:space="preserve"> </v>
          </cell>
        </row>
        <row r="3752">
          <cell r="E3752" t="str">
            <v>MA2-051C5</v>
          </cell>
          <cell r="F3752" t="str">
            <v>Manguitos de Reparación cable de guarda de Ao Gdo. 3/8" EHS</v>
          </cell>
          <cell r="H3752">
            <v>2.4640000000000004</v>
          </cell>
        </row>
        <row r="3754">
          <cell r="E3754" t="str">
            <v>Manguitos de Reparación cable de guarda de Ao Gdo. 3/8" EHS</v>
          </cell>
        </row>
        <row r="3756">
          <cell r="F3756" t="str">
            <v>TIPO DE CAMBIO (S/.POR US$) :</v>
          </cell>
          <cell r="G3756">
            <v>3.2450000000000001</v>
          </cell>
        </row>
        <row r="3757">
          <cell r="F3757" t="str">
            <v>FECHA DE REFERENCIA :</v>
          </cell>
          <cell r="G3757">
            <v>43100</v>
          </cell>
        </row>
        <row r="3759">
          <cell r="H3759" t="str">
            <v xml:space="preserve">PRECIO </v>
          </cell>
        </row>
        <row r="3760">
          <cell r="E3760" t="str">
            <v>FUENTE</v>
          </cell>
          <cell r="G3760" t="str">
            <v>TIPO</v>
          </cell>
          <cell r="H3760" t="str">
            <v>UNITARIO</v>
          </cell>
        </row>
        <row r="3761">
          <cell r="H3761" t="str">
            <v>(US$)</v>
          </cell>
        </row>
        <row r="3762">
          <cell r="E3762" t="str">
            <v>VALOR CALCULADO: A PARTIR DE PRECIO DE COTIZACION Y EL PRECIO PROPORCIONAL DE AMORTIGUADOR 120 mm2</v>
          </cell>
          <cell r="G3762">
            <v>0</v>
          </cell>
          <cell r="H3762">
            <v>2.4640000000000004</v>
          </cell>
        </row>
        <row r="3774">
          <cell r="G3774" t="str">
            <v>US$/Unidad</v>
          </cell>
          <cell r="H3774">
            <v>2.4640000000000004</v>
          </cell>
        </row>
        <row r="3775">
          <cell r="G3775" t="str">
            <v>US$/Unidad</v>
          </cell>
          <cell r="H3775" t="str">
            <v>NO APLICA</v>
          </cell>
          <cell r="I3775">
            <v>2.4640000000000004</v>
          </cell>
        </row>
        <row r="3780">
          <cell r="H3780" t="str">
            <v>I-404</v>
          </cell>
        </row>
        <row r="3783">
          <cell r="E3783" t="str">
            <v xml:space="preserve"> </v>
          </cell>
        </row>
        <row r="3784">
          <cell r="E3784" t="str">
            <v>MA2-038C5</v>
          </cell>
          <cell r="F3784" t="str">
            <v>Manguitos de Reparación cable de guarda de Ao Gdo. 5/16" EHS</v>
          </cell>
          <cell r="H3784">
            <v>2.4640000000000004</v>
          </cell>
        </row>
        <row r="3786">
          <cell r="E3786" t="str">
            <v>Manguitos de Reparación cable de guarda de Ao Gdo. 5/16" EHS</v>
          </cell>
        </row>
        <row r="3788">
          <cell r="F3788" t="str">
            <v>TIPO DE CAMBIO (S/.POR US$) :</v>
          </cell>
          <cell r="G3788">
            <v>3.2450000000000001</v>
          </cell>
        </row>
        <row r="3789">
          <cell r="F3789" t="str">
            <v>FECHA DE REFERENCIA :</v>
          </cell>
          <cell r="G3789">
            <v>43100</v>
          </cell>
        </row>
        <row r="3791">
          <cell r="H3791" t="str">
            <v xml:space="preserve">PRECIO </v>
          </cell>
        </row>
        <row r="3792">
          <cell r="E3792" t="str">
            <v>FUENTE</v>
          </cell>
          <cell r="G3792" t="str">
            <v>TIPO</v>
          </cell>
          <cell r="H3792" t="str">
            <v>UNITARIO</v>
          </cell>
        </row>
        <row r="3793">
          <cell r="H3793" t="str">
            <v>(US$)</v>
          </cell>
        </row>
        <row r="3794">
          <cell r="E3794" t="str">
            <v>VALOR CALCULADO: A PARTIR DE PRECIO DE COTIZACION Y EL PRECIO PROPORCIONAL DE AMORTIGUADOR 120 mm2</v>
          </cell>
          <cell r="G3794">
            <v>0</v>
          </cell>
          <cell r="H3794">
            <v>2.4640000000000004</v>
          </cell>
        </row>
        <row r="3806">
          <cell r="G3806" t="str">
            <v>US$/Unidad</v>
          </cell>
          <cell r="H3806">
            <v>2.4640000000000004</v>
          </cell>
        </row>
        <row r="3807">
          <cell r="G3807" t="str">
            <v>US$/Unidad</v>
          </cell>
          <cell r="H3807" t="str">
            <v>NO APLICA</v>
          </cell>
          <cell r="I3807">
            <v>2.4640000000000004</v>
          </cell>
        </row>
        <row r="3812">
          <cell r="H3812" t="str">
            <v>I-404</v>
          </cell>
        </row>
        <row r="3815">
          <cell r="E3815" t="str">
            <v xml:space="preserve"> </v>
          </cell>
        </row>
        <row r="3816">
          <cell r="E3816" t="str">
            <v>JE-XLPE-033-120</v>
          </cell>
          <cell r="F3816" t="str">
            <v>Empalme unipolar cable XLPE 120 mm2, 33 kV</v>
          </cell>
          <cell r="H3816">
            <v>1500</v>
          </cell>
        </row>
        <row r="3818">
          <cell r="E3818" t="str">
            <v>Empalme unipolar cable XLPE 120 mm2, 33 kV</v>
          </cell>
        </row>
        <row r="3820">
          <cell r="F3820" t="str">
            <v>TIPO DE CAMBIO (S/.POR US$) :</v>
          </cell>
          <cell r="G3820">
            <v>3.2450000000000001</v>
          </cell>
        </row>
        <row r="3821">
          <cell r="F3821" t="str">
            <v>FECHA DE REFERENCIA :</v>
          </cell>
          <cell r="G3821">
            <v>43100</v>
          </cell>
        </row>
        <row r="3823">
          <cell r="H3823" t="str">
            <v xml:space="preserve">PRECIO </v>
          </cell>
        </row>
        <row r="3824">
          <cell r="E3824" t="str">
            <v>FUENTE</v>
          </cell>
          <cell r="G3824" t="str">
            <v>TIPO</v>
          </cell>
          <cell r="H3824" t="str">
            <v>UNITARIO</v>
          </cell>
        </row>
        <row r="3825">
          <cell r="H3825" t="str">
            <v>(US$)</v>
          </cell>
        </row>
        <row r="3826">
          <cell r="E3826" t="str">
            <v>ESTIMADO</v>
          </cell>
          <cell r="G3826">
            <v>0</v>
          </cell>
          <cell r="H3826">
            <v>1500</v>
          </cell>
        </row>
        <row r="3838">
          <cell r="G3838" t="str">
            <v>US$/Unidad</v>
          </cell>
          <cell r="H3838">
            <v>1500</v>
          </cell>
        </row>
        <row r="3839">
          <cell r="G3839" t="str">
            <v>US$/Unidad</v>
          </cell>
          <cell r="H3839" t="str">
            <v>NO APLICA</v>
          </cell>
          <cell r="I3839">
            <v>1500</v>
          </cell>
        </row>
        <row r="3844">
          <cell r="H3844" t="str">
            <v>I-404</v>
          </cell>
        </row>
        <row r="3847">
          <cell r="E3847" t="str">
            <v xml:space="preserve"> </v>
          </cell>
        </row>
        <row r="3848">
          <cell r="E3848" t="str">
            <v>JE-XLPE-033-240</v>
          </cell>
          <cell r="F3848" t="str">
            <v>Empalme unipolar cable XLPE 240 mm2, 33 kV</v>
          </cell>
          <cell r="H3848">
            <v>2000</v>
          </cell>
        </row>
        <row r="3850">
          <cell r="E3850" t="str">
            <v>Empalme unipolar cable XLPE 240 mm2, 33 kV</v>
          </cell>
        </row>
        <row r="3852">
          <cell r="F3852" t="str">
            <v>TIPO DE CAMBIO (S/.POR US$) :</v>
          </cell>
          <cell r="G3852">
            <v>3.2450000000000001</v>
          </cell>
        </row>
        <row r="3853">
          <cell r="F3853" t="str">
            <v>FECHA DE REFERENCIA :</v>
          </cell>
          <cell r="G3853">
            <v>43100</v>
          </cell>
        </row>
        <row r="3855">
          <cell r="H3855" t="str">
            <v xml:space="preserve">PRECIO </v>
          </cell>
        </row>
        <row r="3856">
          <cell r="E3856" t="str">
            <v>FUENTE</v>
          </cell>
          <cell r="G3856" t="str">
            <v>TIPO</v>
          </cell>
          <cell r="H3856" t="str">
            <v>UNITARIO</v>
          </cell>
        </row>
        <row r="3857">
          <cell r="H3857" t="str">
            <v>(US$)</v>
          </cell>
        </row>
        <row r="3858">
          <cell r="E3858" t="str">
            <v>ESTIMADO</v>
          </cell>
          <cell r="G3858">
            <v>0</v>
          </cell>
          <cell r="H3858">
            <v>2000</v>
          </cell>
        </row>
        <row r="3870">
          <cell r="G3870" t="str">
            <v>US$/Unidad</v>
          </cell>
          <cell r="H3870">
            <v>2000</v>
          </cell>
        </row>
        <row r="3871">
          <cell r="G3871" t="str">
            <v>US$/Unidad</v>
          </cell>
          <cell r="H3871" t="str">
            <v>NO APLICA</v>
          </cell>
          <cell r="I3871">
            <v>2000</v>
          </cell>
        </row>
        <row r="3876">
          <cell r="H3876" t="str">
            <v>I-404</v>
          </cell>
        </row>
        <row r="3879">
          <cell r="E3879" t="str">
            <v xml:space="preserve"> </v>
          </cell>
        </row>
        <row r="3880">
          <cell r="E3880" t="str">
            <v>JE-XLPE-060-300</v>
          </cell>
          <cell r="F3880" t="str">
            <v>Empalme unipolar cable XLPE 300 mm2, 60 kV</v>
          </cell>
          <cell r="H3880">
            <v>2500</v>
          </cell>
        </row>
        <row r="3882">
          <cell r="E3882" t="str">
            <v>Empalme unipolar cable XLPE 300 mm2, 60 kV</v>
          </cell>
        </row>
        <row r="3884">
          <cell r="F3884" t="str">
            <v>TIPO DE CAMBIO (S/.POR US$) :</v>
          </cell>
          <cell r="G3884">
            <v>3.2450000000000001</v>
          </cell>
        </row>
        <row r="3885">
          <cell r="F3885" t="str">
            <v>FECHA DE REFERENCIA :</v>
          </cell>
          <cell r="G3885">
            <v>43100</v>
          </cell>
        </row>
        <row r="3887">
          <cell r="H3887" t="str">
            <v xml:space="preserve">PRECIO </v>
          </cell>
        </row>
        <row r="3888">
          <cell r="E3888" t="str">
            <v>FUENTE</v>
          </cell>
          <cell r="G3888" t="str">
            <v>TIPO</v>
          </cell>
          <cell r="H3888" t="str">
            <v>UNITARIO</v>
          </cell>
        </row>
        <row r="3889">
          <cell r="H3889" t="str">
            <v>(US$)</v>
          </cell>
        </row>
        <row r="3890">
          <cell r="E3890" t="str">
            <v>VALOR CALCULADO: A PARTIR DE PRECIO DE COTIZACION Y EL PRECIO PROPORCIONAL DE CABLE</v>
          </cell>
          <cell r="G3890">
            <v>0</v>
          </cell>
          <cell r="H3890">
            <v>2500</v>
          </cell>
        </row>
        <row r="3902">
          <cell r="G3902" t="str">
            <v>US$/Unidad</v>
          </cell>
          <cell r="H3902">
            <v>2500</v>
          </cell>
        </row>
        <row r="3903">
          <cell r="G3903" t="str">
            <v>US$/Unidad</v>
          </cell>
          <cell r="H3903" t="str">
            <v>NO APLICA</v>
          </cell>
          <cell r="I3903">
            <v>2500</v>
          </cell>
        </row>
        <row r="3908">
          <cell r="H3908" t="str">
            <v>I-404</v>
          </cell>
        </row>
        <row r="3911">
          <cell r="E3911" t="str">
            <v xml:space="preserve"> </v>
          </cell>
        </row>
        <row r="3912">
          <cell r="E3912" t="str">
            <v>JE-XLPE-060-400</v>
          </cell>
          <cell r="F3912" t="str">
            <v>Empalme unipolar cable XLPE 400 mm2, 60 kV</v>
          </cell>
          <cell r="H3912">
            <v>824</v>
          </cell>
        </row>
        <row r="3914">
          <cell r="E3914" t="str">
            <v>Empalme unipolar cable XLPE 400 mm2, 60 kV</v>
          </cell>
        </row>
        <row r="3916">
          <cell r="F3916" t="str">
            <v>TIPO DE CAMBIO (S/.POR US$) :</v>
          </cell>
          <cell r="G3916">
            <v>3.2450000000000001</v>
          </cell>
        </row>
        <row r="3917">
          <cell r="F3917" t="str">
            <v>FECHA DE REFERENCIA :</v>
          </cell>
          <cell r="G3917">
            <v>43100</v>
          </cell>
        </row>
        <row r="3919">
          <cell r="H3919" t="str">
            <v xml:space="preserve">PRECIO </v>
          </cell>
        </row>
        <row r="3920">
          <cell r="E3920" t="str">
            <v>FUENTE</v>
          </cell>
          <cell r="G3920" t="str">
            <v>TIPO</v>
          </cell>
          <cell r="H3920" t="str">
            <v>UNITARIO</v>
          </cell>
        </row>
        <row r="3921">
          <cell r="H3921" t="str">
            <v>(US$)</v>
          </cell>
        </row>
        <row r="3922">
          <cell r="E3922" t="str">
            <v>REPORTE EMPRESA :LUZ DEL SUR - CON FACTURA N° F52100002176</v>
          </cell>
          <cell r="G3922">
            <v>1</v>
          </cell>
          <cell r="H3922">
            <v>824</v>
          </cell>
        </row>
        <row r="3934">
          <cell r="G3934" t="str">
            <v>US$/Unidad</v>
          </cell>
          <cell r="H3934">
            <v>824</v>
          </cell>
        </row>
        <row r="3935">
          <cell r="G3935" t="str">
            <v>US$/Unidad</v>
          </cell>
          <cell r="H3935" t="str">
            <v>NO APLICA</v>
          </cell>
          <cell r="I3935">
            <v>824</v>
          </cell>
        </row>
        <row r="3940">
          <cell r="H3940" t="str">
            <v>I-404</v>
          </cell>
        </row>
        <row r="3943">
          <cell r="E3943" t="str">
            <v xml:space="preserve"> </v>
          </cell>
        </row>
        <row r="3944">
          <cell r="E3944" t="str">
            <v>JE-XLPE-060-800</v>
          </cell>
          <cell r="F3944" t="str">
            <v>Empalme unipolar cable XLPE 800 mm2, 60 kV</v>
          </cell>
          <cell r="H3944">
            <v>1349.3</v>
          </cell>
        </row>
        <row r="3946">
          <cell r="E3946" t="str">
            <v>Empalme unipolar cable XLPE 800 mm2, 60 kV</v>
          </cell>
        </row>
        <row r="3948">
          <cell r="F3948" t="str">
            <v>TIPO DE CAMBIO (S/.POR US$) :</v>
          </cell>
          <cell r="G3948">
            <v>3.2450000000000001</v>
          </cell>
        </row>
        <row r="3949">
          <cell r="F3949" t="str">
            <v>FECHA DE REFERENCIA :</v>
          </cell>
          <cell r="G3949">
            <v>43100</v>
          </cell>
        </row>
        <row r="3951">
          <cell r="H3951" t="str">
            <v xml:space="preserve">PRECIO </v>
          </cell>
        </row>
        <row r="3952">
          <cell r="E3952" t="str">
            <v>FUENTE</v>
          </cell>
          <cell r="G3952" t="str">
            <v>TIPO</v>
          </cell>
          <cell r="H3952" t="str">
            <v>UNITARIO</v>
          </cell>
        </row>
        <row r="3953">
          <cell r="H3953" t="str">
            <v>(US$)</v>
          </cell>
        </row>
        <row r="3954">
          <cell r="E3954" t="str">
            <v>REPORTE EMPRESA :LUZ DEL SUR - CON FACTURA N° 210115422</v>
          </cell>
          <cell r="G3954">
            <v>1</v>
          </cell>
          <cell r="H3954">
            <v>1349.3</v>
          </cell>
        </row>
        <row r="3955">
          <cell r="E3955" t="str">
            <v>REPORTE EMPRESA :LUZ DEL SUR - CON FACTURA N° 210115422</v>
          </cell>
          <cell r="G3955">
            <v>1</v>
          </cell>
          <cell r="H3955">
            <v>1349.3</v>
          </cell>
        </row>
        <row r="3966">
          <cell r="G3966" t="str">
            <v>US$/Unidad</v>
          </cell>
          <cell r="H3966">
            <v>1349.3</v>
          </cell>
        </row>
        <row r="3967">
          <cell r="G3967" t="str">
            <v>US$/Unidad</v>
          </cell>
          <cell r="H3967">
            <v>1349.3</v>
          </cell>
          <cell r="I3967">
            <v>1349.3</v>
          </cell>
        </row>
        <row r="3972">
          <cell r="H3972" t="str">
            <v>I-404</v>
          </cell>
        </row>
        <row r="3975">
          <cell r="E3975" t="str">
            <v xml:space="preserve"> </v>
          </cell>
        </row>
        <row r="3976">
          <cell r="E3976" t="str">
            <v>JE-XLPE-060-500</v>
          </cell>
          <cell r="F3976" t="str">
            <v>Empalme unipolar cable XLPE 500 mm2, 60 kV</v>
          </cell>
          <cell r="H3976">
            <v>1183.26</v>
          </cell>
        </row>
        <row r="3978">
          <cell r="E3978" t="str">
            <v>Empalme unipolar cable XLPE 500 mm2, 60 kV</v>
          </cell>
        </row>
        <row r="3980">
          <cell r="F3980" t="str">
            <v>TIPO DE CAMBIO (S/.POR US$) :</v>
          </cell>
          <cell r="G3980">
            <v>3.2450000000000001</v>
          </cell>
        </row>
        <row r="3981">
          <cell r="F3981" t="str">
            <v>FECHA DE REFERENCIA :</v>
          </cell>
          <cell r="G3981">
            <v>43100</v>
          </cell>
        </row>
        <row r="3983">
          <cell r="H3983" t="str">
            <v xml:space="preserve">PRECIO </v>
          </cell>
        </row>
        <row r="3984">
          <cell r="E3984" t="str">
            <v>FUENTE</v>
          </cell>
          <cell r="G3984" t="str">
            <v>TIPO</v>
          </cell>
          <cell r="H3984" t="str">
            <v>UNITARIO</v>
          </cell>
        </row>
        <row r="3985">
          <cell r="H3985" t="str">
            <v>(US$)</v>
          </cell>
        </row>
        <row r="3986">
          <cell r="E3986" t="str">
            <v>REPORTE EMPRESA :LUZ DEL SUR - CON FACTURA N° 210107536</v>
          </cell>
          <cell r="G3986">
            <v>1</v>
          </cell>
          <cell r="H3986">
            <v>1183.26</v>
          </cell>
        </row>
        <row r="3998">
          <cell r="G3998" t="str">
            <v>US$/Unidad</v>
          </cell>
          <cell r="H3998">
            <v>1183.26</v>
          </cell>
        </row>
        <row r="3999">
          <cell r="G3999" t="str">
            <v>US$/Unidad</v>
          </cell>
          <cell r="H3999" t="str">
            <v>NO APLICA</v>
          </cell>
          <cell r="I3999">
            <v>1183.26</v>
          </cell>
        </row>
        <row r="4004">
          <cell r="H4004" t="str">
            <v>I-404</v>
          </cell>
        </row>
        <row r="4007">
          <cell r="E4007" t="str">
            <v xml:space="preserve"> </v>
          </cell>
        </row>
        <row r="4008">
          <cell r="E4008" t="str">
            <v>JE-XLPE-220-600</v>
          </cell>
          <cell r="F4008" t="str">
            <v>Empalme unipolar cable XLPE 600 mm2, 220 kV</v>
          </cell>
          <cell r="H4008">
            <v>15382.58</v>
          </cell>
        </row>
        <row r="4010">
          <cell r="E4010" t="str">
            <v>Empalme unipolar cable XLPE 600 mm2, 220 kV</v>
          </cell>
        </row>
        <row r="4012">
          <cell r="F4012" t="str">
            <v>TIPO DE CAMBIO (S/.POR US$) :</v>
          </cell>
          <cell r="G4012">
            <v>3.2450000000000001</v>
          </cell>
        </row>
        <row r="4013">
          <cell r="F4013" t="str">
            <v>FECHA DE REFERENCIA :</v>
          </cell>
          <cell r="G4013">
            <v>43100</v>
          </cell>
        </row>
        <row r="4015">
          <cell r="H4015" t="str">
            <v xml:space="preserve">PRECIO </v>
          </cell>
        </row>
        <row r="4016">
          <cell r="E4016" t="str">
            <v>FUENTE</v>
          </cell>
          <cell r="G4016" t="str">
            <v>TIPO</v>
          </cell>
          <cell r="H4016" t="str">
            <v>UNITARIO</v>
          </cell>
        </row>
        <row r="4017">
          <cell r="H4017" t="str">
            <v>(US$)</v>
          </cell>
        </row>
        <row r="4018">
          <cell r="E4018" t="str">
            <v>VALOR CALCULADO: A PARTIR DE PRECIO DE COTIZACION Y EL PRECIO PROPORCIONAL DE CABLE</v>
          </cell>
          <cell r="G4018">
            <v>0</v>
          </cell>
          <cell r="H4018">
            <v>15382.58</v>
          </cell>
        </row>
        <row r="4030">
          <cell r="G4030" t="str">
            <v>US$/Unidad</v>
          </cell>
          <cell r="H4030">
            <v>15382.58</v>
          </cell>
        </row>
        <row r="4031">
          <cell r="G4031" t="str">
            <v>US$/Unidad</v>
          </cell>
          <cell r="H4031" t="str">
            <v>NO APLICA</v>
          </cell>
          <cell r="I4031">
            <v>15382.58</v>
          </cell>
        </row>
        <row r="4036">
          <cell r="H4036" t="str">
            <v>I-404</v>
          </cell>
        </row>
        <row r="4039">
          <cell r="E4039" t="str">
            <v xml:space="preserve"> </v>
          </cell>
        </row>
        <row r="4040">
          <cell r="E4040" t="str">
            <v>JE-XLPE-220-800</v>
          </cell>
          <cell r="F4040" t="str">
            <v>Empalme unipolar cable XLPE 800 mm2, 220 kV</v>
          </cell>
          <cell r="H4040">
            <v>30500.11</v>
          </cell>
        </row>
        <row r="4042">
          <cell r="E4042" t="str">
            <v>Empalme unipolar cable XLPE 800 mm2, 220 kV</v>
          </cell>
        </row>
        <row r="4044">
          <cell r="F4044" t="str">
            <v>TIPO DE CAMBIO (S/.POR US$) :</v>
          </cell>
          <cell r="G4044">
            <v>3.2450000000000001</v>
          </cell>
        </row>
        <row r="4045">
          <cell r="F4045" t="str">
            <v>FECHA DE REFERENCIA :</v>
          </cell>
          <cell r="G4045">
            <v>43100</v>
          </cell>
        </row>
        <row r="4047">
          <cell r="H4047" t="str">
            <v xml:space="preserve">PRECIO </v>
          </cell>
        </row>
        <row r="4048">
          <cell r="E4048" t="str">
            <v>FUENTE</v>
          </cell>
          <cell r="G4048" t="str">
            <v>TIPO</v>
          </cell>
          <cell r="H4048" t="str">
            <v>UNITARIO</v>
          </cell>
        </row>
        <row r="4049">
          <cell r="H4049" t="str">
            <v>(US$)</v>
          </cell>
        </row>
        <row r="4050">
          <cell r="E4050" t="str">
            <v>REPORTE EMPRESA :EDELNOR - CON FACTURA N° 5600011586</v>
          </cell>
          <cell r="G4050">
            <v>1</v>
          </cell>
          <cell r="H4050">
            <v>30500.11</v>
          </cell>
        </row>
        <row r="4062">
          <cell r="G4062" t="str">
            <v>US$/Unidad</v>
          </cell>
          <cell r="H4062">
            <v>30500.11</v>
          </cell>
        </row>
        <row r="4063">
          <cell r="G4063" t="str">
            <v>US$/Unidad</v>
          </cell>
          <cell r="H4063" t="str">
            <v>NO APLICA</v>
          </cell>
          <cell r="I4063">
            <v>30500.11</v>
          </cell>
        </row>
        <row r="4068">
          <cell r="H4068" t="str">
            <v>I-404</v>
          </cell>
        </row>
        <row r="4071">
          <cell r="E4071" t="str">
            <v xml:space="preserve"> </v>
          </cell>
        </row>
        <row r="4072">
          <cell r="E4072" t="str">
            <v>JE-XLPE-220-10E</v>
          </cell>
          <cell r="F4072" t="str">
            <v>Empalme unipolar cable XLPE 1000 mm2, 220 kV</v>
          </cell>
          <cell r="H4072">
            <v>30500.11</v>
          </cell>
        </row>
        <row r="4074">
          <cell r="E4074" t="str">
            <v>Empalme unipolar cable XLPE 1000 mm2, 220 kV</v>
          </cell>
        </row>
        <row r="4076">
          <cell r="F4076" t="str">
            <v>TIPO DE CAMBIO (S/.POR US$) :</v>
          </cell>
          <cell r="G4076">
            <v>3.2450000000000001</v>
          </cell>
        </row>
        <row r="4077">
          <cell r="F4077" t="str">
            <v>FECHA DE REFERENCIA :</v>
          </cell>
          <cell r="G4077">
            <v>43100</v>
          </cell>
        </row>
        <row r="4079">
          <cell r="H4079" t="str">
            <v xml:space="preserve">PRECIO </v>
          </cell>
        </row>
        <row r="4080">
          <cell r="E4080" t="str">
            <v>FUENTE</v>
          </cell>
          <cell r="G4080" t="str">
            <v>TIPO</v>
          </cell>
          <cell r="H4080" t="str">
            <v>UNITARIO</v>
          </cell>
        </row>
        <row r="4081">
          <cell r="H4081" t="str">
            <v>(US$)</v>
          </cell>
        </row>
        <row r="4082">
          <cell r="E4082" t="str">
            <v>VALOR CALCULADO: A PARTIR DE PRECIO DE COTIZACION Y EL PRECIO PROPORCIONAL DE CABLE</v>
          </cell>
          <cell r="G4082">
            <v>0</v>
          </cell>
          <cell r="H4082">
            <v>30500.11</v>
          </cell>
        </row>
        <row r="4094">
          <cell r="G4094" t="str">
            <v>US$/Unidad</v>
          </cell>
          <cell r="H4094">
            <v>30500.11</v>
          </cell>
        </row>
        <row r="4095">
          <cell r="G4095" t="str">
            <v>US$/Unidad</v>
          </cell>
          <cell r="H4095" t="str">
            <v>NO APLICA</v>
          </cell>
          <cell r="I4095">
            <v>30500.11</v>
          </cell>
        </row>
        <row r="4100">
          <cell r="H4100" t="str">
            <v>I-404</v>
          </cell>
        </row>
        <row r="4103">
          <cell r="E4103" t="str">
            <v xml:space="preserve"> </v>
          </cell>
        </row>
        <row r="4104">
          <cell r="E4104" t="str">
            <v>JE-XLPE-220-12E</v>
          </cell>
          <cell r="F4104" t="str">
            <v>Empalme unipolar cable XLPE 1200 mm2, 220 kV</v>
          </cell>
          <cell r="H4104">
            <v>19228.22</v>
          </cell>
        </row>
        <row r="4106">
          <cell r="E4106" t="str">
            <v>Empalme unipolar cable XLPE 1200 mm2, 220 kV</v>
          </cell>
        </row>
        <row r="4108">
          <cell r="F4108" t="str">
            <v>TIPO DE CAMBIO (S/.POR US$) :</v>
          </cell>
          <cell r="G4108">
            <v>3.2450000000000001</v>
          </cell>
        </row>
        <row r="4109">
          <cell r="F4109" t="str">
            <v>FECHA DE REFERENCIA :</v>
          </cell>
          <cell r="G4109">
            <v>43100</v>
          </cell>
        </row>
        <row r="4111">
          <cell r="H4111" t="str">
            <v xml:space="preserve">PRECIO </v>
          </cell>
        </row>
        <row r="4112">
          <cell r="E4112" t="str">
            <v>FUENTE</v>
          </cell>
          <cell r="G4112" t="str">
            <v>TIPO</v>
          </cell>
          <cell r="H4112" t="str">
            <v>UNITARIO</v>
          </cell>
        </row>
        <row r="4113">
          <cell r="H4113" t="str">
            <v>(US$)</v>
          </cell>
        </row>
        <row r="4114">
          <cell r="E4114" t="str">
            <v>VALOR CALCULADO: A PARTIR DE PRECIO DE COTIZACION Y EL PRECIO PROPORCIONAL DE CABLE</v>
          </cell>
          <cell r="G4114">
            <v>0</v>
          </cell>
          <cell r="H4114">
            <v>19228.22</v>
          </cell>
        </row>
        <row r="4126">
          <cell r="G4126" t="str">
            <v>US$/Unidad</v>
          </cell>
          <cell r="H4126">
            <v>19228.22</v>
          </cell>
        </row>
        <row r="4127">
          <cell r="G4127" t="str">
            <v>US$/Unidad</v>
          </cell>
          <cell r="H4127" t="str">
            <v>NO APLICA</v>
          </cell>
          <cell r="I4127">
            <v>19228.22</v>
          </cell>
        </row>
        <row r="4131">
          <cell r="H4131" t="str">
            <v>I-404</v>
          </cell>
        </row>
        <row r="4134">
          <cell r="E4134" t="str">
            <v xml:space="preserve"> </v>
          </cell>
        </row>
        <row r="4135">
          <cell r="E4135" t="str">
            <v>JE-XLPE-220-16E</v>
          </cell>
          <cell r="F4135" t="str">
            <v>Empalme unipolar cable XLPE 1200 mm2, 220 kV</v>
          </cell>
          <cell r="H4135">
            <v>19228.22</v>
          </cell>
        </row>
        <row r="4137">
          <cell r="E4137" t="str">
            <v>Empalme unipolar cable XLPE 1200 mm2, 220 kV</v>
          </cell>
        </row>
        <row r="4139">
          <cell r="F4139" t="str">
            <v>TIPO DE CAMBIO (S/.POR US$) :</v>
          </cell>
          <cell r="G4139">
            <v>3.2450000000000001</v>
          </cell>
        </row>
        <row r="4140">
          <cell r="F4140" t="str">
            <v>FECHA DE REFERENCIA :</v>
          </cell>
          <cell r="G4140">
            <v>43100</v>
          </cell>
        </row>
        <row r="4142">
          <cell r="H4142" t="str">
            <v xml:space="preserve">PRECIO </v>
          </cell>
        </row>
        <row r="4143">
          <cell r="E4143" t="str">
            <v>FUENTE</v>
          </cell>
          <cell r="G4143" t="str">
            <v>TIPO</v>
          </cell>
          <cell r="H4143" t="str">
            <v>UNITARIO</v>
          </cell>
        </row>
        <row r="4144">
          <cell r="H4144" t="str">
            <v>(US$)</v>
          </cell>
        </row>
        <row r="4145">
          <cell r="E4145" t="str">
            <v>VALOR CALCULADO: A PARTIR DE PRECIO DE COTIZACION Y EL PRECIO PROPORCIONAL DE CABLE</v>
          </cell>
          <cell r="G4145">
            <v>0</v>
          </cell>
          <cell r="H4145">
            <v>19228.22</v>
          </cell>
        </row>
        <row r="4157">
          <cell r="G4157" t="str">
            <v>US$/Unidad</v>
          </cell>
          <cell r="H4157">
            <v>19228.22</v>
          </cell>
        </row>
        <row r="4158">
          <cell r="G4158" t="str">
            <v>US$/Unidad</v>
          </cell>
          <cell r="H4158" t="str">
            <v>NO APLICA</v>
          </cell>
          <cell r="I4158">
            <v>19228.22</v>
          </cell>
        </row>
        <row r="4162">
          <cell r="H4162" t="str">
            <v>I-404</v>
          </cell>
        </row>
        <row r="4165">
          <cell r="E4165" t="str">
            <v xml:space="preserve"> </v>
          </cell>
        </row>
        <row r="4166">
          <cell r="E4166" t="str">
            <v>CTCU220</v>
          </cell>
          <cell r="F4166" t="str">
            <v>Cabeza terminal tipo exterior para cable subterráneo unipolar XLPE Cobre 220 kV</v>
          </cell>
          <cell r="H4166">
            <v>12000</v>
          </cell>
        </row>
        <row r="4168">
          <cell r="E4168" t="str">
            <v>Cabeza terminal tipo exterior para cable subterráneo unipolar XLPE Cobre 220 kV</v>
          </cell>
        </row>
        <row r="4170">
          <cell r="F4170" t="str">
            <v>TIPO DE CAMBIO (S/.POR US$) :</v>
          </cell>
          <cell r="G4170">
            <v>3.2450000000000001</v>
          </cell>
        </row>
        <row r="4171">
          <cell r="F4171" t="str">
            <v>FECHA DE REFERENCIA :</v>
          </cell>
          <cell r="G4171">
            <v>43100</v>
          </cell>
        </row>
        <row r="4173">
          <cell r="H4173" t="str">
            <v xml:space="preserve">PRECIO </v>
          </cell>
        </row>
        <row r="4174">
          <cell r="E4174" t="str">
            <v>FUENTE</v>
          </cell>
          <cell r="G4174" t="str">
            <v>TIPO</v>
          </cell>
          <cell r="H4174" t="str">
            <v>UNITARIO</v>
          </cell>
        </row>
        <row r="4175">
          <cell r="H4175" t="str">
            <v>(US$)</v>
          </cell>
        </row>
        <row r="4176">
          <cell r="E4176" t="str">
            <v>REPORTE EMPRESA :ENEL DISTRIBUCIÓN PERÚ - CON FACTURA N° 1127466_1</v>
          </cell>
          <cell r="G4176">
            <v>1</v>
          </cell>
          <cell r="H4176">
            <v>12000</v>
          </cell>
        </row>
        <row r="4177">
          <cell r="E4177" t="str">
            <v>REPORTE EMPRESA :ENEL DISTRIBUCIÓN PERÚ - CON FACTURA N° 1127466_2</v>
          </cell>
          <cell r="G4177">
            <v>1</v>
          </cell>
          <cell r="H4177">
            <v>12000</v>
          </cell>
        </row>
        <row r="4185">
          <cell r="G4185" t="str">
            <v>US$/Unidad</v>
          </cell>
          <cell r="H4185">
            <v>12000</v>
          </cell>
        </row>
        <row r="4186">
          <cell r="G4186" t="str">
            <v>US$/Unidad</v>
          </cell>
          <cell r="H4186">
            <v>12000</v>
          </cell>
          <cell r="I4186">
            <v>12000</v>
          </cell>
        </row>
        <row r="4190">
          <cell r="H4190" t="str">
            <v>I-404</v>
          </cell>
        </row>
        <row r="4193">
          <cell r="E4193" t="str">
            <v xml:space="preserve"> </v>
          </cell>
        </row>
        <row r="4194">
          <cell r="E4194" t="str">
            <v>CTCU138</v>
          </cell>
          <cell r="F4194" t="str">
            <v>Cabeza terminal tipo exterior para cable subterráneo unipolar XLPE Cobre 138 kV</v>
          </cell>
          <cell r="H4194">
            <v>3444.32</v>
          </cell>
        </row>
        <row r="4196">
          <cell r="E4196" t="str">
            <v>Cabeza terminal tipo exterior para cable subterráneo unipolar XLPE Cobre 138 kV</v>
          </cell>
        </row>
        <row r="4198">
          <cell r="F4198" t="str">
            <v>TIPO DE CAMBIO (S/.POR US$) :</v>
          </cell>
          <cell r="G4198">
            <v>3.2450000000000001</v>
          </cell>
        </row>
        <row r="4199">
          <cell r="F4199" t="str">
            <v>FECHA DE REFERENCIA :</v>
          </cell>
          <cell r="G4199">
            <v>43100</v>
          </cell>
        </row>
        <row r="4201">
          <cell r="H4201" t="str">
            <v xml:space="preserve">PRECIO </v>
          </cell>
        </row>
        <row r="4202">
          <cell r="E4202" t="str">
            <v>FUENTE</v>
          </cell>
          <cell r="G4202" t="str">
            <v>TIPO</v>
          </cell>
          <cell r="H4202" t="str">
            <v>UNITARIO</v>
          </cell>
        </row>
        <row r="4203">
          <cell r="H4203" t="str">
            <v>(US$)</v>
          </cell>
        </row>
        <row r="4204">
          <cell r="E4204" t="str">
            <v>ESTIMADO</v>
          </cell>
          <cell r="G4204">
            <v>0</v>
          </cell>
          <cell r="H4204">
            <v>3444.32</v>
          </cell>
        </row>
        <row r="4216">
          <cell r="G4216" t="str">
            <v>US$/Unidad</v>
          </cell>
          <cell r="H4216">
            <v>3444.32</v>
          </cell>
        </row>
        <row r="4217">
          <cell r="G4217" t="str">
            <v>US$/Unidad</v>
          </cell>
          <cell r="H4217" t="str">
            <v>NO APLICA</v>
          </cell>
          <cell r="I4217">
            <v>3444.32</v>
          </cell>
        </row>
        <row r="4221">
          <cell r="H4221" t="str">
            <v>I-404</v>
          </cell>
        </row>
        <row r="4224">
          <cell r="E4224" t="str">
            <v xml:space="preserve"> </v>
          </cell>
        </row>
        <row r="4225">
          <cell r="E4225" t="str">
            <v>CTCU060</v>
          </cell>
          <cell r="F4225" t="str">
            <v>Cabeza terminal tipo exterior para cable subterráneo unipolar XLPE Cobre 60 kV</v>
          </cell>
          <cell r="H4225">
            <v>3444.32</v>
          </cell>
        </row>
        <row r="4227">
          <cell r="E4227" t="str">
            <v>Cabeza terminal tipo exterior para cable subterráneo unipolar XLPE Cobre 60 kV</v>
          </cell>
        </row>
        <row r="4229">
          <cell r="F4229" t="str">
            <v>TIPO DE CAMBIO (S/.POR US$) :</v>
          </cell>
          <cell r="G4229">
            <v>3.2450000000000001</v>
          </cell>
        </row>
        <row r="4230">
          <cell r="F4230" t="str">
            <v>FECHA DE REFERENCIA :</v>
          </cell>
          <cell r="G4230">
            <v>43100</v>
          </cell>
        </row>
        <row r="4232">
          <cell r="H4232" t="str">
            <v xml:space="preserve">PRECIO </v>
          </cell>
        </row>
        <row r="4233">
          <cell r="E4233" t="str">
            <v>FUENTE</v>
          </cell>
          <cell r="G4233" t="str">
            <v>TIPO</v>
          </cell>
          <cell r="H4233" t="str">
            <v>UNITARIO</v>
          </cell>
        </row>
        <row r="4234">
          <cell r="H4234" t="str">
            <v>(US$)</v>
          </cell>
        </row>
        <row r="4236">
          <cell r="E4236" t="str">
            <v>REPORTE EMPRESA :LUZ DEL SUR - CON FACTURA N° F52100002572</v>
          </cell>
          <cell r="G4236">
            <v>1</v>
          </cell>
          <cell r="H4236">
            <v>3444.32</v>
          </cell>
        </row>
        <row r="4237">
          <cell r="E4237" t="str">
            <v>REPORTE EMPRESA :LUZ DEL SUR - CON FACTURA N° F52100002513</v>
          </cell>
          <cell r="G4237">
            <v>1</v>
          </cell>
          <cell r="H4237">
            <v>3444.32</v>
          </cell>
        </row>
        <row r="4248">
          <cell r="G4248" t="str">
            <v>US$/Unidad</v>
          </cell>
          <cell r="H4248">
            <v>3444.32</v>
          </cell>
        </row>
        <row r="4249">
          <cell r="G4249" t="str">
            <v>US$/Unidad</v>
          </cell>
          <cell r="H4249">
            <v>3444.32</v>
          </cell>
          <cell r="I4249">
            <v>3444.32</v>
          </cell>
        </row>
        <row r="4252">
          <cell r="H4252" t="str">
            <v>I-404</v>
          </cell>
        </row>
        <row r="4255">
          <cell r="E4255" t="str">
            <v xml:space="preserve"> </v>
          </cell>
        </row>
        <row r="4256">
          <cell r="E4256" t="str">
            <v>CTCU033</v>
          </cell>
          <cell r="F4256" t="str">
            <v>Cabeza terminal tipo exterior para cable subterráneo unipolar XLPE Cobre 33 kV</v>
          </cell>
          <cell r="H4256">
            <v>3444.32</v>
          </cell>
        </row>
        <row r="4258">
          <cell r="E4258" t="str">
            <v>Cabeza terminal tipo exterior para cable subterráneo unipolar XLPE Cobre 33 kV</v>
          </cell>
        </row>
        <row r="4260">
          <cell r="F4260" t="str">
            <v>TIPO DE CAMBIO (S/.POR US$) :</v>
          </cell>
          <cell r="G4260">
            <v>3.2450000000000001</v>
          </cell>
        </row>
        <row r="4261">
          <cell r="F4261" t="str">
            <v>FECHA DE REFERENCIA :</v>
          </cell>
          <cell r="G4261">
            <v>43100</v>
          </cell>
        </row>
        <row r="4263">
          <cell r="H4263" t="str">
            <v xml:space="preserve">PRECIO </v>
          </cell>
        </row>
        <row r="4264">
          <cell r="E4264" t="str">
            <v>FUENTE</v>
          </cell>
          <cell r="G4264" t="str">
            <v>TIPO</v>
          </cell>
          <cell r="H4264" t="str">
            <v>UNITARIO</v>
          </cell>
        </row>
        <row r="4265">
          <cell r="H4265" t="str">
            <v>(US$)</v>
          </cell>
        </row>
        <row r="4266">
          <cell r="E4266" t="str">
            <v>ESTIMADO</v>
          </cell>
          <cell r="G4266">
            <v>0</v>
          </cell>
          <cell r="H4266">
            <v>3444.32</v>
          </cell>
        </row>
        <row r="4278">
          <cell r="G4278" t="str">
            <v>US$/Unidad</v>
          </cell>
          <cell r="H4278">
            <v>3444.32</v>
          </cell>
        </row>
        <row r="4279">
          <cell r="G4279" t="str">
            <v>US$/Unidad</v>
          </cell>
          <cell r="H4279" t="str">
            <v>NO APLICA</v>
          </cell>
          <cell r="I4279">
            <v>3444.32</v>
          </cell>
        </row>
        <row r="4283">
          <cell r="H4283" t="str">
            <v>I-404</v>
          </cell>
        </row>
        <row r="4286">
          <cell r="E4286" t="str">
            <v xml:space="preserve"> </v>
          </cell>
        </row>
        <row r="4287">
          <cell r="E4287" t="str">
            <v>CTAL060</v>
          </cell>
          <cell r="F4287" t="str">
            <v>Cabeza terminal tipo exterior para cable subterráneo unipolar XLPE Aluminio 60 kV</v>
          </cell>
          <cell r="H4287">
            <v>2800</v>
          </cell>
        </row>
        <row r="4289">
          <cell r="E4289" t="str">
            <v>Cabeza terminal tipo exterior para cable subterráneo unipolar XLPE Aluminio 60 kV</v>
          </cell>
        </row>
        <row r="4291">
          <cell r="F4291" t="str">
            <v>TIPO DE CAMBIO (S/.POR US$) :</v>
          </cell>
          <cell r="G4291">
            <v>3.2450000000000001</v>
          </cell>
        </row>
        <row r="4292">
          <cell r="F4292" t="str">
            <v>FECHA DE REFERENCIA :</v>
          </cell>
          <cell r="G4292">
            <v>43100</v>
          </cell>
        </row>
        <row r="4294">
          <cell r="H4294" t="str">
            <v xml:space="preserve">PRECIO </v>
          </cell>
        </row>
        <row r="4295">
          <cell r="E4295" t="str">
            <v>FUENTE</v>
          </cell>
          <cell r="G4295" t="str">
            <v>TIPO</v>
          </cell>
          <cell r="H4295" t="str">
            <v>UNITARIO</v>
          </cell>
        </row>
        <row r="4296">
          <cell r="H4296" t="str">
            <v>(US$)</v>
          </cell>
        </row>
        <row r="4297">
          <cell r="E4297" t="str">
            <v>VALOR CALCULADO: A PARTIR DE PRECIO DE COTIZACION Y EL PRECIO PROPORCIONAL DE CABLE COBRE</v>
          </cell>
          <cell r="G4297">
            <v>0</v>
          </cell>
          <cell r="H4297">
            <v>2800</v>
          </cell>
        </row>
        <row r="4309">
          <cell r="G4309" t="str">
            <v>US$/Unidad</v>
          </cell>
          <cell r="H4309">
            <v>2800</v>
          </cell>
        </row>
        <row r="4310">
          <cell r="G4310" t="str">
            <v>US$/Unidad</v>
          </cell>
          <cell r="H4310" t="str">
            <v>NO APLICA</v>
          </cell>
          <cell r="I4310">
            <v>2800</v>
          </cell>
        </row>
        <row r="4315">
          <cell r="H4315" t="str">
            <v>I-404</v>
          </cell>
        </row>
        <row r="4318">
          <cell r="E4318" t="str">
            <v xml:space="preserve"> </v>
          </cell>
        </row>
        <row r="4319">
          <cell r="E4319" t="str">
            <v>JE-XLPE-138-400</v>
          </cell>
          <cell r="F4319" t="str">
            <v>Empalme unipolar cable XLPE 400 mm2, 138 kV</v>
          </cell>
          <cell r="H4319">
            <v>4200</v>
          </cell>
        </row>
        <row r="4321">
          <cell r="E4321" t="str">
            <v>Empalme unipolar cable XLPE 400 mm2, 138 kV</v>
          </cell>
        </row>
        <row r="4323">
          <cell r="F4323" t="str">
            <v>TIPO DE CAMBIO (S/.POR US$) :</v>
          </cell>
          <cell r="G4323">
            <v>3.2450000000000001</v>
          </cell>
        </row>
        <row r="4324">
          <cell r="F4324" t="str">
            <v>FECHA DE REFERENCIA :</v>
          </cell>
          <cell r="G4324">
            <v>43100</v>
          </cell>
        </row>
        <row r="4326">
          <cell r="H4326" t="str">
            <v xml:space="preserve">PRECIO </v>
          </cell>
        </row>
        <row r="4327">
          <cell r="E4327" t="str">
            <v>FUENTE</v>
          </cell>
          <cell r="G4327" t="str">
            <v>TIPO</v>
          </cell>
          <cell r="H4327" t="str">
            <v>UNITARIO</v>
          </cell>
        </row>
        <row r="4328">
          <cell r="H4328" t="str">
            <v>(US$)</v>
          </cell>
        </row>
        <row r="4329">
          <cell r="E4329" t="str">
            <v>VALOR CALCULADO: A PARTIR DE PRECIO DE COTIZACION Y EL PRECIO PROPORCIONAL DE CABLE</v>
          </cell>
          <cell r="G4329">
            <v>0</v>
          </cell>
          <cell r="H4329">
            <v>4200</v>
          </cell>
        </row>
        <row r="4341">
          <cell r="G4341" t="str">
            <v>US$/Unidad</v>
          </cell>
          <cell r="H4341">
            <v>4200</v>
          </cell>
        </row>
        <row r="4342">
          <cell r="G4342" t="str">
            <v>US$/Unidad</v>
          </cell>
          <cell r="H4342" t="str">
            <v>NO APLICA</v>
          </cell>
          <cell r="I4342">
            <v>4200</v>
          </cell>
        </row>
        <row r="4346">
          <cell r="H4346" t="str">
            <v>I-404</v>
          </cell>
        </row>
        <row r="4349">
          <cell r="E4349" t="str">
            <v xml:space="preserve"> </v>
          </cell>
        </row>
        <row r="4350">
          <cell r="E4350" t="str">
            <v>JE-XLPE-138-630</v>
          </cell>
          <cell r="F4350" t="str">
            <v>Empalme unipolar cable XLPE 630 mm2, 138 kV</v>
          </cell>
          <cell r="H4350">
            <v>4200</v>
          </cell>
        </row>
        <row r="4352">
          <cell r="E4352" t="str">
            <v>Empalme unipolar cable XLPE 630 mm2, 138 kV</v>
          </cell>
        </row>
        <row r="4354">
          <cell r="F4354" t="str">
            <v>TIPO DE CAMBIO (S/.POR US$) :</v>
          </cell>
          <cell r="G4354">
            <v>3.2450000000000001</v>
          </cell>
        </row>
        <row r="4355">
          <cell r="F4355" t="str">
            <v>FECHA DE REFERENCIA :</v>
          </cell>
          <cell r="G4355">
            <v>43100</v>
          </cell>
        </row>
        <row r="4357">
          <cell r="H4357" t="str">
            <v xml:space="preserve">PRECIO </v>
          </cell>
        </row>
        <row r="4358">
          <cell r="E4358" t="str">
            <v>FUENTE</v>
          </cell>
          <cell r="G4358" t="str">
            <v>TIPO</v>
          </cell>
          <cell r="H4358" t="str">
            <v>UNITARIO</v>
          </cell>
        </row>
        <row r="4359">
          <cell r="H4359" t="str">
            <v>(US$)</v>
          </cell>
        </row>
        <row r="4360">
          <cell r="E4360" t="str">
            <v>VALOR CALCULADO: A PARTIR DE PRECIO DE COTIZACION Y EL PRECIO PROPORCIONAL DE CABLE</v>
          </cell>
          <cell r="G4360">
            <v>0</v>
          </cell>
          <cell r="H4360">
            <v>4200</v>
          </cell>
        </row>
        <row r="4372">
          <cell r="G4372" t="str">
            <v>US$/Unidad</v>
          </cell>
          <cell r="H4372">
            <v>4200</v>
          </cell>
        </row>
        <row r="4373">
          <cell r="G4373" t="str">
            <v>US$/Unidad</v>
          </cell>
          <cell r="H4373" t="str">
            <v>NO APLICA</v>
          </cell>
          <cell r="I4373">
            <v>4200</v>
          </cell>
        </row>
        <row r="4377">
          <cell r="H4377" t="str">
            <v>I-404</v>
          </cell>
        </row>
        <row r="4380">
          <cell r="E4380" t="str">
            <v xml:space="preserve"> </v>
          </cell>
        </row>
        <row r="4381">
          <cell r="E4381" t="str">
            <v>JE-XLPE-138-800</v>
          </cell>
          <cell r="F4381" t="str">
            <v>Empalme unipolar cable XLPE 800 mm2, 138 kV</v>
          </cell>
          <cell r="H4381">
            <v>4200</v>
          </cell>
        </row>
        <row r="4383">
          <cell r="E4383" t="str">
            <v>Empalme unipolar cable XLPE 800 mm2, 138 kV</v>
          </cell>
        </row>
        <row r="4385">
          <cell r="F4385" t="str">
            <v>TIPO DE CAMBIO (S/.POR US$) :</v>
          </cell>
          <cell r="G4385">
            <v>3.2450000000000001</v>
          </cell>
        </row>
        <row r="4386">
          <cell r="F4386" t="str">
            <v>FECHA DE REFERENCIA :</v>
          </cell>
          <cell r="G4386">
            <v>43100</v>
          </cell>
        </row>
        <row r="4388">
          <cell r="H4388" t="str">
            <v xml:space="preserve">PRECIO </v>
          </cell>
        </row>
        <row r="4389">
          <cell r="E4389" t="str">
            <v>FUENTE</v>
          </cell>
          <cell r="G4389" t="str">
            <v>TIPO</v>
          </cell>
          <cell r="H4389" t="str">
            <v>UNITARIO</v>
          </cell>
        </row>
        <row r="4390">
          <cell r="H4390" t="str">
            <v>(US$)</v>
          </cell>
        </row>
        <row r="4391">
          <cell r="E4391" t="str">
            <v>VALOR CALCULADO: A PARTIR DE PRECIO DE COTIZACION Y EL PRECIO PROPORCIONAL DE CABLE</v>
          </cell>
          <cell r="G4391">
            <v>0</v>
          </cell>
          <cell r="H4391">
            <v>4200</v>
          </cell>
        </row>
        <row r="4403">
          <cell r="G4403" t="str">
            <v>US$/Unidad</v>
          </cell>
          <cell r="H4403">
            <v>4200</v>
          </cell>
        </row>
        <row r="4404">
          <cell r="G4404" t="str">
            <v>US$/Unidad</v>
          </cell>
          <cell r="H4404" t="str">
            <v>NO APLICA</v>
          </cell>
          <cell r="I4404">
            <v>4200</v>
          </cell>
        </row>
        <row r="4408">
          <cell r="H4408" t="str">
            <v>I-404</v>
          </cell>
        </row>
        <row r="4411">
          <cell r="E4411" t="str">
            <v xml:space="preserve"> </v>
          </cell>
        </row>
        <row r="4412">
          <cell r="E4412" t="str">
            <v>JE-XLPE-138-12E</v>
          </cell>
          <cell r="F4412" t="str">
            <v>Empalme unipolar cable XLPE 1200 mm2, 138 kV</v>
          </cell>
          <cell r="H4412">
            <v>5460</v>
          </cell>
        </row>
        <row r="4414">
          <cell r="E4414" t="str">
            <v>Empalme unipolar cable XLPE 1200 mm2, 138 kV</v>
          </cell>
        </row>
        <row r="4416">
          <cell r="F4416" t="str">
            <v>TIPO DE CAMBIO (S/.POR US$) :</v>
          </cell>
          <cell r="G4416">
            <v>3.2450000000000001</v>
          </cell>
        </row>
        <row r="4417">
          <cell r="F4417" t="str">
            <v>FECHA DE REFERENCIA :</v>
          </cell>
          <cell r="G4417">
            <v>43100</v>
          </cell>
        </row>
        <row r="4419">
          <cell r="H4419" t="str">
            <v xml:space="preserve">PRECIO </v>
          </cell>
        </row>
        <row r="4420">
          <cell r="E4420" t="str">
            <v>FUENTE</v>
          </cell>
          <cell r="G4420" t="str">
            <v>TIPO</v>
          </cell>
          <cell r="H4420" t="str">
            <v>UNITARIO</v>
          </cell>
        </row>
        <row r="4421">
          <cell r="H4421" t="str">
            <v>(US$)</v>
          </cell>
        </row>
        <row r="4422">
          <cell r="E4422" t="str">
            <v>VALOR ESTIMADO</v>
          </cell>
          <cell r="G4422">
            <v>0</v>
          </cell>
          <cell r="H4422">
            <v>5460</v>
          </cell>
        </row>
        <row r="4434">
          <cell r="G4434" t="str">
            <v>US$/Unidad</v>
          </cell>
          <cell r="H4434">
            <v>5460</v>
          </cell>
        </row>
        <row r="4435">
          <cell r="G4435" t="str">
            <v>US$/Unidad</v>
          </cell>
          <cell r="H4435" t="str">
            <v>NO APLICA</v>
          </cell>
          <cell r="I4435">
            <v>5460</v>
          </cell>
        </row>
        <row r="4440">
          <cell r="H4440" t="str">
            <v>I-404</v>
          </cell>
        </row>
        <row r="4443">
          <cell r="E4443" t="str">
            <v xml:space="preserve"> </v>
          </cell>
        </row>
        <row r="4444">
          <cell r="E4444" t="str">
            <v>JE-XLPE-138-10E</v>
          </cell>
          <cell r="F4444" t="str">
            <v>Empalme unipolar cable XLPE 1000 mm2, 138 kV</v>
          </cell>
          <cell r="H4444">
            <v>4828</v>
          </cell>
        </row>
        <row r="4446">
          <cell r="E4446" t="str">
            <v>Empalme unipolar cable XLPE 1000 mm2, 138 kV</v>
          </cell>
        </row>
        <row r="4448">
          <cell r="F4448" t="str">
            <v>TIPO DE CAMBIO (S/.POR US$) :</v>
          </cell>
          <cell r="G4448">
            <v>3.2450000000000001</v>
          </cell>
        </row>
        <row r="4449">
          <cell r="F4449" t="str">
            <v>FECHA DE REFERENCIA :</v>
          </cell>
          <cell r="G4449">
            <v>43100</v>
          </cell>
        </row>
        <row r="4451">
          <cell r="H4451" t="str">
            <v xml:space="preserve">PRECIO </v>
          </cell>
        </row>
        <row r="4452">
          <cell r="E4452" t="str">
            <v>FUENTE</v>
          </cell>
          <cell r="G4452" t="str">
            <v>TIPO</v>
          </cell>
          <cell r="H4452" t="str">
            <v>UNITARIO</v>
          </cell>
        </row>
        <row r="4453">
          <cell r="H4453" t="str">
            <v>(US$)</v>
          </cell>
        </row>
        <row r="4454">
          <cell r="E4454" t="str">
            <v>VALOR ESTIMADO</v>
          </cell>
          <cell r="G4454">
            <v>0</v>
          </cell>
          <cell r="H4454">
            <v>4828</v>
          </cell>
        </row>
        <row r="4466">
          <cell r="G4466" t="str">
            <v>US$/Unidad</v>
          </cell>
          <cell r="H4466">
            <v>4828</v>
          </cell>
        </row>
        <row r="4467">
          <cell r="G4467" t="str">
            <v>US$/Unidad</v>
          </cell>
          <cell r="H4467" t="str">
            <v>NO APLICA</v>
          </cell>
          <cell r="I4467">
            <v>4828</v>
          </cell>
        </row>
        <row r="4471">
          <cell r="H4471" t="str">
            <v>I-404</v>
          </cell>
        </row>
        <row r="4474">
          <cell r="E4474" t="str">
            <v xml:space="preserve"> </v>
          </cell>
        </row>
        <row r="4475">
          <cell r="E4475" t="str">
            <v>JE-XLPE-060-10E</v>
          </cell>
          <cell r="F4475" t="str">
            <v>Empalme unipolar cable XLPE 1000 mm2, 60 kV</v>
          </cell>
          <cell r="H4475">
            <v>2800</v>
          </cell>
        </row>
        <row r="4477">
          <cell r="E4477" t="str">
            <v>Empalme unipolar cable XLPE 1000 mm2, 60 kV</v>
          </cell>
        </row>
        <row r="4479">
          <cell r="F4479" t="str">
            <v>TIPO DE CAMBIO (S/.POR US$) :</v>
          </cell>
          <cell r="G4479">
            <v>3.2450000000000001</v>
          </cell>
        </row>
        <row r="4480">
          <cell r="F4480" t="str">
            <v>FECHA DE REFERENCIA :</v>
          </cell>
          <cell r="G4480">
            <v>43100</v>
          </cell>
        </row>
        <row r="4482">
          <cell r="H4482" t="str">
            <v xml:space="preserve">PRECIO </v>
          </cell>
        </row>
        <row r="4483">
          <cell r="E4483" t="str">
            <v>FUENTE</v>
          </cell>
          <cell r="G4483" t="str">
            <v>TIPO</v>
          </cell>
          <cell r="H4483" t="str">
            <v>UNITARIO</v>
          </cell>
        </row>
        <row r="4484">
          <cell r="H4484" t="str">
            <v>(US$)</v>
          </cell>
        </row>
        <row r="4485">
          <cell r="E4485" t="str">
            <v>VALOR CALCULADO: A PARTIR DE PRECIO DE COTIZACION Y EL PRECIO PROPORCIONAL DE CABLE</v>
          </cell>
          <cell r="G4485">
            <v>0</v>
          </cell>
          <cell r="H4485">
            <v>2800</v>
          </cell>
        </row>
        <row r="4497">
          <cell r="G4497" t="str">
            <v>US$/Unidad</v>
          </cell>
          <cell r="H4497">
            <v>2800</v>
          </cell>
        </row>
        <row r="4498">
          <cell r="G4498" t="str">
            <v>US$/Unidad</v>
          </cell>
          <cell r="H4498" t="str">
            <v>NO APLICA</v>
          </cell>
          <cell r="I4498">
            <v>2800</v>
          </cell>
        </row>
        <row r="4502">
          <cell r="H4502" t="str">
            <v>I-404</v>
          </cell>
        </row>
        <row r="4505">
          <cell r="E4505" t="str">
            <v xml:space="preserve"> </v>
          </cell>
        </row>
        <row r="4506">
          <cell r="E4506" t="str">
            <v>JE-XLPE-060-12E</v>
          </cell>
          <cell r="F4506" t="str">
            <v>Empalme unipolar cable XLPE 1000 mm2, 60 kV</v>
          </cell>
          <cell r="H4506">
            <v>3170</v>
          </cell>
        </row>
        <row r="4508">
          <cell r="E4508" t="str">
            <v>Empalme unipolar cable XLPE 1000 mm2, 60 kV</v>
          </cell>
        </row>
        <row r="4510">
          <cell r="F4510" t="str">
            <v>TIPO DE CAMBIO (S/.POR US$) :</v>
          </cell>
          <cell r="G4510">
            <v>3.2450000000000001</v>
          </cell>
        </row>
        <row r="4511">
          <cell r="F4511" t="str">
            <v>FECHA DE REFERENCIA :</v>
          </cell>
          <cell r="G4511">
            <v>43100</v>
          </cell>
        </row>
        <row r="4513">
          <cell r="H4513" t="str">
            <v xml:space="preserve">PRECIO </v>
          </cell>
        </row>
        <row r="4514">
          <cell r="E4514" t="str">
            <v>FUENTE</v>
          </cell>
          <cell r="G4514" t="str">
            <v>TIPO</v>
          </cell>
          <cell r="H4514" t="str">
            <v>UNITARIO</v>
          </cell>
        </row>
        <row r="4515">
          <cell r="H4515" t="str">
            <v>(US$)</v>
          </cell>
        </row>
        <row r="4516">
          <cell r="E4516" t="str">
            <v>VALOR CALCULADO: A PARTIR DE PRECIO DE COTIZACION Y EL PRECIO PROPORCIONAL DE CABLE</v>
          </cell>
          <cell r="G4516">
            <v>0</v>
          </cell>
          <cell r="H4516">
            <v>3170</v>
          </cell>
        </row>
        <row r="4528">
          <cell r="G4528" t="str">
            <v>US$/Unidad</v>
          </cell>
          <cell r="H4528">
            <v>3170</v>
          </cell>
        </row>
        <row r="4529">
          <cell r="G4529" t="str">
            <v>US$/Unidad</v>
          </cell>
          <cell r="H4529" t="str">
            <v>NO APLICA</v>
          </cell>
          <cell r="I4529">
            <v>3170</v>
          </cell>
        </row>
        <row r="4534">
          <cell r="H4534" t="str">
            <v>I-404</v>
          </cell>
        </row>
        <row r="4537">
          <cell r="E4537" t="str">
            <v xml:space="preserve"> </v>
          </cell>
        </row>
        <row r="4538">
          <cell r="E4538" t="str">
            <v>JE-XLPE-060-630</v>
          </cell>
          <cell r="F4538" t="str">
            <v>Empalme unipolar cable XLPE 630 mm2, 60 kV</v>
          </cell>
          <cell r="H4538">
            <v>2800</v>
          </cell>
        </row>
        <row r="4540">
          <cell r="E4540" t="str">
            <v>Empalme unipolar cable XLPE 630 mm2, 60 kV</v>
          </cell>
        </row>
        <row r="4542">
          <cell r="F4542" t="str">
            <v>TIPO DE CAMBIO (S/.POR US$) :</v>
          </cell>
          <cell r="G4542">
            <v>3.2450000000000001</v>
          </cell>
        </row>
        <row r="4543">
          <cell r="F4543" t="str">
            <v>FECHA DE REFERENCIA :</v>
          </cell>
          <cell r="G4543">
            <v>43100</v>
          </cell>
        </row>
        <row r="4545">
          <cell r="H4545" t="str">
            <v xml:space="preserve">PRECIO </v>
          </cell>
        </row>
        <row r="4546">
          <cell r="E4546" t="str">
            <v>FUENTE</v>
          </cell>
          <cell r="G4546" t="str">
            <v>TIPO</v>
          </cell>
          <cell r="H4546" t="str">
            <v>UNITARIO</v>
          </cell>
        </row>
        <row r="4547">
          <cell r="H4547" t="str">
            <v>(US$)</v>
          </cell>
        </row>
        <row r="4548">
          <cell r="E4548" t="str">
            <v>VALOR CALCULADO: A PARTIR DE PRECIO DE COTIZACION Y EL PRECIO PROPORCIONAL DE CABLE</v>
          </cell>
          <cell r="G4548">
            <v>0</v>
          </cell>
          <cell r="H4548">
            <v>2800</v>
          </cell>
        </row>
        <row r="4560">
          <cell r="G4560" t="str">
            <v>US$/Unidad</v>
          </cell>
          <cell r="H4560">
            <v>2800</v>
          </cell>
        </row>
        <row r="4561">
          <cell r="G4561" t="str">
            <v>US$/Unidad</v>
          </cell>
          <cell r="H4561" t="str">
            <v>NO APLICA</v>
          </cell>
          <cell r="I4561">
            <v>2800</v>
          </cell>
        </row>
        <row r="4565">
          <cell r="H4565" t="str">
            <v>I-404</v>
          </cell>
        </row>
        <row r="4568">
          <cell r="E4568" t="str">
            <v xml:space="preserve"> </v>
          </cell>
        </row>
        <row r="4569">
          <cell r="E4569" t="str">
            <v>CAMAGN</v>
          </cell>
          <cell r="F4569" t="str">
            <v>Conectores amagnéticos para cables subterráneos</v>
          </cell>
          <cell r="H4569">
            <v>71.585000000000008</v>
          </cell>
        </row>
        <row r="4571">
          <cell r="E4571" t="str">
            <v>Conectores amagnéticos para cables subterráneos</v>
          </cell>
        </row>
        <row r="4573">
          <cell r="F4573" t="str">
            <v>TIPO DE CAMBIO (S/.POR US$) :</v>
          </cell>
          <cell r="G4573">
            <v>3.2450000000000001</v>
          </cell>
        </row>
        <row r="4574">
          <cell r="F4574" t="str">
            <v>FECHA DE REFERENCIA :</v>
          </cell>
          <cell r="G4574">
            <v>43100</v>
          </cell>
        </row>
        <row r="4576">
          <cell r="H4576" t="str">
            <v xml:space="preserve">PRECIO </v>
          </cell>
        </row>
        <row r="4577">
          <cell r="E4577" t="str">
            <v>FUENTE</v>
          </cell>
          <cell r="G4577" t="str">
            <v>TIPO</v>
          </cell>
          <cell r="H4577" t="str">
            <v>UNITARIO</v>
          </cell>
        </row>
        <row r="4578">
          <cell r="H4578" t="str">
            <v>(US$)</v>
          </cell>
        </row>
        <row r="4579">
          <cell r="E4579" t="str">
            <v>REPORTE EMPRESA :LUZ DEL SUR - CON FACTURA N° F52100001905</v>
          </cell>
          <cell r="G4579">
            <v>1</v>
          </cell>
          <cell r="H4579">
            <v>84.67</v>
          </cell>
        </row>
        <row r="4580">
          <cell r="E4580" t="str">
            <v>REPORTE EMPRESA :LUZ DEL SUR - CON FACTURA N° F52100001904</v>
          </cell>
          <cell r="G4580">
            <v>1</v>
          </cell>
          <cell r="H4580">
            <v>58.5</v>
          </cell>
        </row>
        <row r="4586">
          <cell r="G4586" t="str">
            <v>US$/Unidad</v>
          </cell>
          <cell r="H4586">
            <v>71.585000000000008</v>
          </cell>
        </row>
        <row r="4587">
          <cell r="G4587" t="str">
            <v>US$/Unidad</v>
          </cell>
          <cell r="H4587">
            <v>71.585000000000008</v>
          </cell>
          <cell r="I4587">
            <v>71.585000000000008</v>
          </cell>
        </row>
        <row r="4592">
          <cell r="H4592" t="str">
            <v>I-404</v>
          </cell>
        </row>
        <row r="4595">
          <cell r="E4595" t="str">
            <v xml:space="preserve"> </v>
          </cell>
        </row>
        <row r="4596">
          <cell r="E4596" t="str">
            <v>JE-OPGW</v>
          </cell>
          <cell r="F4596" t="str">
            <v>Caja de empalme</v>
          </cell>
          <cell r="H4596">
            <v>256.18658730158728</v>
          </cell>
        </row>
        <row r="4598">
          <cell r="E4598" t="str">
            <v>Caja de empalme</v>
          </cell>
        </row>
        <row r="4600">
          <cell r="F4600" t="str">
            <v>TIPO DE CAMBIO (S/.POR US$) :</v>
          </cell>
          <cell r="G4600">
            <v>3.2450000000000001</v>
          </cell>
        </row>
        <row r="4601">
          <cell r="F4601" t="str">
            <v>FECHA DE REFERENCIA :</v>
          </cell>
          <cell r="G4601">
            <v>43100</v>
          </cell>
        </row>
        <row r="4603">
          <cell r="H4603" t="str">
            <v xml:space="preserve">PRECIO </v>
          </cell>
        </row>
        <row r="4604">
          <cell r="E4604" t="str">
            <v>FUENTE</v>
          </cell>
          <cell r="G4604" t="str">
            <v>TIPO</v>
          </cell>
          <cell r="H4604" t="str">
            <v>UNITARIO</v>
          </cell>
        </row>
        <row r="4605">
          <cell r="H4605" t="str">
            <v>(US$)</v>
          </cell>
        </row>
        <row r="4606">
          <cell r="E4606" t="str">
            <v>COPEMI S.A.C. CONSTRUCTORES REPORTE ADUANAS 20170323</v>
          </cell>
          <cell r="G4606">
            <v>0</v>
          </cell>
          <cell r="H4606">
            <v>200.91500000000002</v>
          </cell>
        </row>
        <row r="4607">
          <cell r="E4607" t="str">
            <v>COPEMI S.A.C. CONSTRUCTORES REPORTE ADUANAS 20170323</v>
          </cell>
          <cell r="G4607">
            <v>0</v>
          </cell>
          <cell r="H4607">
            <v>200.63333333333333</v>
          </cell>
        </row>
        <row r="4608">
          <cell r="E4608" t="str">
            <v>PRODIEL PERU SOCIEDAD ANONIMA CERRADA - REPORTE ADUANAS 20170526</v>
          </cell>
          <cell r="G4608">
            <v>0</v>
          </cell>
          <cell r="H4608">
            <v>367.01142857142855</v>
          </cell>
        </row>
        <row r="4618">
          <cell r="G4618" t="str">
            <v>US$/Unidad</v>
          </cell>
          <cell r="H4618">
            <v>256.18658730158728</v>
          </cell>
        </row>
        <row r="4619">
          <cell r="G4619" t="str">
            <v>US$/Unidad</v>
          </cell>
          <cell r="H4619">
            <v>256.18658730158728</v>
          </cell>
          <cell r="I4619">
            <v>256.18658730158728</v>
          </cell>
        </row>
        <row r="4624">
          <cell r="H4624" t="str">
            <v>I-404</v>
          </cell>
        </row>
        <row r="4627">
          <cell r="E4627" t="str">
            <v xml:space="preserve"> </v>
          </cell>
        </row>
        <row r="4628">
          <cell r="E4628" t="str">
            <v>ESA-OPGW24</v>
          </cell>
          <cell r="F4628" t="str">
            <v>Conjunto de Semianclaje para Cable OPGW-24 hilos</v>
          </cell>
          <cell r="H4628">
            <v>80</v>
          </cell>
        </row>
        <row r="4630">
          <cell r="E4630" t="str">
            <v>Conjunto de Semianclaje para Cable OPGW-24 hilos</v>
          </cell>
        </row>
        <row r="4632">
          <cell r="F4632" t="str">
            <v>TIPO DE CAMBIO (S/.POR US$) :</v>
          </cell>
          <cell r="G4632">
            <v>3.2450000000000001</v>
          </cell>
        </row>
        <row r="4633">
          <cell r="F4633" t="str">
            <v>FECHA DE REFERENCIA :</v>
          </cell>
          <cell r="G4633">
            <v>43100</v>
          </cell>
        </row>
        <row r="4635">
          <cell r="H4635" t="str">
            <v xml:space="preserve">PRECIO </v>
          </cell>
        </row>
        <row r="4636">
          <cell r="E4636" t="str">
            <v>FUENTE</v>
          </cell>
          <cell r="G4636" t="str">
            <v>TIPO</v>
          </cell>
          <cell r="H4636" t="str">
            <v>UNITARIO</v>
          </cell>
        </row>
        <row r="4637">
          <cell r="H4637" t="str">
            <v>(US$)</v>
          </cell>
        </row>
        <row r="4638">
          <cell r="E4638" t="str">
            <v>ESTIMADO POR EL CONSULTOR</v>
          </cell>
          <cell r="G4638">
            <v>0</v>
          </cell>
          <cell r="H4638">
            <v>80</v>
          </cell>
        </row>
        <row r="4650">
          <cell r="G4650" t="str">
            <v>US$/Unidad</v>
          </cell>
          <cell r="H4650">
            <v>80</v>
          </cell>
        </row>
        <row r="4651">
          <cell r="G4651" t="str">
            <v>US$/Unidad</v>
          </cell>
          <cell r="H4651" t="str">
            <v>NO APLICA</v>
          </cell>
          <cell r="I4651">
            <v>80</v>
          </cell>
        </row>
        <row r="4656">
          <cell r="H4656" t="str">
            <v>I-404</v>
          </cell>
        </row>
        <row r="4659">
          <cell r="E4659" t="str">
            <v xml:space="preserve"> </v>
          </cell>
        </row>
        <row r="4660">
          <cell r="E4660" t="str">
            <v>ESA-OPGW12</v>
          </cell>
          <cell r="F4660" t="str">
            <v>Conjunto de Semianclaje para Cable OPGW-12 hilos</v>
          </cell>
          <cell r="H4660">
            <v>80</v>
          </cell>
        </row>
        <row r="4662">
          <cell r="E4662" t="str">
            <v>Conjunto de Semianclaje para Cable OPGW-12 hilos</v>
          </cell>
        </row>
        <row r="4664">
          <cell r="F4664" t="str">
            <v>TIPO DE CAMBIO (S/.POR US$) :</v>
          </cell>
          <cell r="G4664">
            <v>3.2450000000000001</v>
          </cell>
        </row>
        <row r="4665">
          <cell r="F4665" t="str">
            <v>FECHA DE REFERENCIA :</v>
          </cell>
          <cell r="G4665">
            <v>43100</v>
          </cell>
        </row>
        <row r="4667">
          <cell r="H4667" t="str">
            <v xml:space="preserve">PRECIO </v>
          </cell>
        </row>
        <row r="4668">
          <cell r="E4668" t="str">
            <v>FUENTE</v>
          </cell>
          <cell r="G4668" t="str">
            <v>TIPO</v>
          </cell>
          <cell r="H4668" t="str">
            <v>UNITARIO</v>
          </cell>
        </row>
        <row r="4669">
          <cell r="H4669" t="str">
            <v>(US$)</v>
          </cell>
        </row>
        <row r="4670">
          <cell r="E4670" t="str">
            <v>ESTIMADO POR EL CONSULTOR</v>
          </cell>
          <cell r="G4670">
            <v>0</v>
          </cell>
          <cell r="H4670">
            <v>80</v>
          </cell>
        </row>
        <row r="4682">
          <cell r="G4682" t="str">
            <v>US$/Unidad</v>
          </cell>
          <cell r="H4682">
            <v>80</v>
          </cell>
        </row>
        <row r="4683">
          <cell r="G4683" t="str">
            <v>US$/Unidad</v>
          </cell>
          <cell r="H4683" t="str">
            <v>NO APLICA</v>
          </cell>
          <cell r="I4683">
            <v>80</v>
          </cell>
        </row>
        <row r="4688">
          <cell r="H4688" t="str">
            <v>I-404</v>
          </cell>
        </row>
        <row r="4691">
          <cell r="E4691" t="str">
            <v xml:space="preserve"> </v>
          </cell>
        </row>
        <row r="4692">
          <cell r="E4692" t="str">
            <v>AM-OPGW24</v>
          </cell>
          <cell r="F4692" t="str">
            <v>Amortiguadores para Cable OPGW-24 hilos</v>
          </cell>
          <cell r="H4692">
            <v>17.439198113752187</v>
          </cell>
        </row>
        <row r="4694">
          <cell r="E4694" t="str">
            <v>Amortiguadores para Cable OPGW-24 hilos</v>
          </cell>
        </row>
        <row r="4696">
          <cell r="F4696" t="str">
            <v>TIPO DE CAMBIO (S/.POR US$) :</v>
          </cell>
          <cell r="G4696">
            <v>3.2450000000000001</v>
          </cell>
        </row>
        <row r="4697">
          <cell r="F4697" t="str">
            <v>FECHA DE REFERENCIA :</v>
          </cell>
          <cell r="G4697">
            <v>43100</v>
          </cell>
        </row>
        <row r="4699">
          <cell r="H4699" t="str">
            <v xml:space="preserve">PRECIO </v>
          </cell>
        </row>
        <row r="4700">
          <cell r="E4700" t="str">
            <v>FUENTE</v>
          </cell>
          <cell r="G4700" t="str">
            <v>TIPO</v>
          </cell>
          <cell r="H4700" t="str">
            <v>UNITARIO</v>
          </cell>
        </row>
        <row r="4701">
          <cell r="H4701" t="str">
            <v>(US$)</v>
          </cell>
        </row>
        <row r="4702">
          <cell r="E4702" t="str">
            <v>COPEMI S.A.C. CONSTRUCTORES REPORTE ADUANAS 20170323</v>
          </cell>
          <cell r="G4702">
            <v>0</v>
          </cell>
          <cell r="H4702">
            <v>22.1006</v>
          </cell>
        </row>
        <row r="4703">
          <cell r="E4703" t="str">
            <v>COPEMI S.A.C. CONSTRUCTORES REPORTE ADUANAS 20170323</v>
          </cell>
          <cell r="G4703">
            <v>0</v>
          </cell>
          <cell r="H4703">
            <v>18.056956521739131</v>
          </cell>
        </row>
        <row r="4704">
          <cell r="E4704" t="str">
            <v>GCZ INGENIEROS S.A.C. REPORTE ADUANAS 20170410</v>
          </cell>
          <cell r="G4704">
            <v>0</v>
          </cell>
          <cell r="H4704">
            <v>18.161000000000001</v>
          </cell>
        </row>
        <row r="4705">
          <cell r="E4705" t="str">
            <v>PRODIEL PERU SOCIEDAD ANONIMA CERRADA - REPORTE ADUANAS 20170526</v>
          </cell>
          <cell r="G4705">
            <v>0</v>
          </cell>
          <cell r="H4705">
            <v>13.043047619047618</v>
          </cell>
        </row>
        <row r="4706">
          <cell r="E4706" t="str">
            <v>PRODIEL PERU SOCIEDAD ANONIMA CERRADA - REPORTE ADUANAS 20170810</v>
          </cell>
          <cell r="G4706">
            <v>0</v>
          </cell>
          <cell r="H4706">
            <v>20.1248</v>
          </cell>
        </row>
        <row r="4707">
          <cell r="E4707" t="str">
            <v>QUANTA SERVICES PERU S.A.C. REPORTE ADUANAS 20170516</v>
          </cell>
          <cell r="G4707">
            <v>0</v>
          </cell>
          <cell r="H4707">
            <v>18</v>
          </cell>
        </row>
        <row r="4708">
          <cell r="E4708" t="str">
            <v>PRODIEL PERU SOCIEDAD ANONIMA CERRADA - REPORTE ADUANAS 20170810</v>
          </cell>
          <cell r="G4708">
            <v>0</v>
          </cell>
          <cell r="H4708">
            <v>20.1248</v>
          </cell>
        </row>
        <row r="4709">
          <cell r="E4709" t="str">
            <v>B &amp; Z TELECOM SOCIEDAD ANONIMA CERRADA REPORTE ADUANAS 20171024</v>
          </cell>
          <cell r="G4709">
            <v>0</v>
          </cell>
          <cell r="H4709">
            <v>18</v>
          </cell>
        </row>
        <row r="4710">
          <cell r="E4710" t="str">
            <v>PROYECTOS DE INFRAESTRUCTURA DEL PERU S. REPORTE ADUANAS 20170922</v>
          </cell>
          <cell r="G4710">
            <v>0</v>
          </cell>
          <cell r="H4710">
            <v>8.0737037037037034</v>
          </cell>
        </row>
        <row r="4711">
          <cell r="E4711" t="str">
            <v>PROYECTOS DE INFRAESTRUCTURA DEL PERU S. REPORTE ADUANAS 20170922</v>
          </cell>
          <cell r="G4711">
            <v>0</v>
          </cell>
          <cell r="H4711">
            <v>9.0825688073394488</v>
          </cell>
        </row>
        <row r="4712">
          <cell r="E4712" t="str">
            <v>GCZ INGENIEROS S.A.C. REPORTE ADUANAS 20171206</v>
          </cell>
          <cell r="G4712">
            <v>0</v>
          </cell>
          <cell r="H4712">
            <v>14.002980769230769</v>
          </cell>
        </row>
        <row r="4721">
          <cell r="G4721" t="str">
            <v>US$/Unidad</v>
          </cell>
          <cell r="H4721">
            <v>16.251859765550968</v>
          </cell>
        </row>
        <row r="4722">
          <cell r="G4722" t="str">
            <v>US$/Unidad</v>
          </cell>
          <cell r="H4722">
            <v>17.439198113752187</v>
          </cell>
          <cell r="I4722">
            <v>17.439198113752187</v>
          </cell>
        </row>
        <row r="4727">
          <cell r="H4727" t="str">
            <v>I-404</v>
          </cell>
        </row>
        <row r="4730">
          <cell r="E4730" t="str">
            <v xml:space="preserve"> </v>
          </cell>
        </row>
        <row r="4731">
          <cell r="E4731" t="str">
            <v>AM-OPGW12</v>
          </cell>
          <cell r="F4731" t="str">
            <v>Amortiguadores para Cable OPGW-12 hilos</v>
          </cell>
          <cell r="H4731">
            <v>23.96</v>
          </cell>
        </row>
        <row r="4733">
          <cell r="E4733" t="str">
            <v>Amortiguadores para Cable OPGW-12 hilos</v>
          </cell>
        </row>
        <row r="4735">
          <cell r="F4735" t="str">
            <v>TIPO DE CAMBIO (S/.POR US$) :</v>
          </cell>
          <cell r="G4735">
            <v>3.2450000000000001</v>
          </cell>
        </row>
        <row r="4736">
          <cell r="F4736" t="str">
            <v>FECHA DE REFERENCIA :</v>
          </cell>
          <cell r="G4736">
            <v>43100</v>
          </cell>
        </row>
        <row r="4738">
          <cell r="H4738" t="str">
            <v xml:space="preserve">PRECIO </v>
          </cell>
        </row>
        <row r="4739">
          <cell r="E4739" t="str">
            <v>FUENTE</v>
          </cell>
          <cell r="G4739" t="str">
            <v>TIPO</v>
          </cell>
          <cell r="H4739" t="str">
            <v>UNITARIO</v>
          </cell>
        </row>
        <row r="4740">
          <cell r="H4740" t="str">
            <v>(US$)</v>
          </cell>
        </row>
        <row r="4741">
          <cell r="E4741" t="str">
            <v>REPORTE EMPRESA :ELECTROCENTRO - CON FACTURA N° Contrato GR-075-2015</v>
          </cell>
          <cell r="G4741">
            <v>1</v>
          </cell>
          <cell r="H4741">
            <v>23.96</v>
          </cell>
        </row>
        <row r="4753">
          <cell r="G4753" t="str">
            <v>US$/Unidad</v>
          </cell>
          <cell r="H4753">
            <v>23.96</v>
          </cell>
        </row>
        <row r="4754">
          <cell r="G4754" t="str">
            <v>US$/Unidad</v>
          </cell>
          <cell r="H4754" t="str">
            <v>NO APLICA</v>
          </cell>
          <cell r="I4754">
            <v>23.96</v>
          </cell>
        </row>
        <row r="4759">
          <cell r="H4759" t="str">
            <v>I-404</v>
          </cell>
        </row>
        <row r="4762">
          <cell r="E4762" t="str">
            <v xml:space="preserve"> </v>
          </cell>
        </row>
        <row r="4763">
          <cell r="E4763" t="str">
            <v>ES-OPGW24</v>
          </cell>
          <cell r="F4763" t="str">
            <v>Conjunto de suspensión para Cable OPGW-24 hilos</v>
          </cell>
          <cell r="H4763">
            <v>53.572931623931623</v>
          </cell>
        </row>
        <row r="4765">
          <cell r="E4765" t="str">
            <v>Conjunto de suspensión para Cable OPGW-24 hilos</v>
          </cell>
        </row>
        <row r="4767">
          <cell r="F4767" t="str">
            <v>TIPO DE CAMBIO (S/.POR US$) :</v>
          </cell>
          <cell r="G4767">
            <v>3.2450000000000001</v>
          </cell>
        </row>
        <row r="4768">
          <cell r="F4768" t="str">
            <v>FECHA DE REFERENCIA :</v>
          </cell>
          <cell r="G4768">
            <v>43100</v>
          </cell>
        </row>
        <row r="4770">
          <cell r="H4770" t="str">
            <v xml:space="preserve">PRECIO </v>
          </cell>
        </row>
        <row r="4771">
          <cell r="E4771" t="str">
            <v>FUENTE</v>
          </cell>
          <cell r="G4771" t="str">
            <v>TIPO</v>
          </cell>
          <cell r="H4771" t="str">
            <v>UNITARIO</v>
          </cell>
        </row>
        <row r="4772">
          <cell r="H4772" t="str">
            <v>(US$)</v>
          </cell>
        </row>
        <row r="4773">
          <cell r="E4773" t="str">
            <v>GCZ INGENIEROS S.A.C. REPORTE ADUANAS 20170410</v>
          </cell>
          <cell r="G4773">
            <v>0</v>
          </cell>
          <cell r="H4773">
            <v>52.46512820512821</v>
          </cell>
        </row>
        <row r="4774">
          <cell r="E4774" t="str">
            <v>CONSORCIO A&amp;E PERU REPORTE ADUANAS 20170810</v>
          </cell>
          <cell r="G4774">
            <v>0</v>
          </cell>
          <cell r="H4774">
            <v>38.248666666666665</v>
          </cell>
        </row>
        <row r="4775">
          <cell r="E4775" t="str">
            <v>SINDICATO ENERGETICO S.A. REPORTE ADUANAS 20170717</v>
          </cell>
          <cell r="G4775">
            <v>0</v>
          </cell>
          <cell r="H4775">
            <v>70.004999999999995</v>
          </cell>
        </row>
        <row r="4785">
          <cell r="G4785" t="str">
            <v>US$/Unidad</v>
          </cell>
          <cell r="H4785">
            <v>53.572931623931623</v>
          </cell>
        </row>
        <row r="4786">
          <cell r="G4786" t="str">
            <v>US$/Unidad</v>
          </cell>
          <cell r="H4786">
            <v>53.572931623931623</v>
          </cell>
          <cell r="I4786">
            <v>53.572931623931623</v>
          </cell>
        </row>
        <row r="4791">
          <cell r="H4791" t="str">
            <v>I-404</v>
          </cell>
        </row>
        <row r="4794">
          <cell r="E4794" t="str">
            <v xml:space="preserve"> </v>
          </cell>
        </row>
        <row r="4795">
          <cell r="E4795" t="str">
            <v>ES-OPGW12</v>
          </cell>
          <cell r="F4795" t="str">
            <v>Conjunto de suspensión para Cable OPGW-12 hilos</v>
          </cell>
          <cell r="H4795">
            <v>40</v>
          </cell>
        </row>
        <row r="4797">
          <cell r="E4797" t="str">
            <v>Conjunto de suspensión para Cable OPGW-12 hilos</v>
          </cell>
        </row>
        <row r="4799">
          <cell r="F4799" t="str">
            <v>TIPO DE CAMBIO (S/.POR US$) :</v>
          </cell>
          <cell r="G4799">
            <v>3.2450000000000001</v>
          </cell>
        </row>
        <row r="4800">
          <cell r="F4800" t="str">
            <v>FECHA DE REFERENCIA :</v>
          </cell>
          <cell r="G4800">
            <v>43100</v>
          </cell>
        </row>
        <row r="4802">
          <cell r="H4802" t="str">
            <v xml:space="preserve">PRECIO </v>
          </cell>
        </row>
        <row r="4803">
          <cell r="E4803" t="str">
            <v>FUENTE</v>
          </cell>
          <cell r="G4803" t="str">
            <v>TIPO</v>
          </cell>
          <cell r="H4803" t="str">
            <v>UNITARIO</v>
          </cell>
        </row>
        <row r="4804">
          <cell r="H4804" t="str">
            <v>(US$)</v>
          </cell>
        </row>
        <row r="4805">
          <cell r="E4805" t="str">
            <v>ESTIMADO POR EL CONSULTOR</v>
          </cell>
          <cell r="G4805">
            <v>0</v>
          </cell>
          <cell r="H4805">
            <v>40</v>
          </cell>
        </row>
        <row r="4817">
          <cell r="G4817" t="str">
            <v>US$/Unidad</v>
          </cell>
          <cell r="H4817">
            <v>40</v>
          </cell>
        </row>
        <row r="4818">
          <cell r="G4818" t="str">
            <v>US$/Unidad</v>
          </cell>
          <cell r="H4818" t="str">
            <v>NO APLICA</v>
          </cell>
          <cell r="I4818">
            <v>40</v>
          </cell>
        </row>
        <row r="4823">
          <cell r="H4823" t="str">
            <v>I-404</v>
          </cell>
        </row>
        <row r="4826">
          <cell r="E4826" t="str">
            <v xml:space="preserve"> </v>
          </cell>
        </row>
        <row r="4827">
          <cell r="E4827" t="str">
            <v>EN-OPGW24</v>
          </cell>
          <cell r="F4827" t="str">
            <v>Conjunto de anclaje para Cable OPGW-24 hilos</v>
          </cell>
          <cell r="H4827">
            <v>92.893636363636361</v>
          </cell>
        </row>
        <row r="4829">
          <cell r="E4829" t="str">
            <v>Conjunto de anclaje para Cable OPGW-24 hilos</v>
          </cell>
        </row>
        <row r="4831">
          <cell r="F4831" t="str">
            <v>TIPO DE CAMBIO (S/.POR US$) :</v>
          </cell>
          <cell r="G4831">
            <v>3.2450000000000001</v>
          </cell>
        </row>
        <row r="4832">
          <cell r="F4832" t="str">
            <v>FECHA DE REFERENCIA :</v>
          </cell>
          <cell r="G4832">
            <v>43100</v>
          </cell>
        </row>
        <row r="4834">
          <cell r="H4834" t="str">
            <v xml:space="preserve">PRECIO </v>
          </cell>
        </row>
        <row r="4835">
          <cell r="E4835" t="str">
            <v>FUENTE</v>
          </cell>
          <cell r="G4835" t="str">
            <v>TIPO</v>
          </cell>
          <cell r="H4835" t="str">
            <v>UNITARIO</v>
          </cell>
        </row>
        <row r="4836">
          <cell r="H4836" t="str">
            <v>(US$)</v>
          </cell>
        </row>
        <row r="4837">
          <cell r="E4837" t="str">
            <v>GCZ INGENIEROS S.A.C. REPORTE ADUANAS 20170410</v>
          </cell>
          <cell r="G4837">
            <v>0</v>
          </cell>
          <cell r="H4837">
            <v>92.893636363636361</v>
          </cell>
        </row>
        <row r="4849">
          <cell r="G4849" t="str">
            <v>US$/Unidad</v>
          </cell>
          <cell r="H4849">
            <v>92.893636363636361</v>
          </cell>
        </row>
        <row r="4850">
          <cell r="G4850" t="str">
            <v>US$/Unidad</v>
          </cell>
          <cell r="H4850" t="str">
            <v>NO APLICA</v>
          </cell>
          <cell r="I4850">
            <v>92.893636363636361</v>
          </cell>
        </row>
        <row r="4855">
          <cell r="H4855" t="str">
            <v>I-404</v>
          </cell>
        </row>
        <row r="4858">
          <cell r="E4858" t="str">
            <v xml:space="preserve"> </v>
          </cell>
        </row>
        <row r="4859">
          <cell r="E4859" t="str">
            <v>EN-OPGW12</v>
          </cell>
          <cell r="F4859" t="str">
            <v>Conjunto de anclaje para Cable OPGW-12 hilos</v>
          </cell>
          <cell r="H4859">
            <v>40</v>
          </cell>
        </row>
        <row r="4861">
          <cell r="E4861" t="str">
            <v>Conjunto de anclaje para Cable OPGW-12 hilos</v>
          </cell>
        </row>
        <row r="4863">
          <cell r="F4863" t="str">
            <v>TIPO DE CAMBIO (S/.POR US$) :</v>
          </cell>
          <cell r="G4863">
            <v>3.2450000000000001</v>
          </cell>
        </row>
        <row r="4864">
          <cell r="F4864" t="str">
            <v>FECHA DE REFERENCIA :</v>
          </cell>
          <cell r="G4864">
            <v>43100</v>
          </cell>
        </row>
        <row r="4866">
          <cell r="H4866" t="str">
            <v xml:space="preserve">PRECIO </v>
          </cell>
        </row>
        <row r="4867">
          <cell r="E4867" t="str">
            <v>FUENTE</v>
          </cell>
          <cell r="G4867" t="str">
            <v>TIPO</v>
          </cell>
          <cell r="H4867" t="str">
            <v>UNITARIO</v>
          </cell>
        </row>
        <row r="4868">
          <cell r="H4868" t="str">
            <v>(US$)</v>
          </cell>
        </row>
        <row r="4869">
          <cell r="E4869" t="str">
            <v>ESTIMADO POR EL CONSULTOR</v>
          </cell>
          <cell r="G4869">
            <v>0</v>
          </cell>
          <cell r="H4869">
            <v>40</v>
          </cell>
        </row>
        <row r="4881">
          <cell r="G4881" t="str">
            <v>US$/Unidad</v>
          </cell>
          <cell r="H4881">
            <v>40</v>
          </cell>
        </row>
        <row r="4882">
          <cell r="G4882" t="str">
            <v>US$/Unidad</v>
          </cell>
          <cell r="H4882" t="str">
            <v>NO APLICA</v>
          </cell>
          <cell r="I4882">
            <v>40</v>
          </cell>
        </row>
      </sheetData>
      <sheetData sheetId="3">
        <row r="1">
          <cell r="H1" t="str">
            <v>I-404</v>
          </cell>
        </row>
        <row r="4">
          <cell r="E4" t="str">
            <v xml:space="preserve"> </v>
          </cell>
        </row>
        <row r="5">
          <cell r="E5" t="str">
            <v>AP220SU00-120</v>
          </cell>
          <cell r="F5" t="str">
            <v>Aisladores poliméricos de silicona en suspensión más accesorios  220 kV, 120 kN</v>
          </cell>
          <cell r="H5">
            <v>71.568531746031752</v>
          </cell>
        </row>
        <row r="7">
          <cell r="E7" t="str">
            <v>Aisladores poliméricos de silicona en suspensión más accesorios  220 kV, 120 kN</v>
          </cell>
        </row>
        <row r="9">
          <cell r="F9" t="str">
            <v>TIPO DE CAMBIO (S/.POR US$) :</v>
          </cell>
          <cell r="G9">
            <v>3.2450000000000001</v>
          </cell>
        </row>
        <row r="10">
          <cell r="F10" t="str">
            <v>FECHA DE REFERENCIA :</v>
          </cell>
          <cell r="G10">
            <v>43100</v>
          </cell>
        </row>
        <row r="12">
          <cell r="H12" t="str">
            <v xml:space="preserve">PRECIO </v>
          </cell>
        </row>
        <row r="13">
          <cell r="E13" t="str">
            <v>FUENTE</v>
          </cell>
          <cell r="G13" t="str">
            <v>TIPO</v>
          </cell>
          <cell r="H13" t="str">
            <v>UNITARIO</v>
          </cell>
        </row>
        <row r="14">
          <cell r="H14" t="str">
            <v>(US$/Juego)</v>
          </cell>
        </row>
        <row r="15">
          <cell r="E15" t="str">
            <v>PROYECTOS DE INFRAESTRUCTURA DEL PERU S. REPORTE ADUANAS 20170207</v>
          </cell>
          <cell r="G15">
            <v>0</v>
          </cell>
          <cell r="H15">
            <v>79.42</v>
          </cell>
        </row>
        <row r="16">
          <cell r="E16" t="str">
            <v>PROYECTOS DE INFRAESTRUCTURA DEL PERU S. REPORTE ADUANAS 20170207</v>
          </cell>
          <cell r="G16">
            <v>0</v>
          </cell>
          <cell r="H16">
            <v>81.454999999999998</v>
          </cell>
        </row>
        <row r="17">
          <cell r="E17" t="str">
            <v>PROYECTOS DE INFRAESTRUCTURA DEL PERU S. REPORTE ADUANAS 20170207</v>
          </cell>
          <cell r="G17">
            <v>0</v>
          </cell>
          <cell r="H17">
            <v>99.883571428571429</v>
          </cell>
        </row>
        <row r="18">
          <cell r="E18" t="str">
            <v>VENTA DE SUMINISTROS Y MATERIALES EL╔CTR REPORTE ADUANAS 20170915</v>
          </cell>
          <cell r="G18">
            <v>0</v>
          </cell>
          <cell r="H18">
            <v>25.515555555555554</v>
          </cell>
        </row>
        <row r="23">
          <cell r="G23" t="str">
            <v>US$/Unidad</v>
          </cell>
          <cell r="H23">
            <v>71.568531746031752</v>
          </cell>
        </row>
        <row r="24">
          <cell r="G24" t="str">
            <v>US$/Unidad</v>
          </cell>
          <cell r="H24">
            <v>71.568531746031752</v>
          </cell>
        </row>
        <row r="29">
          <cell r="H29" t="str">
            <v>I-404</v>
          </cell>
        </row>
        <row r="32">
          <cell r="E32" t="str">
            <v xml:space="preserve"> </v>
          </cell>
        </row>
        <row r="33">
          <cell r="E33" t="str">
            <v>AP220RH00-120</v>
          </cell>
          <cell r="F33" t="str">
            <v>Aislador rígido horizontal polimérico para suspensión más accesorios  220 kV, 120 kN</v>
          </cell>
          <cell r="H33">
            <v>1450.4976190476191</v>
          </cell>
        </row>
        <row r="35">
          <cell r="E35" t="str">
            <v>Aislador rígido horizontal polimérico para suspensión más accesorios  220 kV, 120 kN</v>
          </cell>
        </row>
        <row r="37">
          <cell r="F37" t="str">
            <v>TIPO DE CAMBIO (S/.POR US$) :</v>
          </cell>
          <cell r="G37">
            <v>3.2450000000000001</v>
          </cell>
        </row>
        <row r="38">
          <cell r="F38" t="str">
            <v>FECHA DE REFERENCIA :</v>
          </cell>
          <cell r="G38">
            <v>43100</v>
          </cell>
        </row>
        <row r="40">
          <cell r="H40" t="str">
            <v xml:space="preserve">PRECIO </v>
          </cell>
        </row>
        <row r="41">
          <cell r="E41" t="str">
            <v>FUENTE</v>
          </cell>
          <cell r="G41" t="str">
            <v>TIPO</v>
          </cell>
          <cell r="H41" t="str">
            <v>UNITARIO</v>
          </cell>
        </row>
        <row r="42">
          <cell r="H42" t="str">
            <v>(US$/Juego)</v>
          </cell>
        </row>
        <row r="43">
          <cell r="E43" t="str">
            <v>VOLCAN COMPANIA MINERA S.A.A. REPORTE ADUANAS 20160108</v>
          </cell>
          <cell r="G43">
            <v>0</v>
          </cell>
          <cell r="H43">
            <v>1514.7166666666667</v>
          </cell>
        </row>
        <row r="44">
          <cell r="E44" t="str">
            <v>ANDES PERU TRADING S.A.C. REPORTE ADUANAS 20160602</v>
          </cell>
          <cell r="G44">
            <v>0</v>
          </cell>
          <cell r="H44">
            <v>1386.2785714285715</v>
          </cell>
        </row>
        <row r="53">
          <cell r="G53" t="str">
            <v>US$/Unidad</v>
          </cell>
          <cell r="H53">
            <v>1450.4976190476191</v>
          </cell>
        </row>
        <row r="54">
          <cell r="G54" t="str">
            <v>US$/Unidad</v>
          </cell>
          <cell r="H54">
            <v>1450.4976190476191</v>
          </cell>
        </row>
        <row r="59">
          <cell r="H59" t="str">
            <v>I-404</v>
          </cell>
        </row>
        <row r="62">
          <cell r="E62" t="str">
            <v xml:space="preserve"> </v>
          </cell>
        </row>
        <row r="63">
          <cell r="E63" t="str">
            <v>AP220AN00-160</v>
          </cell>
          <cell r="F63" t="str">
            <v>Aisladores poliméricos de silicona en anclaje más accesorios  220 kV, 160 kN</v>
          </cell>
          <cell r="H63">
            <v>321.86909722222219</v>
          </cell>
        </row>
        <row r="65">
          <cell r="E65" t="str">
            <v>Aisladores poliméricos de silicona en anclaje más accesorios  220 kV, 160 kN</v>
          </cell>
        </row>
        <row r="67">
          <cell r="F67" t="str">
            <v>TIPO DE CAMBIO (S/.POR US$) :</v>
          </cell>
          <cell r="G67">
            <v>3.2450000000000001</v>
          </cell>
        </row>
        <row r="68">
          <cell r="F68" t="str">
            <v>FECHA DE REFERENCIA :</v>
          </cell>
          <cell r="G68">
            <v>43100</v>
          </cell>
        </row>
        <row r="70">
          <cell r="H70" t="str">
            <v xml:space="preserve">PRECIO </v>
          </cell>
        </row>
        <row r="71">
          <cell r="E71" t="str">
            <v>FUENTE</v>
          </cell>
          <cell r="G71" t="str">
            <v>TIPO</v>
          </cell>
          <cell r="H71" t="str">
            <v>UNITARIO</v>
          </cell>
        </row>
        <row r="72">
          <cell r="H72" t="str">
            <v>(US$/Juego)</v>
          </cell>
        </row>
        <row r="73">
          <cell r="E73" t="str">
            <v>ENSYS S.A.C. REPORTE ADUANAS 20171211</v>
          </cell>
          <cell r="G73">
            <v>0</v>
          </cell>
          <cell r="H73">
            <v>304.17486111111111</v>
          </cell>
        </row>
        <row r="74">
          <cell r="E74" t="str">
            <v>COMPAÐIA INTERNACIONAL DE PROYECTOS ELEC REPORTE ADUANAS 20171221</v>
          </cell>
          <cell r="G74">
            <v>0</v>
          </cell>
          <cell r="H74">
            <v>339.56333333333333</v>
          </cell>
        </row>
        <row r="85">
          <cell r="G85" t="str">
            <v>US$/Unidad</v>
          </cell>
          <cell r="H85">
            <v>321.86909722222219</v>
          </cell>
        </row>
        <row r="86">
          <cell r="G86" t="str">
            <v>US$/Unidad</v>
          </cell>
          <cell r="H86">
            <v>321.86909722222219</v>
          </cell>
        </row>
        <row r="91">
          <cell r="H91" t="str">
            <v>I-404</v>
          </cell>
        </row>
        <row r="94">
          <cell r="E94" t="str">
            <v xml:space="preserve"> </v>
          </cell>
        </row>
        <row r="95">
          <cell r="E95" t="str">
            <v>AP138SU00-120</v>
          </cell>
          <cell r="F95" t="str">
            <v>Aisladores poliméricos de silicona en suspensión más accesorios  138 kV, 120 kN</v>
          </cell>
          <cell r="H95">
            <v>157.5090166054635</v>
          </cell>
        </row>
        <row r="97">
          <cell r="E97" t="str">
            <v>Aisladores poliméricos de silicona en suspensión más accesorios  138 kV, 120 kN</v>
          </cell>
        </row>
        <row r="99">
          <cell r="F99" t="str">
            <v>TIPO DE CAMBIO (S/.POR US$) :</v>
          </cell>
          <cell r="G99">
            <v>3.2450000000000001</v>
          </cell>
        </row>
        <row r="100">
          <cell r="F100" t="str">
            <v>FECHA DE REFERENCIA :</v>
          </cell>
          <cell r="G100">
            <v>43100</v>
          </cell>
        </row>
        <row r="102">
          <cell r="H102" t="str">
            <v xml:space="preserve">PRECIO </v>
          </cell>
        </row>
        <row r="103">
          <cell r="E103" t="str">
            <v>FUENTE</v>
          </cell>
          <cell r="G103" t="str">
            <v>TIPO</v>
          </cell>
          <cell r="H103" t="str">
            <v>UNITARIO</v>
          </cell>
        </row>
        <row r="104">
          <cell r="H104" t="str">
            <v>(US$/Juego)</v>
          </cell>
        </row>
        <row r="105">
          <cell r="E105" t="str">
            <v>COPEMI S.A.C. CONSTRUCTORES REPORTE ADUANAS 20170316</v>
          </cell>
          <cell r="G105">
            <v>0</v>
          </cell>
          <cell r="H105">
            <v>187.89999999999998</v>
          </cell>
        </row>
        <row r="106">
          <cell r="E106" t="str">
            <v>ENSYS S.A.C. REPORTE ADUANAS 20170421</v>
          </cell>
          <cell r="G106">
            <v>0</v>
          </cell>
          <cell r="H106">
            <v>190.08330000000001</v>
          </cell>
        </row>
        <row r="107">
          <cell r="E107" t="str">
            <v>AB TECHNOLOGY SAC REPORTE ADUANAS 20170821</v>
          </cell>
          <cell r="G107">
            <v>0</v>
          </cell>
          <cell r="H107">
            <v>65.895333333333326</v>
          </cell>
        </row>
        <row r="108">
          <cell r="E108" t="str">
            <v>ENSYS S.A.C. REPORTE ADUANAS 20170714</v>
          </cell>
          <cell r="G108">
            <v>0</v>
          </cell>
          <cell r="H108">
            <v>110.17766233766234</v>
          </cell>
        </row>
        <row r="109">
          <cell r="E109" t="str">
            <v>ENSYS S.A.C. REPORTE ADUANAS 20171102</v>
          </cell>
          <cell r="G109">
            <v>0</v>
          </cell>
          <cell r="H109">
            <v>181.06716666666668</v>
          </cell>
        </row>
        <row r="110">
          <cell r="E110" t="str">
            <v>BEHRINGER PERU S.A.C. - BEHRINGER PERU S REPORTE ADUANAS 20171102</v>
          </cell>
          <cell r="G110">
            <v>0</v>
          </cell>
          <cell r="H110">
            <v>118.31695402298851</v>
          </cell>
        </row>
        <row r="117">
          <cell r="G117" t="str">
            <v>US$/Unidad</v>
          </cell>
          <cell r="H117">
            <v>142.24006939344181</v>
          </cell>
        </row>
        <row r="118">
          <cell r="G118" t="str">
            <v>US$/Unidad</v>
          </cell>
          <cell r="H118">
            <v>157.5090166054635</v>
          </cell>
        </row>
        <row r="123">
          <cell r="H123" t="str">
            <v>I-404</v>
          </cell>
        </row>
        <row r="126">
          <cell r="E126" t="str">
            <v xml:space="preserve"> </v>
          </cell>
        </row>
        <row r="127">
          <cell r="E127" t="str">
            <v>AP138RH00-120</v>
          </cell>
          <cell r="F127" t="str">
            <v>Aislador rígido horizontal polimérico para suspensión, más acesorios 138 kV, 120 kN</v>
          </cell>
          <cell r="H127">
            <v>430.44676891228835</v>
          </cell>
        </row>
        <row r="129">
          <cell r="E129" t="str">
            <v>Aislador rígido horizontal polimérico para suspensión, más acesorios 138 kV, 120 kN</v>
          </cell>
        </row>
        <row r="131">
          <cell r="F131" t="str">
            <v>TIPO DE CAMBIO (S/.POR US$) :</v>
          </cell>
          <cell r="G131">
            <v>3.2450000000000001</v>
          </cell>
        </row>
        <row r="132">
          <cell r="F132" t="str">
            <v>FECHA DE REFERENCIA :</v>
          </cell>
          <cell r="G132">
            <v>43100</v>
          </cell>
        </row>
        <row r="134">
          <cell r="H134" t="str">
            <v xml:space="preserve">PRECIO </v>
          </cell>
        </row>
        <row r="135">
          <cell r="E135" t="str">
            <v>FUENTE</v>
          </cell>
          <cell r="G135" t="str">
            <v>TIPO</v>
          </cell>
          <cell r="H135" t="str">
            <v>UNITARIO</v>
          </cell>
        </row>
        <row r="136">
          <cell r="H136" t="str">
            <v>(US$/Juego)</v>
          </cell>
        </row>
        <row r="137">
          <cell r="E137" t="str">
            <v>REPORTE EMPRESA :ELECTRO ORIENTE - CON FACTURA N° GS-171-2016</v>
          </cell>
          <cell r="G137">
            <v>1</v>
          </cell>
          <cell r="H137">
            <v>430.44676891228835</v>
          </cell>
        </row>
        <row r="138">
          <cell r="E138" t="str">
            <v/>
          </cell>
          <cell r="H138" t="str">
            <v/>
          </cell>
        </row>
        <row r="139">
          <cell r="E139" t="str">
            <v/>
          </cell>
          <cell r="H139" t="str">
            <v/>
          </cell>
        </row>
        <row r="140">
          <cell r="E140" t="str">
            <v/>
          </cell>
          <cell r="H140" t="str">
            <v/>
          </cell>
        </row>
        <row r="149">
          <cell r="G149" t="str">
            <v>US$/Unidad</v>
          </cell>
          <cell r="H149">
            <v>430.44676891228835</v>
          </cell>
        </row>
        <row r="150">
          <cell r="G150" t="str">
            <v>US$/Unidad</v>
          </cell>
          <cell r="H150" t="str">
            <v>NO APLICA</v>
          </cell>
        </row>
        <row r="155">
          <cell r="H155" t="str">
            <v>I-404</v>
          </cell>
        </row>
        <row r="158">
          <cell r="E158" t="str">
            <v xml:space="preserve"> </v>
          </cell>
        </row>
        <row r="159">
          <cell r="E159" t="str">
            <v>AP138AN00-120</v>
          </cell>
          <cell r="F159" t="str">
            <v>Aisladores poliméricos de silicona en anclaje más accesorios 138 kV, 120 kN</v>
          </cell>
          <cell r="H159">
            <v>142.24006939344181</v>
          </cell>
        </row>
        <row r="161">
          <cell r="E161" t="str">
            <v>Aisladores poliméricos de silicona en anclaje más accesorios 138 kV, 120 kN</v>
          </cell>
        </row>
        <row r="163">
          <cell r="F163" t="str">
            <v>TIPO DE CAMBIO (S/.POR US$) :</v>
          </cell>
          <cell r="G163">
            <v>3.2450000000000001</v>
          </cell>
        </row>
        <row r="164">
          <cell r="F164" t="str">
            <v>FECHA DE REFERENCIA :</v>
          </cell>
          <cell r="G164">
            <v>43100</v>
          </cell>
        </row>
        <row r="166">
          <cell r="H166" t="str">
            <v xml:space="preserve">PRECIO </v>
          </cell>
        </row>
        <row r="167">
          <cell r="E167" t="str">
            <v>FUENTE</v>
          </cell>
          <cell r="G167" t="str">
            <v>TIPO</v>
          </cell>
          <cell r="H167" t="str">
            <v>UNITARIO</v>
          </cell>
        </row>
        <row r="168">
          <cell r="H168" t="str">
            <v>(US$/Juego)</v>
          </cell>
        </row>
        <row r="169">
          <cell r="E169" t="str">
            <v>VALOR CALCULADO: A PARTIR DE REPORTE DE ADUANAS AISLADOR POLIMERICO DE SUSPENSIÓN 138 KV</v>
          </cell>
          <cell r="G169">
            <v>0</v>
          </cell>
          <cell r="H169">
            <v>142.24006939344181</v>
          </cell>
        </row>
        <row r="181">
          <cell r="G181" t="str">
            <v>US$/Unidad</v>
          </cell>
          <cell r="H181">
            <v>142.24006939344181</v>
          </cell>
        </row>
        <row r="182">
          <cell r="G182" t="str">
            <v>US$/Unidad</v>
          </cell>
          <cell r="H182" t="str">
            <v>NO APLICA</v>
          </cell>
        </row>
        <row r="187">
          <cell r="H187" t="str">
            <v>I-404</v>
          </cell>
        </row>
        <row r="190">
          <cell r="E190" t="str">
            <v xml:space="preserve"> </v>
          </cell>
        </row>
        <row r="191">
          <cell r="E191" t="str">
            <v>AP060SU00-070</v>
          </cell>
          <cell r="F191" t="str">
            <v>Aisladores poliméricos de silicona en suspensión más accesorios  60 kV, 120 kN</v>
          </cell>
          <cell r="H191">
            <v>39.265067952058374</v>
          </cell>
        </row>
        <row r="193">
          <cell r="E193" t="str">
            <v>Aisladores poliméricos de silicona en suspensión más accesorios  60 kV, 120 kN</v>
          </cell>
        </row>
        <row r="195">
          <cell r="F195" t="str">
            <v>TIPO DE CAMBIO (S/.POR US$) :</v>
          </cell>
          <cell r="G195">
            <v>3.2450000000000001</v>
          </cell>
        </row>
        <row r="196">
          <cell r="F196" t="str">
            <v>FECHA DE REFERENCIA :</v>
          </cell>
          <cell r="G196">
            <v>43100</v>
          </cell>
        </row>
        <row r="198">
          <cell r="H198" t="str">
            <v xml:space="preserve">PRECIO </v>
          </cell>
        </row>
        <row r="199">
          <cell r="E199" t="str">
            <v>FUENTE</v>
          </cell>
          <cell r="G199" t="str">
            <v>TIPO</v>
          </cell>
          <cell r="H199" t="str">
            <v>UNITARIO</v>
          </cell>
        </row>
        <row r="200">
          <cell r="H200" t="str">
            <v>(US$/Juego)</v>
          </cell>
        </row>
        <row r="201">
          <cell r="E201" t="str">
            <v>COMERCIALIZADORA DE FABRIC. ELECT. SAC REPORTE ADUANAS 20170105</v>
          </cell>
          <cell r="G201">
            <v>0</v>
          </cell>
          <cell r="H201">
            <v>24.672600000000003</v>
          </cell>
        </row>
        <row r="202">
          <cell r="E202" t="str">
            <v>AB TECHNOLOGY SAC REPORTE ADUANAS 20170412</v>
          </cell>
          <cell r="G202">
            <v>0</v>
          </cell>
          <cell r="H202">
            <v>48.699999999999996</v>
          </cell>
        </row>
        <row r="203">
          <cell r="E203" t="str">
            <v>AB TECHNOLOGY SAC REPORTE ADUANAS 20170817</v>
          </cell>
          <cell r="G203">
            <v>0</v>
          </cell>
          <cell r="H203">
            <v>48.301287128712872</v>
          </cell>
        </row>
        <row r="204">
          <cell r="E204" t="str">
            <v>AB TECHNOLOGY SAC REPORTE ADUANAS 20170817</v>
          </cell>
          <cell r="G204">
            <v>0</v>
          </cell>
          <cell r="H204">
            <v>70.540171232876716</v>
          </cell>
        </row>
        <row r="205">
          <cell r="E205" t="str">
            <v>AB TECHNOLOGY SAC REPORTE ADUANAS 20170817</v>
          </cell>
          <cell r="G205">
            <v>0</v>
          </cell>
          <cell r="H205">
            <v>48.29405263157895</v>
          </cell>
        </row>
        <row r="206">
          <cell r="E206" t="str">
            <v>VENTA DE SUMINISTROS Y MATERIALES EL╔CTR REPORTE ADUANAS 20170915</v>
          </cell>
          <cell r="G206">
            <v>0</v>
          </cell>
          <cell r="H206">
            <v>25.515000000000004</v>
          </cell>
        </row>
        <row r="207">
          <cell r="E207" t="str">
            <v>VENTA DE SUMINISTROS Y MATERIALES EL╔CTR REPORTE ADUANAS 20170915</v>
          </cell>
          <cell r="G207">
            <v>0</v>
          </cell>
          <cell r="H207">
            <v>25.515000000000001</v>
          </cell>
        </row>
        <row r="208">
          <cell r="E208" t="str">
            <v>ENEL DISTRIBUCION PERU S.A.A. REPORTE ADUANAS 20170915</v>
          </cell>
          <cell r="G208">
            <v>0</v>
          </cell>
          <cell r="H208">
            <v>16.415938461538463</v>
          </cell>
        </row>
        <row r="209">
          <cell r="E209" t="str">
            <v>VENTA DE SUMINISTROS Y MATERIALES EL╔CTR REPORTE ADUANAS 20170913</v>
          </cell>
          <cell r="G209">
            <v>0</v>
          </cell>
          <cell r="H209">
            <v>12.010285714285715</v>
          </cell>
        </row>
        <row r="210">
          <cell r="E210" t="str">
            <v>ENEL DISTRIBUCION PERU S.A.A. REPORTE ADUANAS 20171122</v>
          </cell>
          <cell r="G210">
            <v>0</v>
          </cell>
          <cell r="H210">
            <v>16.203113207547169</v>
          </cell>
        </row>
        <row r="211">
          <cell r="E211" t="str">
            <v>REPORTE EMPRESA :ELECTRO DUNAS - CON FACTURA N° 001-0013866</v>
          </cell>
          <cell r="G211">
            <v>1</v>
          </cell>
          <cell r="H211">
            <v>95</v>
          </cell>
        </row>
        <row r="212">
          <cell r="E212" t="str">
            <v>REPORTE EMPRESA :ELECTRO DUNAS - CON FACTURA N° 001-0013906</v>
          </cell>
          <cell r="G212">
            <v>1</v>
          </cell>
          <cell r="H212">
            <v>95</v>
          </cell>
        </row>
        <row r="217">
          <cell r="G217" t="str">
            <v>US$/Unidad</v>
          </cell>
          <cell r="H217">
            <v>43.847287364711654</v>
          </cell>
        </row>
        <row r="218">
          <cell r="G218" t="str">
            <v>US$/Unidad</v>
          </cell>
          <cell r="H218">
            <v>39.265067952058374</v>
          </cell>
        </row>
        <row r="223">
          <cell r="H223" t="str">
            <v>I-404</v>
          </cell>
        </row>
        <row r="226">
          <cell r="E226" t="str">
            <v xml:space="preserve"> </v>
          </cell>
        </row>
        <row r="227">
          <cell r="E227" t="str">
            <v>AP060RH00-120</v>
          </cell>
          <cell r="F227" t="str">
            <v>Aislador rígido horizontal polimérico para suspensión  más accesorios  60 kV, 120 kN</v>
          </cell>
          <cell r="H227">
            <v>300</v>
          </cell>
        </row>
        <row r="229">
          <cell r="E229" t="str">
            <v>Aislador rígido horizontal polimérico para suspensión  más accesorios  60 kV, 120 kN</v>
          </cell>
        </row>
        <row r="231">
          <cell r="F231" t="str">
            <v>TIPO DE CAMBIO (S/.POR US$) :</v>
          </cell>
          <cell r="G231">
            <v>3.2450000000000001</v>
          </cell>
        </row>
        <row r="232">
          <cell r="F232" t="str">
            <v>FECHA DE REFERENCIA :</v>
          </cell>
          <cell r="G232">
            <v>43100</v>
          </cell>
        </row>
        <row r="234">
          <cell r="H234" t="str">
            <v xml:space="preserve">PRECIO </v>
          </cell>
        </row>
        <row r="235">
          <cell r="E235" t="str">
            <v>FUENTE</v>
          </cell>
          <cell r="G235" t="str">
            <v>TIPO</v>
          </cell>
          <cell r="H235" t="str">
            <v>UNITARIO</v>
          </cell>
        </row>
        <row r="236">
          <cell r="H236" t="str">
            <v>(US$/Juego)</v>
          </cell>
        </row>
        <row r="237">
          <cell r="E237" t="str">
            <v>REPORTE EMPRESA :ELECTRO DUNAS - CON FACTURA N° 001-014819</v>
          </cell>
          <cell r="G237">
            <v>1</v>
          </cell>
          <cell r="H237">
            <v>300</v>
          </cell>
        </row>
        <row r="238">
          <cell r="E238" t="str">
            <v>REPORTE EMPRESA :ELECTRO DUNAS - CON FACTURA N° 001-014893</v>
          </cell>
          <cell r="G238">
            <v>1</v>
          </cell>
          <cell r="H238">
            <v>300</v>
          </cell>
        </row>
        <row r="239">
          <cell r="E239" t="str">
            <v>REPORTE EMPRESA :ELECTRO DUNAS - CON FACTURA N° 001-0013906</v>
          </cell>
          <cell r="G239">
            <v>1</v>
          </cell>
          <cell r="H239">
            <v>300</v>
          </cell>
        </row>
        <row r="248">
          <cell r="G248" t="str">
            <v>US$/Unidad</v>
          </cell>
          <cell r="H248">
            <v>300</v>
          </cell>
        </row>
        <row r="249">
          <cell r="G249" t="str">
            <v>US$/Unidad</v>
          </cell>
          <cell r="H249">
            <v>300</v>
          </cell>
        </row>
        <row r="254">
          <cell r="H254" t="str">
            <v>I-404</v>
          </cell>
        </row>
        <row r="257">
          <cell r="E257" t="str">
            <v xml:space="preserve"> </v>
          </cell>
        </row>
        <row r="258">
          <cell r="E258" t="str">
            <v>AP060RH00-070</v>
          </cell>
          <cell r="F258" t="str">
            <v>Aislador rígido horizontal polimérico para suspensión  más accesorios  60 kV, 70 kN</v>
          </cell>
          <cell r="H258">
            <v>240.16292982392315</v>
          </cell>
        </row>
        <row r="260">
          <cell r="E260" t="str">
            <v>Aislador rígido horizontal polimérico para suspensión  más accesorios  60 kV, 70 kN</v>
          </cell>
        </row>
        <row r="262">
          <cell r="F262" t="str">
            <v>TIPO DE CAMBIO (S/.POR US$) :</v>
          </cell>
          <cell r="G262">
            <v>3.2450000000000001</v>
          </cell>
        </row>
        <row r="263">
          <cell r="F263" t="str">
            <v>FECHA DE REFERENCIA :</v>
          </cell>
          <cell r="G263">
            <v>43100</v>
          </cell>
        </row>
        <row r="265">
          <cell r="H265" t="str">
            <v xml:space="preserve">PRECIO </v>
          </cell>
        </row>
        <row r="266">
          <cell r="E266" t="str">
            <v>FUENTE</v>
          </cell>
          <cell r="G266" t="str">
            <v>TIPO</v>
          </cell>
          <cell r="H266" t="str">
            <v>UNITARIO</v>
          </cell>
        </row>
        <row r="267">
          <cell r="H267" t="str">
            <v>(US$/Juego)</v>
          </cell>
        </row>
        <row r="268">
          <cell r="E268" t="str">
            <v>ENERGIA &amp; TELECOMUNICACIONES SOLUCIONES REPORTE ADUANAS 20160315</v>
          </cell>
          <cell r="G268">
            <v>0</v>
          </cell>
          <cell r="H268">
            <v>140.40828124999999</v>
          </cell>
        </row>
        <row r="269">
          <cell r="E269" t="str">
            <v>REPORTE EMPRESA :ELECTROCENTRO - CON FACTURA N° OC_4210008517</v>
          </cell>
          <cell r="G269">
            <v>1</v>
          </cell>
          <cell r="H269">
            <v>91.676367869615831</v>
          </cell>
        </row>
        <row r="270">
          <cell r="E270" t="str">
            <v>REPORTE EMPRESA :EDELNOR - CON FACTURA N° 0003-00049227</v>
          </cell>
          <cell r="G270">
            <v>1</v>
          </cell>
          <cell r="H270">
            <v>41.730000000000004</v>
          </cell>
        </row>
        <row r="271">
          <cell r="E271" t="str">
            <v>REPORTE EMPRESA :LUZ DEL SUR - CON FACTURA N° F52100002123</v>
          </cell>
          <cell r="G271">
            <v>1</v>
          </cell>
          <cell r="H271">
            <v>463.5</v>
          </cell>
        </row>
        <row r="272">
          <cell r="E272" t="str">
            <v>REPORTE EMPRESA :LUZ DEL SUR - CON FACTURA N° F52100002122</v>
          </cell>
          <cell r="G272">
            <v>1</v>
          </cell>
          <cell r="H272">
            <v>463.5</v>
          </cell>
        </row>
        <row r="283">
          <cell r="G283" t="str">
            <v>US$/Unidad</v>
          </cell>
          <cell r="H283">
            <v>240.16292982392315</v>
          </cell>
        </row>
        <row r="284">
          <cell r="G284" t="str">
            <v>US$/Unidad</v>
          </cell>
          <cell r="H284">
            <v>240.16292982392315</v>
          </cell>
        </row>
        <row r="289">
          <cell r="H289" t="str">
            <v>I-404</v>
          </cell>
        </row>
        <row r="292">
          <cell r="E292" t="str">
            <v xml:space="preserve"> </v>
          </cell>
        </row>
        <row r="293">
          <cell r="E293" t="str">
            <v>AP060AN00-120</v>
          </cell>
          <cell r="F293" t="str">
            <v>Aisladores poliméricos de silicona en anclaje más accesorios  60 kV, 120 kN</v>
          </cell>
          <cell r="H293">
            <v>119.30591080545796</v>
          </cell>
        </row>
        <row r="295">
          <cell r="E295" t="str">
            <v>Aisladores poliméricos de silicona en anclaje más accesorios  60 kV, 120 kN</v>
          </cell>
        </row>
        <row r="297">
          <cell r="F297" t="str">
            <v>TIPO DE CAMBIO (S/.POR US$) :</v>
          </cell>
          <cell r="G297">
            <v>3.2450000000000001</v>
          </cell>
        </row>
        <row r="298">
          <cell r="F298" t="str">
            <v>FECHA DE REFERENCIA :</v>
          </cell>
          <cell r="G298">
            <v>43100</v>
          </cell>
        </row>
        <row r="300">
          <cell r="H300" t="str">
            <v xml:space="preserve">PRECIO </v>
          </cell>
        </row>
        <row r="301">
          <cell r="E301" t="str">
            <v>FUENTE</v>
          </cell>
          <cell r="G301" t="str">
            <v>TIPO</v>
          </cell>
          <cell r="H301" t="str">
            <v>UNITARIO</v>
          </cell>
        </row>
        <row r="302">
          <cell r="H302" t="str">
            <v>(US$/Juego)</v>
          </cell>
        </row>
        <row r="303">
          <cell r="E303" t="str">
            <v>REPORTE EMPRESA :ELECTRO ORIENTE - CON FACTURA N° GS-171-2016</v>
          </cell>
          <cell r="G303">
            <v>1</v>
          </cell>
          <cell r="H303">
            <v>83.850035331468902</v>
          </cell>
        </row>
        <row r="304">
          <cell r="E304" t="str">
            <v>REPORTE EMPRESA :ELECTRO ORIENTE - CON FACTURA N° GS-171-2016</v>
          </cell>
          <cell r="G304">
            <v>1</v>
          </cell>
          <cell r="H304">
            <v>154.76178627944702</v>
          </cell>
        </row>
        <row r="311">
          <cell r="G311" t="str">
            <v>US$/Unidad</v>
          </cell>
          <cell r="H311">
            <v>119.30591080545796</v>
          </cell>
        </row>
        <row r="312">
          <cell r="G312" t="str">
            <v>US$/Unidad</v>
          </cell>
          <cell r="H312">
            <v>119.30591080545796</v>
          </cell>
        </row>
        <row r="317">
          <cell r="H317" t="str">
            <v>I-404</v>
          </cell>
        </row>
        <row r="320">
          <cell r="E320" t="str">
            <v xml:space="preserve"> </v>
          </cell>
        </row>
        <row r="321">
          <cell r="E321" t="str">
            <v>AP060AN00-070</v>
          </cell>
          <cell r="F321" t="str">
            <v>Aisladores poliméricos de silicona en anclaje más accesorios  60 kV, 70 kN</v>
          </cell>
          <cell r="H321">
            <v>102.54277777777777</v>
          </cell>
        </row>
        <row r="323">
          <cell r="E323" t="str">
            <v>Aisladores poliméricos de silicona en anclaje más accesorios  60 kV, 70 kN</v>
          </cell>
        </row>
        <row r="325">
          <cell r="F325" t="str">
            <v>TIPO DE CAMBIO (S/.POR US$) :</v>
          </cell>
          <cell r="G325">
            <v>3.2450000000000001</v>
          </cell>
        </row>
        <row r="326">
          <cell r="F326" t="str">
            <v>FECHA DE REFERENCIA :</v>
          </cell>
          <cell r="G326">
            <v>43100</v>
          </cell>
        </row>
        <row r="328">
          <cell r="H328" t="str">
            <v xml:space="preserve">PRECIO </v>
          </cell>
        </row>
        <row r="329">
          <cell r="E329" t="str">
            <v>FUENTE</v>
          </cell>
          <cell r="G329" t="str">
            <v>TIPO</v>
          </cell>
          <cell r="H329" t="str">
            <v>UNITARIO</v>
          </cell>
        </row>
        <row r="330">
          <cell r="H330" t="str">
            <v>(US$/Juego)</v>
          </cell>
        </row>
        <row r="331">
          <cell r="E331" t="str">
            <v>HMV INGENIEROS LTDA SUCURSAL PERU REPORTE ADUANAS 20160328</v>
          </cell>
          <cell r="G331">
            <v>0</v>
          </cell>
          <cell r="H331">
            <v>96.998333333333335</v>
          </cell>
        </row>
        <row r="332">
          <cell r="E332" t="str">
            <v>REPORTE EMPRESA :LUZ DEL SUR - CON FACTURA N° F52100002580</v>
          </cell>
          <cell r="G332">
            <v>1</v>
          </cell>
          <cell r="H332">
            <v>105.06</v>
          </cell>
        </row>
        <row r="333">
          <cell r="E333" t="str">
            <v>REPORTE EMPRESA :LUZ DEL SUR - CON FACTURA N° F52100002579</v>
          </cell>
          <cell r="G333">
            <v>1</v>
          </cell>
          <cell r="H333">
            <v>105.57</v>
          </cell>
        </row>
        <row r="334">
          <cell r="E334" t="str">
            <v/>
          </cell>
          <cell r="H334" t="str">
            <v/>
          </cell>
        </row>
        <row r="343">
          <cell r="G343" t="str">
            <v>US$/Unidad</v>
          </cell>
          <cell r="H343">
            <v>102.54277777777777</v>
          </cell>
        </row>
        <row r="344">
          <cell r="G344" t="str">
            <v>US$/Unidad</v>
          </cell>
          <cell r="H344">
            <v>102.54277777777777</v>
          </cell>
        </row>
        <row r="349">
          <cell r="H349" t="str">
            <v>I-404</v>
          </cell>
        </row>
        <row r="352">
          <cell r="E352" t="str">
            <v xml:space="preserve"> </v>
          </cell>
        </row>
        <row r="353">
          <cell r="E353" t="str">
            <v>AP033SU00-070</v>
          </cell>
          <cell r="F353" t="str">
            <v>Aisladores poliméricos de silicona en suspensión más accesorios  33 kV, 70 kN</v>
          </cell>
          <cell r="H353">
            <v>8.269586373333329</v>
          </cell>
        </row>
        <row r="355">
          <cell r="E355" t="str">
            <v>Aisladores poliméricos de silicona en suspensión más accesorios  33 kV, 70 kN</v>
          </cell>
        </row>
        <row r="357">
          <cell r="F357" t="str">
            <v>TIPO DE CAMBIO (S/.POR US$) :</v>
          </cell>
          <cell r="G357">
            <v>3.2450000000000001</v>
          </cell>
        </row>
        <row r="358">
          <cell r="F358" t="str">
            <v>FECHA DE REFERENCIA :</v>
          </cell>
          <cell r="G358">
            <v>43100</v>
          </cell>
        </row>
        <row r="360">
          <cell r="H360" t="str">
            <v xml:space="preserve">PRECIO </v>
          </cell>
        </row>
        <row r="361">
          <cell r="E361" t="str">
            <v>FUENTE</v>
          </cell>
          <cell r="G361" t="str">
            <v>TIPO</v>
          </cell>
          <cell r="H361" t="str">
            <v>UNITARIO</v>
          </cell>
        </row>
        <row r="362">
          <cell r="H362" t="str">
            <v>(US$/Juego)</v>
          </cell>
        </row>
        <row r="363">
          <cell r="E363" t="str">
            <v>MANUFACTURAS INDUSTRIALES MENDOZA S.A. REPORTE ADUANAS 20170425</v>
          </cell>
          <cell r="G363">
            <v>0</v>
          </cell>
          <cell r="H363">
            <v>8.2125228571428579</v>
          </cell>
        </row>
        <row r="364">
          <cell r="E364" t="str">
            <v>LUCIEN SERVICIOS GENERALES E.I.R.L. REPORTE ADUANAS 20170410</v>
          </cell>
          <cell r="G364">
            <v>0</v>
          </cell>
          <cell r="H364">
            <v>8.5361406249999998</v>
          </cell>
        </row>
        <row r="365">
          <cell r="E365" t="str">
            <v>SINELCON IMPORT E.I.R.L. REPORTE ADUANAS 20170209</v>
          </cell>
          <cell r="G365">
            <v>0</v>
          </cell>
          <cell r="H365">
            <v>7.7401</v>
          </cell>
        </row>
        <row r="366">
          <cell r="E366" t="str">
            <v>ING Y SERV VALLADARES S Y HNOS SA REPORTE ADUANAS 20170504</v>
          </cell>
          <cell r="G366">
            <v>0</v>
          </cell>
          <cell r="H366">
            <v>7.8707500000000001</v>
          </cell>
        </row>
        <row r="367">
          <cell r="E367" t="str">
            <v>TECSUR S.A. REPORTE ADUANAS 20170213</v>
          </cell>
          <cell r="G367">
            <v>0</v>
          </cell>
          <cell r="H367">
            <v>8.58</v>
          </cell>
        </row>
        <row r="368">
          <cell r="E368" t="str">
            <v>TECSUR S.A. REPORTE ADUANAS 20170420</v>
          </cell>
          <cell r="G368">
            <v>0</v>
          </cell>
          <cell r="H368">
            <v>8.7255238095238088</v>
          </cell>
        </row>
        <row r="369">
          <cell r="E369" t="str">
            <v>TECSUR S.A. REPORTE ADUANAS 20170403</v>
          </cell>
          <cell r="G369">
            <v>0</v>
          </cell>
          <cell r="H369">
            <v>8.6531019978969503</v>
          </cell>
        </row>
        <row r="370">
          <cell r="E370" t="str">
            <v>ENSYS S.A.C. REPORTE ADUANAS 20170510</v>
          </cell>
          <cell r="G370">
            <v>0</v>
          </cell>
          <cell r="H370">
            <v>10.103326719576719</v>
          </cell>
        </row>
        <row r="371">
          <cell r="E371" t="str">
            <v>ELECTROMECANICA EL DETALLE SRL REPORTE ADUANAS 20170126</v>
          </cell>
          <cell r="G371">
            <v>0</v>
          </cell>
          <cell r="H371">
            <v>11.500307131702238</v>
          </cell>
        </row>
        <row r="372">
          <cell r="E372" t="str">
            <v>ELECTROMECANICA EL DETALLE SRL REPORTE ADUANAS 20170418</v>
          </cell>
          <cell r="G372">
            <v>0</v>
          </cell>
          <cell r="H372">
            <v>11.593157894736841</v>
          </cell>
        </row>
        <row r="373">
          <cell r="E373" t="str">
            <v>UNIRED ELECTRICA E.I.R.L. REPORTE ADUANAS 20170508</v>
          </cell>
          <cell r="G373">
            <v>0</v>
          </cell>
          <cell r="H373">
            <v>4.4761631944444451</v>
          </cell>
        </row>
        <row r="374">
          <cell r="E374" t="str">
            <v>TECSUR S.A. REPORTE ADUANAS 20170717</v>
          </cell>
          <cell r="G374">
            <v>0</v>
          </cell>
          <cell r="H374">
            <v>8.3608575727181549</v>
          </cell>
        </row>
        <row r="375">
          <cell r="E375" t="str">
            <v>PANELEK CONTRATISTAS GENERALES S.A.C. REPORTE ADUANAS 20170623</v>
          </cell>
          <cell r="G375">
            <v>0</v>
          </cell>
          <cell r="H375">
            <v>9.7175000000000011</v>
          </cell>
        </row>
        <row r="376">
          <cell r="E376" t="str">
            <v>MANUFACTURAS INDUSTRIALES MENDOZA S.A. REPORTE ADUANAS 20170718</v>
          </cell>
          <cell r="G376">
            <v>0</v>
          </cell>
          <cell r="H376">
            <v>8.1790433333333343</v>
          </cell>
        </row>
        <row r="377">
          <cell r="E377" t="str">
            <v>TECSUR S.A. REPORTE ADUANAS 20170717</v>
          </cell>
          <cell r="G377">
            <v>0</v>
          </cell>
          <cell r="H377">
            <v>8.3608575727181549</v>
          </cell>
        </row>
        <row r="378">
          <cell r="E378" t="str">
            <v>COMERCIALIZADORA DE FABRIC. ELECT. SAC REPORTE ADUANAS 20171013</v>
          </cell>
          <cell r="G378">
            <v>0</v>
          </cell>
          <cell r="H378">
            <v>6.8513999999999999</v>
          </cell>
        </row>
        <row r="379">
          <cell r="E379" t="str">
            <v>MANUFACTURAS INDUSTRIALES MENDOZA S.A. REPORTE ADUANAS 20170919</v>
          </cell>
          <cell r="G379">
            <v>0</v>
          </cell>
          <cell r="H379">
            <v>7.4750499999999995</v>
          </cell>
        </row>
        <row r="380">
          <cell r="E380" t="str">
            <v>PANELEK CONTRATISTAS GENERALES S.A.C. REPORTE ADUANAS 20170918</v>
          </cell>
          <cell r="G380">
            <v>0</v>
          </cell>
          <cell r="H380">
            <v>19.973333333333333</v>
          </cell>
        </row>
        <row r="381">
          <cell r="E381" t="str">
            <v>ELECTROMECANICA EL DETALLE SRL REPORTE ADUANAS 20171017</v>
          </cell>
          <cell r="G381">
            <v>0</v>
          </cell>
          <cell r="H381">
            <v>11.47983416252073</v>
          </cell>
        </row>
        <row r="382">
          <cell r="E382" t="str">
            <v>UNIRED ELECTRICA E.I.R.L. REPORTE ADUANAS 20171018</v>
          </cell>
          <cell r="G382">
            <v>0</v>
          </cell>
          <cell r="H382">
            <v>4.5407098765432092</v>
          </cell>
        </row>
        <row r="383">
          <cell r="E383" t="str">
            <v>UNIRED ELECTRICA E.I.R.L. REPORTE ADUANAS 20171018</v>
          </cell>
          <cell r="G383">
            <v>0</v>
          </cell>
          <cell r="H383">
            <v>4.5407178631051748</v>
          </cell>
        </row>
        <row r="384">
          <cell r="E384" t="str">
            <v>VENTA DE SUMINISTROS Y MATERIALES EL╔CTR REPORTE ADUANAS 20171122</v>
          </cell>
          <cell r="G384">
            <v>0</v>
          </cell>
          <cell r="H384">
            <v>3.1593229166666665</v>
          </cell>
        </row>
        <row r="385">
          <cell r="E385" t="str">
            <v>EDEX REPRESENTACIONES S.A.C. REPORTE ADUANAS 20171214</v>
          </cell>
          <cell r="G385">
            <v>0</v>
          </cell>
          <cell r="H385">
            <v>6.8674500000000007</v>
          </cell>
        </row>
        <row r="386">
          <cell r="E386" t="str">
            <v>EDEX REPRESENTACIONES S.A.C. REPORTE ADUANAS 20171214</v>
          </cell>
          <cell r="G386">
            <v>0</v>
          </cell>
          <cell r="H386">
            <v>7.9517864583333333</v>
          </cell>
        </row>
        <row r="387">
          <cell r="E387" t="str">
            <v>COMERCIALIZADORA DE FABRIC. ELECT. SAC REPORTE ADUANAS 20171227</v>
          </cell>
          <cell r="G387">
            <v>0</v>
          </cell>
          <cell r="H387">
            <v>7.4109749999999996</v>
          </cell>
        </row>
        <row r="393">
          <cell r="G393" t="str">
            <v>US$/Unidad</v>
          </cell>
          <cell r="H393">
            <v>8.4343972927718411</v>
          </cell>
        </row>
        <row r="394">
          <cell r="G394" t="str">
            <v>US$/Unidad</v>
          </cell>
          <cell r="H394">
            <v>8.269586373333329</v>
          </cell>
        </row>
        <row r="399">
          <cell r="H399" t="str">
            <v>I-404</v>
          </cell>
        </row>
        <row r="402">
          <cell r="E402" t="str">
            <v xml:space="preserve"> </v>
          </cell>
        </row>
        <row r="403">
          <cell r="E403" t="str">
            <v>AP033RH00-070</v>
          </cell>
          <cell r="F403" t="str">
            <v>Aislador rígido horizontal polimérico para suspensión  más accesorios  33 kV, 70 kN</v>
          </cell>
          <cell r="H403">
            <v>121.70064004329004</v>
          </cell>
        </row>
        <row r="405">
          <cell r="E405" t="str">
            <v>Aislador rígido horizontal polimérico para suspensión  más accesorios  33 kV, 70 kN</v>
          </cell>
        </row>
        <row r="407">
          <cell r="F407" t="str">
            <v>TIPO DE CAMBIO (S/.POR US$) :</v>
          </cell>
          <cell r="G407">
            <v>3.2450000000000001</v>
          </cell>
        </row>
        <row r="408">
          <cell r="F408" t="str">
            <v>FECHA DE REFERENCIA :</v>
          </cell>
          <cell r="G408">
            <v>43100</v>
          </cell>
        </row>
        <row r="410">
          <cell r="H410" t="str">
            <v xml:space="preserve">PRECIO </v>
          </cell>
        </row>
        <row r="411">
          <cell r="E411" t="str">
            <v>FUENTE</v>
          </cell>
          <cell r="G411" t="str">
            <v>TIPO</v>
          </cell>
          <cell r="H411" t="str">
            <v>UNITARIO</v>
          </cell>
        </row>
        <row r="412">
          <cell r="H412" t="str">
            <v>(US$/Juego)</v>
          </cell>
        </row>
        <row r="413">
          <cell r="E413" t="str">
            <v>ELECTRO FERRO CENTRO S.A.C. - EFC SAC REPORTE ADUANAS 20141013</v>
          </cell>
          <cell r="G413">
            <v>0</v>
          </cell>
          <cell r="H413">
            <v>104.00416666666666</v>
          </cell>
        </row>
        <row r="414">
          <cell r="E414" t="str">
            <v>ENSYS S.A.C. REPORTE ADUANAS 20140603</v>
          </cell>
          <cell r="G414">
            <v>0</v>
          </cell>
          <cell r="H414">
            <v>73.876857142857133</v>
          </cell>
        </row>
        <row r="415">
          <cell r="E415" t="str">
            <v>ENSYS S.A.C. REPORTE ADUANAS 20140603</v>
          </cell>
          <cell r="G415">
            <v>0</v>
          </cell>
          <cell r="H415">
            <v>59.957900000000002</v>
          </cell>
        </row>
        <row r="416">
          <cell r="E416" t="str">
            <v>ENSYS S.A.C. REPORTE ADUANAS 20141103</v>
          </cell>
          <cell r="G416">
            <v>0</v>
          </cell>
          <cell r="H416">
            <v>248.96363636363637</v>
          </cell>
        </row>
        <row r="417">
          <cell r="E417" t="str">
            <v/>
          </cell>
          <cell r="H417" t="str">
            <v/>
          </cell>
        </row>
        <row r="418">
          <cell r="E418" t="str">
            <v/>
          </cell>
          <cell r="H418" t="str">
            <v/>
          </cell>
        </row>
        <row r="425">
          <cell r="G425" t="str">
            <v>US$/Unidad</v>
          </cell>
          <cell r="H425">
            <v>121.70064004329004</v>
          </cell>
        </row>
        <row r="426">
          <cell r="G426" t="str">
            <v>US$/Unidad</v>
          </cell>
          <cell r="H426">
            <v>121.70064004329004</v>
          </cell>
        </row>
        <row r="431">
          <cell r="H431" t="str">
            <v>I-404</v>
          </cell>
        </row>
        <row r="434">
          <cell r="E434" t="str">
            <v xml:space="preserve"> </v>
          </cell>
        </row>
        <row r="435">
          <cell r="E435" t="str">
            <v>AP033AN00-070</v>
          </cell>
          <cell r="F435" t="str">
            <v>Aisladores poliméricos de silicona en anclaje más accesorios 33 kV, 70 kN</v>
          </cell>
          <cell r="H435">
            <v>19.083644290466683</v>
          </cell>
        </row>
        <row r="437">
          <cell r="E437" t="str">
            <v>Aisladores poliméricos de silicona en anclaje más accesorios 33 kV, 70 kN</v>
          </cell>
        </row>
        <row r="439">
          <cell r="F439" t="str">
            <v>TIPO DE CAMBIO (S/.POR US$) :</v>
          </cell>
          <cell r="G439">
            <v>3.2450000000000001</v>
          </cell>
        </row>
        <row r="440">
          <cell r="F440" t="str">
            <v>FECHA DE REFERENCIA :</v>
          </cell>
          <cell r="G440">
            <v>43100</v>
          </cell>
        </row>
        <row r="442">
          <cell r="H442" t="str">
            <v xml:space="preserve">PRECIO </v>
          </cell>
        </row>
        <row r="443">
          <cell r="E443" t="str">
            <v>FUENTE</v>
          </cell>
          <cell r="G443" t="str">
            <v>TIPO</v>
          </cell>
          <cell r="H443" t="str">
            <v>UNITARIO</v>
          </cell>
        </row>
        <row r="444">
          <cell r="H444" t="str">
            <v>(US$/Juego)</v>
          </cell>
        </row>
        <row r="445">
          <cell r="E445" t="str">
            <v>VENTA DE SUMINISTROS Y MATERIALES EL╔CTR REPORTE ADUANAS 20170206</v>
          </cell>
          <cell r="G445">
            <v>0</v>
          </cell>
          <cell r="H445">
            <v>18.62</v>
          </cell>
        </row>
        <row r="446">
          <cell r="E446" t="str">
            <v>DISTRIBUCIËN INGENIER═A Y FABRICACIONES REPORTE ADUANAS 20170531</v>
          </cell>
          <cell r="G446">
            <v>0</v>
          </cell>
          <cell r="H446">
            <v>21.734027777777776</v>
          </cell>
        </row>
        <row r="447">
          <cell r="E447" t="str">
            <v>MANUFACTURAS INDUSTRIALES MENDOZA S.A. REPORTE ADUANAS 20170425</v>
          </cell>
          <cell r="G447">
            <v>0</v>
          </cell>
          <cell r="H447">
            <v>16.796009999999999</v>
          </cell>
        </row>
        <row r="448">
          <cell r="E448" t="str">
            <v>VENTA DE SUMINISTROS Y MATERIALES EL╔CTR REPORTE ADUANAS 20170331</v>
          </cell>
          <cell r="G448">
            <v>0</v>
          </cell>
          <cell r="H448">
            <v>19.125</v>
          </cell>
        </row>
        <row r="449">
          <cell r="E449" t="str">
            <v>MEGA ELECTRIC COMPANY E.I.R.L. REPORTE ADUANAS 20170308</v>
          </cell>
          <cell r="G449">
            <v>0</v>
          </cell>
          <cell r="H449">
            <v>15.742400000000002</v>
          </cell>
        </row>
        <row r="450">
          <cell r="E450" t="str">
            <v>TECSUR S.A. REPORTE ADUANAS 20170420</v>
          </cell>
          <cell r="G450">
            <v>0</v>
          </cell>
          <cell r="H450">
            <v>8.7255154639175263</v>
          </cell>
        </row>
        <row r="451">
          <cell r="E451" t="str">
            <v>TECSUR S.A. REPORTE ADUANAS 20170213</v>
          </cell>
          <cell r="G451">
            <v>0</v>
          </cell>
          <cell r="H451">
            <v>30.255346409364122</v>
          </cell>
        </row>
        <row r="452">
          <cell r="E452" t="str">
            <v>TECSUR S.A. REPORTE ADUANAS 20170213</v>
          </cell>
          <cell r="G452">
            <v>0</v>
          </cell>
          <cell r="H452">
            <v>30.26</v>
          </cell>
        </row>
        <row r="453">
          <cell r="E453" t="str">
            <v>UNIRED ELECTRICA E.I.R.L. REPORTE ADUANAS 20170508</v>
          </cell>
          <cell r="G453">
            <v>0</v>
          </cell>
          <cell r="H453">
            <v>9.5917894736842104</v>
          </cell>
        </row>
        <row r="454">
          <cell r="E454" t="str">
            <v>UNIRED ELECTRICA E.I.R.L. REPORTE ADUANAS 20170225</v>
          </cell>
          <cell r="G454">
            <v>0</v>
          </cell>
          <cell r="H454">
            <v>8.5677400000000006</v>
          </cell>
        </row>
        <row r="455">
          <cell r="E455" t="str">
            <v>UNIRED ELECTRICA E.I.R.L. REPORTE ADUANAS 20170225</v>
          </cell>
          <cell r="G455">
            <v>0</v>
          </cell>
          <cell r="H455">
            <v>9.6387</v>
          </cell>
        </row>
        <row r="456">
          <cell r="E456" t="str">
            <v>VENTA DE SUMINISTROS Y MATERIALES EL╔CTR REPORTE ADUANAS 20170907</v>
          </cell>
          <cell r="G456">
            <v>0</v>
          </cell>
          <cell r="H456">
            <v>11.191400000000002</v>
          </cell>
        </row>
        <row r="457">
          <cell r="E457" t="str">
            <v>VENTA DE SUMINISTROS Y MATERIALES EL╔CTR REPORTE ADUANAS 20170908</v>
          </cell>
          <cell r="G457">
            <v>0</v>
          </cell>
          <cell r="H457">
            <v>6.1124999999999998</v>
          </cell>
        </row>
        <row r="458">
          <cell r="E458" t="str">
            <v>MANUFACTURAS INDUSTRIALES MENDOZA S.A. REPORTE ADUANAS 20171010</v>
          </cell>
          <cell r="G458">
            <v>0</v>
          </cell>
          <cell r="H458">
            <v>8.2530633333333334</v>
          </cell>
        </row>
        <row r="459">
          <cell r="E459" t="str">
            <v>ELECTROMECANICA EL DETALLE SRL REPORTE ADUANAS 20171017</v>
          </cell>
          <cell r="G459">
            <v>0</v>
          </cell>
          <cell r="H459">
            <v>28.59887225548902</v>
          </cell>
        </row>
        <row r="460">
          <cell r="E460" t="str">
            <v>UNIRED ELECTRICA E.I.R.L. REPORTE ADUANAS 20171018</v>
          </cell>
          <cell r="G460">
            <v>0</v>
          </cell>
          <cell r="H460">
            <v>8.6489857142857147</v>
          </cell>
        </row>
        <row r="461">
          <cell r="E461" t="str">
            <v>VENTA DE SUMINISTROS Y MATERIALES EL╔CTR REPORTE ADUANAS 20171122</v>
          </cell>
          <cell r="G461">
            <v>0</v>
          </cell>
          <cell r="H461">
            <v>3.1613310185185184</v>
          </cell>
        </row>
        <row r="462">
          <cell r="E462" t="str">
            <v>COMERCIALIZADORA DE FABRIC. ELECT. SAC REPORTE ADUANAS 20171227</v>
          </cell>
          <cell r="G462">
            <v>0</v>
          </cell>
          <cell r="H462">
            <v>12.969200000000001</v>
          </cell>
        </row>
        <row r="463">
          <cell r="E463" t="str">
            <v>TYCO ELECTRONICS DEL PERU S.A.C. REPORTE ADUANAS 20171220</v>
          </cell>
          <cell r="G463">
            <v>0</v>
          </cell>
          <cell r="H463">
            <v>40.454066666666662</v>
          </cell>
        </row>
        <row r="464">
          <cell r="E464" t="str">
            <v>ENSYS S.A.C. REPORTE ADUANAS 20171228</v>
          </cell>
          <cell r="G464">
            <v>0</v>
          </cell>
          <cell r="H464">
            <v>65.473148148148155</v>
          </cell>
        </row>
        <row r="465">
          <cell r="E465" t="str">
            <v>ENSYS S.A.C. REPORTE ADUANAS 20171228</v>
          </cell>
          <cell r="G465">
            <v>0</v>
          </cell>
          <cell r="H465">
            <v>71.708888888888893</v>
          </cell>
        </row>
        <row r="469">
          <cell r="G469" t="str">
            <v>US$/Unidad</v>
          </cell>
          <cell r="H469">
            <v>21.220380245241618</v>
          </cell>
        </row>
        <row r="470">
          <cell r="G470" t="str">
            <v>US$/Unidad</v>
          </cell>
          <cell r="H470">
            <v>19.083644290466683</v>
          </cell>
        </row>
        <row r="475">
          <cell r="H475" t="str">
            <v>I-404</v>
          </cell>
        </row>
        <row r="478">
          <cell r="E478" t="str">
            <v xml:space="preserve"> </v>
          </cell>
        </row>
        <row r="479">
          <cell r="E479" t="str">
            <v>AV070</v>
          </cell>
          <cell r="F479" t="str">
            <v>Aislador de Vidrio, 70 kN</v>
          </cell>
          <cell r="H479">
            <v>6.913690278952811</v>
          </cell>
        </row>
        <row r="481">
          <cell r="E481" t="str">
            <v>Aislador de Vidrio, 70 kN</v>
          </cell>
        </row>
        <row r="483">
          <cell r="F483" t="str">
            <v>TIPO DE CAMBIO (S/.POR US$) :</v>
          </cell>
          <cell r="G483">
            <v>3.2450000000000001</v>
          </cell>
        </row>
        <row r="484">
          <cell r="F484" t="str">
            <v>FECHA DE REFERENCIA :</v>
          </cell>
          <cell r="G484">
            <v>43100</v>
          </cell>
        </row>
        <row r="486">
          <cell r="H486" t="str">
            <v xml:space="preserve">PRECIO </v>
          </cell>
        </row>
        <row r="487">
          <cell r="E487" t="str">
            <v>FUENTE</v>
          </cell>
          <cell r="G487" t="str">
            <v>TIPO</v>
          </cell>
          <cell r="H487" t="str">
            <v>UNITARIO</v>
          </cell>
        </row>
        <row r="488">
          <cell r="H488" t="str">
            <v>(US$/UND)</v>
          </cell>
        </row>
        <row r="489">
          <cell r="E489" t="str">
            <v>HUEMURA SOCIEDAD ANONIMA CERRADA REPORTE ADUANAS 20170815</v>
          </cell>
          <cell r="G489">
            <v>0</v>
          </cell>
          <cell r="H489">
            <v>6.2508333333333335</v>
          </cell>
        </row>
        <row r="490">
          <cell r="E490" t="str">
            <v>HUEMURA SOCIEDAD ANONIMA CERRADA REPORTE ADUANAS 20170815</v>
          </cell>
          <cell r="G490">
            <v>0</v>
          </cell>
          <cell r="H490">
            <v>6.2508101851851849</v>
          </cell>
        </row>
        <row r="491">
          <cell r="E491" t="str">
            <v>HUEMURA SOCIEDAD ANONIMA CERRADA REPORTE ADUANAS 20170815</v>
          </cell>
          <cell r="G491">
            <v>0</v>
          </cell>
          <cell r="H491">
            <v>6.2508333333333335</v>
          </cell>
        </row>
        <row r="492">
          <cell r="E492" t="str">
            <v>GCZ INGENIEROS S.A.C. REPORTE ADUANAS 20171226</v>
          </cell>
          <cell r="G492">
            <v>0</v>
          </cell>
          <cell r="H492">
            <v>8.9022842639593911</v>
          </cell>
        </row>
        <row r="500">
          <cell r="G500" t="str">
            <v>US$/Unidad</v>
          </cell>
          <cell r="H500">
            <v>6.913690278952811</v>
          </cell>
        </row>
        <row r="501">
          <cell r="G501" t="str">
            <v>US$/Unidad</v>
          </cell>
          <cell r="H501">
            <v>6.913690278952811</v>
          </cell>
        </row>
        <row r="505">
          <cell r="H505" t="str">
            <v>I-404</v>
          </cell>
        </row>
        <row r="508">
          <cell r="E508" t="str">
            <v xml:space="preserve"> </v>
          </cell>
        </row>
        <row r="509">
          <cell r="E509" t="str">
            <v>AV120</v>
          </cell>
          <cell r="F509" t="str">
            <v>Aislador de Vidrio, 120 kN</v>
          </cell>
          <cell r="H509">
            <v>10.730234300180511</v>
          </cell>
        </row>
        <row r="511">
          <cell r="E511" t="str">
            <v>Aislador de Vidrio, 120 kN</v>
          </cell>
        </row>
        <row r="513">
          <cell r="F513" t="str">
            <v>TIPO DE CAMBIO (S/.POR US$) :</v>
          </cell>
          <cell r="G513">
            <v>3.2450000000000001</v>
          </cell>
        </row>
        <row r="514">
          <cell r="F514" t="str">
            <v>FECHA DE REFERENCIA :</v>
          </cell>
          <cell r="G514">
            <v>43100</v>
          </cell>
        </row>
        <row r="516">
          <cell r="H516" t="str">
            <v xml:space="preserve">PRECIO </v>
          </cell>
        </row>
        <row r="517">
          <cell r="E517" t="str">
            <v>FUENTE</v>
          </cell>
          <cell r="G517" t="str">
            <v>TIPO</v>
          </cell>
          <cell r="H517" t="str">
            <v>UNITARIO</v>
          </cell>
        </row>
        <row r="518">
          <cell r="H518" t="str">
            <v>(US$/UND)</v>
          </cell>
        </row>
        <row r="519">
          <cell r="E519" t="str">
            <v>DFJ INGENIERIA Y SUMINISTROS S.A.C. REPORTE ADUANAS 20170301</v>
          </cell>
          <cell r="G519">
            <v>0</v>
          </cell>
          <cell r="H519">
            <v>9.7735483870967741</v>
          </cell>
        </row>
        <row r="520">
          <cell r="E520" t="str">
            <v>ABB S.A. REPORTE ADUANAS 20170203</v>
          </cell>
          <cell r="G520">
            <v>0</v>
          </cell>
          <cell r="H520">
            <v>15.6281125</v>
          </cell>
        </row>
        <row r="521">
          <cell r="E521" t="str">
            <v>AB TECHNOLOGY SAC REPORTE ADUANAS 20170322</v>
          </cell>
          <cell r="G521">
            <v>0</v>
          </cell>
          <cell r="H521">
            <v>15.99</v>
          </cell>
        </row>
        <row r="522">
          <cell r="E522" t="str">
            <v>PROYECTOS DE INFRAESTRUCTURA DEL PERU S. REPORTE ADUANAS 20170207</v>
          </cell>
          <cell r="G522">
            <v>0</v>
          </cell>
          <cell r="H522">
            <v>10.49</v>
          </cell>
        </row>
        <row r="523">
          <cell r="E523" t="str">
            <v>PROYECTOS DE INFRAESTRUCTURA DEL PERU S. REPORTE ADUANAS 20170207</v>
          </cell>
          <cell r="G523">
            <v>0</v>
          </cell>
          <cell r="H523">
            <v>10.49</v>
          </cell>
        </row>
        <row r="524">
          <cell r="E524" t="str">
            <v>PROYECTOS DE INFRAESTRUCTURA DEL PERU S. REPORTE ADUANAS 20170207</v>
          </cell>
          <cell r="G524">
            <v>0</v>
          </cell>
          <cell r="H524">
            <v>10.49</v>
          </cell>
        </row>
        <row r="525">
          <cell r="E525" t="str">
            <v>PROYECTOS DE INFRAESTRUCTURA DEL PERU S. REPORTE ADUANAS 20170207</v>
          </cell>
          <cell r="G525">
            <v>0</v>
          </cell>
          <cell r="H525">
            <v>10.49</v>
          </cell>
        </row>
        <row r="526">
          <cell r="E526" t="str">
            <v>PROYECTOS DE INFRAESTRUCTURA DEL PERU S. REPORTE ADUANAS 20170207</v>
          </cell>
          <cell r="G526">
            <v>0</v>
          </cell>
          <cell r="H526">
            <v>10.49</v>
          </cell>
        </row>
        <row r="527">
          <cell r="E527" t="str">
            <v>PROYECTOS DE INFRAESTRUCTURA DEL PERU S. REPORTE ADUANAS 20170117</v>
          </cell>
          <cell r="G527">
            <v>0</v>
          </cell>
          <cell r="H527">
            <v>10.518205128205128</v>
          </cell>
        </row>
        <row r="528">
          <cell r="E528" t="str">
            <v>PROYECTOS DE INFRAESTRUCTURA DEL PERU S. REPORTE ADUANAS 20170117</v>
          </cell>
          <cell r="G528">
            <v>0</v>
          </cell>
          <cell r="H528">
            <v>10.518166666666666</v>
          </cell>
        </row>
        <row r="529">
          <cell r="E529" t="str">
            <v>PROYECTOS DE INFRAESTRUCTURA DEL PERU S. REPORTE ADUANAS 20170117</v>
          </cell>
          <cell r="G529">
            <v>0</v>
          </cell>
          <cell r="H529">
            <v>10.518160442600276</v>
          </cell>
        </row>
        <row r="530">
          <cell r="E530" t="str">
            <v>PROYECTOS DE INFRAESTRUCTURA DEL PERU S. REPORTE ADUANAS 20170117</v>
          </cell>
          <cell r="G530">
            <v>0</v>
          </cell>
          <cell r="H530">
            <v>10.518166666666668</v>
          </cell>
        </row>
        <row r="531">
          <cell r="E531" t="str">
            <v>ANDES PERU TRADING S.A.C. REPORTE ADUANAS 20170426</v>
          </cell>
          <cell r="G531">
            <v>0</v>
          </cell>
          <cell r="H531">
            <v>10.9</v>
          </cell>
        </row>
        <row r="532">
          <cell r="E532" t="str">
            <v>LA VIRGEN SOCIEDAD ANONIMA CERRADA- LA V REPORTE ADUANAS 20170628</v>
          </cell>
          <cell r="G532">
            <v>0</v>
          </cell>
          <cell r="H532">
            <v>7.4150198019801978</v>
          </cell>
        </row>
        <row r="533">
          <cell r="E533" t="str">
            <v>HUEMURA SOCIEDAD ANONIMA CERRADA REPORTE ADUANAS 20170815</v>
          </cell>
          <cell r="G533">
            <v>0</v>
          </cell>
          <cell r="H533">
            <v>6.9077192982456141</v>
          </cell>
        </row>
        <row r="534">
          <cell r="E534" t="str">
            <v>HUEMURA SOCIEDAD ANONIMA CERRADA REPORTE ADUANAS 20170815</v>
          </cell>
          <cell r="G534">
            <v>0</v>
          </cell>
          <cell r="H534">
            <v>6.9077083333333338</v>
          </cell>
        </row>
        <row r="535">
          <cell r="E535" t="str">
            <v>ANDES PERU TRADING S.A.C. REPORTE ADUANAS 20170808</v>
          </cell>
          <cell r="G535">
            <v>0</v>
          </cell>
          <cell r="H535">
            <v>10.936</v>
          </cell>
        </row>
        <row r="536">
          <cell r="E536" t="str">
            <v>PROYECTOS DE INFRAESTRUCTURA DEL PERU S. REPORTE ADUANAS 20171030</v>
          </cell>
          <cell r="G536">
            <v>0</v>
          </cell>
          <cell r="H536">
            <v>13.360798611111111</v>
          </cell>
        </row>
        <row r="537">
          <cell r="E537" t="str">
            <v>TRANSMISORA ELECTRICA DEL SUR 2 S.A.C. T REPORTE ADUANAS 20170922</v>
          </cell>
          <cell r="G537">
            <v>0</v>
          </cell>
          <cell r="H537">
            <v>8.001455</v>
          </cell>
        </row>
        <row r="538">
          <cell r="E538" t="str">
            <v>CJR RENEWABLES PERU SOCIEDAD ANONIMA CER REPORTE ADUANAS 20171103</v>
          </cell>
          <cell r="G538">
            <v>0</v>
          </cell>
          <cell r="H538">
            <v>29.976530612244897</v>
          </cell>
        </row>
        <row r="541">
          <cell r="G541" t="str">
            <v>US$/Unidad</v>
          </cell>
          <cell r="H541">
            <v>11.515979572407534</v>
          </cell>
        </row>
        <row r="542">
          <cell r="G542" t="str">
            <v>US$/Unidad</v>
          </cell>
          <cell r="H542">
            <v>10.730234300180511</v>
          </cell>
        </row>
        <row r="547">
          <cell r="H547" t="str">
            <v>I-404</v>
          </cell>
        </row>
        <row r="550">
          <cell r="E550" t="str">
            <v xml:space="preserve"> </v>
          </cell>
        </row>
        <row r="551">
          <cell r="E551" t="str">
            <v>AV160</v>
          </cell>
          <cell r="F551" t="str">
            <v>Aislador de Vidrio, 160 kN</v>
          </cell>
          <cell r="H551">
            <v>14.343804089769691</v>
          </cell>
        </row>
        <row r="553">
          <cell r="E553" t="str">
            <v>Aislador de Vidrio, 160 kN</v>
          </cell>
        </row>
        <row r="555">
          <cell r="F555" t="str">
            <v>TIPO DE CAMBIO (S/.POR US$) :</v>
          </cell>
          <cell r="G555">
            <v>3.2450000000000001</v>
          </cell>
        </row>
        <row r="556">
          <cell r="F556" t="str">
            <v>FECHA DE REFERENCIA :</v>
          </cell>
          <cell r="G556">
            <v>43100</v>
          </cell>
        </row>
        <row r="558">
          <cell r="H558" t="str">
            <v xml:space="preserve">PRECIO </v>
          </cell>
        </row>
        <row r="559">
          <cell r="E559" t="str">
            <v>FUENTE</v>
          </cell>
          <cell r="G559" t="str">
            <v>TIPO</v>
          </cell>
          <cell r="H559" t="str">
            <v>UNITARIO</v>
          </cell>
        </row>
        <row r="560">
          <cell r="H560" t="str">
            <v>(US$/UND)</v>
          </cell>
        </row>
        <row r="561">
          <cell r="E561" t="str">
            <v>DFJ INGENIERIA Y SUMINISTROS S.A.C. REPORTE ADUANAS 20170301</v>
          </cell>
          <cell r="G561">
            <v>0</v>
          </cell>
          <cell r="H561">
            <v>12.705611888111889</v>
          </cell>
        </row>
        <row r="562">
          <cell r="E562" t="str">
            <v>AB TECHNOLOGY SAC REPORTE ADUANAS 20170322</v>
          </cell>
          <cell r="G562">
            <v>0</v>
          </cell>
          <cell r="H562">
            <v>21.536666666666665</v>
          </cell>
        </row>
        <row r="563">
          <cell r="E563" t="str">
            <v>PROYECTOS DE INFRAESTRUCTURA DEL PERU S. REPORTE ADUANAS 20170207</v>
          </cell>
          <cell r="G563">
            <v>0</v>
          </cell>
          <cell r="H563">
            <v>11.62</v>
          </cell>
        </row>
        <row r="564">
          <cell r="E564" t="str">
            <v>PROYECTOS DE INFRAESTRUCTURA DEL PERU S. REPORTE ADUANAS 20170207</v>
          </cell>
          <cell r="G564">
            <v>0</v>
          </cell>
          <cell r="H564">
            <v>11.620003891050583</v>
          </cell>
        </row>
        <row r="565">
          <cell r="E565" t="str">
            <v>PROYECTOS DE INFRAESTRUCTURA DEL PERU S. REPORTE ADUANAS 20170207</v>
          </cell>
          <cell r="G565">
            <v>0</v>
          </cell>
          <cell r="H565">
            <v>11.62</v>
          </cell>
        </row>
        <row r="566">
          <cell r="E566" t="str">
            <v>PROYECTOS DE INFRAESTRUCTURA DEL PERU S. REPORTE ADUANAS 20170207</v>
          </cell>
          <cell r="G566">
            <v>0</v>
          </cell>
          <cell r="H566">
            <v>11.62</v>
          </cell>
        </row>
        <row r="567">
          <cell r="E567" t="str">
            <v>PROYECTOS DE INFRAESTRUCTURA DEL PERU S. REPORTE ADUANAS 20170117</v>
          </cell>
          <cell r="G567">
            <v>0</v>
          </cell>
          <cell r="H567">
            <v>11.650989583333333</v>
          </cell>
        </row>
        <row r="568">
          <cell r="E568" t="str">
            <v>PROYECTOS DE INFRAESTRUCTURA DEL PERU S. REPORTE ADUANAS 20170117</v>
          </cell>
          <cell r="G568">
            <v>0</v>
          </cell>
          <cell r="H568">
            <v>11.650989583333333</v>
          </cell>
        </row>
        <row r="569">
          <cell r="E569" t="str">
            <v>ANDES PERU TRADING S.A.C. REPORTE ADUANAS 20170426</v>
          </cell>
          <cell r="G569">
            <v>0</v>
          </cell>
          <cell r="H569">
            <v>14.25</v>
          </cell>
        </row>
        <row r="570">
          <cell r="E570" t="str">
            <v>TRANSMISORA ELECTRICA DEL SUR 2 S.A.C. T REPORTE ADUANAS 20170731</v>
          </cell>
          <cell r="G570">
            <v>0</v>
          </cell>
          <cell r="H570">
            <v>12.29</v>
          </cell>
        </row>
        <row r="571">
          <cell r="E571" t="str">
            <v>PROYECTOS DE INFRAESTRUCTURA DEL PERU S. REPORTE ADUANAS 20171030</v>
          </cell>
          <cell r="G571">
            <v>0</v>
          </cell>
          <cell r="H571">
            <v>17.663580246913579</v>
          </cell>
        </row>
        <row r="572">
          <cell r="E572" t="str">
            <v>ENERGIA &amp; TELECOMUNICACIONES SOLUCIONES REPORTE ADUANAS 20171025</v>
          </cell>
          <cell r="G572">
            <v>0</v>
          </cell>
          <cell r="H572">
            <v>13.948717948717949</v>
          </cell>
        </row>
        <row r="573">
          <cell r="E573" t="str">
            <v>TRANSMISORA ELECTRICA DEL SUR 2 S.A.C. T REPORTE ADUANAS 20170922</v>
          </cell>
          <cell r="G573">
            <v>0</v>
          </cell>
          <cell r="H573">
            <v>11.528360000000001</v>
          </cell>
        </row>
        <row r="574">
          <cell r="E574" t="str">
            <v>CONSTRUCCIONES ELECTROMECANICAS DELCROSA REPORTE ADUANAS 20171204</v>
          </cell>
          <cell r="G574">
            <v>0</v>
          </cell>
          <cell r="H574">
            <v>14.516041666666666</v>
          </cell>
        </row>
        <row r="575">
          <cell r="E575" t="str">
            <v>CONSTRUCCIONES ELECTROMECANICAS DELCROSA REPORTE ADUANAS 20171204</v>
          </cell>
          <cell r="G575">
            <v>0</v>
          </cell>
          <cell r="H575">
            <v>14.516041666666666</v>
          </cell>
        </row>
        <row r="576">
          <cell r="E576" t="str">
            <v>CONSTRUCCIONES ELECTROMECANICAS DELCROSA REPORTE ADUANAS 20171214</v>
          </cell>
          <cell r="G576">
            <v>0</v>
          </cell>
          <cell r="H576">
            <v>41.668541666666663</v>
          </cell>
        </row>
        <row r="577">
          <cell r="E577" t="str">
            <v>CONSTRUCCIONES ELECTROMECANICAS DELCROSA REPORTE ADUANAS 20171204</v>
          </cell>
          <cell r="G577">
            <v>0</v>
          </cell>
          <cell r="H577">
            <v>14.516033591731267</v>
          </cell>
        </row>
        <row r="578">
          <cell r="E578" t="str">
            <v>CONSTRUCCIONES ELECTROMECANICAS DELCROSA REPORTE ADUANAS 20171204</v>
          </cell>
          <cell r="G578">
            <v>0</v>
          </cell>
          <cell r="H578">
            <v>14.516041666666666</v>
          </cell>
        </row>
        <row r="579">
          <cell r="E579" t="str">
            <v>CONSTRUCCIONES ELECTROMECANICAS DELCROSA REPORTE ADUANAS 20171204</v>
          </cell>
          <cell r="G579">
            <v>0</v>
          </cell>
          <cell r="H579">
            <v>14.515972222222224</v>
          </cell>
        </row>
        <row r="585">
          <cell r="G585" t="str">
            <v>US$/Unidad</v>
          </cell>
          <cell r="H585">
            <v>15.15545222572355</v>
          </cell>
        </row>
        <row r="586">
          <cell r="G586" t="str">
            <v>US$/Unidad</v>
          </cell>
          <cell r="H586">
            <v>14.343804089769691</v>
          </cell>
        </row>
        <row r="591">
          <cell r="H591" t="str">
            <v>I-404</v>
          </cell>
        </row>
        <row r="594">
          <cell r="E594" t="str">
            <v xml:space="preserve"> </v>
          </cell>
        </row>
        <row r="595">
          <cell r="E595" t="str">
            <v>GRSU070</v>
          </cell>
          <cell r="F595" t="str">
            <v>Grapa de Suspensión de conductor 70 mm2</v>
          </cell>
          <cell r="H595">
            <v>10.749161386507641</v>
          </cell>
        </row>
        <row r="597">
          <cell r="E597" t="str">
            <v>Grapa de Suspensión de conductor 70 mm2</v>
          </cell>
        </row>
        <row r="599">
          <cell r="F599" t="str">
            <v>TIPO DE CAMBIO (S/.POR US$) :</v>
          </cell>
          <cell r="G599">
            <v>3.2450000000000001</v>
          </cell>
        </row>
        <row r="600">
          <cell r="F600" t="str">
            <v>FECHA DE REFERENCIA :</v>
          </cell>
          <cell r="G600">
            <v>43100</v>
          </cell>
        </row>
        <row r="602">
          <cell r="H602" t="str">
            <v xml:space="preserve">PRECIO </v>
          </cell>
        </row>
        <row r="603">
          <cell r="E603" t="str">
            <v>FUENTE</v>
          </cell>
          <cell r="G603" t="str">
            <v>TIPO</v>
          </cell>
          <cell r="H603" t="str">
            <v>UNITARIO</v>
          </cell>
        </row>
        <row r="604">
          <cell r="H604" t="str">
            <v>(US$/UND)</v>
          </cell>
        </row>
        <row r="605">
          <cell r="E605" t="str">
            <v>TITULAR CHAVIMOCHIC - SUMINISTRA:I.V.S. SAC&amp;FACT./O.C. 0001-006829 - 16/2/2012</v>
          </cell>
          <cell r="G605">
            <v>1</v>
          </cell>
          <cell r="H605">
            <v>10.749161386507641</v>
          </cell>
        </row>
        <row r="616">
          <cell r="G616" t="str">
            <v>US$/Unidad</v>
          </cell>
          <cell r="H616">
            <v>10.749161386507641</v>
          </cell>
        </row>
        <row r="617">
          <cell r="G617" t="str">
            <v>US$/Unidad</v>
          </cell>
          <cell r="H617" t="str">
            <v>NO APLICA</v>
          </cell>
        </row>
        <row r="622">
          <cell r="H622" t="str">
            <v>I-404</v>
          </cell>
        </row>
        <row r="625">
          <cell r="E625" t="str">
            <v xml:space="preserve"> </v>
          </cell>
        </row>
        <row r="626">
          <cell r="E626" t="str">
            <v>GRSU120</v>
          </cell>
          <cell r="F626" t="str">
            <v>Grapa de Suspensión de conductor 120 mm2</v>
          </cell>
          <cell r="H626">
            <v>7.5455830568793205</v>
          </cell>
        </row>
        <row r="628">
          <cell r="E628" t="str">
            <v>Grapa de Suspensión de conductor 120 mm2</v>
          </cell>
        </row>
        <row r="630">
          <cell r="F630" t="str">
            <v>TIPO DE CAMBIO (S/.POR US$) :</v>
          </cell>
          <cell r="G630">
            <v>3.2450000000000001</v>
          </cell>
        </row>
        <row r="631">
          <cell r="F631" t="str">
            <v>FECHA DE REFERENCIA :</v>
          </cell>
          <cell r="G631">
            <v>43100</v>
          </cell>
        </row>
        <row r="633">
          <cell r="H633" t="str">
            <v xml:space="preserve">PRECIO </v>
          </cell>
        </row>
        <row r="634">
          <cell r="E634" t="str">
            <v>FUENTE</v>
          </cell>
          <cell r="G634" t="str">
            <v>TIPO</v>
          </cell>
          <cell r="H634" t="str">
            <v>UNITARIO</v>
          </cell>
        </row>
        <row r="635">
          <cell r="H635" t="str">
            <v>(US$/UND)</v>
          </cell>
        </row>
        <row r="636">
          <cell r="E636" t="str">
            <v>REPORTE EMPRESA :ELECTRO DUNAS - CON FACTURA N° 0001-002303</v>
          </cell>
          <cell r="G636">
            <v>1</v>
          </cell>
          <cell r="H636">
            <v>6.7443286327406495</v>
          </cell>
        </row>
        <row r="637">
          <cell r="E637" t="str">
            <v>REPORTE EMPRESA :ELECTRO DUNAS - CON FACTURA N° 001-000912</v>
          </cell>
          <cell r="G637">
            <v>1</v>
          </cell>
          <cell r="H637">
            <v>7.946210268948656</v>
          </cell>
        </row>
        <row r="638">
          <cell r="E638" t="str">
            <v>REPORTE EMPRESA :ELECTRO DUNAS - CON FACTURA N° 001-000912</v>
          </cell>
          <cell r="G638">
            <v>1</v>
          </cell>
          <cell r="H638">
            <v>7.946210268948656</v>
          </cell>
        </row>
        <row r="647">
          <cell r="G647" t="str">
            <v>US$/Unidad</v>
          </cell>
          <cell r="H647">
            <v>7.5455830568793205</v>
          </cell>
        </row>
        <row r="648">
          <cell r="G648" t="str">
            <v>US$/Unidad</v>
          </cell>
          <cell r="H648">
            <v>7.5455830568793205</v>
          </cell>
        </row>
        <row r="653">
          <cell r="H653" t="str">
            <v>I-404</v>
          </cell>
        </row>
        <row r="656">
          <cell r="E656" t="str">
            <v xml:space="preserve"> </v>
          </cell>
        </row>
        <row r="657">
          <cell r="E657" t="str">
            <v>GRSU240</v>
          </cell>
          <cell r="F657" t="str">
            <v>Grapa de Suspensión de conductor 240 mm2</v>
          </cell>
          <cell r="H657">
            <v>16.79</v>
          </cell>
        </row>
        <row r="659">
          <cell r="E659" t="str">
            <v>Grapa de Suspensión de conductor 240 mm2</v>
          </cell>
        </row>
        <row r="661">
          <cell r="F661" t="str">
            <v>TIPO DE CAMBIO (S/.POR US$) :</v>
          </cell>
          <cell r="G661">
            <v>3.2450000000000001</v>
          </cell>
        </row>
        <row r="662">
          <cell r="F662" t="str">
            <v>FECHA DE REFERENCIA :</v>
          </cell>
          <cell r="G662">
            <v>43100</v>
          </cell>
        </row>
        <row r="664">
          <cell r="H664" t="str">
            <v xml:space="preserve">PRECIO </v>
          </cell>
        </row>
        <row r="665">
          <cell r="E665" t="str">
            <v>FUENTE</v>
          </cell>
          <cell r="G665" t="str">
            <v>TIPO</v>
          </cell>
          <cell r="H665" t="str">
            <v>UNITARIO</v>
          </cell>
        </row>
        <row r="666">
          <cell r="H666" t="str">
            <v>(US$/UND)</v>
          </cell>
        </row>
        <row r="667">
          <cell r="E667" t="str">
            <v>PACOSA S.A.C. REPORTE ADUANAS 20151118</v>
          </cell>
          <cell r="G667">
            <v>0</v>
          </cell>
          <cell r="H667">
            <v>16.79</v>
          </cell>
        </row>
        <row r="678">
          <cell r="G678" t="str">
            <v>US$/Unidad</v>
          </cell>
          <cell r="H678">
            <v>16.79</v>
          </cell>
        </row>
        <row r="679">
          <cell r="G679" t="str">
            <v>US$/Unidad</v>
          </cell>
          <cell r="H679" t="str">
            <v>NO APLICA</v>
          </cell>
        </row>
        <row r="683">
          <cell r="H683" t="str">
            <v>I-404</v>
          </cell>
        </row>
        <row r="686">
          <cell r="E686" t="str">
            <v xml:space="preserve"> </v>
          </cell>
        </row>
        <row r="687">
          <cell r="E687" t="str">
            <v>GRSU300</v>
          </cell>
          <cell r="F687" t="str">
            <v>Grapa de Suspensión de conductor 300 mm2</v>
          </cell>
          <cell r="H687">
            <v>15.202014574736815</v>
          </cell>
        </row>
        <row r="689">
          <cell r="E689" t="str">
            <v>Grapa de Suspensión de conductor 300 mm2</v>
          </cell>
        </row>
        <row r="691">
          <cell r="F691" t="str">
            <v>TIPO DE CAMBIO (S/.POR US$) :</v>
          </cell>
          <cell r="G691">
            <v>3.2450000000000001</v>
          </cell>
        </row>
        <row r="692">
          <cell r="F692" t="str">
            <v>FECHA DE REFERENCIA :</v>
          </cell>
          <cell r="G692">
            <v>43100</v>
          </cell>
        </row>
        <row r="694">
          <cell r="H694" t="str">
            <v xml:space="preserve">PRECIO </v>
          </cell>
        </row>
        <row r="695">
          <cell r="E695" t="str">
            <v>FUENTE</v>
          </cell>
          <cell r="G695" t="str">
            <v>TIPO</v>
          </cell>
          <cell r="H695" t="str">
            <v>UNITARIO</v>
          </cell>
        </row>
        <row r="696">
          <cell r="H696" t="str">
            <v>(US$/UND)</v>
          </cell>
        </row>
        <row r="697">
          <cell r="E697" t="str">
            <v>REPORTE EMPRESA :HIDRANDINA - CON FACTURA N° 3210013176</v>
          </cell>
          <cell r="G697">
            <v>1</v>
          </cell>
          <cell r="H697">
            <v>8.3051368809597044</v>
          </cell>
        </row>
        <row r="698">
          <cell r="E698" t="str">
            <v>REPORTE EMPRESA :HIDRANDINA - CON FACTURA N° 3210013228</v>
          </cell>
          <cell r="G698">
            <v>1</v>
          </cell>
          <cell r="H698">
            <v>7.2329947676208057</v>
          </cell>
        </row>
        <row r="699">
          <cell r="E699" t="str">
            <v>REPORTE EMPRESA :HIDRANDINA - CON FACTURA N° 3210012954</v>
          </cell>
          <cell r="G699">
            <v>1</v>
          </cell>
          <cell r="H699">
            <v>14.669926650366749</v>
          </cell>
        </row>
        <row r="700">
          <cell r="E700" t="str">
            <v>REPORTE EMPRESA :ENEL DISTRIBUCIÓN PERÚ - CON FACTURA N° ZTT20170505B2</v>
          </cell>
          <cell r="G700">
            <v>1</v>
          </cell>
          <cell r="H700">
            <v>30.6</v>
          </cell>
        </row>
        <row r="705">
          <cell r="G705" t="str">
            <v>US$/Unidad</v>
          </cell>
          <cell r="H705">
            <v>15.202014574736815</v>
          </cell>
        </row>
        <row r="706">
          <cell r="G706" t="str">
            <v>US$/Unidad</v>
          </cell>
          <cell r="H706">
            <v>15.202014574736815</v>
          </cell>
        </row>
        <row r="712">
          <cell r="H712" t="str">
            <v>I-404</v>
          </cell>
        </row>
        <row r="715">
          <cell r="E715" t="str">
            <v xml:space="preserve"> </v>
          </cell>
        </row>
        <row r="716">
          <cell r="E716" t="str">
            <v>GRAN070</v>
          </cell>
          <cell r="F716" t="str">
            <v>Grapa de Anclaje de conductor 70 mm2</v>
          </cell>
          <cell r="H716">
            <v>4.2461538461538462</v>
          </cell>
        </row>
        <row r="718">
          <cell r="E718" t="str">
            <v>Grapa de Anclaje de conductor 70 mm2</v>
          </cell>
        </row>
        <row r="720">
          <cell r="F720" t="str">
            <v>TIPO DE CAMBIO (S/.POR US$) :</v>
          </cell>
          <cell r="G720">
            <v>3.2450000000000001</v>
          </cell>
        </row>
        <row r="721">
          <cell r="F721" t="str">
            <v>FECHA DE REFERENCIA :</v>
          </cell>
          <cell r="G721">
            <v>43100</v>
          </cell>
        </row>
        <row r="723">
          <cell r="H723" t="str">
            <v xml:space="preserve">PRECIO </v>
          </cell>
        </row>
        <row r="724">
          <cell r="E724" t="str">
            <v>FUENTE</v>
          </cell>
          <cell r="G724" t="str">
            <v>TIPO</v>
          </cell>
          <cell r="H724" t="str">
            <v>UNITARIO</v>
          </cell>
        </row>
        <row r="725">
          <cell r="H725" t="str">
            <v>(US$/UND)</v>
          </cell>
        </row>
        <row r="726">
          <cell r="E726" t="str">
            <v>REPORTE EMPRESA :HIDRANDINA - CON FACTURA N° 3210013011</v>
          </cell>
          <cell r="G726">
            <v>1</v>
          </cell>
          <cell r="H726">
            <v>4.2461538461538462</v>
          </cell>
        </row>
        <row r="735">
          <cell r="G735" t="str">
            <v>US$/Unidad</v>
          </cell>
          <cell r="H735">
            <v>4.2461538461538462</v>
          </cell>
        </row>
        <row r="736">
          <cell r="G736" t="str">
            <v>US$/Unidad</v>
          </cell>
          <cell r="H736" t="str">
            <v>NO APLICA</v>
          </cell>
        </row>
        <row r="741">
          <cell r="H741" t="str">
            <v>I-404</v>
          </cell>
        </row>
        <row r="744">
          <cell r="E744" t="str">
            <v xml:space="preserve"> </v>
          </cell>
        </row>
        <row r="745">
          <cell r="E745" t="str">
            <v>GRAN120</v>
          </cell>
          <cell r="F745" t="str">
            <v>Grapa de Anclaje de conductor 120 mm2</v>
          </cell>
          <cell r="H745">
            <v>15.103242788750896</v>
          </cell>
        </row>
        <row r="747">
          <cell r="E747" t="str">
            <v>Grapa de Anclaje de conductor 120 mm2</v>
          </cell>
        </row>
        <row r="749">
          <cell r="F749" t="str">
            <v>TIPO DE CAMBIO (S/.POR US$) :</v>
          </cell>
          <cell r="G749">
            <v>3.2450000000000001</v>
          </cell>
        </row>
        <row r="750">
          <cell r="F750" t="str">
            <v>FECHA DE REFERENCIA :</v>
          </cell>
          <cell r="G750">
            <v>43100</v>
          </cell>
        </row>
        <row r="752">
          <cell r="H752" t="str">
            <v xml:space="preserve">PRECIO </v>
          </cell>
        </row>
        <row r="753">
          <cell r="E753" t="str">
            <v>FUENTE</v>
          </cell>
          <cell r="G753" t="str">
            <v>TIPO</v>
          </cell>
          <cell r="H753" t="str">
            <v>UNITARIO</v>
          </cell>
        </row>
        <row r="754">
          <cell r="H754" t="str">
            <v>(US$/UND)</v>
          </cell>
        </row>
        <row r="755">
          <cell r="E755" t="str">
            <v>REPORTE EMPRESA :ELECTRO DUNAS - CON FACTURA N° 0001-002303</v>
          </cell>
          <cell r="G755">
            <v>1</v>
          </cell>
          <cell r="H755">
            <v>20.846106683016554</v>
          </cell>
        </row>
        <row r="756">
          <cell r="E756" t="str">
            <v>REPORTE EMPRESA :ELECTRO DUNAS - CON FACTURA N° 001-000912</v>
          </cell>
          <cell r="G756">
            <v>1</v>
          </cell>
          <cell r="H756">
            <v>23.074572127139366</v>
          </cell>
        </row>
        <row r="757">
          <cell r="E757" t="str">
            <v>REPORTE EMPRESA :HIDRANDINA - CON FACTURA N° 3210013011</v>
          </cell>
          <cell r="G757">
            <v>1</v>
          </cell>
          <cell r="H757">
            <v>4.2461538461538462</v>
          </cell>
        </row>
        <row r="758">
          <cell r="E758" t="str">
            <v>REPORTE EMPRESA :HIDRANDINA - CON FACTURA N° 3210012978</v>
          </cell>
          <cell r="G758">
            <v>1</v>
          </cell>
          <cell r="H758">
            <v>4.2748091603053435</v>
          </cell>
        </row>
        <row r="759">
          <cell r="E759" t="str">
            <v>REPORTE EMPRESA :ELECTRO DUNAS - CON FACTURA N° 001-000912</v>
          </cell>
          <cell r="G759">
            <v>1</v>
          </cell>
          <cell r="H759">
            <v>23.074572127139366</v>
          </cell>
        </row>
        <row r="766">
          <cell r="G766" t="str">
            <v>US$/Unidad</v>
          </cell>
          <cell r="H766">
            <v>15.103242788750896</v>
          </cell>
        </row>
        <row r="767">
          <cell r="G767" t="str">
            <v>US$/Unidad</v>
          </cell>
          <cell r="H767">
            <v>15.103242788750896</v>
          </cell>
        </row>
        <row r="772">
          <cell r="H772" t="str">
            <v>I-404</v>
          </cell>
        </row>
        <row r="775">
          <cell r="E775" t="str">
            <v xml:space="preserve"> </v>
          </cell>
        </row>
        <row r="776">
          <cell r="E776" t="str">
            <v>GRAN240</v>
          </cell>
          <cell r="F776" t="str">
            <v>Grapa de Anclaje de conductor 240 mm2</v>
          </cell>
          <cell r="H776">
            <v>18.031784841075797</v>
          </cell>
        </row>
        <row r="778">
          <cell r="E778" t="str">
            <v>Grapa de Anclaje de conductor 240 mm2</v>
          </cell>
        </row>
        <row r="780">
          <cell r="F780" t="str">
            <v>TIPO DE CAMBIO (S/.POR US$) :</v>
          </cell>
          <cell r="G780">
            <v>3.2450000000000001</v>
          </cell>
        </row>
        <row r="781">
          <cell r="F781" t="str">
            <v>FECHA DE REFERENCIA :</v>
          </cell>
          <cell r="G781">
            <v>43100</v>
          </cell>
        </row>
        <row r="783">
          <cell r="H783" t="str">
            <v xml:space="preserve">PRECIO </v>
          </cell>
        </row>
        <row r="784">
          <cell r="E784" t="str">
            <v>FUENTE</v>
          </cell>
          <cell r="G784" t="str">
            <v>TIPO</v>
          </cell>
          <cell r="H784" t="str">
            <v>UNITARIO</v>
          </cell>
        </row>
        <row r="785">
          <cell r="H785" t="str">
            <v>(US$/UND)</v>
          </cell>
        </row>
        <row r="786">
          <cell r="E786" t="str">
            <v>REPORTE EMPRESA :HIDRANDINA - CON FACTURA N° 3210012954</v>
          </cell>
          <cell r="G786">
            <v>1</v>
          </cell>
          <cell r="H786">
            <v>18.031784841075797</v>
          </cell>
        </row>
        <row r="797">
          <cell r="G797" t="str">
            <v>US$/Unidad</v>
          </cell>
          <cell r="H797">
            <v>18.031784841075797</v>
          </cell>
        </row>
        <row r="798">
          <cell r="G798" t="str">
            <v>US$/Unidad</v>
          </cell>
          <cell r="H798" t="str">
            <v>NO APLICA</v>
          </cell>
        </row>
        <row r="802">
          <cell r="H802" t="str">
            <v>I-404</v>
          </cell>
        </row>
        <row r="805">
          <cell r="E805" t="str">
            <v xml:space="preserve"> </v>
          </cell>
        </row>
        <row r="806">
          <cell r="E806" t="str">
            <v>GRAN300</v>
          </cell>
          <cell r="F806" t="str">
            <v>Grapa de Anclaje de conductor 300 mm2</v>
          </cell>
          <cell r="H806">
            <v>19.865525672371639</v>
          </cell>
        </row>
        <row r="808">
          <cell r="E808" t="str">
            <v>Grapa de Anclaje de conductor 300 mm2</v>
          </cell>
        </row>
        <row r="810">
          <cell r="F810" t="str">
            <v>TIPO DE CAMBIO (S/.POR US$) :</v>
          </cell>
          <cell r="G810">
            <v>3.2450000000000001</v>
          </cell>
        </row>
        <row r="811">
          <cell r="F811" t="str">
            <v>FECHA DE REFERENCIA :</v>
          </cell>
          <cell r="G811">
            <v>43100</v>
          </cell>
        </row>
        <row r="813">
          <cell r="H813" t="str">
            <v xml:space="preserve">PRECIO </v>
          </cell>
        </row>
        <row r="814">
          <cell r="E814" t="str">
            <v>FUENTE</v>
          </cell>
          <cell r="G814" t="str">
            <v>TIPO</v>
          </cell>
          <cell r="H814" t="str">
            <v>UNITARIO</v>
          </cell>
        </row>
        <row r="815">
          <cell r="H815" t="str">
            <v>(US$/UND)</v>
          </cell>
        </row>
        <row r="816">
          <cell r="E816" t="str">
            <v>REPORTE EMPRESA :HIDRANDINA - CON FACTURA N° 3210012954</v>
          </cell>
          <cell r="G816">
            <v>1</v>
          </cell>
          <cell r="H816">
            <v>19.865525672371639</v>
          </cell>
        </row>
        <row r="825">
          <cell r="G825" t="str">
            <v>US$/Unidad</v>
          </cell>
          <cell r="H825">
            <v>19.865525672371639</v>
          </cell>
        </row>
        <row r="826">
          <cell r="G826" t="str">
            <v>US$/Unidad</v>
          </cell>
          <cell r="H826" t="str">
            <v>NO APLICA</v>
          </cell>
        </row>
        <row r="830">
          <cell r="H830" t="str">
            <v>I-404</v>
          </cell>
        </row>
        <row r="833">
          <cell r="E833" t="str">
            <v xml:space="preserve"> </v>
          </cell>
        </row>
        <row r="834">
          <cell r="E834" t="str">
            <v>GRSUC9500</v>
          </cell>
          <cell r="F834" t="str">
            <v>Grapa de Anclaje de conductor ACCR 500 mm2</v>
          </cell>
          <cell r="H834">
            <v>417.94</v>
          </cell>
        </row>
        <row r="836">
          <cell r="E836" t="str">
            <v>Grapa de Anclaje de conductor ACCR 500 mm2</v>
          </cell>
        </row>
        <row r="838">
          <cell r="F838" t="str">
            <v>TIPO DE CAMBIO (S/.POR US$) :</v>
          </cell>
          <cell r="G838">
            <v>3.2450000000000001</v>
          </cell>
        </row>
        <row r="839">
          <cell r="F839" t="str">
            <v>FECHA DE REFERENCIA :</v>
          </cell>
          <cell r="G839">
            <v>43100</v>
          </cell>
        </row>
        <row r="841">
          <cell r="H841" t="str">
            <v xml:space="preserve">PRECIO </v>
          </cell>
        </row>
        <row r="842">
          <cell r="E842" t="str">
            <v>FUENTE</v>
          </cell>
          <cell r="G842" t="str">
            <v>TIPO</v>
          </cell>
          <cell r="H842" t="str">
            <v>UNITARIO</v>
          </cell>
        </row>
        <row r="843">
          <cell r="H843" t="str">
            <v>(US$/UND)</v>
          </cell>
        </row>
        <row r="844">
          <cell r="E844" t="str">
            <v>COTIZACIÓN 3M, 20/02/2013 - RR LDS</v>
          </cell>
          <cell r="G844">
            <v>0</v>
          </cell>
          <cell r="H844">
            <v>417.94</v>
          </cell>
        </row>
        <row r="855">
          <cell r="G855" t="str">
            <v>US$/Unidad</v>
          </cell>
          <cell r="H855">
            <v>417.94</v>
          </cell>
        </row>
        <row r="856">
          <cell r="G856" t="str">
            <v>US$/Unidad</v>
          </cell>
          <cell r="H856" t="str">
            <v>NO APLICA</v>
          </cell>
        </row>
        <row r="860">
          <cell r="H860" t="str">
            <v>I-404</v>
          </cell>
        </row>
        <row r="863">
          <cell r="E863" t="str">
            <v xml:space="preserve"> </v>
          </cell>
        </row>
        <row r="864">
          <cell r="E864" t="str">
            <v>GRANC9500</v>
          </cell>
          <cell r="F864" t="str">
            <v>Grapa de Anclaje de conductor ACCR 500 mm2</v>
          </cell>
          <cell r="H864">
            <v>30.56</v>
          </cell>
        </row>
        <row r="866">
          <cell r="E866" t="str">
            <v>Grapa de Anclaje de conductor ACCR 500 mm2</v>
          </cell>
        </row>
        <row r="868">
          <cell r="F868" t="str">
            <v>TIPO DE CAMBIO (S/.POR US$) :</v>
          </cell>
          <cell r="G868">
            <v>3.2450000000000001</v>
          </cell>
        </row>
        <row r="869">
          <cell r="F869" t="str">
            <v>FECHA DE REFERENCIA :</v>
          </cell>
          <cell r="G869">
            <v>43100</v>
          </cell>
        </row>
        <row r="871">
          <cell r="H871" t="str">
            <v xml:space="preserve">PRECIO </v>
          </cell>
        </row>
        <row r="872">
          <cell r="E872" t="str">
            <v>FUENTE</v>
          </cell>
          <cell r="G872" t="str">
            <v>TIPO</v>
          </cell>
          <cell r="H872" t="str">
            <v>UNITARIO</v>
          </cell>
        </row>
        <row r="873">
          <cell r="H873" t="str">
            <v>(US$/UND)</v>
          </cell>
        </row>
        <row r="874">
          <cell r="E874" t="str">
            <v>REPORTE EMPRESA :ENEL DISTRIBUCIÓN PERÚ - CON FACTURA N° 53920</v>
          </cell>
          <cell r="G874">
            <v>1</v>
          </cell>
          <cell r="H874">
            <v>30.56</v>
          </cell>
        </row>
        <row r="885">
          <cell r="G885" t="str">
            <v>US$/Unidad</v>
          </cell>
          <cell r="H885">
            <v>30.56</v>
          </cell>
        </row>
        <row r="886">
          <cell r="G886" t="str">
            <v>US$/Unidad</v>
          </cell>
          <cell r="H886" t="str">
            <v>NO APLICA</v>
          </cell>
        </row>
        <row r="891">
          <cell r="H891" t="str">
            <v>I-404</v>
          </cell>
        </row>
        <row r="894">
          <cell r="E894" t="str">
            <v xml:space="preserve"> </v>
          </cell>
        </row>
        <row r="895">
          <cell r="E895" t="str">
            <v>GRSUC9150</v>
          </cell>
          <cell r="F895" t="str">
            <v>Grapa de Anclaje de conductor ACCR 175 mm2</v>
          </cell>
          <cell r="H895">
            <v>223.73</v>
          </cell>
        </row>
        <row r="897">
          <cell r="E897" t="str">
            <v>Grapa de Anclaje de conductor ACCR 175 mm2</v>
          </cell>
        </row>
        <row r="899">
          <cell r="F899" t="str">
            <v>TIPO DE CAMBIO (S/.POR US$) :</v>
          </cell>
          <cell r="G899">
            <v>3.2450000000000001</v>
          </cell>
        </row>
        <row r="900">
          <cell r="F900" t="str">
            <v>FECHA DE REFERENCIA :</v>
          </cell>
          <cell r="G900">
            <v>43100</v>
          </cell>
        </row>
        <row r="902">
          <cell r="H902" t="str">
            <v xml:space="preserve">PRECIO </v>
          </cell>
        </row>
        <row r="903">
          <cell r="E903" t="str">
            <v>FUENTE</v>
          </cell>
          <cell r="G903" t="str">
            <v>TIPO</v>
          </cell>
          <cell r="H903" t="str">
            <v>UNITARIO</v>
          </cell>
        </row>
        <row r="904">
          <cell r="H904" t="str">
            <v>(US$/UND)</v>
          </cell>
        </row>
        <row r="905">
          <cell r="E905" t="str">
            <v>COTIZACIÓN 3M, 20/02/2013 - RR LDS</v>
          </cell>
          <cell r="G905">
            <v>0</v>
          </cell>
          <cell r="H905">
            <v>223.73</v>
          </cell>
        </row>
        <row r="916">
          <cell r="G916" t="str">
            <v>US$/Unidad</v>
          </cell>
          <cell r="H916">
            <v>223.73</v>
          </cell>
        </row>
        <row r="917">
          <cell r="G917" t="str">
            <v>US$/Unidad</v>
          </cell>
          <cell r="H917" t="str">
            <v>NO APLICA</v>
          </cell>
        </row>
        <row r="921">
          <cell r="H921" t="str">
            <v>I-404</v>
          </cell>
        </row>
        <row r="924">
          <cell r="E924" t="str">
            <v xml:space="preserve"> </v>
          </cell>
        </row>
        <row r="925">
          <cell r="E925" t="str">
            <v>GRANC9150</v>
          </cell>
          <cell r="F925" t="str">
            <v>Grapa de Anclaje de conductor ACCR 175mm2</v>
          </cell>
          <cell r="H925">
            <v>360</v>
          </cell>
        </row>
        <row r="927">
          <cell r="E927" t="str">
            <v>Grapa de Anclaje de conductor ACCR 175mm2</v>
          </cell>
        </row>
        <row r="929">
          <cell r="F929" t="str">
            <v>TIPO DE CAMBIO (S/.POR US$) :</v>
          </cell>
          <cell r="G929">
            <v>3.2450000000000001</v>
          </cell>
        </row>
        <row r="930">
          <cell r="F930" t="str">
            <v>FECHA DE REFERENCIA :</v>
          </cell>
          <cell r="G930">
            <v>43100</v>
          </cell>
        </row>
        <row r="932">
          <cell r="H932" t="str">
            <v xml:space="preserve">PRECIO </v>
          </cell>
        </row>
        <row r="933">
          <cell r="E933" t="str">
            <v>FUENTE</v>
          </cell>
          <cell r="G933" t="str">
            <v>TIPO</v>
          </cell>
          <cell r="H933" t="str">
            <v>UNITARIO</v>
          </cell>
        </row>
        <row r="934">
          <cell r="H934" t="str">
            <v>(US$/UND)</v>
          </cell>
        </row>
        <row r="935">
          <cell r="E935" t="str">
            <v>COTIZACIÓN 3M, 20/02/2013 - RR LDS</v>
          </cell>
          <cell r="G935">
            <v>0</v>
          </cell>
          <cell r="H935">
            <v>360</v>
          </cell>
        </row>
        <row r="946">
          <cell r="G946" t="str">
            <v>US$/Unidad</v>
          </cell>
          <cell r="H946">
            <v>360</v>
          </cell>
        </row>
        <row r="947">
          <cell r="G947" t="str">
            <v>US$/Unidad</v>
          </cell>
          <cell r="H947" t="str">
            <v>NO APLICA</v>
          </cell>
        </row>
        <row r="952">
          <cell r="H952" t="str">
            <v>I-404</v>
          </cell>
        </row>
        <row r="955">
          <cell r="E955" t="str">
            <v xml:space="preserve"> </v>
          </cell>
        </row>
        <row r="956">
          <cell r="E956" t="str">
            <v>PRC220LT</v>
          </cell>
          <cell r="F956" t="str">
            <v>Pararrayo 220 kV para Lìnea de Transmisiòn</v>
          </cell>
          <cell r="H956">
            <v>4689.3517361111089</v>
          </cell>
        </row>
        <row r="958">
          <cell r="E958" t="str">
            <v>Pararrayo 220 kV para Lìnea de Transmisiòn</v>
          </cell>
        </row>
        <row r="960">
          <cell r="F960" t="str">
            <v>TIPO DE CAMBIO (S/.POR US$) :</v>
          </cell>
          <cell r="G960">
            <v>3.2450000000000001</v>
          </cell>
        </row>
        <row r="961">
          <cell r="F961" t="str">
            <v>FECHA DE REFERENCIA :</v>
          </cell>
          <cell r="G961">
            <v>43100</v>
          </cell>
        </row>
        <row r="963">
          <cell r="H963" t="str">
            <v xml:space="preserve">PRECIO </v>
          </cell>
        </row>
        <row r="964">
          <cell r="E964" t="str">
            <v>FUENTE</v>
          </cell>
          <cell r="G964" t="str">
            <v>TIPO</v>
          </cell>
          <cell r="H964" t="str">
            <v>UNITARIO</v>
          </cell>
        </row>
        <row r="965">
          <cell r="H965" t="str">
            <v>(US$/UND)</v>
          </cell>
        </row>
        <row r="966">
          <cell r="E966" t="str">
            <v>PROPUESTA EDELNOR</v>
          </cell>
          <cell r="G966">
            <v>0</v>
          </cell>
          <cell r="H966">
            <v>4689.3517361111089</v>
          </cell>
        </row>
        <row r="977">
          <cell r="G977" t="str">
            <v>US$/Unidad</v>
          </cell>
          <cell r="H977">
            <v>4689.3517361111089</v>
          </cell>
        </row>
        <row r="978">
          <cell r="G978" t="str">
            <v>US$/Unidad</v>
          </cell>
          <cell r="H978" t="str">
            <v>NO APLICA</v>
          </cell>
        </row>
      </sheetData>
      <sheetData sheetId="4">
        <row r="1">
          <cell r="H1" t="str">
            <v>I-404</v>
          </cell>
        </row>
        <row r="4">
          <cell r="E4" t="str">
            <v xml:space="preserve"> </v>
          </cell>
        </row>
        <row r="5">
          <cell r="E5" t="str">
            <v>PT-CO035N</v>
          </cell>
          <cell r="F5" t="str">
            <v>Conductor de copperweld Nº 2 AWG</v>
          </cell>
          <cell r="H5">
            <v>3760</v>
          </cell>
        </row>
        <row r="6">
          <cell r="E6" t="str">
            <v>PT-CO035R</v>
          </cell>
          <cell r="F6" t="str">
            <v>Conductor de copperweld Nº 2 AWG</v>
          </cell>
          <cell r="H6">
            <v>3760</v>
          </cell>
        </row>
        <row r="7">
          <cell r="E7" t="str">
            <v>Conductor de copperweld Nº 2 AWG</v>
          </cell>
        </row>
        <row r="9">
          <cell r="F9" t="str">
            <v>TIPO DE CAMBIO (S/.POR US$) :</v>
          </cell>
          <cell r="G9">
            <v>3.2450000000000001</v>
          </cell>
        </row>
        <row r="10">
          <cell r="F10" t="str">
            <v>FECHA DE REFERENCIA :</v>
          </cell>
          <cell r="G10">
            <v>43100</v>
          </cell>
        </row>
        <row r="12">
          <cell r="H12" t="str">
            <v xml:space="preserve">PRECIO </v>
          </cell>
        </row>
        <row r="13">
          <cell r="E13" t="str">
            <v>FUENTE</v>
          </cell>
          <cell r="G13" t="str">
            <v>TIPO</v>
          </cell>
          <cell r="H13" t="str">
            <v>UNITARIO</v>
          </cell>
        </row>
        <row r="14">
          <cell r="H14" t="str">
            <v>(US$/km)</v>
          </cell>
        </row>
        <row r="15">
          <cell r="E15" t="str">
            <v>REPORTE EMPRESA :ELECTRO DUNAS - CON FACTURA N° 001-013799</v>
          </cell>
          <cell r="G15">
            <v>1</v>
          </cell>
          <cell r="H15">
            <v>3760</v>
          </cell>
        </row>
        <row r="25">
          <cell r="G25" t="str">
            <v>US$/km</v>
          </cell>
          <cell r="H25">
            <v>3760</v>
          </cell>
        </row>
        <row r="26">
          <cell r="G26" t="str">
            <v>US$/Unidad</v>
          </cell>
          <cell r="H26" t="str">
            <v>NO APLICA</v>
          </cell>
        </row>
        <row r="31">
          <cell r="H31" t="str">
            <v>I-404</v>
          </cell>
        </row>
        <row r="34">
          <cell r="E34" t="str">
            <v xml:space="preserve"> </v>
          </cell>
        </row>
        <row r="35">
          <cell r="E35" t="str">
            <v>PT-JC</v>
          </cell>
          <cell r="F35" t="str">
            <v>Jabalinas copperweld y conectores</v>
          </cell>
          <cell r="H35">
            <v>25.08</v>
          </cell>
        </row>
        <row r="37">
          <cell r="E37" t="str">
            <v>Jabalinas copperweld y conectores</v>
          </cell>
        </row>
        <row r="39">
          <cell r="F39" t="str">
            <v>TIPO DE CAMBIO (S/.POR US$) :</v>
          </cell>
          <cell r="G39">
            <v>3.2450000000000001</v>
          </cell>
        </row>
        <row r="40">
          <cell r="F40" t="str">
            <v>FECHA DE REFERENCIA :</v>
          </cell>
          <cell r="G40">
            <v>43100</v>
          </cell>
        </row>
        <row r="42">
          <cell r="H42" t="str">
            <v xml:space="preserve">PRECIO </v>
          </cell>
        </row>
        <row r="43">
          <cell r="E43" t="str">
            <v>FUENTE</v>
          </cell>
          <cell r="G43" t="str">
            <v>TIPO</v>
          </cell>
          <cell r="H43" t="str">
            <v>UNITARIO</v>
          </cell>
        </row>
        <row r="44">
          <cell r="H44" t="str">
            <v>(US$/UND)</v>
          </cell>
        </row>
        <row r="45">
          <cell r="E45" t="str">
            <v>REPORTE EMPRESA :LUZ DEL SUR - CON FACTURA N° F52100000379</v>
          </cell>
          <cell r="G45">
            <v>1</v>
          </cell>
          <cell r="H45">
            <v>25.08</v>
          </cell>
        </row>
        <row r="57">
          <cell r="G57" t="str">
            <v>US$/Unidad</v>
          </cell>
          <cell r="H57">
            <v>25.08</v>
          </cell>
        </row>
        <row r="58">
          <cell r="G58" t="str">
            <v>US$/Unidad</v>
          </cell>
          <cell r="H58" t="str">
            <v>NO APLICA</v>
          </cell>
        </row>
        <row r="63">
          <cell r="H63" t="str">
            <v>I-404</v>
          </cell>
        </row>
        <row r="66">
          <cell r="E66" t="str">
            <v xml:space="preserve"> </v>
          </cell>
        </row>
        <row r="67">
          <cell r="E67" t="str">
            <v>PT-PT</v>
          </cell>
          <cell r="F67" t="str">
            <v>Pozo a tierra sal - bentonita</v>
          </cell>
          <cell r="H67">
            <v>19.000919399325774</v>
          </cell>
        </row>
        <row r="69">
          <cell r="E69" t="str">
            <v>Pozo a tierra sal - bentonita</v>
          </cell>
        </row>
        <row r="71">
          <cell r="F71" t="str">
            <v>TIPO DE CAMBIO (S/.POR US$) :</v>
          </cell>
          <cell r="G71">
            <v>3.2450000000000001</v>
          </cell>
        </row>
        <row r="72">
          <cell r="F72" t="str">
            <v>FECHA DE REFERENCIA :</v>
          </cell>
          <cell r="G72">
            <v>43100</v>
          </cell>
        </row>
        <row r="74">
          <cell r="H74" t="str">
            <v xml:space="preserve">PRECIO </v>
          </cell>
        </row>
        <row r="75">
          <cell r="E75" t="str">
            <v>FUENTE</v>
          </cell>
          <cell r="G75" t="str">
            <v>TIPO</v>
          </cell>
          <cell r="H75" t="str">
            <v>UNITARIO</v>
          </cell>
        </row>
        <row r="76">
          <cell r="H76" t="str">
            <v>(US$/UND)</v>
          </cell>
        </row>
        <row r="77">
          <cell r="E77" t="str">
            <v>REPORTE EMPRESA :CHAVIMOCHIC - CON FACTURA N° 245</v>
          </cell>
          <cell r="G77">
            <v>1</v>
          </cell>
          <cell r="H77">
            <v>19.000919399325774</v>
          </cell>
        </row>
        <row r="89">
          <cell r="G89" t="str">
            <v>US$/Unidad</v>
          </cell>
          <cell r="H89">
            <v>19.000919399325774</v>
          </cell>
        </row>
        <row r="90">
          <cell r="G90" t="str">
            <v>US$/Unidad</v>
          </cell>
          <cell r="H90" t="str">
            <v>NO APLICA</v>
          </cell>
        </row>
        <row r="95">
          <cell r="H95" t="str">
            <v>I-404</v>
          </cell>
        </row>
        <row r="98">
          <cell r="E98" t="str">
            <v xml:space="preserve"> </v>
          </cell>
        </row>
        <row r="99">
          <cell r="E99" t="str">
            <v>PT-CD</v>
          </cell>
          <cell r="F99" t="str">
            <v xml:space="preserve">Conductor desnudo de puesta a tierra de 70 mm2 Cu </v>
          </cell>
          <cell r="H99">
            <v>4.3</v>
          </cell>
        </row>
        <row r="101">
          <cell r="E101" t="str">
            <v xml:space="preserve">Conductor desnudo de puesta a tierra de 70 mm2 Cu </v>
          </cell>
        </row>
        <row r="103">
          <cell r="F103" t="str">
            <v>TIPO DE CAMBIO (S/.POR US$) :</v>
          </cell>
          <cell r="G103">
            <v>3.2450000000000001</v>
          </cell>
        </row>
        <row r="104">
          <cell r="F104" t="str">
            <v>FECHA DE REFERENCIA :</v>
          </cell>
          <cell r="G104">
            <v>43100</v>
          </cell>
        </row>
        <row r="106">
          <cell r="H106" t="str">
            <v xml:space="preserve">PRECIO </v>
          </cell>
        </row>
        <row r="107">
          <cell r="E107" t="str">
            <v>FUENTE</v>
          </cell>
          <cell r="G107" t="str">
            <v>TIPO</v>
          </cell>
          <cell r="H107" t="str">
            <v>UNITARIO</v>
          </cell>
        </row>
        <row r="108">
          <cell r="H108" t="str">
            <v>(US$/m)</v>
          </cell>
        </row>
        <row r="109">
          <cell r="E109" t="str">
            <v>REPORTE EMPRESA :LUZ DEL SUR - CON FACTURA N° F52100000355</v>
          </cell>
          <cell r="G109">
            <v>1</v>
          </cell>
          <cell r="H109">
            <v>4.3</v>
          </cell>
        </row>
        <row r="121">
          <cell r="G121" t="str">
            <v>US$/Unidad</v>
          </cell>
          <cell r="H121">
            <v>4.3</v>
          </cell>
        </row>
        <row r="122">
          <cell r="G122" t="str">
            <v>US$/Unidad</v>
          </cell>
          <cell r="H122" t="str">
            <v>NO APLICA</v>
          </cell>
        </row>
        <row r="127">
          <cell r="H127" t="str">
            <v>I-404</v>
          </cell>
        </row>
        <row r="130">
          <cell r="E130" t="str">
            <v xml:space="preserve"> </v>
          </cell>
        </row>
        <row r="131">
          <cell r="E131" t="str">
            <v>PT-CU</v>
          </cell>
          <cell r="F131" t="str">
            <v>Cable de conexión unipolar y de continuidad de tierra de 120 mm2 Cu</v>
          </cell>
          <cell r="H131">
            <v>21.98</v>
          </cell>
        </row>
        <row r="133">
          <cell r="E133" t="str">
            <v>Cable de conexión unipolar y de continuidad de tierra de 120 mm2 Cu</v>
          </cell>
        </row>
        <row r="135">
          <cell r="F135" t="str">
            <v>TIPO DE CAMBIO (S/.POR US$) :</v>
          </cell>
          <cell r="G135">
            <v>3.2450000000000001</v>
          </cell>
        </row>
        <row r="136">
          <cell r="F136" t="str">
            <v>FECHA DE REFERENCIA :</v>
          </cell>
          <cell r="G136">
            <v>43100</v>
          </cell>
        </row>
        <row r="138">
          <cell r="H138" t="str">
            <v xml:space="preserve">PRECIO </v>
          </cell>
        </row>
        <row r="139">
          <cell r="E139" t="str">
            <v>FUENTE</v>
          </cell>
          <cell r="G139" t="str">
            <v>TIPO</v>
          </cell>
          <cell r="H139" t="str">
            <v>UNITARIO</v>
          </cell>
        </row>
        <row r="140">
          <cell r="H140" t="str">
            <v>(US$/m)</v>
          </cell>
        </row>
        <row r="141">
          <cell r="E141" t="str">
            <v>REPORTE EMPRESA :LUZ DEL SUR - CON FACTURA N° 210115201</v>
          </cell>
          <cell r="G141">
            <v>1</v>
          </cell>
          <cell r="H141">
            <v>21.98</v>
          </cell>
        </row>
        <row r="153">
          <cell r="G153" t="str">
            <v>US$/Unidad</v>
          </cell>
          <cell r="H153">
            <v>21.98</v>
          </cell>
        </row>
        <row r="154">
          <cell r="G154" t="str">
            <v>US$/Unidad</v>
          </cell>
          <cell r="H154" t="str">
            <v>NO APLICA</v>
          </cell>
        </row>
        <row r="159">
          <cell r="H159" t="str">
            <v>I-404</v>
          </cell>
        </row>
        <row r="162">
          <cell r="E162" t="str">
            <v xml:space="preserve"> </v>
          </cell>
        </row>
        <row r="163">
          <cell r="E163" t="str">
            <v>PT-ET</v>
          </cell>
          <cell r="F163" t="str">
            <v>Electrodo copperweld de 5/8" x 2.4 m de puesta a tierra + accesorios</v>
          </cell>
          <cell r="H163">
            <v>12.083333333333334</v>
          </cell>
        </row>
        <row r="165">
          <cell r="E165" t="str">
            <v>Electrodo copperweld de 5/8" x 2.4 m de puesta a tierra + accesorios</v>
          </cell>
        </row>
        <row r="167">
          <cell r="F167" t="str">
            <v>TIPO DE CAMBIO (S/.POR US$) :</v>
          </cell>
          <cell r="G167">
            <v>3.2450000000000001</v>
          </cell>
        </row>
        <row r="168">
          <cell r="F168" t="str">
            <v>FECHA DE REFERENCIA :</v>
          </cell>
          <cell r="G168">
            <v>43100</v>
          </cell>
        </row>
        <row r="170">
          <cell r="H170" t="str">
            <v xml:space="preserve">PRECIO </v>
          </cell>
        </row>
        <row r="171">
          <cell r="E171" t="str">
            <v>FUENTE</v>
          </cell>
          <cell r="G171" t="str">
            <v>TIPO</v>
          </cell>
          <cell r="H171" t="str">
            <v>UNITARIO</v>
          </cell>
        </row>
        <row r="172">
          <cell r="H172" t="str">
            <v>(US$/Global)</v>
          </cell>
        </row>
        <row r="173">
          <cell r="E173" t="str">
            <v>REPORTE EMPRESA :LUZ DEL SUR - CON FACTURA N° 210107303</v>
          </cell>
          <cell r="G173">
            <v>1</v>
          </cell>
          <cell r="H173">
            <v>10.25</v>
          </cell>
        </row>
        <row r="174">
          <cell r="E174" t="str">
            <v>REPORTE EMPRESA :LUZ DEL SUR - CON FACTURA N° 210106917</v>
          </cell>
          <cell r="G174">
            <v>1</v>
          </cell>
          <cell r="H174">
            <v>10.6</v>
          </cell>
        </row>
        <row r="175">
          <cell r="E175" t="str">
            <v>REPORTE EMPRESA :ELECTROCENTRO - CON FACTURA N° Contrato GR-075-2015</v>
          </cell>
          <cell r="G175">
            <v>1</v>
          </cell>
          <cell r="H175">
            <v>15.4</v>
          </cell>
        </row>
        <row r="184">
          <cell r="G184" t="str">
            <v>US$/Unidad</v>
          </cell>
          <cell r="H184">
            <v>12.083333333333334</v>
          </cell>
        </row>
        <row r="185">
          <cell r="G185" t="str">
            <v>US$/Unidad</v>
          </cell>
          <cell r="H185">
            <v>12.083333333333334</v>
          </cell>
        </row>
        <row r="190">
          <cell r="H190" t="str">
            <v>I-404</v>
          </cell>
        </row>
        <row r="193">
          <cell r="E193" t="str">
            <v xml:space="preserve"> </v>
          </cell>
        </row>
        <row r="194">
          <cell r="E194" t="str">
            <v>PT-CAT1</v>
          </cell>
          <cell r="F194" t="str">
            <v>Caja tripolar de conexión directa a tierra de pantalla, uso exterior</v>
          </cell>
          <cell r="H194">
            <v>4050</v>
          </cell>
        </row>
        <row r="196">
          <cell r="E196" t="str">
            <v>Caja tripolar de conexión directa a tierra de pantalla, uso exterior</v>
          </cell>
        </row>
        <row r="198">
          <cell r="F198" t="str">
            <v>TIPO DE CAMBIO (S/.POR US$) :</v>
          </cell>
          <cell r="G198">
            <v>3.2450000000000001</v>
          </cell>
        </row>
        <row r="199">
          <cell r="F199" t="str">
            <v>FECHA DE REFERENCIA :</v>
          </cell>
          <cell r="G199">
            <v>43100</v>
          </cell>
        </row>
        <row r="201">
          <cell r="H201" t="str">
            <v xml:space="preserve">PRECIO </v>
          </cell>
        </row>
        <row r="202">
          <cell r="E202" t="str">
            <v>FUENTE</v>
          </cell>
          <cell r="G202" t="str">
            <v>TIPO</v>
          </cell>
          <cell r="H202" t="str">
            <v>UNITARIO</v>
          </cell>
        </row>
        <row r="203">
          <cell r="H203" t="str">
            <v>(US$/UND)</v>
          </cell>
        </row>
        <row r="204">
          <cell r="E204" t="str">
            <v>REPORTE EMPRESA :ENEL DISTRIBUCIÓN PERÚ - CON FACTURA N° 1127466_3</v>
          </cell>
          <cell r="G204">
            <v>1</v>
          </cell>
          <cell r="H204">
            <v>4050</v>
          </cell>
        </row>
        <row r="216">
          <cell r="G216" t="str">
            <v>US$/Unidad</v>
          </cell>
          <cell r="H216">
            <v>4050</v>
          </cell>
        </row>
        <row r="217">
          <cell r="G217" t="str">
            <v>US$/Unidad</v>
          </cell>
          <cell r="H217" t="str">
            <v>NO APLICA</v>
          </cell>
        </row>
        <row r="222">
          <cell r="H222" t="str">
            <v>I-404</v>
          </cell>
        </row>
        <row r="225">
          <cell r="E225" t="str">
            <v xml:space="preserve"> </v>
          </cell>
        </row>
        <row r="226">
          <cell r="E226" t="str">
            <v>PT-CAT2</v>
          </cell>
          <cell r="F226" t="str">
            <v>Caja tripolar de conexión a tierra de pantalla, con limitador de tensión(SVL) de uso exterior</v>
          </cell>
          <cell r="H226">
            <v>3050</v>
          </cell>
        </row>
        <row r="228">
          <cell r="E228" t="str">
            <v>Caja tripolar de conexión a tierra de pantalla, con limitador de tensión(SVL) de uso exterior</v>
          </cell>
        </row>
        <row r="230">
          <cell r="F230" t="str">
            <v>TIPO DE CAMBIO (S/.POR US$) :</v>
          </cell>
          <cell r="G230">
            <v>3.2450000000000001</v>
          </cell>
        </row>
        <row r="231">
          <cell r="F231" t="str">
            <v>FECHA DE REFERENCIA :</v>
          </cell>
          <cell r="G231">
            <v>43100</v>
          </cell>
        </row>
        <row r="233">
          <cell r="H233" t="str">
            <v xml:space="preserve">PRECIO </v>
          </cell>
        </row>
        <row r="234">
          <cell r="E234" t="str">
            <v>FUENTE</v>
          </cell>
          <cell r="G234" t="str">
            <v>TIPO</v>
          </cell>
          <cell r="H234" t="str">
            <v>UNITARIO</v>
          </cell>
        </row>
        <row r="235">
          <cell r="H235" t="str">
            <v>(US$/UND)</v>
          </cell>
        </row>
        <row r="236">
          <cell r="E236" t="str">
            <v>REPORTE EMPRESA :ENEL DISTRIBUCIÓN PERÚ - CON FACTURA N° 1127466_3</v>
          </cell>
          <cell r="G236">
            <v>1</v>
          </cell>
          <cell r="H236">
            <v>3800</v>
          </cell>
        </row>
        <row r="237">
          <cell r="E237" t="str">
            <v>REPORTE EMPRESA :ENEL DISTRIBUCIÓN PERÚ - CON FACTURA N° 1127466_3</v>
          </cell>
          <cell r="G237">
            <v>1</v>
          </cell>
          <cell r="H237">
            <v>2300</v>
          </cell>
        </row>
        <row r="248">
          <cell r="G248" t="str">
            <v>US$/Unidad</v>
          </cell>
          <cell r="H248">
            <v>3050</v>
          </cell>
        </row>
        <row r="249">
          <cell r="G249" t="str">
            <v>US$/Unidad</v>
          </cell>
          <cell r="H249">
            <v>3050</v>
          </cell>
        </row>
        <row r="254">
          <cell r="H254" t="str">
            <v>I-404</v>
          </cell>
        </row>
        <row r="257">
          <cell r="E257" t="str">
            <v xml:space="preserve"> </v>
          </cell>
        </row>
        <row r="258">
          <cell r="E258" t="str">
            <v>PT-XBOND</v>
          </cell>
          <cell r="F258" t="str">
            <v>Caja de Puesta a Tierra Cross Bonding con SVL 1 Kv</v>
          </cell>
          <cell r="H258">
            <v>2781</v>
          </cell>
        </row>
        <row r="260">
          <cell r="E260" t="str">
            <v>Caja de Puesta a Tierra Cross Bonding con SVL 1 Kv</v>
          </cell>
        </row>
        <row r="262">
          <cell r="F262" t="str">
            <v>TIPO DE CAMBIO (S/.POR US$) :</v>
          </cell>
          <cell r="G262">
            <v>3.2450000000000001</v>
          </cell>
        </row>
        <row r="263">
          <cell r="F263" t="str">
            <v>FECHA DE REFERENCIA :</v>
          </cell>
          <cell r="G263">
            <v>43100</v>
          </cell>
        </row>
        <row r="265">
          <cell r="H265" t="str">
            <v xml:space="preserve">PRECIO </v>
          </cell>
        </row>
        <row r="266">
          <cell r="E266" t="str">
            <v>FUENTE</v>
          </cell>
          <cell r="G266" t="str">
            <v>TIPO</v>
          </cell>
          <cell r="H266" t="str">
            <v>UNITARIO</v>
          </cell>
        </row>
        <row r="267">
          <cell r="H267" t="str">
            <v>(US$/UND)</v>
          </cell>
        </row>
        <row r="268">
          <cell r="E268" t="str">
            <v>REPORTE EMPRESA :LUZ DEL SUR - CON FACTURA N° F52100001732</v>
          </cell>
          <cell r="G268">
            <v>1</v>
          </cell>
          <cell r="H268">
            <v>2781</v>
          </cell>
        </row>
        <row r="269">
          <cell r="E269" t="str">
            <v>REPORTE EMPRESA :LUZ DEL SUR - CON FACTURA N° F52100001733</v>
          </cell>
          <cell r="G269">
            <v>1</v>
          </cell>
          <cell r="H269">
            <v>2781</v>
          </cell>
        </row>
        <row r="270">
          <cell r="E270" t="str">
            <v>REPORTE EMPRESA :LUZ DEL SUR - CON FACTURA N° F52100001734</v>
          </cell>
          <cell r="G270">
            <v>1</v>
          </cell>
          <cell r="H270">
            <v>2781</v>
          </cell>
        </row>
        <row r="280">
          <cell r="G280" t="str">
            <v>US$/Unidad</v>
          </cell>
          <cell r="H280">
            <v>2781</v>
          </cell>
        </row>
        <row r="281">
          <cell r="G281" t="str">
            <v>US$/Unidad</v>
          </cell>
          <cell r="H281">
            <v>2781</v>
          </cell>
        </row>
      </sheetData>
      <sheetData sheetId="5">
        <row r="1">
          <cell r="H1" t="str">
            <v>I-404</v>
          </cell>
        </row>
        <row r="4">
          <cell r="E4" t="str">
            <v xml:space="preserve"> </v>
          </cell>
        </row>
        <row r="5">
          <cell r="E5" t="str">
            <v>RETEN01</v>
          </cell>
          <cell r="F5" t="str">
            <v>RETENIDAS DE LOS POSTES DE MADERA</v>
          </cell>
          <cell r="H5">
            <v>255.32000000000002</v>
          </cell>
        </row>
        <row r="6">
          <cell r="F6">
            <v>0</v>
          </cell>
        </row>
        <row r="7">
          <cell r="E7" t="str">
            <v>RETENIDAS DE LOS POSTES DE MADERA</v>
          </cell>
        </row>
        <row r="9">
          <cell r="F9" t="str">
            <v>TIPO DE CAMBIO (S/.POR US$) :</v>
          </cell>
          <cell r="G9">
            <v>3.2450000000000001</v>
          </cell>
        </row>
        <row r="10">
          <cell r="F10" t="str">
            <v>FECHA DE REFERENCIA :</v>
          </cell>
          <cell r="G10">
            <v>43100</v>
          </cell>
        </row>
        <row r="12">
          <cell r="H12" t="str">
            <v xml:space="preserve">PRECIO </v>
          </cell>
        </row>
        <row r="13">
          <cell r="E13" t="str">
            <v>FUENTE</v>
          </cell>
          <cell r="G13" t="str">
            <v>TIPO</v>
          </cell>
          <cell r="H13" t="str">
            <v>UNITARIO</v>
          </cell>
        </row>
        <row r="14">
          <cell r="H14" t="str">
            <v>(US$/km)</v>
          </cell>
        </row>
        <row r="15">
          <cell r="E15" t="str">
            <v>REPORTE EMPRESA :EDELNOR - CON FACTURA N° NR 1010</v>
          </cell>
          <cell r="G15">
            <v>1</v>
          </cell>
          <cell r="H15">
            <v>255.32000000000002</v>
          </cell>
        </row>
        <row r="27">
          <cell r="G27" t="str">
            <v>US$/km</v>
          </cell>
          <cell r="H27">
            <v>255.32000000000002</v>
          </cell>
        </row>
        <row r="28">
          <cell r="G28" t="str">
            <v>US$/Unidad</v>
          </cell>
          <cell r="H28" t="str">
            <v>NO APLICA</v>
          </cell>
        </row>
        <row r="33">
          <cell r="H33" t="str">
            <v>I-404</v>
          </cell>
        </row>
        <row r="36">
          <cell r="E36" t="str">
            <v xml:space="preserve"> </v>
          </cell>
        </row>
        <row r="37">
          <cell r="E37" t="str">
            <v>RETEN02</v>
          </cell>
          <cell r="F37" t="str">
            <v>RETENIDAS DE LOS POSTES DE CONCRETO</v>
          </cell>
          <cell r="H37">
            <v>85</v>
          </cell>
        </row>
        <row r="38">
          <cell r="F38">
            <v>0</v>
          </cell>
        </row>
        <row r="39">
          <cell r="E39" t="str">
            <v>RETENIDAS DE LOS POSTES DE CONCRETO</v>
          </cell>
        </row>
        <row r="41">
          <cell r="F41" t="str">
            <v>TIPO DE CAMBIO (S/.POR US$) :</v>
          </cell>
          <cell r="G41">
            <v>3.2450000000000001</v>
          </cell>
        </row>
        <row r="42">
          <cell r="F42" t="str">
            <v>FECHA DE REFERENCIA :</v>
          </cell>
          <cell r="G42">
            <v>43100</v>
          </cell>
        </row>
        <row r="44">
          <cell r="H44" t="str">
            <v xml:space="preserve">PRECIO </v>
          </cell>
        </row>
        <row r="45">
          <cell r="E45" t="str">
            <v>FUENTE</v>
          </cell>
          <cell r="G45" t="str">
            <v>TIPO</v>
          </cell>
          <cell r="H45" t="str">
            <v>UNITARIO</v>
          </cell>
        </row>
        <row r="46">
          <cell r="H46" t="str">
            <v>(US$/km)</v>
          </cell>
        </row>
        <row r="47">
          <cell r="E47" t="str">
            <v>S &amp; Z PROYECTOS VARIOS</v>
          </cell>
          <cell r="G47">
            <v>0</v>
          </cell>
          <cell r="H47">
            <v>85</v>
          </cell>
        </row>
        <row r="59">
          <cell r="G59" t="str">
            <v>US$/Unidad</v>
          </cell>
          <cell r="H59">
            <v>85</v>
          </cell>
        </row>
        <row r="60">
          <cell r="G60" t="str">
            <v>US$/Unidad</v>
          </cell>
          <cell r="H60" t="str">
            <v>NO APLICA</v>
          </cell>
        </row>
        <row r="65">
          <cell r="H65" t="str">
            <v>I-404</v>
          </cell>
        </row>
        <row r="68">
          <cell r="E68" t="str">
            <v xml:space="preserve"> </v>
          </cell>
        </row>
        <row r="69">
          <cell r="E69" t="str">
            <v>RETEN03</v>
          </cell>
          <cell r="F69" t="str">
            <v>RETENIDAS DE LOS POSTES DE ACERO CONCRETO</v>
          </cell>
          <cell r="H69">
            <v>90</v>
          </cell>
        </row>
        <row r="70">
          <cell r="F70">
            <v>0</v>
          </cell>
        </row>
        <row r="71">
          <cell r="E71" t="str">
            <v>RETENIDAS DE LOS POSTES DE ACERO CONCRETO</v>
          </cell>
        </row>
        <row r="73">
          <cell r="F73" t="str">
            <v>TIPO DE CAMBIO (S/.POR US$) :</v>
          </cell>
          <cell r="G73">
            <v>3.2450000000000001</v>
          </cell>
        </row>
        <row r="74">
          <cell r="F74" t="str">
            <v>FECHA DE REFERENCIA :</v>
          </cell>
          <cell r="G74">
            <v>43100</v>
          </cell>
        </row>
        <row r="76">
          <cell r="H76" t="str">
            <v xml:space="preserve">PRECIO </v>
          </cell>
        </row>
        <row r="77">
          <cell r="E77" t="str">
            <v>FUENTE</v>
          </cell>
          <cell r="G77" t="str">
            <v>TIPO</v>
          </cell>
          <cell r="H77" t="str">
            <v>UNITARIO</v>
          </cell>
        </row>
        <row r="78">
          <cell r="H78" t="str">
            <v>(US$/km)</v>
          </cell>
        </row>
        <row r="79">
          <cell r="E79" t="str">
            <v>VALOR DADO POR ESPECIALISTA</v>
          </cell>
          <cell r="G79">
            <v>0</v>
          </cell>
          <cell r="H79">
            <v>90</v>
          </cell>
        </row>
        <row r="91">
          <cell r="G91" t="str">
            <v>US$/Unidad</v>
          </cell>
          <cell r="H91">
            <v>90</v>
          </cell>
        </row>
        <row r="92">
          <cell r="G92" t="str">
            <v>US$/Unidad</v>
          </cell>
          <cell r="H92" t="str">
            <v>NO APLICA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pótesis"/>
      <sheetName val="Datos Conductor"/>
      <sheetName val="ANALISIS MONTAJE"/>
      <sheetName val="Resumen Peso"/>
      <sheetName val="Resumen Vano"/>
      <sheetName val="PLANTILLA"/>
    </sheetNames>
    <sheetDataSet>
      <sheetData sheetId="0"/>
      <sheetData sheetId="1"/>
      <sheetData sheetId="2"/>
      <sheetData sheetId="3">
        <row r="3">
          <cell r="B3" t="str">
            <v>CODIGO</v>
          </cell>
          <cell r="C3" t="str">
            <v>DESCRIPCION</v>
          </cell>
          <cell r="D3" t="str">
            <v>PESO TOTAL</v>
          </cell>
        </row>
        <row r="4">
          <cell r="B4" t="str">
            <v>TA220COR0D0C1600S-6</v>
          </cell>
          <cell r="C4" t="str">
            <v>Torre de suspensión tipo SC2 (5°)Tipo SC2-6</v>
          </cell>
          <cell r="D4">
            <v>4296.1618276402132</v>
          </cell>
        </row>
        <row r="5">
          <cell r="B5" t="str">
            <v>TA220COR0D0C1600S-3</v>
          </cell>
          <cell r="C5" t="str">
            <v>Torre de suspensión tipo SC2 (5°)Tipo SC2-3</v>
          </cell>
          <cell r="D5">
            <v>4915.4283973901538</v>
          </cell>
        </row>
        <row r="6">
          <cell r="B6" t="str">
            <v>TA220COR0D0C1600S±0</v>
          </cell>
          <cell r="C6" t="str">
            <v>Torre de suspensión tipo SC2 (5°)Tipo SC2±0</v>
          </cell>
          <cell r="D6">
            <v>5529.165801338756</v>
          </cell>
        </row>
        <row r="7">
          <cell r="B7" t="str">
            <v>TA220COR0D0C1600S+3</v>
          </cell>
          <cell r="C7" t="str">
            <v>Torre de suspensión tipo SC2 (5°)Tipo SC2+3</v>
          </cell>
          <cell r="D7">
            <v>6137.3740394860197</v>
          </cell>
        </row>
        <row r="8">
          <cell r="B8" t="str">
            <v>TA220COR0D0C1600S+6</v>
          </cell>
          <cell r="C8" t="str">
            <v>Torre de suspensión tipo SC2 (5°)Tipo SC2+6</v>
          </cell>
          <cell r="D8">
            <v>6745.5822776332825</v>
          </cell>
        </row>
        <row r="9">
          <cell r="B9" t="str">
            <v>TA220COR0D0C1600A-3</v>
          </cell>
          <cell r="C9" t="str">
            <v>Torre de ángulo menor tipo AC2 (30°)Tipo AC2-3</v>
          </cell>
          <cell r="D9">
            <v>7562.3395914754419</v>
          </cell>
        </row>
        <row r="10">
          <cell r="B10" t="str">
            <v>TA220COR0D0C1600A±0</v>
          </cell>
          <cell r="C10" t="str">
            <v>Torre de ángulo menor tipo AC2 (30°)Tipo AC2±0</v>
          </cell>
          <cell r="D10">
            <v>8393.2736864322324</v>
          </cell>
        </row>
        <row r="11">
          <cell r="B11" t="str">
            <v>TA220COR0D0C1600A+3</v>
          </cell>
          <cell r="C11" t="str">
            <v>Torre de ángulo menor tipo AC2 (30°)Tipo AC2+3</v>
          </cell>
          <cell r="D11">
            <v>9224.2077813890228</v>
          </cell>
        </row>
        <row r="12">
          <cell r="B12" t="str">
            <v>TA220COR0D0C1600B-3</v>
          </cell>
          <cell r="C12" t="str">
            <v>Torre de ángulo mayor tipo BC2 (65°)Tipo BC2-3</v>
          </cell>
          <cell r="D12">
            <v>10205.314329143461</v>
          </cell>
        </row>
        <row r="13">
          <cell r="B13" t="str">
            <v>TA220COR0D0C1600B±0</v>
          </cell>
          <cell r="C13" t="str">
            <v>Torre de ángulo mayor tipo BC2 (65°)Tipo BC2±0</v>
          </cell>
          <cell r="D13">
            <v>11364.492571429244</v>
          </cell>
        </row>
        <row r="14">
          <cell r="B14" t="str">
            <v>TA220COR0D0C1600B+3</v>
          </cell>
          <cell r="C14" t="str">
            <v>Torre de ángulo mayor tipo BC2 (65°)Tipo BC2+3</v>
          </cell>
          <cell r="D14">
            <v>12728.231680000754</v>
          </cell>
        </row>
        <row r="15">
          <cell r="B15" t="str">
            <v>TA220COR0D0C1600R-3</v>
          </cell>
          <cell r="C15" t="str">
            <v>Torre de anclaje, retención intermedia y terminal (15°) Tipo RC2-3</v>
          </cell>
          <cell r="D15">
            <v>13140.001339341348</v>
          </cell>
        </row>
        <row r="16">
          <cell r="B16" t="str">
            <v>TA220COR0D0C1600R±0</v>
          </cell>
          <cell r="C16" t="str">
            <v>Torre de anclaje, retención intermedia y terminal (15°) Tipo RC2±0</v>
          </cell>
          <cell r="D16">
            <v>14648.830924572294</v>
          </cell>
        </row>
        <row r="17">
          <cell r="B17" t="str">
            <v>TA220COR0D0C1600R+3</v>
          </cell>
          <cell r="C17" t="str">
            <v>Torre de anclaje, retención intermedia y terminal (15°) Tipo RC2+3</v>
          </cell>
          <cell r="D17">
            <v>16157.66050980324</v>
          </cell>
        </row>
        <row r="18">
          <cell r="B18" t="str">
            <v>TA220SIR2S2C2726S-6</v>
          </cell>
          <cell r="C18" t="str">
            <v>Torre de suspensión tipo SC1 (5°)Tipo SC1-6</v>
          </cell>
          <cell r="D18">
            <v>4837.5220076983533</v>
          </cell>
        </row>
        <row r="19">
          <cell r="B19" t="str">
            <v>TA220SIR2S2C2726S-3</v>
          </cell>
          <cell r="C19" t="str">
            <v>Torre de suspensión tipo SC1 (5°)Tipo SC1-3</v>
          </cell>
          <cell r="D19">
            <v>5534.8224772764943</v>
          </cell>
        </row>
        <row r="20">
          <cell r="B20" t="str">
            <v>TA220SIR2S2C2726S±0</v>
          </cell>
          <cell r="C20" t="str">
            <v>Torre de suspensión tipo SC1 (5°)Tipo SC1±0</v>
          </cell>
          <cell r="D20">
            <v>6225.8970498048302</v>
          </cell>
        </row>
        <row r="21">
          <cell r="B21" t="str">
            <v>TA220SIR2S2C2726S+3</v>
          </cell>
          <cell r="C21" t="str">
            <v>Torre de suspensión tipo SC1 (5°)Tipo SC1+3</v>
          </cell>
          <cell r="D21">
            <v>6910.7457252833619</v>
          </cell>
        </row>
        <row r="22">
          <cell r="B22" t="str">
            <v>TA220SIR2S2C2726S+6</v>
          </cell>
          <cell r="C22" t="str">
            <v>Torre de suspensión tipo SC1 (5°)Tipo SC1+6</v>
          </cell>
          <cell r="D22">
            <v>7595.5944007618928</v>
          </cell>
        </row>
        <row r="23">
          <cell r="B23" t="str">
            <v>TA220SIR2S2C2726A-3</v>
          </cell>
          <cell r="C23" t="str">
            <v>Torre de ángulo menor tipo AC1 (30°)Tipo AC1-3</v>
          </cell>
          <cell r="D23">
            <v>8515.2714611649626</v>
          </cell>
        </row>
        <row r="24">
          <cell r="B24" t="str">
            <v>TA220SIR2S2C2726A±0</v>
          </cell>
          <cell r="C24" t="str">
            <v>Torre de ángulo menor tipo AC1 (30°)Tipo AC1±0</v>
          </cell>
          <cell r="D24">
            <v>9450.9117216037321</v>
          </cell>
        </row>
        <row r="25">
          <cell r="B25" t="str">
            <v>TA220SIR2S2C2726A+3</v>
          </cell>
          <cell r="C25" t="str">
            <v>Torre de ángulo menor tipo AC1 (30°)Tipo AC1+3</v>
          </cell>
          <cell r="D25">
            <v>10386.551982042502</v>
          </cell>
        </row>
        <row r="26">
          <cell r="B26" t="str">
            <v>TA220SIR2S2C2726B-3</v>
          </cell>
          <cell r="C26" t="str">
            <v>Torre de ángulo mayor tipo BC1 (65°)Tipo BC1-3</v>
          </cell>
          <cell r="D26">
            <v>11491.287955004207</v>
          </cell>
        </row>
        <row r="27">
          <cell r="B27" t="str">
            <v>TA220SIR2S2C2726B±0</v>
          </cell>
          <cell r="C27" t="str">
            <v>Torre de ángulo mayor tipo BC1 (65°)Tipo BC1±0</v>
          </cell>
          <cell r="D27">
            <v>12796.534471051455</v>
          </cell>
        </row>
        <row r="28">
          <cell r="B28" t="str">
            <v>TA220SIR2S2C2726B+3</v>
          </cell>
          <cell r="C28" t="str">
            <v>Torre de ángulo mayor tipo BC1 (65°)Tipo BC1+3</v>
          </cell>
          <cell r="D28">
            <v>14332.118607577631</v>
          </cell>
        </row>
        <row r="29">
          <cell r="B29" t="str">
            <v>TA220SIR2S2C2726R-3</v>
          </cell>
          <cell r="C29" t="str">
            <v>Torre de anclaje, retención intermedia y terminal (15°) Tipo RC1-3</v>
          </cell>
          <cell r="D29">
            <v>14795.775441067237</v>
          </cell>
        </row>
        <row r="30">
          <cell r="B30" t="str">
            <v>TA220SIR2S2C2726R±0</v>
          </cell>
          <cell r="C30" t="str">
            <v>Torre de anclaje, retención intermedia y terminal (15°) Tipo RC1±0</v>
          </cell>
          <cell r="D30">
            <v>16494.732933185325</v>
          </cell>
        </row>
        <row r="31">
          <cell r="B31" t="str">
            <v>TA220SIR2S2C2726R+3</v>
          </cell>
          <cell r="C31" t="str">
            <v>Torre de anclaje, retención intermedia y terminal (15°) Tipo RC1+3</v>
          </cell>
          <cell r="D31">
            <v>18193.690425303412</v>
          </cell>
        </row>
        <row r="32">
          <cell r="B32" t="str">
            <v>TA220SIR2S2C2592S-6</v>
          </cell>
          <cell r="C32" t="str">
            <v>Torre de suspensión tipo SC1 (5°)Tipo SC1-6</v>
          </cell>
          <cell r="D32">
            <v>4415.6819253647482</v>
          </cell>
        </row>
        <row r="33">
          <cell r="B33" t="str">
            <v>TA220SIR2S2C2592S-3</v>
          </cell>
          <cell r="C33" t="str">
            <v>Torre de suspensión tipo SC1 (5°)Tipo SC1-3</v>
          </cell>
          <cell r="D33">
            <v>5052.1766173092165</v>
          </cell>
        </row>
        <row r="34">
          <cell r="B34" t="str">
            <v>TA220SIR2S2C2592S±0</v>
          </cell>
          <cell r="C34" t="str">
            <v>Torre de suspensión tipo SC1 (5°)Tipo SC1±0</v>
          </cell>
          <cell r="D34">
            <v>5682.9883209327518</v>
          </cell>
        </row>
        <row r="35">
          <cell r="B35" t="str">
            <v>TA220SIR2S2C2592S+3</v>
          </cell>
          <cell r="C35" t="str">
            <v>Torre de suspensión tipo SC1 (5°)Tipo SC1+3</v>
          </cell>
          <cell r="D35">
            <v>6308.117036235355</v>
          </cell>
        </row>
        <row r="36">
          <cell r="B36" t="str">
            <v>TA220SIR2S2C2592S+6</v>
          </cell>
          <cell r="C36" t="str">
            <v>Torre de suspensión tipo SC1 (5°)Tipo SC1+6</v>
          </cell>
          <cell r="D36">
            <v>6933.2457515379574</v>
          </cell>
        </row>
        <row r="37">
          <cell r="B37" t="str">
            <v>TA220SIR2S2C2592A-3</v>
          </cell>
          <cell r="C37" t="str">
            <v>Torre de ángulo menor tipo AC1 (30°)Tipo AC1-3</v>
          </cell>
          <cell r="D37">
            <v>7772.7254203295015</v>
          </cell>
        </row>
        <row r="38">
          <cell r="B38" t="str">
            <v>TA220SIR2S2C2592A±0</v>
          </cell>
          <cell r="C38" t="str">
            <v>Torre de ángulo menor tipo AC1 (30°)Tipo AC1±0</v>
          </cell>
          <cell r="D38">
            <v>8626.7762711759169</v>
          </cell>
        </row>
        <row r="39">
          <cell r="B39" t="str">
            <v>TA220SIR2S2C2592A+3</v>
          </cell>
          <cell r="C39" t="str">
            <v>Torre de ángulo menor tipo AC1 (30°)Tipo AC1+3</v>
          </cell>
          <cell r="D39">
            <v>9480.8271220223323</v>
          </cell>
        </row>
        <row r="40">
          <cell r="B40" t="str">
            <v>TA220SIR2S2C2592B-3</v>
          </cell>
          <cell r="C40" t="str">
            <v>Torre de ángulo mayor tipo BC1 (65°)Tipo BC1-3</v>
          </cell>
          <cell r="D40">
            <v>10489.228253912628</v>
          </cell>
        </row>
        <row r="41">
          <cell r="B41" t="str">
            <v>TA220SIR2S2C2592B±0</v>
          </cell>
          <cell r="C41" t="str">
            <v>Torre de ángulo mayor tipo BC1 (65°)Tipo BC1±0</v>
          </cell>
          <cell r="D41">
            <v>11680.655071172192</v>
          </cell>
        </row>
        <row r="42">
          <cell r="B42" t="str">
            <v>TA220SIR2S2C2592B+3</v>
          </cell>
          <cell r="C42" t="str">
            <v>Torre de ángulo mayor tipo BC1 (65°)Tipo BC1+3</v>
          </cell>
          <cell r="D42">
            <v>13082.333679712856</v>
          </cell>
        </row>
        <row r="43">
          <cell r="B43" t="str">
            <v>TA220SIR2S2C2592R-3</v>
          </cell>
          <cell r="C43" t="str">
            <v>Torre de anclaje, retención intermedia y terminal (15°) Tipo RC1-3</v>
          </cell>
          <cell r="D43">
            <v>13505.558854906638</v>
          </cell>
        </row>
        <row r="44">
          <cell r="B44" t="str">
            <v>TA220SIR2S2C2592R±0</v>
          </cell>
          <cell r="C44" t="str">
            <v>Torre de anclaje, retención intermedia y terminal (15°) Tipo RC1±0</v>
          </cell>
          <cell r="D44">
            <v>15056.364386740956</v>
          </cell>
        </row>
        <row r="45">
          <cell r="B45" t="str">
            <v>TA220SIR2S2C2592R+3</v>
          </cell>
          <cell r="C45" t="str">
            <v>Torre de anclaje, retención intermedia y terminal (15°) Tipo RC1+3</v>
          </cell>
          <cell r="D45">
            <v>16607.169918575273</v>
          </cell>
        </row>
        <row r="46">
          <cell r="B46" t="str">
            <v>TA220SIR2D2C2726S-6</v>
          </cell>
          <cell r="C46" t="str">
            <v>Torre de suspensión tipo SC2 (5°)Tipo SC2-6</v>
          </cell>
          <cell r="D46">
            <v>6489.86519067257</v>
          </cell>
        </row>
        <row r="47">
          <cell r="B47" t="str">
            <v>TA220SIR2D2C2726S-3</v>
          </cell>
          <cell r="C47" t="str">
            <v>Torre de suspensión tipo SC2 (5°)Tipo SC2-3</v>
          </cell>
          <cell r="D47">
            <v>7425.3412541929401</v>
          </cell>
        </row>
        <row r="48">
          <cell r="B48" t="str">
            <v>TA220SIR2D2C2726S±0</v>
          </cell>
          <cell r="C48" t="str">
            <v>Torre de suspensión tipo SC2 (5°)Tipo SC2±0</v>
          </cell>
          <cell r="D48">
            <v>8352.4648528604503</v>
          </cell>
        </row>
        <row r="49">
          <cell r="B49" t="str">
            <v>TA220SIR2D2C2726S+3</v>
          </cell>
          <cell r="C49" t="str">
            <v>Torre de suspensión tipo SC2 (5°)Tipo SC2+3</v>
          </cell>
          <cell r="D49">
            <v>9271.2359866751012</v>
          </cell>
        </row>
        <row r="50">
          <cell r="B50" t="str">
            <v>TA220SIR2D2C2726S+6</v>
          </cell>
          <cell r="C50" t="str">
            <v>Torre de suspensión tipo SC2 (5°)Tipo SC2+6</v>
          </cell>
          <cell r="D50">
            <v>10190.007120489749</v>
          </cell>
        </row>
        <row r="51">
          <cell r="B51" t="str">
            <v>TA220SIR2D2C2726A-3</v>
          </cell>
          <cell r="C51" t="str">
            <v>Torre de ángulo menor tipo AC2 (30°)Tipo AC2-3</v>
          </cell>
          <cell r="D51">
            <v>11423.81652362459</v>
          </cell>
        </row>
        <row r="52">
          <cell r="B52" t="str">
            <v>TA220SIR2D2C2726A±0</v>
          </cell>
          <cell r="C52" t="str">
            <v>Torre de ángulo menor tipo AC2 (30°)Tipo AC2±0</v>
          </cell>
          <cell r="D52">
            <v>12679.041646642163</v>
          </cell>
        </row>
        <row r="53">
          <cell r="B53" t="str">
            <v>TA220SIR2D2C2726A+3</v>
          </cell>
          <cell r="C53" t="str">
            <v>Torre de ángulo menor tipo AC2 (30°)Tipo AC2+3</v>
          </cell>
          <cell r="D53">
            <v>13934.266769659736</v>
          </cell>
        </row>
        <row r="54">
          <cell r="B54" t="str">
            <v>TA220SIR2D2C2726B-3</v>
          </cell>
          <cell r="C54" t="str">
            <v>Torre de ángulo mayor tipo BC2 (65°)Tipo BC2-3</v>
          </cell>
          <cell r="D54">
            <v>15416.345305819033</v>
          </cell>
        </row>
        <row r="55">
          <cell r="B55" t="str">
            <v>TA220SIR2D2C2726B±0</v>
          </cell>
          <cell r="C55" t="str">
            <v>Torre de ángulo mayor tipo BC2 (65°)Tipo BC2±0</v>
          </cell>
          <cell r="D55">
            <v>17167.422389553489</v>
          </cell>
        </row>
        <row r="56">
          <cell r="B56" t="str">
            <v>TA220SIR2D2C2726B+3</v>
          </cell>
          <cell r="C56" t="str">
            <v>Torre de ángulo mayor tipo BC2 (65°)Tipo BC2+3</v>
          </cell>
          <cell r="D56">
            <v>19227.513076299911</v>
          </cell>
        </row>
        <row r="57">
          <cell r="B57" t="str">
            <v>TA220SIR2D2C2726R-3</v>
          </cell>
          <cell r="C57" t="str">
            <v>Torre de anclaje, retención intermedia y terminal (15°) Tipo RC2-3</v>
          </cell>
          <cell r="D57">
            <v>19849.540291740599</v>
          </cell>
        </row>
        <row r="58">
          <cell r="B58" t="str">
            <v>TA220SIR2D2C2726R±0</v>
          </cell>
          <cell r="C58" t="str">
            <v>Torre de anclaje, retención intermedia y terminal (15°) Tipo RC2±0</v>
          </cell>
          <cell r="D58">
            <v>22128.807460134445</v>
          </cell>
        </row>
        <row r="59">
          <cell r="B59" t="str">
            <v>TA220SIR2D2C2726R+3</v>
          </cell>
          <cell r="C59" t="str">
            <v>Torre de anclaje, retención intermedia y terminal (15°) Tipo RC2+3</v>
          </cell>
          <cell r="D59">
            <v>24408.074628528291</v>
          </cell>
        </row>
        <row r="60">
          <cell r="B60" t="str">
            <v>TA220SIR2D2C2592S-6</v>
          </cell>
          <cell r="C60" t="str">
            <v>Torre de suspensión tipo SC2 (5°)Tipo SC2-6</v>
          </cell>
          <cell r="D60">
            <v>5924.7465863015241</v>
          </cell>
        </row>
        <row r="61">
          <cell r="B61" t="str">
            <v>TA220SIR2D2C2592S-3</v>
          </cell>
          <cell r="C61" t="str">
            <v>Torre de suspensión tipo SC2 (5°)Tipo SC2-3</v>
          </cell>
          <cell r="D61">
            <v>6778.7641122548966</v>
          </cell>
        </row>
        <row r="62">
          <cell r="B62" t="str">
            <v>TA220SIR2D2C2592S±0</v>
          </cell>
          <cell r="C62" t="str">
            <v>Torre de suspensión tipo SC2 (5°)Tipo SC2±0</v>
          </cell>
          <cell r="D62">
            <v>7625.1564817265426</v>
          </cell>
        </row>
        <row r="63">
          <cell r="B63" t="str">
            <v>TA220SIR2D2C2592S+3</v>
          </cell>
          <cell r="C63" t="str">
            <v>Torre de suspensión tipo SC2 (5°)Tipo SC2+3</v>
          </cell>
          <cell r="D63">
            <v>8463.9236947164627</v>
          </cell>
        </row>
        <row r="64">
          <cell r="B64" t="str">
            <v>TA220SIR2D2C2592S+6</v>
          </cell>
          <cell r="C64" t="str">
            <v>Torre de suspensión tipo SC2 (5°)Tipo SC2+6</v>
          </cell>
          <cell r="D64">
            <v>9302.690907706381</v>
          </cell>
        </row>
        <row r="65">
          <cell r="B65" t="str">
            <v>TA220SIR2D2C2592A-3</v>
          </cell>
          <cell r="C65" t="str">
            <v>Torre de ángulo menor tipo AC2 (30°)Tipo AC2-3</v>
          </cell>
          <cell r="D65">
            <v>10429.063772874064</v>
          </cell>
        </row>
        <row r="66">
          <cell r="B66" t="str">
            <v>TA220SIR2D2C2592A±0</v>
          </cell>
          <cell r="C66" t="str">
            <v>Torre de ángulo menor tipo AC2 (30°)Tipo AC2±0</v>
          </cell>
          <cell r="D66">
            <v>11574.987539260892</v>
          </cell>
        </row>
        <row r="67">
          <cell r="B67" t="str">
            <v>TA220SIR2D2C2592A+3</v>
          </cell>
          <cell r="C67" t="str">
            <v>Torre de ángulo menor tipo AC2 (30°)Tipo AC2+3</v>
          </cell>
          <cell r="D67">
            <v>12720.91130564772</v>
          </cell>
        </row>
        <row r="68">
          <cell r="B68" t="str">
            <v>TA220SIR2D2C2592B-3</v>
          </cell>
          <cell r="C68" t="str">
            <v>Torre de ángulo mayor tipo BC2 (65°)Tipo BC2-3</v>
          </cell>
          <cell r="D68">
            <v>14073.934749087006</v>
          </cell>
        </row>
        <row r="69">
          <cell r="B69" t="str">
            <v>TA220SIR2D2C2592B±0</v>
          </cell>
          <cell r="C69" t="str">
            <v>Torre de ángulo mayor tipo BC2 (65°)Tipo BC2±0</v>
          </cell>
          <cell r="D69">
            <v>15672.533128159248</v>
          </cell>
        </row>
        <row r="70">
          <cell r="B70" t="str">
            <v>TA220SIR2D2C2592B+3</v>
          </cell>
          <cell r="C70" t="str">
            <v>Torre de ángulo mayor tipo BC2 (65°)Tipo BC2+3</v>
          </cell>
          <cell r="D70">
            <v>17553.237103538358</v>
          </cell>
        </row>
        <row r="71">
          <cell r="B71" t="str">
            <v>TA220SIR2D2C2592R-3</v>
          </cell>
          <cell r="C71" t="str">
            <v>Torre de anclaje, retención intermedia y terminal (15°) Tipo RC2-3</v>
          </cell>
          <cell r="D71">
            <v>18121.099996370951</v>
          </cell>
        </row>
        <row r="72">
          <cell r="B72" t="str">
            <v>TA220SIR2D2C2592R±0</v>
          </cell>
          <cell r="C72" t="str">
            <v>Torre de anclaje, retención intermedia y terminal (15°) Tipo RC2±0</v>
          </cell>
          <cell r="D72">
            <v>20201.895202197269</v>
          </cell>
        </row>
        <row r="73">
          <cell r="B73" t="str">
            <v>TA220SIR2D2C2592R+3</v>
          </cell>
          <cell r="C73" t="str">
            <v>Torre de anclaje, retención intermedia y terminal (15°) Tipo RC2+3</v>
          </cell>
          <cell r="D73">
            <v>22282.690408023587</v>
          </cell>
        </row>
        <row r="74">
          <cell r="B74" t="str">
            <v>TA220SIR1S2C2726S-6</v>
          </cell>
          <cell r="C74" t="str">
            <v>Torre de suspensión tipo SC1 (5°)Tipo SC1-6</v>
          </cell>
          <cell r="D74">
            <v>4612.1379664658962</v>
          </cell>
        </row>
        <row r="75">
          <cell r="B75" t="str">
            <v>TA220SIR1S2C2726S-3</v>
          </cell>
          <cell r="C75" t="str">
            <v>Torre de suspensión tipo SC1 (5°)Tipo SC1-3</v>
          </cell>
          <cell r="D75">
            <v>5276.9506463168364</v>
          </cell>
        </row>
        <row r="76">
          <cell r="B76" t="str">
            <v>TA220SIR1S2C2726S±0</v>
          </cell>
          <cell r="C76" t="str">
            <v>Torre de suspensión tipo SC1 (5°)Tipo SC1±0</v>
          </cell>
          <cell r="D76">
            <v>5935.8274986691067</v>
          </cell>
        </row>
        <row r="77">
          <cell r="B77" t="str">
            <v>TA220SIR1S2C2726S+3</v>
          </cell>
          <cell r="C77" t="str">
            <v>Torre de suspensión tipo SC1 (5°)Tipo SC1+3</v>
          </cell>
          <cell r="D77">
            <v>6588.7685235227091</v>
          </cell>
        </row>
        <row r="78">
          <cell r="B78" t="str">
            <v>TA220SIR1S2C2726S+6</v>
          </cell>
          <cell r="C78" t="str">
            <v>Torre de suspensión tipo SC1 (5°)Tipo SC1+6</v>
          </cell>
          <cell r="D78">
            <v>7241.7095483763096</v>
          </cell>
        </row>
        <row r="79">
          <cell r="B79" t="str">
            <v>TA220SIR1S2C2726A-3</v>
          </cell>
          <cell r="C79" t="str">
            <v>Torre de ángulo menor tipo AC1 (30°)Tipo AC1-3</v>
          </cell>
          <cell r="D79">
            <v>8118.5381148247134</v>
          </cell>
        </row>
        <row r="80">
          <cell r="B80" t="str">
            <v>TA220SIR1S2C2726A±0</v>
          </cell>
          <cell r="C80" t="str">
            <v>Torre de ángulo menor tipo AC1 (30°)Tipo AC1±0</v>
          </cell>
          <cell r="D80">
            <v>9010.5861429797042</v>
          </cell>
        </row>
        <row r="81">
          <cell r="B81" t="str">
            <v>TA220SIR1S2C2726A+3</v>
          </cell>
          <cell r="C81" t="str">
            <v>Torre de ángulo menor tipo AC1 (30°)Tipo AC1+3</v>
          </cell>
          <cell r="D81">
            <v>9902.634171134694</v>
          </cell>
        </row>
        <row r="82">
          <cell r="B82" t="str">
            <v>TA220SIR1S2C2726B-3</v>
          </cell>
          <cell r="C82" t="str">
            <v>Torre de ángulo mayor tipo BC1 (65°)Tipo BC1-3</v>
          </cell>
          <cell r="D82">
            <v>10955.899606559879</v>
          </cell>
        </row>
        <row r="83">
          <cell r="B83" t="str">
            <v>TA220SIR1S2C2726B±0</v>
          </cell>
          <cell r="C83" t="str">
            <v>Torre de ángulo mayor tipo BC1 (65°)Tipo BC1±0</v>
          </cell>
          <cell r="D83">
            <v>12200.33363759452</v>
          </cell>
        </row>
        <row r="84">
          <cell r="B84" t="str">
            <v>TA220SIR1S2C2726B+3</v>
          </cell>
          <cell r="C84" t="str">
            <v>Torre de ángulo mayor tipo BC1 (65°)Tipo BC1+3</v>
          </cell>
          <cell r="D84">
            <v>13664.373674105864</v>
          </cell>
        </row>
        <row r="85">
          <cell r="B85" t="str">
            <v>TA220SIR1S2C2726R-3</v>
          </cell>
          <cell r="C85" t="str">
            <v>Torre de anclaje, retención intermedia y terminal (15°) Tipo RC1-3</v>
          </cell>
          <cell r="D85">
            <v>14106.428362796823</v>
          </cell>
        </row>
        <row r="86">
          <cell r="B86" t="str">
            <v>TA220SIR1S2C2726R±0</v>
          </cell>
          <cell r="C86" t="str">
            <v>Torre de anclaje, retención intermedia y terminal (15°) Tipo RC1±0</v>
          </cell>
          <cell r="D86">
            <v>15726.230058859335</v>
          </cell>
        </row>
        <row r="87">
          <cell r="B87" t="str">
            <v>TA220SIR1S2C2726R+3</v>
          </cell>
          <cell r="C87" t="str">
            <v>Torre de anclaje, retención intermedia y terminal (15°) Tipo RC1+3</v>
          </cell>
          <cell r="D87">
            <v>17346.031754921845</v>
          </cell>
        </row>
        <row r="88">
          <cell r="B88" t="str">
            <v>TA220SIR1S2C2592S-6</v>
          </cell>
          <cell r="C88" t="str">
            <v>Torre de suspensión tipo SC1 (5°)Tipo SC1-6</v>
          </cell>
          <cell r="D88">
            <v>4205.6560965421631</v>
          </cell>
        </row>
        <row r="89">
          <cell r="B89" t="str">
            <v>TA220SIR1S2C2592S-3</v>
          </cell>
          <cell r="C89" t="str">
            <v>Torre de suspensión tipo SC1 (5°)Tipo SC1-3</v>
          </cell>
          <cell r="D89">
            <v>4811.8767951428354</v>
          </cell>
        </row>
        <row r="90">
          <cell r="B90" t="str">
            <v>TA220SIR1S2C2592S±0</v>
          </cell>
          <cell r="C90" t="str">
            <v>Torre de suspensión tipo SC1 (5°)Tipo SC1±0</v>
          </cell>
          <cell r="D90">
            <v>5412.6848089345731</v>
          </cell>
        </row>
        <row r="91">
          <cell r="B91" t="str">
            <v>TA220SIR1S2C2592S+3</v>
          </cell>
          <cell r="C91" t="str">
            <v>Torre de suspensión tipo SC1 (5°)Tipo SC1+3</v>
          </cell>
          <cell r="D91">
            <v>6008.0801379173763</v>
          </cell>
        </row>
        <row r="92">
          <cell r="B92" t="str">
            <v>TA220SIR1S2C2592S+6</v>
          </cell>
          <cell r="C92" t="str">
            <v>Torre de suspensión tipo SC1 (5°)Tipo SC1+6</v>
          </cell>
          <cell r="D92">
            <v>6603.4754669001786</v>
          </cell>
        </row>
        <row r="93">
          <cell r="B93" t="str">
            <v>TA220SIR1S2C2592A-3</v>
          </cell>
          <cell r="C93" t="str">
            <v>Torre de ángulo menor tipo AC1 (30°)Tipo AC1-3</v>
          </cell>
          <cell r="D93">
            <v>7403.0264415063775</v>
          </cell>
        </row>
        <row r="94">
          <cell r="B94" t="str">
            <v>TA220SIR1S2C2592A±0</v>
          </cell>
          <cell r="C94" t="str">
            <v>Torre de ángulo menor tipo AC1 (30°)Tipo AC1±0</v>
          </cell>
          <cell r="D94">
            <v>8216.4555399626825</v>
          </cell>
        </row>
        <row r="95">
          <cell r="B95" t="str">
            <v>TA220SIR1S2C2592A+3</v>
          </cell>
          <cell r="C95" t="str">
            <v>Torre de ángulo menor tipo AC1 (30°)Tipo AC1+3</v>
          </cell>
          <cell r="D95">
            <v>9029.8846384189874</v>
          </cell>
        </row>
        <row r="96">
          <cell r="B96" t="str">
            <v>TA220SIR1S2C2592B-3</v>
          </cell>
          <cell r="C96" t="str">
            <v>Torre de ángulo mayor tipo BC1 (65°)Tipo BC1-3</v>
          </cell>
          <cell r="D96">
            <v>9990.322559396307</v>
          </cell>
        </row>
        <row r="97">
          <cell r="B97" t="str">
            <v>TA220SIR1S2C2592B±0</v>
          </cell>
          <cell r="C97" t="str">
            <v>Torre de ángulo mayor tipo BC1 (65°)Tipo BC1±0</v>
          </cell>
          <cell r="D97">
            <v>11125.080801109472</v>
          </cell>
        </row>
        <row r="98">
          <cell r="B98" t="str">
            <v>TA220SIR1S2C2592B+3</v>
          </cell>
          <cell r="C98" t="str">
            <v>Torre de ángulo mayor tipo BC1 (65°)Tipo BC1+3</v>
          </cell>
          <cell r="D98">
            <v>12460.090497242611</v>
          </cell>
        </row>
        <row r="99">
          <cell r="B99" t="str">
            <v>TA220SIR1S2C2592R-3</v>
          </cell>
          <cell r="C99" t="str">
            <v>Torre de anclaje, retención intermedia y terminal (15°) Tipo RC1-3</v>
          </cell>
          <cell r="D99">
            <v>12863.185549909207</v>
          </cell>
        </row>
        <row r="100">
          <cell r="B100" t="str">
            <v>TA220SIR1S2C2592R±0</v>
          </cell>
          <cell r="C100" t="str">
            <v>Torre de anclaje, retención intermedia y terminal (15°) Tipo RC1±0</v>
          </cell>
          <cell r="D100">
            <v>14340.229152630109</v>
          </cell>
        </row>
        <row r="101">
          <cell r="B101" t="str">
            <v>TA220SIR1S2C2592R+3</v>
          </cell>
          <cell r="C101" t="str">
            <v>Torre de anclaje, retención intermedia y terminal (15°) Tipo RC1+3</v>
          </cell>
          <cell r="D101">
            <v>15817.27275535101</v>
          </cell>
        </row>
        <row r="102">
          <cell r="B102" t="str">
            <v>TA220SIR1S1C2726S-6</v>
          </cell>
          <cell r="C102" t="str">
            <v>Torre de suspensión tipo SC1 (5°)Tipo SC1-6</v>
          </cell>
          <cell r="D102">
            <v>5172.8624792660312</v>
          </cell>
        </row>
        <row r="103">
          <cell r="B103" t="str">
            <v>TA220SIR1S1C2726S-3</v>
          </cell>
          <cell r="C103" t="str">
            <v>Torre de suspensión tipo SC1 (5°)Tipo SC1-3</v>
          </cell>
          <cell r="D103">
            <v>5918.5003141151892</v>
          </cell>
        </row>
        <row r="104">
          <cell r="B104" t="str">
            <v>TA220SIR1S1C2726S±0</v>
          </cell>
          <cell r="C104" t="str">
            <v>Torre de suspensión tipo SC1 (5°)Tipo SC1±0</v>
          </cell>
          <cell r="D104">
            <v>6657.4806682960507</v>
          </cell>
        </row>
        <row r="105">
          <cell r="B105" t="str">
            <v>TA220SIR1S1C2726S+3</v>
          </cell>
          <cell r="C105" t="str">
            <v>Torre de suspensión tipo SC1 (5°)Tipo SC1+3</v>
          </cell>
          <cell r="D105">
            <v>7389.8035418086165</v>
          </cell>
        </row>
        <row r="106">
          <cell r="B106" t="str">
            <v>TA220SIR1S1C2726S+6</v>
          </cell>
          <cell r="C106" t="str">
            <v>Torre de suspensión tipo SC1 (5°)Tipo SC1+6</v>
          </cell>
          <cell r="D106">
            <v>8122.1264153211814</v>
          </cell>
        </row>
        <row r="107">
          <cell r="B107" t="str">
            <v>TA220SIR1S1C2726A-3</v>
          </cell>
          <cell r="C107" t="str">
            <v>Torre de ángulo menor tipo AC1 (30°)Tipo AC1-3</v>
          </cell>
          <cell r="D107">
            <v>9105.5561446805368</v>
          </cell>
        </row>
        <row r="108">
          <cell r="B108" t="str">
            <v>TA220SIR1S1C2726A±0</v>
          </cell>
          <cell r="C108" t="str">
            <v>Torre de ángulo menor tipo AC1 (30°)Tipo AC1±0</v>
          </cell>
          <cell r="D108">
            <v>10106.055654473405</v>
          </cell>
        </row>
        <row r="109">
          <cell r="B109" t="str">
            <v>TA220SIR1S1C2726A+3</v>
          </cell>
          <cell r="C109" t="str">
            <v>Torre de ángulo menor tipo AC1 (30°)Tipo AC1+3</v>
          </cell>
          <cell r="D109">
            <v>11106.555164266272</v>
          </cell>
        </row>
        <row r="110">
          <cell r="B110" t="str">
            <v>TA220SIR1S1C2726B-3</v>
          </cell>
          <cell r="C110" t="str">
            <v>Torre de ángulo mayor tipo BC1 (65°)Tipo BC1-3</v>
          </cell>
          <cell r="D110">
            <v>12287.872221828977</v>
          </cell>
        </row>
        <row r="111">
          <cell r="B111" t="str">
            <v>TA220SIR1S1C2726B±0</v>
          </cell>
          <cell r="C111" t="str">
            <v>Torre de ángulo mayor tipo BC1 (65°)Tipo BC1±0</v>
          </cell>
          <cell r="D111">
            <v>13683.59935615699</v>
          </cell>
        </row>
        <row r="112">
          <cell r="B112" t="str">
            <v>TA220SIR1S1C2726B+3</v>
          </cell>
          <cell r="C112" t="str">
            <v>Torre de ángulo mayor tipo BC1 (65°)Tipo BC1+3</v>
          </cell>
          <cell r="D112">
            <v>15325.631278895831</v>
          </cell>
        </row>
        <row r="113">
          <cell r="B113" t="str">
            <v>TA220SIR1S1C2726R-3</v>
          </cell>
          <cell r="C113" t="str">
            <v>Torre de anclaje, retención intermedia y terminal (15°) Tipo RC1-3</v>
          </cell>
          <cell r="D113">
            <v>15821.429134367463</v>
          </cell>
        </row>
        <row r="114">
          <cell r="B114" t="str">
            <v>TA220SIR1S1C2726R±0</v>
          </cell>
          <cell r="C114" t="str">
            <v>Torre de anclaje, retención intermedia y terminal (15°) Tipo RC1±0</v>
          </cell>
          <cell r="D114">
            <v>17638.159570086358</v>
          </cell>
        </row>
        <row r="115">
          <cell r="B115" t="str">
            <v>TA220SIR1S1C2726R+3</v>
          </cell>
          <cell r="C115" t="str">
            <v>Torre de anclaje, retención intermedia y terminal (15°) Tipo RC1+3</v>
          </cell>
          <cell r="D115">
            <v>19454.890005805253</v>
          </cell>
        </row>
        <row r="116">
          <cell r="B116" t="str">
            <v>TA220SIR1S1C2592S-6</v>
          </cell>
          <cell r="C116" t="str">
            <v>Torre de suspensión tipo SC1 (5°)Tipo SC1-6</v>
          </cell>
          <cell r="D116">
            <v>4776.3023734518829</v>
          </cell>
        </row>
        <row r="117">
          <cell r="B117" t="str">
            <v>TA220SIR1S1C2592S-3</v>
          </cell>
          <cell r="C117" t="str">
            <v>Torre de suspensión tipo SC1 (5°)Tipo SC1-3</v>
          </cell>
          <cell r="D117">
            <v>5464.7783912467485</v>
          </cell>
        </row>
        <row r="118">
          <cell r="B118" t="str">
            <v>TA220SIR1S1C2592S±0</v>
          </cell>
          <cell r="C118" t="str">
            <v>Torre de suspensión tipo SC1 (5°)Tipo SC1±0</v>
          </cell>
          <cell r="D118">
            <v>6147.1073017398749</v>
          </cell>
        </row>
        <row r="119">
          <cell r="B119" t="str">
            <v>TA220SIR1S1C2592S+3</v>
          </cell>
          <cell r="C119" t="str">
            <v>Torre de suspensión tipo SC1 (5°)Tipo SC1+3</v>
          </cell>
          <cell r="D119">
            <v>6823.289104931262</v>
          </cell>
        </row>
        <row r="120">
          <cell r="B120" t="str">
            <v>TA220SIR1S1C2592S+6</v>
          </cell>
          <cell r="C120" t="str">
            <v>Torre de suspensión tipo SC1 (5°)Tipo SC1+6</v>
          </cell>
          <cell r="D120">
            <v>7499.4709081226474</v>
          </cell>
        </row>
        <row r="121">
          <cell r="B121" t="str">
            <v>TA220SIR1S1C2592A-3</v>
          </cell>
          <cell r="C121" t="str">
            <v>Torre de ángulo menor tipo AC1 (30°)Tipo AC1-3</v>
          </cell>
          <cell r="D121">
            <v>8407.5093045210597</v>
          </cell>
        </row>
        <row r="122">
          <cell r="B122" t="str">
            <v>TA220SIR1S1C2592A±0</v>
          </cell>
          <cell r="C122" t="str">
            <v>Torre de ángulo menor tipo AC1 (30°)Tipo AC1±0</v>
          </cell>
          <cell r="D122">
            <v>9331.308884041131</v>
          </cell>
        </row>
        <row r="123">
          <cell r="B123" t="str">
            <v>TA220SIR1S1C2592A+3</v>
          </cell>
          <cell r="C123" t="str">
            <v>Torre de ángulo menor tipo AC1 (30°)Tipo AC1+3</v>
          </cell>
          <cell r="D123">
            <v>10255.108463561202</v>
          </cell>
        </row>
        <row r="124">
          <cell r="B124" t="str">
            <v>TA220SIR1S1C2592B-3</v>
          </cell>
          <cell r="C124" t="str">
            <v>Torre de ángulo mayor tipo BC1 (65°)Tipo BC1-3</v>
          </cell>
          <cell r="D124">
            <v>11345.863821634541</v>
          </cell>
        </row>
        <row r="125">
          <cell r="B125" t="str">
            <v>TA220SIR1S1C2592B±0</v>
          </cell>
          <cell r="C125" t="str">
            <v>Torre de ángulo mayor tipo BC1 (65°)Tipo BC1±0</v>
          </cell>
          <cell r="D125">
            <v>12634.592228991693</v>
          </cell>
        </row>
        <row r="126">
          <cell r="B126" t="str">
            <v>TA220SIR1S1C2592B+3</v>
          </cell>
          <cell r="C126" t="str">
            <v>Torre de ángulo mayor tipo BC1 (65°)Tipo BC1+3</v>
          </cell>
          <cell r="D126">
            <v>14150.743296470697</v>
          </cell>
        </row>
        <row r="127">
          <cell r="B127" t="str">
            <v>TA220SIR1S1C2592R-3</v>
          </cell>
          <cell r="C127" t="str">
            <v>Torre de anclaje, retención intermedia y terminal (15°) Tipo RC1-3</v>
          </cell>
          <cell r="D127">
            <v>14608.532476703751</v>
          </cell>
        </row>
        <row r="128">
          <cell r="B128" t="str">
            <v>TA220SIR1S1C2592R±0</v>
          </cell>
          <cell r="C128" t="str">
            <v>Torre de anclaje, retención intermedia y terminal (15°) Tipo RC1±0</v>
          </cell>
          <cell r="D128">
            <v>16285.98938317029</v>
          </cell>
        </row>
        <row r="129">
          <cell r="B129" t="str">
            <v>TA220SIR1S1C2592R+3</v>
          </cell>
          <cell r="C129" t="str">
            <v>Torre de anclaje, retención intermedia y terminal (15°) Tipo RC1+3</v>
          </cell>
          <cell r="D129">
            <v>17963.446289636831</v>
          </cell>
        </row>
        <row r="130">
          <cell r="B130" t="str">
            <v>TA220SIR1D2C2726S-6</v>
          </cell>
          <cell r="C130" t="str">
            <v>Torre de suspensión tipo SC2 (5°)Tipo SC2-6</v>
          </cell>
          <cell r="D130">
            <v>6201.6123135294147</v>
          </cell>
        </row>
        <row r="131">
          <cell r="B131" t="str">
            <v>TA220SIR1D2C2726S-3</v>
          </cell>
          <cell r="C131" t="str">
            <v>Torre de suspensión tipo SC2 (5°)Tipo SC2-3</v>
          </cell>
          <cell r="D131">
            <v>7095.5384127768975</v>
          </cell>
        </row>
        <row r="132">
          <cell r="B132" t="str">
            <v>TA220SIR1D2C2726S±0</v>
          </cell>
          <cell r="C132" t="str">
            <v>Torre de suspensión tipo SC2 (5°)Tipo SC2±0</v>
          </cell>
          <cell r="D132">
            <v>7981.4830289953852</v>
          </cell>
        </row>
        <row r="133">
          <cell r="B133" t="str">
            <v>TA220SIR1D2C2726S+3</v>
          </cell>
          <cell r="C133" t="str">
            <v>Torre de suspensión tipo SC2 (5°)Tipo SC2+3</v>
          </cell>
          <cell r="D133">
            <v>8859.4461621848786</v>
          </cell>
        </row>
        <row r="134">
          <cell r="B134" t="str">
            <v>TA220SIR1D2C2726S+6</v>
          </cell>
          <cell r="C134" t="str">
            <v>Torre de suspensión tipo SC2 (5°)Tipo SC2+6</v>
          </cell>
          <cell r="D134">
            <v>9737.4092953743693</v>
          </cell>
        </row>
        <row r="135">
          <cell r="B135" t="str">
            <v>TA220SIR1D2C2726A-3</v>
          </cell>
          <cell r="C135" t="str">
            <v>Torre de ángulo menor tipo AC2 (30°)Tipo AC2-3</v>
          </cell>
          <cell r="D135">
            <v>10916.418005451509</v>
          </cell>
        </row>
        <row r="136">
          <cell r="B136" t="str">
            <v>TA220SIR1D2C2726A±0</v>
          </cell>
          <cell r="C136" t="str">
            <v>Torre de ángulo menor tipo AC2 (30°)Tipo AC2±0</v>
          </cell>
          <cell r="D136">
            <v>12115.891238014994</v>
          </cell>
        </row>
        <row r="137">
          <cell r="B137" t="str">
            <v>TA220SIR1D2C2726A+3</v>
          </cell>
          <cell r="C137" t="str">
            <v>Torre de ángulo menor tipo AC2 (30°)Tipo AC2+3</v>
          </cell>
          <cell r="D137">
            <v>13315.364470578479</v>
          </cell>
        </row>
        <row r="138">
          <cell r="B138" t="str">
            <v>TA220SIR1D2C2726B-3</v>
          </cell>
          <cell r="C138" t="str">
            <v>Torre de ángulo mayor tipo BC2 (65°)Tipo BC2-3</v>
          </cell>
          <cell r="D138">
            <v>14731.615229172527</v>
          </cell>
        </row>
        <row r="139">
          <cell r="B139" t="str">
            <v>TA220SIR1D2C2726B±0</v>
          </cell>
          <cell r="C139" t="str">
            <v>Torre de ángulo mayor tipo BC2 (65°)Tipo BC2±0</v>
          </cell>
          <cell r="D139">
            <v>16404.916736272302</v>
          </cell>
        </row>
        <row r="140">
          <cell r="B140" t="str">
            <v>TA220SIR1D2C2726B+3</v>
          </cell>
          <cell r="C140" t="str">
            <v>Torre de ángulo mayor tipo BC2 (65°)Tipo BC2+3</v>
          </cell>
          <cell r="D140">
            <v>18373.506744624981</v>
          </cell>
        </row>
        <row r="141">
          <cell r="B141" t="str">
            <v>TA220SIR1D2C2726R-3</v>
          </cell>
          <cell r="C141" t="str">
            <v>Torre de anclaje, retención intermedia y terminal (15°) Tipo RC2-3</v>
          </cell>
          <cell r="D141">
            <v>18967.906092730333</v>
          </cell>
        </row>
        <row r="142">
          <cell r="B142" t="str">
            <v>TA220SIR1D2C2726R±0</v>
          </cell>
          <cell r="C142" t="str">
            <v>Torre de anclaje, retención intermedia y terminal (15°) Tipo RC2±0</v>
          </cell>
          <cell r="D142">
            <v>21145.937673054996</v>
          </cell>
        </row>
        <row r="143">
          <cell r="B143" t="str">
            <v>TA220SIR1D2C2726R+3</v>
          </cell>
          <cell r="C143" t="str">
            <v>Torre de anclaje, retención intermedia y terminal (15°) Tipo RC2+3</v>
          </cell>
          <cell r="D143">
            <v>23323.969253379659</v>
          </cell>
        </row>
        <row r="144">
          <cell r="B144" t="str">
            <v>TA220SIR1D2C2592S-6</v>
          </cell>
          <cell r="C144" t="str">
            <v>Torre de suspensión tipo SC2 (5°)Tipo SC2-6</v>
          </cell>
          <cell r="D144">
            <v>5650.8351853195563</v>
          </cell>
        </row>
        <row r="145">
          <cell r="B145" t="str">
            <v>TA220SIR1D2C2592S-3</v>
          </cell>
          <cell r="C145" t="str">
            <v>Torre de suspensión tipo SC2 (5°)Tipo SC2-3</v>
          </cell>
          <cell r="D145">
            <v>6465.3699868070598</v>
          </cell>
        </row>
        <row r="146">
          <cell r="B146" t="str">
            <v>TA220SIR1D2C2592S±0</v>
          </cell>
          <cell r="C146" t="str">
            <v>Torre de suspensión tipo SC2 (5°)Tipo SC2±0</v>
          </cell>
          <cell r="D146">
            <v>7272.6321561384248</v>
          </cell>
        </row>
        <row r="147">
          <cell r="B147" t="str">
            <v>TA220SIR1D2C2592S+3</v>
          </cell>
          <cell r="C147" t="str">
            <v>Torre de suspensión tipo SC2 (5°)Tipo SC2+3</v>
          </cell>
          <cell r="D147">
            <v>8072.621693313652</v>
          </cell>
        </row>
        <row r="148">
          <cell r="B148" t="str">
            <v>TA220SIR1D2C2592S+6</v>
          </cell>
          <cell r="C148" t="str">
            <v>Torre de suspensión tipo SC2 (5°)Tipo SC2+6</v>
          </cell>
          <cell r="D148">
            <v>8872.6112304888775</v>
          </cell>
        </row>
        <row r="149">
          <cell r="B149" t="str">
            <v>TA220SIR1D2C2592A-3</v>
          </cell>
          <cell r="C149" t="str">
            <v>Torre de ángulo menor tipo AC2 (30°)Tipo AC2-3</v>
          </cell>
          <cell r="D149">
            <v>9946.9099073293346</v>
          </cell>
        </row>
        <row r="150">
          <cell r="B150" t="str">
            <v>TA220SIR1D2C2592A±0</v>
          </cell>
          <cell r="C150" t="str">
            <v>Torre de ángulo menor tipo AC2 (30°)Tipo AC2±0</v>
          </cell>
          <cell r="D150">
            <v>11039.85561301813</v>
          </cell>
        </row>
        <row r="151">
          <cell r="B151" t="str">
            <v>TA220SIR1D2C2592A+3</v>
          </cell>
          <cell r="C151" t="str">
            <v>Torre de ángulo menor tipo AC2 (30°)Tipo AC2+3</v>
          </cell>
          <cell r="D151">
            <v>12132.801318706925</v>
          </cell>
        </row>
        <row r="152">
          <cell r="B152" t="str">
            <v>TA220SIR1D2C2592B-3</v>
          </cell>
          <cell r="C152" t="str">
            <v>Torre de ángulo mayor tipo BC2 (65°)Tipo BC2-3</v>
          </cell>
          <cell r="D152">
            <v>13423.272121023841</v>
          </cell>
        </row>
        <row r="153">
          <cell r="B153" t="str">
            <v>TA220SIR1D2C2592B±0</v>
          </cell>
          <cell r="C153" t="str">
            <v>Torre de ángulo mayor tipo BC2 (65°)Tipo BC2±0</v>
          </cell>
          <cell r="D153">
            <v>14947.964500026548</v>
          </cell>
        </row>
        <row r="154">
          <cell r="B154" t="str">
            <v>TA220SIR1D2C2592B+3</v>
          </cell>
          <cell r="C154" t="str">
            <v>Torre de ángulo mayor tipo BC2 (65°)Tipo BC2+3</v>
          </cell>
          <cell r="D154">
            <v>16741.720240029736</v>
          </cell>
        </row>
        <row r="155">
          <cell r="B155" t="str">
            <v>TA220SIR1D2C2592R-3</v>
          </cell>
          <cell r="C155" t="str">
            <v>Torre de anclaje, retención intermedia y terminal (15°) Tipo RC2-3</v>
          </cell>
          <cell r="D155">
            <v>17283.329837759196</v>
          </cell>
        </row>
        <row r="156">
          <cell r="B156" t="str">
            <v>TA220SIR1D2C2592R±0</v>
          </cell>
          <cell r="C156" t="str">
            <v>Torre de anclaje, retención intermedia y terminal (15°) Tipo RC2±0</v>
          </cell>
          <cell r="D156">
            <v>19267.92624053422</v>
          </cell>
        </row>
        <row r="157">
          <cell r="B157" t="str">
            <v>TA220SIR1D2C2592R+3</v>
          </cell>
          <cell r="C157" t="str">
            <v>Torre de anclaje, retención intermedia y terminal (15°) Tipo RC2+3</v>
          </cell>
          <cell r="D157">
            <v>21252.522643309243</v>
          </cell>
        </row>
        <row r="158">
          <cell r="B158" t="str">
            <v>TA220SIR1D1C2726S-6</v>
          </cell>
          <cell r="C158" t="str">
            <v>Torre de suspensión tipo SC2 (5°)Tipo SC2-6</v>
          </cell>
          <cell r="D158">
            <v>6715.6648693626321</v>
          </cell>
        </row>
        <row r="159">
          <cell r="B159" t="str">
            <v>TA220SIR1D1C2726S-3</v>
          </cell>
          <cell r="C159" t="str">
            <v>Torre de suspensión tipo SC2 (5°)Tipo SC2-3</v>
          </cell>
          <cell r="D159">
            <v>7683.6886343158039</v>
          </cell>
        </row>
        <row r="160">
          <cell r="B160" t="str">
            <v>TA220SIR1D1C2726S±0</v>
          </cell>
          <cell r="C160" t="str">
            <v>Torre de suspensión tipo SC2 (5°)Tipo SC2±0</v>
          </cell>
          <cell r="D160">
            <v>8643.0693299390368</v>
          </cell>
        </row>
        <row r="161">
          <cell r="B161" t="str">
            <v>TA220SIR1D1C2726S+3</v>
          </cell>
          <cell r="C161" t="str">
            <v>Torre de suspensión tipo SC2 (5°)Tipo SC2+3</v>
          </cell>
          <cell r="D161">
            <v>9593.8069562323326</v>
          </cell>
        </row>
        <row r="162">
          <cell r="B162" t="str">
            <v>TA220SIR1D1C2726S+6</v>
          </cell>
          <cell r="C162" t="str">
            <v>Torre de suspensión tipo SC2 (5°)Tipo SC2+6</v>
          </cell>
          <cell r="D162">
            <v>10544.544582525625</v>
          </cell>
        </row>
        <row r="163">
          <cell r="B163" t="str">
            <v>TA220SIR1D1C2726A-3</v>
          </cell>
          <cell r="C163" t="str">
            <v>Torre de ángulo menor tipo AC2 (30°)Tipo AC2-3</v>
          </cell>
          <cell r="D163">
            <v>11821.281497805559</v>
          </cell>
        </row>
        <row r="164">
          <cell r="B164" t="str">
            <v>TA220SIR1D1C2726A±0</v>
          </cell>
          <cell r="C164" t="str">
            <v>Torre de ángulo menor tipo AC2 (30°)Tipo AC2±0</v>
          </cell>
          <cell r="D164">
            <v>13120.179242847458</v>
          </cell>
        </row>
        <row r="165">
          <cell r="B165" t="str">
            <v>TA220SIR1D1C2726A+3</v>
          </cell>
          <cell r="C165" t="str">
            <v>Torre de ángulo menor tipo AC2 (30°)Tipo AC2+3</v>
          </cell>
          <cell r="D165">
            <v>14419.076987889357</v>
          </cell>
        </row>
        <row r="166">
          <cell r="B166" t="str">
            <v>TA220SIR1D1C2726B-3</v>
          </cell>
          <cell r="C166" t="str">
            <v>Torre de ángulo mayor tipo BC2 (65°)Tipo BC2-3</v>
          </cell>
          <cell r="D166">
            <v>15952.720979944284</v>
          </cell>
        </row>
        <row r="167">
          <cell r="B167" t="str">
            <v>TA220SIR1D1C2726B±0</v>
          </cell>
          <cell r="C167" t="str">
            <v>Torre de ángulo mayor tipo BC2 (65°)Tipo BC2±0</v>
          </cell>
          <cell r="D167">
            <v>17764.72269481546</v>
          </cell>
        </row>
        <row r="168">
          <cell r="B168" t="str">
            <v>TA220SIR1D1C2726B+3</v>
          </cell>
          <cell r="C168" t="str">
            <v>Torre de ángulo mayor tipo BC2 (65°)Tipo BC2+3</v>
          </cell>
          <cell r="D168">
            <v>19896.489418193316</v>
          </cell>
        </row>
        <row r="169">
          <cell r="B169" t="str">
            <v>TA220SIR1D1C2726R-3</v>
          </cell>
          <cell r="C169" t="str">
            <v>Torre de anclaje, retención intermedia y terminal (15°) Tipo RC2-3</v>
          </cell>
          <cell r="D169">
            <v>20540.158615594562</v>
          </cell>
        </row>
        <row r="170">
          <cell r="B170" t="str">
            <v>TA220SIR1D1C2726R±0</v>
          </cell>
          <cell r="C170" t="str">
            <v>Torre de anclaje, retención intermedia y terminal (15°) Tipo RC2±0</v>
          </cell>
          <cell r="D170">
            <v>22898.727553617126</v>
          </cell>
        </row>
        <row r="171">
          <cell r="B171" t="str">
            <v>TA220SIR1D1C2726R+3</v>
          </cell>
          <cell r="C171" t="str">
            <v>Torre de anclaje, retención intermedia y terminal (15°) Tipo RC2+3</v>
          </cell>
          <cell r="D171">
            <v>25257.296491639689</v>
          </cell>
        </row>
        <row r="172">
          <cell r="B172" t="str">
            <v>TA220SIR1D1C2592S-6</v>
          </cell>
          <cell r="C172" t="str">
            <v>Torre de suspensión tipo SC2 (5°)Tipo SC2-6</v>
          </cell>
          <cell r="D172">
            <v>6177.7113573158485</v>
          </cell>
        </row>
        <row r="173">
          <cell r="B173" t="str">
            <v>TA220SIR1D1C2592S-3</v>
          </cell>
          <cell r="C173" t="str">
            <v>Torre de suspensión tipo SC2 (5°)Tipo SC2-3</v>
          </cell>
          <cell r="D173">
            <v>7068.1922736857005</v>
          </cell>
        </row>
        <row r="174">
          <cell r="B174" t="str">
            <v>TA220SIR1D1C2592S±0</v>
          </cell>
          <cell r="C174" t="str">
            <v>Torre de suspensión tipo SC2 (5°)Tipo SC2±0</v>
          </cell>
          <cell r="D174">
            <v>7950.7224675879643</v>
          </cell>
        </row>
        <row r="175">
          <cell r="B175" t="str">
            <v>TA220SIR1D1C2592S+3</v>
          </cell>
          <cell r="C175" t="str">
            <v>Torre de suspensión tipo SC2 (5°)Tipo SC2+3</v>
          </cell>
          <cell r="D175">
            <v>8825.3019390226418</v>
          </cell>
        </row>
        <row r="176">
          <cell r="B176" t="str">
            <v>TA220SIR1D1C2592S+6</v>
          </cell>
          <cell r="C176" t="str">
            <v>Torre de suspensión tipo SC2 (5°)Tipo SC2+6</v>
          </cell>
          <cell r="D176">
            <v>9699.8814104573157</v>
          </cell>
        </row>
        <row r="177">
          <cell r="B177" t="str">
            <v>TA220SIR1D1C2592A-3</v>
          </cell>
          <cell r="C177" t="str">
            <v>Torre de ángulo menor tipo AC2 (30°)Tipo AC2-3</v>
          </cell>
          <cell r="D177">
            <v>10874.346231924475</v>
          </cell>
        </row>
        <row r="178">
          <cell r="B178" t="str">
            <v>TA220SIR1D1C2592A±0</v>
          </cell>
          <cell r="C178" t="str">
            <v>Torre de ángulo menor tipo AC2 (30°)Tipo AC2±0</v>
          </cell>
          <cell r="D178">
            <v>12069.196705798529</v>
          </cell>
        </row>
        <row r="179">
          <cell r="B179" t="str">
            <v>TA220SIR1D1C2592A+3</v>
          </cell>
          <cell r="C179" t="str">
            <v>Torre de ángulo menor tipo AC2 (30°)Tipo AC2+3</v>
          </cell>
          <cell r="D179">
            <v>13264.047179672583</v>
          </cell>
        </row>
        <row r="180">
          <cell r="B180" t="str">
            <v>TA220SIR1D1C2592B-3</v>
          </cell>
          <cell r="C180" t="str">
            <v>Torre de ángulo mayor tipo BC2 (65°)Tipo BC2-3</v>
          </cell>
          <cell r="D180">
            <v>14674.839721006787</v>
          </cell>
        </row>
        <row r="181">
          <cell r="B181" t="str">
            <v>TA220SIR1D1C2592B±0</v>
          </cell>
          <cell r="C181" t="str">
            <v>Torre de ángulo mayor tipo BC2 (65°)Tipo BC2±0</v>
          </cell>
          <cell r="D181">
            <v>16341.69233965121</v>
          </cell>
        </row>
        <row r="182">
          <cell r="B182" t="str">
            <v>TA220SIR1D1C2592B+3</v>
          </cell>
          <cell r="C182" t="str">
            <v>Torre de ángulo mayor tipo BC2 (65°)Tipo BC2+3</v>
          </cell>
          <cell r="D182">
            <v>18302.695420409356</v>
          </cell>
        </row>
        <row r="183">
          <cell r="B183" t="str">
            <v>TA220SIR1D1C2592R-3</v>
          </cell>
          <cell r="C183" t="str">
            <v>Torre de anclaje, retención intermedia y terminal (15°) Tipo RC2-3</v>
          </cell>
          <cell r="D183">
            <v>18894.803958951936</v>
          </cell>
        </row>
        <row r="184">
          <cell r="B184" t="str">
            <v>TA220SIR1D1C2592R±0</v>
          </cell>
          <cell r="C184" t="str">
            <v>Torre de anclaje, retención intermedia y terminal (15°) Tipo RC2±0</v>
          </cell>
          <cell r="D184">
            <v>21064.441425810408</v>
          </cell>
        </row>
        <row r="185">
          <cell r="B185" t="str">
            <v>TA220SIR1D1C2592R+3</v>
          </cell>
          <cell r="C185" t="str">
            <v>Torre de anclaje, retención intermedia y terminal (15°) Tipo RC2+3</v>
          </cell>
          <cell r="D185">
            <v>23234.07889266888</v>
          </cell>
        </row>
        <row r="186">
          <cell r="B186" t="str">
            <v>TA220SIR0S2C1600S-6</v>
          </cell>
          <cell r="C186" t="str">
            <v>Torre de suspensión tipo SC1 (5°)Tipo SC1-6</v>
          </cell>
          <cell r="D186">
            <v>4158.3006661366126</v>
          </cell>
        </row>
        <row r="187">
          <cell r="B187" t="str">
            <v>TA220SIR0S2C1600S-3</v>
          </cell>
          <cell r="C187" t="str">
            <v>Torre de suspensión tipo SC1 (5°)Tipo SC1-3</v>
          </cell>
          <cell r="D187">
            <v>4757.695356750899</v>
          </cell>
        </row>
        <row r="188">
          <cell r="B188" t="str">
            <v>TA220SIR0S2C1600S±0</v>
          </cell>
          <cell r="C188" t="str">
            <v>Torre de suspensión tipo SC1 (5°)Tipo SC1±0</v>
          </cell>
          <cell r="D188">
            <v>5351.7383090561289</v>
          </cell>
        </row>
        <row r="189">
          <cell r="B189" t="str">
            <v>TA220SIR0S2C1600S+3</v>
          </cell>
          <cell r="C189" t="str">
            <v>Torre de suspensión tipo SC1 (5°)Tipo SC1+3</v>
          </cell>
          <cell r="D189">
            <v>5940.4295230523039</v>
          </cell>
        </row>
        <row r="190">
          <cell r="B190" t="str">
            <v>TA220SIR0S2C1600S+6</v>
          </cell>
          <cell r="C190" t="str">
            <v>Torre de suspensión tipo SC1 (5°)Tipo SC1+6</v>
          </cell>
          <cell r="D190">
            <v>6529.1207370484772</v>
          </cell>
        </row>
        <row r="191">
          <cell r="B191" t="str">
            <v>TA220SIR0S2C1600A-3</v>
          </cell>
          <cell r="C191" t="str">
            <v>Torre de ángulo menor tipo AC1 (30°)Tipo AC1-3</v>
          </cell>
          <cell r="D191">
            <v>7319.6688165856312</v>
          </cell>
        </row>
        <row r="192">
          <cell r="B192" t="str">
            <v>TA220SIR0S2C1600A±0</v>
          </cell>
          <cell r="C192" t="str">
            <v>Torre de ángulo menor tipo AC1 (30°)Tipo AC1±0</v>
          </cell>
          <cell r="D192">
            <v>8123.9387531472039</v>
          </cell>
        </row>
        <row r="193">
          <cell r="B193" t="str">
            <v>TA220SIR0S2C1600A+3</v>
          </cell>
          <cell r="C193" t="str">
            <v>Torre de ángulo menor tipo AC1 (30°)Tipo AC1+3</v>
          </cell>
          <cell r="D193">
            <v>8928.2086897087775</v>
          </cell>
        </row>
        <row r="194">
          <cell r="B194" t="str">
            <v>TA220SIR0S2C1600B-3</v>
          </cell>
          <cell r="C194" t="str">
            <v>Torre de ángulo mayor tipo BC1 (65°)Tipo BC1-3</v>
          </cell>
          <cell r="D194">
            <v>9877.8321384416613</v>
          </cell>
        </row>
        <row r="195">
          <cell r="B195" t="str">
            <v>TA220SIR0S2C1600B±0</v>
          </cell>
          <cell r="C195" t="str">
            <v>Torre de ángulo mayor tipo BC1 (65°)Tipo BC1±0</v>
          </cell>
          <cell r="D195">
            <v>10999.813071761315</v>
          </cell>
        </row>
        <row r="196">
          <cell r="B196" t="str">
            <v>TA220SIR0S2C1600B+3</v>
          </cell>
          <cell r="C196" t="str">
            <v>Torre de ángulo mayor tipo BC1 (65°)Tipo BC1+3</v>
          </cell>
          <cell r="D196">
            <v>12319.790640372674</v>
          </cell>
        </row>
        <row r="197">
          <cell r="B197" t="str">
            <v>TA220SIR0S2C1600R-3</v>
          </cell>
          <cell r="C197" t="str">
            <v>Torre de anclaje, retención intermedia y terminal (15°) Tipo RC1-3</v>
          </cell>
          <cell r="D197">
            <v>12718.346867401799</v>
          </cell>
        </row>
        <row r="198">
          <cell r="B198" t="str">
            <v>TA220SIR0S2C1600R±0</v>
          </cell>
          <cell r="C198" t="str">
            <v>Torre de anclaje, retención intermedia y terminal (15°) Tipo RC1±0</v>
          </cell>
          <cell r="D198">
            <v>14178.759049500333</v>
          </cell>
        </row>
        <row r="199">
          <cell r="B199" t="str">
            <v>TA220SIR0S2C1600R+3</v>
          </cell>
          <cell r="C199" t="str">
            <v>Torre de anclaje, retención intermedia y terminal (15°) Tipo RC1+3</v>
          </cell>
          <cell r="D199">
            <v>15639.171231598868</v>
          </cell>
        </row>
        <row r="200">
          <cell r="B200" t="str">
            <v>TA220SIR0S2C1500S-6</v>
          </cell>
          <cell r="C200" t="str">
            <v>Torre de suspensión tipo SC1 (5°)Tipo SC1-6</v>
          </cell>
          <cell r="D200">
            <v>3859.9944868152238</v>
          </cell>
        </row>
        <row r="201">
          <cell r="B201" t="str">
            <v>TA220SIR0S2C1500S-3</v>
          </cell>
          <cell r="C201" t="str">
            <v>Torre de suspensión tipo SC1 (5°)Tipo SC1-3</v>
          </cell>
          <cell r="D201">
            <v>4416.3900885183193</v>
          </cell>
        </row>
        <row r="202">
          <cell r="B202" t="str">
            <v>TA220SIR0S2C1500S±0</v>
          </cell>
          <cell r="C202" t="str">
            <v>Torre de suspensión tipo SC1 (5°)Tipo SC1±0</v>
          </cell>
          <cell r="D202">
            <v>4967.8178723490655</v>
          </cell>
        </row>
        <row r="203">
          <cell r="B203" t="str">
            <v>TA220SIR0S2C1500S+3</v>
          </cell>
          <cell r="C203" t="str">
            <v>Torre de suspensión tipo SC1 (5°)Tipo SC1+3</v>
          </cell>
          <cell r="D203">
            <v>5514.2778383074628</v>
          </cell>
        </row>
        <row r="204">
          <cell r="B204" t="str">
            <v>TA220SIR0S2C1500S+6</v>
          </cell>
          <cell r="C204" t="str">
            <v>Torre de suspensión tipo SC1 (5°)Tipo SC1+6</v>
          </cell>
          <cell r="D204">
            <v>6060.7378042658602</v>
          </cell>
        </row>
        <row r="205">
          <cell r="B205" t="str">
            <v>TA220SIR0S2C1500A-3</v>
          </cell>
          <cell r="C205" t="str">
            <v>Torre de ángulo menor tipo AC1 (30°)Tipo AC1-3</v>
          </cell>
          <cell r="D205">
            <v>6794.5739247335196</v>
          </cell>
        </row>
        <row r="206">
          <cell r="B206" t="str">
            <v>TA220SIR0S2C1500A±0</v>
          </cell>
          <cell r="C206" t="str">
            <v>Torre de ángulo menor tipo AC1 (30°)Tipo AC1±0</v>
          </cell>
          <cell r="D206">
            <v>7541.1475302258814</v>
          </cell>
        </row>
        <row r="207">
          <cell r="B207" t="str">
            <v>TA220SIR0S2C1500A+3</v>
          </cell>
          <cell r="C207" t="str">
            <v>Torre de ángulo menor tipo AC1 (30°)Tipo AC1+3</v>
          </cell>
          <cell r="D207">
            <v>8287.7211357182441</v>
          </cell>
        </row>
        <row r="208">
          <cell r="B208" t="str">
            <v>TA220SIR0S2C1500B-3</v>
          </cell>
          <cell r="C208" t="str">
            <v>Torre de ángulo mayor tipo BC1 (65°)Tipo BC1-3</v>
          </cell>
          <cell r="D208">
            <v>9169.220952821408</v>
          </cell>
        </row>
        <row r="209">
          <cell r="B209" t="str">
            <v>TA220SIR0S2C1500B±0</v>
          </cell>
          <cell r="C209" t="str">
            <v>Torre de ángulo mayor tipo BC1 (65°)Tipo BC1±0</v>
          </cell>
          <cell r="D209">
            <v>10210.713755925844</v>
          </cell>
        </row>
        <row r="210">
          <cell r="B210" t="str">
            <v>TA220SIR0S2C1500B+3</v>
          </cell>
          <cell r="C210" t="str">
            <v>Torre de ángulo mayor tipo BC1 (65°)Tipo BC1+3</v>
          </cell>
          <cell r="D210">
            <v>11435.999406636947</v>
          </cell>
        </row>
        <row r="211">
          <cell r="B211" t="str">
            <v>TA220SIR0S2C1500R-3</v>
          </cell>
          <cell r="C211" t="str">
            <v>Torre de anclaje, retención intermedia y terminal (15°) Tipo RC1-3</v>
          </cell>
          <cell r="D211">
            <v>11805.964198155407</v>
          </cell>
        </row>
        <row r="212">
          <cell r="B212" t="str">
            <v>TA220SIR0S2C1500R±0</v>
          </cell>
          <cell r="C212" t="str">
            <v>Torre de anclaje, retención intermedia y terminal (15°) Tipo RC1±0</v>
          </cell>
          <cell r="D212">
            <v>13161.610031388413</v>
          </cell>
        </row>
        <row r="213">
          <cell r="B213" t="str">
            <v>TA220SIR0S2C1500R+3</v>
          </cell>
          <cell r="C213" t="str">
            <v>Torre de anclaje, retención intermedia y terminal (15°) Tipo RC1+3</v>
          </cell>
          <cell r="D213">
            <v>14517.255864621418</v>
          </cell>
        </row>
        <row r="214">
          <cell r="B214" t="str">
            <v>TA220SIR0S1C1600S-6</v>
          </cell>
          <cell r="C214" t="str">
            <v>Torre de suspensión tipo SC1 (5°)Tipo SC1-6</v>
          </cell>
          <cell r="D214">
            <v>4750.1021768551718</v>
          </cell>
        </row>
        <row r="215">
          <cell r="B215" t="str">
            <v>TA220SIR0S1C1600S-3</v>
          </cell>
          <cell r="C215" t="str">
            <v>Torre de suspensión tipo SC1 (5°)Tipo SC1-3</v>
          </cell>
          <cell r="D215">
            <v>5434.8015897351961</v>
          </cell>
        </row>
        <row r="216">
          <cell r="B216" t="str">
            <v>TA220SIR0S1C1600S±0</v>
          </cell>
          <cell r="C216" t="str">
            <v>Torre de suspensión tipo SC1 (5°)Tipo SC1±0</v>
          </cell>
          <cell r="D216">
            <v>6113.3876150002206</v>
          </cell>
        </row>
        <row r="217">
          <cell r="B217" t="str">
            <v>TA220SIR0S1C1600S+3</v>
          </cell>
          <cell r="C217" t="str">
            <v>Torre de suspensión tipo SC1 (5°)Tipo SC1+3</v>
          </cell>
          <cell r="D217">
            <v>6785.8602526502455</v>
          </cell>
        </row>
        <row r="218">
          <cell r="B218" t="str">
            <v>TA220SIR0S1C1600S+6</v>
          </cell>
          <cell r="C218" t="str">
            <v>Torre de suspensión tipo SC1 (5°)Tipo SC1+6</v>
          </cell>
          <cell r="D218">
            <v>7458.3328903002694</v>
          </cell>
        </row>
        <row r="219">
          <cell r="B219" t="str">
            <v>TA220SIR0S1C1600A-3</v>
          </cell>
          <cell r="C219" t="str">
            <v>Torre de ángulo menor tipo AC1 (30°)Tipo AC1-3</v>
          </cell>
          <cell r="D219">
            <v>8361.3902820128715</v>
          </cell>
        </row>
        <row r="220">
          <cell r="B220" t="str">
            <v>TA220SIR0S1C1600A±0</v>
          </cell>
          <cell r="C220" t="str">
            <v>Torre de ángulo menor tipo AC1 (30°)Tipo AC1±0</v>
          </cell>
          <cell r="D220">
            <v>9280.1223995703349</v>
          </cell>
        </row>
        <row r="221">
          <cell r="B221" t="str">
            <v>TA220SIR0S1C1600A+3</v>
          </cell>
          <cell r="C221" t="str">
            <v>Torre de ángulo menor tipo AC1 (30°)Tipo AC1+3</v>
          </cell>
          <cell r="D221">
            <v>10198.854517127798</v>
          </cell>
        </row>
        <row r="222">
          <cell r="B222" t="str">
            <v>TA220SIR0S1C1600B-3</v>
          </cell>
          <cell r="C222" t="str">
            <v>Torre de ángulo mayor tipo BC1 (65°)Tipo BC1-3</v>
          </cell>
          <cell r="D222">
            <v>11283.626584658376</v>
          </cell>
        </row>
        <row r="223">
          <cell r="B223" t="str">
            <v>TA220SIR0S1C1600B±0</v>
          </cell>
          <cell r="C223" t="str">
            <v>Torre de ángulo mayor tipo BC1 (65°)Tipo BC1±0</v>
          </cell>
          <cell r="D223">
            <v>12565.285729018235</v>
          </cell>
        </row>
        <row r="224">
          <cell r="B224" t="str">
            <v>TA220SIR0S1C1600B+3</v>
          </cell>
          <cell r="C224" t="str">
            <v>Torre de ángulo mayor tipo BC1 (65°)Tipo BC1+3</v>
          </cell>
          <cell r="D224">
            <v>14073.120016500425</v>
          </cell>
        </row>
        <row r="225">
          <cell r="B225" t="str">
            <v>TA220SIR0S1C1600R-3</v>
          </cell>
          <cell r="C225" t="str">
            <v>Torre de anclaje, retención intermedia y terminal (15°) Tipo RC1-3</v>
          </cell>
          <cell r="D225">
            <v>14528.398014319941</v>
          </cell>
        </row>
        <row r="226">
          <cell r="B226" t="str">
            <v>TA220SIR0S1C1600R±0</v>
          </cell>
          <cell r="C226" t="str">
            <v>Torre de anclaje, retención intermedia y terminal (15°) Tipo RC1±0</v>
          </cell>
          <cell r="D226">
            <v>16196.653304704503</v>
          </cell>
        </row>
        <row r="227">
          <cell r="B227" t="str">
            <v>TA220SIR0S1C1600R+3</v>
          </cell>
          <cell r="C227" t="str">
            <v>Torre de anclaje, retención intermedia y terminal (15°) Tipo RC1+3</v>
          </cell>
          <cell r="D227">
            <v>17864.908595089066</v>
          </cell>
        </row>
        <row r="228">
          <cell r="B228" t="str">
            <v>TA220SIR0S1C1500S-6</v>
          </cell>
          <cell r="C228" t="str">
            <v>Torre de suspensión tipo SC1 (5°)Tipo SC1-6</v>
          </cell>
          <cell r="D228">
            <v>4458.2693799370991</v>
          </cell>
        </row>
        <row r="229">
          <cell r="B229" t="str">
            <v>TA220SIR0S1C1500S-3</v>
          </cell>
          <cell r="C229" t="str">
            <v>Torre de suspensión tipo SC1 (5°)Tipo SC1-3</v>
          </cell>
          <cell r="D229">
            <v>5100.902804072176</v>
          </cell>
        </row>
        <row r="230">
          <cell r="B230" t="str">
            <v>TA220SIR0S1C1500S±0</v>
          </cell>
          <cell r="C230" t="str">
            <v>Torre de suspensión tipo SC1 (5°)Tipo SC1±0</v>
          </cell>
          <cell r="D230">
            <v>5737.7984297774756</v>
          </cell>
        </row>
        <row r="231">
          <cell r="B231" t="str">
            <v>TA220SIR0S1C1500S+3</v>
          </cell>
          <cell r="C231" t="str">
            <v>Torre de suspensión tipo SC1 (5°)Tipo SC1+3</v>
          </cell>
          <cell r="D231">
            <v>6368.9562570529988</v>
          </cell>
        </row>
        <row r="232">
          <cell r="B232" t="str">
            <v>TA220SIR0S1C1500S+6</v>
          </cell>
          <cell r="C232" t="str">
            <v>Torre de suspensión tipo SC1 (5°)Tipo SC1+6</v>
          </cell>
          <cell r="D232">
            <v>7000.1140843285202</v>
          </cell>
        </row>
        <row r="233">
          <cell r="B233" t="str">
            <v>TA220SIR0S1C1500A-3</v>
          </cell>
          <cell r="C233" t="str">
            <v>Torre de ángulo menor tipo AC1 (30°)Tipo AC1-3</v>
          </cell>
          <cell r="D233">
            <v>7847.6901927783902</v>
          </cell>
        </row>
        <row r="234">
          <cell r="B234" t="str">
            <v>TA220SIR0S1C1500A±0</v>
          </cell>
          <cell r="C234" t="str">
            <v>Torre de ángulo menor tipo AC1 (30°)Tipo AC1±0</v>
          </cell>
          <cell r="D234">
            <v>8709.9780164022086</v>
          </cell>
        </row>
        <row r="235">
          <cell r="B235" t="str">
            <v>TA220SIR0S1C1500A+3</v>
          </cell>
          <cell r="C235" t="str">
            <v>Torre de ángulo menor tipo AC1 (30°)Tipo AC1+3</v>
          </cell>
          <cell r="D235">
            <v>9572.2658400260279</v>
          </cell>
        </row>
        <row r="236">
          <cell r="B236" t="str">
            <v>TA220SIR0S1C1500B-3</v>
          </cell>
          <cell r="C236" t="str">
            <v>Torre de ángulo mayor tipo BC1 (65°)Tipo BC1-3</v>
          </cell>
          <cell r="D236">
            <v>10590.392590319316</v>
          </cell>
        </row>
        <row r="237">
          <cell r="B237" t="str">
            <v>TA220SIR0S1C1500B±0</v>
          </cell>
          <cell r="C237" t="str">
            <v>Torre de ángulo mayor tipo BC1 (65°)Tipo BC1±0</v>
          </cell>
          <cell r="D237">
            <v>11793.310234208591</v>
          </cell>
        </row>
        <row r="238">
          <cell r="B238" t="str">
            <v>TA220SIR0S1C1500B+3</v>
          </cell>
          <cell r="C238" t="str">
            <v>Torre de ángulo mayor tipo BC1 (65°)Tipo BC1+3</v>
          </cell>
          <cell r="D238">
            <v>13208.507462313624</v>
          </cell>
        </row>
        <row r="239">
          <cell r="B239" t="str">
            <v>TA220SIR0S1C1500R-3</v>
          </cell>
          <cell r="C239" t="str">
            <v>Torre de anclaje, retención intermedia y terminal (15°) Tipo RC1-3</v>
          </cell>
          <cell r="D239">
            <v>13635.8144720297</v>
          </cell>
        </row>
        <row r="240">
          <cell r="B240" t="str">
            <v>TA220SIR0S1C1500R±0</v>
          </cell>
          <cell r="C240" t="str">
            <v>Torre de anclaje, retención intermedia y terminal (15°) Tipo RC1±0</v>
          </cell>
          <cell r="D240">
            <v>15201.576891894872</v>
          </cell>
        </row>
        <row r="241">
          <cell r="B241" t="str">
            <v>TA220SIR0S1C1500R+3</v>
          </cell>
          <cell r="C241" t="str">
            <v>Torre de anclaje, retención intermedia y terminal (15°) Tipo RC1+3</v>
          </cell>
          <cell r="D241">
            <v>16767.339311760043</v>
          </cell>
        </row>
        <row r="242">
          <cell r="B242" t="str">
            <v>TA220SIR0D2C1700S-6</v>
          </cell>
          <cell r="C242" t="str">
            <v>Torre de suspensión tipo SC2 (5°)Tipo SC2-6</v>
          </cell>
          <cell r="D242">
            <v>6062.6635701321338</v>
          </cell>
        </row>
        <row r="243">
          <cell r="B243" t="str">
            <v>TA220SIR0D2C1700S-3</v>
          </cell>
          <cell r="C243" t="str">
            <v>Torre de suspensión tipo SC2 (5°)Tipo SC2-3</v>
          </cell>
          <cell r="D243">
            <v>6936.5610216827117</v>
          </cell>
        </row>
        <row r="244">
          <cell r="B244" t="str">
            <v>TA220SIR0D2C1700S±0</v>
          </cell>
          <cell r="C244" t="str">
            <v>Torre de suspensión tipo SC2 (5°)Tipo SC2±0</v>
          </cell>
          <cell r="D244">
            <v>7802.6558174158736</v>
          </cell>
        </row>
        <row r="245">
          <cell r="B245" t="str">
            <v>TA220SIR0D2C1700S+3</v>
          </cell>
          <cell r="C245" t="str">
            <v>Torre de suspensión tipo SC2 (5°)Tipo SC2+3</v>
          </cell>
          <cell r="D245">
            <v>8660.9479573316203</v>
          </cell>
        </row>
        <row r="246">
          <cell r="B246" t="str">
            <v>TA220SIR0D2C1700S+6</v>
          </cell>
          <cell r="C246" t="str">
            <v>Torre de suspensión tipo SC2 (5°)Tipo SC2+6</v>
          </cell>
          <cell r="D246">
            <v>9519.2400972473661</v>
          </cell>
        </row>
        <row r="247">
          <cell r="B247" t="str">
            <v>TA220SIR0D2C1700A-3</v>
          </cell>
          <cell r="C247" t="str">
            <v>Torre de ángulo menor tipo AC2 (30°)Tipo AC2-3</v>
          </cell>
          <cell r="D247">
            <v>10671.832809284404</v>
          </cell>
        </row>
        <row r="248">
          <cell r="B248" t="str">
            <v>TA220SIR0D2C1700A±0</v>
          </cell>
          <cell r="C248" t="str">
            <v>Torre de ángulo menor tipo AC2 (30°)Tipo AC2±0</v>
          </cell>
          <cell r="D248">
            <v>11844.431530837297</v>
          </cell>
        </row>
        <row r="249">
          <cell r="B249" t="str">
            <v>TA220SIR0D2C1700A+3</v>
          </cell>
          <cell r="C249" t="str">
            <v>Torre de ángulo menor tipo AC2 (30°)Tipo AC2+3</v>
          </cell>
          <cell r="D249">
            <v>13017.03025239019</v>
          </cell>
        </row>
        <row r="250">
          <cell r="B250" t="str">
            <v>TA220SIR0D2C1700B-3</v>
          </cell>
          <cell r="C250" t="str">
            <v>Torre de ángulo mayor tipo BC2 (65°)Tipo BC2-3</v>
          </cell>
          <cell r="D250">
            <v>14401.549542892824</v>
          </cell>
        </row>
        <row r="251">
          <cell r="B251" t="str">
            <v>TA220SIR0D2C1700B±0</v>
          </cell>
          <cell r="C251" t="str">
            <v>Torre de ángulo mayor tipo BC2 (65°)Tipo BC2±0</v>
          </cell>
          <cell r="D251">
            <v>16037.360292753701</v>
          </cell>
        </row>
        <row r="252">
          <cell r="B252" t="str">
            <v>TA220SIR0D2C1700B+3</v>
          </cell>
          <cell r="C252" t="str">
            <v>Torre de ángulo mayor tipo BC2 (65°)Tipo BC2+3</v>
          </cell>
          <cell r="D252">
            <v>17961.843527884146</v>
          </cell>
        </row>
        <row r="253">
          <cell r="B253" t="str">
            <v>TA220SIR0D2C1700R-3</v>
          </cell>
          <cell r="C253" t="str">
            <v>Torre de anclaje, retención intermedia y terminal (15°) Tipo RC2-3</v>
          </cell>
          <cell r="D253">
            <v>18542.925203371487</v>
          </cell>
        </row>
        <row r="254">
          <cell r="B254" t="str">
            <v>TA220SIR0D2C1700R±0</v>
          </cell>
          <cell r="C254" t="str">
            <v>Torre de anclaje, retención intermedia y terminal (15°) Tipo RC2±0</v>
          </cell>
          <cell r="D254">
            <v>20672.157417359518</v>
          </cell>
        </row>
        <row r="255">
          <cell r="B255" t="str">
            <v>TA220SIR0D2C1700R+3</v>
          </cell>
          <cell r="C255" t="str">
            <v>Torre de anclaje, retención intermedia y terminal (15°) Tipo RC2+3</v>
          </cell>
          <cell r="D255">
            <v>22801.389631347549</v>
          </cell>
        </row>
        <row r="256">
          <cell r="B256" t="str">
            <v>TA220SIR0D2C1600S-6</v>
          </cell>
          <cell r="C256" t="str">
            <v>Torre de suspensión tipo SC2 (5°)Tipo SC2-6</v>
          </cell>
          <cell r="D256">
            <v>5532.9393025841655</v>
          </cell>
        </row>
        <row r="257">
          <cell r="B257" t="str">
            <v>TA220SIR0D2C1600S-3</v>
          </cell>
          <cell r="C257" t="str">
            <v>Torre de suspensión tipo SC2 (5°)Tipo SC2-3</v>
          </cell>
          <cell r="D257">
            <v>6330.4801029566579</v>
          </cell>
        </row>
        <row r="258">
          <cell r="B258" t="str">
            <v>TA220SIR0D2C1600S±0</v>
          </cell>
          <cell r="C258" t="str">
            <v>Torre de suspensión tipo SC2 (5°)Tipo SC2±0</v>
          </cell>
          <cell r="D258">
            <v>7120.9000033258244</v>
          </cell>
        </row>
        <row r="259">
          <cell r="B259" t="str">
            <v>TA220SIR0D2C1600S+3</v>
          </cell>
          <cell r="C259" t="str">
            <v>Torre de suspensión tipo SC2 (5°)Tipo SC2+3</v>
          </cell>
          <cell r="D259">
            <v>7904.1990036916659</v>
          </cell>
        </row>
        <row r="260">
          <cell r="B260" t="str">
            <v>TA220SIR0D2C1600S+6</v>
          </cell>
          <cell r="C260" t="str">
            <v>Torre de suspensión tipo SC2 (5°)Tipo SC2+6</v>
          </cell>
          <cell r="D260">
            <v>8687.4980040575065</v>
          </cell>
        </row>
        <row r="261">
          <cell r="B261" t="str">
            <v>TA220SIR0D2C1600A-3</v>
          </cell>
          <cell r="C261" t="str">
            <v>Torre de ángulo menor tipo AC2 (30°)Tipo AC2-3</v>
          </cell>
          <cell r="D261">
            <v>9739.3831107487895</v>
          </cell>
        </row>
        <row r="262">
          <cell r="B262" t="str">
            <v>TA220SIR0D2C1600A±0</v>
          </cell>
          <cell r="C262" t="str">
            <v>Torre de ángulo menor tipo AC2 (30°)Tipo AC2±0</v>
          </cell>
          <cell r="D262">
            <v>10809.526205048602</v>
          </cell>
        </row>
        <row r="263">
          <cell r="B263" t="str">
            <v>TA220SIR0D2C1600A+3</v>
          </cell>
          <cell r="C263" t="str">
            <v>Torre de ángulo menor tipo AC2 (30°)Tipo AC2+3</v>
          </cell>
          <cell r="D263">
            <v>11879.669299348414</v>
          </cell>
        </row>
        <row r="264">
          <cell r="B264" t="str">
            <v>TA220SIR0D2C1600B-3</v>
          </cell>
          <cell r="C264" t="str">
            <v>Torre de ángulo mayor tipo BC2 (65°)Tipo BC2-3</v>
          </cell>
          <cell r="D264">
            <v>13143.216436508956</v>
          </cell>
        </row>
        <row r="265">
          <cell r="B265" t="str">
            <v>TA220SIR0D2C1600B±0</v>
          </cell>
          <cell r="C265" t="str">
            <v>Torre de ángulo mayor tipo BC2 (65°)Tipo BC2±0</v>
          </cell>
          <cell r="D265">
            <v>14636.098481635807</v>
          </cell>
        </row>
        <row r="266">
          <cell r="B266" t="str">
            <v>TA220SIR0D2C1600B+3</v>
          </cell>
          <cell r="C266" t="str">
            <v>Torre de ángulo mayor tipo BC2 (65°)Tipo BC2+3</v>
          </cell>
          <cell r="D266">
            <v>16392.430299432104</v>
          </cell>
        </row>
        <row r="267">
          <cell r="B267" t="str">
            <v>TA220SIR0D2C1600R-3</v>
          </cell>
          <cell r="C267" t="str">
            <v>Torre de anclaje, retención intermedia y terminal (15°) Tipo RC2-3</v>
          </cell>
          <cell r="D267">
            <v>16922.740055717211</v>
          </cell>
        </row>
        <row r="268">
          <cell r="B268" t="str">
            <v>TA220SIR0D2C1600R±0</v>
          </cell>
          <cell r="C268" t="str">
            <v>Torre de anclaje, retención intermedia y terminal (15°) Tipo RC2±0</v>
          </cell>
          <cell r="D268">
            <v>18865.930942828552</v>
          </cell>
        </row>
        <row r="269">
          <cell r="B269" t="str">
            <v>TA220SIR0D2C1600R+3</v>
          </cell>
          <cell r="C269" t="str">
            <v>Torre de anclaje, retención intermedia y terminal (15°) Tipo RC2+3</v>
          </cell>
          <cell r="D269">
            <v>20809.121829939893</v>
          </cell>
        </row>
        <row r="270">
          <cell r="B270" t="str">
            <v>TA220SIR0D1C1700S-6</v>
          </cell>
          <cell r="C270" t="str">
            <v>Torre de suspensión tipo SC2 (5°)Tipo SC2-6</v>
          </cell>
          <cell r="D270">
            <v>6615.5812148207406</v>
          </cell>
        </row>
        <row r="271">
          <cell r="B271" t="str">
            <v>TA220SIR0D1C1700S-3</v>
          </cell>
          <cell r="C271" t="str">
            <v>Torre de suspensión tipo SC2 (5°)Tipo SC2-3</v>
          </cell>
          <cell r="D271">
            <v>7569.1785070471533</v>
          </cell>
        </row>
        <row r="272">
          <cell r="B272" t="str">
            <v>TA220SIR0D1C1700S±0</v>
          </cell>
          <cell r="C272" t="str">
            <v>Torre de suspensión tipo SC2 (5°)Tipo SC2±0</v>
          </cell>
          <cell r="D272">
            <v>8514.2615377358306</v>
          </cell>
        </row>
        <row r="273">
          <cell r="B273" t="str">
            <v>TA220SIR0D1C1700S+3</v>
          </cell>
          <cell r="C273" t="str">
            <v>Torre de suspensión tipo SC2 (5°)Tipo SC2+3</v>
          </cell>
          <cell r="D273">
            <v>9450.8303068867735</v>
          </cell>
        </row>
        <row r="274">
          <cell r="B274" t="str">
            <v>TA220SIR0D1C1700S+6</v>
          </cell>
          <cell r="C274" t="str">
            <v>Torre de suspensión tipo SC2 (5°)Tipo SC2+6</v>
          </cell>
          <cell r="D274">
            <v>10387.399076037713</v>
          </cell>
        </row>
        <row r="275">
          <cell r="B275" t="str">
            <v>TA220SIR0D1C1700A-3</v>
          </cell>
          <cell r="C275" t="str">
            <v>Torre de ángulo menor tipo AC2 (30°)Tipo AC2-3</v>
          </cell>
          <cell r="D275">
            <v>11645.108761868976</v>
          </cell>
        </row>
        <row r="276">
          <cell r="B276" t="str">
            <v>TA220SIR0D1C1700A±0</v>
          </cell>
          <cell r="C276" t="str">
            <v>Torre de ángulo menor tipo AC2 (30°)Tipo AC2±0</v>
          </cell>
          <cell r="D276">
            <v>12924.649014282992</v>
          </cell>
        </row>
        <row r="277">
          <cell r="B277" t="str">
            <v>TA220SIR0D1C1700A+3</v>
          </cell>
          <cell r="C277" t="str">
            <v>Torre de ángulo menor tipo AC2 (30°)Tipo AC2+3</v>
          </cell>
          <cell r="D277">
            <v>14204.189266697007</v>
          </cell>
        </row>
        <row r="278">
          <cell r="B278" t="str">
            <v>TA220SIR0D1C1700B-3</v>
          </cell>
          <cell r="C278" t="str">
            <v>Torre de ángulo mayor tipo BC2 (65°)Tipo BC2-3</v>
          </cell>
          <cell r="D278">
            <v>15714.977339274576</v>
          </cell>
        </row>
        <row r="279">
          <cell r="B279" t="str">
            <v>TA220SIR0D1C1700B±0</v>
          </cell>
          <cell r="C279" t="str">
            <v>Torre de ángulo mayor tipo BC2 (65°)Tipo BC2±0</v>
          </cell>
          <cell r="D279">
            <v>17499.974765339171</v>
          </cell>
        </row>
        <row r="280">
          <cell r="B280" t="str">
            <v>TA220SIR0D1C1700B+3</v>
          </cell>
          <cell r="C280" t="str">
            <v>Torre de ángulo mayor tipo BC2 (65°)Tipo BC2+3</v>
          </cell>
          <cell r="D280">
            <v>19599.971737179872</v>
          </cell>
        </row>
        <row r="281">
          <cell r="B281" t="str">
            <v>TA220SIR0D1C1700R-3</v>
          </cell>
          <cell r="C281" t="str">
            <v>Torre de anclaje, retención intermedia y terminal (15°) Tipo RC2-3</v>
          </cell>
          <cell r="D281">
            <v>20234.048322852406</v>
          </cell>
        </row>
        <row r="282">
          <cell r="B282" t="str">
            <v>TA220SIR0D1C1700R±0</v>
          </cell>
          <cell r="C282" t="str">
            <v>Torre de anclaje, retención intermedia y terminal (15°) Tipo RC2±0</v>
          </cell>
          <cell r="D282">
            <v>22557.467472522192</v>
          </cell>
        </row>
        <row r="283">
          <cell r="B283" t="str">
            <v>TA220SIR0D1C1700R+3</v>
          </cell>
          <cell r="C283" t="str">
            <v>Torre de anclaje, retención intermedia y terminal (15°) Tipo RC2+3</v>
          </cell>
          <cell r="D283">
            <v>24880.886622191978</v>
          </cell>
        </row>
        <row r="284">
          <cell r="B284" t="str">
            <v>TA220SIR0D1C1600S-6</v>
          </cell>
          <cell r="C284" t="str">
            <v>Torre de suspensión tipo SC2 (5°)Tipo SC2-6</v>
          </cell>
          <cell r="D284">
            <v>6081.7328438657241</v>
          </cell>
        </row>
        <row r="285">
          <cell r="B285" t="str">
            <v>TA220SIR0D1C1600S-3</v>
          </cell>
          <cell r="C285" t="str">
            <v>Torre de suspensión tipo SC2 (5°)Tipo SC2-3</v>
          </cell>
          <cell r="D285">
            <v>6958.3790195580814</v>
          </cell>
        </row>
        <row r="286">
          <cell r="B286" t="str">
            <v>TA220SIR0D1C1600S±0</v>
          </cell>
          <cell r="C286" t="str">
            <v>Torre de suspensión tipo SC2 (5°)Tipo SC2±0</v>
          </cell>
          <cell r="D286">
            <v>7827.1979972531844</v>
          </cell>
        </row>
        <row r="287">
          <cell r="B287" t="str">
            <v>TA220SIR0D1C1600S+3</v>
          </cell>
          <cell r="C287" t="str">
            <v>Torre de suspensión tipo SC2 (5°)Tipo SC2+3</v>
          </cell>
          <cell r="D287">
            <v>8688.189776951036</v>
          </cell>
        </row>
        <row r="288">
          <cell r="B288" t="str">
            <v>TA220SIR0D1C1600S+6</v>
          </cell>
          <cell r="C288" t="str">
            <v>Torre de suspensión tipo SC2 (5°)Tipo SC2+6</v>
          </cell>
          <cell r="D288">
            <v>9549.181556648884</v>
          </cell>
        </row>
        <row r="289">
          <cell r="B289" t="str">
            <v>TA220SIR0D1C1600A-3</v>
          </cell>
          <cell r="C289" t="str">
            <v>Torre de ángulo menor tipo AC2 (30°)Tipo AC2-3</v>
          </cell>
          <cell r="D289">
            <v>10705.399590407131</v>
          </cell>
        </row>
        <row r="290">
          <cell r="B290" t="str">
            <v>TA220SIR0D1C1600A±0</v>
          </cell>
          <cell r="C290" t="str">
            <v>Torre de ángulo menor tipo AC2 (30°)Tipo AC2±0</v>
          </cell>
          <cell r="D290">
            <v>11881.686559830334</v>
          </cell>
        </row>
        <row r="291">
          <cell r="B291" t="str">
            <v>TA220SIR0D1C1600A+3</v>
          </cell>
          <cell r="C291" t="str">
            <v>Torre de ángulo menor tipo AC2 (30°)Tipo AC2+3</v>
          </cell>
          <cell r="D291">
            <v>13057.973529253537</v>
          </cell>
        </row>
        <row r="292">
          <cell r="B292" t="str">
            <v>TA220SIR0D1C1600B-3</v>
          </cell>
          <cell r="C292" t="str">
            <v>Torre de ángulo mayor tipo BC2 (65°)Tipo BC2-3</v>
          </cell>
          <cell r="D292">
            <v>14446.847634605227</v>
          </cell>
        </row>
        <row r="293">
          <cell r="B293" t="str">
            <v>TA220SIR0D1C1600B±0</v>
          </cell>
          <cell r="C293" t="str">
            <v>Torre de ángulo mayor tipo BC2 (65°)Tipo BC2±0</v>
          </cell>
          <cell r="D293">
            <v>16087.803602010274</v>
          </cell>
        </row>
        <row r="294">
          <cell r="B294" t="str">
            <v>TA220SIR0D1C1600B+3</v>
          </cell>
          <cell r="C294" t="str">
            <v>Torre de ángulo mayor tipo BC2 (65°)Tipo BC2+3</v>
          </cell>
          <cell r="D294">
            <v>18018.340034251509</v>
          </cell>
        </row>
        <row r="295">
          <cell r="B295" t="str">
            <v>TA220SIR0D1C1600R-3</v>
          </cell>
          <cell r="C295" t="str">
            <v>Torre de anclaje, retención intermedia y terminal (15°) Tipo RC2-3</v>
          </cell>
          <cell r="D295">
            <v>18601.249422163142</v>
          </cell>
        </row>
        <row r="296">
          <cell r="B296" t="str">
            <v>TA220SIR0D1C1600R±0</v>
          </cell>
          <cell r="C296" t="str">
            <v>Torre de anclaje, retención intermedia y terminal (15°) Tipo RC2±0</v>
          </cell>
          <cell r="D296">
            <v>20737.178842991241</v>
          </cell>
        </row>
        <row r="297">
          <cell r="B297" t="str">
            <v>TA220SIR0D1C1600R+3</v>
          </cell>
          <cell r="C297" t="str">
            <v>Torre de anclaje, retención intermedia y terminal (15°) Tipo RC2+3</v>
          </cell>
          <cell r="D297">
            <v>22873.10826381934</v>
          </cell>
        </row>
        <row r="298">
          <cell r="B298" t="str">
            <v>TA220SER0S2C4500S-6</v>
          </cell>
          <cell r="C298" t="str">
            <v>Torre de suspensión tipo SC1 (5°)Tipo SC1-6</v>
          </cell>
          <cell r="D298">
            <v>3544.7181435636285</v>
          </cell>
        </row>
        <row r="299">
          <cell r="B299" t="str">
            <v>TA220SER0S2C4500S-3</v>
          </cell>
          <cell r="C299" t="str">
            <v>Torre de suspensión tipo SC1 (5°)Tipo SC1-3</v>
          </cell>
          <cell r="D299">
            <v>4055.6685065998272</v>
          </cell>
        </row>
        <row r="300">
          <cell r="B300" t="str">
            <v>TA220SER0S2C4500S±0</v>
          </cell>
          <cell r="C300" t="str">
            <v>Torre de suspensión tipo SC1 (5°)Tipo SC1±0</v>
          </cell>
          <cell r="D300">
            <v>4562.0568128232026</v>
          </cell>
        </row>
        <row r="301">
          <cell r="B301" t="str">
            <v>TA220SER0S2C4500S+3</v>
          </cell>
          <cell r="C301" t="str">
            <v>Torre de suspensión tipo SC1 (5°)Tipo SC1+3</v>
          </cell>
          <cell r="D301">
            <v>5063.8830622337555</v>
          </cell>
        </row>
        <row r="302">
          <cell r="B302" t="str">
            <v>TA220SER0S2C4500S+6</v>
          </cell>
          <cell r="C302" t="str">
            <v>Torre de suspensión tipo SC1 (5°)Tipo SC1+6</v>
          </cell>
          <cell r="D302">
            <v>5565.7093116443066</v>
          </cell>
        </row>
        <row r="303">
          <cell r="B303" t="str">
            <v>TA220SER0S2C4500A-3</v>
          </cell>
          <cell r="C303" t="str">
            <v>Torre de ángulo menor tipo AC1 (30°)Tipo AC1-3</v>
          </cell>
          <cell r="D303">
            <v>6239.6072199209248</v>
          </cell>
        </row>
        <row r="304">
          <cell r="B304" t="str">
            <v>TA220SER0S2C4500A±0</v>
          </cell>
          <cell r="C304" t="str">
            <v>Torre de ángulo menor tipo AC1 (30°)Tipo AC1±0</v>
          </cell>
          <cell r="D304">
            <v>6925.2022418656215</v>
          </cell>
        </row>
        <row r="305">
          <cell r="B305" t="str">
            <v>TA220SER0S2C4500A+3</v>
          </cell>
          <cell r="C305" t="str">
            <v>Torre de ángulo menor tipo AC1 (30°)Tipo AC1+3</v>
          </cell>
          <cell r="D305">
            <v>7610.7972638103183</v>
          </cell>
        </row>
        <row r="306">
          <cell r="B306" t="str">
            <v>TA220SER0S2C4500B-3</v>
          </cell>
          <cell r="C306" t="str">
            <v>Torre de ángulo mayor tipo BC1 (65°)Tipo BC1-3</v>
          </cell>
          <cell r="D306">
            <v>8420.2980042664749</v>
          </cell>
        </row>
        <row r="307">
          <cell r="B307" t="str">
            <v>TA220SER0S2C4500B±0</v>
          </cell>
          <cell r="C307" t="str">
            <v>Torre de ángulo mayor tipo BC1 (65°)Tipo BC1±0</v>
          </cell>
          <cell r="D307">
            <v>9376.7238354860528</v>
          </cell>
        </row>
        <row r="308">
          <cell r="B308" t="str">
            <v>TA220SER0S2C4500B+3</v>
          </cell>
          <cell r="C308" t="str">
            <v>Torre de ángulo mayor tipo BC1 (65°)Tipo BC1+3</v>
          </cell>
          <cell r="D308">
            <v>10501.930695744381</v>
          </cell>
        </row>
        <row r="309">
          <cell r="B309" t="str">
            <v>TA220SER0S2C4500R-3</v>
          </cell>
          <cell r="C309" t="str">
            <v>Torre de anclaje, retención intermedia y terminal (15°) Tipo RC1-3</v>
          </cell>
          <cell r="D309">
            <v>10841.677530475545</v>
          </cell>
        </row>
        <row r="310">
          <cell r="B310" t="str">
            <v>TA220SER0S2C4500R±0</v>
          </cell>
          <cell r="C310" t="str">
            <v>Torre de anclaje, retención intermedia y terminal (15°) Tipo RC1±0</v>
          </cell>
          <cell r="D310">
            <v>12086.597023941522</v>
          </cell>
        </row>
        <row r="311">
          <cell r="B311" t="str">
            <v>TA220SER0S2C4500R+3</v>
          </cell>
          <cell r="C311" t="str">
            <v>Torre de anclaje, retención intermedia y terminal (15°) Tipo RC1+3</v>
          </cell>
          <cell r="D311">
            <v>13331.516517407499</v>
          </cell>
        </row>
        <row r="312">
          <cell r="B312" t="str">
            <v>TA220SER0S2C4400S-6</v>
          </cell>
          <cell r="C312" t="str">
            <v>Torre de suspensión tipo SC1 (5°)Tipo SC1-6</v>
          </cell>
          <cell r="D312">
            <v>3282.5956096563486</v>
          </cell>
        </row>
        <row r="313">
          <cell r="B313" t="str">
            <v>TA220SER0S2C4400S-3</v>
          </cell>
          <cell r="C313" t="str">
            <v>Torre de suspensión tipo SC1 (5°)Tipo SC1-3</v>
          </cell>
          <cell r="D313">
            <v>3755.7625443815878</v>
          </cell>
        </row>
        <row r="314">
          <cell r="B314" t="str">
            <v>TA220SER0S2C4400S±0</v>
          </cell>
          <cell r="C314" t="str">
            <v>Torre de suspensión tipo SC1 (5°)Tipo SC1±0</v>
          </cell>
          <cell r="D314">
            <v>4224.7047743324947</v>
          </cell>
        </row>
        <row r="315">
          <cell r="B315" t="str">
            <v>TA220SER0S2C4400S+3</v>
          </cell>
          <cell r="C315" t="str">
            <v>Torre de suspensión tipo SC1 (5°)Tipo SC1+3</v>
          </cell>
          <cell r="D315">
            <v>4689.4222995090695</v>
          </cell>
        </row>
        <row r="316">
          <cell r="B316" t="str">
            <v>TA220SER0S2C4400S+6</v>
          </cell>
          <cell r="C316" t="str">
            <v>Torre de suspensión tipo SC1 (5°)Tipo SC1+6</v>
          </cell>
          <cell r="D316">
            <v>5154.1398246856434</v>
          </cell>
        </row>
        <row r="317">
          <cell r="B317" t="str">
            <v>TA220SER0S2C4400A-3</v>
          </cell>
          <cell r="C317" t="str">
            <v>Torre de ángulo menor tipo AC1 (30°)Tipo AC1-3</v>
          </cell>
          <cell r="D317">
            <v>5778.2047645404919</v>
          </cell>
        </row>
        <row r="318">
          <cell r="B318" t="str">
            <v>TA220SER0S2C4400A±0</v>
          </cell>
          <cell r="C318" t="str">
            <v>Torre de ángulo menor tipo AC1 (30°)Tipo AC1±0</v>
          </cell>
          <cell r="D318">
            <v>6413.1018474367274</v>
          </cell>
        </row>
        <row r="319">
          <cell r="B319" t="str">
            <v>TA220SER0S2C4400A+3</v>
          </cell>
          <cell r="C319" t="str">
            <v>Torre de ángulo menor tipo AC1 (30°)Tipo AC1+3</v>
          </cell>
          <cell r="D319">
            <v>7047.998930332963</v>
          </cell>
        </row>
        <row r="320">
          <cell r="B320" t="str">
            <v>TA220SER0S2C4400B-3</v>
          </cell>
          <cell r="C320" t="str">
            <v>Torre de ángulo mayor tipo BC1 (65°)Tipo BC1-3</v>
          </cell>
          <cell r="D320">
            <v>7797.6392314835384</v>
          </cell>
        </row>
        <row r="321">
          <cell r="B321" t="str">
            <v>TA220SER0S2C4400B±0</v>
          </cell>
          <cell r="C321" t="str">
            <v>Torre de ángulo mayor tipo BC1 (65°)Tipo BC1±0</v>
          </cell>
          <cell r="D321">
            <v>8683.33990142933</v>
          </cell>
        </row>
        <row r="322">
          <cell r="B322" t="str">
            <v>TA220SER0S2C4400B+3</v>
          </cell>
          <cell r="C322" t="str">
            <v>Torre de ángulo mayor tipo BC1 (65°)Tipo BC1+3</v>
          </cell>
          <cell r="D322">
            <v>9725.340689600851</v>
          </cell>
        </row>
        <row r="323">
          <cell r="B323" t="str">
            <v>TA220SER0S2C4400R-3</v>
          </cell>
          <cell r="C323" t="str">
            <v>Torre de anclaje, retención intermedia y terminal (15°) Tipo RC1-3</v>
          </cell>
          <cell r="D323">
            <v>10039.964144249338</v>
          </cell>
        </row>
        <row r="324">
          <cell r="B324" t="str">
            <v>TA220SER0S2C4400R±0</v>
          </cell>
          <cell r="C324" t="str">
            <v>Torre de anclaje, retención intermedia y terminal (15°) Tipo RC1±0</v>
          </cell>
          <cell r="D324">
            <v>11192.825132942406</v>
          </cell>
        </row>
        <row r="325">
          <cell r="B325" t="str">
            <v>TA220SER0S2C4400R+3</v>
          </cell>
          <cell r="C325" t="str">
            <v>Torre de anclaje, retención intermedia y terminal (15°) Tipo RC1+3</v>
          </cell>
          <cell r="D325">
            <v>12345.686121635474</v>
          </cell>
        </row>
        <row r="326">
          <cell r="B326" t="str">
            <v>TA220SER0S2C4600S-6</v>
          </cell>
          <cell r="C326" t="str">
            <v>Torre de suspensión tipo SC1 (5°)Tipo SC1-6</v>
          </cell>
          <cell r="D326">
            <v>3807.0085238707861</v>
          </cell>
        </row>
        <row r="327">
          <cell r="B327" t="str">
            <v>TA220SER0S2C4600S-3</v>
          </cell>
          <cell r="C327" t="str">
            <v>Torre de suspensión tipo SC1 (5°)Tipo SC1-3</v>
          </cell>
          <cell r="D327">
            <v>4355.7665092936022</v>
          </cell>
        </row>
        <row r="328">
          <cell r="B328" t="str">
            <v>TA220SER0S2C4600S±0</v>
          </cell>
          <cell r="C328" t="str">
            <v>Torre de suspensión tipo SC1 (5°)Tipo SC1±0</v>
          </cell>
          <cell r="D328">
            <v>4899.6248698465715</v>
          </cell>
        </row>
        <row r="329">
          <cell r="B329" t="str">
            <v>TA220SER0S2C4600S+3</v>
          </cell>
          <cell r="C329" t="str">
            <v>Torre de suspensión tipo SC1 (5°)Tipo SC1+3</v>
          </cell>
          <cell r="D329">
            <v>5438.583605529695</v>
          </cell>
        </row>
        <row r="330">
          <cell r="B330" t="str">
            <v>TA220SER0S2C4600S+6</v>
          </cell>
          <cell r="C330" t="str">
            <v>Torre de suspensión tipo SC1 (5°)Tipo SC1+6</v>
          </cell>
          <cell r="D330">
            <v>5977.5423412128175</v>
          </cell>
        </row>
        <row r="331">
          <cell r="B331" t="str">
            <v>TA220SER0S2C4600A-3</v>
          </cell>
          <cell r="C331" t="str">
            <v>Torre de ángulo menor tipo AC1 (30°)Tipo AC1-3</v>
          </cell>
          <cell r="D331">
            <v>6701.3051277368131</v>
          </cell>
        </row>
        <row r="332">
          <cell r="B332" t="str">
            <v>TA220SER0S2C4600A±0</v>
          </cell>
          <cell r="C332" t="str">
            <v>Torre de ángulo menor tipo AC1 (30°)Tipo AC1±0</v>
          </cell>
          <cell r="D332">
            <v>7437.6305524270956</v>
          </cell>
        </row>
        <row r="333">
          <cell r="B333" t="str">
            <v>TA220SER0S2C4600A+3</v>
          </cell>
          <cell r="C333" t="str">
            <v>Torre de ángulo menor tipo AC1 (30°)Tipo AC1+3</v>
          </cell>
          <cell r="D333">
            <v>8173.9559771173781</v>
          </cell>
        </row>
        <row r="334">
          <cell r="B334" t="str">
            <v>TA220SER0S2C4600B-3</v>
          </cell>
          <cell r="C334" t="str">
            <v>Torre de ángulo mayor tipo BC1 (65°)Tipo BC1-3</v>
          </cell>
          <cell r="D334">
            <v>9043.3554876516864</v>
          </cell>
        </row>
        <row r="335">
          <cell r="B335" t="str">
            <v>TA220SER0S2C4600B±0</v>
          </cell>
          <cell r="C335" t="str">
            <v>Torre de ángulo mayor tipo BC1 (65°)Tipo BC1±0</v>
          </cell>
          <cell r="D335">
            <v>10070.551767986288</v>
          </cell>
        </row>
        <row r="336">
          <cell r="B336" t="str">
            <v>TA220SER0S2C4600B+3</v>
          </cell>
          <cell r="C336" t="str">
            <v>Torre de ángulo mayor tipo BC1 (65°)Tipo BC1+3</v>
          </cell>
          <cell r="D336">
            <v>11279.017980144643</v>
          </cell>
        </row>
        <row r="337">
          <cell r="B337" t="str">
            <v>TA220SER0S2C4600R-3</v>
          </cell>
          <cell r="C337" t="str">
            <v>Torre de anclaje, retención intermedia y terminal (15°) Tipo RC1-3</v>
          </cell>
          <cell r="D337">
            <v>11643.904282354088</v>
          </cell>
        </row>
        <row r="338">
          <cell r="B338" t="str">
            <v>TA220SER0S2C4600R±0</v>
          </cell>
          <cell r="C338" t="str">
            <v>Torre de anclaje, retención intermedia y terminal (15°) Tipo RC1±0</v>
          </cell>
          <cell r="D338">
            <v>12980.941228934324</v>
          </cell>
        </row>
        <row r="339">
          <cell r="B339" t="str">
            <v>TA220SER0S2C4600R+3</v>
          </cell>
          <cell r="C339" t="str">
            <v>Torre de anclaje, retención intermedia y terminal (15°) Tipo RC1+3</v>
          </cell>
          <cell r="D339">
            <v>14317.97817551456</v>
          </cell>
        </row>
        <row r="340">
          <cell r="B340" t="str">
            <v>TA220SER0S1C4500S-6</v>
          </cell>
          <cell r="C340" t="str">
            <v>Torre de suspensión tipo SC1 (5°)Tipo SC1-6</v>
          </cell>
          <cell r="D340">
            <v>4077.7443240349071</v>
          </cell>
        </row>
        <row r="341">
          <cell r="B341" t="str">
            <v>TA220SER0S1C4500S-3</v>
          </cell>
          <cell r="C341" t="str">
            <v>Torre de suspensión tipo SC1 (5°)Tipo SC1-3</v>
          </cell>
          <cell r="D341">
            <v>4665.5272896615606</v>
          </cell>
        </row>
        <row r="342">
          <cell r="B342" t="str">
            <v>TA220SER0S1C4500S±0</v>
          </cell>
          <cell r="C342" t="str">
            <v>Torre de suspensión tipo SC1 (5°)Tipo SC1±0</v>
          </cell>
          <cell r="D342">
            <v>5248.0621930951183</v>
          </cell>
        </row>
        <row r="343">
          <cell r="B343" t="str">
            <v>TA220SER0S1C4500S+3</v>
          </cell>
          <cell r="C343" t="str">
            <v>Torre de suspensión tipo SC1 (5°)Tipo SC1+3</v>
          </cell>
          <cell r="D343">
            <v>5825.3490343355816</v>
          </cell>
        </row>
        <row r="344">
          <cell r="B344" t="str">
            <v>TA220SER0S1C4500S+6</v>
          </cell>
          <cell r="C344" t="str">
            <v>Torre de suspensión tipo SC1 (5°)Tipo SC1+6</v>
          </cell>
          <cell r="D344">
            <v>6402.6358755760439</v>
          </cell>
        </row>
        <row r="345">
          <cell r="B345" t="str">
            <v>TA220SER0S1C4500A-3</v>
          </cell>
          <cell r="C345" t="str">
            <v>Torre de ángulo menor tipo AC1 (30°)Tipo AC1-3</v>
          </cell>
          <cell r="D345">
            <v>7177.8691266156693</v>
          </cell>
        </row>
        <row r="346">
          <cell r="B346" t="str">
            <v>TA220SER0S1C4500A±0</v>
          </cell>
          <cell r="C346" t="str">
            <v>Torre de ángulo menor tipo AC1 (30°)Tipo AC1±0</v>
          </cell>
          <cell r="D346">
            <v>7966.55840911839</v>
          </cell>
        </row>
        <row r="347">
          <cell r="B347" t="str">
            <v>TA220SER0S1C4500A+3</v>
          </cell>
          <cell r="C347" t="str">
            <v>Torre de ángulo menor tipo AC1 (30°)Tipo AC1+3</v>
          </cell>
          <cell r="D347">
            <v>8755.2476916211108</v>
          </cell>
        </row>
        <row r="348">
          <cell r="B348" t="str">
            <v>TA220SER0S1C4500B-3</v>
          </cell>
          <cell r="C348" t="str">
            <v>Torre de ángulo mayor tipo BC1 (65°)Tipo BC1-3</v>
          </cell>
          <cell r="D348">
            <v>9686.4746371797792</v>
          </cell>
        </row>
        <row r="349">
          <cell r="B349" t="str">
            <v>TA220SER0S1C4500B±0</v>
          </cell>
          <cell r="C349" t="str">
            <v>Torre de ángulo mayor tipo BC1 (65°)Tipo BC1±0</v>
          </cell>
          <cell r="D349">
            <v>10786.720085946301</v>
          </cell>
        </row>
        <row r="350">
          <cell r="B350" t="str">
            <v>TA220SER0S1C4500B+3</v>
          </cell>
          <cell r="C350" t="str">
            <v>Torre de ángulo mayor tipo BC1 (65°)Tipo BC1+3</v>
          </cell>
          <cell r="D350">
            <v>12081.126496259858</v>
          </cell>
        </row>
        <row r="351">
          <cell r="B351" t="str">
            <v>TA220SER0S1C4500R-3</v>
          </cell>
          <cell r="C351" t="str">
            <v>Torre de anclaje, retención intermedia y terminal (15°) Tipo RC1-3</v>
          </cell>
          <cell r="D351">
            <v>12471.961725133948</v>
          </cell>
        </row>
        <row r="352">
          <cell r="B352" t="str">
            <v>TA220SER0S1C4500R±0</v>
          </cell>
          <cell r="C352" t="str">
            <v>Torre de anclaje, retención intermedia y terminal (15°) Tipo RC1±0</v>
          </cell>
          <cell r="D352">
            <v>13904.08219078478</v>
          </cell>
        </row>
        <row r="353">
          <cell r="B353" t="str">
            <v>TA220SER0S1C4500R+3</v>
          </cell>
          <cell r="C353" t="str">
            <v>Torre de anclaje, retención intermedia y terminal (15°) Tipo RC1+3</v>
          </cell>
          <cell r="D353">
            <v>15336.202656435613</v>
          </cell>
        </row>
        <row r="354">
          <cell r="B354" t="str">
            <v>TA220SER0S1C4400S-6</v>
          </cell>
          <cell r="C354" t="str">
            <v>Torre de suspensión tipo SC1 (5°)Tipo SC1-6</v>
          </cell>
          <cell r="D354">
            <v>3830.4447700245028</v>
          </cell>
        </row>
        <row r="355">
          <cell r="B355" t="str">
            <v>TA220SER0S1C4400S-3</v>
          </cell>
          <cell r="C355" t="str">
            <v>Torre de suspensión tipo SC1 (5°)Tipo SC1-3</v>
          </cell>
          <cell r="D355">
            <v>4382.5809530910974</v>
          </cell>
        </row>
        <row r="356">
          <cell r="B356" t="str">
            <v>TA220SER0S1C4400S±0</v>
          </cell>
          <cell r="C356" t="str">
            <v>Torre de suspensión tipo SC1 (5°)Tipo SC1±0</v>
          </cell>
          <cell r="D356">
            <v>4929.7873488088835</v>
          </cell>
        </row>
        <row r="357">
          <cell r="B357" t="str">
            <v>TA220SER0S1C4400S+3</v>
          </cell>
          <cell r="C357" t="str">
            <v>Torre de suspensión tipo SC1 (5°)Tipo SC1+3</v>
          </cell>
          <cell r="D357">
            <v>5472.0639571778611</v>
          </cell>
        </row>
        <row r="358">
          <cell r="B358" t="str">
            <v>TA220SER0S1C4400S+6</v>
          </cell>
          <cell r="C358" t="str">
            <v>Torre de suspensión tipo SC1 (5°)Tipo SC1+6</v>
          </cell>
          <cell r="D358">
            <v>6014.3405655468378</v>
          </cell>
        </row>
        <row r="359">
          <cell r="B359" t="str">
            <v>TA220SER0S1C4400A-3</v>
          </cell>
          <cell r="C359" t="str">
            <v>Torre de ángulo menor tipo AC1 (30°)Tipo AC1-3</v>
          </cell>
          <cell r="D359">
            <v>6742.558893138189</v>
          </cell>
        </row>
        <row r="360">
          <cell r="B360" t="str">
            <v>TA220SER0S1C4400A±0</v>
          </cell>
          <cell r="C360" t="str">
            <v>Torre de ángulo menor tipo AC1 (30°)Tipo AC1±0</v>
          </cell>
          <cell r="D360">
            <v>7483.4171954918856</v>
          </cell>
        </row>
        <row r="361">
          <cell r="B361" t="str">
            <v>TA220SER0S1C4400A+3</v>
          </cell>
          <cell r="C361" t="str">
            <v>Torre de ángulo menor tipo AC1 (30°)Tipo AC1+3</v>
          </cell>
          <cell r="D361">
            <v>8224.2754978455814</v>
          </cell>
        </row>
        <row r="362">
          <cell r="B362" t="str">
            <v>TA220SER0S1C4400B-3</v>
          </cell>
          <cell r="C362" t="str">
            <v>Torre de ángulo mayor tipo BC1 (65°)Tipo BC1-3</v>
          </cell>
          <cell r="D362">
            <v>9099.0271006610201</v>
          </cell>
        </row>
        <row r="363">
          <cell r="B363" t="str">
            <v>TA220SER0S1C4400B±0</v>
          </cell>
          <cell r="C363" t="str">
            <v>Torre de ángulo mayor tipo BC1 (65°)Tipo BC1±0</v>
          </cell>
          <cell r="D363">
            <v>10132.546882696013</v>
          </cell>
        </row>
        <row r="364">
          <cell r="B364" t="str">
            <v>TA220SER0S1C4400B+3</v>
          </cell>
          <cell r="C364" t="str">
            <v>Torre de ángulo mayor tipo BC1 (65°)Tipo BC1+3</v>
          </cell>
          <cell r="D364">
            <v>11348.452508619535</v>
          </cell>
        </row>
        <row r="365">
          <cell r="B365" t="str">
            <v>TA220SER0S1C4400R-3</v>
          </cell>
          <cell r="C365" t="str">
            <v>Torre de anclaje, retención intermedia y terminal (15°) Tipo RC1-3</v>
          </cell>
          <cell r="D365">
            <v>11715.585079820259</v>
          </cell>
        </row>
        <row r="366">
          <cell r="B366" t="str">
            <v>TA220SER0S1C4400R±0</v>
          </cell>
          <cell r="C366" t="str">
            <v>Torre de anclaje, retención intermedia y terminal (15°) Tipo RC1±0</v>
          </cell>
          <cell r="D366">
            <v>13060.85293179516</v>
          </cell>
        </row>
        <row r="367">
          <cell r="B367" t="str">
            <v>TA220SER0S1C4400R+3</v>
          </cell>
          <cell r="C367" t="str">
            <v>Torre de anclaje, retención intermedia y terminal (15°) Tipo RC1+3</v>
          </cell>
          <cell r="D367">
            <v>14406.12078377006</v>
          </cell>
        </row>
        <row r="368">
          <cell r="B368" t="str">
            <v>TA220SER0S1C1600S-6</v>
          </cell>
          <cell r="C368" t="str">
            <v>Torre de suspensión tipo SC1 (5°)Tipo SC1-6</v>
          </cell>
          <cell r="D368">
            <v>4072.2986160606952</v>
          </cell>
        </row>
        <row r="369">
          <cell r="B369" t="str">
            <v>TA220SER0S1C1600S-3</v>
          </cell>
          <cell r="C369" t="str">
            <v>Torre de suspensión tipo SC1 (5°)Tipo SC1-3</v>
          </cell>
          <cell r="D369">
            <v>4659.2966147721472</v>
          </cell>
        </row>
        <row r="370">
          <cell r="B370" t="str">
            <v>TA220SER0S1C1600S±0</v>
          </cell>
          <cell r="C370" t="str">
            <v>Torre de suspensión tipo SC1 (5°)Tipo SC1±0</v>
          </cell>
          <cell r="D370">
            <v>5241.0535599236746</v>
          </cell>
        </row>
        <row r="371">
          <cell r="B371" t="str">
            <v>TA220SER0S1C1600S+3</v>
          </cell>
          <cell r="C371" t="str">
            <v>Torre de suspensión tipo SC1 (5°)Tipo SC1+3</v>
          </cell>
          <cell r="D371">
            <v>5817.5694515152791</v>
          </cell>
        </row>
        <row r="372">
          <cell r="B372" t="str">
            <v>TA220SER0S1C1600S+6</v>
          </cell>
          <cell r="C372" t="str">
            <v>Torre de suspensión tipo SC1 (5°)Tipo SC1+6</v>
          </cell>
          <cell r="D372">
            <v>6394.0853431068826</v>
          </cell>
        </row>
        <row r="373">
          <cell r="B373" t="str">
            <v>TA220SER0S1C1600A-3</v>
          </cell>
          <cell r="C373" t="str">
            <v>Torre de ángulo menor tipo AC1 (30°)Tipo AC1-3</v>
          </cell>
          <cell r="D373">
            <v>7168.283292871688</v>
          </cell>
        </row>
        <row r="374">
          <cell r="B374" t="str">
            <v>TA220SER0S1C1600A±0</v>
          </cell>
          <cell r="C374" t="str">
            <v>Torre de ángulo menor tipo AC1 (30°)Tipo AC1±0</v>
          </cell>
          <cell r="D374">
            <v>7955.9193039641377</v>
          </cell>
        </row>
        <row r="375">
          <cell r="B375" t="str">
            <v>TA220SER0S1C1600A+3</v>
          </cell>
          <cell r="C375" t="str">
            <v>Torre de ángulo menor tipo AC1 (30°)Tipo AC1+3</v>
          </cell>
          <cell r="D375">
            <v>8743.5553150565866</v>
          </cell>
        </row>
        <row r="376">
          <cell r="B376" t="str">
            <v>TA220SER0S1C1600B-3</v>
          </cell>
          <cell r="C376" t="str">
            <v>Torre de ángulo mayor tipo BC1 (65°)Tipo BC1-3</v>
          </cell>
          <cell r="D376">
            <v>9673.538634335564</v>
          </cell>
        </row>
        <row r="377">
          <cell r="B377" t="str">
            <v>TA220SER0S1C1600B±0</v>
          </cell>
          <cell r="C377" t="str">
            <v>Torre de ángulo mayor tipo BC1 (65°)Tipo BC1±0</v>
          </cell>
          <cell r="D377">
            <v>10772.314737567443</v>
          </cell>
        </row>
        <row r="378">
          <cell r="B378" t="str">
            <v>TA220SER0S1C1600B+3</v>
          </cell>
          <cell r="C378" t="str">
            <v>Torre de ángulo mayor tipo BC1 (65°)Tipo BC1+3</v>
          </cell>
          <cell r="D378">
            <v>12064.992506075538</v>
          </cell>
        </row>
        <row r="379">
          <cell r="B379" t="str">
            <v>TA220SER0S1C1600R-3</v>
          </cell>
          <cell r="C379" t="str">
            <v>Torre de anclaje, retención intermedia y terminal (15°) Tipo RC1-3</v>
          </cell>
          <cell r="D379">
            <v>12455.305785961818</v>
          </cell>
        </row>
        <row r="380">
          <cell r="B380" t="str">
            <v>TA220SER0S1C1600R±0</v>
          </cell>
          <cell r="C380" t="str">
            <v>Torre de anclaje, retención intermedia y terminal (15°) Tipo RC1±0</v>
          </cell>
          <cell r="D380">
            <v>13885.513696724434</v>
          </cell>
        </row>
        <row r="381">
          <cell r="B381" t="str">
            <v>TA220SER0S1C1600R+3</v>
          </cell>
          <cell r="C381" t="str">
            <v>Torre de anclaje, retención intermedia y terminal (15°) Tipo RC1+3</v>
          </cell>
          <cell r="D381">
            <v>15315.72160748705</v>
          </cell>
        </row>
        <row r="382">
          <cell r="B382" t="str">
            <v>TA220SER0S1C1500S-6</v>
          </cell>
          <cell r="C382" t="str">
            <v>Torre de suspensión tipo SC1 (5°)Tipo SC1-6</v>
          </cell>
          <cell r="D382">
            <v>3816.1896321850386</v>
          </cell>
        </row>
        <row r="383">
          <cell r="B383" t="str">
            <v>TA220SER0S1C1500S-3</v>
          </cell>
          <cell r="C383" t="str">
            <v>Torre de suspensión tipo SC1 (5°)Tipo SC1-3</v>
          </cell>
          <cell r="D383">
            <v>4366.2710206081074</v>
          </cell>
        </row>
        <row r="384">
          <cell r="B384" t="str">
            <v>TA220SER0S1C1500S±0</v>
          </cell>
          <cell r="C384" t="str">
            <v>Torre de suspensión tipo SC1 (5°)Tipo SC1±0</v>
          </cell>
          <cell r="D384">
            <v>4911.4409680631125</v>
          </cell>
        </row>
        <row r="385">
          <cell r="B385" t="str">
            <v>TA220SER0S1C1500S+3</v>
          </cell>
          <cell r="C385" t="str">
            <v>Torre de suspensión tipo SC1 (5°)Tipo SC1+3</v>
          </cell>
          <cell r="D385">
            <v>5451.6994745500551</v>
          </cell>
        </row>
        <row r="386">
          <cell r="B386" t="str">
            <v>TA220SER0S1C1500S+6</v>
          </cell>
          <cell r="C386" t="str">
            <v>Torre de suspensión tipo SC1 (5°)Tipo SC1+6</v>
          </cell>
          <cell r="D386">
            <v>5991.9579810369969</v>
          </cell>
        </row>
        <row r="387">
          <cell r="B387" t="str">
            <v>TA220SER0S1C1500A-3</v>
          </cell>
          <cell r="C387" t="str">
            <v>Torre de ángulo menor tipo AC1 (30°)Tipo AC1-3</v>
          </cell>
          <cell r="D387">
            <v>6717.4662179573443</v>
          </cell>
        </row>
        <row r="388">
          <cell r="B388" t="str">
            <v>TA220SER0S1C1500A±0</v>
          </cell>
          <cell r="C388" t="str">
            <v>Torre de ángulo menor tipo AC1 (30°)Tipo AC1±0</v>
          </cell>
          <cell r="D388">
            <v>7455.5673895198051</v>
          </cell>
        </row>
        <row r="389">
          <cell r="B389" t="str">
            <v>TA220SER0S1C1500A+3</v>
          </cell>
          <cell r="C389" t="str">
            <v>Torre de ángulo menor tipo AC1 (30°)Tipo AC1+3</v>
          </cell>
          <cell r="D389">
            <v>8193.668561082266</v>
          </cell>
        </row>
        <row r="390">
          <cell r="B390" t="str">
            <v>TA220SER0S1C1500B-3</v>
          </cell>
          <cell r="C390" t="str">
            <v>Torre de ángulo mayor tipo BC1 (65°)Tipo BC1-3</v>
          </cell>
          <cell r="D390">
            <v>9065.1647443780166</v>
          </cell>
        </row>
        <row r="391">
          <cell r="B391" t="str">
            <v>TA220SER0S1C1500B±0</v>
          </cell>
          <cell r="C391" t="str">
            <v>Torre de ángulo mayor tipo BC1 (65°)Tipo BC1±0</v>
          </cell>
          <cell r="D391">
            <v>10094.838245409817</v>
          </cell>
        </row>
        <row r="392">
          <cell r="B392" t="str">
            <v>TA220SER0S1C1500B+3</v>
          </cell>
          <cell r="C392" t="str">
            <v>Torre de ángulo mayor tipo BC1 (65°)Tipo BC1+3</v>
          </cell>
          <cell r="D392">
            <v>11306.218834858997</v>
          </cell>
        </row>
        <row r="393">
          <cell r="B393" t="str">
            <v>TA220SER0S1C1500R-3</v>
          </cell>
          <cell r="C393" t="str">
            <v>Torre de anclaje, retención intermedia y terminal (15°) Tipo RC1-3</v>
          </cell>
          <cell r="D393">
            <v>11671.985109004929</v>
          </cell>
        </row>
        <row r="394">
          <cell r="B394" t="str">
            <v>TA220SER0S1C1500R±0</v>
          </cell>
          <cell r="C394" t="str">
            <v>Torre de anclaje, retención intermedia y terminal (15°) Tipo RC1±0</v>
          </cell>
          <cell r="D394">
            <v>13012.246498333254</v>
          </cell>
        </row>
        <row r="395">
          <cell r="B395" t="str">
            <v>TA220SER0S1C1500R+3</v>
          </cell>
          <cell r="C395" t="str">
            <v>Torre de anclaje, retención intermedia y terminal (15°) Tipo RC1+3</v>
          </cell>
          <cell r="D395">
            <v>14352.507887661579</v>
          </cell>
        </row>
        <row r="396">
          <cell r="B396" t="str">
            <v>TA220SER0S1C1400S-6</v>
          </cell>
          <cell r="C396" t="str">
            <v>Torre de suspensión tipo SC1 (5°)Tipo SC1-6</v>
          </cell>
          <cell r="D396">
            <v>3561.1021505843223</v>
          </cell>
        </row>
        <row r="397">
          <cell r="B397" t="str">
            <v>TA220SER0S1C1400S-3</v>
          </cell>
          <cell r="C397" t="str">
            <v>Torre de suspensión tipo SC1 (5°)Tipo SC1-3</v>
          </cell>
          <cell r="D397">
            <v>4074.4141722901709</v>
          </cell>
        </row>
        <row r="398">
          <cell r="B398" t="str">
            <v>TA220SER0S1C1400S±0</v>
          </cell>
          <cell r="C398" t="str">
            <v>Torre de suspensión tipo SC1 (5°)Tipo SC1±0</v>
          </cell>
          <cell r="D398">
            <v>4583.1430509450738</v>
          </cell>
        </row>
        <row r="399">
          <cell r="B399" t="str">
            <v>TA220SER0S1C1400S+3</v>
          </cell>
          <cell r="C399" t="str">
            <v>Torre de suspensión tipo SC1 (5°)Tipo SC1+3</v>
          </cell>
          <cell r="D399">
            <v>5087.288786549032</v>
          </cell>
        </row>
        <row r="400">
          <cell r="B400" t="str">
            <v>TA220SER0S1C1400S+6</v>
          </cell>
          <cell r="C400" t="str">
            <v>Torre de suspensión tipo SC1 (5°)Tipo SC1+6</v>
          </cell>
          <cell r="D400">
            <v>5591.4345221529902</v>
          </cell>
        </row>
        <row r="401">
          <cell r="B401" t="str">
            <v>TA220SER0S1C1400A-3</v>
          </cell>
          <cell r="C401" t="str">
            <v>Torre de ángulo menor tipo AC1 (30°)Tipo AC1-3</v>
          </cell>
          <cell r="D401">
            <v>6268.4472473524947</v>
          </cell>
        </row>
        <row r="402">
          <cell r="B402" t="str">
            <v>TA220SER0S1C1400A±0</v>
          </cell>
          <cell r="C402" t="str">
            <v>Torre de ángulo menor tipo AC1 (30°)Tipo AC1±0</v>
          </cell>
          <cell r="D402">
            <v>6957.2111513346217</v>
          </cell>
        </row>
        <row r="403">
          <cell r="B403" t="str">
            <v>TA220SER0S1C1400A+3</v>
          </cell>
          <cell r="C403" t="str">
            <v>Torre de ángulo menor tipo AC1 (30°)Tipo AC1+3</v>
          </cell>
          <cell r="D403">
            <v>7645.9750553167487</v>
          </cell>
        </row>
        <row r="404">
          <cell r="B404" t="str">
            <v>TA220SER0S1C1400B-3</v>
          </cell>
          <cell r="C404" t="str">
            <v>Torre de ángulo mayor tipo BC1 (65°)Tipo BC1-3</v>
          </cell>
          <cell r="D404">
            <v>8459.2173812185556</v>
          </cell>
        </row>
        <row r="405">
          <cell r="B405" t="str">
            <v>TA220SER0S1C1400B±0</v>
          </cell>
          <cell r="C405" t="str">
            <v>Torre de ángulo mayor tipo BC1 (65°)Tipo BC1±0</v>
          </cell>
          <cell r="D405">
            <v>9420.0638989070776</v>
          </cell>
        </row>
        <row r="406">
          <cell r="B406" t="str">
            <v>TA220SER0S1C1400B+3</v>
          </cell>
          <cell r="C406" t="str">
            <v>Torre de ángulo mayor tipo BC1 (65°)Tipo BC1+3</v>
          </cell>
          <cell r="D406">
            <v>10550.471566775928</v>
          </cell>
        </row>
        <row r="407">
          <cell r="B407" t="str">
            <v>TA220SER0S1C1400R-3</v>
          </cell>
          <cell r="C407" t="str">
            <v>Torre de anclaje, retención intermedia y terminal (15°) Tipo RC1-3</v>
          </cell>
          <cell r="D407">
            <v>10891.788742025026</v>
          </cell>
        </row>
        <row r="408">
          <cell r="B408" t="str">
            <v>TA220SER0S1C1400R±0</v>
          </cell>
          <cell r="C408" t="str">
            <v>Torre de anclaje, retención intermedia y terminal (15°) Tipo RC1±0</v>
          </cell>
          <cell r="D408">
            <v>12142.462365691223</v>
          </cell>
        </row>
        <row r="409">
          <cell r="B409" t="str">
            <v>TA220SER0S1C1400R+3</v>
          </cell>
          <cell r="C409" t="str">
            <v>Torre de anclaje, retención intermedia y terminal (15°) Tipo RC1+3</v>
          </cell>
          <cell r="D409">
            <v>13393.135989357419</v>
          </cell>
        </row>
        <row r="410">
          <cell r="B410" t="str">
            <v>TA220SER0D2C4600S-6</v>
          </cell>
          <cell r="C410" t="str">
            <v>Torre de suspensión tipo SC2 (5°)Tipo SC2-6</v>
          </cell>
          <cell r="D410">
            <v>5065.0575561621145</v>
          </cell>
        </row>
        <row r="411">
          <cell r="B411" t="str">
            <v>TA220SER0D2C4600S-3</v>
          </cell>
          <cell r="C411" t="str">
            <v>Torre de suspensión tipo SC2 (5°)Tipo SC2-3</v>
          </cell>
          <cell r="D411">
            <v>5795.1559426359318</v>
          </cell>
        </row>
        <row r="412">
          <cell r="B412" t="str">
            <v>TA220SER0D2C4600S±0</v>
          </cell>
          <cell r="C412" t="str">
            <v>Torre de suspensión tipo SC2 (5°)Tipo SC2±0</v>
          </cell>
          <cell r="D412">
            <v>6518.7355935162341</v>
          </cell>
        </row>
        <row r="413">
          <cell r="B413" t="str">
            <v>TA220SER0D2C4600S+3</v>
          </cell>
          <cell r="C413" t="str">
            <v>Torre de suspensión tipo SC2 (5°)Tipo SC2+3</v>
          </cell>
          <cell r="D413">
            <v>7235.7965088030205</v>
          </cell>
        </row>
        <row r="414">
          <cell r="B414" t="str">
            <v>TA220SER0D2C4600S+6</v>
          </cell>
          <cell r="C414" t="str">
            <v>Torre de suspensión tipo SC2 (5°)Tipo SC2+6</v>
          </cell>
          <cell r="D414">
            <v>7952.8574240898051</v>
          </cell>
        </row>
        <row r="415">
          <cell r="B415" t="str">
            <v>TA220SER0D2C4600A-3</v>
          </cell>
          <cell r="C415" t="str">
            <v>Torre de ángulo menor tipo AC2 (30°)Tipo AC2-3</v>
          </cell>
          <cell r="D415">
            <v>8915.7920084928373</v>
          </cell>
        </row>
        <row r="416">
          <cell r="B416" t="str">
            <v>TA220SER0D2C4600A±0</v>
          </cell>
          <cell r="C416" t="str">
            <v>Torre de ángulo menor tipo AC2 (30°)Tipo AC2±0</v>
          </cell>
          <cell r="D416">
            <v>9895.4406309576443</v>
          </cell>
        </row>
        <row r="417">
          <cell r="B417" t="str">
            <v>TA220SER0D2C4600A+3</v>
          </cell>
          <cell r="C417" t="str">
            <v>Torre de ángulo menor tipo AC2 (30°)Tipo AC2+3</v>
          </cell>
          <cell r="D417">
            <v>10875.089253422451</v>
          </cell>
        </row>
        <row r="418">
          <cell r="B418" t="str">
            <v>TA220SER0D2C4600B-3</v>
          </cell>
          <cell r="C418" t="str">
            <v>Torre de ángulo mayor tipo BC2 (65°)Tipo BC2-3</v>
          </cell>
          <cell r="D418">
            <v>12031.787099656352</v>
          </cell>
        </row>
        <row r="419">
          <cell r="B419" t="str">
            <v>TA220SER0D2C4600B±0</v>
          </cell>
          <cell r="C419" t="str">
            <v>Torre de ángulo mayor tipo BC2 (65°)Tipo BC2±0</v>
          </cell>
          <cell r="D419">
            <v>13398.426614316651</v>
          </cell>
        </row>
        <row r="420">
          <cell r="B420" t="str">
            <v>TA220SER0D2C4600B+3</v>
          </cell>
          <cell r="C420" t="str">
            <v>Torre de ángulo mayor tipo BC2 (65°)Tipo BC2+3</v>
          </cell>
          <cell r="D420">
            <v>15006.237808034652</v>
          </cell>
        </row>
        <row r="421">
          <cell r="B421" t="str">
            <v>TA220SER0D2C4600R-3</v>
          </cell>
          <cell r="C421" t="str">
            <v>Torre de anclaje, retención intermedia y terminal (15°) Tipo RC2-3</v>
          </cell>
          <cell r="D421">
            <v>15491.702999551184</v>
          </cell>
        </row>
        <row r="422">
          <cell r="B422" t="str">
            <v>TA220SER0D2C4600R±0</v>
          </cell>
          <cell r="C422" t="str">
            <v>Torre de anclaje, retención intermedia y terminal (15°) Tipo RC2±0</v>
          </cell>
          <cell r="D422">
            <v>17270.571905854162</v>
          </cell>
        </row>
        <row r="423">
          <cell r="B423" t="str">
            <v>TA220SER0D2C4600R+3</v>
          </cell>
          <cell r="C423" t="str">
            <v>Torre de anclaje, retención intermedia y terminal (15°) Tipo RC2+3</v>
          </cell>
          <cell r="D423">
            <v>19049.44081215714</v>
          </cell>
        </row>
        <row r="424">
          <cell r="B424" t="str">
            <v>TA220SER0S1C4600S-6</v>
          </cell>
          <cell r="C424" t="str">
            <v>Torre de suspensión tipo SC1 (5°)Tipo SC1-6</v>
          </cell>
          <cell r="D424">
            <v>4332.0038310617019</v>
          </cell>
        </row>
        <row r="425">
          <cell r="B425" t="str">
            <v>TA220SER0S1C4600S-3</v>
          </cell>
          <cell r="C425" t="str">
            <v>Torre de suspensión tipo SC1 (5°)Tipo SC1-3</v>
          </cell>
          <cell r="D425">
            <v>4956.4368157192439</v>
          </cell>
        </row>
        <row r="426">
          <cell r="B426" t="str">
            <v>TA220SER0S1C4600S±0</v>
          </cell>
          <cell r="C426" t="str">
            <v>Torre de suspensión tipo SC1 (5°)Tipo SC1±0</v>
          </cell>
          <cell r="D426">
            <v>5575.2945058709156</v>
          </cell>
        </row>
        <row r="427">
          <cell r="B427" t="str">
            <v>TA220SER0S1C4600S+3</v>
          </cell>
          <cell r="C427" t="str">
            <v>Torre de suspensión tipo SC1 (5°)Tipo SC1+3</v>
          </cell>
          <cell r="D427">
            <v>6188.576901516717</v>
          </cell>
        </row>
        <row r="428">
          <cell r="B428" t="str">
            <v>TA220SER0S1C4600S+6</v>
          </cell>
          <cell r="C428" t="str">
            <v>Torre de suspensión tipo SC1 (5°)Tipo SC1+6</v>
          </cell>
          <cell r="D428">
            <v>6801.8592971625167</v>
          </cell>
        </row>
        <row r="429">
          <cell r="B429" t="str">
            <v>TA220SER0S1C4600A-3</v>
          </cell>
          <cell r="C429" t="str">
            <v>Torre de ángulo menor tipo AC1 (30°)Tipo AC1-3</v>
          </cell>
          <cell r="D429">
            <v>7625.4306509807584</v>
          </cell>
        </row>
        <row r="430">
          <cell r="B430" t="str">
            <v>TA220SER0S1C4600A±0</v>
          </cell>
          <cell r="C430" t="str">
            <v>Torre de ángulo menor tipo AC1 (30°)Tipo AC1±0</v>
          </cell>
          <cell r="D430">
            <v>8463.2970599120508</v>
          </cell>
        </row>
        <row r="431">
          <cell r="B431" t="str">
            <v>TA220SER0S1C4600A+3</v>
          </cell>
          <cell r="C431" t="str">
            <v>Torre de ángulo menor tipo AC1 (30°)Tipo AC1+3</v>
          </cell>
          <cell r="D431">
            <v>9301.1634688433442</v>
          </cell>
        </row>
        <row r="432">
          <cell r="B432" t="str">
            <v>TA220SER0S1C4600B-3</v>
          </cell>
          <cell r="C432" t="str">
            <v>Torre de ángulo mayor tipo BC1 (65°)Tipo BC1-3</v>
          </cell>
          <cell r="D432">
            <v>10290.455188770584</v>
          </cell>
        </row>
        <row r="433">
          <cell r="B433" t="str">
            <v>TA220SER0S1C4600B±0</v>
          </cell>
          <cell r="C433" t="str">
            <v>Torre de ángulo mayor tipo BC1 (65°)Tipo BC1±0</v>
          </cell>
          <cell r="D433">
            <v>11459.304219120917</v>
          </cell>
        </row>
        <row r="434">
          <cell r="B434" t="str">
            <v>TA220SER0S1C4600B+3</v>
          </cell>
          <cell r="C434" t="str">
            <v>Torre de ángulo mayor tipo BC1 (65°)Tipo BC1+3</v>
          </cell>
          <cell r="D434">
            <v>12834.420725415428</v>
          </cell>
        </row>
        <row r="435">
          <cell r="B435" t="str">
            <v>TA220SER0S1C4600R-3</v>
          </cell>
          <cell r="C435" t="str">
            <v>Torre de anclaje, retención intermedia y terminal (15°) Tipo RC1-3</v>
          </cell>
          <cell r="D435">
            <v>13249.625695186834</v>
          </cell>
        </row>
        <row r="436">
          <cell r="B436" t="str">
            <v>TA220SER0S1C4600R±0</v>
          </cell>
          <cell r="C436" t="str">
            <v>Torre de anclaje, retención intermedia y terminal (15°) Tipo RC1±0</v>
          </cell>
          <cell r="D436">
            <v>14771.043138446861</v>
          </cell>
        </row>
        <row r="437">
          <cell r="B437" t="str">
            <v>TA220SER0S1C4600R+3</v>
          </cell>
          <cell r="C437" t="str">
            <v>Torre de anclaje, retención intermedia y terminal (15°) Tipo RC1+3</v>
          </cell>
          <cell r="D437">
            <v>16292.460581706888</v>
          </cell>
        </row>
        <row r="438">
          <cell r="B438" t="str">
            <v>TA138SIR2S1C2400S-6</v>
          </cell>
          <cell r="C438" t="str">
            <v>Torre de suspensión tipo SS1 (5°)Tipo SS1-6</v>
          </cell>
          <cell r="D438">
            <v>3725.1873075354233</v>
          </cell>
        </row>
        <row r="439">
          <cell r="B439" t="str">
            <v>TA138SIR2S1C2400S-3</v>
          </cell>
          <cell r="C439" t="str">
            <v>Torre de suspensión tipo SS1 (5°)Tipo SS1-3</v>
          </cell>
          <cell r="D439">
            <v>4262.1512437567453</v>
          </cell>
        </row>
        <row r="440">
          <cell r="B440" t="str">
            <v>TA138SIR2S1C2400S±0</v>
          </cell>
          <cell r="C440" t="str">
            <v>Torre de suspensión tipo SS1 (5°)Tipo SS1±0</v>
          </cell>
          <cell r="D440">
            <v>4794.3208591189486</v>
          </cell>
        </row>
        <row r="441">
          <cell r="B441" t="str">
            <v>TA138SIR2S1C2400S+3</v>
          </cell>
          <cell r="C441" t="str">
            <v>Torre de suspensión tipo SS1 (5°)Tipo SS1+3</v>
          </cell>
          <cell r="D441">
            <v>5321.6961536220333</v>
          </cell>
        </row>
        <row r="442">
          <cell r="B442" t="str">
            <v>TA138SIR2S1C2400S+6</v>
          </cell>
          <cell r="C442" t="str">
            <v>Torre de suspensión tipo SS1 (5°)Tipo SS1+6</v>
          </cell>
          <cell r="D442">
            <v>5849.0714481251171</v>
          </cell>
        </row>
        <row r="443">
          <cell r="B443" t="str">
            <v>TA138SIR2S1C2400A-3</v>
          </cell>
          <cell r="C443" t="str">
            <v>Torre de ángulo menor tipo AS1 (30°)Tipo AS1-3</v>
          </cell>
          <cell r="D443">
            <v>6557.2789367924506</v>
          </cell>
        </row>
        <row r="444">
          <cell r="B444" t="str">
            <v>TA138SIR2S1C2400A±0</v>
          </cell>
          <cell r="C444" t="str">
            <v>Torre de ángulo menor tipo AS1 (30°)Tipo AS1±0</v>
          </cell>
          <cell r="D444">
            <v>7277.7790641425645</v>
          </cell>
        </row>
        <row r="445">
          <cell r="B445" t="str">
            <v>TA138SIR2S1C2400A+3</v>
          </cell>
          <cell r="C445" t="str">
            <v>Torre de ángulo menor tipo AS1 (30°)Tipo AS1+3</v>
          </cell>
          <cell r="D445">
            <v>7998.2791914926784</v>
          </cell>
        </row>
        <row r="446">
          <cell r="B446" t="str">
            <v>TA138SIR2S1C2400B-3</v>
          </cell>
          <cell r="C446" t="str">
            <v>Torre de ángulo mayor tipo BS1 (65°)Tipo BS1-3</v>
          </cell>
          <cell r="D446">
            <v>8848.9933418584314</v>
          </cell>
        </row>
        <row r="447">
          <cell r="B447" t="str">
            <v>TA138SIR2S1C2400B±0</v>
          </cell>
          <cell r="C447" t="str">
            <v>Torre de ángulo mayor tipo BS1 (65°)Tipo BS1±0</v>
          </cell>
          <cell r="D447">
            <v>9854.1128528490335</v>
          </cell>
        </row>
        <row r="448">
          <cell r="B448" t="str">
            <v>TA138SIR2S1C2400B+3</v>
          </cell>
          <cell r="C448" t="str">
            <v>Torre de ángulo mayor tipo BS1 (65°)Tipo BS1+3</v>
          </cell>
          <cell r="D448">
            <v>11036.606395190918</v>
          </cell>
        </row>
        <row r="449">
          <cell r="B449" t="str">
            <v>TA138SIR2S1C2400R-3</v>
          </cell>
          <cell r="C449" t="str">
            <v>Torre de anclaje, retención intermedia y terminal (15°) Tipo RS1-3</v>
          </cell>
          <cell r="D449">
            <v>11393.650466188197</v>
          </cell>
        </row>
        <row r="450">
          <cell r="B450" t="str">
            <v>TA138SIR2S1C2400R±0</v>
          </cell>
          <cell r="C450" t="str">
            <v>Torre de anclaje, retención intermedia y terminal (15°) Tipo RS1±0</v>
          </cell>
          <cell r="D450">
            <v>12701.951467322404</v>
          </cell>
        </row>
        <row r="451">
          <cell r="B451" t="str">
            <v>TA138SIR2S1C2400R+3</v>
          </cell>
          <cell r="C451" t="str">
            <v>Torre de anclaje, retención intermedia y terminal (15°) Tipo RS1+3</v>
          </cell>
          <cell r="D451">
            <v>14010.252468456611</v>
          </cell>
        </row>
        <row r="452">
          <cell r="B452" t="str">
            <v>TA138SIR2S1C2315S-6</v>
          </cell>
          <cell r="C452" t="str">
            <v>Torre de suspensión tipo SS1 (5°)Tipo SS1-6</v>
          </cell>
          <cell r="D452">
            <v>3433.1986634810901</v>
          </cell>
        </row>
        <row r="453">
          <cell r="B453" t="str">
            <v>TA138SIR2S1C2315S-3</v>
          </cell>
          <cell r="C453" t="str">
            <v>Torre de suspensión tipo SS1 (5°)Tipo SS1-3</v>
          </cell>
          <cell r="D453">
            <v>3928.0741465053911</v>
          </cell>
        </row>
        <row r="454">
          <cell r="B454" t="str">
            <v>TA138SIR2S1C2315S±0</v>
          </cell>
          <cell r="C454" t="str">
            <v>Torre de suspensión tipo SS1 (5°)Tipo SS1±0</v>
          </cell>
          <cell r="D454">
            <v>4418.5310984312609</v>
          </cell>
        </row>
        <row r="455">
          <cell r="B455" t="str">
            <v>TA138SIR2S1C2315S+3</v>
          </cell>
          <cell r="C455" t="str">
            <v>Torre de suspensión tipo SS1 (5°)Tipo SS1+3</v>
          </cell>
          <cell r="D455">
            <v>4904.5695192587</v>
          </cell>
        </row>
        <row r="456">
          <cell r="B456" t="str">
            <v>TA138SIR2S1C2315S+6</v>
          </cell>
          <cell r="C456" t="str">
            <v>Torre de suspensión tipo SS1 (5°)Tipo SS1+6</v>
          </cell>
          <cell r="D456">
            <v>5390.6079400861381</v>
          </cell>
        </row>
        <row r="457">
          <cell r="B457" t="str">
            <v>TA138SIR2S1C2315A-3</v>
          </cell>
          <cell r="C457" t="str">
            <v>Torre de ángulo menor tipo AS1 (30°)Tipo AS1-3</v>
          </cell>
          <cell r="D457">
            <v>6043.3045168842073</v>
          </cell>
        </row>
        <row r="458">
          <cell r="B458" t="str">
            <v>TA138SIR2S1C2315A±0</v>
          </cell>
          <cell r="C458" t="str">
            <v>Torre de ángulo menor tipo AS1 (30°)Tipo AS1±0</v>
          </cell>
          <cell r="D458">
            <v>6707.330207418654</v>
          </cell>
        </row>
        <row r="459">
          <cell r="B459" t="str">
            <v>TA138SIR2S1C2315A+3</v>
          </cell>
          <cell r="C459" t="str">
            <v>Torre de ángulo menor tipo AS1 (30°)Tipo AS1+3</v>
          </cell>
          <cell r="D459">
            <v>7371.3558979531008</v>
          </cell>
        </row>
        <row r="460">
          <cell r="B460" t="str">
            <v>TA138SIR2S1C2315B-3</v>
          </cell>
          <cell r="C460" t="str">
            <v>Torre de ángulo mayor tipo BS1 (65°)Tipo BS1-3</v>
          </cell>
          <cell r="D460">
            <v>8155.3891405586828</v>
          </cell>
        </row>
        <row r="461">
          <cell r="B461" t="str">
            <v>TA138SIR2S1C2315B±0</v>
          </cell>
          <cell r="C461" t="str">
            <v>Torre de ángulo mayor tipo BS1 (65°)Tipo BS1±0</v>
          </cell>
          <cell r="D461">
            <v>9081.7251008448584</v>
          </cell>
        </row>
        <row r="462">
          <cell r="B462" t="str">
            <v>TA138SIR2S1C2315B+3</v>
          </cell>
          <cell r="C462" t="str">
            <v>Torre de ángulo mayor tipo BS1 (65°)Tipo BS1+3</v>
          </cell>
          <cell r="D462">
            <v>10171.532112946243</v>
          </cell>
        </row>
        <row r="463">
          <cell r="B463" t="str">
            <v>TA138SIR2S1C2315R-3</v>
          </cell>
          <cell r="C463" t="str">
            <v>Torre de anclaje, retención intermedia y terminal (15°) Tipo RS1-3</v>
          </cell>
          <cell r="D463">
            <v>10500.590258525152</v>
          </cell>
        </row>
        <row r="464">
          <cell r="B464" t="str">
            <v>TA138SIR2S1C2315R±0</v>
          </cell>
          <cell r="C464" t="str">
            <v>Torre de anclaje, retención intermedia y terminal (15°) Tipo RS1±0</v>
          </cell>
          <cell r="D464">
            <v>11706.343654989021</v>
          </cell>
        </row>
        <row r="465">
          <cell r="B465" t="str">
            <v>TA138SIR2S1C2315R+3</v>
          </cell>
          <cell r="C465" t="str">
            <v>Torre de anclaje, retención intermedia y terminal (15°) Tipo RS1+3</v>
          </cell>
          <cell r="D465">
            <v>12912.097051452891</v>
          </cell>
        </row>
        <row r="466">
          <cell r="B466" t="str">
            <v>TA138SIR2D1C2400S-6</v>
          </cell>
          <cell r="C466" t="str">
            <v>Torre de suspensión tipo SS2 (5°)Tipo SS2-6</v>
          </cell>
          <cell r="D466">
            <v>5152.3452718047156</v>
          </cell>
        </row>
        <row r="467">
          <cell r="B467" t="str">
            <v>TA138SIR2D1C2400S-3</v>
          </cell>
          <cell r="C467" t="str">
            <v>Torre de suspensión tipo SS2 (5°)Tipo SS2-3</v>
          </cell>
          <cell r="D467">
            <v>5895.025671344134</v>
          </cell>
        </row>
        <row r="468">
          <cell r="B468" t="str">
            <v>TA138SIR2D1C2400S±0</v>
          </cell>
          <cell r="C468" t="str">
            <v>Torre de suspensión tipo SS2 (5°)Tipo SS2±0</v>
          </cell>
          <cell r="D468">
            <v>6631.074995887665</v>
          </cell>
        </row>
        <row r="469">
          <cell r="B469" t="str">
            <v>TA138SIR2D1C2400S+3</v>
          </cell>
          <cell r="C469" t="str">
            <v>Torre de suspensión tipo SS2 (5°)Tipo SS2+3</v>
          </cell>
          <cell r="D469">
            <v>7360.4932454353084</v>
          </cell>
        </row>
        <row r="470">
          <cell r="B470" t="str">
            <v>TA138SIR2D1C2400S+6</v>
          </cell>
          <cell r="C470" t="str">
            <v>Torre de suspensión tipo SS2 (5°)Tipo SS2+6</v>
          </cell>
          <cell r="D470">
            <v>8089.9114949829509</v>
          </cell>
        </row>
        <row r="471">
          <cell r="B471" t="str">
            <v>TA138SIR2D1C2400A-3</v>
          </cell>
          <cell r="C471" t="str">
            <v>Torre de ángulo menor tipo AS2 (30°)Tipo AS2-3</v>
          </cell>
          <cell r="D471">
            <v>9069.440631225485</v>
          </cell>
        </row>
        <row r="472">
          <cell r="B472" t="str">
            <v>TA138SIR2D1C2400A±0</v>
          </cell>
          <cell r="C472" t="str">
            <v>Torre de ángulo menor tipo AS2 (30°)Tipo AS2±0</v>
          </cell>
          <cell r="D472">
            <v>10065.971843757476</v>
          </cell>
        </row>
        <row r="473">
          <cell r="B473" t="str">
            <v>TA138SIR2D1C2400A+3</v>
          </cell>
          <cell r="C473" t="str">
            <v>Torre de ángulo menor tipo AS2 (30°)Tipo AS2+3</v>
          </cell>
          <cell r="D473">
            <v>11062.503056289466</v>
          </cell>
        </row>
        <row r="474">
          <cell r="B474" t="str">
            <v>TA138SIR2D1C2400B-3</v>
          </cell>
          <cell r="C474" t="str">
            <v>Torre de ángulo mayor tipo BS2 (65°)Tipo BS2-3</v>
          </cell>
          <cell r="D474">
            <v>12239.134637049965</v>
          </cell>
        </row>
        <row r="475">
          <cell r="B475" t="str">
            <v>TA138SIR2D1C2400B±0</v>
          </cell>
          <cell r="C475" t="str">
            <v>Torre de ángulo mayor tipo BS2 (65°)Tipo BS2±0</v>
          </cell>
          <cell r="D475">
            <v>13629.325876447623</v>
          </cell>
        </row>
        <row r="476">
          <cell r="B476" t="str">
            <v>TA138SIR2D1C2400B+3</v>
          </cell>
          <cell r="C476" t="str">
            <v>Torre de ángulo mayor tipo BS2 (65°)Tipo BS2+3</v>
          </cell>
          <cell r="D476">
            <v>15264.84498162134</v>
          </cell>
        </row>
        <row r="477">
          <cell r="B477" t="str">
            <v>TA138SIR2D1C2400R-3</v>
          </cell>
          <cell r="C477" t="str">
            <v>Torre de anclaje, retención intermedia y terminal (15°) Tipo RS2-3</v>
          </cell>
          <cell r="D477">
            <v>15758.676346102664</v>
          </cell>
        </row>
        <row r="478">
          <cell r="B478" t="str">
            <v>TA138SIR2D1C2400R±0</v>
          </cell>
          <cell r="C478" t="str">
            <v>Torre de anclaje, retención intermedia y terminal (15°) Tipo RS2±0</v>
          </cell>
          <cell r="D478">
            <v>17568.201054740985</v>
          </cell>
        </row>
        <row r="479">
          <cell r="B479" t="str">
            <v>TA138SIR2D1C2400R+3</v>
          </cell>
          <cell r="C479" t="str">
            <v>Torre de anclaje, retención intermedia y terminal (15°) Tipo RS2+3</v>
          </cell>
          <cell r="D479">
            <v>19377.725763379305</v>
          </cell>
        </row>
        <row r="480">
          <cell r="B480" t="str">
            <v>TA138SIR2D1C2315S-6</v>
          </cell>
          <cell r="C480" t="str">
            <v>Torre de suspensión tipo SS2 (5°)Tipo SS2-6</v>
          </cell>
          <cell r="D480">
            <v>4724.269901998865</v>
          </cell>
        </row>
        <row r="481">
          <cell r="B481" t="str">
            <v>TA138SIR2D1C2315S-3</v>
          </cell>
          <cell r="C481" t="str">
            <v>Torre de suspensión tipo SS2 (5°)Tipo SS2-3</v>
          </cell>
          <cell r="D481">
            <v>5405.2457437284311</v>
          </cell>
        </row>
        <row r="482">
          <cell r="B482" t="str">
            <v>TA138SIR2D1C2315S±0</v>
          </cell>
          <cell r="C482" t="str">
            <v>Torre de suspensión tipo SS2 (5°)Tipo SS2±0</v>
          </cell>
          <cell r="D482">
            <v>6080.1414440139833</v>
          </cell>
        </row>
        <row r="483">
          <cell r="B483" t="str">
            <v>TA138SIR2D1C2315S+3</v>
          </cell>
          <cell r="C483" t="str">
            <v>Torre de suspensión tipo SS2 (5°)Tipo SS2+3</v>
          </cell>
          <cell r="D483">
            <v>6748.9570028555218</v>
          </cell>
        </row>
        <row r="484">
          <cell r="B484" t="str">
            <v>TA138SIR2D1C2315S+6</v>
          </cell>
          <cell r="C484" t="str">
            <v>Torre de suspensión tipo SS2 (5°)Tipo SS2+6</v>
          </cell>
          <cell r="D484">
            <v>7417.7725616970592</v>
          </cell>
        </row>
        <row r="485">
          <cell r="B485" t="str">
            <v>TA138SIR2D1C2315A-3</v>
          </cell>
          <cell r="C485" t="str">
            <v>Torre de ángulo menor tipo AS2 (30°)Tipo AS2-3</v>
          </cell>
          <cell r="D485">
            <v>8315.9188955239188</v>
          </cell>
        </row>
        <row r="486">
          <cell r="B486" t="str">
            <v>TA138SIR2D1C2315A±0</v>
          </cell>
          <cell r="C486" t="str">
            <v>Torre de ángulo menor tipo AS2 (30°)Tipo AS2±0</v>
          </cell>
          <cell r="D486">
            <v>9229.6547120132273</v>
          </cell>
        </row>
        <row r="487">
          <cell r="B487" t="str">
            <v>TA138SIR2D1C2315A+3</v>
          </cell>
          <cell r="C487" t="str">
            <v>Torre de ángulo menor tipo AS2 (30°)Tipo AS2+3</v>
          </cell>
          <cell r="D487">
            <v>10143.390528502536</v>
          </cell>
        </row>
        <row r="488">
          <cell r="B488" t="str">
            <v>TA138SIR2D1C2315B-3</v>
          </cell>
          <cell r="C488" t="str">
            <v>Torre de ángulo mayor tipo BS2 (65°)Tipo BS2-3</v>
          </cell>
          <cell r="D488">
            <v>11222.263327099188</v>
          </cell>
        </row>
        <row r="489">
          <cell r="B489" t="str">
            <v>TA138SIR2D1C2315B±0</v>
          </cell>
          <cell r="C489" t="str">
            <v>Torre de ángulo mayor tipo BS2 (65°)Tipo BS2±0</v>
          </cell>
          <cell r="D489">
            <v>12496.952480065911</v>
          </cell>
        </row>
        <row r="490">
          <cell r="B490" t="str">
            <v>TA138SIR2D1C2315B+3</v>
          </cell>
          <cell r="C490" t="str">
            <v>Torre de ángulo mayor tipo BS2 (65°)Tipo BS2+3</v>
          </cell>
          <cell r="D490">
            <v>13996.586777673821</v>
          </cell>
        </row>
        <row r="491">
          <cell r="B491" t="str">
            <v>TA138SIR2D1C2315R-3</v>
          </cell>
          <cell r="C491" t="str">
            <v>Torre de anclaje, retención intermedia y terminal (15°) Tipo RS2-3</v>
          </cell>
          <cell r="D491">
            <v>14449.388856884048</v>
          </cell>
        </row>
        <row r="492">
          <cell r="B492" t="str">
            <v>TA138SIR2D1C2315R±0</v>
          </cell>
          <cell r="C492" t="str">
            <v>Torre de anclaje, retención intermedia y terminal (15°) Tipo RS2±0</v>
          </cell>
          <cell r="D492">
            <v>16108.571746804959</v>
          </cell>
        </row>
        <row r="493">
          <cell r="B493" t="str">
            <v>TA138SIR2D1C2315R+3</v>
          </cell>
          <cell r="C493" t="str">
            <v>Torre de anclaje, retención intermedia y terminal (15°) Tipo RS2+3</v>
          </cell>
          <cell r="D493">
            <v>17767.754636725869</v>
          </cell>
        </row>
        <row r="494">
          <cell r="B494" t="str">
            <v>TA138SIR1S1C1400S-6</v>
          </cell>
          <cell r="C494" t="str">
            <v>Torre de suspensión tipo SS1 (5°)Tipo SS1-6</v>
          </cell>
          <cell r="D494">
            <v>3215.2360308291918</v>
          </cell>
        </row>
        <row r="495">
          <cell r="B495" t="str">
            <v>TA138SIR1S1C1400S-3</v>
          </cell>
          <cell r="C495" t="str">
            <v>Torre de suspensión tipo SS1 (5°)Tipo SS1-3</v>
          </cell>
          <cell r="D495">
            <v>3678.6934767144803</v>
          </cell>
        </row>
        <row r="496">
          <cell r="B496" t="str">
            <v>TA138SIR1S1C1400S±0</v>
          </cell>
          <cell r="C496" t="str">
            <v>Torre de suspensión tipo SS1 (5°)Tipo SS1±0</v>
          </cell>
          <cell r="D496">
            <v>4138.0129096900791</v>
          </cell>
        </row>
        <row r="497">
          <cell r="B497" t="str">
            <v>TA138SIR1S1C1400S+3</v>
          </cell>
          <cell r="C497" t="str">
            <v>Torre de suspensión tipo SS1 (5°)Tipo SS1+3</v>
          </cell>
          <cell r="D497">
            <v>4593.1943297559883</v>
          </cell>
        </row>
        <row r="498">
          <cell r="B498" t="str">
            <v>TA138SIR1S1C1400S+6</v>
          </cell>
          <cell r="C498" t="str">
            <v>Torre de suspensión tipo SS1 (5°)Tipo SS1+6</v>
          </cell>
          <cell r="D498">
            <v>5048.3757498218965</v>
          </cell>
        </row>
        <row r="499">
          <cell r="B499" t="str">
            <v>TA138SIR1S1C1400A-3</v>
          </cell>
          <cell r="C499" t="str">
            <v>Torre de ángulo menor tipo AS1 (30°)Tipo AS1-3</v>
          </cell>
          <cell r="D499">
            <v>5659.6347408154961</v>
          </cell>
        </row>
        <row r="500">
          <cell r="B500" t="str">
            <v>TA138SIR1S1C1400A±0</v>
          </cell>
          <cell r="C500" t="str">
            <v>Torre de ángulo menor tipo AS1 (30°)Tipo AS1±0</v>
          </cell>
          <cell r="D500">
            <v>6281.5035969095406</v>
          </cell>
        </row>
        <row r="501">
          <cell r="B501" t="str">
            <v>TA138SIR1S1C1400A+3</v>
          </cell>
          <cell r="C501" t="str">
            <v>Torre de ángulo menor tipo AS1 (30°)Tipo AS1+3</v>
          </cell>
          <cell r="D501">
            <v>6903.3724530035852</v>
          </cell>
        </row>
        <row r="502">
          <cell r="B502" t="str">
            <v>TA138SIR1S1C1400B-3</v>
          </cell>
          <cell r="C502" t="str">
            <v>Torre de ángulo mayor tipo BS1 (65°)Tipo BS1-3</v>
          </cell>
          <cell r="D502">
            <v>7637.6299714535353</v>
          </cell>
        </row>
        <row r="503">
          <cell r="B503" t="str">
            <v>TA138SIR1S1C1400B±0</v>
          </cell>
          <cell r="C503" t="str">
            <v>Torre de ángulo mayor tipo BS1 (65°)Tipo BS1±0</v>
          </cell>
          <cell r="D503">
            <v>8505.155870215518</v>
          </cell>
        </row>
        <row r="504">
          <cell r="B504" t="str">
            <v>TA138SIR1S1C1400B+3</v>
          </cell>
          <cell r="C504" t="str">
            <v>Torre de ángulo mayor tipo BS1 (65°)Tipo BS1+3</v>
          </cell>
          <cell r="D504">
            <v>9525.7745746413802</v>
          </cell>
        </row>
        <row r="505">
          <cell r="B505" t="str">
            <v>TA138SIR1S1C1400R-3</v>
          </cell>
          <cell r="C505" t="str">
            <v>Torre de anclaje, retención intermedia y terminal (15°) Tipo RS1-3</v>
          </cell>
          <cell r="D505">
            <v>9833.9418872868991</v>
          </cell>
        </row>
        <row r="506">
          <cell r="B506" t="str">
            <v>TA138SIR1S1C1400R±0</v>
          </cell>
          <cell r="C506" t="str">
            <v>Torre de anclaje, retención intermedia y terminal (15°) Tipo RS1±0</v>
          </cell>
          <cell r="D506">
            <v>10963.145916707803</v>
          </cell>
        </row>
        <row r="507">
          <cell r="B507" t="str">
            <v>TA138SIR1S1C1400R+3</v>
          </cell>
          <cell r="C507" t="str">
            <v>Torre de anclaje, retención intermedia y terminal (15°) Tipo RS1+3</v>
          </cell>
          <cell r="D507">
            <v>12092.349946128707</v>
          </cell>
        </row>
        <row r="508">
          <cell r="B508" t="str">
            <v>TA138SIR1S1C1300S-6</v>
          </cell>
          <cell r="C508" t="str">
            <v>Torre de suspensión tipo SS1 (5°)Tipo SS1-6</v>
          </cell>
          <cell r="D508">
            <v>2922.3207251055851</v>
          </cell>
        </row>
        <row r="509">
          <cell r="B509" t="str">
            <v>TA138SIR1S1C1300S-3</v>
          </cell>
          <cell r="C509" t="str">
            <v>Torre de suspensión tipo SS1 (5°)Tipo SS1-3</v>
          </cell>
          <cell r="D509">
            <v>3343.5561449406246</v>
          </cell>
        </row>
        <row r="510">
          <cell r="B510" t="str">
            <v>TA138SIR1S1C1300S±0</v>
          </cell>
          <cell r="C510" t="str">
            <v>Torre de suspensión tipo SS1 (5°)Tipo SS1±0</v>
          </cell>
          <cell r="D510">
            <v>3761.0305342414222</v>
          </cell>
        </row>
        <row r="511">
          <cell r="B511" t="str">
            <v>TA138SIR1S1C1300S+3</v>
          </cell>
          <cell r="C511" t="str">
            <v>Torre de suspensión tipo SS1 (5°)Tipo SS1+3</v>
          </cell>
          <cell r="D511">
            <v>4174.7438930079788</v>
          </cell>
        </row>
        <row r="512">
          <cell r="B512" t="str">
            <v>TA138SIR1S1C1300S+6</v>
          </cell>
          <cell r="C512" t="str">
            <v>Torre de suspensión tipo SS1 (5°)Tipo SS1+6</v>
          </cell>
          <cell r="D512">
            <v>4588.4572517745346</v>
          </cell>
        </row>
        <row r="513">
          <cell r="B513" t="str">
            <v>TA138SIR1S1C1300A-3</v>
          </cell>
          <cell r="C513" t="str">
            <v>Torre de ángulo menor tipo AS1 (30°)Tipo AS1-3</v>
          </cell>
          <cell r="D513">
            <v>5144.0291602316092</v>
          </cell>
        </row>
        <row r="514">
          <cell r="B514" t="str">
            <v>TA138SIR1S1C1300A±0</v>
          </cell>
          <cell r="C514" t="str">
            <v>Torre de ángulo menor tipo AS1 (30°)Tipo AS1±0</v>
          </cell>
          <cell r="D514">
            <v>5709.2443509784789</v>
          </cell>
        </row>
        <row r="515">
          <cell r="B515" t="str">
            <v>TA138SIR1S1C1300A+3</v>
          </cell>
          <cell r="C515" t="str">
            <v>Torre de ángulo menor tipo AS1 (30°)Tipo AS1+3</v>
          </cell>
          <cell r="D515">
            <v>6274.4595417253486</v>
          </cell>
        </row>
        <row r="516">
          <cell r="B516" t="str">
            <v>TA138SIR1S1C1300B-3</v>
          </cell>
          <cell r="C516" t="str">
            <v>Torre de ángulo mayor tipo BS1 (65°)Tipo BS1-3</v>
          </cell>
          <cell r="D516">
            <v>6941.8245323999254</v>
          </cell>
        </row>
        <row r="517">
          <cell r="B517" t="str">
            <v>TA138SIR1S1C1300B±0</v>
          </cell>
          <cell r="C517" t="str">
            <v>Torre de ángulo mayor tipo BS1 (65°)Tipo BS1±0</v>
          </cell>
          <cell r="D517">
            <v>7730.3168512248612</v>
          </cell>
        </row>
        <row r="518">
          <cell r="B518" t="str">
            <v>TA138SIR1S1C1300B+3</v>
          </cell>
          <cell r="C518" t="str">
            <v>Torre de ángulo mayor tipo BS1 (65°)Tipo BS1+3</v>
          </cell>
          <cell r="D518">
            <v>8657.9548733718457</v>
          </cell>
        </row>
        <row r="519">
          <cell r="B519" t="str">
            <v>TA138SIR1S1C1300R-3</v>
          </cell>
          <cell r="C519" t="str">
            <v>Torre de anclaje, retención intermedia y terminal (15°) Tipo RS1-3</v>
          </cell>
          <cell r="D519">
            <v>8938.0474438422734</v>
          </cell>
        </row>
        <row r="520">
          <cell r="B520" t="str">
            <v>TA138SIR1S1C1300R±0</v>
          </cell>
          <cell r="C520" t="str">
            <v>Torre de anclaje, retención intermedia y terminal (15°) Tipo RS1±0</v>
          </cell>
          <cell r="D520">
            <v>9964.3784212288447</v>
          </cell>
        </row>
        <row r="521">
          <cell r="B521" t="str">
            <v>TA138SIR1S1C1300R+3</v>
          </cell>
          <cell r="C521" t="str">
            <v>Torre de anclaje, retención intermedia y terminal (15°) Tipo RS1+3</v>
          </cell>
          <cell r="D521">
            <v>10990.709398615416</v>
          </cell>
        </row>
        <row r="522">
          <cell r="B522" t="str">
            <v>TA138SIR1S1C1240S-6</v>
          </cell>
          <cell r="C522" t="str">
            <v>Torre de suspensión tipo SS1 (5°)Tipo SS1-6</v>
          </cell>
          <cell r="D522">
            <v>2743.4819532957358</v>
          </cell>
        </row>
        <row r="523">
          <cell r="B523" t="str">
            <v>TA138SIR1S1C1240S-3</v>
          </cell>
          <cell r="C523" t="str">
            <v>Torre de suspensión tipo SS1 (5°)Tipo SS1-3</v>
          </cell>
          <cell r="D523">
            <v>3138.9388114284543</v>
          </cell>
        </row>
        <row r="524">
          <cell r="B524" t="str">
            <v>TA138SIR1S1C1240S±0</v>
          </cell>
          <cell r="C524" t="str">
            <v>Torre de suspensión tipo SS1 (5°)Tipo SS1±0</v>
          </cell>
          <cell r="D524">
            <v>3530.8648047564166</v>
          </cell>
        </row>
        <row r="525">
          <cell r="B525" t="str">
            <v>TA138SIR1S1C1240S+3</v>
          </cell>
          <cell r="C525" t="str">
            <v>Torre de suspensión tipo SS1 (5°)Tipo SS1+3</v>
          </cell>
          <cell r="D525">
            <v>3919.2599332796226</v>
          </cell>
        </row>
        <row r="526">
          <cell r="B526" t="str">
            <v>TA138SIR1S1C1240S+6</v>
          </cell>
          <cell r="C526" t="str">
            <v>Torre de suspensión tipo SS1 (5°)Tipo SS1+6</v>
          </cell>
          <cell r="D526">
            <v>4307.6550618028277</v>
          </cell>
        </row>
        <row r="527">
          <cell r="B527" t="str">
            <v>TA138SIR1S1C1240A-3</v>
          </cell>
          <cell r="C527" t="str">
            <v>Torre de ángulo menor tipo AS1 (30°)Tipo AS1-3</v>
          </cell>
          <cell r="D527">
            <v>4829.2273490318366</v>
          </cell>
        </row>
        <row r="528">
          <cell r="B528" t="str">
            <v>TA138SIR1S1C1240A±0</v>
          </cell>
          <cell r="C528" t="str">
            <v>Torre de ángulo menor tipo AS1 (30°)Tipo AS1±0</v>
          </cell>
          <cell r="D528">
            <v>5359.8527736202404</v>
          </cell>
        </row>
        <row r="529">
          <cell r="B529" t="str">
            <v>TA138SIR1S1C1240A+3</v>
          </cell>
          <cell r="C529" t="str">
            <v>Torre de ángulo menor tipo AS1 (30°)Tipo AS1+3</v>
          </cell>
          <cell r="D529">
            <v>5890.4781982086442</v>
          </cell>
        </row>
        <row r="530">
          <cell r="B530" t="str">
            <v>TA138SIR1S1C1240B-3</v>
          </cell>
          <cell r="C530" t="str">
            <v>Torre de ángulo mayor tipo BS1 (65°)Tipo BS1-3</v>
          </cell>
          <cell r="D530">
            <v>6517.0021086226625</v>
          </cell>
        </row>
        <row r="531">
          <cell r="B531" t="str">
            <v>TA138SIR1S1C1240B±0</v>
          </cell>
          <cell r="C531" t="str">
            <v>Torre de ángulo mayor tipo BS1 (65°)Tipo BS1±0</v>
          </cell>
          <cell r="D531">
            <v>7257.2406554818062</v>
          </cell>
        </row>
        <row r="532">
          <cell r="B532" t="str">
            <v>TA138SIR1S1C1240B+3</v>
          </cell>
          <cell r="C532" t="str">
            <v>Torre de ángulo mayor tipo BS1 (65°)Tipo BS1+3</v>
          </cell>
          <cell r="D532">
            <v>8128.109534139624</v>
          </cell>
        </row>
        <row r="533">
          <cell r="B533" t="str">
            <v>TA138SIR1S1C1240R-3</v>
          </cell>
          <cell r="C533" t="str">
            <v>Torre de anclaje, retención intermedia y terminal (15°) Tipo RS1-3</v>
          </cell>
          <cell r="D533">
            <v>8391.0611348096936</v>
          </cell>
        </row>
        <row r="534">
          <cell r="B534" t="str">
            <v>TA138SIR1S1C1240R±0</v>
          </cell>
          <cell r="C534" t="str">
            <v>Torre de anclaje, retención intermedia y terminal (15°) Tipo RS1±0</v>
          </cell>
          <cell r="D534">
            <v>9354.5832049160472</v>
          </cell>
        </row>
        <row r="535">
          <cell r="B535" t="str">
            <v>TA138SIR1S1C1240R+3</v>
          </cell>
          <cell r="C535" t="str">
            <v>Torre de anclaje, retención intermedia y terminal (15°) Tipo RS1+3</v>
          </cell>
          <cell r="D535">
            <v>10318.105275022401</v>
          </cell>
        </row>
        <row r="536">
          <cell r="B536" t="str">
            <v>TA138SIR1D1C1400S-6</v>
          </cell>
          <cell r="C536" t="str">
            <v>Torre de suspensión tipo SS2 (5°)Tipo SS2-6</v>
          </cell>
          <cell r="D536">
            <v>4423.0820354738707</v>
          </cell>
        </row>
        <row r="537">
          <cell r="B537" t="str">
            <v>TA138SIR1D1C1400S-3</v>
          </cell>
          <cell r="C537" t="str">
            <v>Torre de suspensión tipo SS2 (5°)Tipo SS2-3</v>
          </cell>
          <cell r="D537">
            <v>5060.6434099565904</v>
          </cell>
        </row>
        <row r="538">
          <cell r="B538" t="str">
            <v>TA138SIR1D1C1400S±0</v>
          </cell>
          <cell r="C538" t="str">
            <v>Torre de suspensión tipo SS2 (5°)Tipo SS2±0</v>
          </cell>
          <cell r="D538">
            <v>5692.5122721671432</v>
          </cell>
        </row>
        <row r="539">
          <cell r="B539" t="str">
            <v>TA138SIR1D1C1400S+3</v>
          </cell>
          <cell r="C539" t="str">
            <v>Torre de suspensión tipo SS2 (5°)Tipo SS2+3</v>
          </cell>
          <cell r="D539">
            <v>6318.6886221055292</v>
          </cell>
        </row>
        <row r="540">
          <cell r="B540" t="str">
            <v>TA138SIR1D1C1400S+6</v>
          </cell>
          <cell r="C540" t="str">
            <v>Torre de suspensión tipo SS2 (5°)Tipo SS2+6</v>
          </cell>
          <cell r="D540">
            <v>6944.8649720439143</v>
          </cell>
        </row>
        <row r="541">
          <cell r="B541" t="str">
            <v>TA138SIR1D1C1400A-3</v>
          </cell>
          <cell r="C541" t="str">
            <v>Torre de ángulo menor tipo AS2 (30°)Tipo AS2-3</v>
          </cell>
          <cell r="D541">
            <v>7785.7514998639008</v>
          </cell>
        </row>
        <row r="542">
          <cell r="B542" t="str">
            <v>TA138SIR1D1C1400A±0</v>
          </cell>
          <cell r="C542" t="str">
            <v>Torre de ángulo menor tipo AS2 (30°)Tipo AS2±0</v>
          </cell>
          <cell r="D542">
            <v>8641.2336291497231</v>
          </cell>
        </row>
        <row r="543">
          <cell r="B543" t="str">
            <v>TA138SIR1D1C1400A+3</v>
          </cell>
          <cell r="C543" t="str">
            <v>Torre de ángulo menor tipo AS2 (30°)Tipo AS2+3</v>
          </cell>
          <cell r="D543">
            <v>9496.7157584355464</v>
          </cell>
        </row>
        <row r="544">
          <cell r="B544" t="str">
            <v>TA138SIR1D1C1400B-3</v>
          </cell>
          <cell r="C544" t="str">
            <v>Torre de ángulo mayor tipo BS2 (65°)Tipo BS2-3</v>
          </cell>
          <cell r="D544">
            <v>10506.806839814115</v>
          </cell>
        </row>
        <row r="545">
          <cell r="B545" t="str">
            <v>TA138SIR1D1C1400B±0</v>
          </cell>
          <cell r="C545" t="str">
            <v>Torre de ángulo mayor tipo BS2 (65°)Tipo BS2±0</v>
          </cell>
          <cell r="D545">
            <v>11700.230333868725</v>
          </cell>
        </row>
        <row r="546">
          <cell r="B546" t="str">
            <v>TA138SIR1D1C1400B+3</v>
          </cell>
          <cell r="C546" t="str">
            <v>Torre de ángulo mayor tipo BS2 (65°)Tipo BS2+3</v>
          </cell>
          <cell r="D546">
            <v>13104.257973932974</v>
          </cell>
        </row>
        <row r="547">
          <cell r="B547" t="str">
            <v>TA138SIR1D1C1400R-3</v>
          </cell>
          <cell r="C547" t="str">
            <v>Torre de anclaje, retención intermedia y terminal (15°) Tipo RS2-3</v>
          </cell>
          <cell r="D547">
            <v>13528.192419620038</v>
          </cell>
        </row>
        <row r="548">
          <cell r="B548" t="str">
            <v>TA138SIR1D1C1400R±0</v>
          </cell>
          <cell r="C548" t="str">
            <v>Torre de anclaje, retención intermedia y terminal (15°) Tipo RS2±0</v>
          </cell>
          <cell r="D548">
            <v>15081.596900356786</v>
          </cell>
        </row>
        <row r="549">
          <cell r="B549" t="str">
            <v>TA138SIR1D1C1400R+3</v>
          </cell>
          <cell r="C549" t="str">
            <v>Torre de anclaje, retención intermedia y terminal (15°) Tipo RS2+3</v>
          </cell>
          <cell r="D549">
            <v>16635.001381093534</v>
          </cell>
        </row>
        <row r="550">
          <cell r="B550" t="str">
            <v>TA138SIR1D1C1300S-6</v>
          </cell>
          <cell r="C550" t="str">
            <v>Torre de suspensión tipo SS2 (5°)Tipo SS2-6</v>
          </cell>
          <cell r="D550">
            <v>4002.5862734925859</v>
          </cell>
        </row>
        <row r="551">
          <cell r="B551" t="str">
            <v>TA138SIR1D1C1300S-3</v>
          </cell>
          <cell r="C551" t="str">
            <v>Torre de suspensión tipo SS2 (5°)Tipo SS2-3</v>
          </cell>
          <cell r="D551">
            <v>4579.5356462482732</v>
          </cell>
        </row>
        <row r="552">
          <cell r="B552" t="str">
            <v>TA138SIR1D1C1300S±0</v>
          </cell>
          <cell r="C552" t="str">
            <v>Torre de suspensión tipo SS2 (5°)Tipo SS2±0</v>
          </cell>
          <cell r="D552">
            <v>5151.3336853186429</v>
          </cell>
        </row>
        <row r="553">
          <cell r="B553" t="str">
            <v>TA138SIR1D1C1300S+3</v>
          </cell>
          <cell r="C553" t="str">
            <v>Torre de suspensión tipo SS2 (5°)Tipo SS2+3</v>
          </cell>
          <cell r="D553">
            <v>5717.980390703694</v>
          </cell>
        </row>
        <row r="554">
          <cell r="B554" t="str">
            <v>TA138SIR1D1C1300S+6</v>
          </cell>
          <cell r="C554" t="str">
            <v>Torre de suspensión tipo SS2 (5°)Tipo SS2+6</v>
          </cell>
          <cell r="D554">
            <v>6284.6270960887441</v>
          </cell>
        </row>
        <row r="555">
          <cell r="B555" t="str">
            <v>TA138SIR1D1C1300A-3</v>
          </cell>
          <cell r="C555" t="str">
            <v>Torre de ángulo menor tipo AS2 (30°)Tipo AS2-3</v>
          </cell>
          <cell r="D555">
            <v>7045.5718054166437</v>
          </cell>
        </row>
        <row r="556">
          <cell r="B556" t="str">
            <v>TA138SIR1D1C1300A±0</v>
          </cell>
          <cell r="C556" t="str">
            <v>Torre de ángulo menor tipo AS2 (30°)Tipo AS2±0</v>
          </cell>
          <cell r="D556">
            <v>7819.7245343137001</v>
          </cell>
        </row>
        <row r="557">
          <cell r="B557" t="str">
            <v>TA138SIR1D1C1300A+3</v>
          </cell>
          <cell r="C557" t="str">
            <v>Torre de ángulo menor tipo AS2 (30°)Tipo AS2+3</v>
          </cell>
          <cell r="D557">
            <v>8593.8772632107557</v>
          </cell>
        </row>
        <row r="558">
          <cell r="B558" t="str">
            <v>TA138SIR1D1C1300B-3</v>
          </cell>
          <cell r="C558" t="str">
            <v>Torre de ángulo mayor tipo BS2 (65°)Tipo BS2-3</v>
          </cell>
          <cell r="D558">
            <v>9507.9405034757547</v>
          </cell>
        </row>
        <row r="559">
          <cell r="B559" t="str">
            <v>TA138SIR1D1C1300B±0</v>
          </cell>
          <cell r="C559" t="str">
            <v>Torre de ángulo mayor tipo BS2 (65°)Tipo BS2±0</v>
          </cell>
          <cell r="D559">
            <v>10587.90701946075</v>
          </cell>
        </row>
        <row r="560">
          <cell r="B560" t="str">
            <v>TA138SIR1D1C1300B+3</v>
          </cell>
          <cell r="C560" t="str">
            <v>Torre de ángulo mayor tipo BS2 (65°)Tipo BS2+3</v>
          </cell>
          <cell r="D560">
            <v>11858.455861796041</v>
          </cell>
        </row>
        <row r="561">
          <cell r="B561" t="str">
            <v>TA138SIR1D1C1300R-3</v>
          </cell>
          <cell r="C561" t="str">
            <v>Torre de anclaje, retención intermedia y terminal (15°) Tipo RS2-3</v>
          </cell>
          <cell r="D561">
            <v>12242.08749683216</v>
          </cell>
        </row>
        <row r="562">
          <cell r="B562" t="str">
            <v>TA138SIR1D1C1300R±0</v>
          </cell>
          <cell r="C562" t="str">
            <v>Torre de anclaje, retención intermedia y terminal (15°) Tipo RS2±0</v>
          </cell>
          <cell r="D562">
            <v>13647.812148084906</v>
          </cell>
        </row>
        <row r="563">
          <cell r="B563" t="str">
            <v>TA138SIR1D1C1300R+3</v>
          </cell>
          <cell r="C563" t="str">
            <v>Torre de anclaje, retención intermedia y terminal (15°) Tipo RS2+3</v>
          </cell>
          <cell r="D563">
            <v>15053.536799337651</v>
          </cell>
        </row>
        <row r="564">
          <cell r="B564" t="str">
            <v>TA138SIR1D1C1240S-6</v>
          </cell>
          <cell r="C564" t="str">
            <v>Torre de suspensión tipo SS2 (5°)Tipo SS2-6</v>
          </cell>
          <cell r="D564">
            <v>3743.1495372019881</v>
          </cell>
        </row>
        <row r="565">
          <cell r="B565" t="str">
            <v>TA138SIR1D1C1240S-3</v>
          </cell>
          <cell r="C565" t="str">
            <v>Torre de suspensión tipo SS2 (5°)Tipo SS2-3</v>
          </cell>
          <cell r="D565">
            <v>4282.7026236455176</v>
          </cell>
        </row>
        <row r="566">
          <cell r="B566" t="str">
            <v>TA138SIR1D1C1240S±0</v>
          </cell>
          <cell r="C566" t="str">
            <v>Torre de suspensión tipo SS2 (5°)Tipo SS2±0</v>
          </cell>
          <cell r="D566">
            <v>4817.4382718172301</v>
          </cell>
        </row>
        <row r="567">
          <cell r="B567" t="str">
            <v>TA138SIR1D1C1240S+3</v>
          </cell>
          <cell r="C567" t="str">
            <v>Torre de suspensión tipo SS2 (5°)Tipo SS2+3</v>
          </cell>
          <cell r="D567">
            <v>5347.3564817171255</v>
          </cell>
        </row>
        <row r="568">
          <cell r="B568" t="str">
            <v>TA138SIR1D1C1240S+6</v>
          </cell>
          <cell r="C568" t="str">
            <v>Torre de suspensión tipo SS2 (5°)Tipo SS2+6</v>
          </cell>
          <cell r="D568">
            <v>5877.2746916170208</v>
          </cell>
        </row>
        <row r="569">
          <cell r="B569" t="str">
            <v>TA138SIR1D1C1240A-3</v>
          </cell>
          <cell r="C569" t="str">
            <v>Torre de ángulo menor tipo AS2 (30°)Tipo AS2-3</v>
          </cell>
          <cell r="D569">
            <v>6588.8970382533189</v>
          </cell>
        </row>
        <row r="570">
          <cell r="B570" t="str">
            <v>TA138SIR1D1C1240A±0</v>
          </cell>
          <cell r="C570" t="str">
            <v>Torre de ángulo menor tipo AS2 (30°)Tipo AS2±0</v>
          </cell>
          <cell r="D570">
            <v>7312.8712966185558</v>
          </cell>
        </row>
        <row r="571">
          <cell r="B571" t="str">
            <v>TA138SIR1D1C1240A+3</v>
          </cell>
          <cell r="C571" t="str">
            <v>Torre de ángulo menor tipo AS2 (30°)Tipo AS2+3</v>
          </cell>
          <cell r="D571">
            <v>8036.8455549837927</v>
          </cell>
        </row>
        <row r="572">
          <cell r="B572" t="str">
            <v>TA138SIR1D1C1240B-3</v>
          </cell>
          <cell r="C572" t="str">
            <v>Torre de ángulo mayor tipo BS2 (65°)Tipo BS2-3</v>
          </cell>
          <cell r="D572">
            <v>8891.6617065881292</v>
          </cell>
        </row>
        <row r="573">
          <cell r="B573" t="str">
            <v>TA138SIR1D1C1240B±0</v>
          </cell>
          <cell r="C573" t="str">
            <v>Torre de ángulo mayor tipo BS2 (65°)Tipo BS2±0</v>
          </cell>
          <cell r="D573">
            <v>9901.6277356215251</v>
          </cell>
        </row>
        <row r="574">
          <cell r="B574" t="str">
            <v>TA138SIR1D1C1240B+3</v>
          </cell>
          <cell r="C574" t="str">
            <v>Torre de ángulo mayor tipo BS2 (65°)Tipo BS2+3</v>
          </cell>
          <cell r="D574">
            <v>11089.823063896109</v>
          </cell>
        </row>
        <row r="575">
          <cell r="B575" t="str">
            <v>TA138SIR1D1C1240R-3</v>
          </cell>
          <cell r="C575" t="str">
            <v>Torre de anclaje, retención intermedia y terminal (15°) Tipo RS2-3</v>
          </cell>
          <cell r="D575">
            <v>11448.588741640882</v>
          </cell>
        </row>
        <row r="576">
          <cell r="B576" t="str">
            <v>TA138SIR1D1C1240R±0</v>
          </cell>
          <cell r="C576" t="str">
            <v>Torre de anclaje, retención intermedia y terminal (15°) Tipo RS2±0</v>
          </cell>
          <cell r="D576">
            <v>12763.198151216146</v>
          </cell>
        </row>
        <row r="577">
          <cell r="B577" t="str">
            <v>TA138SIR1D1C1240R+3</v>
          </cell>
          <cell r="C577" t="str">
            <v>Torre de anclaje, retención intermedia y terminal (15°) Tipo RS2+3</v>
          </cell>
          <cell r="D577">
            <v>14077.807560791409</v>
          </cell>
        </row>
        <row r="578">
          <cell r="B578" t="str">
            <v>TA138SIR0S1C1400S-6</v>
          </cell>
          <cell r="C578" t="str">
            <v>Torre de suspensión tipo SS1 (5°)Tipo SS1-6</v>
          </cell>
          <cell r="D578">
            <v>3453.5194593834476</v>
          </cell>
        </row>
        <row r="579">
          <cell r="B579" t="str">
            <v>TA138SIR0S1C1400S-3</v>
          </cell>
          <cell r="C579" t="str">
            <v>Torre de suspensión tipo SS1 (5°)Tipo SS1-3</v>
          </cell>
          <cell r="D579">
            <v>3951.324066141422</v>
          </cell>
        </row>
        <row r="580">
          <cell r="B580" t="str">
            <v>TA138SIR0S1C1400S±0</v>
          </cell>
          <cell r="C580" t="str">
            <v>Torre de suspensión tipo SS1 (5°)Tipo SS1±0</v>
          </cell>
          <cell r="D580">
            <v>4444.6839889104858</v>
          </cell>
        </row>
        <row r="581">
          <cell r="B581" t="str">
            <v>TA138SIR0S1C1400S+3</v>
          </cell>
          <cell r="C581" t="str">
            <v>Torre de suspensión tipo SS1 (5°)Tipo SS1+3</v>
          </cell>
          <cell r="D581">
            <v>4933.59922769064</v>
          </cell>
        </row>
        <row r="582">
          <cell r="B582" t="str">
            <v>TA138SIR0S1C1400S+6</v>
          </cell>
          <cell r="C582" t="str">
            <v>Torre de suspensión tipo SS1 (5°)Tipo SS1+6</v>
          </cell>
          <cell r="D582">
            <v>5422.5144664707923</v>
          </cell>
        </row>
        <row r="583">
          <cell r="B583" t="str">
            <v>TA138SIR0S1C1400A-3</v>
          </cell>
          <cell r="C583" t="str">
            <v>Torre de ángulo menor tipo AS1 (30°)Tipo AS1-3</v>
          </cell>
          <cell r="D583">
            <v>6079.0742959446725</v>
          </cell>
        </row>
        <row r="584">
          <cell r="B584" t="str">
            <v>TA138SIR0S1C1400A±0</v>
          </cell>
          <cell r="C584" t="str">
            <v>Torre de ángulo menor tipo AS1 (30°)Tipo AS1±0</v>
          </cell>
          <cell r="D584">
            <v>6747.0302951661179</v>
          </cell>
        </row>
        <row r="585">
          <cell r="B585" t="str">
            <v>TA138SIR0S1C1400A+3</v>
          </cell>
          <cell r="C585" t="str">
            <v>Torre de ángulo menor tipo AS1 (30°)Tipo AS1+3</v>
          </cell>
          <cell r="D585">
            <v>7414.9862943875632</v>
          </cell>
        </row>
        <row r="586">
          <cell r="B586" t="str">
            <v>TA138SIR0S1C1400B-3</v>
          </cell>
          <cell r="C586" t="str">
            <v>Torre de ángulo mayor tipo BS1 (65°)Tipo BS1-3</v>
          </cell>
          <cell r="D586">
            <v>8203.6601596501223</v>
          </cell>
        </row>
        <row r="587">
          <cell r="B587" t="str">
            <v>TA138SIR0S1C1400B±0</v>
          </cell>
          <cell r="C587" t="str">
            <v>Torre de ángulo mayor tipo BS1 (65°)Tipo BS1±0</v>
          </cell>
          <cell r="D587">
            <v>9135.4790196549238</v>
          </cell>
        </row>
        <row r="588">
          <cell r="B588" t="str">
            <v>TA138SIR0S1C1400B+3</v>
          </cell>
          <cell r="C588" t="str">
            <v>Torre de ángulo mayor tipo BS1 (65°)Tipo BS1+3</v>
          </cell>
          <cell r="D588">
            <v>10231.736502013515</v>
          </cell>
        </row>
        <row r="589">
          <cell r="B589" t="str">
            <v>TA138SIR0S1C1400R-3</v>
          </cell>
          <cell r="C589" t="str">
            <v>Torre de anclaje, retención intermedia y terminal (15°) Tipo RS1-3</v>
          </cell>
          <cell r="D589">
            <v>10562.74231333267</v>
          </cell>
        </row>
        <row r="590">
          <cell r="B590" t="str">
            <v>TA138SIR0S1C1400R±0</v>
          </cell>
          <cell r="C590" t="str">
            <v>Torre de anclaje, retención intermedia y terminal (15°) Tipo RS1±0</v>
          </cell>
          <cell r="D590">
            <v>11775.632456335195</v>
          </cell>
        </row>
        <row r="591">
          <cell r="B591" t="str">
            <v>TA138SIR0S1C1400R+3</v>
          </cell>
          <cell r="C591" t="str">
            <v>Torre de anclaje, retención intermedia y terminal (15°) Tipo RS1+3</v>
          </cell>
          <cell r="D591">
            <v>12988.522599337721</v>
          </cell>
        </row>
        <row r="592">
          <cell r="B592" t="str">
            <v>TA138SIR0S1C1300S-6</v>
          </cell>
          <cell r="C592" t="str">
            <v>Torre de suspensión tipo SS1 (5°)Tipo SS1-6</v>
          </cell>
          <cell r="D592">
            <v>3144.2755023677355</v>
          </cell>
        </row>
        <row r="593">
          <cell r="B593" t="str">
            <v>TA138SIR0S1C1300S-3</v>
          </cell>
          <cell r="C593" t="str">
            <v>Torre de suspensión tipo SS1 (5°)Tipo SS1-3</v>
          </cell>
          <cell r="D593">
            <v>3597.5044036099316</v>
          </cell>
        </row>
        <row r="594">
          <cell r="B594" t="str">
            <v>TA138SIR0S1C1300S±0</v>
          </cell>
          <cell r="C594" t="str">
            <v>Torre de suspensión tipo SS1 (5°)Tipo SS1±0</v>
          </cell>
          <cell r="D594">
            <v>4046.6866182338936</v>
          </cell>
        </row>
        <row r="595">
          <cell r="B595" t="str">
            <v>TA138SIR0S1C1300S+3</v>
          </cell>
          <cell r="C595" t="str">
            <v>Torre de suspensión tipo SS1 (5°)Tipo SS1+3</v>
          </cell>
          <cell r="D595">
            <v>4491.8221462396223</v>
          </cell>
        </row>
        <row r="596">
          <cell r="B596" t="str">
            <v>TA138SIR0S1C1300S+6</v>
          </cell>
          <cell r="C596" t="str">
            <v>Torre de suspensión tipo SS1 (5°)Tipo SS1+6</v>
          </cell>
          <cell r="D596">
            <v>4936.9576742453501</v>
          </cell>
        </row>
        <row r="597">
          <cell r="B597" t="str">
            <v>TA138SIR0S1C1300A-3</v>
          </cell>
          <cell r="C597" t="str">
            <v>Torre de ángulo menor tipo AS1 (30°)Tipo AS1-3</v>
          </cell>
          <cell r="D597">
            <v>5534.7261281176243</v>
          </cell>
        </row>
        <row r="598">
          <cell r="B598" t="str">
            <v>TA138SIR0S1C1300A±0</v>
          </cell>
          <cell r="C598" t="str">
            <v>Torre de ángulo menor tipo AS1 (30°)Tipo AS1±0</v>
          </cell>
          <cell r="D598">
            <v>6142.8702864790503</v>
          </cell>
        </row>
        <row r="599">
          <cell r="B599" t="str">
            <v>TA138SIR0S1C1300A+3</v>
          </cell>
          <cell r="C599" t="str">
            <v>Torre de ángulo menor tipo AS1 (30°)Tipo AS1+3</v>
          </cell>
          <cell r="D599">
            <v>6751.0144448404762</v>
          </cell>
        </row>
        <row r="600">
          <cell r="B600" t="str">
            <v>TA138SIR0S1C1300B-3</v>
          </cell>
          <cell r="C600" t="str">
            <v>Torre de ángulo mayor tipo BS1 (65°)Tipo BS1-3</v>
          </cell>
          <cell r="D600">
            <v>7469.0668383675866</v>
          </cell>
        </row>
        <row r="601">
          <cell r="B601" t="str">
            <v>TA138SIR0S1C1300B±0</v>
          </cell>
          <cell r="C601" t="str">
            <v>Torre de ángulo mayor tipo BS1 (65°)Tipo BS1±0</v>
          </cell>
          <cell r="D601">
            <v>8317.446367892635</v>
          </cell>
        </row>
        <row r="602">
          <cell r="B602" t="str">
            <v>TA138SIR0S1C1300B+3</v>
          </cell>
          <cell r="C602" t="str">
            <v>Torre de ángulo mayor tipo BS1 (65°)Tipo BS1+3</v>
          </cell>
          <cell r="D602">
            <v>9315.5399320397519</v>
          </cell>
        </row>
        <row r="603">
          <cell r="B603" t="str">
            <v>TA138SIR0S1C1300R-3</v>
          </cell>
          <cell r="C603" t="str">
            <v>Torre de anclaje, retención intermedia y terminal (15°) Tipo RS1-3</v>
          </cell>
          <cell r="D603">
            <v>9616.9059662876043</v>
          </cell>
        </row>
        <row r="604">
          <cell r="B604" t="str">
            <v>TA138SIR0S1C1300R±0</v>
          </cell>
          <cell r="C604" t="str">
            <v>Torre de anclaje, retención intermedia y terminal (15°) Tipo RS1±0</v>
          </cell>
          <cell r="D604">
            <v>10721.188368213605</v>
          </cell>
        </row>
        <row r="605">
          <cell r="B605" t="str">
            <v>TA138SIR0S1C1300R+3</v>
          </cell>
          <cell r="C605" t="str">
            <v>Torre de anclaje, retención intermedia y terminal (15°) Tipo RS1+3</v>
          </cell>
          <cell r="D605">
            <v>11825.470770139606</v>
          </cell>
        </row>
        <row r="606">
          <cell r="B606" t="str">
            <v>TA138SIR0S1C1240S-6</v>
          </cell>
          <cell r="C606" t="str">
            <v>Torre de suspensión tipo SS1 (5°)Tipo SS1-6</v>
          </cell>
          <cell r="D606">
            <v>2955.6003681468214</v>
          </cell>
        </row>
        <row r="607">
          <cell r="B607" t="str">
            <v>TA138SIR0S1C1240S-3</v>
          </cell>
          <cell r="C607" t="str">
            <v>Torre de suspensión tipo SS1 (5°)Tipo SS1-3</v>
          </cell>
          <cell r="D607">
            <v>3381.6328536454621</v>
          </cell>
        </row>
        <row r="608">
          <cell r="B608" t="str">
            <v>TA138SIR0S1C1240S±0</v>
          </cell>
          <cell r="C608" t="str">
            <v>Torre de suspensión tipo SS1 (5°)Tipo SS1±0</v>
          </cell>
          <cell r="D608">
            <v>3803.8614776664367</v>
          </cell>
        </row>
        <row r="609">
          <cell r="B609" t="str">
            <v>TA138SIR0S1C1240S+3</v>
          </cell>
          <cell r="C609" t="str">
            <v>Torre de suspensión tipo SS1 (5°)Tipo SS1+3</v>
          </cell>
          <cell r="D609">
            <v>4222.2862402097453</v>
          </cell>
        </row>
        <row r="610">
          <cell r="B610" t="str">
            <v>TA138SIR0S1C1240S+6</v>
          </cell>
          <cell r="C610" t="str">
            <v>Torre de suspensión tipo SS1 (5°)Tipo SS1+6</v>
          </cell>
          <cell r="D610">
            <v>4640.7110027530525</v>
          </cell>
        </row>
        <row r="611">
          <cell r="B611" t="str">
            <v>TA138SIR0S1C1240A-3</v>
          </cell>
          <cell r="C611" t="str">
            <v>Torre de ángulo menor tipo AS1 (30°)Tipo AS1-3</v>
          </cell>
          <cell r="D611">
            <v>5202.6098125109838</v>
          </cell>
        </row>
        <row r="612">
          <cell r="B612" t="str">
            <v>TA138SIR0S1C1240A±0</v>
          </cell>
          <cell r="C612" t="str">
            <v>Torre de ángulo menor tipo AS1 (30°)Tipo AS1±0</v>
          </cell>
          <cell r="D612">
            <v>5774.2617230976512</v>
          </cell>
        </row>
        <row r="613">
          <cell r="B613" t="str">
            <v>TA138SIR0S1C1240A+3</v>
          </cell>
          <cell r="C613" t="str">
            <v>Torre de ángulo menor tipo AS1 (30°)Tipo AS1+3</v>
          </cell>
          <cell r="D613">
            <v>6345.9136336843185</v>
          </cell>
        </row>
        <row r="614">
          <cell r="B614" t="str">
            <v>TA138SIR0S1C1240B-3</v>
          </cell>
          <cell r="C614" t="str">
            <v>Torre de ángulo mayor tipo BS1 (65°)Tipo BS1-3</v>
          </cell>
          <cell r="D614">
            <v>7020.8786350206501</v>
          </cell>
        </row>
        <row r="615">
          <cell r="B615" t="str">
            <v>TA138SIR0S1C1240B±0</v>
          </cell>
          <cell r="C615" t="str">
            <v>Torre de ángulo mayor tipo BS1 (65°)Tipo BS1±0</v>
          </cell>
          <cell r="D615">
            <v>7818.3503730742204</v>
          </cell>
        </row>
        <row r="616">
          <cell r="B616" t="str">
            <v>TA138SIR0S1C1240B+3</v>
          </cell>
          <cell r="C616" t="str">
            <v>Torre de ángulo mayor tipo BS1 (65°)Tipo BS1+3</v>
          </cell>
          <cell r="D616">
            <v>8756.5524178431278</v>
          </cell>
        </row>
        <row r="617">
          <cell r="B617" t="str">
            <v>TA138SIR0S1C1240R-3</v>
          </cell>
          <cell r="C617" t="str">
            <v>Torre de anclaje, retención intermedia y terminal (15°) Tipo RS1-3</v>
          </cell>
          <cell r="D617">
            <v>9039.834706910724</v>
          </cell>
        </row>
        <row r="618">
          <cell r="B618" t="str">
            <v>TA138SIR0S1C1240R±0</v>
          </cell>
          <cell r="C618" t="str">
            <v>Torre de anclaje, retención intermedia y terminal (15°) Tipo RS1±0</v>
          </cell>
          <cell r="D618">
            <v>10077.853630892669</v>
          </cell>
        </row>
        <row r="619">
          <cell r="B619" t="str">
            <v>TA138SIR0S1C1240R+3</v>
          </cell>
          <cell r="C619" t="str">
            <v>Torre de anclaje, retención intermedia y terminal (15°) Tipo RS1+3</v>
          </cell>
          <cell r="D619">
            <v>11115.872554874613</v>
          </cell>
        </row>
        <row r="620">
          <cell r="B620" t="str">
            <v>TA138SIR0D1C1400S-6</v>
          </cell>
          <cell r="C620" t="str">
            <v>Torre de suspensión tipo SS2 (5°)Tipo SS2-6</v>
          </cell>
          <cell r="D620">
            <v>4756.7291614998658</v>
          </cell>
        </row>
        <row r="621">
          <cell r="B621" t="str">
            <v>TA138SIR0D1C1400S-3</v>
          </cell>
          <cell r="C621" t="str">
            <v>Torre de suspensión tipo SS2 (5°)Tipo SS2-3</v>
          </cell>
          <cell r="D621">
            <v>5442.3838154097566</v>
          </cell>
        </row>
        <row r="622">
          <cell r="B622" t="str">
            <v>TA138SIR0D1C1400S±0</v>
          </cell>
          <cell r="C622" t="str">
            <v>Torre de suspensión tipo SS2 (5°)Tipo SS2±0</v>
          </cell>
          <cell r="D622">
            <v>6121.9165527668802</v>
          </cell>
        </row>
        <row r="623">
          <cell r="B623" t="str">
            <v>TA138SIR0D1C1400S+3</v>
          </cell>
          <cell r="C623" t="str">
            <v>Torre de suspensión tipo SS2 (5°)Tipo SS2+3</v>
          </cell>
          <cell r="D623">
            <v>6795.3273735712373</v>
          </cell>
        </row>
        <row r="624">
          <cell r="B624" t="str">
            <v>TA138SIR0D1C1400S+6</v>
          </cell>
          <cell r="C624" t="str">
            <v>Torre de suspensión tipo SS2 (5°)Tipo SS2+6</v>
          </cell>
          <cell r="D624">
            <v>7468.7381943755936</v>
          </cell>
        </row>
        <row r="625">
          <cell r="B625" t="str">
            <v>TA138SIR0D1C1400A-3</v>
          </cell>
          <cell r="C625" t="str">
            <v>Torre de ángulo menor tipo AS2 (30°)Tipo AS2-3</v>
          </cell>
          <cell r="D625">
            <v>8373.0554637172118</v>
          </cell>
        </row>
        <row r="626">
          <cell r="B626" t="str">
            <v>TA138SIR0D1C1400A±0</v>
          </cell>
          <cell r="C626" t="str">
            <v>Torre de ángulo menor tipo AS2 (30°)Tipo AS2±0</v>
          </cell>
          <cell r="D626">
            <v>9293.0693271001237</v>
          </cell>
        </row>
        <row r="627">
          <cell r="B627" t="str">
            <v>TA138SIR0D1C1400A+3</v>
          </cell>
          <cell r="C627" t="str">
            <v>Torre de ángulo menor tipo AS2 (30°)Tipo AS2+3</v>
          </cell>
          <cell r="D627">
            <v>10213.083190483036</v>
          </cell>
        </row>
        <row r="628">
          <cell r="B628" t="str">
            <v>TA138SIR0D1C1400B-3</v>
          </cell>
          <cell r="C628" t="str">
            <v>Torre de ángulo mayor tipo BS2 (65°)Tipo BS2-3</v>
          </cell>
          <cell r="D628">
            <v>11299.368650266426</v>
          </cell>
        </row>
        <row r="629">
          <cell r="B629" t="str">
            <v>TA138SIR0D1C1400B±0</v>
          </cell>
          <cell r="C629" t="str">
            <v>Torre de ángulo mayor tipo BS2 (65°)Tipo BS2±0</v>
          </cell>
          <cell r="D629">
            <v>12582.815868893569</v>
          </cell>
        </row>
        <row r="630">
          <cell r="B630" t="str">
            <v>TA138SIR0D1C1400B+3</v>
          </cell>
          <cell r="C630" t="str">
            <v>Torre de ángulo mayor tipo BS2 (65°)Tipo BS2+3</v>
          </cell>
          <cell r="D630">
            <v>14092.753773160799</v>
          </cell>
        </row>
        <row r="631">
          <cell r="B631" t="str">
            <v>TA138SIR0D1C1400R-3</v>
          </cell>
          <cell r="C631" t="str">
            <v>Torre de anclaje, retención intermedia y terminal (15°) Tipo RS2-3</v>
          </cell>
          <cell r="D631">
            <v>14548.666940538418</v>
          </cell>
        </row>
        <row r="632">
          <cell r="B632" t="str">
            <v>TA138SIR0D1C1400R±0</v>
          </cell>
          <cell r="C632" t="str">
            <v>Torre de anclaje, retención intermedia y terminal (15°) Tipo RS2±0</v>
          </cell>
          <cell r="D632">
            <v>16219.24965500381</v>
          </cell>
        </row>
        <row r="633">
          <cell r="B633" t="str">
            <v>TA138SIR0D1C1400R+3</v>
          </cell>
          <cell r="C633" t="str">
            <v>Torre de anclaje, retención intermedia y terminal (15°) Tipo RS2+3</v>
          </cell>
          <cell r="D633">
            <v>17889.832369469201</v>
          </cell>
        </row>
        <row r="634">
          <cell r="B634" t="str">
            <v>TA138SIR0D1C1300S-6</v>
          </cell>
          <cell r="C634" t="str">
            <v>Torre de suspensión tipo SS2 (5°)Tipo SS2-6</v>
          </cell>
          <cell r="D634">
            <v>4313.1258046283137</v>
          </cell>
        </row>
        <row r="635">
          <cell r="B635" t="str">
            <v>TA138SIR0D1C1300S-3</v>
          </cell>
          <cell r="C635" t="str">
            <v>Torre de suspensión tipo SS2 (5°)Tipo SS2-3</v>
          </cell>
          <cell r="D635">
            <v>4934.8376323224848</v>
          </cell>
        </row>
        <row r="636">
          <cell r="B636" t="str">
            <v>TA138SIR0D1C1300S±0</v>
          </cell>
          <cell r="C636" t="str">
            <v>Torre de suspensión tipo SS2 (5°)Tipo SS2±0</v>
          </cell>
          <cell r="D636">
            <v>5550.9984615551011</v>
          </cell>
        </row>
        <row r="637">
          <cell r="B637" t="str">
            <v>TA138SIR0D1C1300S+3</v>
          </cell>
          <cell r="C637" t="str">
            <v>Torre de suspensión tipo SS2 (5°)Tipo SS2+3</v>
          </cell>
          <cell r="D637">
            <v>6161.6082923261629</v>
          </cell>
        </row>
        <row r="638">
          <cell r="B638" t="str">
            <v>TA138SIR0D1C1300S+6</v>
          </cell>
          <cell r="C638" t="str">
            <v>Torre de suspensión tipo SS2 (5°)Tipo SS2+6</v>
          </cell>
          <cell r="D638">
            <v>6772.2181230972228</v>
          </cell>
        </row>
        <row r="639">
          <cell r="B639" t="str">
            <v>TA138SIR0D1C1300A-3</v>
          </cell>
          <cell r="C639" t="str">
            <v>Torre de ángulo menor tipo AS2 (30°)Tipo AS2-3</v>
          </cell>
          <cell r="D639">
            <v>7592.2005138412196</v>
          </cell>
        </row>
        <row r="640">
          <cell r="B640" t="str">
            <v>TA138SIR0D1C1300A±0</v>
          </cell>
          <cell r="C640" t="str">
            <v>Torre de ángulo menor tipo AS2 (30°)Tipo AS2±0</v>
          </cell>
          <cell r="D640">
            <v>8426.4156646406427</v>
          </cell>
        </row>
        <row r="641">
          <cell r="B641" t="str">
            <v>TA138SIR0D1C1300A+3</v>
          </cell>
          <cell r="C641" t="str">
            <v>Torre de ángulo menor tipo AS2 (30°)Tipo AS2+3</v>
          </cell>
          <cell r="D641">
            <v>9260.6308154400667</v>
          </cell>
        </row>
        <row r="642">
          <cell r="B642" t="str">
            <v>TA138SIR0D1C1300B-3</v>
          </cell>
          <cell r="C642" t="str">
            <v>Torre de ángulo mayor tipo BS2 (65°)Tipo BS2-3</v>
          </cell>
          <cell r="D642">
            <v>10245.611395311242</v>
          </cell>
        </row>
        <row r="643">
          <cell r="B643" t="str">
            <v>TA138SIR0D1C1300B±0</v>
          </cell>
          <cell r="C643" t="str">
            <v>Torre de ángulo mayor tipo BS2 (65°)Tipo BS2±0</v>
          </cell>
          <cell r="D643">
            <v>11409.366809923431</v>
          </cell>
        </row>
        <row r="644">
          <cell r="B644" t="str">
            <v>TA138SIR0D1C1300B+3</v>
          </cell>
          <cell r="C644" t="str">
            <v>Torre de ángulo mayor tipo BS2 (65°)Tipo BS2+3</v>
          </cell>
          <cell r="D644">
            <v>12778.490827114243</v>
          </cell>
        </row>
        <row r="645">
          <cell r="B645" t="str">
            <v>TA138SIR0D1C1300R-3</v>
          </cell>
          <cell r="C645" t="str">
            <v>Torre de anclaje, retención intermedia y terminal (15°) Tipo RS2-3</v>
          </cell>
          <cell r="D645">
            <v>13191.886414738197</v>
          </cell>
        </row>
        <row r="646">
          <cell r="B646" t="str">
            <v>TA138SIR0D1C1300R±0</v>
          </cell>
          <cell r="C646" t="str">
            <v>Torre de anclaje, retención intermedia y terminal (15°) Tipo RS2±0</v>
          </cell>
          <cell r="D646">
            <v>14706.673817991301</v>
          </cell>
        </row>
        <row r="647">
          <cell r="B647" t="str">
            <v>TA138SIR0D1C1300R+3</v>
          </cell>
          <cell r="C647" t="str">
            <v>Torre de anclaje, retención intermedia y terminal (15°) Tipo RS2+3</v>
          </cell>
          <cell r="D647">
            <v>16221.461221244404</v>
          </cell>
        </row>
        <row r="648">
          <cell r="B648" t="str">
            <v>TA138SIR0D1C1240S-6</v>
          </cell>
          <cell r="C648" t="str">
            <v>Torre de suspensión tipo SS2 (5°)Tipo SS2-6</v>
          </cell>
          <cell r="D648">
            <v>4039.7047126115317</v>
          </cell>
        </row>
        <row r="649">
          <cell r="B649" t="str">
            <v>TA138SIR0D1C1240S-3</v>
          </cell>
          <cell r="C649" t="str">
            <v>Torre de suspensión tipo SS2 (5°)Tipo SS2-3</v>
          </cell>
          <cell r="D649">
            <v>4622.0044910059869</v>
          </cell>
        </row>
        <row r="650">
          <cell r="B650" t="str">
            <v>TA138SIR0D1C1240S±0</v>
          </cell>
          <cell r="C650" t="str">
            <v>Torre de suspensión tipo SS2 (5°)Tipo SS2±0</v>
          </cell>
          <cell r="D650">
            <v>5199.1051642362054</v>
          </cell>
        </row>
        <row r="651">
          <cell r="B651" t="str">
            <v>TA138SIR0D1C1240S+3</v>
          </cell>
          <cell r="C651" t="str">
            <v>Torre de suspensión tipo SS2 (5°)Tipo SS2+3</v>
          </cell>
          <cell r="D651">
            <v>5771.0067323021885</v>
          </cell>
        </row>
        <row r="652">
          <cell r="B652" t="str">
            <v>TA138SIR0D1C1240S+6</v>
          </cell>
          <cell r="C652" t="str">
            <v>Torre de suspensión tipo SS2 (5°)Tipo SS2+6</v>
          </cell>
          <cell r="D652">
            <v>6342.9083003681708</v>
          </cell>
        </row>
        <row r="653">
          <cell r="B653" t="str">
            <v>TA138SIR0D1C1240A-3</v>
          </cell>
          <cell r="C653" t="str">
            <v>Torre de ángulo menor tipo AS2 (30°)Tipo AS2-3</v>
          </cell>
          <cell r="D653">
            <v>7110.9097170188143</v>
          </cell>
        </row>
        <row r="654">
          <cell r="B654" t="str">
            <v>TA138SIR0D1C1240A±0</v>
          </cell>
          <cell r="C654" t="str">
            <v>Torre de ángulo menor tipo AS2 (30°)Tipo AS2±0</v>
          </cell>
          <cell r="D654">
            <v>7892.2416393105595</v>
          </cell>
        </row>
        <row r="655">
          <cell r="B655" t="str">
            <v>TA138SIR0D1C1240A+3</v>
          </cell>
          <cell r="C655" t="str">
            <v>Torre de ángulo menor tipo AS2 (30°)Tipo AS2+3</v>
          </cell>
          <cell r="D655">
            <v>8673.5735616023048</v>
          </cell>
        </row>
        <row r="656">
          <cell r="B656" t="str">
            <v>TA138SIR0D1C1240B-3</v>
          </cell>
          <cell r="C656" t="str">
            <v>Torre de ángulo mayor tipo BS2 (65°)Tipo BS2-3</v>
          </cell>
          <cell r="D656">
            <v>9596.1134713045958</v>
          </cell>
        </row>
        <row r="657">
          <cell r="B657" t="str">
            <v>TA138SIR0D1C1240B±0</v>
          </cell>
          <cell r="C657" t="str">
            <v>Torre de ángulo mayor tipo BS2 (65°)Tipo BS2±0</v>
          </cell>
          <cell r="D657">
            <v>10686.095179626498</v>
          </cell>
        </row>
        <row r="658">
          <cell r="B658" t="str">
            <v>TA138SIR0D1C1240B+3</v>
          </cell>
          <cell r="C658" t="str">
            <v>Torre de ángulo mayor tipo BS2 (65°)Tipo BS2+3</v>
          </cell>
          <cell r="D658">
            <v>11968.42660118168</v>
          </cell>
        </row>
        <row r="659">
          <cell r="B659" t="str">
            <v>TA138SIR0D1C1240R-3</v>
          </cell>
          <cell r="C659" t="str">
            <v>Torre de anclaje, retención intermedia y terminal (15°) Tipo RS2-3</v>
          </cell>
          <cell r="D659">
            <v>12355.615887825084</v>
          </cell>
        </row>
        <row r="660">
          <cell r="B660" t="str">
            <v>TA138SIR0D1C1240R±0</v>
          </cell>
          <cell r="C660" t="str">
            <v>Torre de anclaje, retención intermedia y terminal (15°) Tipo RS2±0</v>
          </cell>
          <cell r="D660">
            <v>13774.376686538555</v>
          </cell>
        </row>
        <row r="661">
          <cell r="B661" t="str">
            <v>TA138SIR0D1C1240R+3</v>
          </cell>
          <cell r="C661" t="str">
            <v>Torre de anclaje, retención intermedia y terminal (15°) Tipo RS2+3</v>
          </cell>
          <cell r="D661">
            <v>15193.137485252026</v>
          </cell>
        </row>
        <row r="662">
          <cell r="B662" t="str">
            <v>TA138SER0S1C4400S-6</v>
          </cell>
          <cell r="C662" t="str">
            <v>Torre de suspensión tipo SS1 (5°)Tipo SS1-6</v>
          </cell>
          <cell r="D662">
            <v>3140.0256173449266</v>
          </cell>
        </row>
        <row r="663">
          <cell r="B663" t="str">
            <v>TA138SER0S1C4400S-3</v>
          </cell>
          <cell r="C663" t="str">
            <v>Torre de suspensión tipo SS1 (5°)Tipo SS1-3</v>
          </cell>
          <cell r="D663">
            <v>3592.6419225477989</v>
          </cell>
        </row>
        <row r="664">
          <cell r="B664" t="str">
            <v>TA138SER0S1C4400S±0</v>
          </cell>
          <cell r="C664" t="str">
            <v>Torre de suspensión tipo SS1 (5°)Tipo SS1±0</v>
          </cell>
          <cell r="D664">
            <v>4041.2170107399311</v>
          </cell>
        </row>
        <row r="665">
          <cell r="B665" t="str">
            <v>TA138SER0S1C4400S+3</v>
          </cell>
          <cell r="C665" t="str">
            <v>Torre de suspensión tipo SS1 (5°)Tipo SS1+3</v>
          </cell>
          <cell r="D665">
            <v>4485.7508819213235</v>
          </cell>
        </row>
        <row r="666">
          <cell r="B666" t="str">
            <v>TA138SER0S1C4400S+6</v>
          </cell>
          <cell r="C666" t="str">
            <v>Torre de suspensión tipo SS1 (5°)Tipo SS1+6</v>
          </cell>
          <cell r="D666">
            <v>4930.2847531027155</v>
          </cell>
        </row>
        <row r="667">
          <cell r="B667" t="str">
            <v>TA138SER0S1C4400A-3</v>
          </cell>
          <cell r="C667" t="str">
            <v>Torre de ángulo menor tipo AS1 (30°)Tipo AS1-3</v>
          </cell>
          <cell r="D667">
            <v>5527.245247495197</v>
          </cell>
        </row>
        <row r="668">
          <cell r="B668" t="str">
            <v>TA138SER0S1C4400A±0</v>
          </cell>
          <cell r="C668" t="str">
            <v>Torre de ángulo menor tipo AS1 (30°)Tipo AS1±0</v>
          </cell>
          <cell r="D668">
            <v>6134.5674223032156</v>
          </cell>
        </row>
        <row r="669">
          <cell r="B669" t="str">
            <v>TA138SER0S1C4400A+3</v>
          </cell>
          <cell r="C669" t="str">
            <v>Torre de ángulo menor tipo AS1 (30°)Tipo AS1+3</v>
          </cell>
          <cell r="D669">
            <v>6741.8895971112343</v>
          </cell>
        </row>
        <row r="670">
          <cell r="B670" t="str">
            <v>TA138SER0S1C4400B-3</v>
          </cell>
          <cell r="C670" t="str">
            <v>Torre de ángulo mayor tipo BS1 (65°)Tipo BS1-3</v>
          </cell>
          <cell r="D670">
            <v>7458.9714522391014</v>
          </cell>
        </row>
        <row r="671">
          <cell r="B671" t="str">
            <v>TA138SER0S1C4400B±0</v>
          </cell>
          <cell r="C671" t="str">
            <v>Torre de ángulo mayor tipo BS1 (65°)Tipo BS1±0</v>
          </cell>
          <cell r="D671">
            <v>8306.2042897985539</v>
          </cell>
        </row>
        <row r="672">
          <cell r="B672" t="str">
            <v>TA138SER0S1C4400B+3</v>
          </cell>
          <cell r="C672" t="str">
            <v>Torre de ángulo mayor tipo BS1 (65°)Tipo BS1+3</v>
          </cell>
          <cell r="D672">
            <v>9302.9488045743819</v>
          </cell>
        </row>
        <row r="673">
          <cell r="B673" t="str">
            <v>TA138SER0S1C4400R-3</v>
          </cell>
          <cell r="C673" t="str">
            <v>Torre de anclaje, retención intermedia y terminal (15°) Tipo RS1-3</v>
          </cell>
          <cell r="D673">
            <v>9603.9075046066519</v>
          </cell>
        </row>
        <row r="674">
          <cell r="B674" t="str">
            <v>TA138SER0S1C4400R±0</v>
          </cell>
          <cell r="C674" t="str">
            <v>Torre de anclaje, retención intermedia y terminal (15°) Tipo RS1±0</v>
          </cell>
          <cell r="D674">
            <v>10706.697329550336</v>
          </cell>
        </row>
        <row r="675">
          <cell r="B675" t="str">
            <v>TA138SER0S1C4400R+3</v>
          </cell>
          <cell r="C675" t="str">
            <v>Torre de anclaje, retención intermedia y terminal (15°) Tipo RS1+3</v>
          </cell>
          <cell r="D675">
            <v>11809.48715449402</v>
          </cell>
        </row>
        <row r="676">
          <cell r="B676" t="str">
            <v>TA138SER0S1C4300S-6</v>
          </cell>
          <cell r="C676" t="str">
            <v>Torre de suspensión tipo SS1 (5°)Tipo SS1-6</v>
          </cell>
          <cell r="D676">
            <v>3040.2379447924222</v>
          </cell>
        </row>
        <row r="677">
          <cell r="B677" t="str">
            <v>TA138SER0S1C4300S-3</v>
          </cell>
          <cell r="C677" t="str">
            <v>Torre de suspensión tipo SS1 (5°)Tipo SS1-3</v>
          </cell>
          <cell r="D677">
            <v>3478.4704413390778</v>
          </cell>
        </row>
        <row r="678">
          <cell r="B678" t="str">
            <v>TA138SER0S1C4300S±0</v>
          </cell>
          <cell r="C678" t="str">
            <v>Torre de suspensión tipo SS1 (5°)Tipo SS1±0</v>
          </cell>
          <cell r="D678">
            <v>3912.7901477379951</v>
          </cell>
        </row>
        <row r="679">
          <cell r="B679" t="str">
            <v>TA138SER0S1C4300S+3</v>
          </cell>
          <cell r="C679" t="str">
            <v>Torre de suspensión tipo SS1 (5°)Tipo SS1+3</v>
          </cell>
          <cell r="D679">
            <v>4343.1970639891751</v>
          </cell>
        </row>
        <row r="680">
          <cell r="B680" t="str">
            <v>TA138SER0S1C4300S+6</v>
          </cell>
          <cell r="C680" t="str">
            <v>Torre de suspensión tipo SS1 (5°)Tipo SS1+6</v>
          </cell>
          <cell r="D680">
            <v>4773.6039802403538</v>
          </cell>
        </row>
        <row r="681">
          <cell r="B681" t="str">
            <v>TA138SER0S1C4300A-3</v>
          </cell>
          <cell r="C681" t="str">
            <v>Torre de ángulo menor tipo AS1 (30°)Tipo AS1-3</v>
          </cell>
          <cell r="D681">
            <v>5351.5935152839156</v>
          </cell>
        </row>
        <row r="682">
          <cell r="B682" t="str">
            <v>TA138SER0S1C4300A±0</v>
          </cell>
          <cell r="C682" t="str">
            <v>Torre de ángulo menor tipo AS1 (30°)Tipo AS1±0</v>
          </cell>
          <cell r="D682">
            <v>5939.6154442662764</v>
          </cell>
        </row>
        <row r="683">
          <cell r="B683" t="str">
            <v>TA138SER0S1C4300A+3</v>
          </cell>
          <cell r="C683" t="str">
            <v>Torre de ángulo menor tipo AS1 (30°)Tipo AS1+3</v>
          </cell>
          <cell r="D683">
            <v>6527.6373732486372</v>
          </cell>
        </row>
        <row r="684">
          <cell r="B684" t="str">
            <v>TA138SER0S1C4300B-3</v>
          </cell>
          <cell r="C684" t="str">
            <v>Torre de ángulo mayor tipo BS1 (65°)Tipo BS1-3</v>
          </cell>
          <cell r="D684">
            <v>7221.9309017598116</v>
          </cell>
        </row>
        <row r="685">
          <cell r="B685" t="str">
            <v>TA138SER0S1C4300B±0</v>
          </cell>
          <cell r="C685" t="str">
            <v>Torre de ángulo mayor tipo BS1 (65°)Tipo BS1±0</v>
          </cell>
          <cell r="D685">
            <v>8042.2393115365385</v>
          </cell>
        </row>
        <row r="686">
          <cell r="B686" t="str">
            <v>TA138SER0S1C4300B+3</v>
          </cell>
          <cell r="C686" t="str">
            <v>Torre de ángulo mayor tipo BS1 (65°)Tipo BS1+3</v>
          </cell>
          <cell r="D686">
            <v>9007.3080289209247</v>
          </cell>
        </row>
        <row r="687">
          <cell r="B687" t="str">
            <v>TA138SER0S1C4300R-3</v>
          </cell>
          <cell r="C687" t="str">
            <v>Torre de anclaje, retención intermedia y terminal (15°) Tipo RS1-3</v>
          </cell>
          <cell r="D687">
            <v>9298.7024858958248</v>
          </cell>
        </row>
        <row r="688">
          <cell r="B688" t="str">
            <v>TA138SER0S1C4300R±0</v>
          </cell>
          <cell r="C688" t="str">
            <v>Torre de anclaje, retención intermedia y terminal (15°) Tipo RS1±0</v>
          </cell>
          <cell r="D688">
            <v>10366.446472570597</v>
          </cell>
        </row>
        <row r="689">
          <cell r="B689" t="str">
            <v>TA138SER0S1C4300R+3</v>
          </cell>
          <cell r="C689" t="str">
            <v>Torre de anclaje, retención intermedia y terminal (15°) Tipo RS1+3</v>
          </cell>
          <cell r="D689">
            <v>11434.190459245368</v>
          </cell>
        </row>
        <row r="690">
          <cell r="B690" t="str">
            <v>TA138SER0S1C4240S-6</v>
          </cell>
          <cell r="C690" t="str">
            <v>Torre de suspensión tipo SS1 (5°)Tipo SS1-6</v>
          </cell>
          <cell r="D690">
            <v>2612.2482169972659</v>
          </cell>
        </row>
        <row r="691">
          <cell r="B691" t="str">
            <v>TA138SER0S1C4240S-3</v>
          </cell>
          <cell r="C691" t="str">
            <v>Torre de suspensión tipo SS1 (5°)Tipo SS1-3</v>
          </cell>
          <cell r="D691">
            <v>2988.7885005284033</v>
          </cell>
        </row>
        <row r="692">
          <cell r="B692" t="str">
            <v>TA138SER0S1C4240S±0</v>
          </cell>
          <cell r="C692" t="str">
            <v>Torre de suspensión tipo SS1 (5°)Tipo SS1±0</v>
          </cell>
          <cell r="D692">
            <v>3361.9668172422985</v>
          </cell>
        </row>
        <row r="693">
          <cell r="B693" t="str">
            <v>TA138SER0S1C4240S+3</v>
          </cell>
          <cell r="C693" t="str">
            <v>Torre de suspensión tipo SS1 (5°)Tipo SS1+3</v>
          </cell>
          <cell r="D693">
            <v>3731.7831671389517</v>
          </cell>
        </row>
        <row r="694">
          <cell r="B694" t="str">
            <v>TA138SER0S1C4240S+6</v>
          </cell>
          <cell r="C694" t="str">
            <v>Torre de suspensión tipo SS1 (5°)Tipo SS1+6</v>
          </cell>
          <cell r="D694">
            <v>4101.5995170356036</v>
          </cell>
        </row>
        <row r="695">
          <cell r="B695" t="str">
            <v>TA138SER0S1C4240A-3</v>
          </cell>
          <cell r="C695" t="str">
            <v>Torre de ángulo menor tipo AS1 (30°)Tipo AS1-3</v>
          </cell>
          <cell r="D695">
            <v>4598.2225313450026</v>
          </cell>
        </row>
        <row r="696">
          <cell r="B696" t="str">
            <v>TA138SER0S1C4240A±0</v>
          </cell>
          <cell r="C696" t="str">
            <v>Torre de ángulo menor tipo AS1 (30°)Tipo AS1±0</v>
          </cell>
          <cell r="D696">
            <v>5103.4656285738092</v>
          </cell>
        </row>
        <row r="697">
          <cell r="B697" t="str">
            <v>TA138SER0S1C4240A+3</v>
          </cell>
          <cell r="C697" t="str">
            <v>Torre de ángulo menor tipo AS1 (30°)Tipo AS1+3</v>
          </cell>
          <cell r="D697">
            <v>5608.7087258026158</v>
          </cell>
        </row>
        <row r="698">
          <cell r="B698" t="str">
            <v>TA138SER0S1C4240B-3</v>
          </cell>
          <cell r="C698" t="str">
            <v>Torre de ángulo mayor tipo BS1 (65°)Tipo BS1-3</v>
          </cell>
          <cell r="D698">
            <v>6205.2630300578667</v>
          </cell>
        </row>
        <row r="699">
          <cell r="B699" t="str">
            <v>TA138SER0S1C4240B±0</v>
          </cell>
          <cell r="C699" t="str">
            <v>Torre de ángulo mayor tipo BS1 (65°)Tipo BS1±0</v>
          </cell>
          <cell r="D699">
            <v>6910.0924610889379</v>
          </cell>
        </row>
        <row r="700">
          <cell r="B700" t="str">
            <v>TA138SER0S1C4240B+3</v>
          </cell>
          <cell r="C700" t="str">
            <v>Torre de ángulo mayor tipo BS1 (65°)Tipo BS1+3</v>
          </cell>
          <cell r="D700">
            <v>7739.3035564196107</v>
          </cell>
        </row>
        <row r="701">
          <cell r="B701" t="str">
            <v>TA138SER0S1C4240R-3</v>
          </cell>
          <cell r="C701" t="str">
            <v>Torre de anclaje, retención intermedia y terminal (15°) Tipo RS1-3</v>
          </cell>
          <cell r="D701">
            <v>7989.6769365622449</v>
          </cell>
        </row>
        <row r="702">
          <cell r="B702" t="str">
            <v>TA138SER0S1C4240R±0</v>
          </cell>
          <cell r="C702" t="str">
            <v>Torre de anclaje, retención intermedia y terminal (15°) Tipo RS1±0</v>
          </cell>
          <cell r="D702">
            <v>8907.10918234364</v>
          </cell>
        </row>
        <row r="703">
          <cell r="B703" t="str">
            <v>TA138SER0S1C4240R+3</v>
          </cell>
          <cell r="C703" t="str">
            <v>Torre de anclaje, retención intermedia y terminal (15°) Tipo RS1+3</v>
          </cell>
          <cell r="D703">
            <v>9824.5414281250341</v>
          </cell>
        </row>
        <row r="704">
          <cell r="B704" t="str">
            <v>TA060SIR2S1C2250S-6</v>
          </cell>
          <cell r="C704" t="str">
            <v>Torre de suspensión tipo S1 (5°)Tipo S1-6</v>
          </cell>
          <cell r="D704">
            <v>2694.4966277198537</v>
          </cell>
        </row>
        <row r="705">
          <cell r="B705" t="str">
            <v>TA060SIR2S1C2250S-3</v>
          </cell>
          <cell r="C705" t="str">
            <v>Torre de suspensión tipo S1 (5°)Tipo S1-3</v>
          </cell>
          <cell r="D705">
            <v>3082.8925380218147</v>
          </cell>
        </row>
        <row r="706">
          <cell r="B706" t="str">
            <v>TA060SIR2S1C2250S±0</v>
          </cell>
          <cell r="C706" t="str">
            <v>Torre de suspensión tipo S1 (5°)Tipo S1±0</v>
          </cell>
          <cell r="D706">
            <v>3467.8206276960796</v>
          </cell>
        </row>
        <row r="707">
          <cell r="B707" t="str">
            <v>TA060SIR2S1C2250S+3</v>
          </cell>
          <cell r="C707" t="str">
            <v>Torre de suspensión tipo S1 (5°)Tipo S1+3</v>
          </cell>
          <cell r="D707">
            <v>3849.2808967426486</v>
          </cell>
        </row>
        <row r="708">
          <cell r="B708" t="str">
            <v>TA060SIR2S1C2250S+6</v>
          </cell>
          <cell r="C708" t="str">
            <v>Torre de suspensión tipo S1 (5°)Tipo S1+6</v>
          </cell>
          <cell r="D708">
            <v>4230.7411657892171</v>
          </cell>
        </row>
        <row r="709">
          <cell r="B709" t="str">
            <v>TA060SIR2S1C2250A-3</v>
          </cell>
          <cell r="C709" t="str">
            <v>Torre de ángulo menor tipo A1 (30°)Tipo A1-3</v>
          </cell>
          <cell r="D709">
            <v>4743.0006932712267</v>
          </cell>
        </row>
        <row r="710">
          <cell r="B710" t="str">
            <v>TA060SIR2S1C2250A±0</v>
          </cell>
          <cell r="C710" t="str">
            <v>Torre de ángulo menor tipo A1 (30°)Tipo A1±0</v>
          </cell>
          <cell r="D710">
            <v>5264.1517128426485</v>
          </cell>
        </row>
        <row r="711">
          <cell r="B711" t="str">
            <v>TA060SIR2S1C2250A+3</v>
          </cell>
          <cell r="C711" t="str">
            <v>Torre de ángulo menor tipo A1 (30°)Tipo A1+3</v>
          </cell>
          <cell r="D711">
            <v>5785.3027324140703</v>
          </cell>
        </row>
        <row r="712">
          <cell r="B712" t="str">
            <v>TA060SIR2S1C2250B-3</v>
          </cell>
          <cell r="C712" t="str">
            <v>Torre de ángulo mayor tipo B1 (65°)Tipo B1-3</v>
          </cell>
          <cell r="D712">
            <v>6400.6399544316746</v>
          </cell>
        </row>
        <row r="713">
          <cell r="B713" t="str">
            <v>TA060SIR2S1C2250B±0</v>
          </cell>
          <cell r="C713" t="str">
            <v>Torre de ángulo mayor tipo B1 (65°)Tipo B1±0</v>
          </cell>
          <cell r="D713">
            <v>7127.6614191889466</v>
          </cell>
        </row>
        <row r="714">
          <cell r="B714" t="str">
            <v>TA060SIR2S1C2250B+3</v>
          </cell>
          <cell r="C714" t="str">
            <v>Torre de ángulo mayor tipo B1 (65°)Tipo B1+3</v>
          </cell>
          <cell r="D714">
            <v>7982.9807894916212</v>
          </cell>
        </row>
        <row r="715">
          <cell r="B715" t="str">
            <v>TA060SIR2S1C2250R-3</v>
          </cell>
          <cell r="C715" t="str">
            <v>Torre de anclaje, retención intermedia y terminal (15°) Tipo R1-3</v>
          </cell>
          <cell r="D715">
            <v>8241.2373456930927</v>
          </cell>
        </row>
        <row r="716">
          <cell r="B716" t="str">
            <v>TA060SIR2S1C2250R±0</v>
          </cell>
          <cell r="C716" t="str">
            <v>Torre de anclaje, retención intermedia y terminal (15°) Tipo R1±0</v>
          </cell>
          <cell r="D716">
            <v>9187.5555693345523</v>
          </cell>
        </row>
        <row r="717">
          <cell r="B717" t="str">
            <v>TA060SIR2S1C2250R+3</v>
          </cell>
          <cell r="C717" t="str">
            <v>Torre de anclaje, retención intermedia y terminal (15°) Tipo R1+3</v>
          </cell>
          <cell r="D717">
            <v>10133.873792976012</v>
          </cell>
        </row>
        <row r="718">
          <cell r="B718" t="str">
            <v>TA060SIR2D1C2250S-6</v>
          </cell>
          <cell r="C718" t="str">
            <v>Torre de suspensión tipo S2 (5°)Tipo S2-6</v>
          </cell>
          <cell r="D718">
            <v>3645.2393807820918</v>
          </cell>
        </row>
        <row r="719">
          <cell r="B719" t="str">
            <v>TA060SIR2D1C2250S-3</v>
          </cell>
          <cell r="C719" t="str">
            <v>Torre de suspensión tipo S2 (5°)Tipo S2-3</v>
          </cell>
          <cell r="D719">
            <v>4170.6792915254564</v>
          </cell>
        </row>
        <row r="720">
          <cell r="B720" t="str">
            <v>TA060SIR2D1C2250S±0</v>
          </cell>
          <cell r="C720" t="str">
            <v>Torre de suspensión tipo S2 (5°)Tipo S2±0</v>
          </cell>
          <cell r="D720">
            <v>4691.4277744943265</v>
          </cell>
        </row>
        <row r="721">
          <cell r="B721" t="str">
            <v>TA060SIR2D1C2250S+3</v>
          </cell>
          <cell r="C721" t="str">
            <v>Torre de suspensión tipo S2 (5°)Tipo S2+3</v>
          </cell>
          <cell r="D721">
            <v>5207.484829688703</v>
          </cell>
        </row>
        <row r="722">
          <cell r="B722" t="str">
            <v>TA060SIR2D1C2250S+6</v>
          </cell>
          <cell r="C722" t="str">
            <v>Torre de suspensión tipo S2 (5°)Tipo S2+6</v>
          </cell>
          <cell r="D722">
            <v>5723.5418848830786</v>
          </cell>
        </row>
        <row r="723">
          <cell r="B723" t="str">
            <v>TA060SIR2D1C2250A-3</v>
          </cell>
          <cell r="C723" t="str">
            <v>Torre de ángulo menor tipo A2 (30°)Tipo A2-3</v>
          </cell>
          <cell r="D723">
            <v>6416.5502128758308</v>
          </cell>
        </row>
        <row r="724">
          <cell r="B724" t="str">
            <v>TA060SIR2D1C2250A±0</v>
          </cell>
          <cell r="C724" t="str">
            <v>Torre de ángulo menor tipo A2 (30°)Tipo A2±0</v>
          </cell>
          <cell r="D724">
            <v>7121.5873616823874</v>
          </cell>
        </row>
        <row r="725">
          <cell r="B725" t="str">
            <v>TA060SIR2D1C2250A+3</v>
          </cell>
          <cell r="C725" t="str">
            <v>Torre de ángulo menor tipo A2 (30°)Tipo A2+3</v>
          </cell>
          <cell r="D725">
            <v>7826.624510488944</v>
          </cell>
        </row>
        <row r="726">
          <cell r="B726" t="str">
            <v>TA060SIR2D1C2250B-3</v>
          </cell>
          <cell r="C726" t="str">
            <v>Torre de ángulo mayor tipo B2 (65°)Tipo B2-3</v>
          </cell>
          <cell r="D726">
            <v>8659.0811003707222</v>
          </cell>
        </row>
        <row r="727">
          <cell r="B727" t="str">
            <v>TA060SIR2D1C2250B±0</v>
          </cell>
          <cell r="C727" t="str">
            <v>Torre de ángulo mayor tipo B2 (65°)Tipo B2±0</v>
          </cell>
          <cell r="D727">
            <v>9642.629287717953</v>
          </cell>
        </row>
        <row r="728">
          <cell r="B728" t="str">
            <v>TA060SIR2D1C2250B+3</v>
          </cell>
          <cell r="C728" t="str">
            <v>Torre de ángulo mayor tipo B2 (65°)Tipo B2+3</v>
          </cell>
          <cell r="D728">
            <v>10799.744802244108</v>
          </cell>
        </row>
        <row r="729">
          <cell r="B729" t="str">
            <v>TA060SIR2D1C2250R-3</v>
          </cell>
          <cell r="C729" t="str">
            <v>Torre de anclaje, retención intermedia y terminal (15°) Tipo R2-3</v>
          </cell>
          <cell r="D729">
            <v>11149.126189225992</v>
          </cell>
        </row>
        <row r="730">
          <cell r="B730" t="str">
            <v>TA060SIR2D1C2250R±0</v>
          </cell>
          <cell r="C730" t="str">
            <v>Torre de anclaje, retención intermedia y terminal (15°) Tipo R2±0</v>
          </cell>
          <cell r="D730">
            <v>12429.34915186844</v>
          </cell>
        </row>
        <row r="731">
          <cell r="B731" t="str">
            <v>TA060SIR2D1C2250R+3</v>
          </cell>
          <cell r="C731" t="str">
            <v>Torre de anclaje, retención intermedia y terminal (15°) Tipo R2+3</v>
          </cell>
          <cell r="D731">
            <v>13709.572114510889</v>
          </cell>
        </row>
        <row r="732">
          <cell r="B732" t="str">
            <v>TA060SIR1S1C1070S-6</v>
          </cell>
          <cell r="C732" t="str">
            <v>Torre de suspensión tipo S1 (5°)Tipo S1-6</v>
          </cell>
          <cell r="D732">
            <v>1832.6282229357078</v>
          </cell>
        </row>
        <row r="733">
          <cell r="B733" t="str">
            <v>TA060SIR1S1C1070S-3</v>
          </cell>
          <cell r="C733" t="str">
            <v>Torre de suspensión tipo S1 (5°)Tipo S1-3</v>
          </cell>
          <cell r="D733">
            <v>2096.7908496651789</v>
          </cell>
        </row>
        <row r="734">
          <cell r="B734" t="str">
            <v>TA060SIR1S1C1070S±0</v>
          </cell>
          <cell r="C734" t="str">
            <v>Torre de suspensión tipo S1 (5°)Tipo S1±0</v>
          </cell>
          <cell r="D734">
            <v>2358.5948815131374</v>
          </cell>
        </row>
        <row r="735">
          <cell r="B735" t="str">
            <v>TA060SIR1S1C1070S+3</v>
          </cell>
          <cell r="C735" t="str">
            <v>Torre de suspensión tipo S1 (5°)Tipo S1+3</v>
          </cell>
          <cell r="D735">
            <v>2618.0403184795828</v>
          </cell>
        </row>
        <row r="736">
          <cell r="B736" t="str">
            <v>TA060SIR1S1C1070S+6</v>
          </cell>
          <cell r="C736" t="str">
            <v>Torre de suspensión tipo S1 (5°)Tipo S1+6</v>
          </cell>
          <cell r="D736">
            <v>2877.4857554460277</v>
          </cell>
        </row>
        <row r="737">
          <cell r="B737" t="str">
            <v>TA060SIR1S1C1070A-3</v>
          </cell>
          <cell r="C737" t="str">
            <v>Torre de ángulo menor tipo A1 (30°)Tipo A1-3</v>
          </cell>
          <cell r="D737">
            <v>3225.8926741533851</v>
          </cell>
        </row>
        <row r="738">
          <cell r="B738" t="str">
            <v>TA060SIR1S1C1070A±0</v>
          </cell>
          <cell r="C738" t="str">
            <v>Torre de ángulo menor tipo A1 (30°)Tipo A1±0</v>
          </cell>
          <cell r="D738">
            <v>3580.3470301369425</v>
          </cell>
        </row>
        <row r="739">
          <cell r="B739" t="str">
            <v>TA060SIR1S1C1070A+3</v>
          </cell>
          <cell r="C739" t="str">
            <v>Torre de ángulo menor tipo A1 (30°)Tipo A1+3</v>
          </cell>
          <cell r="D739">
            <v>3934.8013861205</v>
          </cell>
        </row>
        <row r="740">
          <cell r="B740" t="str">
            <v>TA060SIR1S1C1070B-3</v>
          </cell>
          <cell r="C740" t="str">
            <v>Torre de ángulo mayor tipo B1 (65°)Tipo B1-3</v>
          </cell>
          <cell r="D740">
            <v>4353.3153111672682</v>
          </cell>
        </row>
        <row r="741">
          <cell r="B741" t="str">
            <v>TA060SIR1S1C1070B±0</v>
          </cell>
          <cell r="C741" t="str">
            <v>Torre de ángulo mayor tipo B1 (65°)Tipo B1±0</v>
          </cell>
          <cell r="D741">
            <v>4847.7898788054208</v>
          </cell>
        </row>
        <row r="742">
          <cell r="B742" t="str">
            <v>TA060SIR1S1C1070B+3</v>
          </cell>
          <cell r="C742" t="str">
            <v>Torre de ángulo mayor tipo B1 (65°)Tipo B1+3</v>
          </cell>
          <cell r="D742">
            <v>5429.5246642620714</v>
          </cell>
        </row>
        <row r="743">
          <cell r="B743" t="str">
            <v>TA060SIR1S1C1070R-3</v>
          </cell>
          <cell r="C743" t="str">
            <v>Torre de anclaje, retención intermedia y terminal (15°) Tipo R1-3</v>
          </cell>
          <cell r="D743">
            <v>5605.1746349408277</v>
          </cell>
        </row>
        <row r="744">
          <cell r="B744" t="str">
            <v>TA060SIR1S1C1070R±0</v>
          </cell>
          <cell r="C744" t="str">
            <v>Torre de anclaje, retención intermedia y terminal (15°) Tipo R1±0</v>
          </cell>
          <cell r="D744">
            <v>6248.8011537801867</v>
          </cell>
        </row>
        <row r="745">
          <cell r="B745" t="str">
            <v>TA060SIR1S1C1070R+3</v>
          </cell>
          <cell r="C745" t="str">
            <v>Torre de anclaje, retención intermedia y terminal (15°) Tipo R1+3</v>
          </cell>
          <cell r="D745">
            <v>6892.4276726195458</v>
          </cell>
        </row>
        <row r="746">
          <cell r="B746" t="str">
            <v>TA060SIR1D1C1070S-6</v>
          </cell>
          <cell r="C746" t="str">
            <v>Torre de suspensión tipo S2 (5°)Tipo S2-6</v>
          </cell>
          <cell r="D746">
            <v>2271.9624624356939</v>
          </cell>
        </row>
        <row r="747">
          <cell r="B747" t="str">
            <v>TA060SIR1D1C1070S-3</v>
          </cell>
          <cell r="C747" t="str">
            <v>Torre de suspensión tipo S2 (5°)Tipo S2-3</v>
          </cell>
          <cell r="D747">
            <v>2599.4525471111092</v>
          </cell>
        </row>
        <row r="748">
          <cell r="B748" t="str">
            <v>TA060SIR1D1C1070S±0</v>
          </cell>
          <cell r="C748" t="str">
            <v>Torre de suspensión tipo S2 (5°)Tipo S2±0</v>
          </cell>
          <cell r="D748">
            <v>2924.0186131733512</v>
          </cell>
        </row>
        <row r="749">
          <cell r="B749" t="str">
            <v>TA060SIR1D1C1070S+3</v>
          </cell>
          <cell r="C749" t="str">
            <v>Torre de suspensión tipo S2 (5°)Tipo S2+3</v>
          </cell>
          <cell r="D749">
            <v>3245.66066062242</v>
          </cell>
        </row>
        <row r="750">
          <cell r="B750" t="str">
            <v>TA060SIR1D1C1070S+6</v>
          </cell>
          <cell r="C750" t="str">
            <v>Torre de suspensión tipo S2 (5°)Tipo S2+6</v>
          </cell>
          <cell r="D750">
            <v>3567.3027080714883</v>
          </cell>
        </row>
        <row r="751">
          <cell r="B751" t="str">
            <v>TA060SIR1D1C1070A-3</v>
          </cell>
          <cell r="C751" t="str">
            <v>Torre de ángulo menor tipo A2 (30°)Tipo A2-3</v>
          </cell>
          <cell r="D751">
            <v>3999.2328895722294</v>
          </cell>
        </row>
        <row r="752">
          <cell r="B752" t="str">
            <v>TA060SIR1D1C1070A±0</v>
          </cell>
          <cell r="C752" t="str">
            <v>Torre de ángulo menor tipo A2 (30°)Tipo A2±0</v>
          </cell>
          <cell r="D752">
            <v>4438.660254797147</v>
          </cell>
        </row>
        <row r="753">
          <cell r="B753" t="str">
            <v>TA060SIR1D1C1070A+3</v>
          </cell>
          <cell r="C753" t="str">
            <v>Torre de ángulo menor tipo A2 (30°)Tipo A2+3</v>
          </cell>
          <cell r="D753">
            <v>4878.0876200220646</v>
          </cell>
        </row>
        <row r="754">
          <cell r="B754" t="str">
            <v>TA060SIR1D1C1070B-3</v>
          </cell>
          <cell r="C754" t="str">
            <v>Torre de ángulo mayor tipo B2 (65°)Tipo B2-3</v>
          </cell>
          <cell r="D754">
            <v>5396.9314945258129</v>
          </cell>
        </row>
        <row r="755">
          <cell r="B755" t="str">
            <v>TA060SIR1D1C1070B±0</v>
          </cell>
          <cell r="C755" t="str">
            <v>Torre de ángulo mayor tipo B2 (65°)Tipo B2±0</v>
          </cell>
          <cell r="D755">
            <v>6009.9459849953373</v>
          </cell>
        </row>
        <row r="756">
          <cell r="B756" t="str">
            <v>TA060SIR1D1C1070B+3</v>
          </cell>
          <cell r="C756" t="str">
            <v>Torre de ángulo mayor tipo B2 (65°)Tipo B2+3</v>
          </cell>
          <cell r="D756">
            <v>6731.1395031947786</v>
          </cell>
        </row>
        <row r="757">
          <cell r="B757" t="str">
            <v>TA060SIR1D1C1070R-3</v>
          </cell>
          <cell r="C757" t="str">
            <v>Torre de anclaje, retención intermedia y terminal (15°) Tipo R2-3</v>
          </cell>
          <cell r="D757">
            <v>6948.8978760691143</v>
          </cell>
        </row>
        <row r="758">
          <cell r="B758" t="str">
            <v>TA060SIR1D1C1070R±0</v>
          </cell>
          <cell r="C758" t="str">
            <v>Torre de anclaje, retención intermedia y terminal (15°) Tipo R2±0</v>
          </cell>
          <cell r="D758">
            <v>7746.8203746589897</v>
          </cell>
        </row>
        <row r="759">
          <cell r="B759" t="str">
            <v>TA060SIR1D1C1070R+3</v>
          </cell>
          <cell r="C759" t="str">
            <v>Torre de anclaje, retención intermedia y terminal (15°) Tipo R2+3</v>
          </cell>
          <cell r="D759">
            <v>8544.7428732488661</v>
          </cell>
        </row>
        <row r="760">
          <cell r="B760" t="str">
            <v>TA060SIR1S1C1240S-6</v>
          </cell>
          <cell r="C760" t="str">
            <v>Torre de suspensión tipo S1 (5°)Tipo S1-6</v>
          </cell>
          <cell r="D760">
            <v>2348.2208322297702</v>
          </cell>
        </row>
        <row r="761">
          <cell r="B761" t="str">
            <v>TA060SIR1S1C1240S-3</v>
          </cell>
          <cell r="C761" t="str">
            <v>Torre de suspensión tipo S1 (5°)Tipo S1-3</v>
          </cell>
          <cell r="D761">
            <v>2686.7031143529803</v>
          </cell>
        </row>
        <row r="762">
          <cell r="B762" t="str">
            <v>TA060SIR1S1C1240S±0</v>
          </cell>
          <cell r="C762" t="str">
            <v>Torre de suspensión tipo S1 (5°)Tipo S1±0</v>
          </cell>
          <cell r="D762">
            <v>3022.1632332429476</v>
          </cell>
        </row>
        <row r="763">
          <cell r="B763" t="str">
            <v>TA060SIR1S1C1240S+3</v>
          </cell>
          <cell r="C763" t="str">
            <v>Torre de suspensión tipo S1 (5°)Tipo S1+3</v>
          </cell>
          <cell r="D763">
            <v>3354.6011888996723</v>
          </cell>
        </row>
        <row r="764">
          <cell r="B764" t="str">
            <v>TA060SIR1S1C1240S+6</v>
          </cell>
          <cell r="C764" t="str">
            <v>Torre de suspensión tipo S1 (5°)Tipo S1+6</v>
          </cell>
          <cell r="D764">
            <v>3687.039144556396</v>
          </cell>
        </row>
        <row r="765">
          <cell r="B765" t="str">
            <v>TA060SIR1S1C1240A-3</v>
          </cell>
          <cell r="C765" t="str">
            <v>Torre de ángulo menor tipo A1 (30°)Tipo A1-3</v>
          </cell>
          <cell r="D765">
            <v>4133.4670530445783</v>
          </cell>
        </row>
        <row r="766">
          <cell r="B766" t="str">
            <v>TA060SIR1S1C1240A±0</v>
          </cell>
          <cell r="C766" t="str">
            <v>Torre de ángulo menor tipo A1 (30°)Tipo A1±0</v>
          </cell>
          <cell r="D766">
            <v>4587.6437880627946</v>
          </cell>
        </row>
        <row r="767">
          <cell r="B767" t="str">
            <v>TA060SIR1S1C1240A+3</v>
          </cell>
          <cell r="C767" t="str">
            <v>Torre de ángulo menor tipo A1 (30°)Tipo A1+3</v>
          </cell>
          <cell r="D767">
            <v>5041.8205230810108</v>
          </cell>
        </row>
        <row r="768">
          <cell r="B768" t="str">
            <v>TA060SIR1S1C1240B-3</v>
          </cell>
          <cell r="C768" t="str">
            <v>Torre de ángulo mayor tipo B1 (65°)Tipo B1-3</v>
          </cell>
          <cell r="D768">
            <v>5578.0793807552473</v>
          </cell>
        </row>
        <row r="769">
          <cell r="B769" t="str">
            <v>TA060SIR1S1C1240B±0</v>
          </cell>
          <cell r="C769" t="str">
            <v>Torre de ángulo mayor tipo B1 (65°)Tipo B1±0</v>
          </cell>
          <cell r="D769">
            <v>6211.669689037024</v>
          </cell>
        </row>
        <row r="770">
          <cell r="B770" t="str">
            <v>TA060SIR1S1C1240B+3</v>
          </cell>
          <cell r="C770" t="str">
            <v>Torre de ángulo mayor tipo B1 (65°)Tipo B1+3</v>
          </cell>
          <cell r="D770">
            <v>6957.0700517214673</v>
          </cell>
        </row>
        <row r="771">
          <cell r="B771" t="str">
            <v>TA060SIR1S1C1240R-3</v>
          </cell>
          <cell r="C771" t="str">
            <v>Torre de anclaje, retención intermedia y terminal (15°) Tipo R1-3</v>
          </cell>
          <cell r="D771">
            <v>7182.1374795643451</v>
          </cell>
        </row>
        <row r="772">
          <cell r="B772" t="str">
            <v>TA060SIR1S1C1240R±0</v>
          </cell>
          <cell r="C772" t="str">
            <v>Torre de anclaje, retención intermedia y terminal (15°) Tipo R1±0</v>
          </cell>
          <cell r="D772">
            <v>8006.8422291687239</v>
          </cell>
        </row>
        <row r="773">
          <cell r="B773" t="str">
            <v>TA060SIR1S1C1240R+3</v>
          </cell>
          <cell r="C773" t="str">
            <v>Torre de anclaje, retención intermedia y terminal (15°) Tipo R1+3</v>
          </cell>
          <cell r="D773">
            <v>8831.5469787731017</v>
          </cell>
        </row>
        <row r="774">
          <cell r="B774" t="str">
            <v>TA060SIR1S1C1120S-6</v>
          </cell>
          <cell r="C774" t="str">
            <v>Torre de suspensión tipo S1 (5°)Tipo S1-6</v>
          </cell>
          <cell r="D774">
            <v>2036.9650510077695</v>
          </cell>
        </row>
        <row r="775">
          <cell r="B775" t="str">
            <v>TA060SIR1S1C1120S-3</v>
          </cell>
          <cell r="C775" t="str">
            <v>Torre de suspensión tipo S1 (5°)Tipo S1-3</v>
          </cell>
          <cell r="D775">
            <v>2330.5816349368174</v>
          </cell>
        </row>
        <row r="776">
          <cell r="B776" t="str">
            <v>TA060SIR1S1C1120S±0</v>
          </cell>
          <cell r="C776" t="str">
            <v>Torre de suspensión tipo S1 (5°)Tipo S1±0</v>
          </cell>
          <cell r="D776">
            <v>2621.5766422236416</v>
          </cell>
        </row>
        <row r="777">
          <cell r="B777" t="str">
            <v>TA060SIR1S1C1120S+3</v>
          </cell>
          <cell r="C777" t="str">
            <v>Torre de suspensión tipo S1 (5°)Tipo S1+3</v>
          </cell>
          <cell r="D777">
            <v>2909.9500728682424</v>
          </cell>
        </row>
        <row r="778">
          <cell r="B778" t="str">
            <v>TA060SIR1S1C1120S+6</v>
          </cell>
          <cell r="C778" t="str">
            <v>Torre de suspensión tipo S1 (5°)Tipo S1+6</v>
          </cell>
          <cell r="D778">
            <v>3198.3235035128428</v>
          </cell>
        </row>
        <row r="779">
          <cell r="B779" t="str">
            <v>TA060SIR1S1C1120A-3</v>
          </cell>
          <cell r="C779" t="str">
            <v>Torre de ángulo menor tipo A1 (30°)Tipo A1-3</v>
          </cell>
          <cell r="D779">
            <v>3585.5775619488345</v>
          </cell>
        </row>
        <row r="780">
          <cell r="B780" t="str">
            <v>TA060SIR1S1C1120A±0</v>
          </cell>
          <cell r="C780" t="str">
            <v>Torre de ángulo menor tipo A1 (30°)Tipo A1±0</v>
          </cell>
          <cell r="D780">
            <v>3979.5533428954877</v>
          </cell>
        </row>
        <row r="781">
          <cell r="B781" t="str">
            <v>TA060SIR1S1C1120A+3</v>
          </cell>
          <cell r="C781" t="str">
            <v>Torre de ángulo menor tipo A1 (30°)Tipo A1+3</v>
          </cell>
          <cell r="D781">
            <v>4373.5291238421405</v>
          </cell>
        </row>
        <row r="782">
          <cell r="B782" t="str">
            <v>TA060SIR1S1C1120B-3</v>
          </cell>
          <cell r="C782" t="str">
            <v>Torre de ángulo mayor tipo B1 (65°)Tipo B1-3</v>
          </cell>
          <cell r="D782">
            <v>4838.7070731998811</v>
          </cell>
        </row>
        <row r="783">
          <cell r="B783" t="str">
            <v>TA060SIR1S1C1120B±0</v>
          </cell>
          <cell r="C783" t="str">
            <v>Torre de ángulo mayor tipo B1 (65°)Tipo B1±0</v>
          </cell>
          <cell r="D783">
            <v>5388.3152262804906</v>
          </cell>
        </row>
        <row r="784">
          <cell r="B784" t="str">
            <v>TA060SIR1S1C1120B+3</v>
          </cell>
          <cell r="C784" t="str">
            <v>Torre de ángulo mayor tipo B1 (65°)Tipo B1+3</v>
          </cell>
          <cell r="D784">
            <v>6034.9130534341502</v>
          </cell>
        </row>
        <row r="785">
          <cell r="B785" t="str">
            <v>TA060SIR1S1C1120R-3</v>
          </cell>
          <cell r="C785" t="str">
            <v>Torre de anclaje, retención intermedia y terminal (15°) Tipo R1-3</v>
          </cell>
          <cell r="D785">
            <v>6230.1478790279698</v>
          </cell>
        </row>
        <row r="786">
          <cell r="B786" t="str">
            <v>TA060SIR1S1C1120R±0</v>
          </cell>
          <cell r="C786" t="str">
            <v>Torre de anclaje, retención intermedia y terminal (15°) Tipo R1±0</v>
          </cell>
          <cell r="D786">
            <v>6945.5383266755516</v>
          </cell>
        </row>
        <row r="787">
          <cell r="B787" t="str">
            <v>TA060SIR1S1C1120R+3</v>
          </cell>
          <cell r="C787" t="str">
            <v>Torre de anclaje, retención intermedia y terminal (15°) Tipo R1+3</v>
          </cell>
          <cell r="D787">
            <v>7660.9287743231334</v>
          </cell>
        </row>
        <row r="788">
          <cell r="B788" t="str">
            <v>TA060SIR1D1C1240S-6</v>
          </cell>
          <cell r="C788" t="str">
            <v>Torre de suspensión tipo S2 (5°)Tipo S2-6</v>
          </cell>
          <cell r="D788">
            <v>3202.8412235250084</v>
          </cell>
        </row>
        <row r="789">
          <cell r="B789" t="str">
            <v>TA060SIR1D1C1240S-3</v>
          </cell>
          <cell r="C789" t="str">
            <v>Torre de suspensión tipo S2 (5°)Tipo S2-3</v>
          </cell>
          <cell r="D789">
            <v>3664.5120305196037</v>
          </cell>
        </row>
        <row r="790">
          <cell r="B790" t="str">
            <v>TA060SIR1D1C1240S±0</v>
          </cell>
          <cell r="C790" t="str">
            <v>Torre de suspensión tipo S2 (5°)Tipo S2±0</v>
          </cell>
          <cell r="D790">
            <v>4122.0607767374622</v>
          </cell>
        </row>
        <row r="791">
          <cell r="B791" t="str">
            <v>TA060SIR1D1C1240S+3</v>
          </cell>
          <cell r="C791" t="str">
            <v>Torre de suspensión tipo S2 (5°)Tipo S2+3</v>
          </cell>
          <cell r="D791">
            <v>4575.4874621785839</v>
          </cell>
        </row>
        <row r="792">
          <cell r="B792" t="str">
            <v>TA060SIR1D1C1240S+6</v>
          </cell>
          <cell r="C792" t="str">
            <v>Torre de suspensión tipo S2 (5°)Tipo S2+6</v>
          </cell>
          <cell r="D792">
            <v>5028.9141476197037</v>
          </cell>
        </row>
        <row r="793">
          <cell r="B793" t="str">
            <v>TA060SIR1D1C1240A-3</v>
          </cell>
          <cell r="C793" t="str">
            <v>Torre de ángulo menor tipo A2 (30°)Tipo A2-3</v>
          </cell>
          <cell r="D793">
            <v>5637.8167214378091</v>
          </cell>
        </row>
        <row r="794">
          <cell r="B794" t="str">
            <v>TA060SIR1D1C1240A±0</v>
          </cell>
          <cell r="C794" t="str">
            <v>Torre de ángulo menor tipo A2 (30°)Tipo A2±0</v>
          </cell>
          <cell r="D794">
            <v>6257.2882590874678</v>
          </cell>
        </row>
        <row r="795">
          <cell r="B795" t="str">
            <v>TA060SIR1D1C1240A+3</v>
          </cell>
          <cell r="C795" t="str">
            <v>Torre de ángulo menor tipo A2 (30°)Tipo A2+3</v>
          </cell>
          <cell r="D795">
            <v>6876.7597967371266</v>
          </cell>
        </row>
        <row r="796">
          <cell r="B796" t="str">
            <v>TA060SIR1D1C1240B-3</v>
          </cell>
          <cell r="C796" t="str">
            <v>Torre de ángulo mayor tipo B2 (65°)Tipo B2-3</v>
          </cell>
          <cell r="D796">
            <v>7608.1867359183807</v>
          </cell>
        </row>
        <row r="797">
          <cell r="B797" t="str">
            <v>TA060SIR1D1C1240B±0</v>
          </cell>
          <cell r="C797" t="str">
            <v>Torre de ángulo mayor tipo B2 (65°)Tipo B2±0</v>
          </cell>
          <cell r="D797">
            <v>8472.3683028044325</v>
          </cell>
        </row>
        <row r="798">
          <cell r="B798" t="str">
            <v>TA060SIR1D1C1240B+3</v>
          </cell>
          <cell r="C798" t="str">
            <v>Torre de ángulo mayor tipo B2 (65°)Tipo B2+3</v>
          </cell>
          <cell r="D798">
            <v>9489.0524991409657</v>
          </cell>
        </row>
        <row r="799">
          <cell r="B799" t="str">
            <v>TA060SIR1D1C1240R-3</v>
          </cell>
          <cell r="C799" t="str">
            <v>Torre de anclaje, retención intermedia y terminal (15°) Tipo R2-3</v>
          </cell>
          <cell r="D799">
            <v>9796.0318198564764</v>
          </cell>
        </row>
        <row r="800">
          <cell r="B800" t="str">
            <v>TA060SIR1D1C1240R±0</v>
          </cell>
          <cell r="C800" t="str">
            <v>Torre de anclaje, retención intermedia y terminal (15°) Tipo R2±0</v>
          </cell>
          <cell r="D800">
            <v>10920.882742314912</v>
          </cell>
        </row>
        <row r="801">
          <cell r="B801" t="str">
            <v>TA060SIR1D1C1240R+3</v>
          </cell>
          <cell r="C801" t="str">
            <v>Torre de anclaje, retención intermedia y terminal (15°) Tipo R2+3</v>
          </cell>
          <cell r="D801">
            <v>12045.733664773348</v>
          </cell>
        </row>
        <row r="802">
          <cell r="B802" t="str">
            <v>TA060SIR1D1C1120S-6</v>
          </cell>
          <cell r="C802" t="str">
            <v>Torre de suspensión tipo S2 (5°)Tipo S2-6</v>
          </cell>
          <cell r="D802">
            <v>2578.058530359508</v>
          </cell>
        </row>
        <row r="803">
          <cell r="B803" t="str">
            <v>TA060SIR1D1C1120S-3</v>
          </cell>
          <cell r="C803" t="str">
            <v>Torre de suspensión tipo S2 (5°)Tipo S2-3</v>
          </cell>
          <cell r="D803">
            <v>2949.6705707716897</v>
          </cell>
        </row>
        <row r="804">
          <cell r="B804" t="str">
            <v>TA060SIR1D1C1120S±0</v>
          </cell>
          <cell r="C804" t="str">
            <v>Torre de suspensión tipo S2 (5°)Tipo S2±0</v>
          </cell>
          <cell r="D804">
            <v>3317.9646465373335</v>
          </cell>
        </row>
        <row r="805">
          <cell r="B805" t="str">
            <v>TA060SIR1D1C1120S+3</v>
          </cell>
          <cell r="C805" t="str">
            <v>Torre de suspensión tipo S2 (5°)Tipo S2+3</v>
          </cell>
          <cell r="D805">
            <v>3682.9407576564404</v>
          </cell>
        </row>
        <row r="806">
          <cell r="B806" t="str">
            <v>TA060SIR1D1C1120S+6</v>
          </cell>
          <cell r="C806" t="str">
            <v>Torre de suspensión tipo S2 (5°)Tipo S2+6</v>
          </cell>
          <cell r="D806">
            <v>4047.9168687755468</v>
          </cell>
        </row>
        <row r="807">
          <cell r="B807" t="str">
            <v>TA060SIR1D1C1120A-3</v>
          </cell>
          <cell r="C807" t="str">
            <v>Torre de ángulo menor tipo A2 (30°)Tipo A2-3</v>
          </cell>
          <cell r="D807">
            <v>4538.0399704327492</v>
          </cell>
        </row>
        <row r="808">
          <cell r="B808" t="str">
            <v>TA060SIR1D1C1120A±0</v>
          </cell>
          <cell r="C808" t="str">
            <v>Torre de ángulo menor tipo A2 (30°)Tipo A2±0</v>
          </cell>
          <cell r="D808">
            <v>5036.6703334436725</v>
          </cell>
        </row>
        <row r="809">
          <cell r="B809" t="str">
            <v>TA060SIR1D1C1120A+3</v>
          </cell>
          <cell r="C809" t="str">
            <v>Torre de ángulo menor tipo A2 (30°)Tipo A2+3</v>
          </cell>
          <cell r="D809">
            <v>5535.3006964545957</v>
          </cell>
        </row>
        <row r="810">
          <cell r="B810" t="str">
            <v>TA060SIR1D1C1120B-3</v>
          </cell>
          <cell r="C810" t="str">
            <v>Torre de ángulo mayor tipo B2 (65°)Tipo B2-3</v>
          </cell>
          <cell r="D810">
            <v>6124.0471650714944</v>
          </cell>
        </row>
        <row r="811">
          <cell r="B811" t="str">
            <v>TA060SIR1D1C1120B±0</v>
          </cell>
          <cell r="C811" t="str">
            <v>Torre de ángulo mayor tipo B2 (65°)Tipo B2±0</v>
          </cell>
          <cell r="D811">
            <v>6819.6516314827331</v>
          </cell>
        </row>
        <row r="812">
          <cell r="B812" t="str">
            <v>TA060SIR1D1C1120B+3</v>
          </cell>
          <cell r="C812" t="str">
            <v>Torre de ángulo mayor tipo B2 (65°)Tipo B2+3</v>
          </cell>
          <cell r="D812">
            <v>7638.009827260662</v>
          </cell>
        </row>
        <row r="813">
          <cell r="B813" t="str">
            <v>TA060SIR1D1C1120R-3</v>
          </cell>
          <cell r="C813" t="str">
            <v>Torre de anclaje, retención intermedia y terminal (15°) Tipo R2-3</v>
          </cell>
          <cell r="D813">
            <v>7885.1062648241741</v>
          </cell>
        </row>
        <row r="814">
          <cell r="B814" t="str">
            <v>TA060SIR1D1C1120R±0</v>
          </cell>
          <cell r="C814" t="str">
            <v>Torre de anclaje, retención intermedia y terminal (15°) Tipo R2±0</v>
          </cell>
          <cell r="D814">
            <v>8790.5309529812421</v>
          </cell>
        </row>
        <row r="815">
          <cell r="B815" t="str">
            <v>TA060SIR1D1C1120R+3</v>
          </cell>
          <cell r="C815" t="str">
            <v>Torre de anclaje, retención intermedia y terminal (15°) Tipo R2+3</v>
          </cell>
          <cell r="D815">
            <v>9695.9556411383091</v>
          </cell>
        </row>
        <row r="816">
          <cell r="B816" t="str">
            <v>TA060SIR1S1C2250S-6</v>
          </cell>
          <cell r="C816" t="str">
            <v>Torre de suspensión tipo S1 (5°)Tipo S1-6</v>
          </cell>
          <cell r="D816">
            <v>2521.4759295615891</v>
          </cell>
        </row>
        <row r="817">
          <cell r="B817" t="str">
            <v>TA060SIR1S1C2250S-3</v>
          </cell>
          <cell r="C817" t="str">
            <v>Torre de suspensión tipo S1 (5°)Tipo S1-3</v>
          </cell>
          <cell r="D817">
            <v>2884.9319194083046</v>
          </cell>
        </row>
        <row r="818">
          <cell r="B818" t="str">
            <v>TA060SIR1S1C2250S±0</v>
          </cell>
          <cell r="C818" t="str">
            <v>Torre de suspensión tipo S1 (5°)Tipo S1±0</v>
          </cell>
          <cell r="D818">
            <v>3245.1427664885314</v>
          </cell>
        </row>
        <row r="819">
          <cell r="B819" t="str">
            <v>TA060SIR1S1C2250S+3</v>
          </cell>
          <cell r="C819" t="str">
            <v>Torre de suspensión tipo S1 (5°)Tipo S1+3</v>
          </cell>
          <cell r="D819">
            <v>3602.1084708022699</v>
          </cell>
        </row>
        <row r="820">
          <cell r="B820" t="str">
            <v>TA060SIR1S1C2250S+6</v>
          </cell>
          <cell r="C820" t="str">
            <v>Torre de suspensión tipo S1 (5°)Tipo S1+6</v>
          </cell>
          <cell r="D820">
            <v>3959.0741751160081</v>
          </cell>
        </row>
        <row r="821">
          <cell r="B821" t="str">
            <v>TA060SIR1S1C2250A-3</v>
          </cell>
          <cell r="C821" t="str">
            <v>Torre de ángulo menor tipo A1 (30°)Tipo A1-3</v>
          </cell>
          <cell r="D821">
            <v>4438.4401742961609</v>
          </cell>
        </row>
        <row r="822">
          <cell r="B822" t="str">
            <v>TA060SIR1S1C2250A±0</v>
          </cell>
          <cell r="C822" t="str">
            <v>Torre de ángulo menor tipo A1 (30°)Tipo A1±0</v>
          </cell>
          <cell r="D822">
            <v>4926.1267195295904</v>
          </cell>
        </row>
        <row r="823">
          <cell r="B823" t="str">
            <v>TA060SIR1S1C2250A+3</v>
          </cell>
          <cell r="C823" t="str">
            <v>Torre de ángulo menor tipo A1 (30°)Tipo A1+3</v>
          </cell>
          <cell r="D823">
            <v>5413.81326476302</v>
          </cell>
        </row>
        <row r="824">
          <cell r="B824" t="str">
            <v>TA060SIR1S1C2250B-3</v>
          </cell>
          <cell r="C824" t="str">
            <v>Torre de ángulo mayor tipo B1 (65°)Tipo B1-3</v>
          </cell>
          <cell r="D824">
            <v>5989.6380692622733</v>
          </cell>
        </row>
        <row r="825">
          <cell r="B825" t="str">
            <v>TA060SIR1S1C2250B±0</v>
          </cell>
          <cell r="C825" t="str">
            <v>Torre de ángulo mayor tipo B1 (65°)Tipo B1±0</v>
          </cell>
          <cell r="D825">
            <v>6669.9755782430657</v>
          </cell>
        </row>
        <row r="826">
          <cell r="B826" t="str">
            <v>TA060SIR1S1C2250B+3</v>
          </cell>
          <cell r="C826" t="str">
            <v>Torre de ángulo mayor tipo B1 (65°)Tipo B1+3</v>
          </cell>
          <cell r="D826">
            <v>7470.3726476322345</v>
          </cell>
        </row>
        <row r="827">
          <cell r="B827" t="str">
            <v>TA060SIR1S1C2250R-3</v>
          </cell>
          <cell r="C827" t="str">
            <v>Torre de anclaje, retención intermedia y terminal (15°) Tipo R1-3</v>
          </cell>
          <cell r="D827">
            <v>7712.0458727587147</v>
          </cell>
        </row>
        <row r="828">
          <cell r="B828" t="str">
            <v>TA060SIR1S1C2250R±0</v>
          </cell>
          <cell r="C828" t="str">
            <v>Torre de anclaje, retención intermedia y terminal (15°) Tipo R1±0</v>
          </cell>
          <cell r="D828">
            <v>8597.5985203553118</v>
          </cell>
        </row>
        <row r="829">
          <cell r="B829" t="str">
            <v>TA060SIR1S1C2250R+3</v>
          </cell>
          <cell r="C829" t="str">
            <v>Torre de anclaje, retención intermedia y terminal (15°) Tipo R1+3</v>
          </cell>
          <cell r="D829">
            <v>9483.1511679519081</v>
          </cell>
        </row>
        <row r="830">
          <cell r="B830" t="str">
            <v>TA060SIR0S1C1240S-6</v>
          </cell>
          <cell r="C830" t="str">
            <v>Torre de suspensión tipo S1 (5°)Tipo S1-6</v>
          </cell>
          <cell r="D830">
            <v>2522.8809944028258</v>
          </cell>
        </row>
        <row r="831">
          <cell r="B831" t="str">
            <v>TA060SIR0S1C1240S-3</v>
          </cell>
          <cell r="C831" t="str">
            <v>Torre de suspensión tipo S1 (5°)Tipo S1-3</v>
          </cell>
          <cell r="D831">
            <v>2886.5395161185484</v>
          </cell>
        </row>
        <row r="832">
          <cell r="B832" t="str">
            <v>TA060SIR0S1C1240S±0</v>
          </cell>
          <cell r="C832" t="str">
            <v>Torre de suspensión tipo S1 (5°)Tipo S1±0</v>
          </cell>
          <cell r="D832">
            <v>3246.9510867475233</v>
          </cell>
        </row>
        <row r="833">
          <cell r="B833" t="str">
            <v>TA060SIR0S1C1240S+3</v>
          </cell>
          <cell r="C833" t="str">
            <v>Torre de suspensión tipo S1 (5°)Tipo S1+3</v>
          </cell>
          <cell r="D833">
            <v>3604.115706289751</v>
          </cell>
        </row>
        <row r="834">
          <cell r="B834" t="str">
            <v>TA060SIR0S1C1240S+6</v>
          </cell>
          <cell r="C834" t="str">
            <v>Torre de suspensión tipo S1 (5°)Tipo S1+6</v>
          </cell>
          <cell r="D834">
            <v>3961.2803258319782</v>
          </cell>
        </row>
        <row r="835">
          <cell r="B835" t="str">
            <v>TA060SIR0S1C1240A-3</v>
          </cell>
          <cell r="C835" t="str">
            <v>Torre de ángulo menor tipo A1 (30°)Tipo A1-3</v>
          </cell>
          <cell r="D835">
            <v>4440.9134464641493</v>
          </cell>
        </row>
        <row r="836">
          <cell r="B836" t="str">
            <v>TA060SIR0S1C1240A±0</v>
          </cell>
          <cell r="C836" t="str">
            <v>Torre de ángulo menor tipo A1 (30°)Tipo A1±0</v>
          </cell>
          <cell r="D836">
            <v>4928.8717496827403</v>
          </cell>
        </row>
        <row r="837">
          <cell r="B837" t="str">
            <v>TA060SIR0S1C1240A+3</v>
          </cell>
          <cell r="C837" t="str">
            <v>Torre de ángulo menor tipo A1 (30°)Tipo A1+3</v>
          </cell>
          <cell r="D837">
            <v>5416.8300529013313</v>
          </cell>
        </row>
        <row r="838">
          <cell r="B838" t="str">
            <v>TA060SIR0S1C1240B-3</v>
          </cell>
          <cell r="C838" t="str">
            <v>Torre de ángulo mayor tipo B1 (65°)Tipo B1-3</v>
          </cell>
          <cell r="D838">
            <v>5992.9757294652472</v>
          </cell>
        </row>
        <row r="839">
          <cell r="B839" t="str">
            <v>TA060SIR0S1C1240B±0</v>
          </cell>
          <cell r="C839" t="str">
            <v>Torre de ángulo mayor tipo B1 (65°)Tipo B1±0</v>
          </cell>
          <cell r="D839">
            <v>6673.6923490704312</v>
          </cell>
        </row>
        <row r="840">
          <cell r="B840" t="str">
            <v>TA060SIR0S1C1240B+3</v>
          </cell>
          <cell r="C840" t="str">
            <v>Torre de ángulo mayor tipo B1 (65°)Tipo B1+3</v>
          </cell>
          <cell r="D840">
            <v>7474.5354309588838</v>
          </cell>
        </row>
        <row r="841">
          <cell r="B841" t="str">
            <v>TA060SIR0S1C1240R-3</v>
          </cell>
          <cell r="C841" t="str">
            <v>Torre de anclaje, retención intermedia y terminal (15°) Tipo R1-3</v>
          </cell>
          <cell r="D841">
            <v>7716.3433258427522</v>
          </cell>
        </row>
        <row r="842">
          <cell r="B842" t="str">
            <v>TA060SIR0S1C1240R±0</v>
          </cell>
          <cell r="C842" t="str">
            <v>Torre de anclaje, retención intermedia y terminal (15°) Tipo R1±0</v>
          </cell>
          <cell r="D842">
            <v>8602.389437951786</v>
          </cell>
        </row>
        <row r="843">
          <cell r="B843" t="str">
            <v>TA060SIR0S1C1240R+3</v>
          </cell>
          <cell r="C843" t="str">
            <v>Torre de anclaje, retención intermedia y terminal (15°) Tipo R1+3</v>
          </cell>
          <cell r="D843">
            <v>9488.4355500608199</v>
          </cell>
        </row>
        <row r="844">
          <cell r="B844" t="str">
            <v>TA060SIR0S1C1120S-6</v>
          </cell>
          <cell r="C844" t="str">
            <v>Torre de suspensión tipo S1 (5°)Tipo S1-6</v>
          </cell>
          <cell r="D844">
            <v>2075.4414734606785</v>
          </cell>
        </row>
        <row r="845">
          <cell r="B845" t="str">
            <v>TA060SIR0S1C1120S-3</v>
          </cell>
          <cell r="C845" t="str">
            <v>Torre de suspensión tipo S1 (5°)Tipo S1-3</v>
          </cell>
          <cell r="D845">
            <v>2374.6042083739294</v>
          </cell>
        </row>
        <row r="846">
          <cell r="B846" t="str">
            <v>TA060SIR0S1C1120S±0</v>
          </cell>
          <cell r="C846" t="str">
            <v>Torre de suspensión tipo S1 (5°)Tipo S1±0</v>
          </cell>
          <cell r="D846">
            <v>2671.0958474397407</v>
          </cell>
        </row>
        <row r="847">
          <cell r="B847" t="str">
            <v>TA060SIR0S1C1120S+3</v>
          </cell>
          <cell r="C847" t="str">
            <v>Torre de suspensión tipo S1 (5°)Tipo S1+3</v>
          </cell>
          <cell r="D847">
            <v>2964.9163906581125</v>
          </cell>
        </row>
        <row r="848">
          <cell r="B848" t="str">
            <v>TA060SIR0S1C1120S+6</v>
          </cell>
          <cell r="C848" t="str">
            <v>Torre de suspensión tipo S1 (5°)Tipo S1+6</v>
          </cell>
          <cell r="D848">
            <v>3258.7369338764838</v>
          </cell>
        </row>
        <row r="849">
          <cell r="B849" t="str">
            <v>TA060SIR0S1C1120A-3</v>
          </cell>
          <cell r="C849" t="str">
            <v>Torre de ángulo menor tipo A1 (30°)Tipo A1-3</v>
          </cell>
          <cell r="D849">
            <v>3653.3058702685876</v>
          </cell>
        </row>
        <row r="850">
          <cell r="B850" t="str">
            <v>TA060SIR0S1C1120A±0</v>
          </cell>
          <cell r="C850" t="str">
            <v>Torre de ángulo menor tipo A1 (30°)Tipo A1±0</v>
          </cell>
          <cell r="D850">
            <v>4054.7234964135264</v>
          </cell>
        </row>
        <row r="851">
          <cell r="B851" t="str">
            <v>TA060SIR0S1C1120A+3</v>
          </cell>
          <cell r="C851" t="str">
            <v>Torre de ángulo menor tipo A1 (30°)Tipo A1+3</v>
          </cell>
          <cell r="D851">
            <v>4456.1411225584652</v>
          </cell>
        </row>
        <row r="852">
          <cell r="B852" t="str">
            <v>TA060SIR0S1C1120B-3</v>
          </cell>
          <cell r="C852" t="str">
            <v>Torre de ángulo mayor tipo B1 (65°)Tipo B1-3</v>
          </cell>
          <cell r="D852">
            <v>4930.1058615012362</v>
          </cell>
        </row>
        <row r="853">
          <cell r="B853" t="str">
            <v>TA060SIR0S1C1120B±0</v>
          </cell>
          <cell r="C853" t="str">
            <v>Torre de ángulo mayor tipo B1 (65°)Tipo B1±0</v>
          </cell>
          <cell r="D853">
            <v>5490.0956141439156</v>
          </cell>
        </row>
        <row r="854">
          <cell r="B854" t="str">
            <v>TA060SIR0S1C1120B+3</v>
          </cell>
          <cell r="C854" t="str">
            <v>Torre de ángulo mayor tipo B1 (65°)Tipo B1+3</v>
          </cell>
          <cell r="D854">
            <v>6148.9070878411858</v>
          </cell>
        </row>
        <row r="855">
          <cell r="B855" t="str">
            <v>TA060SIR0S1C1120R-3</v>
          </cell>
          <cell r="C855" t="str">
            <v>Torre de anclaje, retención intermedia y terminal (15°) Tipo R1-3</v>
          </cell>
          <cell r="D855">
            <v>6347.8297222284618</v>
          </cell>
        </row>
        <row r="856">
          <cell r="B856" t="str">
            <v>TA060SIR0S1C1120R±0</v>
          </cell>
          <cell r="C856" t="str">
            <v>Torre de anclaje, retención intermedia y terminal (15°) Tipo R1±0</v>
          </cell>
          <cell r="D856">
            <v>7076.7332466315065</v>
          </cell>
        </row>
        <row r="857">
          <cell r="B857" t="str">
            <v>TA060SIR0S1C1120R+3</v>
          </cell>
          <cell r="C857" t="str">
            <v>Torre de anclaje, retención intermedia y terminal (15°) Tipo R1+3</v>
          </cell>
          <cell r="D857">
            <v>7805.6367710345512</v>
          </cell>
        </row>
        <row r="858">
          <cell r="B858" t="str">
            <v>TA060SIR0S1C1070S-6</v>
          </cell>
          <cell r="C858" t="str">
            <v>Torre de suspensión tipo S1 (5°)Tipo S1-6</v>
          </cell>
          <cell r="D858">
            <v>1974.4125857657186</v>
          </cell>
        </row>
        <row r="859">
          <cell r="B859" t="str">
            <v>TA060SIR0S1C1070S-3</v>
          </cell>
          <cell r="C859" t="str">
            <v>Torre de suspensión tipo S1 (5°)Tipo S1-3</v>
          </cell>
          <cell r="D859">
            <v>2259.0125981283445</v>
          </cell>
        </row>
        <row r="860">
          <cell r="B860" t="str">
            <v>TA060SIR0S1C1070S±0</v>
          </cell>
          <cell r="C860" t="str">
            <v>Torre de suspensión tipo S1 (5°)Tipo S1±0</v>
          </cell>
          <cell r="D860">
            <v>2541.0715389520187</v>
          </cell>
        </row>
        <row r="861">
          <cell r="B861" t="str">
            <v>TA060SIR0S1C1070S+3</v>
          </cell>
          <cell r="C861" t="str">
            <v>Torre de suspensión tipo S1 (5°)Tipo S1+3</v>
          </cell>
          <cell r="D861">
            <v>2820.5894082367408</v>
          </cell>
        </row>
        <row r="862">
          <cell r="B862" t="str">
            <v>TA060SIR0S1C1070S+6</v>
          </cell>
          <cell r="C862" t="str">
            <v>Torre de suspensión tipo S1 (5°)Tipo S1+6</v>
          </cell>
          <cell r="D862">
            <v>3100.1072775214629</v>
          </cell>
        </row>
        <row r="863">
          <cell r="B863" t="str">
            <v>TA060SIR0S1C1070A-3</v>
          </cell>
          <cell r="C863" t="str">
            <v>Torre de ángulo menor tipo A1 (30°)Tipo A1-3</v>
          </cell>
          <cell r="D863">
            <v>3475.4692831123771</v>
          </cell>
        </row>
        <row r="864">
          <cell r="B864" t="str">
            <v>TA060SIR0S1C1070A±0</v>
          </cell>
          <cell r="C864" t="str">
            <v>Torre de ángulo menor tipo A1 (30°)Tipo A1±0</v>
          </cell>
          <cell r="D864">
            <v>3857.3465961291645</v>
          </cell>
        </row>
        <row r="865">
          <cell r="B865" t="str">
            <v>TA060SIR0S1C1070A+3</v>
          </cell>
          <cell r="C865" t="str">
            <v>Torre de ángulo menor tipo A1 (30°)Tipo A1+3</v>
          </cell>
          <cell r="D865">
            <v>4239.2239091459514</v>
          </cell>
        </row>
        <row r="866">
          <cell r="B866" t="str">
            <v>TA060SIR0S1C1070B-3</v>
          </cell>
          <cell r="C866" t="str">
            <v>Torre de ángulo mayor tipo B1 (65°)Tipo B1-3</v>
          </cell>
          <cell r="D866">
            <v>4690.1168674606824</v>
          </cell>
        </row>
        <row r="867">
          <cell r="B867" t="str">
            <v>TA060SIR0S1C1070B±0</v>
          </cell>
          <cell r="C867" t="str">
            <v>Torre de ángulo mayor tipo B1 (65°)Tipo B1±0</v>
          </cell>
          <cell r="D867">
            <v>5222.8472911588888</v>
          </cell>
        </row>
        <row r="868">
          <cell r="B868" t="str">
            <v>TA060SIR0S1C1070B+3</v>
          </cell>
          <cell r="C868" t="str">
            <v>Torre de ángulo mayor tipo B1 (65°)Tipo B1+3</v>
          </cell>
          <cell r="D868">
            <v>5849.5889660979556</v>
          </cell>
        </row>
        <row r="869">
          <cell r="B869" t="str">
            <v>TA060SIR0S1C1070R-3</v>
          </cell>
          <cell r="C869" t="str">
            <v>Torre de anclaje, retención intermedia y terminal (15°) Tipo R1-3</v>
          </cell>
          <cell r="D869">
            <v>6038.8283919985151</v>
          </cell>
        </row>
        <row r="870">
          <cell r="B870" t="str">
            <v>TA060SIR0S1C1070R±0</v>
          </cell>
          <cell r="C870" t="str">
            <v>Torre de anclaje, retención intermedia y terminal (15°) Tipo R1±0</v>
          </cell>
          <cell r="D870">
            <v>6732.2501583038074</v>
          </cell>
        </row>
        <row r="871">
          <cell r="B871" t="str">
            <v>TA060SIR0S1C1070R+3</v>
          </cell>
          <cell r="C871" t="str">
            <v>Torre de anclaje, retención intermedia y terminal (15°) Tipo R1+3</v>
          </cell>
          <cell r="D871">
            <v>7425.6719246090997</v>
          </cell>
        </row>
        <row r="872">
          <cell r="B872" t="str">
            <v>TA060SIR0D1C1240S-6</v>
          </cell>
          <cell r="C872" t="str">
            <v>Torre de suspensión tipo S2 (5°)Tipo S2-6</v>
          </cell>
          <cell r="D872">
            <v>3434.2325199381798</v>
          </cell>
        </row>
        <row r="873">
          <cell r="B873" t="str">
            <v>TA060SIR0D1C1240S-3</v>
          </cell>
          <cell r="C873" t="str">
            <v>Torre de suspensión tipo S2 (5°)Tipo S2-3</v>
          </cell>
          <cell r="D873">
            <v>3929.2570273166561</v>
          </cell>
        </row>
        <row r="874">
          <cell r="B874" t="str">
            <v>TA060SIR0D1C1240S±0</v>
          </cell>
          <cell r="C874" t="str">
            <v>Torre de suspensión tipo S2 (5°)Tipo S2±0</v>
          </cell>
          <cell r="D874">
            <v>4419.8616730221102</v>
          </cell>
        </row>
        <row r="875">
          <cell r="B875" t="str">
            <v>TA060SIR0D1C1240S+3</v>
          </cell>
          <cell r="C875" t="str">
            <v>Torre de suspensión tipo S2 (5°)Tipo S2+3</v>
          </cell>
          <cell r="D875">
            <v>4906.0464570545428</v>
          </cell>
        </row>
        <row r="876">
          <cell r="B876" t="str">
            <v>TA060SIR0D1C1240S+6</v>
          </cell>
          <cell r="C876" t="str">
            <v>Torre de suspensión tipo S2 (5°)Tipo S2+6</v>
          </cell>
          <cell r="D876">
            <v>5392.2312410869745</v>
          </cell>
        </row>
        <row r="877">
          <cell r="B877" t="str">
            <v>TA060SIR0D1C1240A-3</v>
          </cell>
          <cell r="C877" t="str">
            <v>Torre de ángulo menor tipo A2 (30°)Tipo A2-3</v>
          </cell>
          <cell r="D877">
            <v>6045.1243677024549</v>
          </cell>
        </row>
        <row r="878">
          <cell r="B878" t="str">
            <v>TA060SIR0D1C1240A±0</v>
          </cell>
          <cell r="C878" t="str">
            <v>Torre de ángulo menor tipo A2 (30°)Tipo A2±0</v>
          </cell>
          <cell r="D878">
            <v>6709.3500196475634</v>
          </cell>
        </row>
        <row r="879">
          <cell r="B879" t="str">
            <v>TA060SIR0D1C1240A+3</v>
          </cell>
          <cell r="C879" t="str">
            <v>Torre de ángulo menor tipo A2 (30°)Tipo A2+3</v>
          </cell>
          <cell r="D879">
            <v>7373.5756715926718</v>
          </cell>
        </row>
        <row r="880">
          <cell r="B880" t="str">
            <v>TA060SIR0D1C1240B-3</v>
          </cell>
          <cell r="C880" t="str">
            <v>Torre de ángulo mayor tipo B2 (65°)Tipo B2-3</v>
          </cell>
          <cell r="D880">
            <v>8157.8450140893165</v>
          </cell>
        </row>
        <row r="881">
          <cell r="B881" t="str">
            <v>TA060SIR0D1C1240B±0</v>
          </cell>
          <cell r="C881" t="str">
            <v>Torre de ángulo mayor tipo B2 (65°)Tipo B2±0</v>
          </cell>
          <cell r="D881">
            <v>9084.4599266028017</v>
          </cell>
        </row>
        <row r="882">
          <cell r="B882" t="str">
            <v>TA060SIR0D1C1240B+3</v>
          </cell>
          <cell r="C882" t="str">
            <v>Torre de ángulo mayor tipo B2 (65°)Tipo B2+3</v>
          </cell>
          <cell r="D882">
            <v>10174.595117795139</v>
          </cell>
        </row>
        <row r="883">
          <cell r="B883" t="str">
            <v>TA060SIR0D1C1240R-3</v>
          </cell>
          <cell r="C883" t="str">
            <v>Torre de anclaje, retención intermedia y terminal (15°) Tipo R2-3</v>
          </cell>
          <cell r="D883">
            <v>10503.752354315737</v>
          </cell>
        </row>
        <row r="884">
          <cell r="B884" t="str">
            <v>TA060SIR0D1C1240R±0</v>
          </cell>
          <cell r="C884" t="str">
            <v>Torre de anclaje, retención intermedia y terminal (15°) Tipo R2±0</v>
          </cell>
          <cell r="D884">
            <v>11709.868845391011</v>
          </cell>
        </row>
        <row r="885">
          <cell r="B885" t="str">
            <v>TA060SIR0D1C1240R+3</v>
          </cell>
          <cell r="C885" t="str">
            <v>Torre de anclaje, retención intermedia y terminal (15°) Tipo R2+3</v>
          </cell>
          <cell r="D885">
            <v>12915.985336466285</v>
          </cell>
        </row>
        <row r="886">
          <cell r="B886" t="str">
            <v>TA060SIR0D1C1120S-6</v>
          </cell>
          <cell r="C886" t="str">
            <v>Torre de suspensión tipo S2 (5°)Tipo S2-6</v>
          </cell>
          <cell r="D886">
            <v>2770.9017291876116</v>
          </cell>
        </row>
        <row r="887">
          <cell r="B887" t="str">
            <v>TA060SIR0D1C1120S-3</v>
          </cell>
          <cell r="C887" t="str">
            <v>Torre de suspensión tipo S2 (5°)Tipo S2-3</v>
          </cell>
          <cell r="D887">
            <v>3170.3109874488891</v>
          </cell>
        </row>
        <row r="888">
          <cell r="B888" t="str">
            <v>TA060SIR0D1C1120S±0</v>
          </cell>
          <cell r="C888" t="str">
            <v>Torre de suspensión tipo S2 (5°)Tipo S2±0</v>
          </cell>
          <cell r="D888">
            <v>3566.1540916185477</v>
          </cell>
        </row>
        <row r="889">
          <cell r="B889" t="str">
            <v>TA060SIR0D1C1120S+3</v>
          </cell>
          <cell r="C889" t="str">
            <v>Torre de suspensión tipo S2 (5°)Tipo S2+3</v>
          </cell>
          <cell r="D889">
            <v>3958.4310416965882</v>
          </cell>
        </row>
        <row r="890">
          <cell r="B890" t="str">
            <v>TA060SIR0D1C1120S+6</v>
          </cell>
          <cell r="C890" t="str">
            <v>Torre de suspensión tipo S2 (5°)Tipo S2+6</v>
          </cell>
          <cell r="D890">
            <v>4350.7079917746278</v>
          </cell>
        </row>
        <row r="891">
          <cell r="B891" t="str">
            <v>TA060SIR0D1C1120A-3</v>
          </cell>
          <cell r="C891" t="str">
            <v>Torre de ángulo menor tipo A2 (30°)Tipo A2-3</v>
          </cell>
          <cell r="D891">
            <v>4877.4931418803371</v>
          </cell>
        </row>
        <row r="892">
          <cell r="B892" t="str">
            <v>TA060SIR0D1C1120A±0</v>
          </cell>
          <cell r="C892" t="str">
            <v>Torre de ángulo menor tipo A2 (30°)Tipo A2±0</v>
          </cell>
          <cell r="D892">
            <v>5413.4219110769554</v>
          </cell>
        </row>
        <row r="893">
          <cell r="B893" t="str">
            <v>TA060SIR0D1C1120A+3</v>
          </cell>
          <cell r="C893" t="str">
            <v>Torre de ángulo menor tipo A2 (30°)Tipo A2+3</v>
          </cell>
          <cell r="D893">
            <v>5949.3506802735737</v>
          </cell>
        </row>
        <row r="894">
          <cell r="B894" t="str">
            <v>TA060SIR0D1C1120B-3</v>
          </cell>
          <cell r="C894" t="str">
            <v>Torre de ángulo mayor tipo B2 (65°)Tipo B2-3</v>
          </cell>
          <cell r="D894">
            <v>6582.136394303182</v>
          </cell>
        </row>
        <row r="895">
          <cell r="B895" t="str">
            <v>TA060SIR0D1C1120B±0</v>
          </cell>
          <cell r="C895" t="str">
            <v>Torre de ángulo mayor tipo B2 (65°)Tipo B2±0</v>
          </cell>
          <cell r="D895">
            <v>7329.7732675981979</v>
          </cell>
        </row>
        <row r="896">
          <cell r="B896" t="str">
            <v>TA060SIR0D1C1120B+3</v>
          </cell>
          <cell r="C896" t="str">
            <v>Torre de ángulo mayor tipo B2 (65°)Tipo B2+3</v>
          </cell>
          <cell r="D896">
            <v>8209.346059709982</v>
          </cell>
        </row>
        <row r="897">
          <cell r="B897" t="str">
            <v>TA060SIR0D1C1120R-3</v>
          </cell>
          <cell r="C897" t="str">
            <v>Torre de anclaje, retención intermedia y terminal (15°) Tipo R2-3</v>
          </cell>
          <cell r="D897">
            <v>8474.9257345148653</v>
          </cell>
        </row>
        <row r="898">
          <cell r="B898" t="str">
            <v>TA060SIR0D1C1120R±0</v>
          </cell>
          <cell r="C898" t="str">
            <v>Torre de anclaje, retención intermedia y terminal (15°) Tipo R2±0</v>
          </cell>
          <cell r="D898">
            <v>9448.0777419340757</v>
          </cell>
        </row>
        <row r="899">
          <cell r="B899" t="str">
            <v>TA060SIR0D1C1120R+3</v>
          </cell>
          <cell r="C899" t="str">
            <v>Torre de anclaje, retención intermedia y terminal (15°) Tipo R2+3</v>
          </cell>
          <cell r="D899">
            <v>10421.229749353286</v>
          </cell>
        </row>
        <row r="900">
          <cell r="B900" t="str">
            <v>TA060SIR0D1C1070S-6</v>
          </cell>
          <cell r="C900" t="str">
            <v>Torre de suspensión tipo S2 (5°)Tipo S2-6</v>
          </cell>
          <cell r="D900">
            <v>2451.5275344388829</v>
          </cell>
        </row>
        <row r="901">
          <cell r="B901" t="str">
            <v>TA060SIR0D1C1070S-3</v>
          </cell>
          <cell r="C901" t="str">
            <v>Torre de suspensión tipo S2 (5°)Tipo S2-3</v>
          </cell>
          <cell r="D901">
            <v>2804.9008727363794</v>
          </cell>
        </row>
        <row r="902">
          <cell r="B902" t="str">
            <v>TA060SIR0D1C1070S±0</v>
          </cell>
          <cell r="C902" t="str">
            <v>Torre de suspensión tipo S2 (5°)Tipo S2±0</v>
          </cell>
          <cell r="D902">
            <v>3155.1190919419341</v>
          </cell>
        </row>
        <row r="903">
          <cell r="B903" t="str">
            <v>TA060SIR0D1C1070S+3</v>
          </cell>
          <cell r="C903" t="str">
            <v>Torre de suspensión tipo S2 (5°)Tipo S2+3</v>
          </cell>
          <cell r="D903">
            <v>3502.1821920555471</v>
          </cell>
        </row>
        <row r="904">
          <cell r="B904" t="str">
            <v>TA060SIR0D1C1070S+6</v>
          </cell>
          <cell r="C904" t="str">
            <v>Torre de suspensión tipo S2 (5°)Tipo S2+6</v>
          </cell>
          <cell r="D904">
            <v>3849.2452921691597</v>
          </cell>
        </row>
        <row r="905">
          <cell r="B905" t="str">
            <v>TA060SIR0D1C1070A-3</v>
          </cell>
          <cell r="C905" t="str">
            <v>Torre de ángulo menor tipo A2 (30°)Tipo A2-3</v>
          </cell>
          <cell r="D905">
            <v>4315.3131741926381</v>
          </cell>
        </row>
        <row r="906">
          <cell r="B906" t="str">
            <v>TA060SIR0D1C1070A±0</v>
          </cell>
          <cell r="C906" t="str">
            <v>Torre de ángulo menor tipo A2 (30°)Tipo A2±0</v>
          </cell>
          <cell r="D906">
            <v>4789.4707815678557</v>
          </cell>
        </row>
        <row r="907">
          <cell r="B907" t="str">
            <v>TA060SIR0D1C1070A+3</v>
          </cell>
          <cell r="C907" t="str">
            <v>Torre de ángulo menor tipo A2 (30°)Tipo A2+3</v>
          </cell>
          <cell r="D907">
            <v>5263.6283889430733</v>
          </cell>
        </row>
        <row r="908">
          <cell r="B908" t="str">
            <v>TA060SIR0D1C1070B-3</v>
          </cell>
          <cell r="C908" t="str">
            <v>Torre de ángulo mayor tipo B2 (65°)Tipo B2-3</v>
          </cell>
          <cell r="D908">
            <v>5823.4792075421037</v>
          </cell>
        </row>
        <row r="909">
          <cell r="B909" t="str">
            <v>TA060SIR0D1C1070B±0</v>
          </cell>
          <cell r="C909" t="str">
            <v>Torre de ángulo mayor tipo B2 (65°)Tipo B2±0</v>
          </cell>
          <cell r="D909">
            <v>6484.9434382428772</v>
          </cell>
        </row>
        <row r="910">
          <cell r="B910" t="str">
            <v>TA060SIR0D1C1070B+3</v>
          </cell>
          <cell r="C910" t="str">
            <v>Torre de ángulo mayor tipo B2 (65°)Tipo B2+3</v>
          </cell>
          <cell r="D910">
            <v>7263.1366508320234</v>
          </cell>
        </row>
        <row r="911">
          <cell r="B911" t="str">
            <v>TA060SIR0D1C1070R-3</v>
          </cell>
          <cell r="C911" t="str">
            <v>Torre de anclaje, retención intermedia y terminal (15°) Tipo R2-3</v>
          </cell>
          <cell r="D911">
            <v>7498.1056064298764</v>
          </cell>
        </row>
        <row r="912">
          <cell r="B912" t="str">
            <v>TA060SIR0D1C1070R±0</v>
          </cell>
          <cell r="C912" t="str">
            <v>Torre de anclaje, retención intermedia y terminal (15°) Tipo R2±0</v>
          </cell>
          <cell r="D912">
            <v>8359.0920918950687</v>
          </cell>
        </row>
        <row r="913">
          <cell r="B913" t="str">
            <v>TA060SIR0D1C1070R+3</v>
          </cell>
          <cell r="C913" t="str">
            <v>Torre de anclaje, retención intermedia y terminal (15°) Tipo R2+3</v>
          </cell>
          <cell r="D913">
            <v>9220.0785773602602</v>
          </cell>
        </row>
        <row r="914">
          <cell r="B914" t="str">
            <v>TA060SIR0S0C1120S-6</v>
          </cell>
          <cell r="C914" t="str">
            <v>Torre de suspensión tipo S1 (5°)Tipo S1-6</v>
          </cell>
          <cell r="D914">
            <v>1333.2743376669489</v>
          </cell>
        </row>
        <row r="915">
          <cell r="B915" t="str">
            <v>TA060SIR0S0C1120S-3</v>
          </cell>
          <cell r="C915" t="str">
            <v>Torre de suspensión tipo S1 (5°)Tipo S1-3</v>
          </cell>
          <cell r="D915">
            <v>1525.458025979302</v>
          </cell>
        </row>
        <row r="916">
          <cell r="B916" t="str">
            <v>TA060SIR0S0C1120S±0</v>
          </cell>
          <cell r="C916" t="str">
            <v>Torre de suspensión tipo S1 (5°)Tipo S1±0</v>
          </cell>
          <cell r="D916">
            <v>1715.9257885031518</v>
          </cell>
        </row>
        <row r="917">
          <cell r="B917" t="str">
            <v>TA060SIR0S0C1120S+3</v>
          </cell>
          <cell r="C917" t="str">
            <v>Torre de suspensión tipo S1 (5°)Tipo S1+3</v>
          </cell>
          <cell r="D917">
            <v>1904.6776252384986</v>
          </cell>
        </row>
        <row r="918">
          <cell r="B918" t="str">
            <v>TA060SIR0S0C1120S+6</v>
          </cell>
          <cell r="C918" t="str">
            <v>Torre de suspensión tipo S1 (5°)Tipo S1+6</v>
          </cell>
          <cell r="D918">
            <v>2093.4294619738453</v>
          </cell>
        </row>
        <row r="919">
          <cell r="B919" t="str">
            <v>TA060SIR0S0C1120A-3</v>
          </cell>
          <cell r="C919" t="str">
            <v>Torre de ángulo menor tipo A1 (30°)Tipo A1-3</v>
          </cell>
          <cell r="D919">
            <v>2346.9025875999537</v>
          </cell>
        </row>
        <row r="920">
          <cell r="B920" t="str">
            <v>TA060SIR0S0C1120A±0</v>
          </cell>
          <cell r="C920" t="str">
            <v>Torre de ángulo menor tipo A1 (30°)Tipo A1±0</v>
          </cell>
          <cell r="D920">
            <v>2604.7753469477843</v>
          </cell>
        </row>
        <row r="921">
          <cell r="B921" t="str">
            <v>TA060SIR0S0C1120A+3</v>
          </cell>
          <cell r="C921" t="str">
            <v>Torre de ángulo menor tipo A1 (30°)Tipo A1+3</v>
          </cell>
          <cell r="D921">
            <v>2862.648106295615</v>
          </cell>
        </row>
        <row r="922">
          <cell r="B922" t="str">
            <v>TA060SIR0S0C1120B-3</v>
          </cell>
          <cell r="C922" t="str">
            <v>Torre de ángulo mayor tipo B1 (65°)Tipo B1-3</v>
          </cell>
          <cell r="D922">
            <v>3167.1255061510356</v>
          </cell>
        </row>
        <row r="923">
          <cell r="B923" t="str">
            <v>TA060SIR0S0C1120B±0</v>
          </cell>
          <cell r="C923" t="str">
            <v>Torre de ángulo mayor tipo B1 (65°)Tipo B1±0</v>
          </cell>
          <cell r="D923">
            <v>3526.8658197673003</v>
          </cell>
        </row>
        <row r="924">
          <cell r="B924" t="str">
            <v>TA060SIR0S0C1120B+3</v>
          </cell>
          <cell r="C924" t="str">
            <v>Torre de ángulo mayor tipo B1 (65°)Tipo B1+3</v>
          </cell>
          <cell r="D924">
            <v>3950.0897181393766</v>
          </cell>
        </row>
        <row r="925">
          <cell r="B925" t="str">
            <v>TA060SIR0S0C1120R-3</v>
          </cell>
          <cell r="C925" t="str">
            <v>Torre de anclaje, retención intermedia y terminal (15°) Tipo R1-3</v>
          </cell>
          <cell r="D925">
            <v>4077.8786473870045</v>
          </cell>
        </row>
        <row r="926">
          <cell r="B926" t="str">
            <v>TA060SIR0S0C1120R±0</v>
          </cell>
          <cell r="C926" t="str">
            <v>Torre de anclaje, retención intermedia y terminal (15°) Tipo R1±0</v>
          </cell>
          <cell r="D926">
            <v>4546.1300416800495</v>
          </cell>
        </row>
        <row r="927">
          <cell r="B927" t="str">
            <v>TA060SIR0S0C1120R+3</v>
          </cell>
          <cell r="C927" t="str">
            <v>Torre de anclaje, retención intermedia y terminal (15°) Tipo R1+3</v>
          </cell>
          <cell r="D927">
            <v>5014.381435973095</v>
          </cell>
        </row>
        <row r="928">
          <cell r="B928" t="str">
            <v>TA060SER0S1C1240S-6</v>
          </cell>
          <cell r="C928" t="str">
            <v>Torre de suspensión tipo S1 (5°)Tipo S1-6</v>
          </cell>
          <cell r="D928">
            <v>2264.5125414328677</v>
          </cell>
        </row>
        <row r="929">
          <cell r="B929" t="str">
            <v>TA060SER0S1C1240S-3</v>
          </cell>
          <cell r="C929" t="str">
            <v>Torre de suspensión tipo S1 (5°)Tipo S1-3</v>
          </cell>
          <cell r="D929">
            <v>2590.928763621389</v>
          </cell>
        </row>
        <row r="930">
          <cell r="B930" t="str">
            <v>TA060SER0S1C1240S±0</v>
          </cell>
          <cell r="C930" t="str">
            <v>Torre de suspensión tipo S1 (5°)Tipo S1±0</v>
          </cell>
          <cell r="D930">
            <v>2914.4305552546557</v>
          </cell>
        </row>
        <row r="931">
          <cell r="B931" t="str">
            <v>TA060SER0S1C1240S+3</v>
          </cell>
          <cell r="C931" t="str">
            <v>Torre de suspensión tipo S1 (5°)Tipo S1+3</v>
          </cell>
          <cell r="D931">
            <v>3235.0179163326679</v>
          </cell>
        </row>
        <row r="932">
          <cell r="B932" t="str">
            <v>TA060SER0S1C1240S+6</v>
          </cell>
          <cell r="C932" t="str">
            <v>Torre de suspensión tipo S1 (5°)Tipo S1+6</v>
          </cell>
          <cell r="D932">
            <v>3555.6052774106797</v>
          </cell>
        </row>
        <row r="933">
          <cell r="B933" t="str">
            <v>TA060SER0S1C1240A-3</v>
          </cell>
          <cell r="C933" t="str">
            <v>Torre de ángulo menor tipo A1 (30°)Tipo A1-3</v>
          </cell>
          <cell r="D933">
            <v>3986.1191301717872</v>
          </cell>
        </row>
        <row r="934">
          <cell r="B934" t="str">
            <v>TA060SER0S1C1240A±0</v>
          </cell>
          <cell r="C934" t="str">
            <v>Torre de ángulo menor tipo A1 (30°)Tipo A1±0</v>
          </cell>
          <cell r="D934">
            <v>4424.1055828765675</v>
          </cell>
        </row>
        <row r="935">
          <cell r="B935" t="str">
            <v>TA060SER0S1C1240A+3</v>
          </cell>
          <cell r="C935" t="str">
            <v>Torre de ángulo menor tipo A1 (30°)Tipo A1+3</v>
          </cell>
          <cell r="D935">
            <v>4862.0920355813478</v>
          </cell>
        </row>
        <row r="936">
          <cell r="B936" t="str">
            <v>TA060SER0S1C1240B-3</v>
          </cell>
          <cell r="C936" t="str">
            <v>Torre de ángulo mayor tipo B1 (65°)Tipo B1-3</v>
          </cell>
          <cell r="D936">
            <v>5379.2345853749557</v>
          </cell>
        </row>
        <row r="937">
          <cell r="B937" t="str">
            <v>TA060SER0S1C1240B±0</v>
          </cell>
          <cell r="C937" t="str">
            <v>Torre de ángulo mayor tipo B1 (65°)Tipo B1±0</v>
          </cell>
          <cell r="D937">
            <v>5990.2389592148729</v>
          </cell>
        </row>
        <row r="938">
          <cell r="B938" t="str">
            <v>TA060SER0S1C1240B+3</v>
          </cell>
          <cell r="C938" t="str">
            <v>Torre de ángulo mayor tipo B1 (65°)Tipo B1+3</v>
          </cell>
          <cell r="D938">
            <v>6709.0676343206587</v>
          </cell>
        </row>
        <row r="939">
          <cell r="B939" t="str">
            <v>TA060SER0S1C1240R-3</v>
          </cell>
          <cell r="C939" t="str">
            <v>Torre de anclaje, retención intermedia y terminal (15°) Tipo R1-3</v>
          </cell>
          <cell r="D939">
            <v>6926.1119625298898</v>
          </cell>
        </row>
        <row r="940">
          <cell r="B940" t="str">
            <v>TA060SER0S1C1240R±0</v>
          </cell>
          <cell r="C940" t="str">
            <v>Torre de anclaje, retención intermedia y terminal (15°) Tipo R1±0</v>
          </cell>
          <cell r="D940">
            <v>7721.4180184279703</v>
          </cell>
        </row>
        <row r="941">
          <cell r="B941" t="str">
            <v>TA060SER0S1C1240R+3</v>
          </cell>
          <cell r="C941" t="str">
            <v>Torre de anclaje, retención intermedia y terminal (15°) Tipo R1+3</v>
          </cell>
          <cell r="D941">
            <v>8516.7240743260518</v>
          </cell>
        </row>
        <row r="942">
          <cell r="B942" t="str">
            <v>TA060SER0S1C1120S-6</v>
          </cell>
          <cell r="C942" t="str">
            <v>Torre de suspensión tipo S1 (5°)Tipo S1-6</v>
          </cell>
          <cell r="D942">
            <v>1858.9333111755368</v>
          </cell>
        </row>
        <row r="943">
          <cell r="B943" t="str">
            <v>TA060SER0S1C1120S-3</v>
          </cell>
          <cell r="C943" t="str">
            <v>Torre de suspensión tipo S1 (5°)Tipo S1-3</v>
          </cell>
          <cell r="D943">
            <v>2126.8876623359743</v>
          </cell>
        </row>
        <row r="944">
          <cell r="B944" t="str">
            <v>TA060SER0S1C1120S±0</v>
          </cell>
          <cell r="C944" t="str">
            <v>Torre de suspensión tipo S1 (5°)Tipo S1±0</v>
          </cell>
          <cell r="D944">
            <v>2392.4495639324796</v>
          </cell>
        </row>
        <row r="945">
          <cell r="B945" t="str">
            <v>TA060SER0S1C1120S+3</v>
          </cell>
          <cell r="C945" t="str">
            <v>Torre de suspensión tipo S1 (5°)Tipo S1+3</v>
          </cell>
          <cell r="D945">
            <v>2655.6190159650528</v>
          </cell>
        </row>
        <row r="946">
          <cell r="B946" t="str">
            <v>TA060SER0S1C1120S+6</v>
          </cell>
          <cell r="C946" t="str">
            <v>Torre de suspensión tipo S1 (5°)Tipo S1+6</v>
          </cell>
          <cell r="D946">
            <v>2918.788467997625</v>
          </cell>
        </row>
        <row r="947">
          <cell r="B947" t="str">
            <v>TA060SER0S1C1120A-3</v>
          </cell>
          <cell r="C947" t="str">
            <v>Torre de ángulo menor tipo A1 (30°)Tipo A1-3</v>
          </cell>
          <cell r="D947">
            <v>3272.1963326826035</v>
          </cell>
        </row>
        <row r="948">
          <cell r="B948" t="str">
            <v>TA060SER0S1C1120A±0</v>
          </cell>
          <cell r="C948" t="str">
            <v>Torre de ángulo menor tipo A1 (30°)Tipo A1±0</v>
          </cell>
          <cell r="D948">
            <v>3631.7384380495041</v>
          </cell>
        </row>
        <row r="949">
          <cell r="B949" t="str">
            <v>TA060SER0S1C1120A+3</v>
          </cell>
          <cell r="C949" t="str">
            <v>Torre de ángulo menor tipo A1 (30°)Tipo A1+3</v>
          </cell>
          <cell r="D949">
            <v>3991.2805434164047</v>
          </cell>
        </row>
        <row r="950">
          <cell r="B950" t="str">
            <v>TA060SER0S1C1120B-3</v>
          </cell>
          <cell r="C950" t="str">
            <v>Torre de ángulo mayor tipo B1 (65°)Tipo B1-3</v>
          </cell>
          <cell r="D950">
            <v>4415.8017129168884</v>
          </cell>
        </row>
        <row r="951">
          <cell r="B951" t="str">
            <v>TA060SER0S1C1120B±0</v>
          </cell>
          <cell r="C951" t="str">
            <v>Torre de ángulo mayor tipo B1 (65°)Tipo B1±0</v>
          </cell>
          <cell r="D951">
            <v>4917.3738451190293</v>
          </cell>
        </row>
        <row r="952">
          <cell r="B952" t="str">
            <v>TA060SER0S1C1120B+3</v>
          </cell>
          <cell r="C952" t="str">
            <v>Torre de ángulo mayor tipo B1 (65°)Tipo B1+3</v>
          </cell>
          <cell r="D952">
            <v>5507.4587065333135</v>
          </cell>
        </row>
        <row r="953">
          <cell r="B953" t="str">
            <v>TA060SER0S1C1120R-3</v>
          </cell>
          <cell r="C953" t="str">
            <v>Torre de anclaje, retención intermedia y terminal (15°) Tipo R1-3</v>
          </cell>
          <cell r="D953">
            <v>5685.6299130635107</v>
          </cell>
        </row>
        <row r="954">
          <cell r="B954" t="str">
            <v>TA060SER0S1C1120R±0</v>
          </cell>
          <cell r="C954" t="str">
            <v>Torre de anclaje, retención intermedia y terminal (15°) Tipo R1±0</v>
          </cell>
          <cell r="D954">
            <v>6338.4948863584286</v>
          </cell>
        </row>
        <row r="955">
          <cell r="B955" t="str">
            <v>TA060SER0S1C1120R+3</v>
          </cell>
          <cell r="C955" t="str">
            <v>Torre de anclaje, retención intermedia y terminal (15°) Tipo R1+3</v>
          </cell>
          <cell r="D955">
            <v>6991.3598596533466</v>
          </cell>
        </row>
        <row r="956">
          <cell r="B956" t="str">
            <v>TA060SER0S1C1070S-6</v>
          </cell>
          <cell r="C956" t="str">
            <v>Torre de suspensión tipo S1 (5°)Tipo S1-6</v>
          </cell>
          <cell r="D956">
            <v>1668.1644299704276</v>
          </cell>
        </row>
        <row r="957">
          <cell r="B957" t="str">
            <v>TA060SER0S1C1070S-3</v>
          </cell>
          <cell r="C957" t="str">
            <v>Torre de suspensión tipo S1 (5°)Tipo S1-3</v>
          </cell>
          <cell r="D957">
            <v>1908.6205640202188</v>
          </cell>
        </row>
        <row r="958">
          <cell r="B958" t="str">
            <v>TA060SER0S1C1070S±0</v>
          </cell>
          <cell r="C958" t="str">
            <v>Torre de suspensión tipo S1 (5°)Tipo S1±0</v>
          </cell>
          <cell r="D958">
            <v>2146.9297683017085</v>
          </cell>
        </row>
        <row r="959">
          <cell r="B959" t="str">
            <v>TA060SER0S1C1070S+3</v>
          </cell>
          <cell r="C959" t="str">
            <v>Torre de suspensión tipo S1 (5°)Tipo S1+3</v>
          </cell>
          <cell r="D959">
            <v>2383.0920428148966</v>
          </cell>
        </row>
        <row r="960">
          <cell r="B960" t="str">
            <v>TA060SER0S1C1070S+6</v>
          </cell>
          <cell r="C960" t="str">
            <v>Torre de suspensión tipo S1 (5°)Tipo S1+6</v>
          </cell>
          <cell r="D960">
            <v>2619.2543173280842</v>
          </cell>
        </row>
        <row r="961">
          <cell r="B961" t="str">
            <v>TA060SER0S1C1070A-3</v>
          </cell>
          <cell r="C961" t="str">
            <v>Torre de ángulo menor tipo A1 (30°)Tipo A1-3</v>
          </cell>
          <cell r="D961">
            <v>2936.394488842076</v>
          </cell>
        </row>
        <row r="962">
          <cell r="B962" t="str">
            <v>TA060SER0S1C1070A±0</v>
          </cell>
          <cell r="C962" t="str">
            <v>Torre de ángulo menor tipo A1 (30°)Tipo A1±0</v>
          </cell>
          <cell r="D962">
            <v>3259.0393882819935</v>
          </cell>
        </row>
        <row r="963">
          <cell r="B963" t="str">
            <v>TA060SER0S1C1070A+3</v>
          </cell>
          <cell r="C963" t="str">
            <v>Torre de ángulo menor tipo A1 (30°)Tipo A1+3</v>
          </cell>
          <cell r="D963">
            <v>3581.684287721911</v>
          </cell>
        </row>
        <row r="964">
          <cell r="B964" t="str">
            <v>TA060SER0S1C1070B-3</v>
          </cell>
          <cell r="C964" t="str">
            <v>Torre de ángulo mayor tipo B1 (65°)Tipo B1-3</v>
          </cell>
          <cell r="D964">
            <v>3962.6399198969698</v>
          </cell>
        </row>
        <row r="965">
          <cell r="B965" t="str">
            <v>TA060SER0S1C1070B±0</v>
          </cell>
          <cell r="C965" t="str">
            <v>Torre de ángulo mayor tipo B1 (65°)Tipo B1±0</v>
          </cell>
          <cell r="D965">
            <v>4412.7393317338192</v>
          </cell>
        </row>
        <row r="966">
          <cell r="B966" t="str">
            <v>TA060SER0S1C1070B+3</v>
          </cell>
          <cell r="C966" t="str">
            <v>Torre de ángulo mayor tipo B1 (65°)Tipo B1+3</v>
          </cell>
          <cell r="D966">
            <v>4942.2680515418779</v>
          </cell>
        </row>
        <row r="967">
          <cell r="B967" t="str">
            <v>TA060SER0S1C1070R-3</v>
          </cell>
          <cell r="C967" t="str">
            <v>Torre de anclaje, retención intermedia y terminal (15°) Tipo R1-3</v>
          </cell>
          <cell r="D967">
            <v>5102.1548357485881</v>
          </cell>
        </row>
        <row r="968">
          <cell r="B968" t="str">
            <v>TA060SER0S1C1070R±0</v>
          </cell>
          <cell r="C968" t="str">
            <v>Torre de anclaje, retención intermedia y terminal (15°) Tipo R1±0</v>
          </cell>
          <cell r="D968">
            <v>5688.0209986048922</v>
          </cell>
        </row>
        <row r="969">
          <cell r="B969" t="str">
            <v>TA060SER0S1C1070R+3</v>
          </cell>
          <cell r="C969" t="str">
            <v>Torre de anclaje, retención intermedia y terminal (15°) Tipo R1+3</v>
          </cell>
          <cell r="D969">
            <v>6273.8871614611962</v>
          </cell>
        </row>
        <row r="970">
          <cell r="B970" t="str">
            <v>TA060SER0D1C1240S-6</v>
          </cell>
          <cell r="C970" t="str">
            <v>Torre de suspensión tipo S2 (5°)Tipo S2-6</v>
          </cell>
          <cell r="D970">
            <v>2871.1473577229049</v>
          </cell>
        </row>
        <row r="971">
          <cell r="B971" t="str">
            <v>TA060SER0D1C1240S-3</v>
          </cell>
          <cell r="C971" t="str">
            <v>Torre de suspensión tipo S2 (5°)Tipo S2-3</v>
          </cell>
          <cell r="D971">
            <v>3285.0064363135939</v>
          </cell>
        </row>
        <row r="972">
          <cell r="B972" t="str">
            <v>TA060SER0D1C1240S±0</v>
          </cell>
          <cell r="C972" t="str">
            <v>Torre de suspensión tipo S2 (5°)Tipo S2±0</v>
          </cell>
          <cell r="D972">
            <v>3695.1703445597232</v>
          </cell>
        </row>
        <row r="973">
          <cell r="B973" t="str">
            <v>TA060SER0D1C1240S+3</v>
          </cell>
          <cell r="C973" t="str">
            <v>Torre de suspensión tipo S2 (5°)Tipo S2+3</v>
          </cell>
          <cell r="D973">
            <v>4101.6390824612927</v>
          </cell>
        </row>
        <row r="974">
          <cell r="B974" t="str">
            <v>TA060SER0D1C1240S+6</v>
          </cell>
          <cell r="C974" t="str">
            <v>Torre de suspensión tipo S2 (5°)Tipo S2+6</v>
          </cell>
          <cell r="D974">
            <v>4508.1078203628622</v>
          </cell>
        </row>
        <row r="975">
          <cell r="B975" t="str">
            <v>TA060SER0D1C1240A-3</v>
          </cell>
          <cell r="C975" t="str">
            <v>Torre de ángulo menor tipo A2 (30°)Tipo A2-3</v>
          </cell>
          <cell r="D975">
            <v>5053.9509933205354</v>
          </cell>
        </row>
        <row r="976">
          <cell r="B976" t="str">
            <v>TA060SER0D1C1240A±0</v>
          </cell>
          <cell r="C976" t="str">
            <v>Torre de ángulo menor tipo A2 (30°)Tipo A2±0</v>
          </cell>
          <cell r="D976">
            <v>5609.2685830416594</v>
          </cell>
        </row>
        <row r="977">
          <cell r="B977" t="str">
            <v>TA060SER0D1C1240A+3</v>
          </cell>
          <cell r="C977" t="str">
            <v>Torre de ángulo menor tipo A2 (30°)Tipo A2+3</v>
          </cell>
          <cell r="D977">
            <v>6164.5861727627835</v>
          </cell>
        </row>
        <row r="978">
          <cell r="B978" t="str">
            <v>TA060SER0D1C1240B-3</v>
          </cell>
          <cell r="C978" t="str">
            <v>Torre de ángulo mayor tipo B2 (65°)Tipo B2-3</v>
          </cell>
          <cell r="D978">
            <v>6820.2647959716896</v>
          </cell>
        </row>
        <row r="979">
          <cell r="B979" t="str">
            <v>TA060SER0D1C1240B±0</v>
          </cell>
          <cell r="C979" t="str">
            <v>Torre de ángulo mayor tipo B2 (65°)Tipo B2±0</v>
          </cell>
          <cell r="D979">
            <v>7594.949661438407</v>
          </cell>
        </row>
        <row r="980">
          <cell r="B980" t="str">
            <v>TA060SER0D1C1240B+3</v>
          </cell>
          <cell r="C980" t="str">
            <v>Torre de ángulo mayor tipo B2 (65°)Tipo B2+3</v>
          </cell>
          <cell r="D980">
            <v>8506.3436208110161</v>
          </cell>
        </row>
        <row r="981">
          <cell r="B981" t="str">
            <v>TA060SER0D1C1240R-3</v>
          </cell>
          <cell r="C981" t="str">
            <v>Torre de anclaje, retención intermedia y terminal (15°) Tipo R2-3</v>
          </cell>
          <cell r="D981">
            <v>8781.5314318939145</v>
          </cell>
        </row>
        <row r="982">
          <cell r="B982" t="str">
            <v>TA060SER0D1C1240R±0</v>
          </cell>
          <cell r="C982" t="str">
            <v>Torre de anclaje, retención intermedia y terminal (15°) Tipo R2±0</v>
          </cell>
          <cell r="D982">
            <v>9789.8901135941069</v>
          </cell>
        </row>
        <row r="983">
          <cell r="B983" t="str">
            <v>TA060SER0D1C1240R+3</v>
          </cell>
          <cell r="C983" t="str">
            <v>Torre de anclaje, retención intermedia y terminal (15°) Tipo R2+3</v>
          </cell>
          <cell r="D983">
            <v>10798.248795294299</v>
          </cell>
        </row>
        <row r="984">
          <cell r="B984" t="str">
            <v>TA060SER0D1C1120S-6</v>
          </cell>
          <cell r="C984" t="str">
            <v>Torre de suspensión tipo S2 (5°)Tipo S2-6</v>
          </cell>
          <cell r="D984">
            <v>2305.4679095151346</v>
          </cell>
        </row>
        <row r="985">
          <cell r="B985" t="str">
            <v>TA060SER0D1C1120S-3</v>
          </cell>
          <cell r="C985" t="str">
            <v>Torre de suspensión tipo S2 (5°)Tipo S2-3</v>
          </cell>
          <cell r="D985">
            <v>2637.7876081839827</v>
          </cell>
        </row>
        <row r="986">
          <cell r="B986" t="str">
            <v>TA060SER0D1C1120S±0</v>
          </cell>
          <cell r="C986" t="str">
            <v>Torre de suspensión tipo S2 (5°)Tipo S2±0</v>
          </cell>
          <cell r="D986">
            <v>2967.1401666861448</v>
          </cell>
        </row>
        <row r="987">
          <cell r="B987" t="str">
            <v>TA060SER0D1C1120S+3</v>
          </cell>
          <cell r="C987" t="str">
            <v>Torre de suspensión tipo S2 (5°)Tipo S2+3</v>
          </cell>
          <cell r="D987">
            <v>3293.5255850216208</v>
          </cell>
        </row>
        <row r="988">
          <cell r="B988" t="str">
            <v>TA060SER0D1C1120S+6</v>
          </cell>
          <cell r="C988" t="str">
            <v>Torre de suspensión tipo S2 (5°)Tipo S2+6</v>
          </cell>
          <cell r="D988">
            <v>3619.9110033570964</v>
          </cell>
        </row>
        <row r="989">
          <cell r="B989" t="str">
            <v>TA060SER0D1C1120A-3</v>
          </cell>
          <cell r="C989" t="str">
            <v>Torre de ángulo menor tipo A2 (30°)Tipo A2-3</v>
          </cell>
          <cell r="D989">
            <v>4058.2110144996409</v>
          </cell>
        </row>
        <row r="990">
          <cell r="B990" t="str">
            <v>TA060SER0D1C1120A±0</v>
          </cell>
          <cell r="C990" t="str">
            <v>Torre de ángulo menor tipo A2 (30°)Tipo A2±0</v>
          </cell>
          <cell r="D990">
            <v>4504.1187730295678</v>
          </cell>
        </row>
        <row r="991">
          <cell r="B991" t="str">
            <v>TA060SER0D1C1120A+3</v>
          </cell>
          <cell r="C991" t="str">
            <v>Torre de ángulo menor tipo A2 (30°)Tipo A2+3</v>
          </cell>
          <cell r="D991">
            <v>4950.0265315594952</v>
          </cell>
        </row>
        <row r="992">
          <cell r="B992" t="str">
            <v>TA060SER0D1C1120B-3</v>
          </cell>
          <cell r="C992" t="str">
            <v>Torre de ángulo mayor tipo B2 (65°)Tipo B2-3</v>
          </cell>
          <cell r="D992">
            <v>5476.521983176468</v>
          </cell>
        </row>
        <row r="993">
          <cell r="B993" t="str">
            <v>TA060SER0D1C1120B±0</v>
          </cell>
          <cell r="C993" t="str">
            <v>Torre de ángulo mayor tipo B2 (65°)Tipo B2±0</v>
          </cell>
          <cell r="D993">
            <v>6098.5768186820351</v>
          </cell>
        </row>
        <row r="994">
          <cell r="B994" t="str">
            <v>TA060SER0D1C1120B+3</v>
          </cell>
          <cell r="C994" t="str">
            <v>Torre de ángulo mayor tipo B2 (65°)Tipo B2+3</v>
          </cell>
          <cell r="D994">
            <v>6830.4060369238796</v>
          </cell>
        </row>
        <row r="995">
          <cell r="B995" t="str">
            <v>TA060SER0D1C1120R-3</v>
          </cell>
          <cell r="C995" t="str">
            <v>Torre de anclaje, retención intermedia y terminal (15°) Tipo R2-3</v>
          </cell>
          <cell r="D995">
            <v>7051.3757707951854</v>
          </cell>
        </row>
        <row r="996">
          <cell r="B996" t="str">
            <v>TA060SER0D1C1120R±0</v>
          </cell>
          <cell r="C996" t="str">
            <v>Torre de anclaje, retención intermedia y terminal (15°) Tipo R2±0</v>
          </cell>
          <cell r="D996">
            <v>7861.0655192811428</v>
          </cell>
        </row>
        <row r="997">
          <cell r="B997" t="str">
            <v>TA060SER0D1C1120R+3</v>
          </cell>
          <cell r="C997" t="str">
            <v>Torre de anclaje, retención intermedia y terminal (15°) Tipo R2+3</v>
          </cell>
          <cell r="D997">
            <v>8670.755267767101</v>
          </cell>
        </row>
        <row r="998">
          <cell r="B998" t="str">
            <v>TA060SER0D1C1070S-6</v>
          </cell>
          <cell r="C998" t="str">
            <v>Torre de suspensión tipo S2 (5°)Tipo S2-6</v>
          </cell>
          <cell r="D998">
            <v>2035.2390013139534</v>
          </cell>
        </row>
        <row r="999">
          <cell r="B999" t="str">
            <v>TA060SER0D1C1070S-3</v>
          </cell>
          <cell r="C999" t="str">
            <v>Torre de suspensión tipo S2 (5°)Tipo S2-3</v>
          </cell>
          <cell r="D999">
            <v>2328.6067852871361</v>
          </cell>
        </row>
        <row r="1000">
          <cell r="B1000" t="str">
            <v>TA060SER0D1C1070S±0</v>
          </cell>
          <cell r="C1000" t="str">
            <v>Torre de suspensión tipo S2 (5°)Tipo S2±0</v>
          </cell>
          <cell r="D1000">
            <v>2619.3552140462721</v>
          </cell>
        </row>
        <row r="1001">
          <cell r="B1001" t="str">
            <v>TA060SER0D1C1070S+3</v>
          </cell>
          <cell r="C1001" t="str">
            <v>Torre de suspensión tipo S2 (5°)Tipo S2+3</v>
          </cell>
          <cell r="D1001">
            <v>2907.4842875913623</v>
          </cell>
        </row>
        <row r="1002">
          <cell r="B1002" t="str">
            <v>TA060SER0D1C1070S+6</v>
          </cell>
          <cell r="C1002" t="str">
            <v>Torre de suspensión tipo S2 (5°)Tipo S2+6</v>
          </cell>
          <cell r="D1002">
            <v>3195.6133611364517</v>
          </cell>
        </row>
        <row r="1003">
          <cell r="B1003" t="str">
            <v>TA060SER0D1C1070A-3</v>
          </cell>
          <cell r="C1003" t="str">
            <v>Torre de ángulo menor tipo A2 (30°)Tipo A2-3</v>
          </cell>
          <cell r="D1003">
            <v>3582.5392746449393</v>
          </cell>
        </row>
        <row r="1004">
          <cell r="B1004" t="str">
            <v>TA060SER0D1C1070A±0</v>
          </cell>
          <cell r="C1004" t="str">
            <v>Torre de ángulo menor tipo A2 (30°)Tipo A2±0</v>
          </cell>
          <cell r="D1004">
            <v>3976.181214922241</v>
          </cell>
        </row>
        <row r="1005">
          <cell r="B1005" t="str">
            <v>TA060SER0D1C1070A+3</v>
          </cell>
          <cell r="C1005" t="str">
            <v>Torre de ángulo menor tipo A2 (30°)Tipo A2+3</v>
          </cell>
          <cell r="D1005">
            <v>4369.8231551995432</v>
          </cell>
        </row>
        <row r="1006">
          <cell r="B1006" t="str">
            <v>TA060SER0D1C1070B-3</v>
          </cell>
          <cell r="C1006" t="str">
            <v>Torre de ángulo mayor tipo B2 (65°)Tipo B2-3</v>
          </cell>
          <cell r="D1006">
            <v>4834.6069297742333</v>
          </cell>
        </row>
        <row r="1007">
          <cell r="B1007" t="str">
            <v>TA060SER0D1C1070B±0</v>
          </cell>
          <cell r="C1007" t="str">
            <v>Torre de ángulo mayor tipo B2 (65°)Tipo B2±0</v>
          </cell>
          <cell r="D1007">
            <v>5383.7493650047145</v>
          </cell>
        </row>
        <row r="1008">
          <cell r="B1008" t="str">
            <v>TA060SER0D1C1070B+3</v>
          </cell>
          <cell r="C1008" t="str">
            <v>Torre de ángulo mayor tipo B2 (65°)Tipo B2+3</v>
          </cell>
          <cell r="D1008">
            <v>6029.7992888052804</v>
          </cell>
        </row>
        <row r="1009">
          <cell r="B1009" t="str">
            <v>TA060SER0D1C1070R-3</v>
          </cell>
          <cell r="C1009" t="str">
            <v>Torre de anclaje, retención intermedia y terminal (15°) Tipo R2-3</v>
          </cell>
          <cell r="D1009">
            <v>6224.868679547496</v>
          </cell>
        </row>
        <row r="1010">
          <cell r="B1010" t="str">
            <v>TA060SER0D1C1070R±0</v>
          </cell>
          <cell r="C1010" t="str">
            <v>Torre de anclaje, retención intermedia y terminal (15°) Tipo R2±0</v>
          </cell>
          <cell r="D1010">
            <v>6939.6529314910767</v>
          </cell>
        </row>
        <row r="1011">
          <cell r="B1011" t="str">
            <v>TA060SER0D1C1070R+3</v>
          </cell>
          <cell r="C1011" t="str">
            <v>Torre de anclaje, retención intermedia y terminal (15°) Tipo R2+3</v>
          </cell>
          <cell r="D1011">
            <v>7654.4371834346575</v>
          </cell>
        </row>
        <row r="1012">
          <cell r="B1012" t="str">
            <v>TA220SIR2S2C2726FS-6</v>
          </cell>
          <cell r="C1012" t="str">
            <v>Torre de suspensión tipo SC1 (5°)Tipo SC1-6</v>
          </cell>
          <cell r="D1012">
            <v>6709.9265522017267</v>
          </cell>
        </row>
        <row r="1013">
          <cell r="B1013" t="str">
            <v>TA220SIR2S2C2726FS-3</v>
          </cell>
          <cell r="C1013" t="str">
            <v>Torre de suspensión tipo SC1 (5°)Tipo SC1-3</v>
          </cell>
          <cell r="D1013">
            <v>7677.1231723389119</v>
          </cell>
        </row>
        <row r="1014">
          <cell r="B1014" t="str">
            <v>TA220SIR2S2C2726FS±0</v>
          </cell>
          <cell r="C1014" t="str">
            <v>Torre de suspensión tipo SC1 (5°)Tipo SC1±0</v>
          </cell>
          <cell r="D1014">
            <v>8635.68410836773</v>
          </cell>
        </row>
        <row r="1015">
          <cell r="B1015" t="str">
            <v>TA220SIR2S2C2726FS+3</v>
          </cell>
          <cell r="C1015" t="str">
            <v>Torre de suspensión tipo SC1 (5°)Tipo SC1+3</v>
          </cell>
          <cell r="D1015">
            <v>9585.6093602881811</v>
          </cell>
        </row>
        <row r="1016">
          <cell r="B1016" t="str">
            <v>TA220SIR2S2C2726FS+6</v>
          </cell>
          <cell r="C1016" t="str">
            <v>Torre de suspensión tipo SC1 (5°)Tipo SC1+6</v>
          </cell>
          <cell r="D1016">
            <v>10535.53461220863</v>
          </cell>
        </row>
        <row r="1017">
          <cell r="B1017" t="str">
            <v>TA220SIR2S2C2726FA-3</v>
          </cell>
          <cell r="C1017" t="str">
            <v>Torre de ángulo menor tipo AC1 (30°)Tipo AC1-3</v>
          </cell>
          <cell r="D1017">
            <v>11811.180597328495</v>
          </cell>
        </row>
        <row r="1018">
          <cell r="B1018" t="str">
            <v>TA220SIR2S2C2726FA±0</v>
          </cell>
          <cell r="C1018" t="str">
            <v>Torre de ángulo menor tipo AC1 (30°)Tipo AC1±0</v>
          </cell>
          <cell r="D1018">
            <v>13108.968476502214</v>
          </cell>
        </row>
        <row r="1019">
          <cell r="B1019" t="str">
            <v>TA220SIR2S2C2726FA+3</v>
          </cell>
          <cell r="C1019" t="str">
            <v>Torre de ángulo menor tipo AC1 (30°)Tipo AC1+3</v>
          </cell>
          <cell r="D1019">
            <v>14406.756355675932</v>
          </cell>
        </row>
        <row r="1020">
          <cell r="B1020" t="str">
            <v>TA220SIR2S2C2726FB-3</v>
          </cell>
          <cell r="C1020" t="str">
            <v>Torre de ángulo mayor tipo BC1 (65°)Tipo BC1-3</v>
          </cell>
          <cell r="D1020">
            <v>15939.089898831231</v>
          </cell>
        </row>
        <row r="1021">
          <cell r="B1021" t="str">
            <v>TA220SIR2S2C2726FB±0</v>
          </cell>
          <cell r="C1021" t="str">
            <v>Torre de ángulo mayor tipo BC1 (65°)Tipo BC1±0</v>
          </cell>
          <cell r="D1021">
            <v>17749.543317183998</v>
          </cell>
        </row>
        <row r="1022">
          <cell r="B1022" t="str">
            <v>TA220SIR2S2C2726FB+3</v>
          </cell>
          <cell r="C1022" t="str">
            <v>Torre de ángulo mayor tipo BC1 (65°)Tipo BC1+3</v>
          </cell>
          <cell r="D1022">
            <v>19879.488515246081</v>
          </cell>
        </row>
        <row r="1023">
          <cell r="B1023" t="str">
            <v>TA220SIR2S2C2726FR-3</v>
          </cell>
          <cell r="C1023" t="str">
            <v>Torre de anclaje, retención intermedia y terminal (15°) Tipo RC1-3</v>
          </cell>
          <cell r="D1023">
            <v>20522.607718257605</v>
          </cell>
        </row>
        <row r="1024">
          <cell r="B1024" t="str">
            <v>TA220SIR2S2C2726FR±0</v>
          </cell>
          <cell r="C1024" t="str">
            <v>Torre de anclaje, retención intermedia y terminal (15°) Tipo RC1±0</v>
          </cell>
          <cell r="D1024">
            <v>22879.161335850171</v>
          </cell>
        </row>
        <row r="1025">
          <cell r="B1025" t="str">
            <v>TA220SIR2S2C2726FR+3</v>
          </cell>
          <cell r="C1025" t="str">
            <v>Torre de anclaje, retención intermedia y terminal (15°) Tipo RC1+3</v>
          </cell>
          <cell r="D1025">
            <v>25235.714953442737</v>
          </cell>
        </row>
        <row r="1026">
          <cell r="B1026" t="str">
            <v>TA220SIR2S2C2592FS-6</v>
          </cell>
          <cell r="C1026" t="str">
            <v>Torre de suspensión tipo SC1 (5°)Tipo SC1-6</v>
          </cell>
          <cell r="D1026">
            <v>6360.6030323256346</v>
          </cell>
        </row>
        <row r="1027">
          <cell r="B1027" t="str">
            <v>TA220SIR2S2C2592FS-3</v>
          </cell>
          <cell r="C1027" t="str">
            <v>Torre de suspensión tipo SC1 (5°)Tipo SC1-3</v>
          </cell>
          <cell r="D1027">
            <v>7277.4467126608606</v>
          </cell>
        </row>
        <row r="1028">
          <cell r="B1028" t="str">
            <v>TA220SIR2S2C2592FS±0</v>
          </cell>
          <cell r="C1028" t="str">
            <v>Torre de suspensión tipo SC1 (5°)Tipo SC1±0</v>
          </cell>
          <cell r="D1028">
            <v>8186.10428870738</v>
          </cell>
        </row>
        <row r="1029">
          <cell r="B1029" t="str">
            <v>TA220SIR2S2C2592FS+3</v>
          </cell>
          <cell r="C1029" t="str">
            <v>Torre de suspensión tipo SC1 (5°)Tipo SC1+3</v>
          </cell>
          <cell r="D1029">
            <v>9086.5757604651917</v>
          </cell>
        </row>
        <row r="1030">
          <cell r="B1030" t="str">
            <v>TA220SIR2S2C2592FS+6</v>
          </cell>
          <cell r="C1030" t="str">
            <v>Torre de suspensión tipo SC1 (5°)Tipo SC1+6</v>
          </cell>
          <cell r="D1030">
            <v>9987.0472322230034</v>
          </cell>
        </row>
        <row r="1031">
          <cell r="B1031" t="str">
            <v>TA220SIR2S2C2592FA-3</v>
          </cell>
          <cell r="C1031" t="str">
            <v>Torre de ángulo menor tipo AC1 (30°)Tipo AC1-3</v>
          </cell>
          <cell r="D1031">
            <v>11196.282185542281</v>
          </cell>
        </row>
        <row r="1032">
          <cell r="B1032" t="str">
            <v>TA220SIR2S2C2592FA±0</v>
          </cell>
          <cell r="C1032" t="str">
            <v>Torre de ángulo menor tipo AC1 (30°)Tipo AC1±0</v>
          </cell>
          <cell r="D1032">
            <v>12426.506310257802</v>
          </cell>
        </row>
        <row r="1033">
          <cell r="B1033" t="str">
            <v>TA220SIR2S2C2592FA+3</v>
          </cell>
          <cell r="C1033" t="str">
            <v>Torre de ángulo menor tipo AC1 (30°)Tipo AC1+3</v>
          </cell>
          <cell r="D1033">
            <v>13656.730434973324</v>
          </cell>
        </row>
        <row r="1034">
          <cell r="B1034" t="str">
            <v>TA220SIR2S2C2592FB-3</v>
          </cell>
          <cell r="C1034" t="str">
            <v>Torre de ángulo mayor tipo BC1 (65°)Tipo BC1-3</v>
          </cell>
          <cell r="D1034">
            <v>15109.289610591981</v>
          </cell>
        </row>
        <row r="1035">
          <cell r="B1035" t="str">
            <v>TA220SIR2S2C2592FB±0</v>
          </cell>
          <cell r="C1035" t="str">
            <v>Torre de ángulo mayor tipo BC1 (65°)Tipo BC1±0</v>
          </cell>
          <cell r="D1035">
            <v>16825.489544089065</v>
          </cell>
        </row>
        <row r="1036">
          <cell r="B1036" t="str">
            <v>TA220SIR2S2C2592FB+3</v>
          </cell>
          <cell r="C1036" t="str">
            <v>Torre de ángulo mayor tipo BC1 (65°)Tipo BC1+3</v>
          </cell>
          <cell r="D1036">
            <v>18844.548289379756</v>
          </cell>
        </row>
        <row r="1037">
          <cell r="B1037" t="str">
            <v>TA220SIR2S2C2592FR-3</v>
          </cell>
          <cell r="C1037" t="str">
            <v>Torre de anclaje, retención intermedia y terminal (15°) Tipo RC1-3</v>
          </cell>
          <cell r="D1037">
            <v>19454.18625203073</v>
          </cell>
        </row>
        <row r="1038">
          <cell r="B1038" t="str">
            <v>TA220SIR2S2C2592FR±0</v>
          </cell>
          <cell r="C1038" t="str">
            <v>Torre de anclaje, retención intermedia y terminal (15°) Tipo RC1±0</v>
          </cell>
          <cell r="D1038">
            <v>21688.056022330802</v>
          </cell>
        </row>
        <row r="1039">
          <cell r="B1039" t="str">
            <v>TA220SIR2S2C2592FR+3</v>
          </cell>
          <cell r="C1039" t="str">
            <v>Torre de anclaje, retención intermedia y terminal (15°) Tipo RC1+3</v>
          </cell>
          <cell r="D1039">
            <v>23921.925792630875</v>
          </cell>
        </row>
        <row r="1040">
          <cell r="B1040" t="str">
            <v>TA220SIR2D2C2726FS-6</v>
          </cell>
          <cell r="C1040" t="str">
            <v>Torre de suspensión tipo SC2 (5°)Tipo SC2-6</v>
          </cell>
          <cell r="D1040">
            <v>8683.8717374230418</v>
          </cell>
        </row>
        <row r="1041">
          <cell r="B1041" t="str">
            <v>TA220SIR2D2C2726FS-3</v>
          </cell>
          <cell r="C1041" t="str">
            <v>Torre de suspensión tipo SC2 (5°)Tipo SC2-3</v>
          </cell>
          <cell r="D1041">
            <v>9935.6009968714079</v>
          </cell>
        </row>
        <row r="1042">
          <cell r="B1042" t="str">
            <v>TA220SIR2D2C2726FS±0</v>
          </cell>
          <cell r="C1042" t="str">
            <v>Torre de suspensión tipo SC2 (5°)Tipo SC2±0</v>
          </cell>
          <cell r="D1042">
            <v>11176.154102217557</v>
          </cell>
        </row>
        <row r="1043">
          <cell r="B1043" t="str">
            <v>TA220SIR2D2C2726FS+3</v>
          </cell>
          <cell r="C1043" t="str">
            <v>Torre de suspensión tipo SC2 (5°)Tipo SC2+3</v>
          </cell>
          <cell r="D1043">
            <v>12405.531053461489</v>
          </cell>
        </row>
        <row r="1044">
          <cell r="B1044" t="str">
            <v>TA220SIR2D2C2726FS+6</v>
          </cell>
          <cell r="C1044" t="str">
            <v>Torre de suspensión tipo SC2 (5°)Tipo SC2+6</v>
          </cell>
          <cell r="D1044">
            <v>13634.908004705419</v>
          </cell>
        </row>
        <row r="1045">
          <cell r="B1045" t="str">
            <v>TA220SIR2D2C2726FA-3</v>
          </cell>
          <cell r="C1045" t="str">
            <v>Torre de ángulo menor tipo AC2 (30°)Tipo AC2-3</v>
          </cell>
          <cell r="D1045">
            <v>15285.827136376793</v>
          </cell>
        </row>
        <row r="1046">
          <cell r="B1046" t="str">
            <v>TA220SIR2D2C2726FA±0</v>
          </cell>
          <cell r="C1046" t="str">
            <v>Torre de ángulo menor tipo AC2 (30°)Tipo AC2±0</v>
          </cell>
          <cell r="D1046">
            <v>16965.401927166251</v>
          </cell>
        </row>
        <row r="1047">
          <cell r="B1047" t="str">
            <v>TA220SIR2D2C2726FA+3</v>
          </cell>
          <cell r="C1047" t="str">
            <v>Torre de ángulo menor tipo AC2 (30°)Tipo AC2+3</v>
          </cell>
          <cell r="D1047">
            <v>18644.976717955709</v>
          </cell>
        </row>
        <row r="1048">
          <cell r="B1048" t="str">
            <v>TA220SIR2D2C2726FB-3</v>
          </cell>
          <cell r="C1048" t="str">
            <v>Torre de ángulo mayor tipo BC2 (65°)Tipo BC2-3</v>
          </cell>
          <cell r="D1048">
            <v>20628.09648002603</v>
          </cell>
        </row>
        <row r="1049">
          <cell r="B1049" t="str">
            <v>TA220SIR2D2C2726FB±0</v>
          </cell>
          <cell r="C1049" t="str">
            <v>Torre de ángulo mayor tipo BC2 (65°)Tipo BC2±0</v>
          </cell>
          <cell r="D1049">
            <v>22971.154209383105</v>
          </cell>
        </row>
        <row r="1050">
          <cell r="B1050" t="str">
            <v>TA220SIR2D2C2726FB+3</v>
          </cell>
          <cell r="C1050" t="str">
            <v>Torre de ángulo mayor tipo BC2 (65°)Tipo BC2+3</v>
          </cell>
          <cell r="D1050">
            <v>25727.692714509081</v>
          </cell>
        </row>
        <row r="1051">
          <cell r="B1051" t="str">
            <v>TA220SIR2D2C2726FR-3</v>
          </cell>
          <cell r="C1051" t="str">
            <v>Torre de anclaje, retención intermedia y terminal (15°) Tipo RC2-3</v>
          </cell>
          <cell r="D1051">
            <v>26560.006544977656</v>
          </cell>
        </row>
        <row r="1052">
          <cell r="B1052" t="str">
            <v>TA220SIR2D2C2726FR±0</v>
          </cell>
          <cell r="C1052" t="str">
            <v>Torre de anclaje, retención intermedia y terminal (15°) Tipo RC2±0</v>
          </cell>
          <cell r="D1052">
            <v>29609.817775894822</v>
          </cell>
        </row>
        <row r="1053">
          <cell r="B1053" t="str">
            <v>TA220SIR2D2C2726FR+3</v>
          </cell>
          <cell r="C1053" t="str">
            <v>Torre de anclaje, retención intermedia y terminal (15°) Tipo RC2+3</v>
          </cell>
          <cell r="D1053">
            <v>32659.629006811989</v>
          </cell>
        </row>
        <row r="1054">
          <cell r="B1054" t="str">
            <v>TA220SIR2D2C2592FS-6</v>
          </cell>
          <cell r="C1054" t="str">
            <v>Torre de suspensión tipo SC2 (5°)Tipo SC2-6</v>
          </cell>
          <cell r="D1054">
            <v>8155.8874497228217</v>
          </cell>
        </row>
        <row r="1055">
          <cell r="B1055" t="str">
            <v>TA220SIR2D2C2592FS-3</v>
          </cell>
          <cell r="C1055" t="str">
            <v>Torre de suspensión tipo SC2 (5°)Tipo SC2-3</v>
          </cell>
          <cell r="D1055">
            <v>9331.510865899083</v>
          </cell>
        </row>
        <row r="1056">
          <cell r="B1056" t="str">
            <v>TA220SIR2D2C2592FS±0</v>
          </cell>
          <cell r="C1056" t="str">
            <v>Torre de suspensión tipo SC2 (5°)Tipo SC2±0</v>
          </cell>
          <cell r="D1056">
            <v>10496.637644430915</v>
          </cell>
        </row>
        <row r="1057">
          <cell r="B1057" t="str">
            <v>TA220SIR2D2C2592FS+3</v>
          </cell>
          <cell r="C1057" t="str">
            <v>Torre de suspensión tipo SC2 (5°)Tipo SC2+3</v>
          </cell>
          <cell r="D1057">
            <v>11651.267785318318</v>
          </cell>
        </row>
        <row r="1058">
          <cell r="B1058" t="str">
            <v>TA220SIR2D2C2592FS+6</v>
          </cell>
          <cell r="C1058" t="str">
            <v>Torre de suspensión tipo SC2 (5°)Tipo SC2+6</v>
          </cell>
          <cell r="D1058">
            <v>12805.897926205716</v>
          </cell>
        </row>
        <row r="1059">
          <cell r="B1059" t="str">
            <v>TA220SIR2D2C2592FA-3</v>
          </cell>
          <cell r="C1059" t="str">
            <v>Torre de ángulo menor tipo AC2 (30°)Tipo AC2-3</v>
          </cell>
          <cell r="D1059">
            <v>14356.440245765763</v>
          </cell>
        </row>
        <row r="1060">
          <cell r="B1060" t="str">
            <v>TA220SIR2D2C2592FA±0</v>
          </cell>
          <cell r="C1060" t="str">
            <v>Torre de ángulo menor tipo AC2 (30°)Tipo AC2±0</v>
          </cell>
          <cell r="D1060">
            <v>15933.895944246129</v>
          </cell>
        </row>
        <row r="1061">
          <cell r="B1061" t="str">
            <v>TA220SIR2D2C2592FA+3</v>
          </cell>
          <cell r="C1061" t="str">
            <v>Torre de ángulo menor tipo AC2 (30°)Tipo AC2+3</v>
          </cell>
          <cell r="D1061">
            <v>17511.351642726495</v>
          </cell>
        </row>
        <row r="1062">
          <cell r="B1062" t="str">
            <v>TA220SIR2D2C2592FB-3</v>
          </cell>
          <cell r="C1062" t="str">
            <v>Torre de ángulo mayor tipo BC2 (65°)Tipo BC2-3</v>
          </cell>
          <cell r="D1062">
            <v>19373.896607441318</v>
          </cell>
        </row>
        <row r="1063">
          <cell r="B1063" t="str">
            <v>TA220SIR2D2C2592FB±0</v>
          </cell>
          <cell r="C1063" t="str">
            <v>Torre de ángulo mayor tipo BC2 (65°)Tipo BC2±0</v>
          </cell>
          <cell r="D1063">
            <v>21574.495108509262</v>
          </cell>
        </row>
        <row r="1064">
          <cell r="B1064" t="str">
            <v>TA220SIR2D2C2592FB+3</v>
          </cell>
          <cell r="C1064" t="str">
            <v>Torre de ángulo mayor tipo BC2 (65°)Tipo BC2+3</v>
          </cell>
          <cell r="D1064">
            <v>24163.434521530377</v>
          </cell>
        </row>
        <row r="1065">
          <cell r="B1065" t="str">
            <v>TA220SIR2D2C2592FR-3</v>
          </cell>
          <cell r="C1065" t="str">
            <v>Torre de anclaje, retención intermedia y terminal (15°) Tipo RC2-3</v>
          </cell>
          <cell r="D1065">
            <v>24945.143202796989</v>
          </cell>
        </row>
        <row r="1066">
          <cell r="B1066" t="str">
            <v>TA220SIR2D2C2592FR±0</v>
          </cell>
          <cell r="C1066" t="str">
            <v>Torre de anclaje, retención intermedia y terminal (15°) Tipo RC2±0</v>
          </cell>
          <cell r="D1066">
            <v>27809.524194868438</v>
          </cell>
        </row>
        <row r="1067">
          <cell r="B1067" t="str">
            <v>TA220SIR2D2C2592FR+3</v>
          </cell>
          <cell r="C1067" t="str">
            <v>Torre de anclaje, retención intermedia y terminal (15°) Tipo RC2+3</v>
          </cell>
          <cell r="D1067">
            <v>30673.905186939886</v>
          </cell>
        </row>
        <row r="1068">
          <cell r="B1068" t="str">
            <v>TA220SIR1S2C2726FS-6</v>
          </cell>
          <cell r="C1068" t="str">
            <v>Torre de suspensión tipo SC1 (5°)Tipo SC1-6</v>
          </cell>
          <cell r="D1068">
            <v>6290.8718964221653</v>
          </cell>
        </row>
        <row r="1069">
          <cell r="B1069" t="str">
            <v>TA220SIR1S2C2726FS-3</v>
          </cell>
          <cell r="C1069" t="str">
            <v>Torre de suspensión tipo SC1 (5°)Tipo SC1-3</v>
          </cell>
          <cell r="D1069">
            <v>7197.6642418523879</v>
          </cell>
        </row>
        <row r="1070">
          <cell r="B1070" t="str">
            <v>TA220SIR1S2C2726FS±0</v>
          </cell>
          <cell r="C1070" t="str">
            <v>Torre de suspensión tipo SC1 (5°)Tipo SC1±0</v>
          </cell>
          <cell r="D1070">
            <v>8096.3602270555539</v>
          </cell>
        </row>
        <row r="1071">
          <cell r="B1071" t="str">
            <v>TA220SIR1S2C2726FS+3</v>
          </cell>
          <cell r="C1071" t="str">
            <v>Torre de suspensión tipo SC1 (5°)Tipo SC1+3</v>
          </cell>
          <cell r="D1071">
            <v>8986.9598520316649</v>
          </cell>
        </row>
        <row r="1072">
          <cell r="B1072" t="str">
            <v>TA220SIR1S2C2726FS+6</v>
          </cell>
          <cell r="C1072" t="str">
            <v>Torre de suspensión tipo SC1 (5°)Tipo SC1+6</v>
          </cell>
          <cell r="D1072">
            <v>9877.5594770077751</v>
          </cell>
        </row>
        <row r="1073">
          <cell r="B1073" t="str">
            <v>TA220SIR1S2C2726FA-3</v>
          </cell>
          <cell r="C1073" t="str">
            <v>Torre de ángulo menor tipo AC1 (30°)Tipo AC1-3</v>
          </cell>
          <cell r="D1073">
            <v>11073.537617027969</v>
          </cell>
        </row>
        <row r="1074">
          <cell r="B1074" t="str">
            <v>TA220SIR1S2C2726FA±0</v>
          </cell>
          <cell r="C1074" t="str">
            <v>Torre de ángulo menor tipo AC1 (30°)Tipo AC1±0</v>
          </cell>
          <cell r="D1074">
            <v>12290.27482467033</v>
          </cell>
        </row>
        <row r="1075">
          <cell r="B1075" t="str">
            <v>TA220SIR1S2C2726FA+3</v>
          </cell>
          <cell r="C1075" t="str">
            <v>Torre de ángulo menor tipo AC1 (30°)Tipo AC1+3</v>
          </cell>
          <cell r="D1075">
            <v>13507.012032312692</v>
          </cell>
        </row>
        <row r="1076">
          <cell r="B1076" t="str">
            <v>TA220SIR1S2C2726FB-3</v>
          </cell>
          <cell r="C1076" t="str">
            <v>Torre de ángulo mayor tipo BC1 (65°)Tipo BC1-3</v>
          </cell>
          <cell r="D1076">
            <v>14943.646837118058</v>
          </cell>
        </row>
        <row r="1077">
          <cell r="B1077" t="str">
            <v>TA220SIR1S2C2726FB±0</v>
          </cell>
          <cell r="C1077" t="str">
            <v>Torre de ángulo mayor tipo BC1 (65°)Tipo BC1±0</v>
          </cell>
          <cell r="D1077">
            <v>16641.032112603629</v>
          </cell>
        </row>
        <row r="1078">
          <cell r="B1078" t="str">
            <v>TA220SIR1S2C2726FB+3</v>
          </cell>
          <cell r="C1078" t="str">
            <v>Torre de ángulo mayor tipo BC1 (65°)Tipo BC1+3</v>
          </cell>
          <cell r="D1078">
            <v>18637.955966116067</v>
          </cell>
        </row>
        <row r="1079">
          <cell r="B1079" t="str">
            <v>TA220SIR1S2C2726FR-3</v>
          </cell>
          <cell r="C1079" t="str">
            <v>Torre de anclaje, retención intermedia y terminal (15°) Tipo RC1-3</v>
          </cell>
          <cell r="D1079">
            <v>19240.910482652031</v>
          </cell>
        </row>
        <row r="1080">
          <cell r="B1080" t="str">
            <v>TA220SIR1S2C2726FR±0</v>
          </cell>
          <cell r="C1080" t="str">
            <v>Torre de anclaje, retención intermedia y terminal (15°) Tipo RC1±0</v>
          </cell>
          <cell r="D1080">
            <v>21450.290393146075</v>
          </cell>
        </row>
        <row r="1081">
          <cell r="B1081" t="str">
            <v>TA220SIR1S2C2726FR+3</v>
          </cell>
          <cell r="C1081" t="str">
            <v>Torre de anclaje, retención intermedia y terminal (15°) Tipo RC1+3</v>
          </cell>
          <cell r="D1081">
            <v>23659.67030364012</v>
          </cell>
        </row>
        <row r="1082">
          <cell r="B1082" t="str">
            <v>TA220SIR1S2C2592FS-6</v>
          </cell>
          <cell r="C1082" t="str">
            <v>Torre de suspensión tipo SC1 (5°)Tipo SC1-6</v>
          </cell>
          <cell r="D1082">
            <v>5925.9833127711972</v>
          </cell>
        </row>
        <row r="1083">
          <cell r="B1083" t="str">
            <v>TA220SIR1S2C2592FS-3</v>
          </cell>
          <cell r="C1083" t="str">
            <v>Torre de suspensión tipo SC1 (5°)Tipo SC1-3</v>
          </cell>
          <cell r="D1083">
            <v>6780.1791056030816</v>
          </cell>
        </row>
        <row r="1084">
          <cell r="B1084" t="str">
            <v>TA220SIR1S2C2592FS±0</v>
          </cell>
          <cell r="C1084" t="str">
            <v>Torre de suspensión tipo SC1 (5°)Tipo SC1±0</v>
          </cell>
          <cell r="D1084">
            <v>7626.7481502846813</v>
          </cell>
        </row>
        <row r="1085">
          <cell r="B1085" t="str">
            <v>TA220SIR1S2C2592FS+3</v>
          </cell>
          <cell r="C1085" t="str">
            <v>Torre de suspensión tipo SC1 (5°)Tipo SC1+3</v>
          </cell>
          <cell r="D1085">
            <v>8465.6904468159973</v>
          </cell>
        </row>
        <row r="1086">
          <cell r="B1086" t="str">
            <v>TA220SIR1S2C2592FS+6</v>
          </cell>
          <cell r="C1086" t="str">
            <v>Torre de suspensión tipo SC1 (5°)Tipo SC1+6</v>
          </cell>
          <cell r="D1086">
            <v>9304.6327433473107</v>
          </cell>
        </row>
        <row r="1087">
          <cell r="B1087" t="str">
            <v>TA220SIR1S2C2592FA-3</v>
          </cell>
          <cell r="C1087" t="str">
            <v>Torre de ángulo menor tipo AC1 (30°)Tipo AC1-3</v>
          </cell>
          <cell r="D1087">
            <v>10431.240726611064</v>
          </cell>
        </row>
        <row r="1088">
          <cell r="B1088" t="str">
            <v>TA220SIR1S2C2592FA±0</v>
          </cell>
          <cell r="C1088" t="str">
            <v>Torre de ángulo menor tipo AC1 (30°)Tipo AC1±0</v>
          </cell>
          <cell r="D1088">
            <v>11577.403692132146</v>
          </cell>
        </row>
        <row r="1089">
          <cell r="B1089" t="str">
            <v>TA220SIR1S2C2592FA+3</v>
          </cell>
          <cell r="C1089" t="str">
            <v>Torre de ángulo menor tipo AC1 (30°)Tipo AC1+3</v>
          </cell>
          <cell r="D1089">
            <v>12723.566657653228</v>
          </cell>
        </row>
        <row r="1090">
          <cell r="B1090" t="str">
            <v>TA220SIR1S2C2592FB-3</v>
          </cell>
          <cell r="C1090" t="str">
            <v>Torre de ángulo mayor tipo BC1 (65°)Tipo BC1-3</v>
          </cell>
          <cell r="D1090">
            <v>14076.872530033939</v>
          </cell>
        </row>
        <row r="1091">
          <cell r="B1091" t="str">
            <v>TA220SIR1S2C2592FB±0</v>
          </cell>
          <cell r="C1091" t="str">
            <v>Torre de ángulo mayor tipo BC1 (65°)Tipo BC1±0</v>
          </cell>
          <cell r="D1091">
            <v>15675.804599146926</v>
          </cell>
        </row>
        <row r="1092">
          <cell r="B1092" t="str">
            <v>TA220SIR1S2C2592FB+3</v>
          </cell>
          <cell r="C1092" t="str">
            <v>Torre de ángulo mayor tipo BC1 (65°)Tipo BC1+3</v>
          </cell>
          <cell r="D1092">
            <v>17556.90115104456</v>
          </cell>
        </row>
        <row r="1093">
          <cell r="B1093" t="str">
            <v>TA220SIR1S2C2592FR-3</v>
          </cell>
          <cell r="C1093" t="str">
            <v>Torre de anclaje, retención intermedia y terminal (15°) Tipo RC1-3</v>
          </cell>
          <cell r="D1093">
            <v>18124.882579085446</v>
          </cell>
        </row>
        <row r="1094">
          <cell r="B1094" t="str">
            <v>TA220SIR1S2C2592FR±0</v>
          </cell>
          <cell r="C1094" t="str">
            <v>Torre de anclaje, retención intermedia y terminal (15°) Tipo RC1±0</v>
          </cell>
          <cell r="D1094">
            <v>20206.112128300385</v>
          </cell>
        </row>
        <row r="1095">
          <cell r="B1095" t="str">
            <v>TA220SIR1S2C2592FR+3</v>
          </cell>
          <cell r="C1095" t="str">
            <v>Torre de anclaje, retención intermedia y terminal (15°) Tipo RC1+3</v>
          </cell>
          <cell r="D1095">
            <v>22287.341677515324</v>
          </cell>
        </row>
        <row r="1096">
          <cell r="B1096" t="str">
            <v>TA220SIR1S1C2726FS-6</v>
          </cell>
          <cell r="C1096" t="str">
            <v>Torre de suspensión tipo SC1 (5°)Tipo SC1-6</v>
          </cell>
          <cell r="D1096">
            <v>4999.2238381078969</v>
          </cell>
        </row>
        <row r="1097">
          <cell r="B1097" t="str">
            <v>TA220SIR1S1C2726FS-3</v>
          </cell>
          <cell r="C1097" t="str">
            <v>Torre de suspensión tipo SC1 (5°)Tipo SC1-3</v>
          </cell>
          <cell r="D1097">
            <v>5719.8326796369629</v>
          </cell>
        </row>
        <row r="1098">
          <cell r="B1098" t="str">
            <v>TA220SIR1S1C2726FS±0</v>
          </cell>
          <cell r="C1098" t="str">
            <v>Torre de suspensión tipo SC1 (5°)Tipo SC1±0</v>
          </cell>
          <cell r="D1098">
            <v>6434.0075136523765</v>
          </cell>
        </row>
        <row r="1099">
          <cell r="B1099" t="str">
            <v>TA220SIR1S1C2726FS+3</v>
          </cell>
          <cell r="C1099" t="str">
            <v>Torre de suspensión tipo SC1 (5°)Tipo SC1+3</v>
          </cell>
          <cell r="D1099">
            <v>7141.7483401541385</v>
          </cell>
        </row>
        <row r="1100">
          <cell r="B1100" t="str">
            <v>TA220SIR1S1C2726FS+6</v>
          </cell>
          <cell r="C1100" t="str">
            <v>Torre de suspensión tipo SC1 (5°)Tipo SC1+6</v>
          </cell>
          <cell r="D1100">
            <v>7849.4891666558988</v>
          </cell>
        </row>
        <row r="1101">
          <cell r="B1101" t="str">
            <v>TA220SIR1S1C2726FA-3</v>
          </cell>
          <cell r="C1101" t="str">
            <v>Torre de ángulo menor tipo AC1 (30°)Tipo AC1-3</v>
          </cell>
          <cell r="D1101">
            <v>8799.9078885576018</v>
          </cell>
        </row>
        <row r="1102">
          <cell r="B1102" t="str">
            <v>TA220SIR1S1C2726FA±0</v>
          </cell>
          <cell r="C1102" t="str">
            <v>Torre de ángulo menor tipo AC1 (30°)Tipo AC1±0</v>
          </cell>
          <cell r="D1102">
            <v>9766.823405724308</v>
          </cell>
        </row>
        <row r="1103">
          <cell r="B1103" t="str">
            <v>TA220SIR1S1C2726FA+3</v>
          </cell>
          <cell r="C1103" t="str">
            <v>Torre de ángulo menor tipo AC1 (30°)Tipo AC1+3</v>
          </cell>
          <cell r="D1103">
            <v>10733.738922891014</v>
          </cell>
        </row>
        <row r="1104">
          <cell r="B1104" t="str">
            <v>TA220SIR1S1C2726FB-3</v>
          </cell>
          <cell r="C1104" t="str">
            <v>Torre de ángulo mayor tipo BC1 (65°)Tipo BC1-3</v>
          </cell>
          <cell r="D1104">
            <v>11875.402444432941</v>
          </cell>
        </row>
        <row r="1105">
          <cell r="B1105" t="str">
            <v>TA220SIR1S1C2726FB±0</v>
          </cell>
          <cell r="C1105" t="str">
            <v>Torre de ángulo mayor tipo BC1 (65°)Tipo BC1±0</v>
          </cell>
          <cell r="D1105">
            <v>13224.278891350714</v>
          </cell>
        </row>
        <row r="1106">
          <cell r="B1106" t="str">
            <v>TA220SIR1S1C2726FB+3</v>
          </cell>
          <cell r="C1106" t="str">
            <v>Torre de ángulo mayor tipo BC1 (65°)Tipo BC1+3</v>
          </cell>
          <cell r="D1106">
            <v>14811.192358312801</v>
          </cell>
        </row>
        <row r="1107">
          <cell r="B1107" t="str">
            <v>TA220SIR1S1C2726FR-3</v>
          </cell>
          <cell r="C1107" t="str">
            <v>Torre de anclaje, retención intermedia y terminal (15°) Tipo RC1-3</v>
          </cell>
          <cell r="D1107">
            <v>15290.34765538311</v>
          </cell>
        </row>
        <row r="1108">
          <cell r="B1108" t="str">
            <v>TA220SIR1S1C2726FR±0</v>
          </cell>
          <cell r="C1108" t="str">
            <v>Torre de anclaje, retención intermedia y terminal (15°) Tipo RC1±0</v>
          </cell>
          <cell r="D1108">
            <v>17046.095490951069</v>
          </cell>
        </row>
        <row r="1109">
          <cell r="B1109" t="str">
            <v>TA220SIR1S1C2726FR+3</v>
          </cell>
          <cell r="C1109" t="str">
            <v>Torre de anclaje, retención intermedia y terminal (15°) Tipo RC1+3</v>
          </cell>
          <cell r="D1109">
            <v>18801.843326519029</v>
          </cell>
        </row>
        <row r="1110">
          <cell r="B1110" t="str">
            <v>TA220SIR1S1C2592FS-6</v>
          </cell>
          <cell r="C1110" t="str">
            <v>Torre de suspensión tipo SC1 (5°)Tipo SC1-6</v>
          </cell>
          <cell r="D1110">
            <v>4621.0426895558239</v>
          </cell>
        </row>
        <row r="1111">
          <cell r="B1111" t="str">
            <v>TA220SIR1S1C2592FS-3</v>
          </cell>
          <cell r="C1111" t="str">
            <v>Torre de suspensión tipo SC1 (5°)Tipo SC1-3</v>
          </cell>
          <cell r="D1111">
            <v>5287.1389330954016</v>
          </cell>
        </row>
        <row r="1112">
          <cell r="B1112" t="str">
            <v>TA220SIR1S1C2592FS±0</v>
          </cell>
          <cell r="C1112" t="str">
            <v>Torre de suspensión tipo SC1 (5°)Tipo SC1±0</v>
          </cell>
          <cell r="D1112">
            <v>5947.2878887462339</v>
          </cell>
        </row>
        <row r="1113">
          <cell r="B1113" t="str">
            <v>TA220SIR1S1C2592FS+3</v>
          </cell>
          <cell r="C1113" t="str">
            <v>Torre de suspensión tipo SC1 (5°)Tipo SC1+3</v>
          </cell>
          <cell r="D1113">
            <v>6601.4895565083198</v>
          </cell>
        </row>
        <row r="1114">
          <cell r="B1114" t="str">
            <v>TA220SIR1S1C2592FS+6</v>
          </cell>
          <cell r="C1114" t="str">
            <v>Torre de suspensión tipo SC1 (5°)Tipo SC1+6</v>
          </cell>
          <cell r="D1114">
            <v>7255.6912242704047</v>
          </cell>
        </row>
        <row r="1115">
          <cell r="B1115" t="str">
            <v>TA220SIR1S1C2592FA-3</v>
          </cell>
          <cell r="C1115" t="str">
            <v>Torre de ángulo menor tipo AC1 (30°)Tipo AC1-3</v>
          </cell>
          <cell r="D1115">
            <v>8134.2126966202213</v>
          </cell>
        </row>
        <row r="1116">
          <cell r="B1116" t="str">
            <v>TA220SIR1S1C2592FA±0</v>
          </cell>
          <cell r="C1116" t="str">
            <v>Torre de ángulo menor tipo AC1 (30°)Tipo AC1±0</v>
          </cell>
          <cell r="D1116">
            <v>9027.9830151167826</v>
          </cell>
        </row>
        <row r="1117">
          <cell r="B1117" t="str">
            <v>TA220SIR1S1C2592FA+3</v>
          </cell>
          <cell r="C1117" t="str">
            <v>Torre de ángulo menor tipo AC1 (30°)Tipo AC1+3</v>
          </cell>
          <cell r="D1117">
            <v>9921.7533336133438</v>
          </cell>
        </row>
        <row r="1118">
          <cell r="B1118" t="str">
            <v>TA220SIR1S1C2592FB-3</v>
          </cell>
          <cell r="C1118" t="str">
            <v>Torre de ángulo mayor tipo BC1 (65°)Tipo BC1-3</v>
          </cell>
          <cell r="D1118">
            <v>10977.052324216376</v>
          </cell>
        </row>
        <row r="1119">
          <cell r="B1119" t="str">
            <v>TA220SIR1S1C2592FB±0</v>
          </cell>
          <cell r="C1119" t="str">
            <v>Torre de ángulo mayor tipo BC1 (65°)Tipo BC1±0</v>
          </cell>
          <cell r="D1119">
            <v>12223.889002468124</v>
          </cell>
        </row>
        <row r="1120">
          <cell r="B1120" t="str">
            <v>TA220SIR1S1C2592FB+3</v>
          </cell>
          <cell r="C1120" t="str">
            <v>Torre de ángulo mayor tipo BC1 (65°)Tipo BC1+3</v>
          </cell>
          <cell r="D1120">
            <v>13690.7556827643</v>
          </cell>
        </row>
        <row r="1121">
          <cell r="B1121" t="str">
            <v>TA220SIR1S1C2592FR-3</v>
          </cell>
          <cell r="C1121" t="str">
            <v>Torre de anclaje, retención intermedia y terminal (15°) Tipo RC1-3</v>
          </cell>
          <cell r="D1121">
            <v>14133.663852990725</v>
          </cell>
        </row>
        <row r="1122">
          <cell r="B1122" t="str">
            <v>TA220SIR1S1C2592FR±0</v>
          </cell>
          <cell r="C1122" t="str">
            <v>Torre de anclaje, retención intermedia y terminal (15°) Tipo RC1±0</v>
          </cell>
          <cell r="D1122">
            <v>15756.59292418141</v>
          </cell>
        </row>
        <row r="1123">
          <cell r="B1123" t="str">
            <v>TA220SIR1S1C2592FR+3</v>
          </cell>
          <cell r="C1123" t="str">
            <v>Torre de anclaje, retención intermedia y terminal (15°) Tipo RC1+3</v>
          </cell>
          <cell r="D1123">
            <v>17379.521995372095</v>
          </cell>
        </row>
        <row r="1124">
          <cell r="B1124" t="str">
            <v>TA220SIR1D2C2726FS-6</v>
          </cell>
          <cell r="C1124" t="str">
            <v>Torre de suspensión tipo SC2 (5°)Tipo SC2-6</v>
          </cell>
          <cell r="D1124">
            <v>8181.702532454231</v>
          </cell>
        </row>
        <row r="1125">
          <cell r="B1125" t="str">
            <v>TA220SIR1D2C2726FS-3</v>
          </cell>
          <cell r="C1125" t="str">
            <v>Torre de suspensión tipo SC2 (5°)Tipo SC2-3</v>
          </cell>
          <cell r="D1125">
            <v>9361.0470416368225</v>
          </cell>
        </row>
        <row r="1126">
          <cell r="B1126" t="str">
            <v>TA220SIR1D2C2726FS±0</v>
          </cell>
          <cell r="C1126" t="str">
            <v>Torre de suspensión tipo SC2 (5°)Tipo SC2±0</v>
          </cell>
          <cell r="D1126">
            <v>10529.861689130285</v>
          </cell>
        </row>
        <row r="1127">
          <cell r="B1127" t="str">
            <v>TA220SIR1D2C2726FS+3</v>
          </cell>
          <cell r="C1127" t="str">
            <v>Torre de suspensión tipo SC2 (5°)Tipo SC2+3</v>
          </cell>
          <cell r="D1127">
            <v>11688.146474934616</v>
          </cell>
        </row>
        <row r="1128">
          <cell r="B1128" t="str">
            <v>TA220SIR1D2C2726FS+6</v>
          </cell>
          <cell r="C1128" t="str">
            <v>Torre de suspensión tipo SC2 (5°)Tipo SC2+6</v>
          </cell>
          <cell r="D1128">
            <v>12846.431260738947</v>
          </cell>
        </row>
        <row r="1129">
          <cell r="B1129" t="str">
            <v>TA220SIR1D2C2726FA-3</v>
          </cell>
          <cell r="C1129" t="str">
            <v>Torre de ángulo menor tipo AC2 (30°)Tipo AC2-3</v>
          </cell>
          <cell r="D1129">
            <v>14401.881369733896</v>
          </cell>
        </row>
        <row r="1130">
          <cell r="B1130" t="str">
            <v>TA220SIR1D2C2726FA±0</v>
          </cell>
          <cell r="C1130" t="str">
            <v>Torre de ángulo menor tipo AC2 (30°)Tipo AC2±0</v>
          </cell>
          <cell r="D1130">
            <v>15984.330044099772</v>
          </cell>
        </row>
        <row r="1131">
          <cell r="B1131" t="str">
            <v>TA220SIR1D2C2726FA+3</v>
          </cell>
          <cell r="C1131" t="str">
            <v>Torre de ángulo menor tipo AC2 (30°)Tipo AC2+3</v>
          </cell>
          <cell r="D1131">
            <v>17566.778718465648</v>
          </cell>
        </row>
        <row r="1132">
          <cell r="B1132" t="str">
            <v>TA220SIR1D2C2726FB-3</v>
          </cell>
          <cell r="C1132" t="str">
            <v>Torre de ángulo mayor tipo BC2 (65°)Tipo BC2-3</v>
          </cell>
          <cell r="D1132">
            <v>19435.219025980561</v>
          </cell>
        </row>
        <row r="1133">
          <cell r="B1133" t="str">
            <v>TA220SIR1D2C2726FB±0</v>
          </cell>
          <cell r="C1133" t="str">
            <v>Torre de ángulo mayor tipo BC2 (65°)Tipo BC2±0</v>
          </cell>
          <cell r="D1133">
            <v>21642.782879711092</v>
          </cell>
        </row>
        <row r="1134">
          <cell r="B1134" t="str">
            <v>TA220SIR1D2C2726FB+3</v>
          </cell>
          <cell r="C1134" t="str">
            <v>Torre de ángulo mayor tipo BC2 (65°)Tipo BC2+3</v>
          </cell>
          <cell r="D1134">
            <v>24239.916825276425</v>
          </cell>
        </row>
        <row r="1135">
          <cell r="B1135" t="str">
            <v>TA220SIR1D2C2726FR-3</v>
          </cell>
          <cell r="C1135" t="str">
            <v>Torre de anclaje, retención intermedia y terminal (15°) Tipo RC2-3</v>
          </cell>
          <cell r="D1135">
            <v>25024.099777356998</v>
          </cell>
        </row>
        <row r="1136">
          <cell r="B1136" t="str">
            <v>TA220SIR1D2C2726FR±0</v>
          </cell>
          <cell r="C1136" t="str">
            <v>Torre de anclaje, retención intermedia y terminal (15°) Tipo RC2±0</v>
          </cell>
          <cell r="D1136">
            <v>27897.547131947598</v>
          </cell>
        </row>
        <row r="1137">
          <cell r="B1137" t="str">
            <v>TA220SIR1D2C2726FR+3</v>
          </cell>
          <cell r="C1137" t="str">
            <v>Torre de anclaje, retención intermedia y terminal (15°) Tipo RC2+3</v>
          </cell>
          <cell r="D1137">
            <v>30770.994486538199</v>
          </cell>
        </row>
        <row r="1138">
          <cell r="B1138" t="str">
            <v>TA220SIR1D2C2592FS-6</v>
          </cell>
          <cell r="C1138" t="str">
            <v>Torre de suspensión tipo SC2 (5°)Tipo SC2-6</v>
          </cell>
          <cell r="D1138">
            <v>7672.6519842515654</v>
          </cell>
        </row>
        <row r="1139">
          <cell r="B1139" t="str">
            <v>TA220SIR1D2C2592FS-3</v>
          </cell>
          <cell r="C1139" t="str">
            <v>Torre de suspensión tipo SC2 (5°)Tipo SC2-3</v>
          </cell>
          <cell r="D1139">
            <v>8778.6198378373756</v>
          </cell>
        </row>
        <row r="1140">
          <cell r="B1140" t="str">
            <v>TA220SIR1D2C2592FS±0</v>
          </cell>
          <cell r="C1140" t="str">
            <v>Torre de suspensión tipo SC2 (5°)Tipo SC2±0</v>
          </cell>
          <cell r="D1140">
            <v>9874.7129784447425</v>
          </cell>
        </row>
        <row r="1141">
          <cell r="B1141" t="str">
            <v>TA220SIR1D2C2592FS+3</v>
          </cell>
          <cell r="C1141" t="str">
            <v>Torre de suspensión tipo SC2 (5°)Tipo SC2+3</v>
          </cell>
          <cell r="D1141">
            <v>10960.931406073665</v>
          </cell>
        </row>
        <row r="1142">
          <cell r="B1142" t="str">
            <v>TA220SIR1D2C2592FS+6</v>
          </cell>
          <cell r="C1142" t="str">
            <v>Torre de suspensión tipo SC2 (5°)Tipo SC2+6</v>
          </cell>
          <cell r="D1142">
            <v>12047.149833702586</v>
          </cell>
        </row>
        <row r="1143">
          <cell r="B1143" t="str">
            <v>TA220SIR1D2C2592FA-3</v>
          </cell>
          <cell r="C1143" t="str">
            <v>Torre de ángulo menor tipo AC2 (30°)Tipo AC2-3</v>
          </cell>
          <cell r="D1143">
            <v>13505.822685452486</v>
          </cell>
        </row>
        <row r="1144">
          <cell r="B1144" t="str">
            <v>TA220SIR1D2C2592FA±0</v>
          </cell>
          <cell r="C1144" t="str">
            <v>Torre de ángulo menor tipo AC2 (30°)Tipo AC2±0</v>
          </cell>
          <cell r="D1144">
            <v>14989.814301279119</v>
          </cell>
        </row>
        <row r="1145">
          <cell r="B1145" t="str">
            <v>TA220SIR1D2C2592FA+3</v>
          </cell>
          <cell r="C1145" t="str">
            <v>Torre de ángulo menor tipo AC2 (30°)Tipo AC2+3</v>
          </cell>
          <cell r="D1145">
            <v>16473.80591710575</v>
          </cell>
        </row>
        <row r="1146">
          <cell r="B1146" t="str">
            <v>TA220SIR1D2C2592FB-3</v>
          </cell>
          <cell r="C1146" t="str">
            <v>Torre de ángulo mayor tipo BC2 (65°)Tipo BC2-3</v>
          </cell>
          <cell r="D1146">
            <v>18225.995290410872</v>
          </cell>
        </row>
        <row r="1147">
          <cell r="B1147" t="str">
            <v>TA220SIR1D2C2592FB±0</v>
          </cell>
          <cell r="C1147" t="str">
            <v>Torre de ángulo mayor tipo BC2 (65°)Tipo BC2±0</v>
          </cell>
          <cell r="D1147">
            <v>20296.208563931927</v>
          </cell>
        </row>
        <row r="1148">
          <cell r="B1148" t="str">
            <v>TA220SIR1D2C2592FB+3</v>
          </cell>
          <cell r="C1148" t="str">
            <v>Torre de ángulo mayor tipo BC2 (65°)Tipo BC2+3</v>
          </cell>
          <cell r="D1148">
            <v>22731.75359160376</v>
          </cell>
        </row>
        <row r="1149">
          <cell r="B1149" t="str">
            <v>TA220SIR1D2C2592FR-3</v>
          </cell>
          <cell r="C1149" t="str">
            <v>Torre de anclaje, retención intermedia y terminal (15°) Tipo RC2-3</v>
          </cell>
          <cell r="D1149">
            <v>23467.146116500702</v>
          </cell>
        </row>
        <row r="1150">
          <cell r="B1150" t="str">
            <v>TA220SIR1D2C2592FR±0</v>
          </cell>
          <cell r="C1150" t="str">
            <v>Torre de anclaje, retención intermedia y terminal (15°) Tipo RC2±0</v>
          </cell>
          <cell r="D1150">
            <v>26161.812838908252</v>
          </cell>
        </row>
        <row r="1151">
          <cell r="B1151" t="str">
            <v>TA220SIR1D2C2592FR+3</v>
          </cell>
          <cell r="C1151" t="str">
            <v>Torre de anclaje, retención intermedia y terminal (15°) Tipo RC2+3</v>
          </cell>
          <cell r="D1151">
            <v>28856.479561315802</v>
          </cell>
        </row>
        <row r="1152">
          <cell r="B1152" t="str">
            <v>TA220SIR1D1C2726FS-6</v>
          </cell>
          <cell r="C1152" t="str">
            <v>Torre de suspensión tipo SC2 (5°)Tipo SC2-6</v>
          </cell>
          <cell r="D1152">
            <v>6848.2806123243945</v>
          </cell>
        </row>
        <row r="1153">
          <cell r="B1153" t="str">
            <v>TA220SIR1D1C2726FS-3</v>
          </cell>
          <cell r="C1153" t="str">
            <v>Torre de suspensión tipo SC2 (5°)Tipo SC2-3</v>
          </cell>
          <cell r="D1153">
            <v>7835.4201600468296</v>
          </cell>
        </row>
        <row r="1154">
          <cell r="B1154" t="str">
            <v>TA220SIR1D1C2726FS±0</v>
          </cell>
          <cell r="C1154" t="str">
            <v>Torre de suspensión tipo SC2 (5°)Tipo SC2±0</v>
          </cell>
          <cell r="D1154">
            <v>8813.7459618074572</v>
          </cell>
        </row>
        <row r="1155">
          <cell r="B1155" t="str">
            <v>TA220SIR1D1C2726FS+3</v>
          </cell>
          <cell r="C1155" t="str">
            <v>Torre de suspensión tipo SC2 (5°)Tipo SC2+3</v>
          </cell>
          <cell r="D1155">
            <v>9783.2580176062784</v>
          </cell>
        </row>
        <row r="1156">
          <cell r="B1156" t="str">
            <v>TA220SIR1D1C2726FS+6</v>
          </cell>
          <cell r="C1156" t="str">
            <v>Torre de suspensión tipo SC2 (5°)Tipo SC2+6</v>
          </cell>
          <cell r="D1156">
            <v>10752.770073405098</v>
          </cell>
        </row>
        <row r="1157">
          <cell r="B1157" t="str">
            <v>TA220SIR1D1C2726FA-3</v>
          </cell>
          <cell r="C1157" t="str">
            <v>Torre de ángulo menor tipo AC2 (30°)Tipo AC2-3</v>
          </cell>
          <cell r="D1157">
            <v>12054.718999391373</v>
          </cell>
        </row>
        <row r="1158">
          <cell r="B1158" t="str">
            <v>TA220SIR1D1C2726FA±0</v>
          </cell>
          <cell r="C1158" t="str">
            <v>Torre de ángulo menor tipo AC2 (30°)Tipo AC2±0</v>
          </cell>
          <cell r="D1158">
            <v>13379.266370023721</v>
          </cell>
        </row>
        <row r="1159">
          <cell r="B1159" t="str">
            <v>TA220SIR1D1C2726FA+3</v>
          </cell>
          <cell r="C1159" t="str">
            <v>Torre de ángulo menor tipo AC2 (30°)Tipo AC2+3</v>
          </cell>
          <cell r="D1159">
            <v>14703.813740656069</v>
          </cell>
        </row>
        <row r="1160">
          <cell r="B1160" t="str">
            <v>TA220SIR1D1C2726FB-3</v>
          </cell>
          <cell r="C1160" t="str">
            <v>Torre de ángulo mayor tipo BC2 (65°)Tipo BC2-3</v>
          </cell>
          <cell r="D1160">
            <v>16267.742945180884</v>
          </cell>
        </row>
        <row r="1161">
          <cell r="B1161" t="str">
            <v>TA220SIR1D1C2726FB±0</v>
          </cell>
          <cell r="C1161" t="str">
            <v>Torre de ángulo mayor tipo BC2 (65°)Tipo BC2±0</v>
          </cell>
          <cell r="D1161">
            <v>18115.526665012119</v>
          </cell>
        </row>
        <row r="1162">
          <cell r="B1162" t="str">
            <v>TA220SIR1D1C2726FB+3</v>
          </cell>
          <cell r="C1162" t="str">
            <v>Torre de ángulo mayor tipo BC2 (65°)Tipo BC2+3</v>
          </cell>
          <cell r="D1162">
            <v>20289.389864813576</v>
          </cell>
        </row>
        <row r="1163">
          <cell r="B1163" t="str">
            <v>TA220SIR1D1C2726FR-3</v>
          </cell>
          <cell r="C1163" t="str">
            <v>Torre de anclaje, retención intermedia y terminal (15°) Tipo RC2-3</v>
          </cell>
          <cell r="D1163">
            <v>20945.769742466957</v>
          </cell>
        </row>
        <row r="1164">
          <cell r="B1164" t="str">
            <v>TA220SIR1D1C2726FR±0</v>
          </cell>
          <cell r="C1164" t="str">
            <v>Torre de anclaje, retención intermedia y terminal (15°) Tipo RC2±0</v>
          </cell>
          <cell r="D1164">
            <v>23350.913871200621</v>
          </cell>
        </row>
        <row r="1165">
          <cell r="B1165" t="str">
            <v>TA220SIR1D1C2726FR+3</v>
          </cell>
          <cell r="C1165" t="str">
            <v>Torre de anclaje, retención intermedia y terminal (15°) Tipo RC2+3</v>
          </cell>
          <cell r="D1165">
            <v>25756.057999934284</v>
          </cell>
        </row>
        <row r="1166">
          <cell r="B1166" t="str">
            <v>TA220SIR1D1C2592FS-6</v>
          </cell>
          <cell r="C1166" t="str">
            <v>Torre de suspensión tipo SC2 (5°)Tipo SC2-6</v>
          </cell>
          <cell r="D1166">
            <v>6309.2168269278509</v>
          </cell>
        </row>
        <row r="1167">
          <cell r="B1167" t="str">
            <v>TA220SIR1D1C2592FS-3</v>
          </cell>
          <cell r="C1167" t="str">
            <v>Torre de suspensión tipo SC2 (5°)Tipo SC2-3</v>
          </cell>
          <cell r="D1167">
            <v>7218.6534866651991</v>
          </cell>
        </row>
        <row r="1168">
          <cell r="B1168" t="str">
            <v>TA220SIR1D1C2592FS±0</v>
          </cell>
          <cell r="C1168" t="str">
            <v>Torre de suspensión tipo SC2 (5°)Tipo SC2±0</v>
          </cell>
          <cell r="D1168">
            <v>8119.9701762263203</v>
          </cell>
        </row>
        <row r="1169">
          <cell r="B1169" t="str">
            <v>TA220SIR1D1C2592FS+3</v>
          </cell>
          <cell r="C1169" t="str">
            <v>Torre de suspensión tipo SC2 (5°)Tipo SC2+3</v>
          </cell>
          <cell r="D1169">
            <v>9013.1668956112171</v>
          </cell>
        </row>
        <row r="1170">
          <cell r="B1170" t="str">
            <v>TA220SIR1D1C2592FS+6</v>
          </cell>
          <cell r="C1170" t="str">
            <v>Torre de suspensión tipo SC2 (5°)Tipo SC2+6</v>
          </cell>
          <cell r="D1170">
            <v>9906.3636149961112</v>
          </cell>
        </row>
        <row r="1171">
          <cell r="B1171" t="str">
            <v>TA220SIR1D1C2592FA-3</v>
          </cell>
          <cell r="C1171" t="str">
            <v>Torre de ángulo menor tipo AC2 (30°)Tipo AC2-3</v>
          </cell>
          <cell r="D1171">
            <v>11105.82936948791</v>
          </cell>
        </row>
        <row r="1172">
          <cell r="B1172" t="str">
            <v>TA220SIR1D1C2592FA±0</v>
          </cell>
          <cell r="C1172" t="str">
            <v>Torre de ángulo menor tipo AC2 (30°)Tipo AC2±0</v>
          </cell>
          <cell r="D1172">
            <v>12326.114727511555</v>
          </cell>
        </row>
        <row r="1173">
          <cell r="B1173" t="str">
            <v>TA220SIR1D1C2592FA+3</v>
          </cell>
          <cell r="C1173" t="str">
            <v>Torre de ángulo menor tipo AC2 (30°)Tipo AC2+3</v>
          </cell>
          <cell r="D1173">
            <v>13546.400085535199</v>
          </cell>
        </row>
        <row r="1174">
          <cell r="B1174" t="str">
            <v>TA220SIR1D1C2592FB-3</v>
          </cell>
          <cell r="C1174" t="str">
            <v>Torre de ángulo mayor tipo BC2 (65°)Tipo BC2-3</v>
          </cell>
          <cell r="D1174">
            <v>14987.224288263478</v>
          </cell>
        </row>
        <row r="1175">
          <cell r="B1175" t="str">
            <v>TA220SIR1D1C2592FB±0</v>
          </cell>
          <cell r="C1175" t="str">
            <v>Torre de ángulo mayor tipo BC2 (65°)Tipo BC2±0</v>
          </cell>
          <cell r="D1175">
            <v>16689.559341050644</v>
          </cell>
        </row>
        <row r="1176">
          <cell r="B1176" t="str">
            <v>TA220SIR1D1C2592FB+3</v>
          </cell>
          <cell r="C1176" t="str">
            <v>Torre de ángulo mayor tipo BC2 (65°)Tipo BC2+3</v>
          </cell>
          <cell r="D1176">
            <v>18692.306461976725</v>
          </cell>
        </row>
        <row r="1177">
          <cell r="B1177" t="str">
            <v>TA220SIR1D1C2592FR-3</v>
          </cell>
          <cell r="C1177" t="str">
            <v>Torre de anclaje, retención intermedia y terminal (15°) Tipo RC2-3</v>
          </cell>
          <cell r="D1177">
            <v>19297.01926558101</v>
          </cell>
        </row>
        <row r="1178">
          <cell r="B1178" t="str">
            <v>TA220SIR1D1C2592FR±0</v>
          </cell>
          <cell r="C1178" t="str">
            <v>Torre de anclaje, retención intermedia y terminal (15°) Tipo RC2±0</v>
          </cell>
          <cell r="D1178">
            <v>21512.841990614281</v>
          </cell>
        </row>
        <row r="1179">
          <cell r="B1179" t="str">
            <v>TA220SIR1D1C2592FR+3</v>
          </cell>
          <cell r="C1179" t="str">
            <v>Torre de anclaje, retención intermedia y terminal (15°) Tipo RC2+3</v>
          </cell>
          <cell r="D1179">
            <v>23728.664715647552</v>
          </cell>
        </row>
        <row r="1180">
          <cell r="B1180" t="str">
            <v>TA220SIR0S2C1600FS-6</v>
          </cell>
          <cell r="C1180" t="str">
            <v>Torre de suspensión tipo SC1 (5°)Tipo SC1-6</v>
          </cell>
          <cell r="D1180">
            <v>5978.4589877098706</v>
          </cell>
        </row>
        <row r="1181">
          <cell r="B1181" t="str">
            <v>TA220SIR0S2C1600FS-3</v>
          </cell>
          <cell r="C1181" t="str">
            <v>Torre de suspensión tipo SC1 (5°)Tipo SC1-3</v>
          </cell>
          <cell r="D1181">
            <v>6840.218841794177</v>
          </cell>
        </row>
        <row r="1182">
          <cell r="B1182" t="str">
            <v>TA220SIR0S2C1600FS±0</v>
          </cell>
          <cell r="C1182" t="str">
            <v>Torre de suspensión tipo SC1 (5°)Tipo SC1±0</v>
          </cell>
          <cell r="D1182">
            <v>7694.2844114670152</v>
          </cell>
        </row>
        <row r="1183">
          <cell r="B1183" t="str">
            <v>TA220SIR0S2C1600FS+3</v>
          </cell>
          <cell r="C1183" t="str">
            <v>Torre de suspensión tipo SC1 (5°)Tipo SC1+3</v>
          </cell>
          <cell r="D1183">
            <v>8540.6556967283868</v>
          </cell>
        </row>
        <row r="1184">
          <cell r="B1184" t="str">
            <v>TA220SIR0S2C1600FS+6</v>
          </cell>
          <cell r="C1184" t="str">
            <v>Torre de suspensión tipo SC1 (5°)Tipo SC1+6</v>
          </cell>
          <cell r="D1184">
            <v>9387.0269819897585</v>
          </cell>
        </row>
        <row r="1185">
          <cell r="B1185" t="str">
            <v>TA220SIR0S2C1600FA-3</v>
          </cell>
          <cell r="C1185" t="str">
            <v>Torre de ángulo menor tipo AC1 (30°)Tipo AC1-3</v>
          </cell>
          <cell r="D1185">
            <v>10523.611286682843</v>
          </cell>
        </row>
        <row r="1186">
          <cell r="B1186" t="str">
            <v>TA220SIR0S2C1600FA±0</v>
          </cell>
          <cell r="C1186" t="str">
            <v>Torre de ángulo menor tipo AC1 (30°)Tipo AC1±0</v>
          </cell>
          <cell r="D1186">
            <v>11679.923736606928</v>
          </cell>
        </row>
        <row r="1187">
          <cell r="B1187" t="str">
            <v>TA220SIR0S2C1600FA+3</v>
          </cell>
          <cell r="C1187" t="str">
            <v>Torre de ángulo menor tipo AC1 (30°)Tipo AC1+3</v>
          </cell>
          <cell r="D1187">
            <v>12836.236186531014</v>
          </cell>
        </row>
        <row r="1188">
          <cell r="B1188" t="str">
            <v>TA220SIR0S2C1600FB-3</v>
          </cell>
          <cell r="C1188" t="str">
            <v>Torre de ángulo mayor tipo BC1 (65°)Tipo BC1-3</v>
          </cell>
          <cell r="D1188">
            <v>14201.525831950472</v>
          </cell>
        </row>
        <row r="1189">
          <cell r="B1189" t="str">
            <v>TA220SIR0S2C1600FB±0</v>
          </cell>
          <cell r="C1189" t="str">
            <v>Torre de ángulo mayor tipo BC1 (65°)Tipo BC1±0</v>
          </cell>
          <cell r="D1189">
            <v>15814.616739365782</v>
          </cell>
        </row>
        <row r="1190">
          <cell r="B1190" t="str">
            <v>TA220SIR0S2C1600FB+3</v>
          </cell>
          <cell r="C1190" t="str">
            <v>Torre de ángulo mayor tipo BC1 (65°)Tipo BC1+3</v>
          </cell>
          <cell r="D1190">
            <v>17712.370748089677</v>
          </cell>
        </row>
        <row r="1191">
          <cell r="B1191" t="str">
            <v>TA220SIR0S2C1600FR-3</v>
          </cell>
          <cell r="C1191" t="str">
            <v>Torre de anclaje, retención intermedia y terminal (15°) Tipo RC1-3</v>
          </cell>
          <cell r="D1191">
            <v>18285.381756407114</v>
          </cell>
        </row>
        <row r="1192">
          <cell r="B1192" t="str">
            <v>TA220SIR0S2C1600FR±0</v>
          </cell>
          <cell r="C1192" t="str">
            <v>Torre de anclaje, retención intermedia y terminal (15°) Tipo RC1±0</v>
          </cell>
          <cell r="D1192">
            <v>20385.040977042492</v>
          </cell>
        </row>
        <row r="1193">
          <cell r="B1193" t="str">
            <v>TA220SIR0S2C1600FR+3</v>
          </cell>
          <cell r="C1193" t="str">
            <v>Torre de anclaje, retención intermedia y terminal (15°) Tipo RC1+3</v>
          </cell>
          <cell r="D1193">
            <v>22484.70019767787</v>
          </cell>
        </row>
        <row r="1194">
          <cell r="B1194" t="str">
            <v>TA220SIR0S2C1500FS-6</v>
          </cell>
          <cell r="C1194" t="str">
            <v>Torre de suspensión tipo SC1 (5°)Tipo SC1-6</v>
          </cell>
          <cell r="D1194">
            <v>5723.0259403448563</v>
          </cell>
        </row>
        <row r="1195">
          <cell r="B1195" t="str">
            <v>TA220SIR0S2C1500FS-3</v>
          </cell>
          <cell r="C1195" t="str">
            <v>Torre de suspensión tipo SC1 (5°)Tipo SC1-3</v>
          </cell>
          <cell r="D1195">
            <v>6547.9666164306009</v>
          </cell>
        </row>
        <row r="1196">
          <cell r="B1196" t="str">
            <v>TA220SIR0S2C1500FS±0</v>
          </cell>
          <cell r="C1196" t="str">
            <v>Torre de suspensión tipo SC1 (5°)Tipo SC1±0</v>
          </cell>
          <cell r="D1196">
            <v>7365.5417507655802</v>
          </cell>
        </row>
        <row r="1197">
          <cell r="B1197" t="str">
            <v>TA220SIR0S2C1500FS+3</v>
          </cell>
          <cell r="C1197" t="str">
            <v>Torre de suspensión tipo SC1 (5°)Tipo SC1+3</v>
          </cell>
          <cell r="D1197">
            <v>8175.7513433497952</v>
          </cell>
        </row>
        <row r="1198">
          <cell r="B1198" t="str">
            <v>TA220SIR0S2C1500FS+6</v>
          </cell>
          <cell r="C1198" t="str">
            <v>Torre de suspensión tipo SC1 (5°)Tipo SC1+6</v>
          </cell>
          <cell r="D1198">
            <v>8985.9609359340084</v>
          </cell>
        </row>
        <row r="1199">
          <cell r="B1199" t="str">
            <v>TA220SIR0S2C1500FA-3</v>
          </cell>
          <cell r="C1199" t="str">
            <v>Torre de ángulo menor tipo AC1 (30°)Tipo AC1-3</v>
          </cell>
          <cell r="D1199">
            <v>10073.984032273598</v>
          </cell>
        </row>
        <row r="1200">
          <cell r="B1200" t="str">
            <v>TA220SIR0S2C1500FA±0</v>
          </cell>
          <cell r="C1200" t="str">
            <v>Torre de ángulo menor tipo AC1 (30°)Tipo AC1±0</v>
          </cell>
          <cell r="D1200">
            <v>11180.89237766215</v>
          </cell>
        </row>
        <row r="1201">
          <cell r="B1201" t="str">
            <v>TA220SIR0S2C1500FA+3</v>
          </cell>
          <cell r="C1201" t="str">
            <v>Torre de ángulo menor tipo AC1 (30°)Tipo AC1+3</v>
          </cell>
          <cell r="D1201">
            <v>12287.800723050703</v>
          </cell>
        </row>
        <row r="1202">
          <cell r="B1202" t="str">
            <v>TA220SIR0S2C1500FB-3</v>
          </cell>
          <cell r="C1202" t="str">
            <v>Torre de ángulo mayor tipo BC1 (65°)Tipo BC1-3</v>
          </cell>
          <cell r="D1202">
            <v>13594.75759486039</v>
          </cell>
        </row>
        <row r="1203">
          <cell r="B1203" t="str">
            <v>TA220SIR0S2C1500FB±0</v>
          </cell>
          <cell r="C1203" t="str">
            <v>Torre de ángulo mayor tipo BC1 (65°)Tipo BC1±0</v>
          </cell>
          <cell r="D1203">
            <v>15138.928279354554</v>
          </cell>
        </row>
        <row r="1204">
          <cell r="B1204" t="str">
            <v>TA220SIR0S2C1500FB+3</v>
          </cell>
          <cell r="C1204" t="str">
            <v>Torre de ángulo mayor tipo BC1 (65°)Tipo BC1+3</v>
          </cell>
          <cell r="D1204">
            <v>16955.599672877102</v>
          </cell>
        </row>
        <row r="1205">
          <cell r="B1205" t="str">
            <v>TA220SIR0S2C1500FR-3</v>
          </cell>
          <cell r="C1205" t="str">
            <v>Torre de anclaje, retención intermedia y terminal (15°) Tipo RC1-3</v>
          </cell>
          <cell r="D1205">
            <v>17504.128461222954</v>
          </cell>
        </row>
        <row r="1206">
          <cell r="B1206" t="str">
            <v>TA220SIR0S2C1500FR±0</v>
          </cell>
          <cell r="C1206" t="str">
            <v>Torre de anclaje, retención intermedia y terminal (15°) Tipo RC1±0</v>
          </cell>
          <cell r="D1206">
            <v>19514.07855208802</v>
          </cell>
        </row>
        <row r="1207">
          <cell r="B1207" t="str">
            <v>TA220SIR0S2C1500FR+3</v>
          </cell>
          <cell r="C1207" t="str">
            <v>Torre de anclaje, retención intermedia y terminal (15°) Tipo RC1+3</v>
          </cell>
          <cell r="D1207">
            <v>21524.028642953086</v>
          </cell>
        </row>
        <row r="1208">
          <cell r="B1208" t="str">
            <v>TA220SIR0S1C1600FS-6</v>
          </cell>
          <cell r="C1208" t="str">
            <v>Torre de suspensión tipo SC1 (5°)Tipo SC1-6</v>
          </cell>
          <cell r="D1208">
            <v>4921.5925154013439</v>
          </cell>
        </row>
        <row r="1209">
          <cell r="B1209" t="str">
            <v>TA220SIR0S1C1600FS-3</v>
          </cell>
          <cell r="C1209" t="str">
            <v>Torre de suspensión tipo SC1 (5°)Tipo SC1-3</v>
          </cell>
          <cell r="D1209">
            <v>5631.0112563600969</v>
          </cell>
        </row>
        <row r="1210">
          <cell r="B1210" t="str">
            <v>TA220SIR0S1C1600FS±0</v>
          </cell>
          <cell r="C1210" t="str">
            <v>Torre de suspensión tipo SC1 (5°)Tipo SC1±0</v>
          </cell>
          <cell r="D1210">
            <v>6334.0959014174314</v>
          </cell>
        </row>
        <row r="1211">
          <cell r="B1211" t="str">
            <v>TA220SIR0S1C1600FS+3</v>
          </cell>
          <cell r="C1211" t="str">
            <v>Torre de suspensión tipo SC1 (5°)Tipo SC1+3</v>
          </cell>
          <cell r="D1211">
            <v>7030.8464505733491</v>
          </cell>
        </row>
        <row r="1212">
          <cell r="B1212" t="str">
            <v>TA220SIR0S1C1600FS+6</v>
          </cell>
          <cell r="C1212" t="str">
            <v>Torre de suspensión tipo SC1 (5°)Tipo SC1+6</v>
          </cell>
          <cell r="D1212">
            <v>7727.5969997292659</v>
          </cell>
        </row>
        <row r="1213">
          <cell r="B1213" t="str">
            <v>TA220SIR0S1C1600FA-3</v>
          </cell>
          <cell r="C1213" t="str">
            <v>Torre de ángulo menor tipo AC1 (30°)Tipo AC1-3</v>
          </cell>
          <cell r="D1213">
            <v>8663.2569780948452</v>
          </cell>
        </row>
        <row r="1214">
          <cell r="B1214" t="str">
            <v>TA220SIR0S1C1600FA±0</v>
          </cell>
          <cell r="C1214" t="str">
            <v>Torre de ángulo menor tipo AC1 (30°)Tipo AC1±0</v>
          </cell>
          <cell r="D1214">
            <v>9615.15757835166</v>
          </cell>
        </row>
        <row r="1215">
          <cell r="B1215" t="str">
            <v>TA220SIR0S1C1600FA+3</v>
          </cell>
          <cell r="C1215" t="str">
            <v>Torre de ángulo menor tipo AC1 (30°)Tipo AC1+3</v>
          </cell>
          <cell r="D1215">
            <v>10567.058178608475</v>
          </cell>
        </row>
        <row r="1216">
          <cell r="B1216" t="str">
            <v>TA220SIR0S1C1600FB-3</v>
          </cell>
          <cell r="C1216" t="str">
            <v>Torre de ángulo mayor tipo BC1 (65°)Tipo BC1-3</v>
          </cell>
          <cell r="D1216">
            <v>11690.993178257158</v>
          </cell>
        </row>
        <row r="1217">
          <cell r="B1217" t="str">
            <v>TA220SIR0S1C1600FB±0</v>
          </cell>
          <cell r="C1217" t="str">
            <v>Torre de ángulo mayor tipo BC1 (65°)Tipo BC1±0</v>
          </cell>
          <cell r="D1217">
            <v>13018.923361088149</v>
          </cell>
        </row>
        <row r="1218">
          <cell r="B1218" t="str">
            <v>TA220SIR0S1C1600FB+3</v>
          </cell>
          <cell r="C1218" t="str">
            <v>Torre de ángulo mayor tipo BC1 (65°)Tipo BC1+3</v>
          </cell>
          <cell r="D1218">
            <v>14581.194164418728</v>
          </cell>
        </row>
        <row r="1219">
          <cell r="B1219" t="str">
            <v>TA220SIR0S1C1600FR-3</v>
          </cell>
          <cell r="C1219" t="str">
            <v>Torre de anclaje, retención intermedia y terminal (15°) Tipo RC1-3</v>
          </cell>
          <cell r="D1219">
            <v>15052.908814561035</v>
          </cell>
        </row>
        <row r="1220">
          <cell r="B1220" t="str">
            <v>TA220SIR0S1C1600FR±0</v>
          </cell>
          <cell r="C1220" t="str">
            <v>Torre de anclaje, retención intermedia y terminal (15°) Tipo RC1±0</v>
          </cell>
          <cell r="D1220">
            <v>16781.392212442624</v>
          </cell>
        </row>
        <row r="1221">
          <cell r="B1221" t="str">
            <v>TA220SIR0S1C1600FR+3</v>
          </cell>
          <cell r="C1221" t="str">
            <v>Torre de anclaje, retención intermedia y terminal (15°) Tipo RC1+3</v>
          </cell>
          <cell r="D1221">
            <v>18509.875610324216</v>
          </cell>
        </row>
        <row r="1222">
          <cell r="B1222" t="str">
            <v>TA220SIR0S1C1500FS-6</v>
          </cell>
          <cell r="C1222" t="str">
            <v>Torre de suspensión tipo SC1 (5°)Tipo SC1-6</v>
          </cell>
          <cell r="D1222">
            <v>4642.3332631311787</v>
          </cell>
        </row>
        <row r="1223">
          <cell r="B1223" t="str">
            <v>TA220SIR0S1C1500FS-3</v>
          </cell>
          <cell r="C1223" t="str">
            <v>Torre de suspensión tipo SC1 (5°)Tipo SC1-3</v>
          </cell>
          <cell r="D1223">
            <v>5311.4984181771142</v>
          </cell>
        </row>
        <row r="1224">
          <cell r="B1224" t="str">
            <v>TA220SIR0S1C1500FS±0</v>
          </cell>
          <cell r="C1224" t="str">
            <v>Torre de suspensión tipo SC1 (5°)Tipo SC1±0</v>
          </cell>
          <cell r="D1224">
            <v>5974.6888843387114</v>
          </cell>
        </row>
        <row r="1225">
          <cell r="B1225" t="str">
            <v>TA220SIR0S1C1500FS+3</v>
          </cell>
          <cell r="C1225" t="str">
            <v>Torre de suspensión tipo SC1 (5°)Tipo SC1+3</v>
          </cell>
          <cell r="D1225">
            <v>6631.9046616159703</v>
          </cell>
        </row>
        <row r="1226">
          <cell r="B1226" t="str">
            <v>TA220SIR0S1C1500FS+6</v>
          </cell>
          <cell r="C1226" t="str">
            <v>Torre de suspensión tipo SC1 (5°)Tipo SC1+6</v>
          </cell>
          <cell r="D1226">
            <v>7289.1204388932274</v>
          </cell>
        </row>
        <row r="1227">
          <cell r="B1227" t="str">
            <v>TA220SIR0S1C1500FA-3</v>
          </cell>
          <cell r="C1227" t="str">
            <v>Torre de ángulo menor tipo AC1 (30°)Tipo AC1-3</v>
          </cell>
          <cell r="D1227">
            <v>8171.6895315099737</v>
          </cell>
        </row>
        <row r="1228">
          <cell r="B1228" t="str">
            <v>TA220SIR0S1C1500FA±0</v>
          </cell>
          <cell r="C1228" t="str">
            <v>Torre de ángulo menor tipo AC1 (30°)Tipo AC1±0</v>
          </cell>
          <cell r="D1228">
            <v>9069.5777264261633</v>
          </cell>
        </row>
        <row r="1229">
          <cell r="B1229" t="str">
            <v>TA220SIR0S1C1500FA+3</v>
          </cell>
          <cell r="C1229" t="str">
            <v>Torre de ángulo menor tipo AC1 (30°)Tipo AC1+3</v>
          </cell>
          <cell r="D1229">
            <v>9967.4659213423529</v>
          </cell>
        </row>
        <row r="1230">
          <cell r="B1230" t="str">
            <v>TA220SIR0S1C1500FB-3</v>
          </cell>
          <cell r="C1230" t="str">
            <v>Torre de ángulo mayor tipo BC1 (65°)Tipo BC1-3</v>
          </cell>
          <cell r="D1230">
            <v>11027.627000939761</v>
          </cell>
        </row>
        <row r="1231">
          <cell r="B1231" t="str">
            <v>TA220SIR0S1C1500FB±0</v>
          </cell>
          <cell r="C1231" t="str">
            <v>Torre de ángulo mayor tipo BC1 (65°)Tipo BC1±0</v>
          </cell>
          <cell r="D1231">
            <v>12280.208241581026</v>
          </cell>
        </row>
        <row r="1232">
          <cell r="B1232" t="str">
            <v>TA220SIR0S1C1500FB+3</v>
          </cell>
          <cell r="C1232" t="str">
            <v>Torre de ángulo mayor tipo BC1 (65°)Tipo BC1+3</v>
          </cell>
          <cell r="D1232">
            <v>13753.83323057075</v>
          </cell>
        </row>
        <row r="1233">
          <cell r="B1233" t="str">
            <v>TA220SIR0S1C1500FR-3</v>
          </cell>
          <cell r="C1233" t="str">
            <v>Torre de anclaje, retención intermedia y terminal (15°) Tipo RC1-3</v>
          </cell>
          <cell r="D1233">
            <v>14198.782015787954</v>
          </cell>
        </row>
        <row r="1234">
          <cell r="B1234" t="str">
            <v>TA220SIR0S1C1500FR±0</v>
          </cell>
          <cell r="C1234" t="str">
            <v>Torre de anclaje, retención intermedia y terminal (15°) Tipo RC1±0</v>
          </cell>
          <cell r="D1234">
            <v>15829.188423397942</v>
          </cell>
        </row>
        <row r="1235">
          <cell r="B1235" t="str">
            <v>TA220SIR0S1C1500FR+3</v>
          </cell>
          <cell r="C1235" t="str">
            <v>Torre de anclaje, retención intermedia y terminal (15°) Tipo RC1+3</v>
          </cell>
          <cell r="D1235">
            <v>17459.594831007929</v>
          </cell>
        </row>
        <row r="1236">
          <cell r="B1236" t="str">
            <v>TA220SIR0D2C1700FS-6</v>
          </cell>
          <cell r="C1236" t="str">
            <v>Torre de suspensión tipo SC2 (5°)Tipo SC2-6</v>
          </cell>
          <cell r="D1236">
            <v>8161.0179656553455</v>
          </cell>
        </row>
        <row r="1237">
          <cell r="B1237" t="str">
            <v>TA220SIR0D2C1700FS-3</v>
          </cell>
          <cell r="C1237" t="str">
            <v>Torre de suspensión tipo SC2 (5°)Tipo SC2-3</v>
          </cell>
          <cell r="D1237">
            <v>9337.3809156597199</v>
          </cell>
        </row>
        <row r="1238">
          <cell r="B1238" t="str">
            <v>TA220SIR0D2C1700FS±0</v>
          </cell>
          <cell r="C1238" t="str">
            <v>Torre de suspensión tipo SC2 (5°)Tipo SC2±0</v>
          </cell>
          <cell r="D1238">
            <v>10503.240625039054</v>
          </cell>
        </row>
        <row r="1239">
          <cell r="B1239" t="str">
            <v>TA220SIR0D2C1700FS+3</v>
          </cell>
          <cell r="C1239" t="str">
            <v>Torre de suspensión tipo SC2 (5°)Tipo SC2+3</v>
          </cell>
          <cell r="D1239">
            <v>11658.597093793351</v>
          </cell>
        </row>
        <row r="1240">
          <cell r="B1240" t="str">
            <v>TA220SIR0D2C1700FS+6</v>
          </cell>
          <cell r="C1240" t="str">
            <v>Torre de suspensión tipo SC2 (5°)Tipo SC2+6</v>
          </cell>
          <cell r="D1240">
            <v>12813.953562547646</v>
          </cell>
        </row>
        <row r="1241">
          <cell r="B1241" t="str">
            <v>TA220SIR0D2C1700FA-3</v>
          </cell>
          <cell r="C1241" t="str">
            <v>Torre de ángulo menor tipo AC2 (30°)Tipo AC2-3</v>
          </cell>
          <cell r="D1241">
            <v>14365.471261197166</v>
          </cell>
        </row>
        <row r="1242">
          <cell r="B1242" t="str">
            <v>TA220SIR0D2C1700FA±0</v>
          </cell>
          <cell r="C1242" t="str">
            <v>Torre de ángulo menor tipo AC2 (30°)Tipo AC2±0</v>
          </cell>
          <cell r="D1242">
            <v>15943.919268809284</v>
          </cell>
        </row>
        <row r="1243">
          <cell r="B1243" t="str">
            <v>TA220SIR0D2C1700FA+3</v>
          </cell>
          <cell r="C1243" t="str">
            <v>Torre de ángulo menor tipo AC2 (30°)Tipo AC2+3</v>
          </cell>
          <cell r="D1243">
            <v>17522.367276421402</v>
          </cell>
        </row>
        <row r="1244">
          <cell r="B1244" t="str">
            <v>TA220SIR0D2C1700FB-3</v>
          </cell>
          <cell r="C1244" t="str">
            <v>Torre de ángulo mayor tipo BC2 (65°)Tipo BC2-3</v>
          </cell>
          <cell r="D1244">
            <v>19386.083887591059</v>
          </cell>
        </row>
        <row r="1245">
          <cell r="B1245" t="str">
            <v>TA220SIR0D2C1700FB±0</v>
          </cell>
          <cell r="C1245" t="str">
            <v>Torre de ángulo mayor tipo BC2 (65°)Tipo BC2±0</v>
          </cell>
          <cell r="D1245">
            <v>21588.066689967771</v>
          </cell>
        </row>
        <row r="1246">
          <cell r="B1246" t="str">
            <v>TA220SIR0D2C1700FB+3</v>
          </cell>
          <cell r="C1246" t="str">
            <v>Torre de ángulo mayor tipo BC2 (65°)Tipo BC2+3</v>
          </cell>
          <cell r="D1246">
            <v>24178.634692763906</v>
          </cell>
        </row>
        <row r="1247">
          <cell r="B1247" t="str">
            <v>TA220SIR0D2C1700FR-3</v>
          </cell>
          <cell r="C1247" t="str">
            <v>Torre de anclaje, retención intermedia y terminal (15°) Tipo RC2-3</v>
          </cell>
          <cell r="D1247">
            <v>24960.835113141507</v>
          </cell>
        </row>
        <row r="1248">
          <cell r="B1248" t="str">
            <v>TA220SIR0D2C1700FR±0</v>
          </cell>
          <cell r="C1248" t="str">
            <v>Torre de anclaje, retención intermedia y terminal (15°) Tipo RC2±0</v>
          </cell>
          <cell r="D1248">
            <v>27827.017963368457</v>
          </cell>
        </row>
        <row r="1249">
          <cell r="B1249" t="str">
            <v>TA220SIR0D2C1700FR+3</v>
          </cell>
          <cell r="C1249" t="str">
            <v>Torre de anclaje, retención intermedia y terminal (15°) Tipo RC2+3</v>
          </cell>
          <cell r="D1249">
            <v>30693.200813595406</v>
          </cell>
        </row>
        <row r="1250">
          <cell r="B1250" t="str">
            <v>TA220SIR0D2C1600FS-6</v>
          </cell>
          <cell r="C1250" t="str">
            <v>Torre de suspensión tipo SC2 (5°)Tipo SC2-6</v>
          </cell>
          <cell r="D1250">
            <v>7613.5753523655467</v>
          </cell>
        </row>
        <row r="1251">
          <cell r="B1251" t="str">
            <v>TA220SIR0D2C1600FS-3</v>
          </cell>
          <cell r="C1251" t="str">
            <v>Torre de suspensión tipo SC2 (5°)Tipo SC2-3</v>
          </cell>
          <cell r="D1251">
            <v>8711.0276554092288</v>
          </cell>
        </row>
        <row r="1252">
          <cell r="B1252" t="str">
            <v>TA220SIR0D2C1600FS±0</v>
          </cell>
          <cell r="C1252" t="str">
            <v>Torre de suspensión tipo SC2 (5°)Tipo SC2±0</v>
          </cell>
          <cell r="D1252">
            <v>9798.6812771757359</v>
          </cell>
        </row>
        <row r="1253">
          <cell r="B1253" t="str">
            <v>TA220SIR0D2C1600FS+3</v>
          </cell>
          <cell r="C1253" t="str">
            <v>Torre de suspensión tipo SC2 (5°)Tipo SC2+3</v>
          </cell>
          <cell r="D1253">
            <v>10876.536217665067</v>
          </cell>
        </row>
        <row r="1254">
          <cell r="B1254" t="str">
            <v>TA220SIR0D2C1600FS+6</v>
          </cell>
          <cell r="C1254" t="str">
            <v>Torre de suspensión tipo SC2 (5°)Tipo SC2+6</v>
          </cell>
          <cell r="D1254">
            <v>11954.391158154398</v>
          </cell>
        </row>
        <row r="1255">
          <cell r="B1255" t="str">
            <v>TA220SIR0D2C1600FA-3</v>
          </cell>
          <cell r="C1255" t="str">
            <v>Torre de ángulo menor tipo AC2 (30°)Tipo AC2-3</v>
          </cell>
          <cell r="D1255">
            <v>13401.832759056242</v>
          </cell>
        </row>
        <row r="1256">
          <cell r="B1256" t="str">
            <v>TA220SIR0D2C1600FA±0</v>
          </cell>
          <cell r="C1256" t="str">
            <v>Torre de ángulo menor tipo AC2 (30°)Tipo AC2±0</v>
          </cell>
          <cell r="D1256">
            <v>14874.398178752766</v>
          </cell>
        </row>
        <row r="1257">
          <cell r="B1257" t="str">
            <v>TA220SIR0D2C1600FA+3</v>
          </cell>
          <cell r="C1257" t="str">
            <v>Torre de ángulo menor tipo AC2 (30°)Tipo AC2+3</v>
          </cell>
          <cell r="D1257">
            <v>16346.963598449291</v>
          </cell>
        </row>
        <row r="1258">
          <cell r="B1258" t="str">
            <v>TA220SIR0D2C1600FB-3</v>
          </cell>
          <cell r="C1258" t="str">
            <v>Torre de ángulo mayor tipo BC2 (65°)Tipo BC2-3</v>
          </cell>
          <cell r="D1258">
            <v>18085.661750360061</v>
          </cell>
        </row>
        <row r="1259">
          <cell r="B1259" t="str">
            <v>TA220SIR0D2C1600FB±0</v>
          </cell>
          <cell r="C1259" t="str">
            <v>Torre de ángulo mayor tipo BC2 (65°)Tipo BC2±0</v>
          </cell>
          <cell r="D1259">
            <v>20139.935134031246</v>
          </cell>
        </row>
        <row r="1260">
          <cell r="B1260" t="str">
            <v>TA220SIR0D2C1600FB+3</v>
          </cell>
          <cell r="C1260" t="str">
            <v>Torre de ángulo mayor tipo BC2 (65°)Tipo BC2+3</v>
          </cell>
          <cell r="D1260">
            <v>22556.727350114998</v>
          </cell>
        </row>
        <row r="1261">
          <cell r="B1261" t="str">
            <v>TA220SIR0D2C1600FR-3</v>
          </cell>
          <cell r="C1261" t="str">
            <v>Torre de anclaje, retención intermedia y terminal (15°) Tipo RC2-3</v>
          </cell>
          <cell r="D1261">
            <v>23286.457619826349</v>
          </cell>
        </row>
        <row r="1262">
          <cell r="B1262" t="str">
            <v>TA220SIR0D2C1600FR±0</v>
          </cell>
          <cell r="C1262" t="str">
            <v>Torre de anclaje, retención intermedia y terminal (15°) Tipo RC2±0</v>
          </cell>
          <cell r="D1262">
            <v>25960.376387766275</v>
          </cell>
        </row>
        <row r="1263">
          <cell r="B1263" t="str">
            <v>TA220SIR0D2C1600FR+3</v>
          </cell>
          <cell r="C1263" t="str">
            <v>Torre de anclaje, retención intermedia y terminal (15°) Tipo RC2+3</v>
          </cell>
          <cell r="D1263">
            <v>28634.295155706201</v>
          </cell>
        </row>
        <row r="1264">
          <cell r="B1264" t="str">
            <v>TA220SIR0D1C1700FS-6</v>
          </cell>
          <cell r="C1264" t="str">
            <v>Torre de suspensión tipo SC2 (5°)Tipo SC2-6</v>
          </cell>
          <cell r="D1264">
            <v>6754.7949916283887</v>
          </cell>
        </row>
        <row r="1265">
          <cell r="B1265" t="str">
            <v>TA220SIR0D1C1700FS-3</v>
          </cell>
          <cell r="C1265" t="str">
            <v>Torre de suspensión tipo SC2 (5°)Tipo SC2-3</v>
          </cell>
          <cell r="D1265">
            <v>7728.4591345658137</v>
          </cell>
        </row>
        <row r="1266">
          <cell r="B1266" t="str">
            <v>TA220SIR0D1C1700FS±0</v>
          </cell>
          <cell r="C1266" t="str">
            <v>Torre de suspensión tipo SC2 (5°)Tipo SC2±0</v>
          </cell>
          <cell r="D1266">
            <v>8693.4298476555832</v>
          </cell>
        </row>
        <row r="1267">
          <cell r="B1267" t="str">
            <v>TA220SIR0D1C1700FS+3</v>
          </cell>
          <cell r="C1267" t="str">
            <v>Torre de suspensión tipo SC2 (5°)Tipo SC2+3</v>
          </cell>
          <cell r="D1267">
            <v>9649.7071308976974</v>
          </cell>
        </row>
        <row r="1268">
          <cell r="B1268" t="str">
            <v>TA220SIR0D1C1700FS+6</v>
          </cell>
          <cell r="C1268" t="str">
            <v>Torre de suspensión tipo SC2 (5°)Tipo SC2+6</v>
          </cell>
          <cell r="D1268">
            <v>10605.984414139812</v>
          </cell>
        </row>
        <row r="1269">
          <cell r="B1269" t="str">
            <v>TA220SIR0D1C1700FA-3</v>
          </cell>
          <cell r="C1269" t="str">
            <v>Torre de ángulo menor tipo AC2 (30°)Tipo AC2-3</v>
          </cell>
          <cell r="D1269">
            <v>11890.1604843758</v>
          </cell>
        </row>
        <row r="1270">
          <cell r="B1270" t="str">
            <v>TA220SIR0D1C1700FA±0</v>
          </cell>
          <cell r="C1270" t="str">
            <v>Torre de ángulo menor tipo AC2 (30°)Tipo AC2±0</v>
          </cell>
          <cell r="D1270">
            <v>13196.626508741176</v>
          </cell>
        </row>
        <row r="1271">
          <cell r="B1271" t="str">
            <v>TA220SIR0D1C1700FA+3</v>
          </cell>
          <cell r="C1271" t="str">
            <v>Torre de ángulo menor tipo AC2 (30°)Tipo AC2+3</v>
          </cell>
          <cell r="D1271">
            <v>14503.092533106552</v>
          </cell>
        </row>
        <row r="1272">
          <cell r="B1272" t="str">
            <v>TA220SIR0D1C1700FB-3</v>
          </cell>
          <cell r="C1272" t="str">
            <v>Torre de ángulo mayor tipo BC2 (65°)Tipo BC2-3</v>
          </cell>
          <cell r="D1272">
            <v>16045.672598966326</v>
          </cell>
        </row>
        <row r="1273">
          <cell r="B1273" t="str">
            <v>TA220SIR0D1C1700FB±0</v>
          </cell>
          <cell r="C1273" t="str">
            <v>Torre de ángulo mayor tipo BC2 (65°)Tipo BC2±0</v>
          </cell>
          <cell r="D1273">
            <v>17868.232292835553</v>
          </cell>
        </row>
        <row r="1274">
          <cell r="B1274" t="str">
            <v>TA220SIR0D1C1700FB+3</v>
          </cell>
          <cell r="C1274" t="str">
            <v>Torre de ángulo mayor tipo BC2 (65°)Tipo BC2+3</v>
          </cell>
          <cell r="D1274">
            <v>20012.420167975823</v>
          </cell>
        </row>
        <row r="1275">
          <cell r="B1275" t="str">
            <v>TA220SIR0D1C1700FR-3</v>
          </cell>
          <cell r="C1275" t="str">
            <v>Torre de anclaje, retención intermedia y terminal (15°) Tipo RC2-3</v>
          </cell>
          <cell r="D1275">
            <v>20659.839828642132</v>
          </cell>
        </row>
        <row r="1276">
          <cell r="B1276" t="str">
            <v>TA220SIR0D1C1700FR±0</v>
          </cell>
          <cell r="C1276" t="str">
            <v>Torre de anclaje, retención intermedia y terminal (15°) Tipo RC2±0</v>
          </cell>
          <cell r="D1276">
            <v>23032.151425465028</v>
          </cell>
        </row>
        <row r="1277">
          <cell r="B1277" t="str">
            <v>TA220SIR0D1C1700FR+3</v>
          </cell>
          <cell r="C1277" t="str">
            <v>Torre de anclaje, retención intermedia y terminal (15°) Tipo RC2+3</v>
          </cell>
          <cell r="D1277">
            <v>25404.463022287924</v>
          </cell>
        </row>
        <row r="1278">
          <cell r="B1278" t="str">
            <v>TA220SIR0D1C1600FS-6</v>
          </cell>
          <cell r="C1278" t="str">
            <v>Torre de suspensión tipo SC2 (5°)Tipo SC2-6</v>
          </cell>
          <cell r="D1278">
            <v>6214.8595362958586</v>
          </cell>
        </row>
        <row r="1279">
          <cell r="B1279" t="str">
            <v>TA220SIR0D1C1600FS-3</v>
          </cell>
          <cell r="C1279" t="str">
            <v>Torre de suspensión tipo SC2 (5°)Tipo SC2-3</v>
          </cell>
          <cell r="D1279">
            <v>7110.6951451312971</v>
          </cell>
        </row>
        <row r="1280">
          <cell r="B1280" t="str">
            <v>TA220SIR0D1C1600FS±0</v>
          </cell>
          <cell r="C1280" t="str">
            <v>Torre de suspensión tipo SC2 (5°)Tipo SC2±0</v>
          </cell>
          <cell r="D1280">
            <v>7998.5322217449911</v>
          </cell>
        </row>
        <row r="1281">
          <cell r="B1281" t="str">
            <v>TA220SIR0D1C1600FS+3</v>
          </cell>
          <cell r="C1281" t="str">
            <v>Torre de suspensión tipo SC2 (5°)Tipo SC2+3</v>
          </cell>
          <cell r="D1281">
            <v>8878.3707661369408</v>
          </cell>
        </row>
        <row r="1282">
          <cell r="B1282" t="str">
            <v>TA220SIR0D1C1600FS+6</v>
          </cell>
          <cell r="C1282" t="str">
            <v>Torre de suspensión tipo SC2 (5°)Tipo SC2+6</v>
          </cell>
          <cell r="D1282">
            <v>9758.2093105288895</v>
          </cell>
        </row>
        <row r="1283">
          <cell r="B1283" t="str">
            <v>TA220SIR0D1C1600FA-3</v>
          </cell>
          <cell r="C1283" t="str">
            <v>Torre de ángulo menor tipo AC2 (30°)Tipo AC2-3</v>
          </cell>
          <cell r="D1283">
            <v>10939.736493260616</v>
          </cell>
        </row>
        <row r="1284">
          <cell r="B1284" t="str">
            <v>TA220SIR0D1C1600FA±0</v>
          </cell>
          <cell r="C1284" t="str">
            <v>Torre de ángulo menor tipo AC2 (30°)Tipo AC2±0</v>
          </cell>
          <cell r="D1284">
            <v>12141.771912608896</v>
          </cell>
        </row>
        <row r="1285">
          <cell r="B1285" t="str">
            <v>TA220SIR0D1C1600FA+3</v>
          </cell>
          <cell r="C1285" t="str">
            <v>Torre de ángulo menor tipo AC2 (30°)Tipo AC2+3</v>
          </cell>
          <cell r="D1285">
            <v>13343.807331957176</v>
          </cell>
        </row>
        <row r="1286">
          <cell r="B1286" t="str">
            <v>TA220SIR0D1C1600FB-3</v>
          </cell>
          <cell r="C1286" t="str">
            <v>Torre de ángulo mayor tipo BC2 (65°)Tipo BC2-3</v>
          </cell>
          <cell r="D1286">
            <v>14763.083334365856</v>
          </cell>
        </row>
        <row r="1287">
          <cell r="B1287" t="str">
            <v>TA220SIR0D1C1600FB±0</v>
          </cell>
          <cell r="C1287" t="str">
            <v>Torre de ángulo mayor tipo BC2 (65°)Tipo BC2±0</v>
          </cell>
          <cell r="D1287">
            <v>16439.959169672446</v>
          </cell>
        </row>
        <row r="1288">
          <cell r="B1288" t="str">
            <v>TA220SIR0D1C1600FB+3</v>
          </cell>
          <cell r="C1288" t="str">
            <v>Torre de ángulo mayor tipo BC2 (65°)Tipo BC2+3</v>
          </cell>
          <cell r="D1288">
            <v>18412.75427003314</v>
          </cell>
        </row>
        <row r="1289">
          <cell r="B1289" t="str">
            <v>TA220SIR0D1C1600FR-3</v>
          </cell>
          <cell r="C1289" t="str">
            <v>Torre de anclaje, retención intermedia y terminal (15°) Tipo RC2-3</v>
          </cell>
          <cell r="D1289">
            <v>19008.423310627881</v>
          </cell>
        </row>
        <row r="1290">
          <cell r="B1290" t="str">
            <v>TA220SIR0D1C1600FR±0</v>
          </cell>
          <cell r="C1290" t="str">
            <v>Torre de anclaje, retención intermedia y terminal (15°) Tipo RC2±0</v>
          </cell>
          <cell r="D1290">
            <v>21191.107369707781</v>
          </cell>
        </row>
        <row r="1291">
          <cell r="B1291" t="str">
            <v>TA220SIR0D1C1600FR+3</v>
          </cell>
          <cell r="C1291" t="str">
            <v>Torre de anclaje, retención intermedia y terminal (15°) Tipo RC2+3</v>
          </cell>
          <cell r="D1291">
            <v>23373.791428787681</v>
          </cell>
        </row>
        <row r="1292">
          <cell r="B1292" t="str">
            <v>TA220SER0S2C4500FS-6</v>
          </cell>
          <cell r="C1292" t="str">
            <v>Torre de suspensión tipo SC1 (5°)Tipo SC1-6</v>
          </cell>
          <cell r="D1292">
            <v>5237.2944508569999</v>
          </cell>
        </row>
        <row r="1293">
          <cell r="B1293" t="str">
            <v>TA220SER0S2C4500FS-3</v>
          </cell>
          <cell r="C1293" t="str">
            <v>Torre de suspensión tipo SC1 (5°)Tipo SC1-3</v>
          </cell>
          <cell r="D1293">
            <v>5992.2197771066576</v>
          </cell>
        </row>
        <row r="1294">
          <cell r="B1294" t="str">
            <v>TA220SER0S2C4500FS±0</v>
          </cell>
          <cell r="C1294" t="str">
            <v>Torre de suspensión tipo SC1 (5°)Tipo SC1±0</v>
          </cell>
          <cell r="D1294">
            <v>6740.4046986576577</v>
          </cell>
        </row>
        <row r="1295">
          <cell r="B1295" t="str">
            <v>TA220SER0S2C4500FS+3</v>
          </cell>
          <cell r="C1295" t="str">
            <v>Torre de suspensión tipo SC1 (5°)Tipo SC1+3</v>
          </cell>
          <cell r="D1295">
            <v>7481.8492155100012</v>
          </cell>
        </row>
        <row r="1296">
          <cell r="B1296" t="str">
            <v>TA220SER0S2C4500FS+6</v>
          </cell>
          <cell r="C1296" t="str">
            <v>Torre de suspensión tipo SC1 (5°)Tipo SC1+6</v>
          </cell>
          <cell r="D1296">
            <v>8223.2937323623428</v>
          </cell>
        </row>
        <row r="1297">
          <cell r="B1297" t="str">
            <v>TA220SER0S2C4500FA-3</v>
          </cell>
          <cell r="C1297" t="str">
            <v>Torre de ángulo menor tipo AC1 (30°)Tipo AC1-3</v>
          </cell>
          <cell r="D1297">
            <v>9218.9728336386543</v>
          </cell>
        </row>
        <row r="1298">
          <cell r="B1298" t="str">
            <v>TA220SER0S2C4500FA±0</v>
          </cell>
          <cell r="C1298" t="str">
            <v>Torre de ángulo menor tipo AC1 (30°)Tipo AC1±0</v>
          </cell>
          <cell r="D1298">
            <v>10231.934332562325</v>
          </cell>
        </row>
        <row r="1299">
          <cell r="B1299" t="str">
            <v>TA220SER0S2C4500FA+3</v>
          </cell>
          <cell r="C1299" t="str">
            <v>Torre de ángulo menor tipo AC1 (30°)Tipo AC1+3</v>
          </cell>
          <cell r="D1299">
            <v>11244.895831485996</v>
          </cell>
        </row>
        <row r="1300">
          <cell r="B1300" t="str">
            <v>TA220SER0S2C4500FB-3</v>
          </cell>
          <cell r="C1300" t="str">
            <v>Torre de ángulo mayor tipo BC1 (65°)Tipo BC1-3</v>
          </cell>
          <cell r="D1300">
            <v>12440.927099487872</v>
          </cell>
        </row>
        <row r="1301">
          <cell r="B1301" t="str">
            <v>TA220SER0S2C4500FB±0</v>
          </cell>
          <cell r="C1301" t="str">
            <v>Torre de ángulo mayor tipo BC1 (65°)Tipo BC1±0</v>
          </cell>
          <cell r="D1301">
            <v>13854.039086289389</v>
          </cell>
        </row>
        <row r="1302">
          <cell r="B1302" t="str">
            <v>TA220SER0S2C4500FB+3</v>
          </cell>
          <cell r="C1302" t="str">
            <v>Torre de ángulo mayor tipo BC1 (65°)Tipo BC1+3</v>
          </cell>
          <cell r="D1302">
            <v>15516.523776644117</v>
          </cell>
        </row>
        <row r="1303">
          <cell r="B1303" t="str">
            <v>TA220SER0S2C4500FR-3</v>
          </cell>
          <cell r="C1303" t="str">
            <v>Torre de anclaje, retención intermedia y terminal (15°) Tipo RC1-3</v>
          </cell>
          <cell r="D1303">
            <v>16018.497174857639</v>
          </cell>
        </row>
        <row r="1304">
          <cell r="B1304" t="str">
            <v>TA220SER0S2C4500FR±0</v>
          </cell>
          <cell r="C1304" t="str">
            <v>Torre de anclaje, retención intermedia y terminal (15°) Tipo RC1±0</v>
          </cell>
          <cell r="D1304">
            <v>17857.856382227023</v>
          </cell>
        </row>
        <row r="1305">
          <cell r="B1305" t="str">
            <v>TA220SER0S2C4500FR+3</v>
          </cell>
          <cell r="C1305" t="str">
            <v>Torre de anclaje, retención intermedia y terminal (15°) Tipo RC1+3</v>
          </cell>
          <cell r="D1305">
            <v>19697.215589596406</v>
          </cell>
        </row>
        <row r="1306">
          <cell r="B1306" t="str">
            <v>TA220SER0S2C4400FS-6</v>
          </cell>
          <cell r="C1306" t="str">
            <v>Torre de suspensión tipo SC1 (5°)Tipo SC1-6</v>
          </cell>
          <cell r="D1306">
            <v>5045.1720113305164</v>
          </cell>
        </row>
        <row r="1307">
          <cell r="B1307" t="str">
            <v>TA220SER0S2C4400FS-3</v>
          </cell>
          <cell r="C1307" t="str">
            <v>Torre de suspensión tipo SC1 (5°)Tipo SC1-3</v>
          </cell>
          <cell r="D1307">
            <v>5772.4040129637442</v>
          </cell>
        </row>
        <row r="1308">
          <cell r="B1308" t="str">
            <v>TA220SER0S2C4400FS±0</v>
          </cell>
          <cell r="C1308" t="str">
            <v>Torre de suspensión tipo SC1 (5°)Tipo SC1±0</v>
          </cell>
          <cell r="D1308">
            <v>6493.1428717252466</v>
          </cell>
        </row>
        <row r="1309">
          <cell r="B1309" t="str">
            <v>TA220SER0S2C4400FS+3</v>
          </cell>
          <cell r="C1309" t="str">
            <v>Torre de suspensión tipo SC1 (5°)Tipo SC1+3</v>
          </cell>
          <cell r="D1309">
            <v>7207.3885876150243</v>
          </cell>
        </row>
        <row r="1310">
          <cell r="B1310" t="str">
            <v>TA220SER0S2C4400FS+6</v>
          </cell>
          <cell r="C1310" t="str">
            <v>Torre de suspensión tipo SC1 (5°)Tipo SC1+6</v>
          </cell>
          <cell r="D1310">
            <v>7921.6343035048003</v>
          </cell>
        </row>
        <row r="1311">
          <cell r="B1311" t="str">
            <v>TA220SER0S2C4400FA-3</v>
          </cell>
          <cell r="C1311" t="str">
            <v>Torre de ángulo menor tipo AC1 (30°)Tipo AC1-3</v>
          </cell>
          <cell r="D1311">
            <v>8880.788382230312</v>
          </cell>
        </row>
        <row r="1312">
          <cell r="B1312" t="str">
            <v>TA220SER0S2C4400FA±0</v>
          </cell>
          <cell r="C1312" t="str">
            <v>Torre de ángulo menor tipo AC1 (30°)Tipo AC1±0</v>
          </cell>
          <cell r="D1312">
            <v>9856.5908792789251</v>
          </cell>
        </row>
        <row r="1313">
          <cell r="B1313" t="str">
            <v>TA220SER0S2C4400FA+3</v>
          </cell>
          <cell r="C1313" t="str">
            <v>Torre de ángulo menor tipo AC1 (30°)Tipo AC1+3</v>
          </cell>
          <cell r="D1313">
            <v>10832.393376327538</v>
          </cell>
        </row>
        <row r="1314">
          <cell r="B1314" t="str">
            <v>TA220SER0S2C4400FB-3</v>
          </cell>
          <cell r="C1314" t="str">
            <v>Torre de ángulo mayor tipo BC1 (65°)Tipo BC1-3</v>
          </cell>
          <cell r="D1314">
            <v>11984.549997388212</v>
          </cell>
        </row>
        <row r="1315">
          <cell r="B1315" t="str">
            <v>TA220SER0S2C4400FB±0</v>
          </cell>
          <cell r="C1315" t="str">
            <v>Torre de ángulo mayor tipo BC1 (65°)Tipo BC1±0</v>
          </cell>
          <cell r="D1315">
            <v>13345.824050543666</v>
          </cell>
        </row>
        <row r="1316">
          <cell r="B1316" t="str">
            <v>TA220SER0S2C4400FB+3</v>
          </cell>
          <cell r="C1316" t="str">
            <v>Torre de ángulo mayor tipo BC1 (65°)Tipo BC1+3</v>
          </cell>
          <cell r="D1316">
            <v>14947.322936608907</v>
          </cell>
        </row>
        <row r="1317">
          <cell r="B1317" t="str">
            <v>TA220SER0S2C4400FR-3</v>
          </cell>
          <cell r="C1317" t="str">
            <v>Torre de anclaje, retención intermedia y terminal (15°) Tipo RC1-3</v>
          </cell>
          <cell r="D1317">
            <v>15430.882179432256</v>
          </cell>
        </row>
        <row r="1318">
          <cell r="B1318" t="str">
            <v>TA220SER0S2C4400FR±0</v>
          </cell>
          <cell r="C1318" t="str">
            <v>Torre de anclaje, retención intermedia y terminal (15°) Tipo RC1±0</v>
          </cell>
          <cell r="D1318">
            <v>17202.767201150786</v>
          </cell>
        </row>
        <row r="1319">
          <cell r="B1319" t="str">
            <v>TA220SER0S2C4400FR+3</v>
          </cell>
          <cell r="C1319" t="str">
            <v>Torre de anclaje, retención intermedia y terminal (15°) Tipo RC1+3</v>
          </cell>
          <cell r="D1319">
            <v>18974.652222869317</v>
          </cell>
        </row>
        <row r="1320">
          <cell r="B1320" t="str">
            <v>TA220SER0S2C4600FS-6</v>
          </cell>
          <cell r="C1320" t="str">
            <v>Torre de suspensión tipo SC1 (5°)Tipo SC1-6</v>
          </cell>
          <cell r="D1320">
            <v>5441.2769462697433</v>
          </cell>
        </row>
        <row r="1321">
          <cell r="B1321" t="str">
            <v>TA220SER0S2C4600FS-3</v>
          </cell>
          <cell r="C1321" t="str">
            <v>Torre de suspensión tipo SC1 (5°)Tipo SC1-3</v>
          </cell>
          <cell r="D1321">
            <v>6225.605154741058</v>
          </cell>
        </row>
        <row r="1322">
          <cell r="B1322" t="str">
            <v>TA220SER0S2C4600FS±0</v>
          </cell>
          <cell r="C1322" t="str">
            <v>Torre de suspensión tipo SC1 (5°)Tipo SC1±0</v>
          </cell>
          <cell r="D1322">
            <v>7002.9304327795926</v>
          </cell>
        </row>
        <row r="1323">
          <cell r="B1323" t="str">
            <v>TA220SER0S2C4600FS+3</v>
          </cell>
          <cell r="C1323" t="str">
            <v>Torre de suspensión tipo SC1 (5°)Tipo SC1+3</v>
          </cell>
          <cell r="D1323">
            <v>7773.2527803853482</v>
          </cell>
        </row>
        <row r="1324">
          <cell r="B1324" t="str">
            <v>TA220SER0S2C4600FS+6</v>
          </cell>
          <cell r="C1324" t="str">
            <v>Torre de suspensión tipo SC1 (5°)Tipo SC1+6</v>
          </cell>
          <cell r="D1324">
            <v>8543.5751279911019</v>
          </cell>
        </row>
        <row r="1325">
          <cell r="B1325" t="str">
            <v>TA220SER0S2C4600FA-3</v>
          </cell>
          <cell r="C1325" t="str">
            <v>Torre de ángulo menor tipo AC1 (30°)Tipo AC1-3</v>
          </cell>
          <cell r="D1325">
            <v>9578.03400566044</v>
          </cell>
        </row>
        <row r="1326">
          <cell r="B1326" t="str">
            <v>TA220SER0S2C4600FA±0</v>
          </cell>
          <cell r="C1326" t="str">
            <v>Torre de ángulo menor tipo AC1 (30°)Tipo AC1±0</v>
          </cell>
          <cell r="D1326">
            <v>10630.448396959422</v>
          </cell>
        </row>
        <row r="1327">
          <cell r="B1327" t="str">
            <v>TA220SER0S2C4600FA+3</v>
          </cell>
          <cell r="C1327" t="str">
            <v>Torre de ángulo menor tipo AC1 (30°)Tipo AC1+3</v>
          </cell>
          <cell r="D1327">
            <v>11682.862788258404</v>
          </cell>
        </row>
        <row r="1328">
          <cell r="B1328" t="str">
            <v>TA220SER0S2C4600FB-3</v>
          </cell>
          <cell r="C1328" t="str">
            <v>Torre de ángulo mayor tipo BC1 (65°)Tipo BC1-3</v>
          </cell>
          <cell r="D1328">
            <v>12925.477162275787</v>
          </cell>
        </row>
        <row r="1329">
          <cell r="B1329" t="str">
            <v>TA220SER0S2C4600FB±0</v>
          </cell>
          <cell r="C1329" t="str">
            <v>Torre de ángulo mayor tipo BC1 (65°)Tipo BC1±0</v>
          </cell>
          <cell r="D1329">
            <v>14393.627129483059</v>
          </cell>
        </row>
        <row r="1330">
          <cell r="B1330" t="str">
            <v>TA220SER0S2C4600FB+3</v>
          </cell>
          <cell r="C1330" t="str">
            <v>Torre de ángulo mayor tipo BC1 (65°)Tipo BC1+3</v>
          </cell>
          <cell r="D1330">
            <v>16120.862385021028</v>
          </cell>
        </row>
        <row r="1331">
          <cell r="B1331" t="str">
            <v>TA220SER0S2C4600FR-3</v>
          </cell>
          <cell r="C1331" t="str">
            <v>Torre de anclaje, retención intermedia y terminal (15°) Tipo RC1-3</v>
          </cell>
          <cell r="D1331">
            <v>16642.386676803584</v>
          </cell>
        </row>
        <row r="1332">
          <cell r="B1332" t="str">
            <v>TA220SER0S2C4600FR±0</v>
          </cell>
          <cell r="C1332" t="str">
            <v>Torre de anclaje, retención intermedia y terminal (15°) Tipo RC1±0</v>
          </cell>
          <cell r="D1332">
            <v>18553.385369903663</v>
          </cell>
        </row>
        <row r="1333">
          <cell r="B1333" t="str">
            <v>TA220SER0S2C4600FR+3</v>
          </cell>
          <cell r="C1333" t="str">
            <v>Torre de anclaje, retención intermedia y terminal (15°) Tipo RC1+3</v>
          </cell>
          <cell r="D1333">
            <v>20464.384063003741</v>
          </cell>
        </row>
        <row r="1334">
          <cell r="B1334" t="str">
            <v>TA220SER0S1C4500FS-6</v>
          </cell>
          <cell r="C1334" t="str">
            <v>Torre de suspensión tipo SC1 (5°)Tipo SC1-6</v>
          </cell>
          <cell r="D1334">
            <v>3948.9293446643051</v>
          </cell>
        </row>
        <row r="1335">
          <cell r="B1335" t="str">
            <v>TA220SER0S1C4500FS-3</v>
          </cell>
          <cell r="C1335" t="str">
            <v>Torre de suspensión tipo SC1 (5°)Tipo SC1-3</v>
          </cell>
          <cell r="D1335">
            <v>4518.1443853366372</v>
          </cell>
        </row>
        <row r="1336">
          <cell r="B1336" t="str">
            <v>TA220SER0S1C4500FS±0</v>
          </cell>
          <cell r="C1336" t="str">
            <v>Torre de suspensión tipo SC1 (5°)Tipo SC1±0</v>
          </cell>
          <cell r="D1336">
            <v>5082.2771488601093</v>
          </cell>
        </row>
        <row r="1337">
          <cell r="B1337" t="str">
            <v>TA220SER0S1C4500FS+3</v>
          </cell>
          <cell r="C1337" t="str">
            <v>Torre de suspensión tipo SC1 (5°)Tipo SC1+3</v>
          </cell>
          <cell r="D1337">
            <v>5641.327635234722</v>
          </cell>
        </row>
        <row r="1338">
          <cell r="B1338" t="str">
            <v>TA220SER0S1C4500FS+6</v>
          </cell>
          <cell r="C1338" t="str">
            <v>Torre de suspensión tipo SC1 (5°)Tipo SC1+6</v>
          </cell>
          <cell r="D1338">
            <v>6200.378121609333</v>
          </cell>
        </row>
        <row r="1339">
          <cell r="B1339" t="str">
            <v>TA220SER0S1C4500FA-3</v>
          </cell>
          <cell r="C1339" t="str">
            <v>Torre de ángulo menor tipo AC1 (30°)Tipo AC1-3</v>
          </cell>
          <cell r="D1339">
            <v>6951.1219374846514</v>
          </cell>
        </row>
        <row r="1340">
          <cell r="B1340" t="str">
            <v>TA220SER0S1C4500FA±0</v>
          </cell>
          <cell r="C1340" t="str">
            <v>Torre de ángulo menor tipo AC1 (30°)Tipo AC1±0</v>
          </cell>
          <cell r="D1340">
            <v>7714.8967119696463</v>
          </cell>
        </row>
        <row r="1341">
          <cell r="B1341" t="str">
            <v>TA220SER0S1C4500FA+3</v>
          </cell>
          <cell r="C1341" t="str">
            <v>Torre de ángulo menor tipo AC1 (30°)Tipo AC1+3</v>
          </cell>
          <cell r="D1341">
            <v>8478.6714864546411</v>
          </cell>
        </row>
        <row r="1342">
          <cell r="B1342" t="str">
            <v>TA220SER0S1C4500FB-3</v>
          </cell>
          <cell r="C1342" t="str">
            <v>Torre de ángulo mayor tipo BC1 (65°)Tipo BC1-3</v>
          </cell>
          <cell r="D1342">
            <v>9380.4811929101979</v>
          </cell>
        </row>
        <row r="1343">
          <cell r="B1343" t="str">
            <v>TA220SER0S1C4500FB±0</v>
          </cell>
          <cell r="C1343" t="str">
            <v>Torre de ángulo mayor tipo BC1 (65°)Tipo BC1±0</v>
          </cell>
          <cell r="D1343">
            <v>10445.970148006902</v>
          </cell>
        </row>
        <row r="1344">
          <cell r="B1344" t="str">
            <v>TA220SER0S1C4500FB+3</v>
          </cell>
          <cell r="C1344" t="str">
            <v>Torre de ángulo mayor tipo BC1 (65°)Tipo BC1+3</v>
          </cell>
          <cell r="D1344">
            <v>11699.486565767731</v>
          </cell>
        </row>
        <row r="1345">
          <cell r="B1345" t="str">
            <v>TA220SER0S1C4500FR-3</v>
          </cell>
          <cell r="C1345" t="str">
            <v>Torre de anclaje, retención intermedia y terminal (15°) Tipo RC1-3</v>
          </cell>
          <cell r="D1345">
            <v>12077.975402140462</v>
          </cell>
        </row>
        <row r="1346">
          <cell r="B1346" t="str">
            <v>TA220SER0S1C4500FR±0</v>
          </cell>
          <cell r="C1346" t="str">
            <v>Torre de anclaje, retención intermedia y terminal (15°) Tipo RC1±0</v>
          </cell>
          <cell r="D1346">
            <v>13464.855520780895</v>
          </cell>
        </row>
        <row r="1347">
          <cell r="B1347" t="str">
            <v>TA220SER0S1C4500FR+3</v>
          </cell>
          <cell r="C1347" t="str">
            <v>Torre de anclaje, retención intermedia y terminal (15°) Tipo RC1+3</v>
          </cell>
          <cell r="D1347">
            <v>14851.735639421328</v>
          </cell>
        </row>
        <row r="1348">
          <cell r="B1348" t="str">
            <v>TA220SER0S1C4400FS-6</v>
          </cell>
          <cell r="C1348" t="str">
            <v>Torre de suspensión tipo SC1 (5°)Tipo SC1-6</v>
          </cell>
          <cell r="D1348">
            <v>3973.7229436042153</v>
          </cell>
        </row>
        <row r="1349">
          <cell r="B1349" t="str">
            <v>TA220SER0S1C4400FS-3</v>
          </cell>
          <cell r="C1349" t="str">
            <v>Torre de suspensión tipo SC1 (5°)Tipo SC1-3</v>
          </cell>
          <cell r="D1349">
            <v>4546.5118363759939</v>
          </cell>
        </row>
        <row r="1350">
          <cell r="B1350" t="str">
            <v>TA220SER0S1C4400FS±0</v>
          </cell>
          <cell r="C1350" t="str">
            <v>Torre de suspensión tipo SC1 (5°)Tipo SC1±0</v>
          </cell>
          <cell r="D1350">
            <v>5114.1865426051672</v>
          </cell>
        </row>
        <row r="1351">
          <cell r="B1351" t="str">
            <v>TA220SER0S1C4400FS+3</v>
          </cell>
          <cell r="C1351" t="str">
            <v>Torre de suspensión tipo SC1 (5°)Tipo SC1+3</v>
          </cell>
          <cell r="D1351">
            <v>5676.7470622917363</v>
          </cell>
        </row>
        <row r="1352">
          <cell r="B1352" t="str">
            <v>TA220SER0S1C4400FS+6</v>
          </cell>
          <cell r="C1352" t="str">
            <v>Torre de suspensión tipo SC1 (5°)Tipo SC1+6</v>
          </cell>
          <cell r="D1352">
            <v>6239.3075819783035</v>
          </cell>
        </row>
        <row r="1353">
          <cell r="B1353" t="str">
            <v>TA220SER0S1C4400FA-3</v>
          </cell>
          <cell r="C1353" t="str">
            <v>Torre de ángulo menor tipo AC1 (30°)Tipo AC1-3</v>
          </cell>
          <cell r="D1353">
            <v>6994.7649896788544</v>
          </cell>
        </row>
        <row r="1354">
          <cell r="B1354" t="str">
            <v>TA220SER0S1C4400FA±0</v>
          </cell>
          <cell r="C1354" t="str">
            <v>Torre de ángulo menor tipo AC1 (30°)Tipo AC1±0</v>
          </cell>
          <cell r="D1354">
            <v>7763.3351716746438</v>
          </cell>
        </row>
        <row r="1355">
          <cell r="B1355" t="str">
            <v>TA220SER0S1C4400FA+3</v>
          </cell>
          <cell r="C1355" t="str">
            <v>Torre de ángulo menor tipo AC1 (30°)Tipo AC1+3</v>
          </cell>
          <cell r="D1355">
            <v>8531.9053536704341</v>
          </cell>
        </row>
        <row r="1356">
          <cell r="B1356" t="str">
            <v>TA220SER0S1C4400FB-3</v>
          </cell>
          <cell r="C1356" t="str">
            <v>Torre de ángulo mayor tipo BC1 (65°)Tipo BC1-3</v>
          </cell>
          <cell r="D1356">
            <v>9439.3771285578259</v>
          </cell>
        </row>
        <row r="1357">
          <cell r="B1357" t="str">
            <v>TA220SER0S1C4400FB±0</v>
          </cell>
          <cell r="C1357" t="str">
            <v>Torre de ángulo mayor tipo BC1 (65°)Tipo BC1±0</v>
          </cell>
          <cell r="D1357">
            <v>10511.555822447468</v>
          </cell>
        </row>
        <row r="1358">
          <cell r="B1358" t="str">
            <v>TA220SER0S1C4400FB+3</v>
          </cell>
          <cell r="C1358" t="str">
            <v>Torre de ángulo mayor tipo BC1 (65°)Tipo BC1+3</v>
          </cell>
          <cell r="D1358">
            <v>11772.942521141165</v>
          </cell>
        </row>
        <row r="1359">
          <cell r="B1359" t="str">
            <v>TA220SER0S1C4400FR-3</v>
          </cell>
          <cell r="C1359" t="str">
            <v>Torre de anclaje, retención intermedia y terminal (15°) Tipo RC1-3</v>
          </cell>
          <cell r="D1359">
            <v>12153.807723255903</v>
          </cell>
        </row>
        <row r="1360">
          <cell r="B1360" t="str">
            <v>TA220SER0S1C4400FR±0</v>
          </cell>
          <cell r="C1360" t="str">
            <v>Torre de anclaje, retención intermedia y terminal (15°) Tipo RC1±0</v>
          </cell>
          <cell r="D1360">
            <v>13549.395455134785</v>
          </cell>
        </row>
        <row r="1361">
          <cell r="B1361" t="str">
            <v>TA220SER0S1C4400FR+3</v>
          </cell>
          <cell r="C1361" t="str">
            <v>Torre de anclaje, retención intermedia y terminal (15°) Tipo RC1+3</v>
          </cell>
          <cell r="D1361">
            <v>14944.983187013668</v>
          </cell>
        </row>
        <row r="1362">
          <cell r="B1362" t="str">
            <v>TA220SER0S1C1600FS-6</v>
          </cell>
          <cell r="C1362" t="str">
            <v>Torre de suspensión tipo SC1 (5°)Tipo SC1-6</v>
          </cell>
          <cell r="D1362">
            <v>4148.4240939403744</v>
          </cell>
        </row>
        <row r="1363">
          <cell r="B1363" t="str">
            <v>TA220SER0S1C1600FS-3</v>
          </cell>
          <cell r="C1363" t="str">
            <v>Torre de suspensión tipo SC1 (5°)Tipo SC1-3</v>
          </cell>
          <cell r="D1363">
            <v>4746.3951345083569</v>
          </cell>
        </row>
        <row r="1364">
          <cell r="B1364" t="str">
            <v>TA220SER0S1C1600FS±0</v>
          </cell>
          <cell r="C1364" t="str">
            <v>Torre de suspensión tipo SC1 (5°)Tipo SC1±0</v>
          </cell>
          <cell r="D1364">
            <v>5339.0271479284102</v>
          </cell>
        </row>
        <row r="1365">
          <cell r="B1365" t="str">
            <v>TA220SER0S1C1600FS+3</v>
          </cell>
          <cell r="C1365" t="str">
            <v>Torre de suspensión tipo SC1 (5°)Tipo SC1+3</v>
          </cell>
          <cell r="D1365">
            <v>5926.3201342005359</v>
          </cell>
        </row>
        <row r="1366">
          <cell r="B1366" t="str">
            <v>TA220SER0S1C1600FS+6</v>
          </cell>
          <cell r="C1366" t="str">
            <v>Torre de suspensión tipo SC1 (5°)Tipo SC1+6</v>
          </cell>
          <cell r="D1366">
            <v>6513.6131204726598</v>
          </cell>
        </row>
        <row r="1367">
          <cell r="B1367" t="str">
            <v>TA220SER0S1C1600FA-3</v>
          </cell>
          <cell r="C1367" t="str">
            <v>Torre de ángulo menor tipo AC1 (30°)Tipo AC1-3</v>
          </cell>
          <cell r="D1367">
            <v>7302.2835327103494</v>
          </cell>
        </row>
        <row r="1368">
          <cell r="B1368" t="str">
            <v>TA220SER0S1C1600FA±0</v>
          </cell>
          <cell r="C1368" t="str">
            <v>Torre de ángulo menor tipo AC1 (30°)Tipo AC1±0</v>
          </cell>
          <cell r="D1368">
            <v>8104.6432105553267</v>
          </cell>
        </row>
        <row r="1369">
          <cell r="B1369" t="str">
            <v>TA220SER0S1C1600FA+3</v>
          </cell>
          <cell r="C1369" t="str">
            <v>Torre de ángulo menor tipo AC1 (30°)Tipo AC1+3</v>
          </cell>
          <cell r="D1369">
            <v>8907.0028884003041</v>
          </cell>
        </row>
        <row r="1370">
          <cell r="B1370" t="str">
            <v>TA220SER0S1C1600FB-3</v>
          </cell>
          <cell r="C1370" t="str">
            <v>Torre de ángulo mayor tipo BC1 (65°)Tipo BC1-3</v>
          </cell>
          <cell r="D1370">
            <v>9854.3708425685381</v>
          </cell>
        </row>
        <row r="1371">
          <cell r="B1371" t="str">
            <v>TA220SER0S1C1600FB±0</v>
          </cell>
          <cell r="C1371" t="str">
            <v>Torre de ángulo mayor tipo BC1 (65°)Tipo BC1±0</v>
          </cell>
          <cell r="D1371">
            <v>10973.686907091913</v>
          </cell>
        </row>
        <row r="1372">
          <cell r="B1372" t="str">
            <v>TA220SER0S1C1600FB+3</v>
          </cell>
          <cell r="C1372" t="str">
            <v>Torre de ángulo mayor tipo BC1 (65°)Tipo BC1+3</v>
          </cell>
          <cell r="D1372">
            <v>12290.529335942943</v>
          </cell>
        </row>
        <row r="1373">
          <cell r="B1373" t="str">
            <v>TA220SER0S1C1600FR-3</v>
          </cell>
          <cell r="C1373" t="str">
            <v>Torre de anclaje, retención intermedia y terminal (15°) Tipo RC1-3</v>
          </cell>
          <cell r="D1373">
            <v>12688.138933647602</v>
          </cell>
        </row>
        <row r="1374">
          <cell r="B1374" t="str">
            <v>TA220SER0S1C1600FR±0</v>
          </cell>
          <cell r="C1374" t="str">
            <v>Torre de anclaje, retención intermedia y terminal (15°) Tipo RC1±0</v>
          </cell>
          <cell r="D1374">
            <v>14145.082423241474</v>
          </cell>
        </row>
        <row r="1375">
          <cell r="B1375" t="str">
            <v>TA220SER0S1C1600FR+3</v>
          </cell>
          <cell r="C1375" t="str">
            <v>Torre de anclaje, retención intermedia y terminal (15°) Tipo RC1+3</v>
          </cell>
          <cell r="D1375">
            <v>15602.025912835346</v>
          </cell>
        </row>
        <row r="1376">
          <cell r="B1376" t="str">
            <v>TA220SER0S1C1500FS-6</v>
          </cell>
          <cell r="C1376" t="str">
            <v>Torre de suspensión tipo SC1 (5°)Tipo SC1-6</v>
          </cell>
          <cell r="D1376">
            <v>3897.3430778253364</v>
          </cell>
        </row>
        <row r="1377">
          <cell r="B1377" t="str">
            <v>TA220SER0S1C1500FS-3</v>
          </cell>
          <cell r="C1377" t="str">
            <v>Torre de suspensión tipo SC1 (5°)Tipo SC1-3</v>
          </cell>
          <cell r="D1377">
            <v>4459.1222602145745</v>
          </cell>
        </row>
        <row r="1378">
          <cell r="B1378" t="str">
            <v>TA220SER0S1C1500FS±0</v>
          </cell>
          <cell r="C1378" t="str">
            <v>Torre de suspensión tipo SC1 (5°)Tipo SC1±0</v>
          </cell>
          <cell r="D1378">
            <v>5015.8855570467649</v>
          </cell>
        </row>
        <row r="1379">
          <cell r="B1379" t="str">
            <v>TA220SER0S1C1500FS+3</v>
          </cell>
          <cell r="C1379" t="str">
            <v>Torre de suspensión tipo SC1 (5°)Tipo SC1+3</v>
          </cell>
          <cell r="D1379">
            <v>5567.6329683219092</v>
          </cell>
        </row>
        <row r="1380">
          <cell r="B1380" t="str">
            <v>TA220SER0S1C1500FS+6</v>
          </cell>
          <cell r="C1380" t="str">
            <v>Torre de suspensión tipo SC1 (5°)Tipo SC1+6</v>
          </cell>
          <cell r="D1380">
            <v>6119.3803795970534</v>
          </cell>
        </row>
        <row r="1381">
          <cell r="B1381" t="str">
            <v>TA220SER0S1C1500FA-3</v>
          </cell>
          <cell r="C1381" t="str">
            <v>Torre de ángulo menor tipo AC1 (30°)Tipo AC1-3</v>
          </cell>
          <cell r="D1381">
            <v>6860.3169623128879</v>
          </cell>
        </row>
        <row r="1382">
          <cell r="B1382" t="str">
            <v>TA220SER0S1C1500FA±0</v>
          </cell>
          <cell r="C1382" t="str">
            <v>Torre de ángulo menor tipo AC1 (30°)Tipo AC1±0</v>
          </cell>
          <cell r="D1382">
            <v>7614.1142755969895</v>
          </cell>
        </row>
        <row r="1383">
          <cell r="B1383" t="str">
            <v>TA220SER0S1C1500FA+3</v>
          </cell>
          <cell r="C1383" t="str">
            <v>Torre de ángulo menor tipo AC1 (30°)Tipo AC1+3</v>
          </cell>
          <cell r="D1383">
            <v>8367.911588881092</v>
          </cell>
        </row>
        <row r="1384">
          <cell r="B1384" t="str">
            <v>TA220SER0S1C1500FB-3</v>
          </cell>
          <cell r="C1384" t="str">
            <v>Torre de ángulo mayor tipo BC1 (65°)Tipo BC1-3</v>
          </cell>
          <cell r="D1384">
            <v>9257.9406347841759</v>
          </cell>
        </row>
        <row r="1385">
          <cell r="B1385" t="str">
            <v>TA220SER0S1C1500FB±0</v>
          </cell>
          <cell r="C1385" t="str">
            <v>Torre de ángulo mayor tipo BC1 (65°)Tipo BC1±0</v>
          </cell>
          <cell r="D1385">
            <v>10309.510729158324</v>
          </cell>
        </row>
        <row r="1386">
          <cell r="B1386" t="str">
            <v>TA220SER0S1C1500FB+3</v>
          </cell>
          <cell r="C1386" t="str">
            <v>Torre de ángulo mayor tipo BC1 (65°)Tipo BC1+3</v>
          </cell>
          <cell r="D1386">
            <v>11546.652016657325</v>
          </cell>
        </row>
        <row r="1387">
          <cell r="B1387" t="str">
            <v>TA220SER0S1C1500FR-3</v>
          </cell>
          <cell r="C1387" t="str">
            <v>Torre de anclaje, retención intermedia y terminal (15°) Tipo RC1-3</v>
          </cell>
          <cell r="D1387">
            <v>11920.196518906916</v>
          </cell>
        </row>
        <row r="1388">
          <cell r="B1388" t="str">
            <v>TA220SER0S1C1500FR±0</v>
          </cell>
          <cell r="C1388" t="str">
            <v>Torre de anclaje, retención intermedia y terminal (15°) Tipo RC1±0</v>
          </cell>
          <cell r="D1388">
            <v>13288.95932988508</v>
          </cell>
        </row>
        <row r="1389">
          <cell r="B1389" t="str">
            <v>TA220SER0S1C1500FR+3</v>
          </cell>
          <cell r="C1389" t="str">
            <v>Torre de anclaje, retención intermedia y terminal (15°) Tipo RC1+3</v>
          </cell>
          <cell r="D1389">
            <v>14657.722140863243</v>
          </cell>
        </row>
        <row r="1390">
          <cell r="B1390" t="str">
            <v>TA220SER0S1C1400FS-6</v>
          </cell>
          <cell r="C1390" t="str">
            <v>Torre de suspensión tipo SC1 (5°)Tipo SC1-6</v>
          </cell>
          <cell r="D1390">
            <v>3649.067178046902</v>
          </cell>
        </row>
        <row r="1391">
          <cell r="B1391" t="str">
            <v>TA220SER0S1C1400FS-3</v>
          </cell>
          <cell r="C1391" t="str">
            <v>Torre de suspensión tipo SC1 (5°)Tipo SC1-3</v>
          </cell>
          <cell r="D1391">
            <v>4175.0588433509602</v>
          </cell>
        </row>
        <row r="1392">
          <cell r="B1392" t="str">
            <v>TA220SER0S1C1400FS±0</v>
          </cell>
          <cell r="C1392" t="str">
            <v>Torre de suspensión tipo SC1 (5°)Tipo SC1±0</v>
          </cell>
          <cell r="D1392">
            <v>4696.3541545005173</v>
          </cell>
        </row>
        <row r="1393">
          <cell r="B1393" t="str">
            <v>TA220SER0S1C1400FS+3</v>
          </cell>
          <cell r="C1393" t="str">
            <v>Torre de suspensión tipo SC1 (5°)Tipo SC1+3</v>
          </cell>
          <cell r="D1393">
            <v>5212.9531114955744</v>
          </cell>
        </row>
        <row r="1394">
          <cell r="B1394" t="str">
            <v>TA220SER0S1C1400FS+6</v>
          </cell>
          <cell r="C1394" t="str">
            <v>Torre de suspensión tipo SC1 (5°)Tipo SC1+6</v>
          </cell>
          <cell r="D1394">
            <v>5729.5520684906314</v>
          </cell>
        </row>
        <row r="1395">
          <cell r="B1395" t="str">
            <v>TA220SER0S1C1400FA-3</v>
          </cell>
          <cell r="C1395" t="str">
            <v>Torre de ángulo menor tipo AC1 (30°)Tipo AC1-3</v>
          </cell>
          <cell r="D1395">
            <v>6423.2881114851389</v>
          </cell>
        </row>
        <row r="1396">
          <cell r="B1396" t="str">
            <v>TA220SER0S1C1400FA±0</v>
          </cell>
          <cell r="C1396" t="str">
            <v>Torre de ángulo menor tipo AC1 (30°)Tipo AC1±0</v>
          </cell>
          <cell r="D1396">
            <v>7129.0656065317853</v>
          </cell>
        </row>
        <row r="1397">
          <cell r="B1397" t="str">
            <v>TA220SER0S1C1400FA+3</v>
          </cell>
          <cell r="C1397" t="str">
            <v>Torre de ángulo menor tipo AC1 (30°)Tipo AC1+3</v>
          </cell>
          <cell r="D1397">
            <v>7834.8431015784317</v>
          </cell>
        </row>
        <row r="1398">
          <cell r="B1398" t="str">
            <v>TA220SER0S1C1400FB-3</v>
          </cell>
          <cell r="C1398" t="str">
            <v>Torre de ángulo mayor tipo BC1 (65°)Tipo BC1-3</v>
          </cell>
          <cell r="D1398">
            <v>8668.1738384571454</v>
          </cell>
        </row>
        <row r="1399">
          <cell r="B1399" t="str">
            <v>TA220SER0S1C1400FB±0</v>
          </cell>
          <cell r="C1399" t="str">
            <v>Torre de ángulo mayor tipo BC1 (65°)Tipo BC1±0</v>
          </cell>
          <cell r="D1399">
            <v>9652.7548312440376</v>
          </cell>
        </row>
        <row r="1400">
          <cell r="B1400" t="str">
            <v>TA220SER0S1C1400FB+3</v>
          </cell>
          <cell r="C1400" t="str">
            <v>Torre de ángulo mayor tipo BC1 (65°)Tipo BC1+3</v>
          </cell>
          <cell r="D1400">
            <v>10811.085410993323</v>
          </cell>
        </row>
        <row r="1401">
          <cell r="B1401" t="str">
            <v>TA220SER0S1C1400FR-3</v>
          </cell>
          <cell r="C1401" t="str">
            <v>Torre de anclaje, retención intermedia y terminal (15°) Tipo RC1-3</v>
          </cell>
          <cell r="D1401">
            <v>11160.833676793787</v>
          </cell>
        </row>
        <row r="1402">
          <cell r="B1402" t="str">
            <v>TA220SER0S1C1400FR±0</v>
          </cell>
          <cell r="C1402" t="str">
            <v>Torre de anclaje, retención intermedia y terminal (15°) Tipo RC1±0</v>
          </cell>
          <cell r="D1402">
            <v>12442.400977473564</v>
          </cell>
        </row>
        <row r="1403">
          <cell r="B1403" t="str">
            <v>TA220SER0S1C1400FR+3</v>
          </cell>
          <cell r="C1403" t="str">
            <v>Torre de anclaje, retención intermedia y terminal (15°) Tipo RC1+3</v>
          </cell>
          <cell r="D1403">
            <v>13723.968278153341</v>
          </cell>
        </row>
        <row r="1404">
          <cell r="B1404" t="str">
            <v>TA220SER0D2C4600FS-6</v>
          </cell>
          <cell r="C1404" t="str">
            <v>Torre de suspensión tipo SC2 (5°)Tipo SC2-6</v>
          </cell>
          <cell r="D1404">
            <v>6971.7399548995836</v>
          </cell>
        </row>
        <row r="1405">
          <cell r="B1405" t="str">
            <v>TA220SER0D2C4600FS-3</v>
          </cell>
          <cell r="C1405" t="str">
            <v>Torre de suspensión tipo SC2 (5°)Tipo SC2-3</v>
          </cell>
          <cell r="D1405">
            <v>7976.675443894118</v>
          </cell>
        </row>
        <row r="1406">
          <cell r="B1406" t="str">
            <v>TA220SER0D2C4600FS±0</v>
          </cell>
          <cell r="C1406" t="str">
            <v>Torre de suspensión tipo SC2 (5°)Tipo SC2±0</v>
          </cell>
          <cell r="D1406">
            <v>8972.6382945940586</v>
          </cell>
        </row>
        <row r="1407">
          <cell r="B1407" t="str">
            <v>TA220SER0D2C4600FS+3</v>
          </cell>
          <cell r="C1407" t="str">
            <v>Torre de suspensión tipo SC2 (5°)Tipo SC2+3</v>
          </cell>
          <cell r="D1407">
            <v>9959.6285069994065</v>
          </cell>
        </row>
        <row r="1408">
          <cell r="B1408" t="str">
            <v>TA220SER0D2C4600FS+6</v>
          </cell>
          <cell r="C1408" t="str">
            <v>Torre de suspensión tipo SC2 (5°)Tipo SC2+6</v>
          </cell>
          <cell r="D1408">
            <v>10946.618719404751</v>
          </cell>
        </row>
        <row r="1409">
          <cell r="B1409" t="str">
            <v>TA220SER0D2C4600FA-3</v>
          </cell>
          <cell r="C1409" t="str">
            <v>Torre de ángulo menor tipo AC2 (30°)Tipo AC2-3</v>
          </cell>
          <cell r="D1409">
            <v>12272.038903005598</v>
          </cell>
        </row>
        <row r="1410">
          <cell r="B1410" t="str">
            <v>TA220SER0D2C4600FA±0</v>
          </cell>
          <cell r="C1410" t="str">
            <v>Torre de ángulo menor tipo AC2 (30°)Tipo AC2±0</v>
          </cell>
          <cell r="D1410">
            <v>13620.464931193781</v>
          </cell>
        </row>
        <row r="1411">
          <cell r="B1411" t="str">
            <v>TA220SER0D2C4600FA+3</v>
          </cell>
          <cell r="C1411" t="str">
            <v>Torre de ángulo menor tipo AC2 (30°)Tipo AC2+3</v>
          </cell>
          <cell r="D1411">
            <v>14968.890959381964</v>
          </cell>
        </row>
        <row r="1412">
          <cell r="B1412" t="str">
            <v>TA220SER0D2C4600FB-3</v>
          </cell>
          <cell r="C1412" t="str">
            <v>Torre de ángulo mayor tipo BC2 (65°)Tipo BC2-3</v>
          </cell>
          <cell r="D1412">
            <v>16561.014346119067</v>
          </cell>
        </row>
        <row r="1413">
          <cell r="B1413" t="str">
            <v>TA220SER0D2C4600FB±0</v>
          </cell>
          <cell r="C1413" t="str">
            <v>Torre de ángulo mayor tipo BC2 (65°)Tipo BC2±0</v>
          </cell>
          <cell r="D1413">
            <v>18442.109516836379</v>
          </cell>
        </row>
        <row r="1414">
          <cell r="B1414" t="str">
            <v>TA220SER0D2C4600FB+3</v>
          </cell>
          <cell r="C1414" t="str">
            <v>Torre de ángulo mayor tipo BC2 (65°)Tipo BC2+3</v>
          </cell>
          <cell r="D1414">
            <v>20655.162658856745</v>
          </cell>
        </row>
        <row r="1415">
          <cell r="B1415" t="str">
            <v>TA220SER0D2C4600FR-3</v>
          </cell>
          <cell r="C1415" t="str">
            <v>Torre de anclaje, retención intermedia y terminal (15°) Tipo RC2-3</v>
          </cell>
          <cell r="D1415">
            <v>21323.375612980279</v>
          </cell>
        </row>
        <row r="1416">
          <cell r="B1416" t="str">
            <v>TA220SER0D2C4600FR±0</v>
          </cell>
          <cell r="C1416" t="str">
            <v>Torre de anclaje, retención intermedia y terminal (15°) Tipo RC2±0</v>
          </cell>
          <cell r="D1416">
            <v>23771.879167202093</v>
          </cell>
        </row>
        <row r="1417">
          <cell r="B1417" t="str">
            <v>TA220SER0D2C4600FR+3</v>
          </cell>
          <cell r="C1417" t="str">
            <v>Torre de anclaje, retención intermedia y terminal (15°) Tipo RC2+3</v>
          </cell>
          <cell r="D1417">
            <v>26220.382721423906</v>
          </cell>
        </row>
        <row r="1418">
          <cell r="B1418" t="str">
            <v>TA220SER0S1C4600FS-6</v>
          </cell>
          <cell r="C1418" t="str">
            <v>Torre de suspensión tipo SC1 (5°)Tipo SC1-6</v>
          </cell>
          <cell r="D1418">
            <v>4178.9582161803964</v>
          </cell>
        </row>
        <row r="1419">
          <cell r="B1419" t="str">
            <v>TA220SER0S1C4600FS-3</v>
          </cell>
          <cell r="C1419" t="str">
            <v>Torre de suspensión tipo SC1 (5°)Tipo SC1-3</v>
          </cell>
          <cell r="D1419">
            <v>4781.3305716658588</v>
          </cell>
        </row>
        <row r="1420">
          <cell r="B1420" t="str">
            <v>TA220SER0S1C4600FS±0</v>
          </cell>
          <cell r="C1420" t="str">
            <v>Torre de suspensión tipo SC1 (5°)Tipo SC1±0</v>
          </cell>
          <cell r="D1420">
            <v>5378.3246025487724</v>
          </cell>
        </row>
        <row r="1421">
          <cell r="B1421" t="str">
            <v>TA220SER0S1C4600FS+3</v>
          </cell>
          <cell r="C1421" t="str">
            <v>Torre de suspensión tipo SC1 (5°)Tipo SC1+3</v>
          </cell>
          <cell r="D1421">
            <v>5969.9403088291383</v>
          </cell>
        </row>
        <row r="1422">
          <cell r="B1422" t="str">
            <v>TA220SER0S1C4600FS+6</v>
          </cell>
          <cell r="C1422" t="str">
            <v>Torre de suspensión tipo SC1 (5°)Tipo SC1+6</v>
          </cell>
          <cell r="D1422">
            <v>6561.5560151095024</v>
          </cell>
        </row>
        <row r="1423">
          <cell r="B1423" t="str">
            <v>TA220SER0S1C4600FA-3</v>
          </cell>
          <cell r="C1423" t="str">
            <v>Torre de ángulo menor tipo AC1 (30°)Tipo AC1-3</v>
          </cell>
          <cell r="D1423">
            <v>7356.0313687488024</v>
          </cell>
        </row>
        <row r="1424">
          <cell r="B1424" t="str">
            <v>TA220SER0S1C4600FA±0</v>
          </cell>
          <cell r="C1424" t="str">
            <v>Torre de ángulo menor tipo AC1 (30°)Tipo AC1±0</v>
          </cell>
          <cell r="D1424">
            <v>8164.296746669037</v>
          </cell>
        </row>
        <row r="1425">
          <cell r="B1425" t="str">
            <v>TA220SER0S1C4600FA+3</v>
          </cell>
          <cell r="C1425" t="str">
            <v>Torre de ángulo menor tipo AC1 (30°)Tipo AC1+3</v>
          </cell>
          <cell r="D1425">
            <v>8972.5621245892708</v>
          </cell>
        </row>
        <row r="1426">
          <cell r="B1426" t="str">
            <v>TA220SER0S1C4600FB-3</v>
          </cell>
          <cell r="C1426" t="str">
            <v>Torre de ángulo mayor tipo BC1 (65°)Tipo BC1-3</v>
          </cell>
          <cell r="D1426">
            <v>9926.9030999009101</v>
          </cell>
        </row>
        <row r="1427">
          <cell r="B1427" t="str">
            <v>TA220SER0S1C4600FB±0</v>
          </cell>
          <cell r="C1427" t="str">
            <v>Torre de ángulo mayor tipo BC1 (65°)Tipo BC1±0</v>
          </cell>
          <cell r="D1427">
            <v>11054.457794989878</v>
          </cell>
        </row>
        <row r="1428">
          <cell r="B1428" t="str">
            <v>TA220SER0S1C4600FB+3</v>
          </cell>
          <cell r="C1428" t="str">
            <v>Torre de ángulo mayor tipo BC1 (65°)Tipo BC1+3</v>
          </cell>
          <cell r="D1428">
            <v>12380.992730388663</v>
          </cell>
        </row>
        <row r="1429">
          <cell r="B1429" t="str">
            <v>TA220SER0S1C4600FR-3</v>
          </cell>
          <cell r="C1429" t="str">
            <v>Torre de anclaje, retención intermedia y terminal (15°) Tipo RC1-3</v>
          </cell>
          <cell r="D1429">
            <v>12781.528899674531</v>
          </cell>
        </row>
        <row r="1430">
          <cell r="B1430" t="str">
            <v>TA220SER0S1C4600FR±0</v>
          </cell>
          <cell r="C1430" t="str">
            <v>Torre de anclaje, retención intermedia y terminal (15°) Tipo RC1±0</v>
          </cell>
          <cell r="D1430">
            <v>14249.196097741951</v>
          </cell>
        </row>
        <row r="1431">
          <cell r="B1431" t="str">
            <v>TA220SER0S1C4600FR+3</v>
          </cell>
          <cell r="C1431" t="str">
            <v>Torre de anclaje, retención intermedia y terminal (15°) Tipo RC1+3</v>
          </cell>
          <cell r="D1431">
            <v>15716.863295809371</v>
          </cell>
        </row>
        <row r="1432">
          <cell r="B1432" t="str">
            <v>TA138SIR2S1C2400FS-6</v>
          </cell>
          <cell r="C1432" t="str">
            <v>Torre de suspensión tipo SS1 (5°)Tipo SS1-6</v>
          </cell>
          <cell r="D1432">
            <v>4220.1614614119208</v>
          </cell>
        </row>
        <row r="1433">
          <cell r="B1433" t="str">
            <v>TA138SIR2S1C2400FS-3</v>
          </cell>
          <cell r="C1433" t="str">
            <v>Torre de suspensión tipo SS1 (5°)Tipo SS1-3</v>
          </cell>
          <cell r="D1433">
            <v>4828.473023417243</v>
          </cell>
        </row>
        <row r="1434">
          <cell r="B1434" t="str">
            <v>TA138SIR2S1C2400FS±0</v>
          </cell>
          <cell r="C1434" t="str">
            <v>Torre de suspensión tipo SS1 (5°)Tipo SS1±0</v>
          </cell>
          <cell r="D1434">
            <v>5431.353232190374</v>
          </cell>
        </row>
        <row r="1435">
          <cell r="B1435" t="str">
            <v>TA138SIR2S1C2400FS+3</v>
          </cell>
          <cell r="C1435" t="str">
            <v>Torre de suspensión tipo SS1 (5°)Tipo SS1+3</v>
          </cell>
          <cell r="D1435">
            <v>6028.8020877313156</v>
          </cell>
        </row>
        <row r="1436">
          <cell r="B1436" t="str">
            <v>TA138SIR2S1C2400FS+6</v>
          </cell>
          <cell r="C1436" t="str">
            <v>Torre de suspensión tipo SS1 (5°)Tipo SS1+6</v>
          </cell>
          <cell r="D1436">
            <v>6626.2509432722563</v>
          </cell>
        </row>
        <row r="1437">
          <cell r="B1437" t="str">
            <v>TA138SIR2S1C2400FA-3</v>
          </cell>
          <cell r="C1437" t="str">
            <v>Torre de ángulo menor tipo AS1 (30°)Tipo AS1-3</v>
          </cell>
          <cell r="D1437">
            <v>7428.559580024953</v>
          </cell>
        </row>
        <row r="1438">
          <cell r="B1438" t="str">
            <v>TA138SIR2S1C2400FA±0</v>
          </cell>
          <cell r="C1438" t="str">
            <v>Torre de ángulo menor tipo AS1 (30°)Tipo AS1±0</v>
          </cell>
          <cell r="D1438">
            <v>8244.7942064649869</v>
          </cell>
        </row>
        <row r="1439">
          <cell r="B1439" t="str">
            <v>TA138SIR2S1C2400FA+3</v>
          </cell>
          <cell r="C1439" t="str">
            <v>Torre de ángulo menor tipo AS1 (30°)Tipo AS1+3</v>
          </cell>
          <cell r="D1439">
            <v>9061.02883290502</v>
          </cell>
        </row>
        <row r="1440">
          <cell r="B1440" t="str">
            <v>TA138SIR2S1C2400FB-3</v>
          </cell>
          <cell r="C1440" t="str">
            <v>Torre de ángulo mayor tipo BS1 (65°)Tipo BS1-3</v>
          </cell>
          <cell r="D1440">
            <v>10024.779317287126</v>
          </cell>
        </row>
        <row r="1441">
          <cell r="B1441" t="str">
            <v>TA138SIR2S1C2400FB±0</v>
          </cell>
          <cell r="C1441" t="str">
            <v>Torre de ángulo mayor tipo BS1 (65°)Tipo BS1±0</v>
          </cell>
          <cell r="D1441">
            <v>11163.451355553592</v>
          </cell>
        </row>
        <row r="1442">
          <cell r="B1442" t="str">
            <v>TA138SIR2S1C2400FB+3</v>
          </cell>
          <cell r="C1442" t="str">
            <v>Torre de ángulo mayor tipo BS1 (65°)Tipo BS1+3</v>
          </cell>
          <cell r="D1442">
            <v>12503.065518220024</v>
          </cell>
        </row>
        <row r="1443">
          <cell r="B1443" t="str">
            <v>TA138SIR2S1C2400FR-3</v>
          </cell>
          <cell r="C1443" t="str">
            <v>Torre de anclaje, retención intermedia y terminal (15°) Tipo RS1-3</v>
          </cell>
          <cell r="D1443">
            <v>12907.550851185797</v>
          </cell>
        </row>
        <row r="1444">
          <cell r="B1444" t="str">
            <v>TA138SIR2S1C2400FR±0</v>
          </cell>
          <cell r="C1444" t="str">
            <v>Torre de anclaje, retención intermedia y terminal (15°) Tipo RS1±0</v>
          </cell>
          <cell r="D1444">
            <v>14389.68879730858</v>
          </cell>
        </row>
        <row r="1445">
          <cell r="B1445" t="str">
            <v>TA138SIR2S1C2400FR+3</v>
          </cell>
          <cell r="C1445" t="str">
            <v>Torre de anclaje, retención intermedia y terminal (15°) Tipo RS1+3</v>
          </cell>
          <cell r="D1445">
            <v>15871.826743431362</v>
          </cell>
        </row>
        <row r="1446">
          <cell r="B1446" t="str">
            <v>TA138SIR2S1C2315FS-6</v>
          </cell>
          <cell r="C1446" t="str">
            <v>Torre de suspensión tipo SS1 (5°)Tipo SS1-6</v>
          </cell>
          <cell r="D1446">
            <v>3951.0587909834662</v>
          </cell>
        </row>
        <row r="1447">
          <cell r="B1447" t="str">
            <v>TA138SIR2S1C2315FS-3</v>
          </cell>
          <cell r="C1447" t="str">
            <v>Torre de suspensión tipo SS1 (5°)Tipo SS1-3</v>
          </cell>
          <cell r="D1447">
            <v>4520.5807788729753</v>
          </cell>
        </row>
        <row r="1448">
          <cell r="B1448" t="str">
            <v>TA138SIR2S1C2315FS±0</v>
          </cell>
          <cell r="C1448" t="str">
            <v>Torre de suspensión tipo SS1 (5°)Tipo SS1±0</v>
          </cell>
          <cell r="D1448">
            <v>5085.0177490134702</v>
          </cell>
        </row>
        <row r="1449">
          <cell r="B1449" t="str">
            <v>TA138SIR2S1C2315FS+3</v>
          </cell>
          <cell r="C1449" t="str">
            <v>Torre de suspensión tipo SS1 (5°)Tipo SS1+3</v>
          </cell>
          <cell r="D1449">
            <v>5644.3697014049521</v>
          </cell>
        </row>
        <row r="1450">
          <cell r="B1450" t="str">
            <v>TA138SIR2S1C2315FS+6</v>
          </cell>
          <cell r="C1450" t="str">
            <v>Torre de suspensión tipo SS1 (5°)Tipo SS1+6</v>
          </cell>
          <cell r="D1450">
            <v>6203.7216537964332</v>
          </cell>
        </row>
        <row r="1451">
          <cell r="B1451" t="str">
            <v>TA138SIR2S1C2315FA-3</v>
          </cell>
          <cell r="C1451" t="str">
            <v>Torre de ángulo menor tipo AS1 (30°)Tipo AS1-3</v>
          </cell>
          <cell r="D1451">
            <v>6954.8703056452059</v>
          </cell>
        </row>
        <row r="1452">
          <cell r="B1452" t="str">
            <v>TA138SIR2S1C2315FA±0</v>
          </cell>
          <cell r="C1452" t="str">
            <v>Torre de ángulo menor tipo AS1 (30°)Tipo AS1±0</v>
          </cell>
          <cell r="D1452">
            <v>7719.056943002448</v>
          </cell>
        </row>
        <row r="1453">
          <cell r="B1453" t="str">
            <v>TA138SIR2S1C2315FA+3</v>
          </cell>
          <cell r="C1453" t="str">
            <v>Torre de ángulo menor tipo AS1 (30°)Tipo AS1+3</v>
          </cell>
          <cell r="D1453">
            <v>8483.2435803596909</v>
          </cell>
        </row>
        <row r="1454">
          <cell r="B1454" t="str">
            <v>TA138SIR2S1C2315FB-3</v>
          </cell>
          <cell r="C1454" t="str">
            <v>Torre de ángulo mayor tipo BS1 (65°)Tipo BS1-3</v>
          </cell>
          <cell r="D1454">
            <v>9385.5395845411331</v>
          </cell>
        </row>
        <row r="1455">
          <cell r="B1455" t="str">
            <v>TA138SIR2S1C2315FB±0</v>
          </cell>
          <cell r="C1455" t="str">
            <v>Torre de ángulo mayor tipo BS1 (65°)Tipo BS1±0</v>
          </cell>
          <cell r="D1455">
            <v>10451.603100825316</v>
          </cell>
        </row>
        <row r="1456">
          <cell r="B1456" t="str">
            <v>TA138SIR2S1C2315FB+3</v>
          </cell>
          <cell r="C1456" t="str">
            <v>Torre de ángulo mayor tipo BS1 (65°)Tipo BS1+3</v>
          </cell>
          <cell r="D1456">
            <v>11705.795472924356</v>
          </cell>
        </row>
        <row r="1457">
          <cell r="B1457" t="str">
            <v>TA138SIR2S1C2315FR-3</v>
          </cell>
          <cell r="C1457" t="str">
            <v>Torre de anclaje, retención intermedia y terminal (15°) Tipo RS1-3</v>
          </cell>
          <cell r="D1457">
            <v>12084.488408076557</v>
          </cell>
        </row>
        <row r="1458">
          <cell r="B1458" t="str">
            <v>TA138SIR2S1C2315FR±0</v>
          </cell>
          <cell r="C1458" t="str">
            <v>Torre de anclaje, retención intermedia y terminal (15°) Tipo RS1±0</v>
          </cell>
          <cell r="D1458">
            <v>13472.116396963831</v>
          </cell>
        </row>
        <row r="1459">
          <cell r="B1459" t="str">
            <v>TA138SIR2S1C2315FR+3</v>
          </cell>
          <cell r="C1459" t="str">
            <v>Torre de anclaje, retención intermedia y terminal (15°) Tipo RS1+3</v>
          </cell>
          <cell r="D1459">
            <v>14859.744385851105</v>
          </cell>
        </row>
        <row r="1460">
          <cell r="B1460" t="str">
            <v>TA138SIR2D1C2400FS-6</v>
          </cell>
          <cell r="C1460" t="str">
            <v>Torre de suspensión tipo SS2 (5°)Tipo SS2-6</v>
          </cell>
          <cell r="D1460">
            <v>5286.5285408717755</v>
          </cell>
        </row>
        <row r="1461">
          <cell r="B1461" t="str">
            <v>TA138SIR2D1C2400FS-3</v>
          </cell>
          <cell r="C1461" t="str">
            <v>Torre de suspensión tipo SS2 (5°)Tipo SS2-3</v>
          </cell>
          <cell r="D1461">
            <v>6048.5506728893288</v>
          </cell>
        </row>
        <row r="1462">
          <cell r="B1462" t="str">
            <v>TA138SIR2D1C2400FS±0</v>
          </cell>
          <cell r="C1462" t="str">
            <v>Torre de suspensión tipo SS2 (5°)Tipo SS2±0</v>
          </cell>
          <cell r="D1462">
            <v>6803.7690358710106</v>
          </cell>
        </row>
        <row r="1463">
          <cell r="B1463" t="str">
            <v>TA138SIR2D1C2400FS+3</v>
          </cell>
          <cell r="C1463" t="str">
            <v>Torre de suspensión tipo SS2 (5°)Tipo SS2+3</v>
          </cell>
          <cell r="D1463">
            <v>7552.1836298168228</v>
          </cell>
        </row>
        <row r="1464">
          <cell r="B1464" t="str">
            <v>TA138SIR2D1C2400FS+6</v>
          </cell>
          <cell r="C1464" t="str">
            <v>Torre de suspensión tipo SS2 (5°)Tipo SS2+6</v>
          </cell>
          <cell r="D1464">
            <v>8300.5982237626322</v>
          </cell>
        </row>
        <row r="1465">
          <cell r="B1465" t="str">
            <v>TA138SIR2D1C2400FA-3</v>
          </cell>
          <cell r="C1465" t="str">
            <v>Torre de ángulo menor tipo AS2 (30°)Tipo AS2-3</v>
          </cell>
          <cell r="D1465">
            <v>9305.6373782034261</v>
          </cell>
        </row>
        <row r="1466">
          <cell r="B1466" t="str">
            <v>TA138SIR2D1C2400FA±0</v>
          </cell>
          <cell r="C1466" t="str">
            <v>Torre de ángulo menor tipo AS2 (30°)Tipo AS2±0</v>
          </cell>
          <cell r="D1466">
            <v>10328.121396452194</v>
          </cell>
        </row>
        <row r="1467">
          <cell r="B1467" t="str">
            <v>TA138SIR2D1C2400FA+3</v>
          </cell>
          <cell r="C1467" t="str">
            <v>Torre de ángulo menor tipo AS2 (30°)Tipo AS2+3</v>
          </cell>
          <cell r="D1467">
            <v>11350.605414700962</v>
          </cell>
        </row>
        <row r="1468">
          <cell r="B1468" t="str">
            <v>TA138SIR2D1C2400FB-3</v>
          </cell>
          <cell r="C1468" t="str">
            <v>Torre de ángulo mayor tipo BS2 (65°)Tipo BS2-3</v>
          </cell>
          <cell r="D1468">
            <v>12557.880180975051</v>
          </cell>
        </row>
        <row r="1469">
          <cell r="B1469" t="str">
            <v>TA138SIR2D1C2400FB±0</v>
          </cell>
          <cell r="C1469" t="str">
            <v>Torre de ángulo mayor tipo BS2 (65°)Tipo BS2±0</v>
          </cell>
          <cell r="D1469">
            <v>13984.276370796271</v>
          </cell>
        </row>
        <row r="1470">
          <cell r="B1470" t="str">
            <v>TA138SIR2D1C2400FB+3</v>
          </cell>
          <cell r="C1470" t="str">
            <v>Torre de ángulo mayor tipo BS2 (65°)Tipo BS2+3</v>
          </cell>
          <cell r="D1470">
            <v>15662.389535291826</v>
          </cell>
        </row>
        <row r="1471">
          <cell r="B1471" t="str">
            <v>TA138SIR2D1C2400FR-3</v>
          </cell>
          <cell r="C1471" t="str">
            <v>Torre de anclaje, retención intermedia y terminal (15°) Tipo RS2-3</v>
          </cell>
          <cell r="D1471">
            <v>16169.081821034884</v>
          </cell>
        </row>
        <row r="1472">
          <cell r="B1472" t="str">
            <v>TA138SIR2D1C2400FR±0</v>
          </cell>
          <cell r="C1472" t="str">
            <v>Torre de anclaje, retención intermedia y terminal (15°) Tipo RS2±0</v>
          </cell>
          <cell r="D1472">
            <v>18025.732241956393</v>
          </cell>
        </row>
        <row r="1473">
          <cell r="B1473" t="str">
            <v>TA138SIR2D1C2400FR+3</v>
          </cell>
          <cell r="C1473" t="str">
            <v>Torre de anclaje, retención intermedia y terminal (15°) Tipo RS2+3</v>
          </cell>
          <cell r="D1473">
            <v>19882.382662877902</v>
          </cell>
        </row>
        <row r="1474">
          <cell r="B1474" t="str">
            <v>TA138SIR2D1C2315FS-6</v>
          </cell>
          <cell r="C1474" t="str">
            <v>Torre de suspensión tipo SS2 (5°)Tipo SS2-6</v>
          </cell>
          <cell r="D1474">
            <v>4887.2624185757031</v>
          </cell>
        </row>
        <row r="1475">
          <cell r="B1475" t="str">
            <v>TA138SIR2D1C2315FS-3</v>
          </cell>
          <cell r="C1475" t="str">
            <v>Torre de suspensión tipo SS2 (5°)Tipo SS2-3</v>
          </cell>
          <cell r="D1475">
            <v>5591.7326771091375</v>
          </cell>
        </row>
        <row r="1476">
          <cell r="B1476" t="str">
            <v>TA138SIR2D1C2315FS±0</v>
          </cell>
          <cell r="C1476" t="str">
            <v>Torre de suspensión tipo SS2 (5°)Tipo SS2±0</v>
          </cell>
          <cell r="D1476">
            <v>6289.9130226199522</v>
          </cell>
        </row>
        <row r="1477">
          <cell r="B1477" t="str">
            <v>TA138SIR2D1C2315FS+3</v>
          </cell>
          <cell r="C1477" t="str">
            <v>Torre de suspensión tipo SS2 (5°)Tipo SS2+3</v>
          </cell>
          <cell r="D1477">
            <v>6981.8034551081473</v>
          </cell>
        </row>
        <row r="1478">
          <cell r="B1478" t="str">
            <v>TA138SIR2D1C2315FS+6</v>
          </cell>
          <cell r="C1478" t="str">
            <v>Torre de suspensión tipo SS2 (5°)Tipo SS2+6</v>
          </cell>
          <cell r="D1478">
            <v>7673.6938875963415</v>
          </cell>
        </row>
        <row r="1479">
          <cell r="B1479" t="str">
            <v>TA138SIR2D1C2315FA-3</v>
          </cell>
          <cell r="C1479" t="str">
            <v>Torre de ángulo menor tipo AS2 (30°)Tipo AS2-3</v>
          </cell>
          <cell r="D1479">
            <v>8602.8272594717164</v>
          </cell>
        </row>
        <row r="1480">
          <cell r="B1480" t="str">
            <v>TA138SIR2D1C2315FA±0</v>
          </cell>
          <cell r="C1480" t="str">
            <v>Torre de ángulo menor tipo AS2 (30°)Tipo AS2±0</v>
          </cell>
          <cell r="D1480">
            <v>9548.0879683370877</v>
          </cell>
        </row>
        <row r="1481">
          <cell r="B1481" t="str">
            <v>TA138SIR2D1C2315FA+3</v>
          </cell>
          <cell r="C1481" t="str">
            <v>Torre de ángulo menor tipo AS2 (30°)Tipo AS2+3</v>
          </cell>
          <cell r="D1481">
            <v>10493.348677202459</v>
          </cell>
        </row>
        <row r="1482">
          <cell r="B1482" t="str">
            <v>TA138SIR2D1C2315FB-3</v>
          </cell>
          <cell r="C1482" t="str">
            <v>Torre de ángulo mayor tipo BS2 (65°)Tipo BS2-3</v>
          </cell>
          <cell r="D1482">
            <v>11609.443775997321</v>
          </cell>
        </row>
        <row r="1483">
          <cell r="B1483" t="str">
            <v>TA138SIR2D1C2315FB±0</v>
          </cell>
          <cell r="C1483" t="str">
            <v>Torre de ángulo mayor tipo BS2 (65°)Tipo BS2±0</v>
          </cell>
          <cell r="D1483">
            <v>12928.111109128418</v>
          </cell>
        </row>
        <row r="1484">
          <cell r="B1484" t="str">
            <v>TA138SIR2D1C2315FB+3</v>
          </cell>
          <cell r="C1484" t="str">
            <v>Torre de ángulo mayor tipo BS2 (65°)Tipo BS2+3</v>
          </cell>
          <cell r="D1484">
            <v>14479.484442223829</v>
          </cell>
        </row>
        <row r="1485">
          <cell r="B1485" t="str">
            <v>TA138SIR2D1C2315FR-3</v>
          </cell>
          <cell r="C1485" t="str">
            <v>Torre de anclaje, retención intermedia y terminal (15°) Tipo RS2-3</v>
          </cell>
          <cell r="D1485">
            <v>14947.908692040877</v>
          </cell>
        </row>
        <row r="1486">
          <cell r="B1486" t="str">
            <v>TA138SIR2D1C2315FR±0</v>
          </cell>
          <cell r="C1486" t="str">
            <v>Torre de anclaje, retención intermedia y terminal (15°) Tipo RS2±0</v>
          </cell>
          <cell r="D1486">
            <v>16664.335219666529</v>
          </cell>
        </row>
        <row r="1487">
          <cell r="B1487" t="str">
            <v>TA138SIR2D1C2315FR+3</v>
          </cell>
          <cell r="C1487" t="str">
            <v>Torre de anclaje, retención intermedia y terminal (15°) Tipo RS2+3</v>
          </cell>
          <cell r="D1487">
            <v>18380.761747292181</v>
          </cell>
        </row>
        <row r="1488">
          <cell r="B1488" t="str">
            <v>TA138SIR1S1C1400FS-6</v>
          </cell>
          <cell r="C1488" t="str">
            <v>Torre de suspensión tipo SS1 (5°)Tipo SS1-6</v>
          </cell>
          <cell r="D1488">
            <v>3634.4667617953764</v>
          </cell>
        </row>
        <row r="1489">
          <cell r="B1489" t="str">
            <v>TA138SIR1S1C1400FS-3</v>
          </cell>
          <cell r="C1489" t="str">
            <v>Torre de suspensión tipo SS1 (5°)Tipo SS1-3</v>
          </cell>
          <cell r="D1489">
            <v>4158.3538625947094</v>
          </cell>
        </row>
        <row r="1490">
          <cell r="B1490" t="str">
            <v>TA138SIR1S1C1400FS±0</v>
          </cell>
          <cell r="C1490" t="str">
            <v>Torre de suspensión tipo SS1 (5°)Tipo SS1±0</v>
          </cell>
          <cell r="D1490">
            <v>4677.5633999940492</v>
          </cell>
        </row>
        <row r="1491">
          <cell r="B1491" t="str">
            <v>TA138SIR1S1C1400FS+3</v>
          </cell>
          <cell r="C1491" t="str">
            <v>Torre de suspensión tipo SS1 (5°)Tipo SS1+3</v>
          </cell>
          <cell r="D1491">
            <v>5192.0953739933948</v>
          </cell>
        </row>
        <row r="1492">
          <cell r="B1492" t="str">
            <v>TA138SIR1S1C1400FS+6</v>
          </cell>
          <cell r="C1492" t="str">
            <v>Torre de suspensión tipo SS1 (5°)Tipo SS1+6</v>
          </cell>
          <cell r="D1492">
            <v>5706.6273479927395</v>
          </cell>
        </row>
        <row r="1493">
          <cell r="B1493" t="str">
            <v>TA138SIR1S1C1400FA-3</v>
          </cell>
          <cell r="C1493" t="str">
            <v>Torre de ángulo menor tipo AS1 (30°)Tipo AS1-3</v>
          </cell>
          <cell r="D1493">
            <v>6397.5876583130612</v>
          </cell>
        </row>
        <row r="1494">
          <cell r="B1494" t="str">
            <v>TA138SIR1S1C1400FA±0</v>
          </cell>
          <cell r="C1494" t="str">
            <v>Torre de ángulo menor tipo AS1 (30°)Tipo AS1±0</v>
          </cell>
          <cell r="D1494">
            <v>7100.5412411909665</v>
          </cell>
        </row>
        <row r="1495">
          <cell r="B1495" t="str">
            <v>TA138SIR1S1C1400FA+3</v>
          </cell>
          <cell r="C1495" t="str">
            <v>Torre de ángulo menor tipo AS1 (30°)Tipo AS1+3</v>
          </cell>
          <cell r="D1495">
            <v>7803.4948240688718</v>
          </cell>
        </row>
        <row r="1496">
          <cell r="B1496" t="str">
            <v>TA138SIR1S1C1400FB-3</v>
          </cell>
          <cell r="C1496" t="str">
            <v>Torre de ángulo mayor tipo BS1 (65°)Tipo BS1-3</v>
          </cell>
          <cell r="D1496">
            <v>8633.4912908341666</v>
          </cell>
        </row>
        <row r="1497">
          <cell r="B1497" t="str">
            <v>TA138SIR1S1C1400FB±0</v>
          </cell>
          <cell r="C1497" t="str">
            <v>Torre de ángulo mayor tipo BS1 (65°)Tipo BS1±0</v>
          </cell>
          <cell r="D1497">
            <v>9614.132840572569</v>
          </cell>
        </row>
        <row r="1498">
          <cell r="B1498" t="str">
            <v>TA138SIR1S1C1400FB+3</v>
          </cell>
          <cell r="C1498" t="str">
            <v>Torre de ángulo mayor tipo BS1 (65°)Tipo BS1+3</v>
          </cell>
          <cell r="D1498">
            <v>10767.828781441278</v>
          </cell>
        </row>
        <row r="1499">
          <cell r="B1499" t="str">
            <v>TA138SIR1S1C1400FR-3</v>
          </cell>
          <cell r="C1499" t="str">
            <v>Torre de anclaje, retención intermedia y terminal (15°) Tipo RS1-3</v>
          </cell>
          <cell r="D1499">
            <v>11116.177656653743</v>
          </cell>
        </row>
        <row r="1500">
          <cell r="B1500" t="str">
            <v>TA138SIR1S1C1400FR±0</v>
          </cell>
          <cell r="C1500" t="str">
            <v>Torre de anclaje, retención intermedia y terminal (15°) Tipo RS1±0</v>
          </cell>
          <cell r="D1500">
            <v>12392.617231498041</v>
          </cell>
        </row>
        <row r="1501">
          <cell r="B1501" t="str">
            <v>TA138SIR1S1C1400FR+3</v>
          </cell>
          <cell r="C1501" t="str">
            <v>Torre de anclaje, retención intermedia y terminal (15°) Tipo RS1+3</v>
          </cell>
          <cell r="D1501">
            <v>13669.05680634234</v>
          </cell>
        </row>
        <row r="1502">
          <cell r="B1502" t="str">
            <v>TA138SIR1S1C1300FS-6</v>
          </cell>
          <cell r="C1502" t="str">
            <v>Torre de suspensión tipo SS1 (5°)Tipo SS1-6</v>
          </cell>
          <cell r="D1502">
            <v>3365.0420608984996</v>
          </cell>
        </row>
        <row r="1503">
          <cell r="B1503" t="str">
            <v>TA138SIR1S1C1300FS-3</v>
          </cell>
          <cell r="C1503" t="str">
            <v>Torre de suspensión tipo SS1 (5°)Tipo SS1-3</v>
          </cell>
          <cell r="D1503">
            <v>3850.0931687757607</v>
          </cell>
        </row>
        <row r="1504">
          <cell r="B1504" t="str">
            <v>TA138SIR1S1C1300FS±0</v>
          </cell>
          <cell r="C1504" t="str">
            <v>Torre de suspensión tipo SS1 (5°)Tipo SS1±0</v>
          </cell>
          <cell r="D1504">
            <v>4330.813463189832</v>
          </cell>
        </row>
        <row r="1505">
          <cell r="B1505" t="str">
            <v>TA138SIR1S1C1300FS+3</v>
          </cell>
          <cell r="C1505" t="str">
            <v>Torre de suspensión tipo SS1 (5°)Tipo SS1+3</v>
          </cell>
          <cell r="D1505">
            <v>4807.202944140714</v>
          </cell>
        </row>
        <row r="1506">
          <cell r="B1506" t="str">
            <v>TA138SIR1S1C1300FS+6</v>
          </cell>
          <cell r="C1506" t="str">
            <v>Torre de suspensión tipo SS1 (5°)Tipo SS1+6</v>
          </cell>
          <cell r="D1506">
            <v>5283.592425091595</v>
          </cell>
        </row>
        <row r="1507">
          <cell r="B1507" t="str">
            <v>TA138SIR1S1C1300FA-3</v>
          </cell>
          <cell r="C1507" t="str">
            <v>Torre de ángulo menor tipo AS1 (30°)Tipo AS1-3</v>
          </cell>
          <cell r="D1507">
            <v>5923.3315282470703</v>
          </cell>
        </row>
        <row r="1508">
          <cell r="B1508" t="str">
            <v>TA138SIR1S1C1300FA±0</v>
          </cell>
          <cell r="C1508" t="str">
            <v>Torre de ángulo menor tipo AS1 (30°)Tipo AS1±0</v>
          </cell>
          <cell r="D1508">
            <v>6574.1748371221647</v>
          </cell>
        </row>
        <row r="1509">
          <cell r="B1509" t="str">
            <v>TA138SIR1S1C1300FA+3</v>
          </cell>
          <cell r="C1509" t="str">
            <v>Torre de ángulo menor tipo AS1 (30°)Tipo AS1+3</v>
          </cell>
          <cell r="D1509">
            <v>7225.0181459972591</v>
          </cell>
        </row>
        <row r="1510">
          <cell r="B1510" t="str">
            <v>TA138SIR1S1C1300FB-3</v>
          </cell>
          <cell r="C1510" t="str">
            <v>Torre de ángulo mayor tipo BS1 (65°)Tipo BS1-3</v>
          </cell>
          <cell r="D1510">
            <v>7993.4865910581439</v>
          </cell>
        </row>
        <row r="1511">
          <cell r="B1511" t="str">
            <v>TA138SIR1S1C1300FB±0</v>
          </cell>
          <cell r="C1511" t="str">
            <v>Torre de ángulo mayor tipo BS1 (65°)Tipo BS1±0</v>
          </cell>
          <cell r="D1511">
            <v>8901.4327294634113</v>
          </cell>
        </row>
        <row r="1512">
          <cell r="B1512" t="str">
            <v>TA138SIR1S1C1300FB+3</v>
          </cell>
          <cell r="C1512" t="str">
            <v>Torre de ángulo mayor tipo BS1 (65°)Tipo BS1+3</v>
          </cell>
          <cell r="D1512">
            <v>9969.6046569990212</v>
          </cell>
        </row>
        <row r="1513">
          <cell r="B1513" t="str">
            <v>TA138SIR1S1C1300FR-3</v>
          </cell>
          <cell r="C1513" t="str">
            <v>Torre de anclaje, retención intermedia y terminal (15°) Tipo RS1-3</v>
          </cell>
          <cell r="D1513">
            <v>10292.130269085666</v>
          </cell>
        </row>
        <row r="1514">
          <cell r="B1514" t="str">
            <v>TA138SIR1S1C1300FR±0</v>
          </cell>
          <cell r="C1514" t="str">
            <v>Torre de anclaje, retención intermedia y terminal (15°) Tipo RS1±0</v>
          </cell>
          <cell r="D1514">
            <v>11473.946788278336</v>
          </cell>
        </row>
        <row r="1515">
          <cell r="B1515" t="str">
            <v>TA138SIR1S1C1300FR+3</v>
          </cell>
          <cell r="C1515" t="str">
            <v>Torre de anclaje, retención intermedia y terminal (15°) Tipo RS1+3</v>
          </cell>
          <cell r="D1515">
            <v>12655.763307471005</v>
          </cell>
        </row>
        <row r="1516">
          <cell r="B1516" t="str">
            <v>TA138SIR1S1C1240FS-6</v>
          </cell>
          <cell r="C1516" t="str">
            <v>Torre de suspensión tipo SS1 (5°)Tipo SS1-6</v>
          </cell>
          <cell r="D1516">
            <v>3202.1310608755753</v>
          </cell>
        </row>
        <row r="1517">
          <cell r="B1517" t="str">
            <v>TA138SIR1S1C1240FS-3</v>
          </cell>
          <cell r="C1517" t="str">
            <v>Torre de suspensión tipo SS1 (5°)Tipo SS1-3</v>
          </cell>
          <cell r="D1517">
            <v>3663.6995020828654</v>
          </cell>
        </row>
        <row r="1518">
          <cell r="B1518" t="str">
            <v>TA138SIR1S1C1240FS±0</v>
          </cell>
          <cell r="C1518" t="str">
            <v>Torre de suspensión tipo SS1 (5°)Tipo SS1±0</v>
          </cell>
          <cell r="D1518">
            <v>4121.1467964936619</v>
          </cell>
        </row>
        <row r="1519">
          <cell r="B1519" t="str">
            <v>TA138SIR1S1C1240FS+3</v>
          </cell>
          <cell r="C1519" t="str">
            <v>Torre de suspensión tipo SS1 (5°)Tipo SS1+3</v>
          </cell>
          <cell r="D1519">
            <v>4574.4729441079653</v>
          </cell>
        </row>
        <row r="1520">
          <cell r="B1520" t="str">
            <v>TA138SIR1S1C1240FS+6</v>
          </cell>
          <cell r="C1520" t="str">
            <v>Torre de suspensión tipo SS1 (5°)Tipo SS1+6</v>
          </cell>
          <cell r="D1520">
            <v>5027.7990917222678</v>
          </cell>
        </row>
        <row r="1521">
          <cell r="B1521" t="str">
            <v>TA138SIR1S1C1240FA-3</v>
          </cell>
          <cell r="C1521" t="str">
            <v>Torre de ángulo menor tipo AS1 (30°)Tipo AS1-3</v>
          </cell>
          <cell r="D1521">
            <v>5636.5666542067183</v>
          </cell>
        </row>
        <row r="1522">
          <cell r="B1522" t="str">
            <v>TA138SIR1S1C1240FA±0</v>
          </cell>
          <cell r="C1522" t="str">
            <v>Torre de ángulo menor tipo AS1 (30°)Tipo AS1±0</v>
          </cell>
          <cell r="D1522">
            <v>6255.900837077379</v>
          </cell>
        </row>
        <row r="1523">
          <cell r="B1523" t="str">
            <v>TA138SIR1S1C1240FA+3</v>
          </cell>
          <cell r="C1523" t="str">
            <v>Torre de ángulo menor tipo AS1 (30°)Tipo AS1+3</v>
          </cell>
          <cell r="D1523">
            <v>6875.2350199480397</v>
          </cell>
        </row>
        <row r="1524">
          <cell r="B1524" t="str">
            <v>TA138SIR1S1C1240FB-3</v>
          </cell>
          <cell r="C1524" t="str">
            <v>Torre de ángulo mayor tipo BS1 (65°)Tipo BS1-3</v>
          </cell>
          <cell r="D1524">
            <v>7606.4997805956891</v>
          </cell>
        </row>
        <row r="1525">
          <cell r="B1525" t="str">
            <v>TA138SIR1S1C1240FB±0</v>
          </cell>
          <cell r="C1525" t="str">
            <v>Torre de ángulo mayor tipo BS1 (65°)Tipo BS1±0</v>
          </cell>
          <cell r="D1525">
            <v>8470.4897334027719</v>
          </cell>
        </row>
        <row r="1526">
          <cell r="B1526" t="str">
            <v>TA138SIR1S1C1240FB+3</v>
          </cell>
          <cell r="C1526" t="str">
            <v>Torre de ángulo mayor tipo BS1 (65°)Tipo BS1+3</v>
          </cell>
          <cell r="D1526">
            <v>9486.9485014111051</v>
          </cell>
        </row>
        <row r="1527">
          <cell r="B1527" t="str">
            <v>TA138SIR1S1C1240FR-3</v>
          </cell>
          <cell r="C1527" t="str">
            <v>Torre de anclaje, retención intermedia y terminal (15°) Tipo RS1-3</v>
          </cell>
          <cell r="D1527">
            <v>9793.8597559214868</v>
          </cell>
        </row>
        <row r="1528">
          <cell r="B1528" t="str">
            <v>TA138SIR1S1C1240FR±0</v>
          </cell>
          <cell r="C1528" t="str">
            <v>Torre de anclaje, retención intermedia y terminal (15°) Tipo RS1±0</v>
          </cell>
          <cell r="D1528">
            <v>10918.461266356173</v>
          </cell>
        </row>
        <row r="1529">
          <cell r="B1529" t="str">
            <v>TA138SIR1S1C1240FR+3</v>
          </cell>
          <cell r="C1529" t="str">
            <v>Torre de anclaje, retención intermedia y terminal (15°) Tipo RS1+3</v>
          </cell>
          <cell r="D1529">
            <v>12043.062776790859</v>
          </cell>
        </row>
        <row r="1530">
          <cell r="B1530" t="str">
            <v>TA138SIR1D1C1400FS-6</v>
          </cell>
          <cell r="C1530" t="str">
            <v>Torre de suspensión tipo SS2 (5°)Tipo SS2-6</v>
          </cell>
          <cell r="D1530">
            <v>4840.9596299432487</v>
          </cell>
        </row>
        <row r="1531">
          <cell r="B1531" t="str">
            <v>TA138SIR1D1C1400FS-3</v>
          </cell>
          <cell r="C1531" t="str">
            <v>Torre de suspensión tipo SS2 (5°)Tipo SS2-3</v>
          </cell>
          <cell r="D1531">
            <v>5538.7556126377713</v>
          </cell>
        </row>
        <row r="1532">
          <cell r="B1532" t="str">
            <v>TA138SIR1D1C1400FS±0</v>
          </cell>
          <cell r="C1532" t="str">
            <v>Torre de suspensión tipo SS2 (5°)Tipo SS2±0</v>
          </cell>
          <cell r="D1532">
            <v>6230.3212740582348</v>
          </cell>
        </row>
        <row r="1533">
          <cell r="B1533" t="str">
            <v>TA138SIR1D1C1400FS+3</v>
          </cell>
          <cell r="C1533" t="str">
            <v>Torre de suspensión tipo SS2 (5°)Tipo SS2+3</v>
          </cell>
          <cell r="D1533">
            <v>6915.6566142046413</v>
          </cell>
        </row>
        <row r="1534">
          <cell r="B1534" t="str">
            <v>TA138SIR1D1C1400FS+6</v>
          </cell>
          <cell r="C1534" t="str">
            <v>Torre de suspensión tipo SS2 (5°)Tipo SS2+6</v>
          </cell>
          <cell r="D1534">
            <v>7600.9919543510459</v>
          </cell>
        </row>
        <row r="1535">
          <cell r="B1535" t="str">
            <v>TA138SIR1D1C1400FA-3</v>
          </cell>
          <cell r="C1535" t="str">
            <v>Torre de ángulo menor tipo AS2 (30°)Tipo AS2-3</v>
          </cell>
          <cell r="D1535">
            <v>8521.322552312382</v>
          </cell>
        </row>
        <row r="1536">
          <cell r="B1536" t="str">
            <v>TA138SIR1D1C1400FA±0</v>
          </cell>
          <cell r="C1536" t="str">
            <v>Torre de ángulo menor tipo AS2 (30°)Tipo AS2±0</v>
          </cell>
          <cell r="D1536">
            <v>9457.6276940204007</v>
          </cell>
        </row>
        <row r="1537">
          <cell r="B1537" t="str">
            <v>TA138SIR1D1C1400FA+3</v>
          </cell>
          <cell r="C1537" t="str">
            <v>Torre de ángulo menor tipo AS2 (30°)Tipo AS2+3</v>
          </cell>
          <cell r="D1537">
            <v>10393.932835728419</v>
          </cell>
        </row>
        <row r="1538">
          <cell r="B1538" t="str">
            <v>TA138SIR1D1C1400FB-3</v>
          </cell>
          <cell r="C1538" t="str">
            <v>Torre de ángulo mayor tipo BS2 (65°)Tipo BS2-3</v>
          </cell>
          <cell r="D1538">
            <v>11499.453852137854</v>
          </cell>
        </row>
        <row r="1539">
          <cell r="B1539" t="str">
            <v>TA138SIR1D1C1400FB±0</v>
          </cell>
          <cell r="C1539" t="str">
            <v>Torre de ángulo mayor tipo BS2 (65°)Tipo BS2±0</v>
          </cell>
          <cell r="D1539">
            <v>12805.627897703624</v>
          </cell>
        </row>
        <row r="1540">
          <cell r="B1540" t="str">
            <v>TA138SIR1D1C1400FB+3</v>
          </cell>
          <cell r="C1540" t="str">
            <v>Torre de ángulo mayor tipo BS2 (65°)Tipo BS2+3</v>
          </cell>
          <cell r="D1540">
            <v>14342.30324542806</v>
          </cell>
        </row>
        <row r="1541">
          <cell r="B1541" t="str">
            <v>TA138SIR1D1C1400FR-3</v>
          </cell>
          <cell r="C1541" t="str">
            <v>Torre de anclaje, retención intermedia y terminal (15°) Tipo RS2-3</v>
          </cell>
          <cell r="D1541">
            <v>14806.289561045554</v>
          </cell>
        </row>
        <row r="1542">
          <cell r="B1542" t="str">
            <v>TA138SIR1D1C1400FR±0</v>
          </cell>
          <cell r="C1542" t="str">
            <v>Torre de anclaje, retención intermedia y terminal (15°) Tipo RS2±0</v>
          </cell>
          <cell r="D1542">
            <v>16506.454360139971</v>
          </cell>
        </row>
        <row r="1543">
          <cell r="B1543" t="str">
            <v>TA138SIR1D1C1400FR+3</v>
          </cell>
          <cell r="C1543" t="str">
            <v>Torre de anclaje, retención intermedia y terminal (15°) Tipo RS2+3</v>
          </cell>
          <cell r="D1543">
            <v>18206.619159234389</v>
          </cell>
        </row>
        <row r="1544">
          <cell r="B1544" t="str">
            <v>TA138SIR1D1C1300FS-6</v>
          </cell>
          <cell r="C1544" t="str">
            <v>Torre de suspensión tipo SS2 (5°)Tipo SS2-6</v>
          </cell>
          <cell r="D1544">
            <v>4443.9303351686913</v>
          </cell>
        </row>
        <row r="1545">
          <cell r="B1545" t="str">
            <v>TA138SIR1D1C1300FS-3</v>
          </cell>
          <cell r="C1545" t="str">
            <v>Torre de suspensión tipo SS2 (5°)Tipo SS2-3</v>
          </cell>
          <cell r="D1545">
            <v>5084.496869967782</v>
          </cell>
        </row>
        <row r="1546">
          <cell r="B1546" t="str">
            <v>TA138SIR1D1C1300FS±0</v>
          </cell>
          <cell r="C1546" t="str">
            <v>Torre de suspensión tipo SS2 (5°)Tipo SS2±0</v>
          </cell>
          <cell r="D1546">
            <v>5719.3440607061666</v>
          </cell>
        </row>
        <row r="1547">
          <cell r="B1547" t="str">
            <v>TA138SIR1D1C1300FS+3</v>
          </cell>
          <cell r="C1547" t="str">
            <v>Torre de suspensión tipo SS2 (5°)Tipo SS2+3</v>
          </cell>
          <cell r="D1547">
            <v>6348.4719073838451</v>
          </cell>
        </row>
        <row r="1548">
          <cell r="B1548" t="str">
            <v>TA138SIR1D1C1300FS+6</v>
          </cell>
          <cell r="C1548" t="str">
            <v>Torre de suspensión tipo SS2 (5°)Tipo SS2+6</v>
          </cell>
          <cell r="D1548">
            <v>6977.5997540615235</v>
          </cell>
        </row>
        <row r="1549">
          <cell r="B1549" t="str">
            <v>TA138SIR1D1C1300FA-3</v>
          </cell>
          <cell r="C1549" t="str">
            <v>Torre de ángulo menor tipo AS2 (30°)Tipo AS2-3</v>
          </cell>
          <cell r="D1549">
            <v>7822.4498200209173</v>
          </cell>
        </row>
        <row r="1550">
          <cell r="B1550" t="str">
            <v>TA138SIR1D1C1300FA±0</v>
          </cell>
          <cell r="C1550" t="str">
            <v>Torre de ángulo menor tipo AS2 (30°)Tipo AS2±0</v>
          </cell>
          <cell r="D1550">
            <v>8681.9642841519617</v>
          </cell>
        </row>
        <row r="1551">
          <cell r="B1551" t="str">
            <v>TA138SIR1D1C1300FA+3</v>
          </cell>
          <cell r="C1551" t="str">
            <v>Torre de ángulo menor tipo AS2 (30°)Tipo AS2+3</v>
          </cell>
          <cell r="D1551">
            <v>9541.4787482830052</v>
          </cell>
        </row>
        <row r="1552">
          <cell r="B1552" t="str">
            <v>TA138SIR1D1C1300FB-3</v>
          </cell>
          <cell r="C1552" t="str">
            <v>Torre de ángulo mayor tipo BS2 (65°)Tipo BS2-3</v>
          </cell>
          <cell r="D1552">
            <v>10556.330917386098</v>
          </cell>
        </row>
        <row r="1553">
          <cell r="B1553" t="str">
            <v>TA138SIR1D1C1300FB±0</v>
          </cell>
          <cell r="C1553" t="str">
            <v>Torre de ángulo mayor tipo BS2 (65°)Tipo BS2±0</v>
          </cell>
          <cell r="D1553">
            <v>11755.379640741758</v>
          </cell>
        </row>
        <row r="1554">
          <cell r="B1554" t="str">
            <v>TA138SIR1D1C1300FB+3</v>
          </cell>
          <cell r="C1554" t="str">
            <v>Torre de ángulo mayor tipo BS2 (65°)Tipo BS2+3</v>
          </cell>
          <cell r="D1554">
            <v>13166.02519763077</v>
          </cell>
        </row>
        <row r="1555">
          <cell r="B1555" t="str">
            <v>TA138SIR1D1C1300FR-3</v>
          </cell>
          <cell r="C1555" t="str">
            <v>Torre de anclaje, retención intermedia y terminal (15°) Tipo RS2-3</v>
          </cell>
          <cell r="D1555">
            <v>13591.957868153764</v>
          </cell>
        </row>
        <row r="1556">
          <cell r="B1556" t="str">
            <v>TA138SIR1D1C1300FR±0</v>
          </cell>
          <cell r="C1556" t="str">
            <v>Torre de anclaje, retención intermedia y terminal (15°) Tipo RS2±0</v>
          </cell>
          <cell r="D1556">
            <v>15152.684356916125</v>
          </cell>
        </row>
        <row r="1557">
          <cell r="B1557" t="str">
            <v>TA138SIR1D1C1300FR+3</v>
          </cell>
          <cell r="C1557" t="str">
            <v>Torre de anclaje, retención intermedia y terminal (15°) Tipo RS2+3</v>
          </cell>
          <cell r="D1557">
            <v>16713.410845678485</v>
          </cell>
        </row>
        <row r="1558">
          <cell r="B1558" t="str">
            <v>TA138SIR1D1C1240FS-6</v>
          </cell>
          <cell r="C1558" t="str">
            <v>Torre de suspensión tipo SS2 (5°)Tipo SS2-6</v>
          </cell>
          <cell r="D1558">
            <v>4200.5054242257174</v>
          </cell>
        </row>
        <row r="1559">
          <cell r="B1559" t="str">
            <v>TA138SIR1D1C1240FS-3</v>
          </cell>
          <cell r="C1559" t="str">
            <v>Torre de suspensión tipo SS2 (5°)Tipo SS2-3</v>
          </cell>
          <cell r="D1559">
            <v>4805.9836835735678</v>
          </cell>
        </row>
        <row r="1560">
          <cell r="B1560" t="str">
            <v>TA138SIR1D1C1240FS±0</v>
          </cell>
          <cell r="C1560" t="str">
            <v>Torre de suspensión tipo SS2 (5°)Tipo SS2±0</v>
          </cell>
          <cell r="D1560">
            <v>5406.0558870343848</v>
          </cell>
        </row>
        <row r="1561">
          <cell r="B1561" t="str">
            <v>TA138SIR1D1C1240FS+3</v>
          </cell>
          <cell r="C1561" t="str">
            <v>Torre de suspensión tipo SS2 (5°)Tipo SS2+3</v>
          </cell>
          <cell r="D1561">
            <v>6000.7220346081676</v>
          </cell>
        </row>
        <row r="1562">
          <cell r="B1562" t="str">
            <v>TA138SIR1D1C1240FS+6</v>
          </cell>
          <cell r="C1562" t="str">
            <v>Torre de suspensión tipo SS2 (5°)Tipo SS2+6</v>
          </cell>
          <cell r="D1562">
            <v>6595.3881821819496</v>
          </cell>
        </row>
        <row r="1563">
          <cell r="B1563" t="str">
            <v>TA138SIR1D1C1240FA-3</v>
          </cell>
          <cell r="C1563" t="str">
            <v>Torre de ángulo menor tipo AS2 (30°)Tipo AS2-3</v>
          </cell>
          <cell r="D1563">
            <v>7393.9599457028953</v>
          </cell>
        </row>
        <row r="1564">
          <cell r="B1564" t="str">
            <v>TA138SIR1D1C1240FA±0</v>
          </cell>
          <cell r="C1564" t="str">
            <v>Torre de ángulo menor tipo AS2 (30°)Tipo AS2±0</v>
          </cell>
          <cell r="D1564">
            <v>8206.3928365181964</v>
          </cell>
        </row>
        <row r="1565">
          <cell r="B1565" t="str">
            <v>TA138SIR1D1C1240FA+3</v>
          </cell>
          <cell r="C1565" t="str">
            <v>Torre de ángulo menor tipo AS2 (30°)Tipo AS2+3</v>
          </cell>
          <cell r="D1565">
            <v>9018.8257273334984</v>
          </cell>
        </row>
        <row r="1566">
          <cell r="B1566" t="str">
            <v>TA138SIR1D1C1240FB-3</v>
          </cell>
          <cell r="C1566" t="str">
            <v>Torre de ángulo mayor tipo BS2 (65°)Tipo BS2-3</v>
          </cell>
          <cell r="D1566">
            <v>9978.0873987797841</v>
          </cell>
        </row>
        <row r="1567">
          <cell r="B1567" t="str">
            <v>TA138SIR1D1C1240FB±0</v>
          </cell>
          <cell r="C1567" t="str">
            <v>Torre de ángulo mayor tipo BS2 (65°)Tipo BS2±0</v>
          </cell>
          <cell r="D1567">
            <v>11111.455900645638</v>
          </cell>
        </row>
        <row r="1568">
          <cell r="B1568" t="str">
            <v>TA138SIR1D1C1240FB+3</v>
          </cell>
          <cell r="C1568" t="str">
            <v>Torre de ángulo mayor tipo BS2 (65°)Tipo BS2+3</v>
          </cell>
          <cell r="D1568">
            <v>12444.830608723116</v>
          </cell>
        </row>
        <row r="1569">
          <cell r="B1569" t="str">
            <v>TA138SIR1D1C1240FR-3</v>
          </cell>
          <cell r="C1569" t="str">
            <v>Torre de anclaje, retención intermedia y terminal (15°) Tipo RS2-3</v>
          </cell>
          <cell r="D1569">
            <v>12847.431990371208</v>
          </cell>
        </row>
        <row r="1570">
          <cell r="B1570" t="str">
            <v>TA138SIR1D1C1240FR±0</v>
          </cell>
          <cell r="C1570" t="str">
            <v>Torre de anclaje, retención intermedia y terminal (15°) Tipo RS2±0</v>
          </cell>
          <cell r="D1570">
            <v>14322.666655932228</v>
          </cell>
        </row>
        <row r="1571">
          <cell r="B1571" t="str">
            <v>TA138SIR1D1C1240FR+3</v>
          </cell>
          <cell r="C1571" t="str">
            <v>Torre de anclaje, retención intermedia y terminal (15°) Tipo RS2+3</v>
          </cell>
          <cell r="D1571">
            <v>15797.901321493247</v>
          </cell>
        </row>
        <row r="1572">
          <cell r="B1572" t="str">
            <v>TA138SIR0S1C1400FS-6</v>
          </cell>
          <cell r="C1572" t="str">
            <v>Torre de suspensión tipo SS1 (5°)Tipo SS1-6</v>
          </cell>
          <cell r="D1572">
            <v>3937.921565243144</v>
          </cell>
        </row>
        <row r="1573">
          <cell r="B1573" t="str">
            <v>TA138SIR0S1C1400FS-3</v>
          </cell>
          <cell r="C1573" t="str">
            <v>Torre de suspensión tipo SS1 (5°)Tipo SS1-3</v>
          </cell>
          <cell r="D1573">
            <v>4505.5498989718853</v>
          </cell>
        </row>
        <row r="1574">
          <cell r="B1574" t="str">
            <v>TA138SIR0S1C1400FS±0</v>
          </cell>
          <cell r="C1574" t="str">
            <v>Torre de suspensión tipo SS1 (5°)Tipo SS1±0</v>
          </cell>
          <cell r="D1574">
            <v>5068.1101225780485</v>
          </cell>
        </row>
        <row r="1575">
          <cell r="B1575" t="str">
            <v>TA138SIR0S1C1400FS+3</v>
          </cell>
          <cell r="C1575" t="str">
            <v>Torre de suspensión tipo SS1 (5°)Tipo SS1+3</v>
          </cell>
          <cell r="D1575">
            <v>5625.6022360616344</v>
          </cell>
        </row>
        <row r="1576">
          <cell r="B1576" t="str">
            <v>TA138SIR0S1C1400FS+6</v>
          </cell>
          <cell r="C1576" t="str">
            <v>Torre de suspensión tipo SS1 (5°)Tipo SS1+6</v>
          </cell>
          <cell r="D1576">
            <v>6183.0943495452193</v>
          </cell>
        </row>
        <row r="1577">
          <cell r="B1577" t="str">
            <v>TA138SIR0S1C1400FA-3</v>
          </cell>
          <cell r="C1577" t="str">
            <v>Torre de ángulo menor tipo AS1 (30°)Tipo AS1-3</v>
          </cell>
          <cell r="D1577">
            <v>6931.7454406322031</v>
          </cell>
        </row>
        <row r="1578">
          <cell r="B1578" t="str">
            <v>TA138SIR0S1C1400FA±0</v>
          </cell>
          <cell r="C1578" t="str">
            <v>Torre de ángulo menor tipo AS1 (30°)Tipo AS1±0</v>
          </cell>
          <cell r="D1578">
            <v>7693.3911660734775</v>
          </cell>
        </row>
        <row r="1579">
          <cell r="B1579" t="str">
            <v>TA138SIR0S1C1400FA+3</v>
          </cell>
          <cell r="C1579" t="str">
            <v>Torre de ángulo menor tipo AS1 (30°)Tipo AS1+3</v>
          </cell>
          <cell r="D1579">
            <v>8455.0368915147519</v>
          </cell>
        </row>
        <row r="1580">
          <cell r="B1580" t="str">
            <v>TA138SIR0S1C1400FB-3</v>
          </cell>
          <cell r="C1580" t="str">
            <v>Torre de ángulo mayor tipo BS1 (65°)Tipo BS1-3</v>
          </cell>
          <cell r="D1580">
            <v>9354.3327716994136</v>
          </cell>
        </row>
        <row r="1581">
          <cell r="B1581" t="str">
            <v>TA138SIR0S1C1400FB±0</v>
          </cell>
          <cell r="C1581" t="str">
            <v>Torre de ángulo mayor tipo BS1 (65°)Tipo BS1±0</v>
          </cell>
          <cell r="D1581">
            <v>10416.851638863489</v>
          </cell>
        </row>
        <row r="1582">
          <cell r="B1582" t="str">
            <v>TA138SIR0S1C1400FB+3</v>
          </cell>
          <cell r="C1582" t="str">
            <v>Torre de ángulo mayor tipo BS1 (65°)Tipo BS1+3</v>
          </cell>
          <cell r="D1582">
            <v>11666.873835527109</v>
          </cell>
        </row>
        <row r="1583">
          <cell r="B1583" t="str">
            <v>TA138SIR0S1C1400FR-3</v>
          </cell>
          <cell r="C1583" t="str">
            <v>Torre de anclaje, retención intermedia y terminal (15°) Tipo RS1-3</v>
          </cell>
          <cell r="D1583">
            <v>12044.307620958047</v>
          </cell>
        </row>
        <row r="1584">
          <cell r="B1584" t="str">
            <v>TA138SIR0S1C1400FR±0</v>
          </cell>
          <cell r="C1584" t="str">
            <v>Torre de anclaje, retención intermedia y terminal (15°) Tipo RS1±0</v>
          </cell>
          <cell r="D1584">
            <v>13427.321762495036</v>
          </cell>
        </row>
        <row r="1585">
          <cell r="B1585" t="str">
            <v>TA138SIR0S1C1400FR+3</v>
          </cell>
          <cell r="C1585" t="str">
            <v>Torre de anclaje, retención intermedia y terminal (15°) Tipo RS1+3</v>
          </cell>
          <cell r="D1585">
            <v>14810.335904032025</v>
          </cell>
        </row>
        <row r="1586">
          <cell r="B1586" t="str">
            <v>TA138SIR0S1C1300FS-6</v>
          </cell>
          <cell r="C1586" t="str">
            <v>Torre de suspensión tipo SS1 (5°)Tipo SS1-6</v>
          </cell>
          <cell r="D1586">
            <v>3655.4550375609324</v>
          </cell>
        </row>
        <row r="1587">
          <cell r="B1587" t="str">
            <v>TA138SIR0S1C1300FS-3</v>
          </cell>
          <cell r="C1587" t="str">
            <v>Torre de suspensión tipo SS1 (5°)Tipo SS1-3</v>
          </cell>
          <cell r="D1587">
            <v>4182.3674754075537</v>
          </cell>
        </row>
        <row r="1588">
          <cell r="B1588" t="str">
            <v>TA138SIR0S1C1300FS±0</v>
          </cell>
          <cell r="C1588" t="str">
            <v>Torre de suspensión tipo SS1 (5°)Tipo SS1±0</v>
          </cell>
          <cell r="D1588">
            <v>4704.5753379162579</v>
          </cell>
        </row>
        <row r="1589">
          <cell r="B1589" t="str">
            <v>TA138SIR0S1C1300FS+3</v>
          </cell>
          <cell r="C1589" t="str">
            <v>Torre de suspensión tipo SS1 (5°)Tipo SS1+3</v>
          </cell>
          <cell r="D1589">
            <v>5222.0786250870469</v>
          </cell>
        </row>
        <row r="1590">
          <cell r="B1590" t="str">
            <v>TA138SIR0S1C1300FS+6</v>
          </cell>
          <cell r="C1590" t="str">
            <v>Torre de suspensión tipo SS1 (5°)Tipo SS1+6</v>
          </cell>
          <cell r="D1590">
            <v>5739.5819122578341</v>
          </cell>
        </row>
        <row r="1591">
          <cell r="B1591" t="str">
            <v>TA138SIR0S1C1300FA-3</v>
          </cell>
          <cell r="C1591" t="str">
            <v>Torre de ángulo menor tipo AS1 (30°)Tipo AS1-3</v>
          </cell>
          <cell r="D1591">
            <v>6434.5323720241486</v>
          </cell>
        </row>
        <row r="1592">
          <cell r="B1592" t="str">
            <v>TA138SIR0S1C1300FA±0</v>
          </cell>
          <cell r="C1592" t="str">
            <v>Torre de ángulo menor tipo AS1 (30°)Tipo AS1±0</v>
          </cell>
          <cell r="D1592">
            <v>7141.5453629568792</v>
          </cell>
        </row>
        <row r="1593">
          <cell r="B1593" t="str">
            <v>TA138SIR0S1C1300FA+3</v>
          </cell>
          <cell r="C1593" t="str">
            <v>Torre de ángulo menor tipo AS1 (30°)Tipo AS1+3</v>
          </cell>
          <cell r="D1593">
            <v>7848.5583538896099</v>
          </cell>
        </row>
        <row r="1594">
          <cell r="B1594" t="str">
            <v>TA138SIR0S1C1300FB-3</v>
          </cell>
          <cell r="C1594" t="str">
            <v>Torre de ángulo mayor tipo BS1 (65°)Tipo BS1-3</v>
          </cell>
          <cell r="D1594">
            <v>8683.3478744563672</v>
          </cell>
        </row>
        <row r="1595">
          <cell r="B1595" t="str">
            <v>TA138SIR0S1C1300FB±0</v>
          </cell>
          <cell r="C1595" t="str">
            <v>Torre de ángulo mayor tipo BS1 (65°)Tipo BS1±0</v>
          </cell>
          <cell r="D1595">
            <v>9669.6524214436158</v>
          </cell>
        </row>
        <row r="1596">
          <cell r="B1596" t="str">
            <v>TA138SIR0S1C1300FB+3</v>
          </cell>
          <cell r="C1596" t="str">
            <v>Torre de ángulo mayor tipo BS1 (65°)Tipo BS1+3</v>
          </cell>
          <cell r="D1596">
            <v>10830.01071201685</v>
          </cell>
        </row>
        <row r="1597">
          <cell r="B1597" t="str">
            <v>TA138SIR0S1C1300FR-3</v>
          </cell>
          <cell r="C1597" t="str">
            <v>Torre de anclaje, retención intermedia y terminal (15°) Tipo RS1-3</v>
          </cell>
          <cell r="D1597">
            <v>11180.371228203016</v>
          </cell>
        </row>
        <row r="1598">
          <cell r="B1598" t="str">
            <v>TA138SIR0S1C1300FR±0</v>
          </cell>
          <cell r="C1598" t="str">
            <v>Torre de anclaje, retención intermedia y terminal (15°) Tipo RS1±0</v>
          </cell>
          <cell r="D1598">
            <v>12464.18197124082</v>
          </cell>
        </row>
        <row r="1599">
          <cell r="B1599" t="str">
            <v>TA138SIR0S1C1300FR+3</v>
          </cell>
          <cell r="C1599" t="str">
            <v>Torre de anclaje, retención intermedia y terminal (15°) Tipo RS1+3</v>
          </cell>
          <cell r="D1599">
            <v>13747.992714278624</v>
          </cell>
        </row>
        <row r="1600">
          <cell r="B1600" t="str">
            <v>TA138SIR0S1C1240FS-6</v>
          </cell>
          <cell r="C1600" t="str">
            <v>Torre de suspensión tipo SS1 (5°)Tipo SS1-6</v>
          </cell>
          <cell r="D1600">
            <v>3484.9193646683384</v>
          </cell>
        </row>
        <row r="1601">
          <cell r="B1601" t="str">
            <v>TA138SIR0S1C1240FS-3</v>
          </cell>
          <cell r="C1601" t="str">
            <v>Torre de suspensión tipo SS1 (5°)Tipo SS1-3</v>
          </cell>
          <cell r="D1601">
            <v>3987.2500838998103</v>
          </cell>
        </row>
        <row r="1602">
          <cell r="B1602" t="str">
            <v>TA138SIR0S1C1240FS±0</v>
          </cell>
          <cell r="C1602" t="str">
            <v>Torre de suspensión tipo SS1 (5°)Tipo SS1±0</v>
          </cell>
          <cell r="D1602">
            <v>4485.0957074238586</v>
          </cell>
        </row>
        <row r="1603">
          <cell r="B1603" t="str">
            <v>TA138SIR0S1C1240FS+3</v>
          </cell>
          <cell r="C1603" t="str">
            <v>Torre de suspensión tipo SS1 (5°)Tipo SS1+3</v>
          </cell>
          <cell r="D1603">
            <v>4978.4562352404837</v>
          </cell>
        </row>
        <row r="1604">
          <cell r="B1604" t="str">
            <v>TA138SIR0S1C1240FS+6</v>
          </cell>
          <cell r="C1604" t="str">
            <v>Torre de suspensión tipo SS1 (5°)Tipo SS1+6</v>
          </cell>
          <cell r="D1604">
            <v>5471.816763057107</v>
          </cell>
        </row>
        <row r="1605">
          <cell r="B1605" t="str">
            <v>TA138SIR0S1C1240FA-3</v>
          </cell>
          <cell r="C1605" t="str">
            <v>Torre de ángulo menor tipo AS1 (30°)Tipo AS1-3</v>
          </cell>
          <cell r="D1605">
            <v>6134.3461307663447</v>
          </cell>
        </row>
        <row r="1606">
          <cell r="B1606" t="str">
            <v>TA138SIR0S1C1240FA±0</v>
          </cell>
          <cell r="C1606" t="str">
            <v>Torre de ángulo menor tipo AS1 (30°)Tipo AS1±0</v>
          </cell>
          <cell r="D1606">
            <v>6808.3752838694172</v>
          </cell>
        </row>
        <row r="1607">
          <cell r="B1607" t="str">
            <v>TA138SIR0S1C1240FA+3</v>
          </cell>
          <cell r="C1607" t="str">
            <v>Torre de ángulo menor tipo AS1 (30°)Tipo AS1+3</v>
          </cell>
          <cell r="D1607">
            <v>7482.4044369724897</v>
          </cell>
        </row>
        <row r="1608">
          <cell r="B1608" t="str">
            <v>TA138SIR0S1C1240FB-3</v>
          </cell>
          <cell r="C1608" t="str">
            <v>Torre de ángulo mayor tipo BS1 (65°)Tipo BS1-3</v>
          </cell>
          <cell r="D1608">
            <v>8278.249040654553</v>
          </cell>
        </row>
        <row r="1609">
          <cell r="B1609" t="str">
            <v>TA138SIR0S1C1240FB±0</v>
          </cell>
          <cell r="C1609" t="str">
            <v>Torre de ángulo mayor tipo BS1 (65°)Tipo BS1±0</v>
          </cell>
          <cell r="D1609">
            <v>9218.5401343591911</v>
          </cell>
        </row>
        <row r="1610">
          <cell r="B1610" t="str">
            <v>TA138SIR0S1C1240FB+3</v>
          </cell>
          <cell r="C1610" t="str">
            <v>Torre de ángulo mayor tipo BS1 (65°)Tipo BS1+3</v>
          </cell>
          <cell r="D1610">
            <v>10324.764950482295</v>
          </cell>
        </row>
        <row r="1611">
          <cell r="B1611" t="str">
            <v>TA138SIR0S1C1240FR-3</v>
          </cell>
          <cell r="C1611" t="str">
            <v>Torre de anclaje, retención intermedia y terminal (15°) Tipo RS1-3</v>
          </cell>
          <cell r="D1611">
            <v>10658.78031517053</v>
          </cell>
        </row>
        <row r="1612">
          <cell r="B1612" t="str">
            <v>TA138SIR0S1C1240FR±0</v>
          </cell>
          <cell r="C1612" t="str">
            <v>Torre de anclaje, retención intermedia y terminal (15°) Tipo RS1±0</v>
          </cell>
          <cell r="D1612">
            <v>11882.698233188996</v>
          </cell>
        </row>
        <row r="1613">
          <cell r="B1613" t="str">
            <v>TA138SIR0S1C1240FR+3</v>
          </cell>
          <cell r="C1613" t="str">
            <v>Torre de anclaje, retención intermedia y terminal (15°) Tipo RS1+3</v>
          </cell>
          <cell r="D1613">
            <v>13106.616151207461</v>
          </cell>
        </row>
        <row r="1614">
          <cell r="B1614" t="str">
            <v>TA138SIR0D1C1400FS-6</v>
          </cell>
          <cell r="C1614" t="str">
            <v>Torre de suspensión tipo SS2 (5°)Tipo SS2-6</v>
          </cell>
          <cell r="D1614">
            <v>4890.867723402599</v>
          </cell>
        </row>
        <row r="1615">
          <cell r="B1615" t="str">
            <v>TA138SIR0D1C1400FS-3</v>
          </cell>
          <cell r="C1615" t="str">
            <v>Torre de suspensión tipo SS2 (5°)Tipo SS2-3</v>
          </cell>
          <cell r="D1615">
            <v>5595.8576655146853</v>
          </cell>
        </row>
        <row r="1616">
          <cell r="B1616" t="str">
            <v>TA138SIR0D1C1400FS±0</v>
          </cell>
          <cell r="C1616" t="str">
            <v>Torre de suspensión tipo SS2 (5°)Tipo SS2±0</v>
          </cell>
          <cell r="D1616">
            <v>6294.5530545721995</v>
          </cell>
        </row>
        <row r="1617">
          <cell r="B1617" t="str">
            <v>TA138SIR0D1C1400FS+3</v>
          </cell>
          <cell r="C1617" t="str">
            <v>Torre de suspensión tipo SS2 (5°)Tipo SS2+3</v>
          </cell>
          <cell r="D1617">
            <v>6986.9538905751424</v>
          </cell>
        </row>
        <row r="1618">
          <cell r="B1618" t="str">
            <v>TA138SIR0D1C1400FS+6</v>
          </cell>
          <cell r="C1618" t="str">
            <v>Torre de suspensión tipo SS2 (5°)Tipo SS2+6</v>
          </cell>
          <cell r="D1618">
            <v>7679.3547265780835</v>
          </cell>
        </row>
        <row r="1619">
          <cell r="B1619" t="str">
            <v>TA138SIR0D1C1400FA-3</v>
          </cell>
          <cell r="C1619" t="str">
            <v>Torre de ángulo menor tipo AS2 (30°)Tipo AS2-3</v>
          </cell>
          <cell r="D1619">
            <v>8609.1735146933806</v>
          </cell>
        </row>
        <row r="1620">
          <cell r="B1620" t="str">
            <v>TA138SIR0D1C1400FA±0</v>
          </cell>
          <cell r="C1620" t="str">
            <v>Torre de ángulo menor tipo AS2 (30°)Tipo AS2±0</v>
          </cell>
          <cell r="D1620">
            <v>9555.1315368405994</v>
          </cell>
        </row>
        <row r="1621">
          <cell r="B1621" t="str">
            <v>TA138SIR0D1C1400FA+3</v>
          </cell>
          <cell r="C1621" t="str">
            <v>Torre de ángulo menor tipo AS2 (30°)Tipo AS2+3</v>
          </cell>
          <cell r="D1621">
            <v>10501.089558987818</v>
          </cell>
        </row>
        <row r="1622">
          <cell r="B1622" t="str">
            <v>TA138SIR0D1C1400FB-3</v>
          </cell>
          <cell r="C1622" t="str">
            <v>Torre de ángulo mayor tipo BS2 (65°)Tipo BS2-3</v>
          </cell>
          <cell r="D1622">
            <v>11618.007994592192</v>
          </cell>
        </row>
        <row r="1623">
          <cell r="B1623" t="str">
            <v>TA138SIR0D1C1400FB±0</v>
          </cell>
          <cell r="C1623" t="str">
            <v>Torre de ángulo mayor tipo BS2 (65°)Tipo BS2±0</v>
          </cell>
          <cell r="D1623">
            <v>12937.648100882172</v>
          </cell>
        </row>
        <row r="1624">
          <cell r="B1624" t="str">
            <v>TA138SIR0D1C1400FB+3</v>
          </cell>
          <cell r="C1624" t="str">
            <v>Torre de ángulo mayor tipo BS2 (65°)Tipo BS2+3</v>
          </cell>
          <cell r="D1624">
            <v>14490.165872988035</v>
          </cell>
        </row>
        <row r="1625">
          <cell r="B1625" t="str">
            <v>TA138SIR0D1C1400FR-3</v>
          </cell>
          <cell r="C1625" t="str">
            <v>Torre de anclaje, retención intermedia y terminal (15°) Tipo RS2-3</v>
          </cell>
          <cell r="D1625">
            <v>14958.935676627298</v>
          </cell>
        </row>
        <row r="1626">
          <cell r="B1626" t="str">
            <v>TA138SIR0D1C1400FR±0</v>
          </cell>
          <cell r="C1626" t="str">
            <v>Torre de anclaje, retención intermedia y terminal (15°) Tipo RS2±0</v>
          </cell>
          <cell r="D1626">
            <v>16676.62840203712</v>
          </cell>
        </row>
        <row r="1627">
          <cell r="B1627" t="str">
            <v>TA138SIR0D1C1400FR+3</v>
          </cell>
          <cell r="C1627" t="str">
            <v>Torre de anclaje, retención intermedia y terminal (15°) Tipo RS2+3</v>
          </cell>
          <cell r="D1627">
            <v>18394.321127446943</v>
          </cell>
        </row>
        <row r="1628">
          <cell r="B1628" t="str">
            <v>TA138SIR0D1C1300FS-6</v>
          </cell>
          <cell r="C1628" t="str">
            <v>Torre de suspensión tipo SS2 (5°)Tipo SS2-6</v>
          </cell>
          <cell r="D1628">
            <v>4822.045113173428</v>
          </cell>
        </row>
        <row r="1629">
          <cell r="B1629" t="str">
            <v>TA138SIR0D1C1300FS-3</v>
          </cell>
          <cell r="C1629" t="str">
            <v>Torre de suspensión tipo SS2 (5°)Tipo SS2-3</v>
          </cell>
          <cell r="D1629">
            <v>5517.1146790362645</v>
          </cell>
        </row>
        <row r="1630">
          <cell r="B1630" t="str">
            <v>TA138SIR0D1C1300FS±0</v>
          </cell>
          <cell r="C1630" t="str">
            <v>Torre de suspensión tipo SS2 (5°)Tipo SS2±0</v>
          </cell>
          <cell r="D1630">
            <v>6205.9782666324681</v>
          </cell>
        </row>
        <row r="1631">
          <cell r="B1631" t="str">
            <v>TA138SIR0D1C1300FS+3</v>
          </cell>
          <cell r="C1631" t="str">
            <v>Torre de suspensión tipo SS2 (5°)Tipo SS2+3</v>
          </cell>
          <cell r="D1631">
            <v>6888.6358759620407</v>
          </cell>
        </row>
        <row r="1632">
          <cell r="B1632" t="str">
            <v>TA138SIR0D1C1300FS+6</v>
          </cell>
          <cell r="C1632" t="str">
            <v>Torre de suspensión tipo SS2 (5°)Tipo SS2+6</v>
          </cell>
          <cell r="D1632">
            <v>7571.2934852916105</v>
          </cell>
        </row>
        <row r="1633">
          <cell r="B1633" t="str">
            <v>TA138SIR0D1C1300FA-3</v>
          </cell>
          <cell r="C1633" t="str">
            <v>Torre de ángulo menor tipo AS2 (30°)Tipo AS2-3</v>
          </cell>
          <cell r="D1633">
            <v>8488.0281828820262</v>
          </cell>
        </row>
        <row r="1634">
          <cell r="B1634" t="str">
            <v>TA138SIR0D1C1300FA±0</v>
          </cell>
          <cell r="C1634" t="str">
            <v>Torre de ángulo menor tipo AS2 (30°)Tipo AS2±0</v>
          </cell>
          <cell r="D1634">
            <v>9420.6750087480868</v>
          </cell>
        </row>
        <row r="1635">
          <cell r="B1635" t="str">
            <v>TA138SIR0D1C1300FA+3</v>
          </cell>
          <cell r="C1635" t="str">
            <v>Torre de ángulo menor tipo AS2 (30°)Tipo AS2+3</v>
          </cell>
          <cell r="D1635">
            <v>10353.321834614148</v>
          </cell>
        </row>
        <row r="1636">
          <cell r="B1636" t="str">
            <v>TA138SIR0D1C1300FB-3</v>
          </cell>
          <cell r="C1636" t="str">
            <v>Torre de ángulo mayor tipo BS2 (65°)Tipo BS2-3</v>
          </cell>
          <cell r="D1636">
            <v>11454.52337773673</v>
          </cell>
        </row>
        <row r="1637">
          <cell r="B1637" t="str">
            <v>TA138SIR0D1C1300FB±0</v>
          </cell>
          <cell r="C1637" t="str">
            <v>Torre de ángulo mayor tipo BS2 (65°)Tipo BS2±0</v>
          </cell>
          <cell r="D1637">
            <v>12755.59396184491</v>
          </cell>
        </row>
        <row r="1638">
          <cell r="B1638" t="str">
            <v>TA138SIR0D1C1300FB+3</v>
          </cell>
          <cell r="C1638" t="str">
            <v>Torre de ángulo mayor tipo BS2 (65°)Tipo BS2+3</v>
          </cell>
          <cell r="D1638">
            <v>14286.265237266301</v>
          </cell>
        </row>
        <row r="1639">
          <cell r="B1639" t="str">
            <v>TA138SIR0D1C1300FR-3</v>
          </cell>
          <cell r="C1639" t="str">
            <v>Torre de anclaje, retención intermedia y terminal (15°) Tipo RS2-3</v>
          </cell>
          <cell r="D1639">
            <v>14748.438673285824</v>
          </cell>
        </row>
        <row r="1640">
          <cell r="B1640" t="str">
            <v>TA138SIR0D1C1300FR±0</v>
          </cell>
          <cell r="C1640" t="str">
            <v>Torre de anclaje, retención intermedia y terminal (15°) Tipo RS2±0</v>
          </cell>
          <cell r="D1640">
            <v>16441.960616818087</v>
          </cell>
        </row>
        <row r="1641">
          <cell r="B1641" t="str">
            <v>TA138SIR0D1C1300FR+3</v>
          </cell>
          <cell r="C1641" t="str">
            <v>Torre de anclaje, retención intermedia y terminal (15°) Tipo RS2+3</v>
          </cell>
          <cell r="D1641">
            <v>18135.482560350349</v>
          </cell>
        </row>
        <row r="1642">
          <cell r="B1642" t="str">
            <v>TA138SIR0D1C1240FS-6</v>
          </cell>
          <cell r="C1642" t="str">
            <v>Torre de suspensión tipo SS2 (5°)Tipo SS2-6</v>
          </cell>
          <cell r="D1642">
            <v>4566.9726386048278</v>
          </cell>
        </row>
        <row r="1643">
          <cell r="B1643" t="str">
            <v>TA138SIR0D1C1240FS-3</v>
          </cell>
          <cell r="C1643" t="str">
            <v>Torre de suspensión tipo SS2 (5°)Tipo SS2-3</v>
          </cell>
          <cell r="D1643">
            <v>5225.2750009262445</v>
          </cell>
        </row>
        <row r="1644">
          <cell r="B1644" t="str">
            <v>TA138SIR0D1C1240FS±0</v>
          </cell>
          <cell r="C1644" t="str">
            <v>Torre de suspensión tipo SS2 (5°)Tipo SS2±0</v>
          </cell>
          <cell r="D1644">
            <v>5877.6996635840769</v>
          </cell>
        </row>
        <row r="1645">
          <cell r="B1645" t="str">
            <v>TA138SIR0D1C1240FS+3</v>
          </cell>
          <cell r="C1645" t="str">
            <v>Torre de suspensión tipo SS2 (5°)Tipo SS2+3</v>
          </cell>
          <cell r="D1645">
            <v>6524.246626578326</v>
          </cell>
        </row>
        <row r="1646">
          <cell r="B1646" t="str">
            <v>TA138SIR0D1C1240FS+6</v>
          </cell>
          <cell r="C1646" t="str">
            <v>Torre de suspensión tipo SS2 (5°)Tipo SS2+6</v>
          </cell>
          <cell r="D1646">
            <v>7170.7935895725741</v>
          </cell>
        </row>
        <row r="1647">
          <cell r="B1647" t="str">
            <v>TA138SIR0D1C1240FA-3</v>
          </cell>
          <cell r="C1647" t="str">
            <v>Torre de ángulo menor tipo AS2 (30°)Tipo AS2-3</v>
          </cell>
          <cell r="D1647">
            <v>8039.0356284778863</v>
          </cell>
        </row>
        <row r="1648">
          <cell r="B1648" t="str">
            <v>TA138SIR0D1C1240FA±0</v>
          </cell>
          <cell r="C1648" t="str">
            <v>Torre de ángulo menor tipo AS2 (30°)Tipo AS2±0</v>
          </cell>
          <cell r="D1648">
            <v>8922.3480893206288</v>
          </cell>
        </row>
        <row r="1649">
          <cell r="B1649" t="str">
            <v>TA138SIR0D1C1240FA+3</v>
          </cell>
          <cell r="C1649" t="str">
            <v>Torre de ángulo menor tipo AS2 (30°)Tipo AS2+3</v>
          </cell>
          <cell r="D1649">
            <v>9805.6605501633712</v>
          </cell>
        </row>
        <row r="1650">
          <cell r="B1650" t="str">
            <v>TA138SIR0D1C1240FB-3</v>
          </cell>
          <cell r="C1650" t="str">
            <v>Torre de ángulo mayor tipo BS2 (65°)Tipo BS2-3</v>
          </cell>
          <cell r="D1650">
            <v>10848.61166302024</v>
          </cell>
        </row>
        <row r="1651">
          <cell r="B1651" t="str">
            <v>TA138SIR0D1C1240FB±0</v>
          </cell>
          <cell r="C1651" t="str">
            <v>Torre de ángulo mayor tipo BS2 (65°)Tipo BS2±0</v>
          </cell>
          <cell r="D1651">
            <v>12080.859312940132</v>
          </cell>
        </row>
        <row r="1652">
          <cell r="B1652" t="str">
            <v>TA138SIR0D1C1240FB+3</v>
          </cell>
          <cell r="C1652" t="str">
            <v>Torre de ángulo mayor tipo BS2 (65°)Tipo BS2+3</v>
          </cell>
          <cell r="D1652">
            <v>13530.56243049295</v>
          </cell>
        </row>
        <row r="1653">
          <cell r="B1653" t="str">
            <v>TA138SIR0D1C1240FR-3</v>
          </cell>
          <cell r="C1653" t="str">
            <v>Torre de anclaje, retención intermedia y terminal (15°) Tipo RS2-3</v>
          </cell>
          <cell r="D1653">
            <v>13968.288205978706</v>
          </cell>
        </row>
        <row r="1654">
          <cell r="B1654" t="str">
            <v>TA138SIR0D1C1240FR±0</v>
          </cell>
          <cell r="C1654" t="str">
            <v>Torre de anclaje, retención intermedia y terminal (15°) Tipo RS2±0</v>
          </cell>
          <cell r="D1654">
            <v>15572.227654379829</v>
          </cell>
        </row>
        <row r="1655">
          <cell r="B1655" t="str">
            <v>TA138SIR0D1C1240FR+3</v>
          </cell>
          <cell r="C1655" t="str">
            <v>Torre de anclaje, retención intermedia y terminal (15°) Tipo RS2+3</v>
          </cell>
          <cell r="D1655">
            <v>17176.16710278095</v>
          </cell>
        </row>
        <row r="1656">
          <cell r="B1656" t="str">
            <v>TA138SER0S1C4400FS-6</v>
          </cell>
          <cell r="C1656" t="str">
            <v>Torre de suspensión tipo SS1 (5°)Tipo SS1-6</v>
          </cell>
          <cell r="D1656">
            <v>3571.4597786670283</v>
          </cell>
        </row>
        <row r="1657">
          <cell r="B1657" t="str">
            <v>TA138SER0S1C4400FS-3</v>
          </cell>
          <cell r="C1657" t="str">
            <v>Torre de suspensión tipo SS1 (5°)Tipo SS1-3</v>
          </cell>
          <cell r="D1657">
            <v>4086.2647918082216</v>
          </cell>
        </row>
        <row r="1658">
          <cell r="B1658" t="str">
            <v>TA138SER0S1C4400FS±0</v>
          </cell>
          <cell r="C1658" t="str">
            <v>Torre de suspensión tipo SS1 (5°)Tipo SS1±0</v>
          </cell>
          <cell r="D1658">
            <v>4596.4733316177972</v>
          </cell>
        </row>
        <row r="1659">
          <cell r="B1659" t="str">
            <v>TA138SER0S1C4400FS+3</v>
          </cell>
          <cell r="C1659" t="str">
            <v>Torre de suspensión tipo SS1 (5°)Tipo SS1+3</v>
          </cell>
          <cell r="D1659">
            <v>5102.0853980957554</v>
          </cell>
        </row>
        <row r="1660">
          <cell r="B1660" t="str">
            <v>TA138SER0S1C4400FS+6</v>
          </cell>
          <cell r="C1660" t="str">
            <v>Torre de suspensión tipo SS1 (5°)Tipo SS1+6</v>
          </cell>
          <cell r="D1660">
            <v>5607.6974645737128</v>
          </cell>
        </row>
        <row r="1661">
          <cell r="B1661" t="str">
            <v>TA138SER0S1C4400FA-3</v>
          </cell>
          <cell r="C1661" t="str">
            <v>Torre de ángulo menor tipo AS1 (30°)Tipo AS1-3</v>
          </cell>
          <cell r="D1661">
            <v>6286.67931217363</v>
          </cell>
        </row>
        <row r="1662">
          <cell r="B1662" t="str">
            <v>TA138SER0S1C4400FA±0</v>
          </cell>
          <cell r="C1662" t="str">
            <v>Torre de ángulo menor tipo AS1 (30°)Tipo AS1±0</v>
          </cell>
          <cell r="D1662">
            <v>6977.446517395816</v>
          </cell>
        </row>
        <row r="1663">
          <cell r="B1663" t="str">
            <v>TA138SER0S1C4400FA+3</v>
          </cell>
          <cell r="C1663" t="str">
            <v>Torre de ángulo menor tipo AS1 (30°)Tipo AS1+3</v>
          </cell>
          <cell r="D1663">
            <v>7668.2137226180021</v>
          </cell>
        </row>
        <row r="1664">
          <cell r="B1664" t="str">
            <v>TA138SER0S1C4400FB-3</v>
          </cell>
          <cell r="C1664" t="str">
            <v>Torre de ángulo mayor tipo BS1 (65°)Tipo BS1-3</v>
          </cell>
          <cell r="D1664">
            <v>8483.8214009294352</v>
          </cell>
        </row>
        <row r="1665">
          <cell r="B1665" t="str">
            <v>TA138SER0S1C4400FB±0</v>
          </cell>
          <cell r="C1665" t="str">
            <v>Torre de ángulo mayor tipo BS1 (65°)Tipo BS1±0</v>
          </cell>
          <cell r="D1665">
            <v>9447.4625845539358</v>
          </cell>
        </row>
        <row r="1666">
          <cell r="B1666" t="str">
            <v>TA138SER0S1C4400FB+3</v>
          </cell>
          <cell r="C1666" t="str">
            <v>Torre de ángulo mayor tipo BS1 (65°)Tipo BS1+3</v>
          </cell>
          <cell r="D1666">
            <v>10581.158094700409</v>
          </cell>
        </row>
        <row r="1667">
          <cell r="B1667" t="str">
            <v>TA138SER0S1C4400FR-3</v>
          </cell>
          <cell r="C1667" t="str">
            <v>Torre de anclaje, retención intermedia y terminal (15°) Tipo RS1-3</v>
          </cell>
          <cell r="D1667">
            <v>10923.468006526551</v>
          </cell>
        </row>
        <row r="1668">
          <cell r="B1668" t="str">
            <v>TA138SER0S1C4400FR±0</v>
          </cell>
          <cell r="C1668" t="str">
            <v>Torre de anclaje, retención intermedia y terminal (15°) Tipo RS1±0</v>
          </cell>
          <cell r="D1668">
            <v>12177.779271490022</v>
          </cell>
        </row>
        <row r="1669">
          <cell r="B1669" t="str">
            <v>TA138SER0S1C4400FR+3</v>
          </cell>
          <cell r="C1669" t="str">
            <v>Torre de anclaje, retención intermedia y terminal (15°) Tipo RS1+3</v>
          </cell>
          <cell r="D1669">
            <v>13432.090536453494</v>
          </cell>
        </row>
        <row r="1670">
          <cell r="B1670" t="str">
            <v>TA138SER0S1C4300FS-6</v>
          </cell>
          <cell r="C1670" t="str">
            <v>Torre de suspensión tipo SS1 (5°)Tipo SS1-6</v>
          </cell>
          <cell r="D1670">
            <v>3531.1254827398143</v>
          </cell>
        </row>
        <row r="1671">
          <cell r="B1671" t="str">
            <v>TA138SER0S1C4300FS-3</v>
          </cell>
          <cell r="C1671" t="str">
            <v>Torre de suspensión tipo SS1 (5°)Tipo SS1-3</v>
          </cell>
          <cell r="D1671">
            <v>4040.1165433149226</v>
          </cell>
        </row>
        <row r="1672">
          <cell r="B1672" t="str">
            <v>TA138SER0S1C4300FS±0</v>
          </cell>
          <cell r="C1672" t="str">
            <v>Torre de suspensión tipo SS1 (5°)Tipo SS1±0</v>
          </cell>
          <cell r="D1672">
            <v>4544.5630408491816</v>
          </cell>
        </row>
        <row r="1673">
          <cell r="B1673" t="str">
            <v>TA138SER0S1C4300FS+3</v>
          </cell>
          <cell r="C1673" t="str">
            <v>Torre de suspensión tipo SS1 (5°)Tipo SS1+3</v>
          </cell>
          <cell r="D1673">
            <v>5044.464975342592</v>
          </cell>
        </row>
        <row r="1674">
          <cell r="B1674" t="str">
            <v>TA138SER0S1C4300FS+6</v>
          </cell>
          <cell r="C1674" t="str">
            <v>Torre de suspensión tipo SS1 (5°)Tipo SS1+6</v>
          </cell>
          <cell r="D1674">
            <v>5544.3669098360015</v>
          </cell>
        </row>
        <row r="1675">
          <cell r="B1675" t="str">
            <v>TA138SER0S1C4300FA-3</v>
          </cell>
          <cell r="C1675" t="str">
            <v>Torre de ángulo menor tipo AS1 (30°)Tipo AS1-3</v>
          </cell>
          <cell r="D1675">
            <v>6215.6806731041606</v>
          </cell>
        </row>
        <row r="1676">
          <cell r="B1676" t="str">
            <v>TA138SER0S1C4300FA±0</v>
          </cell>
          <cell r="C1676" t="str">
            <v>Torre de ángulo menor tipo AS1 (30°)Tipo AS1±0</v>
          </cell>
          <cell r="D1676">
            <v>6898.6466960090575</v>
          </cell>
        </row>
        <row r="1677">
          <cell r="B1677" t="str">
            <v>TA138SER0S1C4300FA+3</v>
          </cell>
          <cell r="C1677" t="str">
            <v>Torre de ángulo menor tipo AS1 (30°)Tipo AS1+3</v>
          </cell>
          <cell r="D1677">
            <v>7581.6127189139543</v>
          </cell>
        </row>
        <row r="1678">
          <cell r="B1678" t="str">
            <v>TA138SER0S1C4300FB-3</v>
          </cell>
          <cell r="C1678" t="str">
            <v>Torre de ángulo mayor tipo BS1 (65°)Tipo BS1-3</v>
          </cell>
          <cell r="D1678">
            <v>8388.0093285038456</v>
          </cell>
        </row>
        <row r="1679">
          <cell r="B1679" t="str">
            <v>TA138SER0S1C4300FB±0</v>
          </cell>
          <cell r="C1679" t="str">
            <v>Torre de ángulo mayor tipo BS1 (65°)Tipo BS1±0</v>
          </cell>
          <cell r="D1679">
            <v>9340.7676263962639</v>
          </cell>
        </row>
        <row r="1680">
          <cell r="B1680" t="str">
            <v>TA138SER0S1C4300FB+3</v>
          </cell>
          <cell r="C1680" t="str">
            <v>Torre de ángulo mayor tipo BS1 (65°)Tipo BS1+3</v>
          </cell>
          <cell r="D1680">
            <v>10461.659741563817</v>
          </cell>
        </row>
        <row r="1681">
          <cell r="B1681" t="str">
            <v>TA138SER0S1C4300FR-3</v>
          </cell>
          <cell r="C1681" t="str">
            <v>Torre de anclaje, retención intermedia y terminal (15°) Tipo RS1-3</v>
          </cell>
          <cell r="D1681">
            <v>10800.103774971032</v>
          </cell>
        </row>
        <row r="1682">
          <cell r="B1682" t="str">
            <v>TA138SER0S1C4300FR±0</v>
          </cell>
          <cell r="C1682" t="str">
            <v>Torre de anclaje, retención intermedia y terminal (15°) Tipo RS1±0</v>
          </cell>
          <cell r="D1682">
            <v>12040.249470424784</v>
          </cell>
        </row>
        <row r="1683">
          <cell r="B1683" t="str">
            <v>TA138SER0S1C4300FR+3</v>
          </cell>
          <cell r="C1683" t="str">
            <v>Torre de anclaje, retención intermedia y terminal (15°) Tipo RS1+3</v>
          </cell>
          <cell r="D1683">
            <v>13280.395165878535</v>
          </cell>
        </row>
        <row r="1684">
          <cell r="B1684" t="str">
            <v>TA138SER0S1C4240FS-6</v>
          </cell>
          <cell r="C1684" t="str">
            <v>Torre de suspensión tipo SS1 (5°)Tipo SS1-6</v>
          </cell>
          <cell r="D1684">
            <v>3075.9373449134669</v>
          </cell>
        </row>
        <row r="1685">
          <cell r="B1685" t="str">
            <v>TA138SER0S1C4240FS-3</v>
          </cell>
          <cell r="C1685" t="str">
            <v>Torre de suspensión tipo SS1 (5°)Tipo SS1-3</v>
          </cell>
          <cell r="D1685">
            <v>3519.3157009370298</v>
          </cell>
        </row>
        <row r="1686">
          <cell r="B1686" t="str">
            <v>TA138SER0S1C4240FS±0</v>
          </cell>
          <cell r="C1686" t="str">
            <v>Torre de suspensión tipo SS1 (5°)Tipo SS1±0</v>
          </cell>
          <cell r="D1686">
            <v>3958.7353216389533</v>
          </cell>
        </row>
        <row r="1687">
          <cell r="B1687" t="str">
            <v>TA138SER0S1C4240FS+3</v>
          </cell>
          <cell r="C1687" t="str">
            <v>Torre de suspensión tipo SS1 (5°)Tipo SS1+3</v>
          </cell>
          <cell r="D1687">
            <v>4394.1962070192385</v>
          </cell>
        </row>
        <row r="1688">
          <cell r="B1688" t="str">
            <v>TA138SER0S1C4240FS+6</v>
          </cell>
          <cell r="C1688" t="str">
            <v>Torre de suspensión tipo SS1 (5°)Tipo SS1+6</v>
          </cell>
          <cell r="D1688">
            <v>4829.6570923995232</v>
          </cell>
        </row>
        <row r="1689">
          <cell r="B1689" t="str">
            <v>TA138SER0S1C4240FA-3</v>
          </cell>
          <cell r="C1689" t="str">
            <v>Torre de ángulo menor tipo AS1 (30°)Tipo AS1-3</v>
          </cell>
          <cell r="D1689">
            <v>5414.4335566413856</v>
          </cell>
        </row>
        <row r="1690">
          <cell r="B1690" t="str">
            <v>TA138SER0S1C4240FA±0</v>
          </cell>
          <cell r="C1690" t="str">
            <v>Torre de ángulo menor tipo AS1 (30°)Tipo AS1±0</v>
          </cell>
          <cell r="D1690">
            <v>6009.3602182479308</v>
          </cell>
        </row>
        <row r="1691">
          <cell r="B1691" t="str">
            <v>TA138SER0S1C4240FA+3</v>
          </cell>
          <cell r="C1691" t="str">
            <v>Torre de ángulo menor tipo AS1 (30°)Tipo AS1+3</v>
          </cell>
          <cell r="D1691">
            <v>6604.286879854476</v>
          </cell>
        </row>
        <row r="1692">
          <cell r="B1692" t="str">
            <v>TA138SER0S1C4240FB-3</v>
          </cell>
          <cell r="C1692" t="str">
            <v>Torre de ángulo mayor tipo BS1 (65°)Tipo BS1-3</v>
          </cell>
          <cell r="D1692">
            <v>7306.7330144859134</v>
          </cell>
        </row>
        <row r="1693">
          <cell r="B1693" t="str">
            <v>TA138SER0S1C4240FB±0</v>
          </cell>
          <cell r="C1693" t="str">
            <v>Torre de ángulo mayor tipo BS1 (65°)Tipo BS1±0</v>
          </cell>
          <cell r="D1693">
            <v>8136.6737355076984</v>
          </cell>
        </row>
        <row r="1694">
          <cell r="B1694" t="str">
            <v>TA138SER0S1C4240FB+3</v>
          </cell>
          <cell r="C1694" t="str">
            <v>Torre de ángulo mayor tipo BS1 (65°)Tipo BS1+3</v>
          </cell>
          <cell r="D1694">
            <v>9113.0745837686227</v>
          </cell>
        </row>
        <row r="1695">
          <cell r="B1695" t="str">
            <v>TA138SER0S1C4240FR-3</v>
          </cell>
          <cell r="C1695" t="str">
            <v>Torre de anclaje, retención intermedia y terminal (15°) Tipo RS1-3</v>
          </cell>
          <cell r="D1695">
            <v>9407.8906832272714</v>
          </cell>
        </row>
        <row r="1696">
          <cell r="B1696" t="str">
            <v>TA138SER0S1C4240FR±0</v>
          </cell>
          <cell r="C1696" t="str">
            <v>Torre de anclaje, retención intermedia y terminal (15°) Tipo RS1±0</v>
          </cell>
          <cell r="D1696">
            <v>10488.172445069422</v>
          </cell>
        </row>
        <row r="1697">
          <cell r="B1697" t="str">
            <v>TA138SER0S1C4240FR+3</v>
          </cell>
          <cell r="C1697" t="str">
            <v>Torre de anclaje, retención intermedia y terminal (15°) Tipo RS1+3</v>
          </cell>
          <cell r="D1697">
            <v>11568.454206911572</v>
          </cell>
        </row>
        <row r="1698">
          <cell r="B1698" t="str">
            <v>TA060SIR2S1C2250FS-6</v>
          </cell>
          <cell r="C1698" t="str">
            <v>Torre de suspensión tipo S1 (5°)Tipo S1-6</v>
          </cell>
          <cell r="D1698">
            <v>3113.8806008362226</v>
          </cell>
        </row>
        <row r="1699">
          <cell r="B1699" t="str">
            <v>TA060SIR2S1C2250FS-3</v>
          </cell>
          <cell r="C1699" t="str">
            <v>Torre de suspensión tipo S1 (5°)Tipo S1-3</v>
          </cell>
          <cell r="D1699">
            <v>3562.7282550108134</v>
          </cell>
        </row>
        <row r="1700">
          <cell r="B1700" t="str">
            <v>TA060SIR2S1C2250FS±0</v>
          </cell>
          <cell r="C1700" t="str">
            <v>Torre de suspensión tipo S1 (5°)Tipo S1±0</v>
          </cell>
          <cell r="D1700">
            <v>4007.5683408445593</v>
          </cell>
        </row>
        <row r="1701">
          <cell r="B1701" t="str">
            <v>TA060SIR2S1C2250FS+3</v>
          </cell>
          <cell r="C1701" t="str">
            <v>Torre de suspensión tipo S1 (5°)Tipo S1+3</v>
          </cell>
          <cell r="D1701">
            <v>4448.4008583374616</v>
          </cell>
        </row>
        <row r="1702">
          <cell r="B1702" t="str">
            <v>TA060SIR2S1C2250FS+6</v>
          </cell>
          <cell r="C1702" t="str">
            <v>Torre de suspensión tipo S1 (5°)Tipo S1+6</v>
          </cell>
          <cell r="D1702">
            <v>4889.2333758303621</v>
          </cell>
        </row>
        <row r="1703">
          <cell r="B1703" t="str">
            <v>TA060SIR2S1C2250FA-3</v>
          </cell>
          <cell r="C1703" t="str">
            <v>Torre de ángulo menor tipo A1 (30°)Tipo A1-3</v>
          </cell>
          <cell r="D1703">
            <v>5481.2233560032391</v>
          </cell>
        </row>
        <row r="1704">
          <cell r="B1704" t="str">
            <v>TA060SIR2S1C2250FA±0</v>
          </cell>
          <cell r="C1704" t="str">
            <v>Torre de ángulo menor tipo A1 (30°)Tipo A1±0</v>
          </cell>
          <cell r="D1704">
            <v>6083.4887414020413</v>
          </cell>
        </row>
        <row r="1705">
          <cell r="B1705" t="str">
            <v>TA060SIR2S1C2250FA+3</v>
          </cell>
          <cell r="C1705" t="str">
            <v>Torre de ángulo menor tipo A1 (30°)Tipo A1+3</v>
          </cell>
          <cell r="D1705">
            <v>6685.7541268008436</v>
          </cell>
        </row>
        <row r="1706">
          <cell r="B1706" t="str">
            <v>TA060SIR2S1C2250FB-3</v>
          </cell>
          <cell r="C1706" t="str">
            <v>Torre de ángulo mayor tipo B1 (65°)Tipo B1-3</v>
          </cell>
          <cell r="D1706">
            <v>7396.8652927608118</v>
          </cell>
        </row>
        <row r="1707">
          <cell r="B1707" t="str">
            <v>TA060SIR2S1C2250FB±0</v>
          </cell>
          <cell r="C1707" t="str">
            <v>Torre de ángulo mayor tipo B1 (65°)Tipo B1±0</v>
          </cell>
          <cell r="D1707">
            <v>8237.0437558583653</v>
          </cell>
        </row>
        <row r="1708">
          <cell r="B1708" t="str">
            <v>TA060SIR2S1C2250FB+3</v>
          </cell>
          <cell r="C1708" t="str">
            <v>Torre de ángulo mayor tipo B1 (65°)Tipo B1+3</v>
          </cell>
          <cell r="D1708">
            <v>9225.4890065613708</v>
          </cell>
        </row>
        <row r="1709">
          <cell r="B1709" t="str">
            <v>TA060SIR2S1C2250FR-3</v>
          </cell>
          <cell r="C1709" t="str">
            <v>Torre de anclaje, retención intermedia y terminal (15°) Tipo R1-3</v>
          </cell>
          <cell r="D1709">
            <v>9523.941812967385</v>
          </cell>
        </row>
        <row r="1710">
          <cell r="B1710" t="str">
            <v>TA060SIR2S1C2250FR±0</v>
          </cell>
          <cell r="C1710" t="str">
            <v>Torre de anclaje, retención intermedia y terminal (15°) Tipo R1±0</v>
          </cell>
          <cell r="D1710">
            <v>10617.549401301432</v>
          </cell>
        </row>
        <row r="1711">
          <cell r="B1711" t="str">
            <v>TA060SIR2S1C2250FR+3</v>
          </cell>
          <cell r="C1711" t="str">
            <v>Torre de anclaje, retención intermedia y terminal (15°) Tipo R1+3</v>
          </cell>
          <cell r="D1711">
            <v>11711.156989635479</v>
          </cell>
        </row>
        <row r="1712">
          <cell r="B1712" t="str">
            <v>TA060SIR2D1C2250FS-6</v>
          </cell>
          <cell r="C1712" t="str">
            <v>Torre de suspensión tipo S2 (5°)Tipo S2-6</v>
          </cell>
          <cell r="D1712">
            <v>4044.4643225101745</v>
          </cell>
        </row>
        <row r="1713">
          <cell r="B1713" t="str">
            <v>TA060SIR2D1C2250FS-3</v>
          </cell>
          <cell r="C1713" t="str">
            <v>Torre de suspensión tipo S2 (5°)Tipo S2-3</v>
          </cell>
          <cell r="D1713">
            <v>4627.4501707999298</v>
          </cell>
        </row>
        <row r="1714">
          <cell r="B1714" t="str">
            <v>TA060SIR2D1C2250FS±0</v>
          </cell>
          <cell r="C1714" t="str">
            <v>Torre de suspensión tipo S2 (5°)Tipo S2±0</v>
          </cell>
          <cell r="D1714">
            <v>5205.2307883013827</v>
          </cell>
        </row>
        <row r="1715">
          <cell r="B1715" t="str">
            <v>TA060SIR2D1C2250FS+3</v>
          </cell>
          <cell r="C1715" t="str">
            <v>Torre de suspensión tipo S2 (5°)Tipo S2+3</v>
          </cell>
          <cell r="D1715">
            <v>5777.8061750145353</v>
          </cell>
        </row>
        <row r="1716">
          <cell r="B1716" t="str">
            <v>TA060SIR2D1C2250FS+6</v>
          </cell>
          <cell r="C1716" t="str">
            <v>Torre de suspensión tipo S2 (5°)Tipo S2+6</v>
          </cell>
          <cell r="D1716">
            <v>6350.3815617276869</v>
          </cell>
        </row>
        <row r="1717">
          <cell r="B1717" t="str">
            <v>TA060SIR2D1C2250FA-3</v>
          </cell>
          <cell r="C1717" t="str">
            <v>Torre de ángulo menor tipo A2 (30°)Tipo A2-3</v>
          </cell>
          <cell r="D1717">
            <v>7119.2878433139913</v>
          </cell>
        </row>
        <row r="1718">
          <cell r="B1718" t="str">
            <v>TA060SIR2D1C2250FA±0</v>
          </cell>
          <cell r="C1718" t="str">
            <v>Torre de ángulo menor tipo A2 (30°)Tipo A2±0</v>
          </cell>
          <cell r="D1718">
            <v>7901.5403366414994</v>
          </cell>
        </row>
        <row r="1719">
          <cell r="B1719" t="str">
            <v>TA060SIR2D1C2250FA+3</v>
          </cell>
          <cell r="C1719" t="str">
            <v>Torre de ángulo menor tipo A2 (30°)Tipo A2+3</v>
          </cell>
          <cell r="D1719">
            <v>8683.7928299690084</v>
          </cell>
        </row>
        <row r="1720">
          <cell r="B1720" t="str">
            <v>TA060SIR2D1C2250FB-3</v>
          </cell>
          <cell r="C1720" t="str">
            <v>Torre de ángulo mayor tipo B2 (65°)Tipo B2-3</v>
          </cell>
          <cell r="D1720">
            <v>9607.4196829997054</v>
          </cell>
        </row>
        <row r="1721">
          <cell r="B1721" t="str">
            <v>TA060SIR2D1C2250FB±0</v>
          </cell>
          <cell r="C1721" t="str">
            <v>Torre de ángulo mayor tipo B2 (65°)Tipo B2±0</v>
          </cell>
          <cell r="D1721">
            <v>10698.68561581259</v>
          </cell>
        </row>
        <row r="1722">
          <cell r="B1722" t="str">
            <v>TA060SIR2D1C2250FB+3</v>
          </cell>
          <cell r="C1722" t="str">
            <v>Torre de ángulo mayor tipo B2 (65°)Tipo B2+3</v>
          </cell>
          <cell r="D1722">
            <v>11982.527889710102</v>
          </cell>
        </row>
        <row r="1723">
          <cell r="B1723" t="str">
            <v>TA060SIR2D1C2250FR-3</v>
          </cell>
          <cell r="C1723" t="str">
            <v>Torre de anclaje, retención intermedia y terminal (15°) Tipo R2-3</v>
          </cell>
          <cell r="D1723">
            <v>12370.173365627837</v>
          </cell>
        </row>
        <row r="1724">
          <cell r="B1724" t="str">
            <v>TA060SIR2D1C2250FR±0</v>
          </cell>
          <cell r="C1724" t="str">
            <v>Torre de anclaje, retención intermedia y terminal (15°) Tipo R2±0</v>
          </cell>
          <cell r="D1724">
            <v>13790.605758782427</v>
          </cell>
        </row>
        <row r="1725">
          <cell r="B1725" t="str">
            <v>TA060SIR2D1C2250FR+3</v>
          </cell>
          <cell r="C1725" t="str">
            <v>Torre de anclaje, retención intermedia y terminal (15°) Tipo R2+3</v>
          </cell>
          <cell r="D1725">
            <v>15211.038151937017</v>
          </cell>
        </row>
        <row r="1726">
          <cell r="B1726" t="str">
            <v>TA060SIR1S1C1070FS-6</v>
          </cell>
          <cell r="C1726" t="str">
            <v>Torre de suspensión tipo S1 (5°)Tipo S1-6</v>
          </cell>
          <cell r="D1726">
            <v>2203.1158806106387</v>
          </cell>
        </row>
        <row r="1727">
          <cell r="B1727" t="str">
            <v>TA060SIR1S1C1070FS-3</v>
          </cell>
          <cell r="C1727" t="str">
            <v>Torre de suspensión tipo S1 (5°)Tipo S1-3</v>
          </cell>
          <cell r="D1727">
            <v>2520.6821336716316</v>
          </cell>
        </row>
        <row r="1728">
          <cell r="B1728" t="str">
            <v>TA060SIR1S1C1070FS±0</v>
          </cell>
          <cell r="C1728" t="str">
            <v>Torre de suspensión tipo S1 (5°)Tipo S1±0</v>
          </cell>
          <cell r="D1728">
            <v>2835.4129737588655</v>
          </cell>
        </row>
        <row r="1729">
          <cell r="B1729" t="str">
            <v>TA060SIR1S1C1070FS+3</v>
          </cell>
          <cell r="C1729" t="str">
            <v>Torre de suspensión tipo S1 (5°)Tipo S1+3</v>
          </cell>
          <cell r="D1729">
            <v>3147.3084008723408</v>
          </cell>
        </row>
        <row r="1730">
          <cell r="B1730" t="str">
            <v>TA060SIR1S1C1070FS+6</v>
          </cell>
          <cell r="C1730" t="str">
            <v>Torre de suspensión tipo S1 (5°)Tipo S1+6</v>
          </cell>
          <cell r="D1730">
            <v>3459.2038279858157</v>
          </cell>
        </row>
        <row r="1731">
          <cell r="B1731" t="str">
            <v>TA060SIR1S1C1070FA-3</v>
          </cell>
          <cell r="C1731" t="str">
            <v>Torre de ángulo menor tipo A1 (30°)Tipo A1-3</v>
          </cell>
          <cell r="D1731">
            <v>3878.0453616435284</v>
          </cell>
        </row>
        <row r="1732">
          <cell r="B1732" t="str">
            <v>TA060SIR1S1C1070FA±0</v>
          </cell>
          <cell r="C1732" t="str">
            <v>Torre de ángulo menor tipo A1 (30°)Tipo A1±0</v>
          </cell>
          <cell r="D1732">
            <v>4304.156894165958</v>
          </cell>
        </row>
        <row r="1733">
          <cell r="B1733" t="str">
            <v>TA060SIR1S1C1070FA+3</v>
          </cell>
          <cell r="C1733" t="str">
            <v>Torre de ángulo menor tipo A1 (30°)Tipo A1+3</v>
          </cell>
          <cell r="D1733">
            <v>4730.268426688388</v>
          </cell>
        </row>
        <row r="1734">
          <cell r="B1734" t="str">
            <v>TA060SIR1S1C1070FB-3</v>
          </cell>
          <cell r="C1734" t="str">
            <v>Torre de ángulo mayor tipo B1 (65°)Tipo B1-3</v>
          </cell>
          <cell r="D1734">
            <v>5233.3899343612356</v>
          </cell>
        </row>
        <row r="1735">
          <cell r="B1735" t="str">
            <v>TA060SIR1S1C1070FB±0</v>
          </cell>
          <cell r="C1735" t="str">
            <v>Torre de ángulo mayor tipo B1 (65°)Tipo B1±0</v>
          </cell>
          <cell r="D1735">
            <v>5827.8284347007075</v>
          </cell>
        </row>
        <row r="1736">
          <cell r="B1736" t="str">
            <v>TA060SIR1S1C1070FB+3</v>
          </cell>
          <cell r="C1736" t="str">
            <v>Torre de ángulo mayor tipo B1 (65°)Tipo B1+3</v>
          </cell>
          <cell r="D1736">
            <v>6527.1678468647933</v>
          </cell>
        </row>
        <row r="1737">
          <cell r="B1737" t="str">
            <v>TA060SIR1S1C1070FR-3</v>
          </cell>
          <cell r="C1737" t="str">
            <v>Torre de anclaje, retención intermedia y terminal (15°) Tipo R1-3</v>
          </cell>
          <cell r="D1737">
            <v>6738.3275545393026</v>
          </cell>
        </row>
        <row r="1738">
          <cell r="B1738" t="str">
            <v>TA060SIR1S1C1070FR±0</v>
          </cell>
          <cell r="C1738" t="str">
            <v>Torre de anclaje, retención intermedia y terminal (15°) Tipo R1±0</v>
          </cell>
          <cell r="D1738">
            <v>7512.0708523292114</v>
          </cell>
        </row>
        <row r="1739">
          <cell r="B1739" t="str">
            <v>TA060SIR1S1C1070FR+3</v>
          </cell>
          <cell r="C1739" t="str">
            <v>Torre de anclaje, retención intermedia y terminal (15°) Tipo R1+3</v>
          </cell>
          <cell r="D1739">
            <v>8285.8141501191203</v>
          </cell>
        </row>
        <row r="1740">
          <cell r="B1740" t="str">
            <v>TA060SIR1D1C1070FS-6</v>
          </cell>
          <cell r="C1740" t="str">
            <v>Torre de suspensión tipo S2 (5°)Tipo S2-6</v>
          </cell>
          <cell r="D1740">
            <v>2737.5499388666085</v>
          </cell>
        </row>
        <row r="1741">
          <cell r="B1741" t="str">
            <v>TA060SIR1D1C1070FS-3</v>
          </cell>
          <cell r="C1741" t="str">
            <v>Torre de suspensión tipo S2 (5°)Tipo S2-3</v>
          </cell>
          <cell r="D1741">
            <v>3132.1517318563901</v>
          </cell>
        </row>
        <row r="1742">
          <cell r="B1742" t="str">
            <v>TA060SIR1D1C1070FS±0</v>
          </cell>
          <cell r="C1742" t="str">
            <v>Torre de suspensión tipo S2 (5°)Tipo S2±0</v>
          </cell>
          <cell r="D1742">
            <v>3523.2302945516199</v>
          </cell>
        </row>
        <row r="1743">
          <cell r="B1743" t="str">
            <v>TA060SIR1D1C1070FS+3</v>
          </cell>
          <cell r="C1743" t="str">
            <v>Torre de suspensión tipo S2 (5°)Tipo S2+3</v>
          </cell>
          <cell r="D1743">
            <v>3910.7856269522986</v>
          </cell>
        </row>
        <row r="1744">
          <cell r="B1744" t="str">
            <v>TA060SIR1D1C1070FS+6</v>
          </cell>
          <cell r="C1744" t="str">
            <v>Torre de suspensión tipo S2 (5°)Tipo S2+6</v>
          </cell>
          <cell r="D1744">
            <v>4298.3409593529759</v>
          </cell>
        </row>
        <row r="1745">
          <cell r="B1745" t="str">
            <v>TA060SIR1D1C1070FA-3</v>
          </cell>
          <cell r="C1745" t="str">
            <v>Torre de ángulo menor tipo A2 (30°)Tipo A2-3</v>
          </cell>
          <cell r="D1745">
            <v>4818.7854920035525</v>
          </cell>
        </row>
        <row r="1746">
          <cell r="B1746" t="str">
            <v>TA060SIR1D1C1070FA±0</v>
          </cell>
          <cell r="C1746" t="str">
            <v>Torre de ángulo menor tipo A2 (30°)Tipo A2±0</v>
          </cell>
          <cell r="D1746">
            <v>5348.2635871293587</v>
          </cell>
        </row>
        <row r="1747">
          <cell r="B1747" t="str">
            <v>TA060SIR1D1C1070FA+3</v>
          </cell>
          <cell r="C1747" t="str">
            <v>Torre de ángulo menor tipo A2 (30°)Tipo A2+3</v>
          </cell>
          <cell r="D1747">
            <v>5877.741682255165</v>
          </cell>
        </row>
        <row r="1748">
          <cell r="B1748" t="str">
            <v>TA060SIR1D1C1070FB-3</v>
          </cell>
          <cell r="C1748" t="str">
            <v>Torre de ángulo mayor tipo B2 (65°)Tipo B2-3</v>
          </cell>
          <cell r="D1748">
            <v>6502.9109094818905</v>
          </cell>
        </row>
        <row r="1749">
          <cell r="B1749" t="str">
            <v>TA060SIR1D1C1070FB±0</v>
          </cell>
          <cell r="C1749" t="str">
            <v>Torre de ángulo mayor tipo B2 (65°)Tipo B2±0</v>
          </cell>
          <cell r="D1749">
            <v>7241.5488969731523</v>
          </cell>
        </row>
        <row r="1750">
          <cell r="B1750" t="str">
            <v>TA060SIR1D1C1070FB+3</v>
          </cell>
          <cell r="C1750" t="str">
            <v>Torre de ángulo mayor tipo B2 (65°)Tipo B2+3</v>
          </cell>
          <cell r="D1750">
            <v>8110.5347646099317</v>
          </cell>
        </row>
        <row r="1751">
          <cell r="B1751" t="str">
            <v>TA060SIR1D1C1070FR-3</v>
          </cell>
          <cell r="C1751" t="str">
            <v>Torre de anclaje, retención intermedia y terminal (15°) Tipo R2-3</v>
          </cell>
          <cell r="D1751">
            <v>8372.9178057939571</v>
          </cell>
        </row>
        <row r="1752">
          <cell r="B1752" t="str">
            <v>TA060SIR1D1C1070FR±0</v>
          </cell>
          <cell r="C1752" t="str">
            <v>Torre de anclaje, retención intermedia y terminal (15°) Tipo R2±0</v>
          </cell>
          <cell r="D1752">
            <v>9334.356528198392</v>
          </cell>
        </row>
        <row r="1753">
          <cell r="B1753" t="str">
            <v>TA060SIR1D1C1070FR+3</v>
          </cell>
          <cell r="C1753" t="str">
            <v>Torre de anclaje, retención intermedia y terminal (15°) Tipo R2+3</v>
          </cell>
          <cell r="D1753">
            <v>10295.795250602827</v>
          </cell>
        </row>
        <row r="1754">
          <cell r="B1754" t="str">
            <v>TA060SIR1S1C1240FS-6</v>
          </cell>
          <cell r="C1754" t="str">
            <v>Torre de suspensión tipo S1 (5°)Tipo S1-6</v>
          </cell>
          <cell r="D1754">
            <v>2758.0997945338095</v>
          </cell>
        </row>
        <row r="1755">
          <cell r="B1755" t="str">
            <v>TA060SIR1S1C1240FS-3</v>
          </cell>
          <cell r="C1755" t="str">
            <v>Torre de suspensión tipo S1 (5°)Tipo S1-3</v>
          </cell>
          <cell r="D1755">
            <v>3155.6637288810252</v>
          </cell>
        </row>
        <row r="1756">
          <cell r="B1756" t="str">
            <v>TA060SIR1S1C1240FS±0</v>
          </cell>
          <cell r="C1756" t="str">
            <v>Torre de suspensión tipo S1 (5°)Tipo S1±0</v>
          </cell>
          <cell r="D1756">
            <v>3549.6779852429981</v>
          </cell>
        </row>
        <row r="1757">
          <cell r="B1757" t="str">
            <v>TA060SIR1S1C1240FS+3</v>
          </cell>
          <cell r="C1757" t="str">
            <v>Torre de suspensión tipo S1 (5°)Tipo S1+3</v>
          </cell>
          <cell r="D1757">
            <v>3940.1425636197282</v>
          </cell>
        </row>
        <row r="1758">
          <cell r="B1758" t="str">
            <v>TA060SIR1S1C1240FS+6</v>
          </cell>
          <cell r="C1758" t="str">
            <v>Torre de suspensión tipo S1 (5°)Tipo S1+6</v>
          </cell>
          <cell r="D1758">
            <v>4330.6071419964574</v>
          </cell>
        </row>
        <row r="1759">
          <cell r="B1759" t="str">
            <v>TA060SIR1S1C1240FA-3</v>
          </cell>
          <cell r="C1759" t="str">
            <v>Torre de ángulo menor tipo A1 (30°)Tipo A1-3</v>
          </cell>
          <cell r="D1759">
            <v>4854.9584746205828</v>
          </cell>
        </row>
        <row r="1760">
          <cell r="B1760" t="str">
            <v>TA060SIR1S1C1240FA±0</v>
          </cell>
          <cell r="C1760" t="str">
            <v>Torre de ángulo menor tipo A1 (30°)Tipo A1±0</v>
          </cell>
          <cell r="D1760">
            <v>5388.4111815988708</v>
          </cell>
        </row>
        <row r="1761">
          <cell r="B1761" t="str">
            <v>TA060SIR1S1C1240FA+3</v>
          </cell>
          <cell r="C1761" t="str">
            <v>Torre de ángulo menor tipo A1 (30°)Tipo A1+3</v>
          </cell>
          <cell r="D1761">
            <v>5921.8638885771588</v>
          </cell>
        </row>
        <row r="1762">
          <cell r="B1762" t="str">
            <v>TA060SIR1S1C1240FB-3</v>
          </cell>
          <cell r="C1762" t="str">
            <v>Torre de ángulo mayor tipo B1 (65°)Tipo B1-3</v>
          </cell>
          <cell r="D1762">
            <v>6551.7260484166145</v>
          </cell>
        </row>
        <row r="1763">
          <cell r="B1763" t="str">
            <v>TA060SIR1S1C1240FB±0</v>
          </cell>
          <cell r="C1763" t="str">
            <v>Torre de ángulo mayor tipo B1 (65°)Tipo B1±0</v>
          </cell>
          <cell r="D1763">
            <v>7295.9087398848715</v>
          </cell>
        </row>
        <row r="1764">
          <cell r="B1764" t="str">
            <v>TA060SIR1S1C1240FB+3</v>
          </cell>
          <cell r="C1764" t="str">
            <v>Torre de ángulo mayor tipo B1 (65°)Tipo B1+3</v>
          </cell>
          <cell r="D1764">
            <v>8171.4177886710568</v>
          </cell>
        </row>
        <row r="1765">
          <cell r="B1765" t="str">
            <v>TA060SIR1S1C1240FR-3</v>
          </cell>
          <cell r="C1765" t="str">
            <v>Torre de anclaje, retención intermedia y terminal (15°) Tipo R1-3</v>
          </cell>
          <cell r="D1765">
            <v>8435.7704500433047</v>
          </cell>
        </row>
        <row r="1766">
          <cell r="B1766" t="str">
            <v>TA060SIR1S1C1240FR±0</v>
          </cell>
          <cell r="C1766" t="str">
            <v>Torre de anclaje, retención intermedia y terminal (15°) Tipo R1±0</v>
          </cell>
          <cell r="D1766">
            <v>9404.4263657115989</v>
          </cell>
        </row>
        <row r="1767">
          <cell r="B1767" t="str">
            <v>TA060SIR1S1C1240FR+3</v>
          </cell>
          <cell r="C1767" t="str">
            <v>Torre de anclaje, retención intermedia y terminal (15°) Tipo R1+3</v>
          </cell>
          <cell r="D1767">
            <v>10373.082281379893</v>
          </cell>
        </row>
        <row r="1768">
          <cell r="B1768" t="str">
            <v>TA060SIR1S1C1120FS-6</v>
          </cell>
          <cell r="C1768" t="str">
            <v>Torre de suspensión tipo S1 (5°)Tipo S1-6</v>
          </cell>
          <cell r="D1768">
            <v>2378.1113983053115</v>
          </cell>
        </row>
        <row r="1769">
          <cell r="B1769" t="str">
            <v>TA060SIR1S1C1120FS-3</v>
          </cell>
          <cell r="C1769" t="str">
            <v>Torre de suspensión tipo S1 (5°)Tipo S1-3</v>
          </cell>
          <cell r="D1769">
            <v>2720.9022304934647</v>
          </cell>
        </row>
        <row r="1770">
          <cell r="B1770" t="str">
            <v>TA060SIR1S1C1120FS±0</v>
          </cell>
          <cell r="C1770" t="str">
            <v>Torre de suspensión tipo S1 (5°)Tipo S1±0</v>
          </cell>
          <cell r="D1770">
            <v>3060.6324302513663</v>
          </cell>
        </row>
        <row r="1771">
          <cell r="B1771" t="str">
            <v>TA060SIR1S1C1120FS+3</v>
          </cell>
          <cell r="C1771" t="str">
            <v>Torre de suspensión tipo S1 (5°)Tipo S1+3</v>
          </cell>
          <cell r="D1771">
            <v>3397.3019975790166</v>
          </cell>
        </row>
        <row r="1772">
          <cell r="B1772" t="str">
            <v>TA060SIR1S1C1120FS+6</v>
          </cell>
          <cell r="C1772" t="str">
            <v>Torre de suspensión tipo S1 (5°)Tipo S1+6</v>
          </cell>
          <cell r="D1772">
            <v>3733.9715649066666</v>
          </cell>
        </row>
        <row r="1773">
          <cell r="B1773" t="str">
            <v>TA060SIR1S1C1120FA-3</v>
          </cell>
          <cell r="C1773" t="str">
            <v>Torre de ángulo menor tipo A1 (30°)Tipo A1-3</v>
          </cell>
          <cell r="D1773">
            <v>4186.0820662385377</v>
          </cell>
        </row>
        <row r="1774">
          <cell r="B1774" t="str">
            <v>TA060SIR1S1C1120FA±0</v>
          </cell>
          <cell r="C1774" t="str">
            <v>Torre de ángulo menor tipo A1 (30°)Tipo A1±0</v>
          </cell>
          <cell r="D1774">
            <v>4646.0400291215738</v>
          </cell>
        </row>
        <row r="1775">
          <cell r="B1775" t="str">
            <v>TA060SIR1S1C1120FA+3</v>
          </cell>
          <cell r="C1775" t="str">
            <v>Torre de ángulo menor tipo A1 (30°)Tipo A1+3</v>
          </cell>
          <cell r="D1775">
            <v>5105.9979920046098</v>
          </cell>
        </row>
        <row r="1776">
          <cell r="B1776" t="str">
            <v>TA060SIR1S1C1120FB-3</v>
          </cell>
          <cell r="C1776" t="str">
            <v>Torre de ángulo mayor tipo B1 (65°)Tipo B1-3</v>
          </cell>
          <cell r="D1776">
            <v>5649.0829030886889</v>
          </cell>
        </row>
        <row r="1777">
          <cell r="B1777" t="str">
            <v>TA060SIR1S1C1120FB±0</v>
          </cell>
          <cell r="C1777" t="str">
            <v>Torre de ángulo mayor tipo B1 (65°)Tipo B1±0</v>
          </cell>
          <cell r="D1777">
            <v>6290.7381994306115</v>
          </cell>
        </row>
        <row r="1778">
          <cell r="B1778" t="str">
            <v>TA060SIR1S1C1120FB+3</v>
          </cell>
          <cell r="C1778" t="str">
            <v>Torre de ángulo mayor tipo B1 (65°)Tipo B1+3</v>
          </cell>
          <cell r="D1778">
            <v>7045.626783362286</v>
          </cell>
        </row>
        <row r="1779">
          <cell r="B1779" t="str">
            <v>TA060SIR1S1C1120FR-3</v>
          </cell>
          <cell r="C1779" t="str">
            <v>Torre de anclaje, retención intermedia y terminal (15°) Tipo R1-3</v>
          </cell>
          <cell r="D1779">
            <v>7273.5591005422539</v>
          </cell>
        </row>
        <row r="1780">
          <cell r="B1780" t="str">
            <v>TA060SIR1S1C1120FR±0</v>
          </cell>
          <cell r="C1780" t="str">
            <v>Torre de anclaje, retención intermedia y terminal (15°) Tipo R1±0</v>
          </cell>
          <cell r="D1780">
            <v>8108.7615390660576</v>
          </cell>
        </row>
        <row r="1781">
          <cell r="B1781" t="str">
            <v>TA060SIR1S1C1120FR+3</v>
          </cell>
          <cell r="C1781" t="str">
            <v>Torre de anclaje, retención intermedia y terminal (15°) Tipo R1+3</v>
          </cell>
          <cell r="D1781">
            <v>8943.9639775898613</v>
          </cell>
        </row>
        <row r="1782">
          <cell r="B1782" t="str">
            <v>TA060SIR1D1C1240FS-6</v>
          </cell>
          <cell r="C1782" t="str">
            <v>Torre de suspensión tipo S2 (5°)Tipo S2-6</v>
          </cell>
          <cell r="D1782">
            <v>3609.9083202685179</v>
          </cell>
        </row>
        <row r="1783">
          <cell r="B1783" t="str">
            <v>TA060SIR1D1C1240FS-3</v>
          </cell>
          <cell r="C1783" t="str">
            <v>Torre de suspensión tipo S2 (5°)Tipo S2-3</v>
          </cell>
          <cell r="D1783">
            <v>4130.2554655324484</v>
          </cell>
        </row>
        <row r="1784">
          <cell r="B1784" t="str">
            <v>TA060SIR1D1C1240FS±0</v>
          </cell>
          <cell r="C1784" t="str">
            <v>Torre de suspensión tipo S2 (5°)Tipo S2±0</v>
          </cell>
          <cell r="D1784">
            <v>4645.9566541422364</v>
          </cell>
        </row>
        <row r="1785">
          <cell r="B1785" t="str">
            <v>TA060SIR1D1C1240FS+3</v>
          </cell>
          <cell r="C1785" t="str">
            <v>Torre de suspensión tipo S2 (5°)Tipo S2+3</v>
          </cell>
          <cell r="D1785">
            <v>5157.0118860978828</v>
          </cell>
        </row>
        <row r="1786">
          <cell r="B1786" t="str">
            <v>TA060SIR1D1C1240FS+6</v>
          </cell>
          <cell r="C1786" t="str">
            <v>Torre de suspensión tipo S2 (5°)Tipo S2+6</v>
          </cell>
          <cell r="D1786">
            <v>5668.0671180535282</v>
          </cell>
        </row>
        <row r="1787">
          <cell r="B1787" t="str">
            <v>TA060SIR1D1C1240FA-3</v>
          </cell>
          <cell r="C1787" t="str">
            <v>Torre de ángulo menor tipo A2 (30°)Tipo A2-3</v>
          </cell>
          <cell r="D1787">
            <v>6354.3585430901121</v>
          </cell>
        </row>
        <row r="1788">
          <cell r="B1788" t="str">
            <v>TA060SIR1D1C1240FA±0</v>
          </cell>
          <cell r="C1788" t="str">
            <v>Torre de ángulo menor tipo A2 (30°)Tipo A2±0</v>
          </cell>
          <cell r="D1788">
            <v>7052.5622009879153</v>
          </cell>
        </row>
        <row r="1789">
          <cell r="B1789" t="str">
            <v>TA060SIR1D1C1240FA+3</v>
          </cell>
          <cell r="C1789" t="str">
            <v>Torre de ángulo menor tipo A2 (30°)Tipo A2+3</v>
          </cell>
          <cell r="D1789">
            <v>7750.7658588857184</v>
          </cell>
        </row>
        <row r="1790">
          <cell r="B1790" t="str">
            <v>TA060SIR1D1C1240FB-3</v>
          </cell>
          <cell r="C1790" t="str">
            <v>Torre de ángulo mayor tipo B2 (65°)Tipo B2-3</v>
          </cell>
          <cell r="D1790">
            <v>8575.1539596835992</v>
          </cell>
        </row>
        <row r="1791">
          <cell r="B1791" t="str">
            <v>TA060SIR1D1C1240FB±0</v>
          </cell>
          <cell r="C1791" t="str">
            <v>Torre de ángulo mayor tipo B2 (65°)Tipo B2±0</v>
          </cell>
          <cell r="D1791">
            <v>9549.1692201376372</v>
          </cell>
        </row>
        <row r="1792">
          <cell r="B1792" t="str">
            <v>TA060SIR1D1C1240FB+3</v>
          </cell>
          <cell r="C1792" t="str">
            <v>Torre de ángulo mayor tipo B2 (65°)Tipo B2+3</v>
          </cell>
          <cell r="D1792">
            <v>10695.069526554154</v>
          </cell>
        </row>
        <row r="1793">
          <cell r="B1793" t="str">
            <v>TA060SIR1D1C1240FR-3</v>
          </cell>
          <cell r="C1793" t="str">
            <v>Torre de anclaje, retención intermedia y terminal (15°) Tipo R2-3</v>
          </cell>
          <cell r="D1793">
            <v>11041.064574907401</v>
          </cell>
        </row>
        <row r="1794">
          <cell r="B1794" t="str">
            <v>TA060SIR1D1C1240FR±0</v>
          </cell>
          <cell r="C1794" t="str">
            <v>Torre de anclaje, retención intermedia y terminal (15°) Tipo R2±0</v>
          </cell>
          <cell r="D1794">
            <v>12308.879124757414</v>
          </cell>
        </row>
        <row r="1795">
          <cell r="B1795" t="str">
            <v>TA060SIR1D1C1240FR+3</v>
          </cell>
          <cell r="C1795" t="str">
            <v>Torre de anclaje, retención intermedia y terminal (15°) Tipo R2+3</v>
          </cell>
          <cell r="D1795">
            <v>13576.693674607426</v>
          </cell>
        </row>
        <row r="1796">
          <cell r="B1796" t="str">
            <v>TA060SIR1D1C1120FS-6</v>
          </cell>
          <cell r="C1796" t="str">
            <v>Torre de suspensión tipo S2 (5°)Tipo S2-6</v>
          </cell>
          <cell r="D1796">
            <v>3019.121220092301</v>
          </cell>
        </row>
        <row r="1797">
          <cell r="B1797" t="str">
            <v>TA060SIR1D1C1120FS-3</v>
          </cell>
          <cell r="C1797" t="str">
            <v>Torre de suspensión tipo S2 (5°)Tipo S2-3</v>
          </cell>
          <cell r="D1797">
            <v>3454.3098644299298</v>
          </cell>
        </row>
        <row r="1798">
          <cell r="B1798" t="str">
            <v>TA060SIR1D1C1120FS±0</v>
          </cell>
          <cell r="C1798" t="str">
            <v>Torre de suspensión tipo S2 (5°)Tipo S2±0</v>
          </cell>
          <cell r="D1798">
            <v>3885.6128958716872</v>
          </cell>
        </row>
        <row r="1799">
          <cell r="B1799" t="str">
            <v>TA060SIR1D1C1120FS+3</v>
          </cell>
          <cell r="C1799" t="str">
            <v>Torre de suspensión tipo S2 (5°)Tipo S2+3</v>
          </cell>
          <cell r="D1799">
            <v>4313.0303144175732</v>
          </cell>
        </row>
        <row r="1800">
          <cell r="B1800" t="str">
            <v>TA060SIR1D1C1120FS+6</v>
          </cell>
          <cell r="C1800" t="str">
            <v>Torre de suspensión tipo S2 (5°)Tipo S2+6</v>
          </cell>
          <cell r="D1800">
            <v>4740.4477329634583</v>
          </cell>
        </row>
        <row r="1801">
          <cell r="B1801" t="str">
            <v>TA060SIR1D1C1120FA-3</v>
          </cell>
          <cell r="C1801" t="str">
            <v>Torre de ángulo menor tipo A2 (30°)Tipo A2-3</v>
          </cell>
          <cell r="D1801">
            <v>5314.4226987158318</v>
          </cell>
        </row>
        <row r="1802">
          <cell r="B1802" t="str">
            <v>TA060SIR1D1C1120FA±0</v>
          </cell>
          <cell r="C1802" t="str">
            <v>Torre de ángulo menor tipo A2 (30°)Tipo A2±0</v>
          </cell>
          <cell r="D1802">
            <v>5898.3603759332209</v>
          </cell>
        </row>
        <row r="1803">
          <cell r="B1803" t="str">
            <v>TA060SIR1D1C1120FA+3</v>
          </cell>
          <cell r="C1803" t="str">
            <v>Torre de ángulo menor tipo A2 (30°)Tipo A2+3</v>
          </cell>
          <cell r="D1803">
            <v>6482.29805315061</v>
          </cell>
        </row>
        <row r="1804">
          <cell r="B1804" t="str">
            <v>TA060SIR1D1C1120FB-3</v>
          </cell>
          <cell r="C1804" t="str">
            <v>Torre de ángulo mayor tipo B2 (65°)Tipo B2-3</v>
          </cell>
          <cell r="D1804">
            <v>7171.7691942141964</v>
          </cell>
        </row>
        <row r="1805">
          <cell r="B1805" t="str">
            <v>TA060SIR1D1C1120FB±0</v>
          </cell>
          <cell r="C1805" t="str">
            <v>Torre de ángulo mayor tipo B2 (65°)Tipo B2±0</v>
          </cell>
          <cell r="D1805">
            <v>7986.3799490135816</v>
          </cell>
        </row>
        <row r="1806">
          <cell r="B1806" t="str">
            <v>TA060SIR1D1C1120FB+3</v>
          </cell>
          <cell r="C1806" t="str">
            <v>Torre de ángulo mayor tipo B2 (65°)Tipo B2+3</v>
          </cell>
          <cell r="D1806">
            <v>8944.7455428952126</v>
          </cell>
        </row>
        <row r="1807">
          <cell r="B1807" t="str">
            <v>TA060SIR1D1C1120FR-3</v>
          </cell>
          <cell r="C1807" t="str">
            <v>Torre de anclaje, retención intermedia y terminal (15°) Tipo R2-3</v>
          </cell>
          <cell r="D1807">
            <v>9234.1160475878187</v>
          </cell>
        </row>
        <row r="1808">
          <cell r="B1808" t="str">
            <v>TA060SIR1D1C1120FR±0</v>
          </cell>
          <cell r="C1808" t="str">
            <v>Torre de anclaje, retención intermedia y terminal (15°) Tipo R2±0</v>
          </cell>
          <cell r="D1808">
            <v>10294.443754278505</v>
          </cell>
        </row>
        <row r="1809">
          <cell r="B1809" t="str">
            <v>TA060SIR1D1C1120FR+3</v>
          </cell>
          <cell r="C1809" t="str">
            <v>Torre de anclaje, retención intermedia y terminal (15°) Tipo R2+3</v>
          </cell>
          <cell r="D1809">
            <v>11354.771460969192</v>
          </cell>
        </row>
        <row r="1810">
          <cell r="B1810" t="str">
            <v>TA060SIR1S1C2250FS-6</v>
          </cell>
          <cell r="C1810" t="str">
            <v>Torre de suspensión tipo S1 (5°)Tipo S1-6</v>
          </cell>
          <cell r="D1810">
            <v>2915.977301234801</v>
          </cell>
        </row>
        <row r="1811">
          <cell r="B1811" t="str">
            <v>TA060SIR1S1C2250FS-3</v>
          </cell>
          <cell r="C1811" t="str">
            <v>Torre de suspensión tipo S1 (5°)Tipo S1-3</v>
          </cell>
          <cell r="D1811">
            <v>3336.2983536650422</v>
          </cell>
        </row>
        <row r="1812">
          <cell r="B1812" t="str">
            <v>TA060SIR1S1C2250FS±0</v>
          </cell>
          <cell r="C1812" t="str">
            <v>Torre de suspensión tipo S1 (5°)Tipo S1±0</v>
          </cell>
          <cell r="D1812">
            <v>3752.8665395557282</v>
          </cell>
        </row>
        <row r="1813">
          <cell r="B1813" t="str">
            <v>TA060SIR1S1C2250FS+3</v>
          </cell>
          <cell r="C1813" t="str">
            <v>Torre de suspensión tipo S1 (5°)Tipo S1+3</v>
          </cell>
          <cell r="D1813">
            <v>4165.6818589068589</v>
          </cell>
        </row>
        <row r="1814">
          <cell r="B1814" t="str">
            <v>TA060SIR1S1C2250FS+6</v>
          </cell>
          <cell r="C1814" t="str">
            <v>Torre de suspensión tipo S1 (5°)Tipo S1+6</v>
          </cell>
          <cell r="D1814">
            <v>4578.4971782579887</v>
          </cell>
        </row>
        <row r="1815">
          <cell r="B1815" t="str">
            <v>TA060SIR1S1C2250FA-3</v>
          </cell>
          <cell r="C1815" t="str">
            <v>Torre de ángulo menor tipo A1 (30°)Tipo A1-3</v>
          </cell>
          <cell r="D1815">
            <v>5132.863117748082</v>
          </cell>
        </row>
        <row r="1816">
          <cell r="B1816" t="str">
            <v>TA060SIR1S1C2250FA±0</v>
          </cell>
          <cell r="C1816" t="str">
            <v>Torre de ángulo menor tipo A1 (30°)Tipo A1±0</v>
          </cell>
          <cell r="D1816">
            <v>5696.8514070455958</v>
          </cell>
        </row>
        <row r="1817">
          <cell r="B1817" t="str">
            <v>TA060SIR1S1C2250FA+3</v>
          </cell>
          <cell r="C1817" t="str">
            <v>Torre de ángulo menor tipo A1 (30°)Tipo A1+3</v>
          </cell>
          <cell r="D1817">
            <v>6260.8396963431096</v>
          </cell>
        </row>
        <row r="1818">
          <cell r="B1818" t="str">
            <v>TA060SIR1S1C2250FB-3</v>
          </cell>
          <cell r="C1818" t="str">
            <v>Torre de ángulo mayor tipo B1 (65°)Tipo B1-3</v>
          </cell>
          <cell r="D1818">
            <v>6926.7560510154844</v>
          </cell>
        </row>
        <row r="1819">
          <cell r="B1819" t="str">
            <v>TA060SIR1S1C2250FB±0</v>
          </cell>
          <cell r="C1819" t="str">
            <v>Torre de ángulo mayor tipo B1 (65°)Tipo B1±0</v>
          </cell>
          <cell r="D1819">
            <v>7713.5368051397372</v>
          </cell>
        </row>
        <row r="1820">
          <cell r="B1820" t="str">
            <v>TA060SIR1S1C2250FB+3</v>
          </cell>
          <cell r="C1820" t="str">
            <v>Torre de ángulo mayor tipo B1 (65°)Tipo B1+3</v>
          </cell>
          <cell r="D1820">
            <v>8639.1612217565071</v>
          </cell>
        </row>
        <row r="1821">
          <cell r="B1821" t="str">
            <v>TA060SIR1S1C2250FR-3</v>
          </cell>
          <cell r="C1821" t="str">
            <v>Torre de anclaje, retención intermedia y terminal (15°) Tipo R1-3</v>
          </cell>
          <cell r="D1821">
            <v>8918.6458008171339</v>
          </cell>
        </row>
        <row r="1822">
          <cell r="B1822" t="str">
            <v>TA060SIR1S1C2250FR±0</v>
          </cell>
          <cell r="C1822" t="str">
            <v>Torre de anclaje, retención intermedia y terminal (15°) Tipo R1±0</v>
          </cell>
          <cell r="D1822">
            <v>9942.7489418251207</v>
          </cell>
        </row>
        <row r="1823">
          <cell r="B1823" t="str">
            <v>TA060SIR1S1C2250FR+3</v>
          </cell>
          <cell r="C1823" t="str">
            <v>Torre de anclaje, retención intermedia y terminal (15°) Tipo R1+3</v>
          </cell>
          <cell r="D1823">
            <v>10966.852082833107</v>
          </cell>
        </row>
        <row r="1824">
          <cell r="B1824" t="str">
            <v>TA060SIR0S1C1240FS-6</v>
          </cell>
          <cell r="C1824" t="str">
            <v>Torre de suspensión tipo S1 (5°)Tipo S1-6</v>
          </cell>
          <cell r="D1824">
            <v>2987.5574018288735</v>
          </cell>
        </row>
        <row r="1825">
          <cell r="B1825" t="str">
            <v>TA060SIR0S1C1240FS-3</v>
          </cell>
          <cell r="C1825" t="str">
            <v>Torre de suspensión tipo S1 (5°)Tipo S1-3</v>
          </cell>
          <cell r="D1825">
            <v>3418.1963065969994</v>
          </cell>
        </row>
        <row r="1826">
          <cell r="B1826" t="str">
            <v>TA060SIR0S1C1240FS±0</v>
          </cell>
          <cell r="C1826" t="str">
            <v>Torre de suspensión tipo S1 (5°)Tipo S1±0</v>
          </cell>
          <cell r="D1826">
            <v>3844.9902211439812</v>
          </cell>
        </row>
        <row r="1827">
          <cell r="B1827" t="str">
            <v>TA060SIR0S1C1240FS+3</v>
          </cell>
          <cell r="C1827" t="str">
            <v>Torre de suspensión tipo S1 (5°)Tipo S1+3</v>
          </cell>
          <cell r="D1827">
            <v>4267.9391454698198</v>
          </cell>
        </row>
        <row r="1828">
          <cell r="B1828" t="str">
            <v>TA060SIR0S1C1240FS+6</v>
          </cell>
          <cell r="C1828" t="str">
            <v>Torre de suspensión tipo S1 (5°)Tipo S1+6</v>
          </cell>
          <cell r="D1828">
            <v>4690.8880697956574</v>
          </cell>
        </row>
        <row r="1829">
          <cell r="B1829" t="str">
            <v>TA060SIR0S1C1240FA-3</v>
          </cell>
          <cell r="C1829" t="str">
            <v>Torre de ángulo menor tipo A1 (30°)Tipo A1-3</v>
          </cell>
          <cell r="D1829">
            <v>5258.8623352826035</v>
          </cell>
        </row>
        <row r="1830">
          <cell r="B1830" t="str">
            <v>TA060SIR0S1C1240FA±0</v>
          </cell>
          <cell r="C1830" t="str">
            <v>Torre de ángulo menor tipo A1 (30°)Tipo A1±0</v>
          </cell>
          <cell r="D1830">
            <v>5836.6951556965632</v>
          </cell>
        </row>
        <row r="1831">
          <cell r="B1831" t="str">
            <v>TA060SIR0S1C1240FA+3</v>
          </cell>
          <cell r="C1831" t="str">
            <v>Torre de ángulo menor tipo A1 (30°)Tipo A1+3</v>
          </cell>
          <cell r="D1831">
            <v>6414.527976110523</v>
          </cell>
        </row>
        <row r="1832">
          <cell r="B1832" t="str">
            <v>TA060SIR0S1C1240FB-3</v>
          </cell>
          <cell r="C1832" t="str">
            <v>Torre de ángulo mayor tipo B1 (65°)Tipo B1-3</v>
          </cell>
          <cell r="D1832">
            <v>7096.7909462502057</v>
          </cell>
        </row>
        <row r="1833">
          <cell r="B1833" t="str">
            <v>TA060SIR0S1C1240FB±0</v>
          </cell>
          <cell r="C1833" t="str">
            <v>Torre de ángulo mayor tipo B1 (65°)Tipo B1±0</v>
          </cell>
          <cell r="D1833">
            <v>7902.885240813147</v>
          </cell>
        </row>
        <row r="1834">
          <cell r="B1834" t="str">
            <v>TA060SIR0S1C1240FB+3</v>
          </cell>
          <cell r="C1834" t="str">
            <v>Torre de ángulo mayor tipo B1 (65°)Tipo B1+3</v>
          </cell>
          <cell r="D1834">
            <v>8851.2314697107249</v>
          </cell>
        </row>
        <row r="1835">
          <cell r="B1835" t="str">
            <v>TA060SIR0S1C1240FR-3</v>
          </cell>
          <cell r="C1835" t="str">
            <v>Torre de anclaje, retención intermedia y terminal (15°) Tipo R1-3</v>
          </cell>
          <cell r="D1835">
            <v>9137.5767106411076</v>
          </cell>
        </row>
        <row r="1836">
          <cell r="B1836" t="str">
            <v>TA060SIR0S1C1240FR±0</v>
          </cell>
          <cell r="C1836" t="str">
            <v>Torre de anclaje, retención intermedia y terminal (15°) Tipo R1±0</v>
          </cell>
          <cell r="D1836">
            <v>10186.819075408146</v>
          </cell>
        </row>
        <row r="1837">
          <cell r="B1837" t="str">
            <v>TA060SIR0S1C1240FR+3</v>
          </cell>
          <cell r="C1837" t="str">
            <v>Torre de anclaje, retención intermedia y terminal (15°) Tipo R1+3</v>
          </cell>
          <cell r="D1837">
            <v>11236.061440175185</v>
          </cell>
        </row>
        <row r="1838">
          <cell r="B1838" t="str">
            <v>TA060SIR0S1C1120FS-6</v>
          </cell>
          <cell r="C1838" t="str">
            <v>Torre de suspensión tipo S1 (5°)Tipo S1-6</v>
          </cell>
          <cell r="D1838">
            <v>2579.5322625816329</v>
          </cell>
        </row>
        <row r="1839">
          <cell r="B1839" t="str">
            <v>TA060SIR0S1C1120FS-3</v>
          </cell>
          <cell r="C1839" t="str">
            <v>Torre de suspensión tipo S1 (5°)Tipo S1-3</v>
          </cell>
          <cell r="D1839">
            <v>2951.35673286367</v>
          </cell>
        </row>
        <row r="1840">
          <cell r="B1840" t="str">
            <v>TA060SIR0S1C1120FS±0</v>
          </cell>
          <cell r="C1840" t="str">
            <v>Torre de suspensión tipo S1 (5°)Tipo S1±0</v>
          </cell>
          <cell r="D1840">
            <v>3319.8613418039031</v>
          </cell>
        </row>
        <row r="1841">
          <cell r="B1841" t="str">
            <v>TA060SIR0S1C1120FS+3</v>
          </cell>
          <cell r="C1841" t="str">
            <v>Torre de suspensión tipo S1 (5°)Tipo S1+3</v>
          </cell>
          <cell r="D1841">
            <v>3685.0460894023327</v>
          </cell>
        </row>
        <row r="1842">
          <cell r="B1842" t="str">
            <v>TA060SIR0S1C1120FS+6</v>
          </cell>
          <cell r="C1842" t="str">
            <v>Torre de suspensión tipo S1 (5°)Tipo S1+6</v>
          </cell>
          <cell r="D1842">
            <v>4050.2308370007618</v>
          </cell>
        </row>
        <row r="1843">
          <cell r="B1843" t="str">
            <v>TA060SIR0S1C1120FA-3</v>
          </cell>
          <cell r="C1843" t="str">
            <v>Torre de ángulo menor tipo A1 (30°)Tipo A1-3</v>
          </cell>
          <cell r="D1843">
            <v>4540.634114689351</v>
          </cell>
        </row>
        <row r="1844">
          <cell r="B1844" t="str">
            <v>TA060SIR0S1C1120FA±0</v>
          </cell>
          <cell r="C1844" t="str">
            <v>Torre de ángulo menor tipo A1 (30°)Tipo A1±0</v>
          </cell>
          <cell r="D1844">
            <v>5039.5495168583248</v>
          </cell>
        </row>
        <row r="1845">
          <cell r="B1845" t="str">
            <v>TA060SIR0S1C1120FA+3</v>
          </cell>
          <cell r="C1845" t="str">
            <v>Torre de ángulo menor tipo A1 (30°)Tipo A1+3</v>
          </cell>
          <cell r="D1845">
            <v>5538.4649190272985</v>
          </cell>
        </row>
        <row r="1846">
          <cell r="B1846" t="str">
            <v>TA060SIR0S1C1120FB-3</v>
          </cell>
          <cell r="C1846" t="str">
            <v>Torre de ángulo mayor tipo B1 (65°)Tipo B1-3</v>
          </cell>
          <cell r="D1846">
            <v>6127.5479411519027</v>
          </cell>
        </row>
        <row r="1847">
          <cell r="B1847" t="str">
            <v>TA060SIR0S1C1120FB±0</v>
          </cell>
          <cell r="C1847" t="str">
            <v>Torre de ángulo mayor tipo B1 (65°)Tipo B1±0</v>
          </cell>
          <cell r="D1847">
            <v>6823.5500458261722</v>
          </cell>
        </row>
        <row r="1848">
          <cell r="B1848" t="str">
            <v>TA060SIR0S1C1120FB+3</v>
          </cell>
          <cell r="C1848" t="str">
            <v>Torre de ángulo mayor tipo B1 (65°)Tipo B1+3</v>
          </cell>
          <cell r="D1848">
            <v>7642.3760513253137</v>
          </cell>
        </row>
        <row r="1849">
          <cell r="B1849" t="str">
            <v>TA060SIR0S1C1120FR-3</v>
          </cell>
          <cell r="C1849" t="str">
            <v>Torre de anclaje, retención intermedia y terminal (15°) Tipo R1-3</v>
          </cell>
          <cell r="D1849">
            <v>7889.6137401357319</v>
          </cell>
        </row>
        <row r="1850">
          <cell r="B1850" t="str">
            <v>TA060SIR0S1C1120FR±0</v>
          </cell>
          <cell r="C1850" t="str">
            <v>Torre de anclaje, retención intermedia y terminal (15°) Tipo R1±0</v>
          </cell>
          <cell r="D1850">
            <v>8795.5560090699346</v>
          </cell>
        </row>
        <row r="1851">
          <cell r="B1851" t="str">
            <v>TA060SIR0S1C1120FR+3</v>
          </cell>
          <cell r="C1851" t="str">
            <v>Torre de anclaje, retención intermedia y terminal (15°) Tipo R1+3</v>
          </cell>
          <cell r="D1851">
            <v>9701.4982780041373</v>
          </cell>
        </row>
        <row r="1852">
          <cell r="B1852" t="str">
            <v>TA060SIR0S1C1070FS-6</v>
          </cell>
          <cell r="C1852" t="str">
            <v>Torre de suspensión tipo S1 (5°)Tipo S1-6</v>
          </cell>
          <cell r="D1852">
            <v>2397.9641558989752</v>
          </cell>
        </row>
        <row r="1853">
          <cell r="B1853" t="str">
            <v>TA060SIR0S1C1070FS-3</v>
          </cell>
          <cell r="C1853" t="str">
            <v>Torre de suspensión tipo S1 (5°)Tipo S1-3</v>
          </cell>
          <cell r="D1853">
            <v>2743.6166468393681</v>
          </cell>
        </row>
        <row r="1854">
          <cell r="B1854" t="str">
            <v>TA060SIR0S1C1070FS±0</v>
          </cell>
          <cell r="C1854" t="str">
            <v>Torre de suspensión tipo S1 (5°)Tipo S1±0</v>
          </cell>
          <cell r="D1854">
            <v>3086.1829548249357</v>
          </cell>
        </row>
        <row r="1855">
          <cell r="B1855" t="str">
            <v>TA060SIR0S1C1070FS+3</v>
          </cell>
          <cell r="C1855" t="str">
            <v>Torre de suspensión tipo S1 (5°)Tipo S1+3</v>
          </cell>
          <cell r="D1855">
            <v>3425.6630798556789</v>
          </cell>
        </row>
        <row r="1856">
          <cell r="B1856" t="str">
            <v>TA060SIR0S1C1070FS+6</v>
          </cell>
          <cell r="C1856" t="str">
            <v>Torre de suspensión tipo S1 (5°)Tipo S1+6</v>
          </cell>
          <cell r="D1856">
            <v>3765.1432048864212</v>
          </cell>
        </row>
        <row r="1857">
          <cell r="B1857" t="str">
            <v>TA060SIR0S1C1070FA-3</v>
          </cell>
          <cell r="C1857" t="str">
            <v>Torre de ángulo menor tipo A1 (30°)Tipo A1-3</v>
          </cell>
          <cell r="D1857">
            <v>4221.0279786072515</v>
          </cell>
        </row>
        <row r="1858">
          <cell r="B1858" t="str">
            <v>TA060SIR0S1C1070FA±0</v>
          </cell>
          <cell r="C1858" t="str">
            <v>Torre de ángulo menor tipo A1 (30°)Tipo A1±0</v>
          </cell>
          <cell r="D1858">
            <v>4684.8257254242526</v>
          </cell>
        </row>
        <row r="1859">
          <cell r="B1859" t="str">
            <v>TA060SIR0S1C1070FA+3</v>
          </cell>
          <cell r="C1859" t="str">
            <v>Torre de ángulo menor tipo A1 (30°)Tipo A1+3</v>
          </cell>
          <cell r="D1859">
            <v>5148.6234722412537</v>
          </cell>
        </row>
        <row r="1860">
          <cell r="B1860" t="str">
            <v>TA060SIR0S1C1070FB-3</v>
          </cell>
          <cell r="C1860" t="str">
            <v>Torre de ángulo mayor tipo B1 (65°)Tipo B1-3</v>
          </cell>
          <cell r="D1860">
            <v>5696.2421209375461</v>
          </cell>
        </row>
        <row r="1861">
          <cell r="B1861" t="str">
            <v>TA060SIR0S1C1070FB±0</v>
          </cell>
          <cell r="C1861" t="str">
            <v>Torre de ángulo mayor tipo B1 (65°)Tipo B1±0</v>
          </cell>
          <cell r="D1861">
            <v>6343.2540322244386</v>
          </cell>
        </row>
        <row r="1862">
          <cell r="B1862" t="str">
            <v>TA060SIR0S1C1070FB+3</v>
          </cell>
          <cell r="C1862" t="str">
            <v>Torre de ángulo mayor tipo B1 (65°)Tipo B1+3</v>
          </cell>
          <cell r="D1862">
            <v>7104.444516091372</v>
          </cell>
        </row>
        <row r="1863">
          <cell r="B1863" t="str">
            <v>TA060SIR0S1C1070FR-3</v>
          </cell>
          <cell r="C1863" t="str">
            <v>Torre de anclaje, retención intermedia y terminal (15°) Tipo R1-3</v>
          </cell>
          <cell r="D1863">
            <v>7334.2796394409588</v>
          </cell>
        </row>
        <row r="1864">
          <cell r="B1864" t="str">
            <v>TA060SIR0S1C1070FR±0</v>
          </cell>
          <cell r="C1864" t="str">
            <v>Torre de anclaje, retención intermedia y terminal (15°) Tipo R1±0</v>
          </cell>
          <cell r="D1864">
            <v>8176.4544475373004</v>
          </cell>
        </row>
        <row r="1865">
          <cell r="B1865" t="str">
            <v>TA060SIR0S1C1070FR+3</v>
          </cell>
          <cell r="C1865" t="str">
            <v>Torre de anclaje, retención intermedia y terminal (15°) Tipo R1+3</v>
          </cell>
          <cell r="D1865">
            <v>9018.629255633643</v>
          </cell>
        </row>
        <row r="1866">
          <cell r="B1866" t="str">
            <v>TA060SIR0D1C1240FS-6</v>
          </cell>
          <cell r="C1866" t="str">
            <v>Torre de suspensión tipo S2 (5°)Tipo S2-6</v>
          </cell>
          <cell r="D1866">
            <v>3893.4645026357794</v>
          </cell>
        </row>
        <row r="1867">
          <cell r="B1867" t="str">
            <v>TA060SIR0D1C1240FS-3</v>
          </cell>
          <cell r="C1867" t="str">
            <v>Torre de suspensión tipo S2 (5°)Tipo S2-3</v>
          </cell>
          <cell r="D1867">
            <v>4454.6846111238192</v>
          </cell>
        </row>
        <row r="1868">
          <cell r="B1868" t="str">
            <v>TA060SIR0D1C1240FS±0</v>
          </cell>
          <cell r="C1868" t="str">
            <v>Torre de suspensión tipo S2 (5°)Tipo S2±0</v>
          </cell>
          <cell r="D1868">
            <v>5010.8938257860736</v>
          </cell>
        </row>
        <row r="1869">
          <cell r="B1869" t="str">
            <v>TA060SIR0D1C1240FS+3</v>
          </cell>
          <cell r="C1869" t="str">
            <v>Torre de suspensión tipo S2 (5°)Tipo S2+3</v>
          </cell>
          <cell r="D1869">
            <v>5562.0921466225418</v>
          </cell>
        </row>
        <row r="1870">
          <cell r="B1870" t="str">
            <v>TA060SIR0D1C1240FS+6</v>
          </cell>
          <cell r="C1870" t="str">
            <v>Torre de suspensión tipo S2 (5°)Tipo S2+6</v>
          </cell>
          <cell r="D1870">
            <v>6113.29046745901</v>
          </cell>
        </row>
        <row r="1871">
          <cell r="B1871" t="str">
            <v>TA060SIR0D1C1240FA-3</v>
          </cell>
          <cell r="C1871" t="str">
            <v>Torre de ángulo menor tipo A2 (30°)Tipo A2-3</v>
          </cell>
          <cell r="D1871">
            <v>6853.4896816164774</v>
          </cell>
        </row>
        <row r="1872">
          <cell r="B1872" t="str">
            <v>TA060SIR0D1C1240FA±0</v>
          </cell>
          <cell r="C1872" t="str">
            <v>Torre de ángulo menor tipo A2 (30°)Tipo A2±0</v>
          </cell>
          <cell r="D1872">
            <v>7606.5368275432602</v>
          </cell>
        </row>
        <row r="1873">
          <cell r="B1873" t="str">
            <v>TA060SIR0D1C1240FA+3</v>
          </cell>
          <cell r="C1873" t="str">
            <v>Torre de ángulo menor tipo A2 (30°)Tipo A2+3</v>
          </cell>
          <cell r="D1873">
            <v>8359.5839734700421</v>
          </cell>
        </row>
        <row r="1874">
          <cell r="B1874" t="str">
            <v>TA060SIR0D1C1240FB-3</v>
          </cell>
          <cell r="C1874" t="str">
            <v>Torre de ángulo mayor tipo B2 (65°)Tipo B2-3</v>
          </cell>
          <cell r="D1874">
            <v>9248.7272763152305</v>
          </cell>
        </row>
        <row r="1875">
          <cell r="B1875" t="str">
            <v>TA060SIR0D1C1240FB±0</v>
          </cell>
          <cell r="C1875" t="str">
            <v>Torre de ángulo mayor tipo B2 (65°)Tipo B2±0</v>
          </cell>
          <cell r="D1875">
            <v>10299.250864493575</v>
          </cell>
        </row>
        <row r="1876">
          <cell r="B1876" t="str">
            <v>TA060SIR0D1C1240FB+3</v>
          </cell>
          <cell r="C1876" t="str">
            <v>Torre de ángulo mayor tipo B2 (65°)Tipo B2+3</v>
          </cell>
          <cell r="D1876">
            <v>11535.160968232805</v>
          </cell>
        </row>
        <row r="1877">
          <cell r="B1877" t="str">
            <v>TA060SIR0D1C1240FR-3</v>
          </cell>
          <cell r="C1877" t="str">
            <v>Torre de anclaje, retención intermedia y terminal (15°) Tipo R2-3</v>
          </cell>
          <cell r="D1877">
            <v>11908.333724806</v>
          </cell>
        </row>
        <row r="1878">
          <cell r="B1878" t="str">
            <v>TA060SIR0D1C1240FR±0</v>
          </cell>
          <cell r="C1878" t="str">
            <v>Torre de anclaje, retención intermedia y terminal (15°) Tipo R2±0</v>
          </cell>
          <cell r="D1878">
            <v>13275.734364332218</v>
          </cell>
        </row>
        <row r="1879">
          <cell r="B1879" t="str">
            <v>TA060SIR0D1C1240FR+3</v>
          </cell>
          <cell r="C1879" t="str">
            <v>Torre de anclaje, retención intermedia y terminal (15°) Tipo R2+3</v>
          </cell>
          <cell r="D1879">
            <v>14643.135003858437</v>
          </cell>
        </row>
        <row r="1880">
          <cell r="B1880" t="str">
            <v>TA060SIR0D1C1120FS-6</v>
          </cell>
          <cell r="C1880" t="str">
            <v>Torre de suspensión tipo S2 (5°)Tipo S2-6</v>
          </cell>
          <cell r="D1880">
            <v>3265.9360299024024</v>
          </cell>
        </row>
        <row r="1881">
          <cell r="B1881" t="str">
            <v>TA060SIR0D1C1120FS-3</v>
          </cell>
          <cell r="C1881" t="str">
            <v>Torre de suspensión tipo S2 (5°)Tipo S2-3</v>
          </cell>
          <cell r="D1881">
            <v>3736.7015837622084</v>
          </cell>
        </row>
        <row r="1882">
          <cell r="B1882" t="str">
            <v>TA060SIR0D1C1120FS±0</v>
          </cell>
          <cell r="C1882" t="str">
            <v>Torre de suspensión tipo S2 (5°)Tipo S2±0</v>
          </cell>
          <cell r="D1882">
            <v>4203.2638737482657</v>
          </cell>
        </row>
        <row r="1883">
          <cell r="B1883" t="str">
            <v>TA060SIR0D1C1120FS+3</v>
          </cell>
          <cell r="C1883" t="str">
            <v>Torre de suspensión tipo S2 (5°)Tipo S2+3</v>
          </cell>
          <cell r="D1883">
            <v>4665.6228998605757</v>
          </cell>
        </row>
        <row r="1884">
          <cell r="B1884" t="str">
            <v>TA060SIR0D1C1120FS+6</v>
          </cell>
          <cell r="C1884" t="str">
            <v>Torre de suspensión tipo S2 (5°)Tipo S2+6</v>
          </cell>
          <cell r="D1884">
            <v>5127.9819259728838</v>
          </cell>
        </row>
        <row r="1885">
          <cell r="B1885" t="str">
            <v>TA060SIR0D1C1120FA-3</v>
          </cell>
          <cell r="C1885" t="str">
            <v>Torre de ángulo menor tipo A2 (30°)Tipo A2-3</v>
          </cell>
          <cell r="D1885">
            <v>5748.8796588752311</v>
          </cell>
        </row>
        <row r="1886">
          <cell r="B1886" t="str">
            <v>TA060SIR0D1C1120FA±0</v>
          </cell>
          <cell r="C1886" t="str">
            <v>Torre de ángulo menor tipo A2 (30°)Tipo A2±0</v>
          </cell>
          <cell r="D1886">
            <v>6380.5545603498676</v>
          </cell>
        </row>
        <row r="1887">
          <cell r="B1887" t="str">
            <v>TA060SIR0D1C1120FA+3</v>
          </cell>
          <cell r="C1887" t="str">
            <v>Torre de ángulo menor tipo A2 (30°)Tipo A2+3</v>
          </cell>
          <cell r="D1887">
            <v>7012.2294618245041</v>
          </cell>
        </row>
        <row r="1888">
          <cell r="B1888" t="str">
            <v>TA060SIR0D1C1120FB-3</v>
          </cell>
          <cell r="C1888" t="str">
            <v>Torre de ángulo mayor tipo B2 (65°)Tipo B2-3</v>
          </cell>
          <cell r="D1888">
            <v>7758.0652454929223</v>
          </cell>
        </row>
        <row r="1889">
          <cell r="B1889" t="str">
            <v>TA060SIR0D1C1120FB±0</v>
          </cell>
          <cell r="C1889" t="str">
            <v>Torre de ángulo mayor tipo B2 (65°)Tipo B2±0</v>
          </cell>
          <cell r="D1889">
            <v>8639.2708747137222</v>
          </cell>
        </row>
        <row r="1890">
          <cell r="B1890" t="str">
            <v>TA060SIR0D1C1120FB+3</v>
          </cell>
          <cell r="C1890" t="str">
            <v>Torre de ángulo mayor tipo B2 (65°)Tipo B2+3</v>
          </cell>
          <cell r="D1890">
            <v>9675.98337967937</v>
          </cell>
        </row>
        <row r="1891">
          <cell r="B1891" t="str">
            <v>TA060SIR0D1C1120FR-3</v>
          </cell>
          <cell r="C1891" t="str">
            <v>Torre de anclaje, retención intermedia y terminal (15°) Tipo R2-3</v>
          </cell>
          <cell r="D1891">
            <v>9989.0100812828714</v>
          </cell>
        </row>
        <row r="1892">
          <cell r="B1892" t="str">
            <v>TA060SIR0D1C1120FR±0</v>
          </cell>
          <cell r="C1892" t="str">
            <v>Torre de anclaje, retención intermedia y terminal (15°) Tipo R2±0</v>
          </cell>
          <cell r="D1892">
            <v>11136.020157505987</v>
          </cell>
        </row>
        <row r="1893">
          <cell r="B1893" t="str">
            <v>TA060SIR0D1C1120FR+3</v>
          </cell>
          <cell r="C1893" t="str">
            <v>Torre de anclaje, retención intermedia y terminal (15°) Tipo R2+3</v>
          </cell>
          <cell r="D1893">
            <v>12283.030233729103</v>
          </cell>
        </row>
        <row r="1894">
          <cell r="B1894" t="str">
            <v>TA060SIR0D1C1070FS-6</v>
          </cell>
          <cell r="C1894" t="str">
            <v>Torre de suspensión tipo S2 (5°)Tipo S2-6</v>
          </cell>
          <cell r="D1894">
            <v>2974.0260678177788</v>
          </cell>
        </row>
        <row r="1895">
          <cell r="B1895" t="str">
            <v>TA060SIR0D1C1070FS-3</v>
          </cell>
          <cell r="C1895" t="str">
            <v>Torre de suspensión tipo S2 (5°)Tipo S2-3</v>
          </cell>
          <cell r="D1895">
            <v>3402.7145100257467</v>
          </cell>
        </row>
        <row r="1896">
          <cell r="B1896" t="str">
            <v>TA060SIR0D1C1070FS±0</v>
          </cell>
          <cell r="C1896" t="str">
            <v>Torre de suspensión tipo S2 (5°)Tipo S2±0</v>
          </cell>
          <cell r="D1896">
            <v>3827.5753768568579</v>
          </cell>
        </row>
        <row r="1897">
          <cell r="B1897" t="str">
            <v>TA060SIR0D1C1070FS+3</v>
          </cell>
          <cell r="C1897" t="str">
            <v>Torre de suspensión tipo S2 (5°)Tipo S2+3</v>
          </cell>
          <cell r="D1897">
            <v>4248.6086683111125</v>
          </cell>
        </row>
        <row r="1898">
          <cell r="B1898" t="str">
            <v>TA060SIR0D1C1070FS+6</v>
          </cell>
          <cell r="C1898" t="str">
            <v>Torre de suspensión tipo S2 (5°)Tipo S2+6</v>
          </cell>
          <cell r="D1898">
            <v>4669.6419597653667</v>
          </cell>
        </row>
        <row r="1899">
          <cell r="B1899" t="str">
            <v>TA060SIR0D1C1070FA-3</v>
          </cell>
          <cell r="C1899" t="str">
            <v>Torre de ángulo menor tipo A2 (30°)Tipo A2-3</v>
          </cell>
          <cell r="D1899">
            <v>5235.0437392839085</v>
          </cell>
        </row>
        <row r="1900">
          <cell r="B1900" t="str">
            <v>TA060SIR0D1C1070FA±0</v>
          </cell>
          <cell r="C1900" t="str">
            <v>Torre de ángulo menor tipo A2 (30°)Tipo A2±0</v>
          </cell>
          <cell r="D1900">
            <v>5810.2594220687106</v>
          </cell>
        </row>
        <row r="1901">
          <cell r="B1901" t="str">
            <v>TA060SIR0D1C1070FA+3</v>
          </cell>
          <cell r="C1901" t="str">
            <v>Torre de ángulo menor tipo A2 (30°)Tipo A2+3</v>
          </cell>
          <cell r="D1901">
            <v>6385.4751048535127</v>
          </cell>
        </row>
        <row r="1902">
          <cell r="B1902" t="str">
            <v>TA060SIR0D1C1070FB-3</v>
          </cell>
          <cell r="C1902" t="str">
            <v>Torre de ángulo mayor tipo B2 (65°)Tipo B2-3</v>
          </cell>
          <cell r="D1902">
            <v>7064.6479492179687</v>
          </cell>
        </row>
        <row r="1903">
          <cell r="B1903" t="str">
            <v>TA060SIR0D1C1070FB±0</v>
          </cell>
          <cell r="C1903" t="str">
            <v>Torre de ángulo mayor tipo B2 (65°)Tipo B2±0</v>
          </cell>
          <cell r="D1903">
            <v>7867.0912574810345</v>
          </cell>
        </row>
        <row r="1904">
          <cell r="B1904" t="str">
            <v>TA060SIR0D1C1070FB+3</v>
          </cell>
          <cell r="C1904" t="str">
            <v>Torre de ángulo mayor tipo B2 (65°)Tipo B2+3</v>
          </cell>
          <cell r="D1904">
            <v>8811.1422083787602</v>
          </cell>
        </row>
        <row r="1905">
          <cell r="B1905" t="str">
            <v>TA060SIR0D1C1070FR-3</v>
          </cell>
          <cell r="C1905" t="str">
            <v>Torre de anclaje, retención intermedia y terminal (15°) Tipo R2-3</v>
          </cell>
          <cell r="D1905">
            <v>9096.1905259110699</v>
          </cell>
        </row>
        <row r="1906">
          <cell r="B1906" t="str">
            <v>TA060SIR0D1C1070FR±0</v>
          </cell>
          <cell r="C1906" t="str">
            <v>Torre de anclaje, retención intermedia y terminal (15°) Tipo R2±0</v>
          </cell>
          <cell r="D1906">
            <v>10140.680630893054</v>
          </cell>
        </row>
        <row r="1907">
          <cell r="B1907" t="str">
            <v>TA060SIR0D1C1070FR+3</v>
          </cell>
          <cell r="C1907" t="str">
            <v>Torre de anclaje, retención intermedia y terminal (15°) Tipo R2+3</v>
          </cell>
          <cell r="D1907">
            <v>11185.170735875037</v>
          </cell>
        </row>
        <row r="1908">
          <cell r="B1908" t="str">
            <v>TA060SIR0S0C1120FS-6</v>
          </cell>
          <cell r="C1908" t="str">
            <v>Torre de suspensión tipo S1 (5°)Tipo S1-6</v>
          </cell>
          <cell r="D1908">
            <v>1948.7453728347232</v>
          </cell>
        </row>
        <row r="1909">
          <cell r="B1909" t="str">
            <v>TA060SIR0S0C1120FS-3</v>
          </cell>
          <cell r="C1909" t="str">
            <v>Torre de suspensión tipo S1 (5°)Tipo S1-3</v>
          </cell>
          <cell r="D1909">
            <v>2229.6456067568456</v>
          </cell>
        </row>
        <row r="1910">
          <cell r="B1910" t="str">
            <v>TA060SIR0S0C1120FS±0</v>
          </cell>
          <cell r="C1910" t="str">
            <v>Torre de suspensión tipo S1 (5°)Tipo S1±0</v>
          </cell>
          <cell r="D1910">
            <v>2508.0378028760915</v>
          </cell>
        </row>
        <row r="1911">
          <cell r="B1911" t="str">
            <v>TA060SIR0S0C1120FS+3</v>
          </cell>
          <cell r="C1911" t="str">
            <v>Torre de suspensión tipo S1 (5°)Tipo S1+3</v>
          </cell>
          <cell r="D1911">
            <v>2783.9219611924618</v>
          </cell>
        </row>
        <row r="1912">
          <cell r="B1912" t="str">
            <v>TA060SIR0S0C1120FS+6</v>
          </cell>
          <cell r="C1912" t="str">
            <v>Torre de suspensión tipo S1 (5°)Tipo S1+6</v>
          </cell>
          <cell r="D1912">
            <v>3059.8061195088317</v>
          </cell>
        </row>
        <row r="1913">
          <cell r="B1913" t="str">
            <v>TA060SIR0S0C1120FA-3</v>
          </cell>
          <cell r="C1913" t="str">
            <v>Torre de ángulo menor tipo A1 (30°)Tipo A1-3</v>
          </cell>
          <cell r="D1913">
            <v>3430.2884476740824</v>
          </cell>
        </row>
        <row r="1914">
          <cell r="B1914" t="str">
            <v>TA060SIR0S0C1120FA±0</v>
          </cell>
          <cell r="C1914" t="str">
            <v>Torre de ángulo menor tipo A1 (30°)Tipo A1±0</v>
          </cell>
          <cell r="D1914">
            <v>3807.2013847659068</v>
          </cell>
        </row>
        <row r="1915">
          <cell r="B1915" t="str">
            <v>TA060SIR0S0C1120FA+3</v>
          </cell>
          <cell r="C1915" t="str">
            <v>Torre de ángulo menor tipo A1 (30°)Tipo A1+3</v>
          </cell>
          <cell r="D1915">
            <v>4184.1143218577317</v>
          </cell>
        </row>
        <row r="1916">
          <cell r="B1916" t="str">
            <v>TA060SIR0S0C1120FB-3</v>
          </cell>
          <cell r="C1916" t="str">
            <v>Torre de ángulo mayor tipo B1 (65°)Tipo B1-3</v>
          </cell>
          <cell r="D1916">
            <v>4629.1457061257879</v>
          </cell>
        </row>
        <row r="1917">
          <cell r="B1917" t="str">
            <v>TA060SIR0S0C1120FB±0</v>
          </cell>
          <cell r="C1917" t="str">
            <v>Torre de ángulo mayor tipo B1 (65°)Tipo B1±0</v>
          </cell>
          <cell r="D1917">
            <v>5154.9506749730381</v>
          </cell>
        </row>
        <row r="1918">
          <cell r="B1918" t="str">
            <v>TA060SIR0S0C1120FB+3</v>
          </cell>
          <cell r="C1918" t="str">
            <v>Torre de ángulo mayor tipo B1 (65°)Tipo B1+3</v>
          </cell>
          <cell r="D1918">
            <v>5773.5447559698032</v>
          </cell>
        </row>
        <row r="1919">
          <cell r="B1919" t="str">
            <v>TA060SIR0S0C1120FR-3</v>
          </cell>
          <cell r="C1919" t="str">
            <v>Torre de anclaje, retención intermedia y terminal (15°) Tipo R1-3</v>
          </cell>
          <cell r="D1919">
            <v>5960.3240837761005</v>
          </cell>
        </row>
        <row r="1920">
          <cell r="B1920" t="str">
            <v>TA060SIR0S0C1120FR±0</v>
          </cell>
          <cell r="C1920" t="str">
            <v>Torre de anclaje, retención intermedia y terminal (15°) Tipo R1±0</v>
          </cell>
          <cell r="D1920">
            <v>6644.7314200402461</v>
          </cell>
        </row>
        <row r="1921">
          <cell r="B1921" t="str">
            <v>TA060SIR0S0C1120FR+3</v>
          </cell>
          <cell r="C1921" t="str">
            <v>Torre de anclaje, retención intermedia y terminal (15°) Tipo R1+3</v>
          </cell>
          <cell r="D1921">
            <v>7329.1387563043918</v>
          </cell>
        </row>
        <row r="1922">
          <cell r="B1922" t="str">
            <v>TA060SER0S1C1240FS-6</v>
          </cell>
          <cell r="C1922" t="str">
            <v>Torre de suspensión tipo S1 (5°)Tipo S1-6</v>
          </cell>
          <cell r="D1922">
            <v>2497.4917005274115</v>
          </cell>
        </row>
        <row r="1923">
          <cell r="B1923" t="str">
            <v>TA060SER0S1C1240FS-3</v>
          </cell>
          <cell r="C1923" t="str">
            <v>Torre de suspensión tipo S1 (5°)Tipo S1-3</v>
          </cell>
          <cell r="D1923">
            <v>2857.4905042070382</v>
          </cell>
        </row>
        <row r="1924">
          <cell r="B1924" t="str">
            <v>TA060SER0S1C1240FS±0</v>
          </cell>
          <cell r="C1924" t="str">
            <v>Torre de suspensión tipo S1 (5°)Tipo S1±0</v>
          </cell>
          <cell r="D1924">
            <v>3214.2750328538114</v>
          </cell>
        </row>
        <row r="1925">
          <cell r="B1925" t="str">
            <v>TA060SER0S1C1240FS+3</v>
          </cell>
          <cell r="C1925" t="str">
            <v>Torre de suspensión tipo S1 (5°)Tipo S1+3</v>
          </cell>
          <cell r="D1925">
            <v>3567.8452864677311</v>
          </cell>
        </row>
        <row r="1926">
          <cell r="B1926" t="str">
            <v>TA060SER0S1C1240FS+6</v>
          </cell>
          <cell r="C1926" t="str">
            <v>Torre de suspensión tipo S1 (5°)Tipo S1+6</v>
          </cell>
          <cell r="D1926">
            <v>3921.4155400816499</v>
          </cell>
        </row>
        <row r="1927">
          <cell r="B1927" t="str">
            <v>TA060SER0S1C1240FA-3</v>
          </cell>
          <cell r="C1927" t="str">
            <v>Torre de ángulo menor tipo A1 (30°)Tipo A1-3</v>
          </cell>
          <cell r="D1927">
            <v>4396.2218193847493</v>
          </cell>
        </row>
        <row r="1928">
          <cell r="B1928" t="str">
            <v>TA060SER0S1C1240FA±0</v>
          </cell>
          <cell r="C1928" t="str">
            <v>Torre de ángulo menor tipo A1 (30°)Tipo A1±0</v>
          </cell>
          <cell r="D1928">
            <v>4879.2694998720854</v>
          </cell>
        </row>
        <row r="1929">
          <cell r="B1929" t="str">
            <v>TA060SER0S1C1240FA+3</v>
          </cell>
          <cell r="C1929" t="str">
            <v>Torre de ángulo menor tipo A1 (30°)Tipo A1+3</v>
          </cell>
          <cell r="D1929">
            <v>5362.3171803594214</v>
          </cell>
        </row>
        <row r="1930">
          <cell r="B1930" t="str">
            <v>TA060SER0S1C1240FB-3</v>
          </cell>
          <cell r="C1930" t="str">
            <v>Torre de ángulo mayor tipo B1 (65°)Tipo B1-3</v>
          </cell>
          <cell r="D1930">
            <v>5932.6647507384696</v>
          </cell>
        </row>
        <row r="1931">
          <cell r="B1931" t="str">
            <v>TA060SER0S1C1240FB±0</v>
          </cell>
          <cell r="C1931" t="str">
            <v>Torre de ángulo mayor tipo B1 (65°)Tipo B1±0</v>
          </cell>
          <cell r="D1931">
            <v>6606.5309028268039</v>
          </cell>
        </row>
        <row r="1932">
          <cell r="B1932" t="str">
            <v>TA060SER0S1C1240FB+3</v>
          </cell>
          <cell r="C1932" t="str">
            <v>Torre de ángulo mayor tipo B1 (65°)Tipo B1+3</v>
          </cell>
          <cell r="D1932">
            <v>7399.3146111660208</v>
          </cell>
        </row>
        <row r="1933">
          <cell r="B1933" t="str">
            <v>TA060SER0S1C1240FR-3</v>
          </cell>
          <cell r="C1933" t="str">
            <v>Torre de anclaje, retención intermedia y terminal (15°) Tipo R1-3</v>
          </cell>
          <cell r="D1933">
            <v>7638.6890453681435</v>
          </cell>
        </row>
        <row r="1934">
          <cell r="B1934" t="str">
            <v>TA060SER0S1C1240FR±0</v>
          </cell>
          <cell r="C1934" t="str">
            <v>Torre de anclaje, retención intermedia y terminal (15°) Tipo R1±0</v>
          </cell>
          <cell r="D1934">
            <v>8515.8183337437495</v>
          </cell>
        </row>
        <row r="1935">
          <cell r="B1935" t="str">
            <v>TA060SER0S1C1240FR+3</v>
          </cell>
          <cell r="C1935" t="str">
            <v>Torre de anclaje, retención intermedia y terminal (15°) Tipo R1+3</v>
          </cell>
          <cell r="D1935">
            <v>9392.9476221193563</v>
          </cell>
        </row>
        <row r="1936">
          <cell r="B1936" t="str">
            <v>TA060SER0S1C1120FS-6</v>
          </cell>
          <cell r="C1936" t="str">
            <v>Torre de suspensión tipo S1 (5°)Tipo S1-6</v>
          </cell>
          <cell r="D1936">
            <v>2144.8406309034917</v>
          </cell>
        </row>
        <row r="1937">
          <cell r="B1937" t="str">
            <v>TA060SER0S1C1120FS-3</v>
          </cell>
          <cell r="C1937" t="str">
            <v>Torre de suspensión tipo S1 (5°)Tipo S1-3</v>
          </cell>
          <cell r="D1937">
            <v>2454.0068479706615</v>
          </cell>
        </row>
        <row r="1938">
          <cell r="B1938" t="str">
            <v>TA060SER0S1C1120FS±0</v>
          </cell>
          <cell r="C1938" t="str">
            <v>Torre de suspensión tipo S1 (5°)Tipo S1±0</v>
          </cell>
          <cell r="D1938">
            <v>2760.4126523854461</v>
          </cell>
        </row>
        <row r="1939">
          <cell r="B1939" t="str">
            <v>TA060SER0S1C1120FS+3</v>
          </cell>
          <cell r="C1939" t="str">
            <v>Torre de suspensión tipo S1 (5°)Tipo S1+3</v>
          </cell>
          <cell r="D1939">
            <v>3064.0580441478455</v>
          </cell>
        </row>
        <row r="1940">
          <cell r="B1940" t="str">
            <v>TA060SER0S1C1120FS+6</v>
          </cell>
          <cell r="C1940" t="str">
            <v>Torre de suspensión tipo S1 (5°)Tipo S1+6</v>
          </cell>
          <cell r="D1940">
            <v>3367.703435910244</v>
          </cell>
        </row>
        <row r="1941">
          <cell r="B1941" t="str">
            <v>TA060SER0S1C1120FA-3</v>
          </cell>
          <cell r="C1941" t="str">
            <v>Torre de ángulo menor tipo A1 (30°)Tipo A1-3</v>
          </cell>
          <cell r="D1941">
            <v>3775.4660720953175</v>
          </cell>
        </row>
        <row r="1942">
          <cell r="B1942" t="str">
            <v>TA060SER0S1C1120FA±0</v>
          </cell>
          <cell r="C1942" t="str">
            <v>Torre de ángulo menor tipo A1 (30°)Tipo A1±0</v>
          </cell>
          <cell r="D1942">
            <v>4190.3064063211068</v>
          </cell>
        </row>
        <row r="1943">
          <cell r="B1943" t="str">
            <v>TA060SER0S1C1120FA+3</v>
          </cell>
          <cell r="C1943" t="str">
            <v>Torre de ángulo menor tipo A1 (30°)Tipo A1+3</v>
          </cell>
          <cell r="D1943">
            <v>4605.1467405468966</v>
          </cell>
        </row>
        <row r="1944">
          <cell r="B1944" t="str">
            <v>TA060SER0S1C1120FB-3</v>
          </cell>
          <cell r="C1944" t="str">
            <v>Torre de ángulo mayor tipo B1 (65°)Tipo B1-3</v>
          </cell>
          <cell r="D1944">
            <v>5094.9600369945838</v>
          </cell>
        </row>
        <row r="1945">
          <cell r="B1945" t="str">
            <v>TA060SER0S1C1120FB±0</v>
          </cell>
          <cell r="C1945" t="str">
            <v>Torre de ángulo mayor tipo B1 (65°)Tipo B1±0</v>
          </cell>
          <cell r="D1945">
            <v>5673.6748741587789</v>
          </cell>
        </row>
        <row r="1946">
          <cell r="B1946" t="str">
            <v>TA060SER0S1C1120FB+3</v>
          </cell>
          <cell r="C1946" t="str">
            <v>Torre de ángulo mayor tipo B1 (65°)Tipo B1+3</v>
          </cell>
          <cell r="D1946">
            <v>6354.515859057833</v>
          </cell>
        </row>
        <row r="1947">
          <cell r="B1947" t="str">
            <v>TA060SER0S1C1120FR-3</v>
          </cell>
          <cell r="C1947" t="str">
            <v>Torre de anclaje, retención intermedia y terminal (15°) Tipo R1-3</v>
          </cell>
          <cell r="D1947">
            <v>6560.0901207732277</v>
          </cell>
        </row>
        <row r="1948">
          <cell r="B1948" t="str">
            <v>TA060SER0S1C1120FR±0</v>
          </cell>
          <cell r="C1948" t="str">
            <v>Torre de anclaje, retención intermedia y terminal (15°) Tipo R1±0</v>
          </cell>
          <cell r="D1948">
            <v>7313.366912790666</v>
          </cell>
        </row>
        <row r="1949">
          <cell r="B1949" t="str">
            <v>TA060SER0S1C1120FR+3</v>
          </cell>
          <cell r="C1949" t="str">
            <v>Torre de anclaje, retención intermedia y terminal (15°) Tipo R1+3</v>
          </cell>
          <cell r="D1949">
            <v>8066.6437048081043</v>
          </cell>
        </row>
        <row r="1950">
          <cell r="B1950" t="str">
            <v>TA060SER0S1C1070FS-6</v>
          </cell>
          <cell r="C1950" t="str">
            <v>Torre de suspensión tipo S1 (5°)Tipo S1-6</v>
          </cell>
          <cell r="D1950">
            <v>1985.4484013278038</v>
          </cell>
        </row>
        <row r="1951">
          <cell r="B1951" t="str">
            <v>TA060SER0S1C1070FS-3</v>
          </cell>
          <cell r="C1951" t="str">
            <v>Torre de suspensión tipo S1 (5°)Tipo S1-3</v>
          </cell>
          <cell r="D1951">
            <v>2271.6391618795592</v>
          </cell>
        </row>
        <row r="1952">
          <cell r="B1952" t="str">
            <v>TA060SER0S1C1070FS±0</v>
          </cell>
          <cell r="C1952" t="str">
            <v>Torre de suspensión tipo S1 (5°)Tipo S1±0</v>
          </cell>
          <cell r="D1952">
            <v>2555.2746477835312</v>
          </cell>
        </row>
        <row r="1953">
          <cell r="B1953" t="str">
            <v>TA060SER0S1C1070FS+3</v>
          </cell>
          <cell r="C1953" t="str">
            <v>Torre de suspensión tipo S1 (5°)Tipo S1+3</v>
          </cell>
          <cell r="D1953">
            <v>2836.3548590397199</v>
          </cell>
        </row>
        <row r="1954">
          <cell r="B1954" t="str">
            <v>TA060SER0S1C1070FS+6</v>
          </cell>
          <cell r="C1954" t="str">
            <v>Torre de suspensión tipo S1 (5°)Tipo S1+6</v>
          </cell>
          <cell r="D1954">
            <v>3117.4350702959082</v>
          </cell>
        </row>
        <row r="1955">
          <cell r="B1955" t="str">
            <v>TA060SER0S1C1070FA-3</v>
          </cell>
          <cell r="C1955" t="str">
            <v>Torre de ángulo menor tipo A1 (30°)Tipo A1-3</v>
          </cell>
          <cell r="D1955">
            <v>3494.8951307171956</v>
          </cell>
        </row>
        <row r="1956">
          <cell r="B1956" t="str">
            <v>TA060SER0S1C1070FA±0</v>
          </cell>
          <cell r="C1956" t="str">
            <v>Torre de ángulo menor tipo A1 (30°)Tipo A1±0</v>
          </cell>
          <cell r="D1956">
            <v>3878.9069153354003</v>
          </cell>
        </row>
        <row r="1957">
          <cell r="B1957" t="str">
            <v>TA060SER0S1C1070FA+3</v>
          </cell>
          <cell r="C1957" t="str">
            <v>Torre de ángulo menor tipo A1 (30°)Tipo A1+3</v>
          </cell>
          <cell r="D1957">
            <v>4262.918699953605</v>
          </cell>
        </row>
        <row r="1958">
          <cell r="B1958" t="str">
            <v>TA060SER0S1C1070FB-3</v>
          </cell>
          <cell r="C1958" t="str">
            <v>Torre de ángulo mayor tipo B1 (65°)Tipo B1-3</v>
          </cell>
          <cell r="D1958">
            <v>4716.3318871009915</v>
          </cell>
        </row>
        <row r="1959">
          <cell r="B1959" t="str">
            <v>TA060SER0S1C1070FB±0</v>
          </cell>
          <cell r="C1959" t="str">
            <v>Torre de ángulo mayor tipo B1 (65°)Tipo B1±0</v>
          </cell>
          <cell r="D1959">
            <v>5252.0399633641327</v>
          </cell>
        </row>
        <row r="1960">
          <cell r="B1960" t="str">
            <v>TA060SER0S1C1070FB+3</v>
          </cell>
          <cell r="C1960" t="str">
            <v>Torre de ángulo mayor tipo B1 (65°)Tipo B1+3</v>
          </cell>
          <cell r="D1960">
            <v>5882.2847589678295</v>
          </cell>
        </row>
        <row r="1961">
          <cell r="B1961" t="str">
            <v>TA060SER0S1C1070FR-3</v>
          </cell>
          <cell r="C1961" t="str">
            <v>Torre de anclaje, retención intermedia y terminal (15°) Tipo R1-3</v>
          </cell>
          <cell r="D1961">
            <v>6072.5819229604012</v>
          </cell>
        </row>
        <row r="1962">
          <cell r="B1962" t="str">
            <v>TA060SER0S1C1070FR±0</v>
          </cell>
          <cell r="C1962" t="str">
            <v>Torre de anclaje, retención intermedia y terminal (15°) Tipo R1±0</v>
          </cell>
          <cell r="D1962">
            <v>6769.8795127763669</v>
          </cell>
        </row>
        <row r="1963">
          <cell r="B1963" t="str">
            <v>TA060SER0S1C1070FR+3</v>
          </cell>
          <cell r="C1963" t="str">
            <v>Torre de anclaje, retención intermedia y terminal (15°) Tipo R1+3</v>
          </cell>
          <cell r="D1963">
            <v>7467.1771025923326</v>
          </cell>
        </row>
        <row r="1964">
          <cell r="B1964" t="str">
            <v>TA060SER0D1C1240FS-6</v>
          </cell>
          <cell r="C1964" t="str">
            <v>Torre de suspensión tipo S2 (5°)Tipo S2-6</v>
          </cell>
          <cell r="D1964">
            <v>3219.1869496675909</v>
          </cell>
        </row>
        <row r="1965">
          <cell r="B1965" t="str">
            <v>TA060SER0D1C1240FS-3</v>
          </cell>
          <cell r="C1965" t="str">
            <v>Torre de suspensión tipo S2 (5°)Tipo S2-3</v>
          </cell>
          <cell r="D1965">
            <v>3683.2138973674237</v>
          </cell>
        </row>
        <row r="1966">
          <cell r="B1966" t="str">
            <v>TA060SER0D1C1240FS±0</v>
          </cell>
          <cell r="C1966" t="str">
            <v>Torre de suspensión tipo S2 (5°)Tipo S2±0</v>
          </cell>
          <cell r="D1966">
            <v>4143.0977473199364</v>
          </cell>
        </row>
        <row r="1967">
          <cell r="B1967" t="str">
            <v>TA060SER0D1C1240FS+3</v>
          </cell>
          <cell r="C1967" t="str">
            <v>Torre de suspensión tipo S2 (5°)Tipo S2+3</v>
          </cell>
          <cell r="D1967">
            <v>4598.8384995251299</v>
          </cell>
        </row>
        <row r="1968">
          <cell r="B1968" t="str">
            <v>TA060SER0D1C1240FS+6</v>
          </cell>
          <cell r="C1968" t="str">
            <v>Torre de suspensión tipo S2 (5°)Tipo S2+6</v>
          </cell>
          <cell r="D1968">
            <v>5054.5792517303225</v>
          </cell>
        </row>
        <row r="1969">
          <cell r="B1969" t="str">
            <v>TA060SER0D1C1240FA-3</v>
          </cell>
          <cell r="C1969" t="str">
            <v>Torre de ángulo menor tipo A2 (30°)Tipo A2-3</v>
          </cell>
          <cell r="D1969">
            <v>5666.589364768929</v>
          </cell>
        </row>
        <row r="1970">
          <cell r="B1970" t="str">
            <v>TA060SER0D1C1240FA±0</v>
          </cell>
          <cell r="C1970" t="str">
            <v>Torre de ángulo menor tipo A2 (30°)Tipo A2±0</v>
          </cell>
          <cell r="D1970">
            <v>6289.2223804316636</v>
          </cell>
        </row>
        <row r="1971">
          <cell r="B1971" t="str">
            <v>TA060SER0D1C1240FA+3</v>
          </cell>
          <cell r="C1971" t="str">
            <v>Torre de ángulo menor tipo A2 (30°)Tipo A2+3</v>
          </cell>
          <cell r="D1971">
            <v>6911.8553960943982</v>
          </cell>
        </row>
        <row r="1972">
          <cell r="B1972" t="str">
            <v>TA060SER0D1C1240FB-3</v>
          </cell>
          <cell r="C1972" t="str">
            <v>Torre de ángulo mayor tipo B2 (65°)Tipo B2-3</v>
          </cell>
          <cell r="D1972">
            <v>7647.0151785878179</v>
          </cell>
        </row>
        <row r="1973">
          <cell r="B1973" t="str">
            <v>TA060SER0D1C1240FB±0</v>
          </cell>
          <cell r="C1973" t="str">
            <v>Torre de ángulo mayor tipo B2 (65°)Tipo B2±0</v>
          </cell>
          <cell r="D1973">
            <v>8515.6071031044739</v>
          </cell>
        </row>
        <row r="1974">
          <cell r="B1974" t="str">
            <v>TA060SER0D1C1240FB+3</v>
          </cell>
          <cell r="C1974" t="str">
            <v>Torre de ángulo mayor tipo B2 (65°)Tipo B2+3</v>
          </cell>
          <cell r="D1974">
            <v>9537.4799554770125</v>
          </cell>
        </row>
        <row r="1975">
          <cell r="B1975" t="str">
            <v>TA060SER0D1C1240FR-3</v>
          </cell>
          <cell r="C1975" t="str">
            <v>Torre de anclaje, retención intermedia y terminal (15°) Tipo R2-3</v>
          </cell>
          <cell r="D1975">
            <v>9846.025947643795</v>
          </cell>
        </row>
        <row r="1976">
          <cell r="B1976" t="str">
            <v>TA060SER0D1C1240FR±0</v>
          </cell>
          <cell r="C1976" t="str">
            <v>Torre de anclaje, retención intermedia y terminal (15°) Tipo R2±0</v>
          </cell>
          <cell r="D1976">
            <v>10976.617555901666</v>
          </cell>
        </row>
        <row r="1977">
          <cell r="B1977" t="str">
            <v>TA060SER0D1C1240FR+3</v>
          </cell>
          <cell r="C1977" t="str">
            <v>Torre de anclaje, retención intermedia y terminal (15°) Tipo R2+3</v>
          </cell>
          <cell r="D1977">
            <v>12107.209164159538</v>
          </cell>
        </row>
        <row r="1978">
          <cell r="B1978" t="str">
            <v>TA060SER0D1C1120FS-6</v>
          </cell>
          <cell r="C1978" t="str">
            <v>Torre de suspensión tipo S2 (5°)Tipo S2-6</v>
          </cell>
          <cell r="D1978">
            <v>2681.8121155467952</v>
          </cell>
        </row>
        <row r="1979">
          <cell r="B1979" t="str">
            <v>TA060SER0D1C1120FS-3</v>
          </cell>
          <cell r="C1979" t="str">
            <v>Torre de suspensión tipo S2 (5°)Tipo S2-3</v>
          </cell>
          <cell r="D1979">
            <v>3068.3796276976846</v>
          </cell>
        </row>
        <row r="1980">
          <cell r="B1980" t="str">
            <v>TA060SER0D1C1120FS±0</v>
          </cell>
          <cell r="C1980" t="str">
            <v>Torre de suspensión tipo S2 (5°)Tipo S2±0</v>
          </cell>
          <cell r="D1980">
            <v>3451.4956442043695</v>
          </cell>
        </row>
        <row r="1981">
          <cell r="B1981" t="str">
            <v>TA060SER0D1C1120FS+3</v>
          </cell>
          <cell r="C1981" t="str">
            <v>Torre de suspensión tipo S2 (5°)Tipo S2+3</v>
          </cell>
          <cell r="D1981">
            <v>3831.1601650668504</v>
          </cell>
        </row>
        <row r="1982">
          <cell r="B1982" t="str">
            <v>TA060SER0D1C1120FS+6</v>
          </cell>
          <cell r="C1982" t="str">
            <v>Torre de suspensión tipo S2 (5°)Tipo S2+6</v>
          </cell>
          <cell r="D1982">
            <v>4210.8246859293304</v>
          </cell>
        </row>
        <row r="1983">
          <cell r="B1983" t="str">
            <v>TA060SER0D1C1120FA-3</v>
          </cell>
          <cell r="C1983" t="str">
            <v>Torre de ángulo menor tipo A2 (30°)Tipo A2-3</v>
          </cell>
          <cell r="D1983">
            <v>4720.6727194999121</v>
          </cell>
        </row>
        <row r="1984">
          <cell r="B1984" t="str">
            <v>TA060SER0D1C1120FA±0</v>
          </cell>
          <cell r="C1984" t="str">
            <v>Torre de ángulo menor tipo A2 (30°)Tipo A2±0</v>
          </cell>
          <cell r="D1984">
            <v>5239.3703879022332</v>
          </cell>
        </row>
        <row r="1985">
          <cell r="B1985" t="str">
            <v>TA060SER0D1C1120FA+3</v>
          </cell>
          <cell r="C1985" t="str">
            <v>Torre de ángulo menor tipo A2 (30°)Tipo A2+3</v>
          </cell>
          <cell r="D1985">
            <v>5758.0680563045544</v>
          </cell>
        </row>
        <row r="1986">
          <cell r="B1986" t="str">
            <v>TA060SER0D1C1120FB-3</v>
          </cell>
          <cell r="C1986" t="str">
            <v>Torre de ángulo mayor tipo B2 (65°)Tipo B2-3</v>
          </cell>
          <cell r="D1986">
            <v>6370.5085396872228</v>
          </cell>
        </row>
        <row r="1987">
          <cell r="B1987" t="str">
            <v>TA060SER0D1C1120FB±0</v>
          </cell>
          <cell r="C1987" t="str">
            <v>Torre de ángulo mayor tipo B2 (65°)Tipo B2±0</v>
          </cell>
          <cell r="D1987">
            <v>7094.1075052196247</v>
          </cell>
        </row>
        <row r="1988">
          <cell r="B1988" t="str">
            <v>TA060SER0D1C1120FB+3</v>
          </cell>
          <cell r="C1988" t="str">
            <v>Torre de ángulo mayor tipo B2 (65°)Tipo B2+3</v>
          </cell>
          <cell r="D1988">
            <v>7945.4004058459805</v>
          </cell>
        </row>
        <row r="1989">
          <cell r="B1989" t="str">
            <v>TA060SER0D1C1120FR-3</v>
          </cell>
          <cell r="C1989" t="str">
            <v>Torre de anclaje, retención intermedia y terminal (15°) Tipo R2-3</v>
          </cell>
          <cell r="D1989">
            <v>8202.4412030826024</v>
          </cell>
        </row>
        <row r="1990">
          <cell r="B1990" t="str">
            <v>TA060SER0D1C1120FR±0</v>
          </cell>
          <cell r="C1990" t="str">
            <v>Torre de anclaje, retención intermedia y terminal (15°) Tipo R2±0</v>
          </cell>
          <cell r="D1990">
            <v>9144.3045742280956</v>
          </cell>
        </row>
        <row r="1991">
          <cell r="B1991" t="str">
            <v>TA060SER0D1C1120FR+3</v>
          </cell>
          <cell r="C1991" t="str">
            <v>Torre de anclaje, retención intermedia y terminal (15°) Tipo R2+3</v>
          </cell>
          <cell r="D1991">
            <v>10086.167945373589</v>
          </cell>
        </row>
        <row r="1992">
          <cell r="B1992" t="str">
            <v>TA060SER0D1C1070FS-6</v>
          </cell>
          <cell r="C1992" t="str">
            <v>Torre de suspensión tipo S2 (5°)Tipo S2-6</v>
          </cell>
          <cell r="D1992">
            <v>2431.3607904046316</v>
          </cell>
        </row>
        <row r="1993">
          <cell r="B1993" t="str">
            <v>TA060SER0D1C1070FS-3</v>
          </cell>
          <cell r="C1993" t="str">
            <v>Torre de suspensión tipo S2 (5°)Tipo S2-3</v>
          </cell>
          <cell r="D1993">
            <v>2781.8272106431373</v>
          </cell>
        </row>
        <row r="1994">
          <cell r="B1994" t="str">
            <v>TA060SER0D1C1070FS±0</v>
          </cell>
          <cell r="C1994" t="str">
            <v>Torre de suspensión tipo S2 (5°)Tipo S2±0</v>
          </cell>
          <cell r="D1994">
            <v>3129.1644664152273</v>
          </cell>
        </row>
        <row r="1995">
          <cell r="B1995" t="str">
            <v>TA060SER0D1C1070FS+3</v>
          </cell>
          <cell r="C1995" t="str">
            <v>Torre de suspensión tipo S2 (5°)Tipo S2+3</v>
          </cell>
          <cell r="D1995">
            <v>3473.3725577209025</v>
          </cell>
        </row>
        <row r="1996">
          <cell r="B1996" t="str">
            <v>TA060SER0D1C1070FS+6</v>
          </cell>
          <cell r="C1996" t="str">
            <v>Torre de suspensión tipo S2 (5°)Tipo S2+6</v>
          </cell>
          <cell r="D1996">
            <v>3817.5806490265772</v>
          </cell>
        </row>
        <row r="1997">
          <cell r="B1997" t="str">
            <v>TA060SER0D1C1070FA-3</v>
          </cell>
          <cell r="C1997" t="str">
            <v>Torre de ángulo menor tipo A2 (30°)Tipo A2-3</v>
          </cell>
          <cell r="D1997">
            <v>4279.8145656765018</v>
          </cell>
        </row>
        <row r="1998">
          <cell r="B1998" t="str">
            <v>TA060SER0D1C1070FA±0</v>
          </cell>
          <cell r="C1998" t="str">
            <v>Torre de ángulo menor tipo A2 (30°)Tipo A2±0</v>
          </cell>
          <cell r="D1998">
            <v>4750.071660018315</v>
          </cell>
        </row>
        <row r="1999">
          <cell r="B1999" t="str">
            <v>TA060SER0D1C1070FA+3</v>
          </cell>
          <cell r="C1999" t="str">
            <v>Torre de ángulo menor tipo A2 (30°)Tipo A2+3</v>
          </cell>
          <cell r="D1999">
            <v>5220.3287543601282</v>
          </cell>
        </row>
        <row r="2000">
          <cell r="B2000" t="str">
            <v>TA060SER0D1C1070FB-3</v>
          </cell>
          <cell r="C2000" t="str">
            <v>Torre de ángulo mayor tipo B2 (65°)Tipo B2-3</v>
          </cell>
          <cell r="D2000">
            <v>5775.5741308429897</v>
          </cell>
        </row>
        <row r="2001">
          <cell r="B2001" t="str">
            <v>TA060SER0D1C1070FB±0</v>
          </cell>
          <cell r="C2001" t="str">
            <v>Torre de ángulo mayor tipo B2 (65°)Tipo B2±0</v>
          </cell>
          <cell r="D2001">
            <v>6431.5970276647986</v>
          </cell>
        </row>
        <row r="2002">
          <cell r="B2002" t="str">
            <v>TA060SER0D1C1070FB+3</v>
          </cell>
          <cell r="C2002" t="str">
            <v>Torre de ángulo mayor tipo B2 (65°)Tipo B2+3</v>
          </cell>
          <cell r="D2002">
            <v>7203.3886709845747</v>
          </cell>
        </row>
        <row r="2003">
          <cell r="B2003" t="str">
            <v>TA060SER0D1C1070FR-3</v>
          </cell>
          <cell r="C2003" t="str">
            <v>Torre de anclaje, retención intermedia y terminal (15°) Tipo R2-3</v>
          </cell>
          <cell r="D2003">
            <v>7436.4247260879529</v>
          </cell>
        </row>
        <row r="2004">
          <cell r="B2004" t="str">
            <v>TA060SER0D1C1070FR±0</v>
          </cell>
          <cell r="C2004" t="str">
            <v>Torre de anclaje, retención intermedia y terminal (15°) Tipo R2±0</v>
          </cell>
          <cell r="D2004">
            <v>8290.3285686599247</v>
          </cell>
        </row>
        <row r="2005">
          <cell r="B2005" t="str">
            <v>TA060SER0D1C1070FR+3</v>
          </cell>
          <cell r="C2005" t="str">
            <v>Torre de anclaje, retención intermedia y terminal (15°) Tipo R2+3</v>
          </cell>
          <cell r="D2005">
            <v>9144.2324112318965</v>
          </cell>
        </row>
        <row r="2006">
          <cell r="B2006" t="str">
            <v>TA220COR0D0C1600T</v>
          </cell>
          <cell r="C2006" t="str">
            <v>Torre de suspensión tipo SC2 (5°)Tipo SC20T</v>
          </cell>
          <cell r="D2006">
            <v>14648.830924572294</v>
          </cell>
        </row>
      </sheetData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pótesis"/>
      <sheetName val="FORMULAS"/>
      <sheetName val="ResMod-Est PostesAceroyConcreto"/>
      <sheetName val="Postes Acero y Concreto"/>
      <sheetName val="Postes Concreto"/>
      <sheetName val="TABLAS"/>
      <sheetName val="Resumen Vano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J1" t="str">
            <v>F:\MOD_INV_2018</v>
          </cell>
        </row>
        <row r="2">
          <cell r="C2" t="str">
            <v>Código</v>
          </cell>
          <cell r="D2" t="str">
            <v>Vano (m)</v>
          </cell>
          <cell r="E2" t="str">
            <v>Angulo</v>
          </cell>
          <cell r="F2" t="str">
            <v xml:space="preserve"> T (kg)</v>
          </cell>
          <cell r="G2" t="str">
            <v>N°</v>
          </cell>
          <cell r="H2" t="str">
            <v>Código</v>
          </cell>
          <cell r="I2" t="str">
            <v>W (kg)</v>
          </cell>
          <cell r="J2" t="str">
            <v>Descripción de Estructuta</v>
          </cell>
        </row>
        <row r="3">
          <cell r="C3" t="str">
            <v>Estructura</v>
          </cell>
          <cell r="E3" t="str">
            <v>(°)</v>
          </cell>
          <cell r="G3" t="str">
            <v>Postes</v>
          </cell>
          <cell r="H3" t="str">
            <v>Poste</v>
          </cell>
          <cell r="I3" t="str">
            <v>Poste Estándar</v>
          </cell>
        </row>
        <row r="4">
          <cell r="C4" t="str">
            <v>EA220COU0S09500-S1</v>
          </cell>
          <cell r="D4">
            <v>200</v>
          </cell>
          <cell r="E4">
            <v>2</v>
          </cell>
          <cell r="F4">
            <v>242.34035540158527</v>
          </cell>
          <cell r="G4">
            <v>1</v>
          </cell>
          <cell r="H4" t="str">
            <v>PA25/700</v>
          </cell>
          <cell r="I4">
            <v>1353</v>
          </cell>
          <cell r="J4" t="str">
            <v>1 Poste autosoportable de acero (25/700) de suspensión (2°) Tipo SCU1-25</v>
          </cell>
        </row>
        <row r="5">
          <cell r="C5" t="str">
            <v>EA220COU0S09500-S2</v>
          </cell>
          <cell r="D5">
            <v>200</v>
          </cell>
          <cell r="E5">
            <v>25</v>
          </cell>
          <cell r="F5">
            <v>1214.0904034876867</v>
          </cell>
          <cell r="G5">
            <v>1</v>
          </cell>
          <cell r="H5" t="str">
            <v>PA25/3200</v>
          </cell>
          <cell r="I5">
            <v>3634</v>
          </cell>
          <cell r="J5" t="str">
            <v>1 Poste autosoportable de acero (25/3200) de suspensión (25°) Tipo SCU11-25</v>
          </cell>
        </row>
        <row r="6">
          <cell r="C6" t="str">
            <v>EA220COU0S09500-A1</v>
          </cell>
          <cell r="D6">
            <v>200</v>
          </cell>
          <cell r="E6">
            <v>50</v>
          </cell>
          <cell r="F6">
            <v>2220.9597064587106</v>
          </cell>
          <cell r="G6">
            <v>1</v>
          </cell>
          <cell r="H6" t="str">
            <v>PA25/5800</v>
          </cell>
          <cell r="I6">
            <v>5349</v>
          </cell>
          <cell r="J6" t="str">
            <v>1 Poste autosoportable de acero (25/5800) de ángulo medio (50°) Tipo ACU1-25</v>
          </cell>
        </row>
        <row r="7">
          <cell r="C7" t="str">
            <v>EA220COU0S09500-A2</v>
          </cell>
          <cell r="D7">
            <v>200</v>
          </cell>
          <cell r="E7">
            <v>90</v>
          </cell>
          <cell r="F7">
            <v>3610.2537014021204</v>
          </cell>
          <cell r="G7">
            <v>1</v>
          </cell>
          <cell r="H7" t="str">
            <v>PA23/9400</v>
          </cell>
          <cell r="I7">
            <v>6731</v>
          </cell>
          <cell r="J7" t="str">
            <v>1 Poste autosoportable de acero (23/9400) de ángulo mayor y terminal (90°) Tipo ACTU1-23</v>
          </cell>
        </row>
        <row r="8">
          <cell r="C8" t="str">
            <v>EA220COU0D09500-S1</v>
          </cell>
          <cell r="D8">
            <v>200</v>
          </cell>
          <cell r="E8">
            <v>2</v>
          </cell>
          <cell r="F8">
            <v>242.34035540158527</v>
          </cell>
          <cell r="G8">
            <v>1</v>
          </cell>
          <cell r="H8" t="str">
            <v>PA29/1250</v>
          </cell>
          <cell r="I8">
            <v>2290</v>
          </cell>
          <cell r="J8" t="str">
            <v>1 Poste autosoportable de acero (29/1250) de suspensión (2°) Tipo SCU2-29</v>
          </cell>
        </row>
        <row r="9">
          <cell r="C9" t="str">
            <v>EA220COU0D09500-S2</v>
          </cell>
          <cell r="D9">
            <v>200</v>
          </cell>
          <cell r="E9">
            <v>25</v>
          </cell>
          <cell r="F9">
            <v>1214.0904034876867</v>
          </cell>
          <cell r="G9">
            <v>1</v>
          </cell>
          <cell r="H9" t="str">
            <v>PA29/5450</v>
          </cell>
          <cell r="I9">
            <v>5964</v>
          </cell>
          <cell r="J9" t="str">
            <v>1 Poste autosoportable de acero (29/5450) de suspensión (25°) Tipo SCU21-29</v>
          </cell>
        </row>
        <row r="10">
          <cell r="C10" t="str">
            <v>EA220COU0D09500-A1</v>
          </cell>
          <cell r="D10">
            <v>200</v>
          </cell>
          <cell r="E10">
            <v>50</v>
          </cell>
          <cell r="F10">
            <v>2220.9597064587106</v>
          </cell>
          <cell r="G10">
            <v>2</v>
          </cell>
          <cell r="H10" t="str">
            <v>PA31/5400</v>
          </cell>
          <cell r="I10">
            <v>6339</v>
          </cell>
          <cell r="J10" t="str">
            <v>2 Postes autosoportables de acero (31/5400) de ángulo medio (50°) Tipo ACU2-31</v>
          </cell>
        </row>
        <row r="11">
          <cell r="C11" t="str">
            <v>EA220COU0D09500-A2</v>
          </cell>
          <cell r="D11">
            <v>200</v>
          </cell>
          <cell r="E11">
            <v>90</v>
          </cell>
          <cell r="F11">
            <v>3610.2537014021204</v>
          </cell>
          <cell r="G11">
            <v>2</v>
          </cell>
          <cell r="H11" t="str">
            <v>PA29/8750</v>
          </cell>
          <cell r="I11">
            <v>8113</v>
          </cell>
          <cell r="J11" t="str">
            <v>2 Postes autosoportables de acero (29/8750) de ángulo mayor y terminal (90°) Tipo ATCU2-29</v>
          </cell>
        </row>
        <row r="12">
          <cell r="C12" t="str">
            <v>EA220COU0S0-400-S1</v>
          </cell>
          <cell r="D12">
            <v>170</v>
          </cell>
          <cell r="E12">
            <v>2</v>
          </cell>
          <cell r="F12">
            <v>227.20709892831584</v>
          </cell>
          <cell r="G12">
            <v>1</v>
          </cell>
          <cell r="H12" t="str">
            <v>PA25/750</v>
          </cell>
          <cell r="I12">
            <v>1415</v>
          </cell>
          <cell r="J12" t="str">
            <v>1 Poste autosoportable de acero (25/750) de suspensión (2°) Tipo SCU1-25</v>
          </cell>
        </row>
        <row r="13">
          <cell r="C13" t="str">
            <v>EA220COU0S0-400-S2</v>
          </cell>
          <cell r="D13">
            <v>170</v>
          </cell>
          <cell r="E13">
            <v>25</v>
          </cell>
          <cell r="F13">
            <v>1256.3012804720033</v>
          </cell>
          <cell r="G13">
            <v>1</v>
          </cell>
          <cell r="H13" t="str">
            <v>PA25/3300</v>
          </cell>
          <cell r="I13">
            <v>3707</v>
          </cell>
          <cell r="J13" t="str">
            <v>1 Poste autosoportable de acero (25/3300) de suspensión (25°) Tipo SCU11-25</v>
          </cell>
        </row>
        <row r="14">
          <cell r="C14" t="str">
            <v>EA220COU0S0-400-A1</v>
          </cell>
          <cell r="D14">
            <v>170</v>
          </cell>
          <cell r="E14">
            <v>50</v>
          </cell>
          <cell r="F14">
            <v>2322.5871461667798</v>
          </cell>
          <cell r="G14">
            <v>1</v>
          </cell>
          <cell r="H14" t="str">
            <v>PA25/5450</v>
          </cell>
          <cell r="I14">
            <v>5136</v>
          </cell>
          <cell r="J14" t="str">
            <v>1 Poste autosoportable de acero (25/5450) de ángulo medio (50°) Tipo ACU1-25</v>
          </cell>
        </row>
        <row r="15">
          <cell r="C15" t="str">
            <v>EA220COU0S0-400-A2</v>
          </cell>
          <cell r="D15">
            <v>170</v>
          </cell>
          <cell r="E15">
            <v>90</v>
          </cell>
          <cell r="F15">
            <v>3793.865042644094</v>
          </cell>
          <cell r="G15">
            <v>1</v>
          </cell>
          <cell r="H15" t="str">
            <v>PA23/8500</v>
          </cell>
          <cell r="I15">
            <v>6305</v>
          </cell>
          <cell r="J15" t="str">
            <v>1 Poste autosoportable de acero (23/8500) de ángulo mayor y terminal (90°) Tipo ACTU1-23</v>
          </cell>
        </row>
        <row r="16">
          <cell r="C16" t="str">
            <v>EA220COU0S0-500-S1</v>
          </cell>
          <cell r="D16">
            <v>170</v>
          </cell>
          <cell r="E16">
            <v>2</v>
          </cell>
          <cell r="F16">
            <v>264.98845192048827</v>
          </cell>
          <cell r="G16">
            <v>1</v>
          </cell>
          <cell r="H16" t="str">
            <v>PA25/850</v>
          </cell>
          <cell r="I16">
            <v>1535</v>
          </cell>
          <cell r="J16" t="str">
            <v>1 Poste autosoportable de acero (25/850) de suspensión (2°) Tipo SCU1-25</v>
          </cell>
        </row>
        <row r="17">
          <cell r="C17" t="str">
            <v>EA220COU0S0-500-S2</v>
          </cell>
          <cell r="D17">
            <v>170</v>
          </cell>
          <cell r="E17">
            <v>25</v>
          </cell>
          <cell r="F17">
            <v>1536.7634519880248</v>
          </cell>
          <cell r="G17">
            <v>1</v>
          </cell>
          <cell r="H17" t="str">
            <v>PA25/4000</v>
          </cell>
          <cell r="I17">
            <v>4201</v>
          </cell>
          <cell r="J17" t="str">
            <v>1 Poste autosoportable de acero (25/4000) de suspensión (25°) Tipo SCU11-25</v>
          </cell>
        </row>
        <row r="18">
          <cell r="C18" t="str">
            <v>EA220COU0S0-500-A1</v>
          </cell>
          <cell r="D18">
            <v>170</v>
          </cell>
          <cell r="E18">
            <v>50</v>
          </cell>
          <cell r="F18">
            <v>2854.5006729698921</v>
          </cell>
          <cell r="G18">
            <v>1</v>
          </cell>
          <cell r="H18" t="str">
            <v>PA25/6650</v>
          </cell>
          <cell r="I18">
            <v>5846</v>
          </cell>
          <cell r="J18" t="str">
            <v>1 Poste autosoportable de acero (25/6650) de ángulo medio (50°) Tipo ACU1-25</v>
          </cell>
        </row>
        <row r="19">
          <cell r="C19" t="str">
            <v>EA220COU0S0-500-A2</v>
          </cell>
          <cell r="D19">
            <v>170</v>
          </cell>
          <cell r="E19">
            <v>90</v>
          </cell>
          <cell r="F19">
            <v>4672.7350779929739</v>
          </cell>
          <cell r="G19">
            <v>1</v>
          </cell>
          <cell r="H19" t="str">
            <v>PA23/10450</v>
          </cell>
          <cell r="I19">
            <v>7210</v>
          </cell>
          <cell r="J19" t="str">
            <v>1 Poste autosoportable de acero (23/1045) de ángulo mayor y terminal (90°) Tipo ACTU1-23</v>
          </cell>
        </row>
        <row r="20">
          <cell r="C20" t="str">
            <v>EA220COU0S0-600-S1</v>
          </cell>
          <cell r="D20">
            <v>170</v>
          </cell>
          <cell r="E20">
            <v>2</v>
          </cell>
          <cell r="F20">
            <v>299.56598693999632</v>
          </cell>
          <cell r="G20">
            <v>1</v>
          </cell>
          <cell r="H20" t="str">
            <v>PA25/900</v>
          </cell>
          <cell r="I20">
            <v>1593</v>
          </cell>
          <cell r="J20" t="str">
            <v>1 Poste autosoportable de acero (25/900) de suspensión (2°) Tipo SCU1-25</v>
          </cell>
        </row>
        <row r="21">
          <cell r="C21" t="str">
            <v>EA220COU0S0-600-S2</v>
          </cell>
          <cell r="D21">
            <v>170</v>
          </cell>
          <cell r="E21">
            <v>25</v>
          </cell>
          <cell r="F21">
            <v>1804.3629664792925</v>
          </cell>
          <cell r="G21">
            <v>1</v>
          </cell>
          <cell r="H21" t="str">
            <v>PA25/4650</v>
          </cell>
          <cell r="I21">
            <v>4633</v>
          </cell>
          <cell r="J21" t="str">
            <v>1 Poste autosoportable de acero (25/4650) de suspensión (25°) Tipo SCU11-25</v>
          </cell>
        </row>
        <row r="22">
          <cell r="C22" t="str">
            <v>EA220COU0S0-600-A1</v>
          </cell>
          <cell r="D22">
            <v>170</v>
          </cell>
          <cell r="E22">
            <v>50</v>
          </cell>
          <cell r="F22">
            <v>3363.5436311839126</v>
          </cell>
          <cell r="G22">
            <v>1</v>
          </cell>
          <cell r="H22" t="str">
            <v>PA25/7800</v>
          </cell>
          <cell r="I22">
            <v>6484</v>
          </cell>
          <cell r="J22" t="str">
            <v>1 Poste autosoportable de acero (25/7800) de ángulo medio (50°) Tipo ACU1-25</v>
          </cell>
        </row>
        <row r="23">
          <cell r="C23" t="str">
            <v>EA220COU0S0-600-A2</v>
          </cell>
          <cell r="D23">
            <v>170</v>
          </cell>
          <cell r="E23">
            <v>90</v>
          </cell>
          <cell r="F23">
            <v>5514.9254720188601</v>
          </cell>
          <cell r="G23">
            <v>1</v>
          </cell>
          <cell r="H23" t="str">
            <v>PA23/12300</v>
          </cell>
          <cell r="I23">
            <v>8016</v>
          </cell>
          <cell r="J23" t="str">
            <v>1 Poste autosoportable de acero (23/1230) de ángulo mayor y terminal (90°) Tipo ACTU1-23</v>
          </cell>
        </row>
        <row r="24">
          <cell r="C24" t="str">
            <v>EA220COU0D0-400-S1</v>
          </cell>
          <cell r="D24">
            <v>170</v>
          </cell>
          <cell r="E24">
            <v>2</v>
          </cell>
          <cell r="F24">
            <v>227.20709892831584</v>
          </cell>
          <cell r="G24">
            <v>1</v>
          </cell>
          <cell r="H24" t="str">
            <v>PA29/1250</v>
          </cell>
          <cell r="I24">
            <v>2290</v>
          </cell>
          <cell r="J24" t="str">
            <v>1 Poste autosoportable de acero (29/1250) de suspensión (2°) Tipo SCU2-29</v>
          </cell>
        </row>
        <row r="25">
          <cell r="C25" t="str">
            <v>EA220COU0D0-400-S2</v>
          </cell>
          <cell r="D25">
            <v>170</v>
          </cell>
          <cell r="E25">
            <v>25</v>
          </cell>
          <cell r="F25">
            <v>1256.3012804720033</v>
          </cell>
          <cell r="G25">
            <v>1</v>
          </cell>
          <cell r="H25" t="str">
            <v>PA26/5950</v>
          </cell>
          <cell r="I25">
            <v>5657</v>
          </cell>
          <cell r="J25" t="str">
            <v>1 Poste autosoportable de acero (26/5950) de suspensión (25°) Tipo SCU21-26</v>
          </cell>
        </row>
        <row r="26">
          <cell r="C26" t="str">
            <v>EA220COU0D0-400-A1</v>
          </cell>
          <cell r="D26">
            <v>170</v>
          </cell>
          <cell r="E26">
            <v>50</v>
          </cell>
          <cell r="F26">
            <v>2322.5871461667798</v>
          </cell>
          <cell r="G26">
            <v>2</v>
          </cell>
          <cell r="H26" t="str">
            <v>PA26/5500</v>
          </cell>
          <cell r="I26">
            <v>5375</v>
          </cell>
          <cell r="J26" t="str">
            <v>2 Postes autosoportables de acero (26/5500) de ángulo medio (50°) Tipo ACU2-26</v>
          </cell>
        </row>
        <row r="27">
          <cell r="C27" t="str">
            <v>EA220COU0D0-400-A2</v>
          </cell>
          <cell r="D27">
            <v>170</v>
          </cell>
          <cell r="E27">
            <v>90</v>
          </cell>
          <cell r="F27">
            <v>3793.865042644094</v>
          </cell>
          <cell r="G27">
            <v>2</v>
          </cell>
          <cell r="H27" t="str">
            <v>PA26/8900</v>
          </cell>
          <cell r="I27">
            <v>7349</v>
          </cell>
          <cell r="J27" t="str">
            <v>2 Postes autosoportables de acero (26/8900) de ángulo mayor y terminal (90°) Tipo ATCU2-26</v>
          </cell>
        </row>
        <row r="28">
          <cell r="C28" t="str">
            <v>EA220COU0D0-500-S1</v>
          </cell>
          <cell r="D28">
            <v>170</v>
          </cell>
          <cell r="E28">
            <v>2</v>
          </cell>
          <cell r="F28">
            <v>264.98845192048827</v>
          </cell>
          <cell r="G28">
            <v>1</v>
          </cell>
          <cell r="H28" t="str">
            <v>PA29/1450</v>
          </cell>
          <cell r="I28">
            <v>2522</v>
          </cell>
          <cell r="J28" t="str">
            <v>1 Poste autosoportable de acero (29/1450) de suspensión (2°) Tipo SCU2-29</v>
          </cell>
        </row>
        <row r="29">
          <cell r="C29" t="str">
            <v>EA220COU0D0-500-S2</v>
          </cell>
          <cell r="D29">
            <v>170</v>
          </cell>
          <cell r="E29">
            <v>25</v>
          </cell>
          <cell r="F29">
            <v>1536.7634519880248</v>
          </cell>
          <cell r="G29">
            <v>1</v>
          </cell>
          <cell r="H29" t="str">
            <v>PA26/7250</v>
          </cell>
          <cell r="I29">
            <v>6432</v>
          </cell>
          <cell r="J29" t="str">
            <v>1 Poste autosoportable de acero (26/7250) de suspensión (25°) Tipo SCU21-26</v>
          </cell>
        </row>
        <row r="30">
          <cell r="C30" t="str">
            <v>EA220COU0D0-500-A1</v>
          </cell>
          <cell r="D30">
            <v>170</v>
          </cell>
          <cell r="E30">
            <v>50</v>
          </cell>
          <cell r="F30">
            <v>2854.5006729698921</v>
          </cell>
          <cell r="G30">
            <v>2</v>
          </cell>
          <cell r="H30" t="str">
            <v>PA26/6750</v>
          </cell>
          <cell r="I30">
            <v>6140</v>
          </cell>
          <cell r="J30" t="str">
            <v>2 Postes autosoportables de acero (26/6750) de ángulo medio (50°) Tipo ACU2-26</v>
          </cell>
        </row>
        <row r="31">
          <cell r="C31" t="str">
            <v>EA220COU0D0-500-A2</v>
          </cell>
          <cell r="D31">
            <v>170</v>
          </cell>
          <cell r="E31">
            <v>90</v>
          </cell>
          <cell r="F31">
            <v>4672.7350779929739</v>
          </cell>
          <cell r="G31">
            <v>2</v>
          </cell>
          <cell r="H31" t="str">
            <v>PA26/10900</v>
          </cell>
          <cell r="I31">
            <v>8385</v>
          </cell>
          <cell r="J31" t="str">
            <v>2 Postes autosoportables de acero (26/1090) de ángulo mayor y terminal (90°) Tipo ATCU2-26</v>
          </cell>
        </row>
        <row r="32">
          <cell r="C32" t="str">
            <v>EA220COU0D0-600-S1</v>
          </cell>
          <cell r="D32">
            <v>170</v>
          </cell>
          <cell r="E32">
            <v>2</v>
          </cell>
          <cell r="F32">
            <v>299.56598693999632</v>
          </cell>
          <cell r="G32">
            <v>1</v>
          </cell>
          <cell r="H32" t="str">
            <v>PA29/1600</v>
          </cell>
          <cell r="I32">
            <v>2689</v>
          </cell>
          <cell r="J32" t="str">
            <v>1 Poste autosoportable de acero (29/1600) de suspensión (2°) Tipo SCU2-29</v>
          </cell>
        </row>
        <row r="33">
          <cell r="C33" t="str">
            <v>EA220COU0D0-600-S2</v>
          </cell>
          <cell r="D33">
            <v>170</v>
          </cell>
          <cell r="E33">
            <v>25</v>
          </cell>
          <cell r="F33">
            <v>1804.3629664792925</v>
          </cell>
          <cell r="G33">
            <v>1</v>
          </cell>
          <cell r="H33" t="str">
            <v>PA26/8450</v>
          </cell>
          <cell r="I33">
            <v>7106</v>
          </cell>
          <cell r="J33" t="str">
            <v>1 Poste autosoportable de acero (26/8450) de suspensión (25°) Tipo SCU21-26</v>
          </cell>
        </row>
        <row r="34">
          <cell r="C34" t="str">
            <v>EA220COU0D0-600-A1</v>
          </cell>
          <cell r="D34">
            <v>170</v>
          </cell>
          <cell r="E34">
            <v>50</v>
          </cell>
          <cell r="F34">
            <v>3363.5436311839126</v>
          </cell>
          <cell r="G34">
            <v>2</v>
          </cell>
          <cell r="H34" t="str">
            <v>PA26/7900</v>
          </cell>
          <cell r="I34">
            <v>6802</v>
          </cell>
          <cell r="J34" t="str">
            <v>2 Postes autosoportables de acero (26/7900) de ángulo medio (50°) Tipo ACU2-26</v>
          </cell>
        </row>
        <row r="35">
          <cell r="C35" t="str">
            <v>EA220COU0D0-600-A2</v>
          </cell>
          <cell r="D35">
            <v>170</v>
          </cell>
          <cell r="E35">
            <v>90</v>
          </cell>
          <cell r="F35">
            <v>5514.9254720188601</v>
          </cell>
          <cell r="G35">
            <v>2</v>
          </cell>
          <cell r="H35" t="str">
            <v>PA26/12850</v>
          </cell>
          <cell r="I35">
            <v>9331</v>
          </cell>
          <cell r="J35" t="str">
            <v>2 Postes autosoportables de acero (26/12850) de ángulo mayor y terminal (90°) Tipo ATCU2-26</v>
          </cell>
        </row>
        <row r="36">
          <cell r="C36" t="str">
            <v>EA220SIU0S1-400-S1</v>
          </cell>
          <cell r="D36">
            <v>170</v>
          </cell>
          <cell r="E36">
            <v>2</v>
          </cell>
          <cell r="F36">
            <v>266.82541148804904</v>
          </cell>
          <cell r="G36">
            <v>1</v>
          </cell>
          <cell r="H36" t="str">
            <v>PA25/1000</v>
          </cell>
          <cell r="I36">
            <v>1706</v>
          </cell>
          <cell r="J36" t="str">
            <v>1 Poste autosoportable de acero (25/1000) de suspensión (2°) Tipo SCU1-25</v>
          </cell>
        </row>
        <row r="37">
          <cell r="C37" t="str">
            <v>EA220SIU0S1-400-S2</v>
          </cell>
          <cell r="D37">
            <v>170</v>
          </cell>
          <cell r="E37">
            <v>25</v>
          </cell>
          <cell r="F37">
            <v>1167.3340595447071</v>
          </cell>
          <cell r="G37">
            <v>1</v>
          </cell>
          <cell r="H37" t="str">
            <v>PA25/3750</v>
          </cell>
          <cell r="I37">
            <v>4028</v>
          </cell>
          <cell r="J37" t="str">
            <v>1 Poste autosoportable de acero (25/3750) de suspensión (25°) Tipo SCU11-25</v>
          </cell>
        </row>
        <row r="38">
          <cell r="C38" t="str">
            <v>EA220SIU0S1-400-A1</v>
          </cell>
          <cell r="D38">
            <v>170</v>
          </cell>
          <cell r="E38">
            <v>50</v>
          </cell>
          <cell r="F38">
            <v>2100.3872830294458</v>
          </cell>
          <cell r="G38">
            <v>1</v>
          </cell>
          <cell r="H38" t="str">
            <v>PA25/6100</v>
          </cell>
          <cell r="I38">
            <v>5527</v>
          </cell>
          <cell r="J38" t="str">
            <v>1 Poste autosoportable de acero (25/6100) de ángulo medio (50°) Tipo ACU1-25</v>
          </cell>
        </row>
        <row r="39">
          <cell r="C39" t="str">
            <v>EA220SIU0S1-400-A2</v>
          </cell>
          <cell r="D39">
            <v>170</v>
          </cell>
          <cell r="E39">
            <v>90</v>
          </cell>
          <cell r="F39">
            <v>3387.8286982408531</v>
          </cell>
          <cell r="G39">
            <v>1</v>
          </cell>
          <cell r="H39" t="str">
            <v>PA23/9500</v>
          </cell>
          <cell r="I39">
            <v>6777</v>
          </cell>
          <cell r="J39" t="str">
            <v>1 Poste autosoportable de acero (23/9500) de ángulo mayor y terminal (90°) Tipo ACTU1-23</v>
          </cell>
        </row>
        <row r="40">
          <cell r="C40" t="str">
            <v>EA220SIU0S1-500-S1</v>
          </cell>
          <cell r="D40">
            <v>170</v>
          </cell>
          <cell r="E40">
            <v>2</v>
          </cell>
          <cell r="F40">
            <v>306.80178043587512</v>
          </cell>
          <cell r="G40">
            <v>1</v>
          </cell>
          <cell r="H40" t="str">
            <v>PA25/1100</v>
          </cell>
          <cell r="I40">
            <v>1815</v>
          </cell>
          <cell r="J40" t="str">
            <v>1 Poste autosoportable de acero (25/1100) de suspensión (2°) Tipo SCU1-25</v>
          </cell>
        </row>
        <row r="41">
          <cell r="C41" t="str">
            <v>EA220SIU0S1-500-S2</v>
          </cell>
          <cell r="D41">
            <v>170</v>
          </cell>
          <cell r="E41">
            <v>25</v>
          </cell>
          <cell r="F41">
            <v>1405.1156519807976</v>
          </cell>
          <cell r="G41">
            <v>1</v>
          </cell>
          <cell r="H41" t="str">
            <v>PA25/4350</v>
          </cell>
          <cell r="I41">
            <v>4436</v>
          </cell>
          <cell r="J41" t="str">
            <v>1 Poste autosoportable de acero (25/4350) de suspensión (25°) Tipo SCU11-25</v>
          </cell>
        </row>
        <row r="42">
          <cell r="C42" t="str">
            <v>EA220SIU0S1-500-A1</v>
          </cell>
          <cell r="D42">
            <v>170</v>
          </cell>
          <cell r="E42">
            <v>50</v>
          </cell>
          <cell r="F42">
            <v>2543.1228221001857</v>
          </cell>
          <cell r="G42">
            <v>1</v>
          </cell>
          <cell r="H42" t="str">
            <v>PA25/7100</v>
          </cell>
          <cell r="I42">
            <v>6100</v>
          </cell>
          <cell r="J42" t="str">
            <v>1 Poste autosoportable de acero (25/7100) de ángulo medio (50°) Tipo ACU1-25</v>
          </cell>
        </row>
        <row r="43">
          <cell r="C43" t="str">
            <v>EA220SIU0S1-500-A2</v>
          </cell>
          <cell r="D43">
            <v>170</v>
          </cell>
          <cell r="E43">
            <v>90</v>
          </cell>
          <cell r="F43">
            <v>4113.3628949519325</v>
          </cell>
          <cell r="G43">
            <v>1</v>
          </cell>
          <cell r="H43" t="str">
            <v>PA23/11100</v>
          </cell>
          <cell r="I43">
            <v>7499</v>
          </cell>
          <cell r="J43" t="str">
            <v>1 Poste autosoportable de acero (23/1110) de ángulo mayor y terminal (90°) Tipo ACTU1-23</v>
          </cell>
        </row>
        <row r="44">
          <cell r="C44" t="str">
            <v>EA220SIU0S1-600-S1</v>
          </cell>
          <cell r="D44">
            <v>170</v>
          </cell>
          <cell r="E44">
            <v>2</v>
          </cell>
          <cell r="F44">
            <v>342.75538587668098</v>
          </cell>
          <cell r="G44">
            <v>1</v>
          </cell>
          <cell r="H44" t="str">
            <v>PA25/1200</v>
          </cell>
          <cell r="I44">
            <v>1921</v>
          </cell>
          <cell r="J44" t="str">
            <v>1 Poste autosoportable de acero (25/1200) de suspensión (2°) Tipo SCU1-25</v>
          </cell>
        </row>
        <row r="45">
          <cell r="C45" t="str">
            <v>EA220SIU0S1-600-S2</v>
          </cell>
          <cell r="D45">
            <v>170</v>
          </cell>
          <cell r="E45">
            <v>25</v>
          </cell>
          <cell r="F45">
            <v>1629.8643401542311</v>
          </cell>
          <cell r="G45">
            <v>1</v>
          </cell>
          <cell r="H45" t="str">
            <v>PA25/4900</v>
          </cell>
          <cell r="I45">
            <v>4793</v>
          </cell>
          <cell r="J45" t="str">
            <v>1 Poste autosoportable de acero (25/4900) de suspensión (25°) Tipo SCU11-25</v>
          </cell>
        </row>
        <row r="46">
          <cell r="C46" t="str">
            <v>EA220SIU0S1-600-A1</v>
          </cell>
          <cell r="D46">
            <v>170</v>
          </cell>
          <cell r="E46">
            <v>50</v>
          </cell>
          <cell r="F46">
            <v>2963.489687735766</v>
          </cell>
          <cell r="G46">
            <v>1</v>
          </cell>
          <cell r="H46" t="str">
            <v>PA25/8050</v>
          </cell>
          <cell r="I46">
            <v>6619</v>
          </cell>
          <cell r="J46" t="str">
            <v>1 Poste autosoportable de acero (25/8050) de ángulo medio (50°) Tipo ACU1-25</v>
          </cell>
        </row>
        <row r="47">
          <cell r="C47" t="str">
            <v>EA220SIU0S1-600-A2</v>
          </cell>
          <cell r="D47">
            <v>170</v>
          </cell>
          <cell r="E47">
            <v>90</v>
          </cell>
          <cell r="F47">
            <v>4803.6467780673456</v>
          </cell>
          <cell r="G47">
            <v>1</v>
          </cell>
          <cell r="H47" t="str">
            <v>PA23/12600</v>
          </cell>
          <cell r="I47">
            <v>8143</v>
          </cell>
          <cell r="J47" t="str">
            <v>1 Poste autosoportable de acero (23/1260) de ángulo mayor y terminal (90°) Tipo ACTU1-23</v>
          </cell>
        </row>
        <row r="48">
          <cell r="C48" t="str">
            <v>EA220SIU0D1-400-S1</v>
          </cell>
          <cell r="D48">
            <v>170</v>
          </cell>
          <cell r="E48">
            <v>2</v>
          </cell>
          <cell r="F48">
            <v>266.82541148804904</v>
          </cell>
          <cell r="G48">
            <v>1</v>
          </cell>
          <cell r="H48" t="str">
            <v>PA29/1600</v>
          </cell>
          <cell r="I48">
            <v>2689</v>
          </cell>
          <cell r="J48" t="str">
            <v>1 Poste autosoportable de acero (29/1600) de suspensión (2°) Tipo SCU2-29</v>
          </cell>
        </row>
        <row r="49">
          <cell r="C49" t="str">
            <v>EA220SIU0D1-400-S2</v>
          </cell>
          <cell r="D49">
            <v>170</v>
          </cell>
          <cell r="E49">
            <v>25</v>
          </cell>
          <cell r="F49">
            <v>1167.3340595447071</v>
          </cell>
          <cell r="G49">
            <v>1</v>
          </cell>
          <cell r="H49" t="str">
            <v>PA26/6200</v>
          </cell>
          <cell r="I49">
            <v>5810</v>
          </cell>
          <cell r="J49" t="str">
            <v>1 Poste autosoportable de acero (26/6200) de suspensión (25°) Tipo SCU21-26</v>
          </cell>
        </row>
        <row r="50">
          <cell r="C50" t="str">
            <v>EA220SIU0D1-400-A1</v>
          </cell>
          <cell r="D50">
            <v>170</v>
          </cell>
          <cell r="E50">
            <v>50</v>
          </cell>
          <cell r="F50">
            <v>2100.3872830294458</v>
          </cell>
          <cell r="G50">
            <v>2</v>
          </cell>
          <cell r="H50" t="str">
            <v>PA26/6150</v>
          </cell>
          <cell r="I50">
            <v>5780</v>
          </cell>
          <cell r="J50" t="str">
            <v>2 Postes autosoportables de acero (26/6150) de ángulo medio (50°) Tipo ACU2-26</v>
          </cell>
        </row>
        <row r="51">
          <cell r="C51" t="str">
            <v>EA220SIU0D1-400-A2</v>
          </cell>
          <cell r="D51">
            <v>170</v>
          </cell>
          <cell r="E51">
            <v>90</v>
          </cell>
          <cell r="F51">
            <v>3387.8286982408531</v>
          </cell>
          <cell r="G51">
            <v>2</v>
          </cell>
          <cell r="H51" t="str">
            <v>PA26/9800</v>
          </cell>
          <cell r="I51">
            <v>7824</v>
          </cell>
          <cell r="J51" t="str">
            <v>2 Postes autosoportables de acero (26/9800) de ángulo mayor y terminal (90°) Tipo ATCU2-26</v>
          </cell>
        </row>
        <row r="52">
          <cell r="C52" t="str">
            <v>EA220SIU0D1-500-S1</v>
          </cell>
          <cell r="D52">
            <v>170</v>
          </cell>
          <cell r="E52">
            <v>2</v>
          </cell>
          <cell r="F52">
            <v>306.80178043587512</v>
          </cell>
          <cell r="G52">
            <v>1</v>
          </cell>
          <cell r="H52" t="str">
            <v>PA29/1800</v>
          </cell>
          <cell r="I52">
            <v>2903</v>
          </cell>
          <cell r="J52" t="str">
            <v>1 Poste autosoportable de acero (29/1800) de suspensión (2°) Tipo SCU2-29</v>
          </cell>
        </row>
        <row r="53">
          <cell r="C53" t="str">
            <v>EA220SIU0D1-500-S2</v>
          </cell>
          <cell r="D53">
            <v>170</v>
          </cell>
          <cell r="E53">
            <v>25</v>
          </cell>
          <cell r="F53">
            <v>1405.1156519807976</v>
          </cell>
          <cell r="G53">
            <v>1</v>
          </cell>
          <cell r="H53" t="str">
            <v>PA26/7300</v>
          </cell>
          <cell r="I53">
            <v>6461</v>
          </cell>
          <cell r="J53" t="str">
            <v>1 Poste autosoportable de acero (26/7300) de suspensión (25°) Tipo SCU21-26</v>
          </cell>
        </row>
        <row r="54">
          <cell r="C54" t="str">
            <v>EA220SIU0D1-500-A1</v>
          </cell>
          <cell r="D54">
            <v>170</v>
          </cell>
          <cell r="E54">
            <v>50</v>
          </cell>
          <cell r="F54">
            <v>2543.1228221001857</v>
          </cell>
          <cell r="G54">
            <v>2</v>
          </cell>
          <cell r="H54" t="str">
            <v>PA26/7150</v>
          </cell>
          <cell r="I54">
            <v>6375</v>
          </cell>
          <cell r="J54" t="str">
            <v>2 Postes autosoportables de acero (26/7150) de ángulo medio (50°) Tipo ACU2-26</v>
          </cell>
        </row>
        <row r="55">
          <cell r="C55" t="str">
            <v>EA220SIU0D1-500-A2</v>
          </cell>
          <cell r="D55">
            <v>170</v>
          </cell>
          <cell r="E55">
            <v>90</v>
          </cell>
          <cell r="F55">
            <v>4113.3628949519325</v>
          </cell>
          <cell r="G55">
            <v>2</v>
          </cell>
          <cell r="H55" t="str">
            <v>PA26/11500</v>
          </cell>
          <cell r="I55">
            <v>8682</v>
          </cell>
          <cell r="J55" t="str">
            <v>2 Postes autosoportables de acero (26/1150) de ángulo mayor y terminal (90°) Tipo ATCU2-26</v>
          </cell>
        </row>
        <row r="56">
          <cell r="C56" t="str">
            <v>EA220SIU0D1-600-S1</v>
          </cell>
          <cell r="D56">
            <v>170</v>
          </cell>
          <cell r="E56">
            <v>2</v>
          </cell>
          <cell r="F56">
            <v>342.75538587668098</v>
          </cell>
          <cell r="G56">
            <v>1</v>
          </cell>
          <cell r="H56" t="str">
            <v>PA29/2000</v>
          </cell>
          <cell r="I56">
            <v>3108</v>
          </cell>
          <cell r="J56" t="str">
            <v>1 Poste autosoportable de acero (29/2000) de suspensión (2°) Tipo SCU2-29</v>
          </cell>
        </row>
        <row r="57">
          <cell r="C57" t="str">
            <v>EA220SIU0D1-600-S2</v>
          </cell>
          <cell r="D57">
            <v>170</v>
          </cell>
          <cell r="E57">
            <v>25</v>
          </cell>
          <cell r="F57">
            <v>1629.8643401542311</v>
          </cell>
          <cell r="G57">
            <v>1</v>
          </cell>
          <cell r="H57" t="str">
            <v>PA26/8300</v>
          </cell>
          <cell r="I57">
            <v>7023</v>
          </cell>
          <cell r="J57" t="str">
            <v>1 Poste autosoportable de acero (26/8300) de suspensión (25°) Tipo SCU21-26</v>
          </cell>
        </row>
        <row r="58">
          <cell r="C58" t="str">
            <v>EA220SIU0D1-600-A1</v>
          </cell>
          <cell r="D58">
            <v>170</v>
          </cell>
          <cell r="E58">
            <v>50</v>
          </cell>
          <cell r="F58">
            <v>2963.489687735766</v>
          </cell>
          <cell r="G58">
            <v>2</v>
          </cell>
          <cell r="H58" t="str">
            <v>PA26/8150</v>
          </cell>
          <cell r="I58">
            <v>6941</v>
          </cell>
          <cell r="J58" t="str">
            <v>2 Postes autosoportables de acero (26/8150) de ángulo medio (50°) Tipo ACU2-26</v>
          </cell>
        </row>
        <row r="59">
          <cell r="C59" t="str">
            <v>EA220SIU0D1-600-A2</v>
          </cell>
          <cell r="D59">
            <v>170</v>
          </cell>
          <cell r="E59">
            <v>90</v>
          </cell>
          <cell r="F59">
            <v>4803.6467780673456</v>
          </cell>
          <cell r="G59">
            <v>2</v>
          </cell>
          <cell r="H59" t="str">
            <v>PA26/13050</v>
          </cell>
          <cell r="I59">
            <v>9425</v>
          </cell>
          <cell r="J59" t="str">
            <v>2 Postes autosoportables de acero (26/13050) de ángulo mayor y terminal (90°) Tipo ATCU2-26</v>
          </cell>
        </row>
        <row r="60">
          <cell r="C60" t="str">
            <v>EA220SIU1S1-400-S1</v>
          </cell>
          <cell r="D60">
            <v>170</v>
          </cell>
          <cell r="E60">
            <v>2</v>
          </cell>
          <cell r="F60">
            <v>270.48115284081405</v>
          </cell>
          <cell r="G60">
            <v>1</v>
          </cell>
          <cell r="H60" t="str">
            <v>PA25/1000</v>
          </cell>
          <cell r="I60">
            <v>1706</v>
          </cell>
          <cell r="J60" t="str">
            <v>1 Poste autosoportable de acero (25/1000) de suspensión (2°) Tipo SCU1-25</v>
          </cell>
        </row>
        <row r="61">
          <cell r="C61" t="str">
            <v>EA220SIU1S1-400-S2</v>
          </cell>
          <cell r="D61">
            <v>170</v>
          </cell>
          <cell r="E61">
            <v>25</v>
          </cell>
          <cell r="F61">
            <v>1376.682877291069</v>
          </cell>
          <cell r="G61">
            <v>1</v>
          </cell>
          <cell r="H61" t="str">
            <v>PA25/4350</v>
          </cell>
          <cell r="I61">
            <v>4436</v>
          </cell>
          <cell r="J61" t="str">
            <v>1 Poste autosoportable de acero (25/4350) de suspensión (25°) Tipo SCU11-25</v>
          </cell>
        </row>
        <row r="62">
          <cell r="C62" t="str">
            <v>EA220SIU1S1-400-A1</v>
          </cell>
          <cell r="D62">
            <v>170</v>
          </cell>
          <cell r="E62">
            <v>50</v>
          </cell>
          <cell r="F62">
            <v>2522.8629690093517</v>
          </cell>
          <cell r="G62">
            <v>1</v>
          </cell>
          <cell r="H62" t="str">
            <v>PA25/7250</v>
          </cell>
          <cell r="I62">
            <v>6183</v>
          </cell>
          <cell r="J62" t="str">
            <v>1 Poste autosoportable de acero (25/7250) de ángulo medio (50°) Tipo ACU1-25</v>
          </cell>
        </row>
        <row r="63">
          <cell r="C63" t="str">
            <v>EA220SIU1S1-400-A2</v>
          </cell>
          <cell r="D63">
            <v>170</v>
          </cell>
          <cell r="E63">
            <v>90</v>
          </cell>
          <cell r="F63">
            <v>4104.3801667719317</v>
          </cell>
          <cell r="G63">
            <v>1</v>
          </cell>
          <cell r="H63" t="str">
            <v>PA23/11400</v>
          </cell>
          <cell r="I63">
            <v>7630</v>
          </cell>
          <cell r="J63" t="str">
            <v>1 Poste autosoportable de acero (23/1140) de ángulo mayor y terminal (90°) Tipo ACTU1-23</v>
          </cell>
        </row>
        <row r="64">
          <cell r="C64" t="str">
            <v>EA220SIU1S1-500-S1</v>
          </cell>
          <cell r="D64">
            <v>170</v>
          </cell>
          <cell r="E64">
            <v>2</v>
          </cell>
          <cell r="F64">
            <v>312.8173326958281</v>
          </cell>
          <cell r="G64">
            <v>1</v>
          </cell>
          <cell r="H64" t="str">
            <v>PA25/1100</v>
          </cell>
          <cell r="I64">
            <v>1815</v>
          </cell>
          <cell r="J64" t="str">
            <v>1 Poste autosoportable de acero (25/1100) de suspensión (2°) Tipo SCU1-25</v>
          </cell>
        </row>
        <row r="65">
          <cell r="C65" t="str">
            <v>EA220SIU1S1-500-S2</v>
          </cell>
          <cell r="D65">
            <v>170</v>
          </cell>
          <cell r="E65">
            <v>25</v>
          </cell>
          <cell r="F65">
            <v>1663.4867807932897</v>
          </cell>
          <cell r="G65">
            <v>1</v>
          </cell>
          <cell r="H65" t="str">
            <v>PA25/5050</v>
          </cell>
          <cell r="I65">
            <v>4888</v>
          </cell>
          <cell r="J65" t="str">
            <v>1 Poste autosoportable de acero (25/5050) de suspensión (25°) Tipo SCU11-25</v>
          </cell>
        </row>
        <row r="66">
          <cell r="C66" t="str">
            <v>EA220SIU1S1-500-A1</v>
          </cell>
          <cell r="D66">
            <v>170</v>
          </cell>
          <cell r="E66">
            <v>50</v>
          </cell>
          <cell r="F66">
            <v>3062.9697120559304</v>
          </cell>
          <cell r="G66">
            <v>1</v>
          </cell>
          <cell r="H66" t="str">
            <v>PA25/8500</v>
          </cell>
          <cell r="I66">
            <v>6857</v>
          </cell>
          <cell r="J66" t="str">
            <v>1 Poste autosoportable de acero (25/8500) de ángulo medio (50°) Tipo ACU1-25</v>
          </cell>
        </row>
        <row r="67">
          <cell r="C67" t="str">
            <v>EA220SIU1S1-500-A2</v>
          </cell>
          <cell r="D67">
            <v>170</v>
          </cell>
          <cell r="E67">
            <v>90</v>
          </cell>
          <cell r="F67">
            <v>4993.9981252689022</v>
          </cell>
          <cell r="G67">
            <v>1</v>
          </cell>
          <cell r="H67" t="str">
            <v>PA23/13400</v>
          </cell>
          <cell r="I67">
            <v>8475</v>
          </cell>
          <cell r="J67" t="str">
            <v>1 Poste autosoportable de acero (23/1340) de ángulo mayor y terminal (90°) Tipo ACTU1-23</v>
          </cell>
        </row>
        <row r="68">
          <cell r="C68" t="str">
            <v>EA220SIU1S1-600-S1</v>
          </cell>
          <cell r="D68">
            <v>170</v>
          </cell>
          <cell r="E68">
            <v>2</v>
          </cell>
          <cell r="F68">
            <v>351.28230058018187</v>
          </cell>
          <cell r="G68">
            <v>1</v>
          </cell>
          <cell r="H68" t="str">
            <v>PA25/1200</v>
          </cell>
          <cell r="I68">
            <v>1921</v>
          </cell>
          <cell r="J68" t="str">
            <v>1 Poste autosoportable de acero (25/1200) de suspensión (2°) Tipo SCU1-25</v>
          </cell>
        </row>
        <row r="69">
          <cell r="C69" t="str">
            <v>EA220SIU1S1-600-S2</v>
          </cell>
          <cell r="D69">
            <v>170</v>
          </cell>
          <cell r="E69">
            <v>25</v>
          </cell>
          <cell r="F69">
            <v>1936.3149019279585</v>
          </cell>
          <cell r="G69">
            <v>1</v>
          </cell>
          <cell r="H69" t="str">
            <v>PA25/5700</v>
          </cell>
          <cell r="I69">
            <v>5288</v>
          </cell>
          <cell r="J69" t="str">
            <v>1 Poste autosoportable de acero (25/5700) de suspensión (25°) Tipo SCU11-25</v>
          </cell>
        </row>
        <row r="70">
          <cell r="C70" t="str">
            <v>EA220SIU1S1-600-A1</v>
          </cell>
          <cell r="D70">
            <v>170</v>
          </cell>
          <cell r="E70">
            <v>50</v>
          </cell>
          <cell r="F70">
            <v>3578.6309209995416</v>
          </cell>
          <cell r="G70">
            <v>1</v>
          </cell>
          <cell r="H70" t="str">
            <v>PA25/9550</v>
          </cell>
          <cell r="I70">
            <v>7396</v>
          </cell>
          <cell r="J70" t="str">
            <v>1 Poste autosoportable de acero (25/9550) de ángulo medio (50°) Tipo ACU1-25</v>
          </cell>
        </row>
        <row r="71">
          <cell r="C71" t="str">
            <v>EA220SIU1S1-600-A2</v>
          </cell>
          <cell r="D71">
            <v>170</v>
          </cell>
          <cell r="E71">
            <v>90</v>
          </cell>
          <cell r="F71">
            <v>5844.7242226454437</v>
          </cell>
          <cell r="G71">
            <v>1</v>
          </cell>
          <cell r="H71" t="str">
            <v>PA23/15150</v>
          </cell>
          <cell r="I71">
            <v>9179</v>
          </cell>
          <cell r="J71" t="str">
            <v>1 Poste autosoportable de acero (23/1515) de ángulo mayor y terminal (90°) Tipo ACTU1-23</v>
          </cell>
        </row>
        <row r="72">
          <cell r="C72" t="str">
            <v>EA220SIU1D1-400-S1</v>
          </cell>
          <cell r="D72">
            <v>170</v>
          </cell>
          <cell r="E72">
            <v>2</v>
          </cell>
          <cell r="F72">
            <v>270.48115284081405</v>
          </cell>
          <cell r="G72">
            <v>1</v>
          </cell>
          <cell r="H72" t="str">
            <v>PA29/1650</v>
          </cell>
          <cell r="I72">
            <v>2743</v>
          </cell>
          <cell r="J72" t="str">
            <v>1 Poste autosoportable de acero (29/1650) de suspensión (2°) Tipo SCU2-29</v>
          </cell>
        </row>
        <row r="73">
          <cell r="C73" t="str">
            <v>EA220SIU1D1-400-S2</v>
          </cell>
          <cell r="D73">
            <v>170</v>
          </cell>
          <cell r="E73">
            <v>25</v>
          </cell>
          <cell r="F73">
            <v>1376.682877291069</v>
          </cell>
          <cell r="G73">
            <v>1</v>
          </cell>
          <cell r="H73" t="str">
            <v>PA26/7250</v>
          </cell>
          <cell r="I73">
            <v>6432</v>
          </cell>
          <cell r="J73" t="str">
            <v>1 Poste autosoportable de acero (26/7250) de suspensión (25°) Tipo SCU21-26</v>
          </cell>
        </row>
        <row r="74">
          <cell r="C74" t="str">
            <v>EA220SIU1D1-400-A1</v>
          </cell>
          <cell r="D74">
            <v>170</v>
          </cell>
          <cell r="E74">
            <v>50</v>
          </cell>
          <cell r="F74">
            <v>2522.8629690093517</v>
          </cell>
          <cell r="G74">
            <v>2</v>
          </cell>
          <cell r="H74" t="str">
            <v>PA26/7350</v>
          </cell>
          <cell r="I74">
            <v>6490</v>
          </cell>
          <cell r="J74" t="str">
            <v>2 Postes autosoportables de acero (26/7350) de ángulo medio (50°) Tipo ACU2-26</v>
          </cell>
        </row>
        <row r="75">
          <cell r="C75" t="str">
            <v>EA220SIU1D1-400-A2</v>
          </cell>
          <cell r="D75">
            <v>170</v>
          </cell>
          <cell r="E75">
            <v>90</v>
          </cell>
          <cell r="F75">
            <v>4104.3801667719317</v>
          </cell>
          <cell r="G75">
            <v>2</v>
          </cell>
          <cell r="H75" t="str">
            <v>PA26/11800</v>
          </cell>
          <cell r="I75">
            <v>8828</v>
          </cell>
          <cell r="J75" t="str">
            <v>2 Postes autosoportables de acero (26/1180) de ángulo mayor y terminal (90°) Tipo ATCU2-26</v>
          </cell>
        </row>
        <row r="76">
          <cell r="C76" t="str">
            <v>EA220SIU1D1-500-S1</v>
          </cell>
          <cell r="D76">
            <v>170</v>
          </cell>
          <cell r="E76">
            <v>2</v>
          </cell>
          <cell r="F76">
            <v>312.8173326958281</v>
          </cell>
          <cell r="G76">
            <v>1</v>
          </cell>
          <cell r="H76" t="str">
            <v>PA29/1850</v>
          </cell>
          <cell r="I76">
            <v>2955</v>
          </cell>
          <cell r="J76" t="str">
            <v>1 Poste autosoportable de acero (29/1850) de suspensión (2°) Tipo SCU2-29</v>
          </cell>
        </row>
        <row r="77">
          <cell r="C77" t="str">
            <v>EA220SIU1D1-500-S2</v>
          </cell>
          <cell r="D77">
            <v>170</v>
          </cell>
          <cell r="E77">
            <v>25</v>
          </cell>
          <cell r="F77">
            <v>1663.4867807932897</v>
          </cell>
          <cell r="G77">
            <v>1</v>
          </cell>
          <cell r="H77" t="str">
            <v>PA26/8550</v>
          </cell>
          <cell r="I77">
            <v>7160</v>
          </cell>
          <cell r="J77" t="str">
            <v>1 Poste autosoportable de acero (26/8550) de suspensión (25°) Tipo SCU21-26</v>
          </cell>
        </row>
        <row r="78">
          <cell r="C78" t="str">
            <v>EA220SIU1D1-500-A1</v>
          </cell>
          <cell r="D78">
            <v>170</v>
          </cell>
          <cell r="E78">
            <v>50</v>
          </cell>
          <cell r="F78">
            <v>3062.9697120559304</v>
          </cell>
          <cell r="G78">
            <v>2</v>
          </cell>
          <cell r="H78" t="str">
            <v>PA26/8550</v>
          </cell>
          <cell r="I78">
            <v>7160</v>
          </cell>
          <cell r="J78" t="str">
            <v>2 Postes autosoportables de acero (26/8550) de ángulo medio (50°) Tipo ACU2-26</v>
          </cell>
        </row>
        <row r="79">
          <cell r="C79" t="str">
            <v>EA220SIU1D1-500-A2</v>
          </cell>
          <cell r="D79">
            <v>170</v>
          </cell>
          <cell r="E79">
            <v>90</v>
          </cell>
          <cell r="F79">
            <v>4993.9981252689022</v>
          </cell>
          <cell r="G79">
            <v>2</v>
          </cell>
          <cell r="H79" t="str">
            <v>PA26/13850</v>
          </cell>
          <cell r="I79">
            <v>9797</v>
          </cell>
          <cell r="J79" t="str">
            <v>2 Postes autosoportables de acero (26/1385) de ángulo mayor y terminal (90°) Tipo ATCU2-26</v>
          </cell>
        </row>
        <row r="80">
          <cell r="C80" t="str">
            <v>EA220SIU1D1-600-S1</v>
          </cell>
          <cell r="D80">
            <v>170</v>
          </cell>
          <cell r="E80">
            <v>2</v>
          </cell>
          <cell r="F80">
            <v>351.28230058018187</v>
          </cell>
          <cell r="G80">
            <v>1</v>
          </cell>
          <cell r="H80" t="str">
            <v>PA29/2000</v>
          </cell>
          <cell r="I80">
            <v>3108</v>
          </cell>
          <cell r="J80" t="str">
            <v>1 Poste autosoportable de acero (29/2000) de suspensión (2°) Tipo SCU2-29</v>
          </cell>
        </row>
        <row r="81">
          <cell r="C81" t="str">
            <v>EA220SIU1D1-600-S2</v>
          </cell>
          <cell r="D81">
            <v>170</v>
          </cell>
          <cell r="E81">
            <v>25</v>
          </cell>
          <cell r="F81">
            <v>1936.3149019279585</v>
          </cell>
          <cell r="G81">
            <v>1</v>
          </cell>
          <cell r="H81" t="str">
            <v>PA26/9800</v>
          </cell>
          <cell r="I81">
            <v>7824</v>
          </cell>
          <cell r="J81" t="str">
            <v>1 Poste autosoportable de acero (26/9800) de suspensión (25°) Tipo SCU21-26</v>
          </cell>
        </row>
        <row r="82">
          <cell r="C82" t="str">
            <v>EA220SIU1D1-600-A1</v>
          </cell>
          <cell r="D82">
            <v>170</v>
          </cell>
          <cell r="E82">
            <v>50</v>
          </cell>
          <cell r="F82">
            <v>3578.6309209995416</v>
          </cell>
          <cell r="G82">
            <v>2</v>
          </cell>
          <cell r="H82" t="str">
            <v>PA26/9750</v>
          </cell>
          <cell r="I82">
            <v>7798</v>
          </cell>
          <cell r="J82" t="str">
            <v>2 Postes autosoportables de acero (26/9750) de ángulo medio (50°) Tipo ACU2-26</v>
          </cell>
        </row>
        <row r="83">
          <cell r="C83" t="str">
            <v>EA220SIU1D1-600-A2</v>
          </cell>
          <cell r="D83">
            <v>170</v>
          </cell>
          <cell r="E83">
            <v>90</v>
          </cell>
          <cell r="F83">
            <v>5844.7242226454437</v>
          </cell>
          <cell r="G83">
            <v>2</v>
          </cell>
          <cell r="H83" t="str">
            <v>PA26/15800</v>
          </cell>
          <cell r="I83">
            <v>10673</v>
          </cell>
          <cell r="J83" t="str">
            <v>2 Postes autosoportables de acero (26/15800) de ángulo mayor y terminal (90°) Tipo ATCU2-26</v>
          </cell>
        </row>
        <row r="84">
          <cell r="C84" t="str">
            <v>EA220SEU0S1-400-S1</v>
          </cell>
          <cell r="D84">
            <v>170</v>
          </cell>
          <cell r="E84">
            <v>2</v>
          </cell>
          <cell r="F84">
            <v>229.39807403245243</v>
          </cell>
          <cell r="G84">
            <v>1</v>
          </cell>
          <cell r="H84" t="str">
            <v>PA25/850</v>
          </cell>
          <cell r="I84">
            <v>1535</v>
          </cell>
          <cell r="J84" t="str">
            <v>1 Poste autosoportable de acero (25/850) de suspensión (2°) Tipo SCU1-25</v>
          </cell>
        </row>
        <row r="85">
          <cell r="C85" t="str">
            <v>EA220SEU0S1-400-S2</v>
          </cell>
          <cell r="D85">
            <v>170</v>
          </cell>
          <cell r="E85">
            <v>25</v>
          </cell>
          <cell r="F85">
            <v>1283.4731096057928</v>
          </cell>
          <cell r="G85">
            <v>1</v>
          </cell>
          <cell r="H85" t="str">
            <v>PA25/4050</v>
          </cell>
          <cell r="I85">
            <v>4235</v>
          </cell>
          <cell r="J85" t="str">
            <v>1 Poste autosoportable de acero (25/4050) de suspensión (25°) Tipo SCU11-25</v>
          </cell>
        </row>
        <row r="86">
          <cell r="C86" t="str">
            <v>EA220SEU0S1-400-A1</v>
          </cell>
          <cell r="D86">
            <v>170</v>
          </cell>
          <cell r="E86">
            <v>50</v>
          </cell>
          <cell r="F86">
            <v>2375.6426427457072</v>
          </cell>
          <cell r="G86">
            <v>1</v>
          </cell>
          <cell r="H86" t="str">
            <v>PA25/6850</v>
          </cell>
          <cell r="I86">
            <v>5959</v>
          </cell>
          <cell r="J86" t="str">
            <v>1 Poste autosoportable de acero (25/6850) de ángulo medio (50°) Tipo ACU1-25</v>
          </cell>
        </row>
        <row r="87">
          <cell r="C87" t="str">
            <v>EA220SEU0S1-400-A2</v>
          </cell>
          <cell r="D87">
            <v>170</v>
          </cell>
          <cell r="E87">
            <v>90</v>
          </cell>
          <cell r="F87">
            <v>3882.6352279542534</v>
          </cell>
          <cell r="G87">
            <v>1</v>
          </cell>
          <cell r="H87" t="str">
            <v>PA23/10850</v>
          </cell>
          <cell r="I87">
            <v>7389</v>
          </cell>
          <cell r="J87" t="str">
            <v>1 Poste autosoportable de acero (23/1085) de ángulo mayor y terminal (90°) Tipo ACTU1-23</v>
          </cell>
        </row>
        <row r="88">
          <cell r="C88" t="str">
            <v>EA220SEU0S1-500-S1</v>
          </cell>
          <cell r="D88">
            <v>170</v>
          </cell>
          <cell r="E88">
            <v>2</v>
          </cell>
          <cell r="F88">
            <v>267.75710167769893</v>
          </cell>
          <cell r="G88">
            <v>1</v>
          </cell>
          <cell r="H88" t="str">
            <v>PA25/950</v>
          </cell>
          <cell r="I88">
            <v>1650</v>
          </cell>
          <cell r="J88" t="str">
            <v>1 Poste autosoportable de acero (25/950) de suspensión (2°) Tipo SCU1-25</v>
          </cell>
        </row>
        <row r="89">
          <cell r="C89" t="str">
            <v>EA220SEU0S1-500-S2</v>
          </cell>
          <cell r="D89">
            <v>170</v>
          </cell>
          <cell r="E89">
            <v>25</v>
          </cell>
          <cell r="F89">
            <v>1571.0994323431655</v>
          </cell>
          <cell r="G89">
            <v>1</v>
          </cell>
          <cell r="H89" t="str">
            <v>PA25/4750</v>
          </cell>
          <cell r="I89">
            <v>4697</v>
          </cell>
          <cell r="J89" t="str">
            <v>1 Poste autosoportable de acero (25/4750) de suspensión (25°) Tipo SCU11-25</v>
          </cell>
        </row>
        <row r="90">
          <cell r="C90" t="str">
            <v>EA220SEU0S1-500-A1</v>
          </cell>
          <cell r="D90">
            <v>170</v>
          </cell>
          <cell r="E90">
            <v>50</v>
          </cell>
          <cell r="F90">
            <v>2921.5448340124367</v>
          </cell>
          <cell r="G90">
            <v>1</v>
          </cell>
          <cell r="H90" t="str">
            <v>PA25/8100</v>
          </cell>
          <cell r="I90">
            <v>6645</v>
          </cell>
          <cell r="J90" t="str">
            <v>1 Poste autosoportable de acero (25/8100) de ángulo medio (50°) Tipo ACU1-25</v>
          </cell>
        </row>
        <row r="91">
          <cell r="C91" t="str">
            <v>EA220SEU0S1-500-A2</v>
          </cell>
          <cell r="D91">
            <v>170</v>
          </cell>
          <cell r="E91">
            <v>90</v>
          </cell>
          <cell r="F91">
            <v>4784.9104977604075</v>
          </cell>
          <cell r="G91">
            <v>1</v>
          </cell>
          <cell r="H91" t="str">
            <v>PA23/12850</v>
          </cell>
          <cell r="I91">
            <v>8248</v>
          </cell>
          <cell r="J91" t="str">
            <v>1 Poste autosoportable de acero (23/1285) de ángulo mayor y terminal (90°) Tipo ACTU1-23</v>
          </cell>
        </row>
        <row r="92">
          <cell r="C92" t="str">
            <v>EA220SEU0S1-600-S1</v>
          </cell>
          <cell r="D92">
            <v>170</v>
          </cell>
          <cell r="E92">
            <v>2</v>
          </cell>
          <cell r="F92">
            <v>302.90044371390377</v>
          </cell>
          <cell r="G92">
            <v>1</v>
          </cell>
          <cell r="H92" t="str">
            <v>PA25/1000</v>
          </cell>
          <cell r="I92">
            <v>1706</v>
          </cell>
          <cell r="J92" t="str">
            <v>1 Poste autosoportable de acero (25/1000) de suspensión (2°) Tipo SCU1-25</v>
          </cell>
        </row>
        <row r="93">
          <cell r="C93" t="str">
            <v>EA220SEU0S1-600-S2</v>
          </cell>
          <cell r="D93">
            <v>170</v>
          </cell>
          <cell r="E93">
            <v>25</v>
          </cell>
          <cell r="F93">
            <v>1845.7159191183066</v>
          </cell>
          <cell r="G93">
            <v>1</v>
          </cell>
          <cell r="H93" t="str">
            <v>PA25/5450</v>
          </cell>
          <cell r="I93">
            <v>5136</v>
          </cell>
          <cell r="J93" t="str">
            <v>1 Poste autosoportable de acero (25/5450) de suspensión (25°) Tipo SCU11-25</v>
          </cell>
        </row>
        <row r="94">
          <cell r="C94" t="str">
            <v>EA220SEU0S1-600-A1</v>
          </cell>
          <cell r="D94">
            <v>170</v>
          </cell>
          <cell r="E94">
            <v>50</v>
          </cell>
          <cell r="F94">
            <v>3444.2890762720908</v>
          </cell>
          <cell r="G94">
            <v>1</v>
          </cell>
          <cell r="H94" t="str">
            <v>PA25/9250</v>
          </cell>
          <cell r="I94">
            <v>7244</v>
          </cell>
          <cell r="J94" t="str">
            <v>1 Poste autosoportable de acero (25/9250) de ángulo medio (50°) Tipo ACU1-25</v>
          </cell>
        </row>
        <row r="95">
          <cell r="C95" t="str">
            <v>EA220SEU0S1-600-A2</v>
          </cell>
          <cell r="D95">
            <v>170</v>
          </cell>
          <cell r="E95">
            <v>90</v>
          </cell>
          <cell r="F95">
            <v>5650.0252936323623</v>
          </cell>
          <cell r="G95">
            <v>1</v>
          </cell>
          <cell r="H95" t="str">
            <v>PA23/14750</v>
          </cell>
          <cell r="I95">
            <v>9021</v>
          </cell>
          <cell r="J95" t="str">
            <v>1 Poste autosoportable de acero (23/1475) de ángulo mayor y terminal (90°) Tipo ACTU1-23</v>
          </cell>
        </row>
        <row r="96">
          <cell r="C96" t="str">
            <v>EA220SEU0D1-400-S1</v>
          </cell>
          <cell r="D96">
            <v>170</v>
          </cell>
          <cell r="E96">
            <v>2</v>
          </cell>
          <cell r="F96">
            <v>229.39807403245243</v>
          </cell>
          <cell r="G96">
            <v>1</v>
          </cell>
          <cell r="H96" t="str">
            <v>PA29/1350</v>
          </cell>
          <cell r="I96">
            <v>2408</v>
          </cell>
          <cell r="J96" t="str">
            <v>1 Poste autosoportable de acero (29/1350) de suspensión (2°) Tipo SCU2-29</v>
          </cell>
        </row>
        <row r="97">
          <cell r="C97" t="str">
            <v>EA220SEU0D1-400-S2</v>
          </cell>
          <cell r="D97">
            <v>170</v>
          </cell>
          <cell r="E97">
            <v>25</v>
          </cell>
          <cell r="F97">
            <v>1283.4731096057928</v>
          </cell>
          <cell r="G97">
            <v>1</v>
          </cell>
          <cell r="H97" t="str">
            <v>PA26/6750</v>
          </cell>
          <cell r="I97">
            <v>6140</v>
          </cell>
          <cell r="J97" t="str">
            <v>1 Poste autosoportable de acero (26/6750) de suspensión (25°) Tipo SCU21-26</v>
          </cell>
        </row>
        <row r="98">
          <cell r="C98" t="str">
            <v>EA220SEU0D1-400-A1</v>
          </cell>
          <cell r="D98">
            <v>170</v>
          </cell>
          <cell r="E98">
            <v>50</v>
          </cell>
          <cell r="F98">
            <v>2375.6426427457072</v>
          </cell>
          <cell r="G98">
            <v>2</v>
          </cell>
          <cell r="H98" t="str">
            <v>PA26/6900</v>
          </cell>
          <cell r="I98">
            <v>6229</v>
          </cell>
          <cell r="J98" t="str">
            <v>2 Postes autosoportables de acero (26/6900) de ángulo medio (50°) Tipo ACU2-26</v>
          </cell>
        </row>
        <row r="99">
          <cell r="C99" t="str">
            <v>EA220SEU0D1-400-A2</v>
          </cell>
          <cell r="D99">
            <v>170</v>
          </cell>
          <cell r="E99">
            <v>90</v>
          </cell>
          <cell r="F99">
            <v>3882.6352279542534</v>
          </cell>
          <cell r="G99">
            <v>2</v>
          </cell>
          <cell r="H99" t="str">
            <v>PA26/11200</v>
          </cell>
          <cell r="I99">
            <v>8534</v>
          </cell>
          <cell r="J99" t="str">
            <v>2 Postes autosoportables de acero (26/1120) de ángulo mayor y terminal (90°) Tipo ATCU2-26</v>
          </cell>
        </row>
        <row r="100">
          <cell r="C100" t="str">
            <v>EA220SEU0D1-500-S1</v>
          </cell>
          <cell r="D100">
            <v>170</v>
          </cell>
          <cell r="E100">
            <v>2</v>
          </cell>
          <cell r="F100">
            <v>267.75710167769893</v>
          </cell>
          <cell r="G100">
            <v>1</v>
          </cell>
          <cell r="H100" t="str">
            <v>PA29/1550</v>
          </cell>
          <cell r="I100">
            <v>2634</v>
          </cell>
          <cell r="J100" t="str">
            <v>1 Poste autosoportable de acero (29/1550) de suspensión (2°) Tipo SCU2-29</v>
          </cell>
        </row>
        <row r="101">
          <cell r="C101" t="str">
            <v>EA220SEU0D1-500-S2</v>
          </cell>
          <cell r="D101">
            <v>170</v>
          </cell>
          <cell r="E101">
            <v>25</v>
          </cell>
          <cell r="F101">
            <v>1571.0994323431655</v>
          </cell>
          <cell r="G101">
            <v>1</v>
          </cell>
          <cell r="H101" t="str">
            <v>PA26/8050</v>
          </cell>
          <cell r="I101">
            <v>6885</v>
          </cell>
          <cell r="J101" t="str">
            <v>1 Poste autosoportable de acero (26/8050) de suspensión (25°) Tipo SCU21-26</v>
          </cell>
        </row>
        <row r="102">
          <cell r="C102" t="str">
            <v>EA220SEU0D1-500-A1</v>
          </cell>
          <cell r="D102">
            <v>170</v>
          </cell>
          <cell r="E102">
            <v>50</v>
          </cell>
          <cell r="F102">
            <v>2921.5448340124367</v>
          </cell>
          <cell r="G102">
            <v>2</v>
          </cell>
          <cell r="H102" t="str">
            <v>PA26/8150</v>
          </cell>
          <cell r="I102">
            <v>6941</v>
          </cell>
          <cell r="J102" t="str">
            <v>2 Postes autosoportables de acero (26/8150) de ángulo medio (50°) Tipo ACU2-26</v>
          </cell>
        </row>
        <row r="103">
          <cell r="C103" t="str">
            <v>EA220SEU0D1-500-A2</v>
          </cell>
          <cell r="D103">
            <v>170</v>
          </cell>
          <cell r="E103">
            <v>90</v>
          </cell>
          <cell r="F103">
            <v>4784.9104977604075</v>
          </cell>
          <cell r="G103">
            <v>2</v>
          </cell>
          <cell r="H103" t="str">
            <v>PA26/13300</v>
          </cell>
          <cell r="I103">
            <v>9542</v>
          </cell>
          <cell r="J103" t="str">
            <v>2 Postes autosoportables de acero (26/1330) de ángulo mayor y terminal (90°) Tipo ATCU2-26</v>
          </cell>
        </row>
        <row r="104">
          <cell r="C104" t="str">
            <v>EA220SEU0D1-600-S1</v>
          </cell>
          <cell r="D104">
            <v>170</v>
          </cell>
          <cell r="E104">
            <v>2</v>
          </cell>
          <cell r="F104">
            <v>302.90044371390377</v>
          </cell>
          <cell r="G104">
            <v>1</v>
          </cell>
          <cell r="H104" t="str">
            <v>PA29/1700</v>
          </cell>
          <cell r="I104">
            <v>2797</v>
          </cell>
          <cell r="J104" t="str">
            <v>1 Poste autosoportable de acero (29/1700) de suspensión (2°) Tipo SCU2-29</v>
          </cell>
        </row>
        <row r="105">
          <cell r="C105" t="str">
            <v>EA220SEU0D1-600-S2</v>
          </cell>
          <cell r="D105">
            <v>170</v>
          </cell>
          <cell r="E105">
            <v>25</v>
          </cell>
          <cell r="F105">
            <v>1845.7159191183066</v>
          </cell>
          <cell r="G105">
            <v>1</v>
          </cell>
          <cell r="H105" t="str">
            <v>PA26/9350</v>
          </cell>
          <cell r="I105">
            <v>7589</v>
          </cell>
          <cell r="J105" t="str">
            <v>1 Poste autosoportable de acero (26/9350) de suspensión (25°) Tipo SCU21-26</v>
          </cell>
        </row>
        <row r="106">
          <cell r="C106" t="str">
            <v>EA220SEU0D1-600-A1</v>
          </cell>
          <cell r="D106">
            <v>170</v>
          </cell>
          <cell r="E106">
            <v>50</v>
          </cell>
          <cell r="F106">
            <v>3444.2890762720908</v>
          </cell>
          <cell r="G106">
            <v>2</v>
          </cell>
          <cell r="H106" t="str">
            <v>PA26/9350</v>
          </cell>
          <cell r="I106">
            <v>7589</v>
          </cell>
          <cell r="J106" t="str">
            <v>2 Postes autosoportables de acero (26/9350) de ángulo medio (50°) Tipo ACU2-26</v>
          </cell>
        </row>
        <row r="107">
          <cell r="C107" t="str">
            <v>EA220SEU0D1-600-A2</v>
          </cell>
          <cell r="D107">
            <v>170</v>
          </cell>
          <cell r="E107">
            <v>90</v>
          </cell>
          <cell r="F107">
            <v>5650.0252936323623</v>
          </cell>
          <cell r="G107">
            <v>2</v>
          </cell>
          <cell r="H107" t="str">
            <v>PA26/15250</v>
          </cell>
          <cell r="I107">
            <v>10430</v>
          </cell>
          <cell r="J107" t="str">
            <v>2 Postes autosoportables de acero (26/15250) de ángulo mayor y terminal (90°) Tipo ATCU2-26</v>
          </cell>
        </row>
        <row r="108">
          <cell r="C108" t="str">
            <v>EC138COU0S0-240-S1</v>
          </cell>
          <cell r="D108">
            <v>170</v>
          </cell>
          <cell r="E108">
            <v>2</v>
          </cell>
          <cell r="F108">
            <v>137.89024093063261</v>
          </cell>
          <cell r="G108">
            <v>1</v>
          </cell>
          <cell r="H108" t="str">
            <v>PC21/500</v>
          </cell>
          <cell r="I108">
            <v>4812</v>
          </cell>
          <cell r="J108" t="str">
            <v>1 Poste de concreto (21/500) de suspensión (2°) Tipo SU1-21</v>
          </cell>
        </row>
        <row r="109">
          <cell r="C109" t="str">
            <v>EA138COU0S0-240-S2</v>
          </cell>
          <cell r="D109">
            <v>170</v>
          </cell>
          <cell r="E109">
            <v>25</v>
          </cell>
          <cell r="F109">
            <v>684.82866832666718</v>
          </cell>
          <cell r="G109">
            <v>1</v>
          </cell>
          <cell r="H109" t="str">
            <v>PA21/1950</v>
          </cell>
          <cell r="I109">
            <v>2209</v>
          </cell>
          <cell r="J109" t="str">
            <v>1 Poste autosoportable de acero (21/1950) de suspensión (25°) Tipo SU11-21</v>
          </cell>
        </row>
        <row r="110">
          <cell r="C110" t="str">
            <v>EA138COU0S0-240-A1</v>
          </cell>
          <cell r="D110">
            <v>170</v>
          </cell>
          <cell r="E110">
            <v>50</v>
          </cell>
          <cell r="F110">
            <v>1251.5335676420098</v>
          </cell>
          <cell r="G110">
            <v>1</v>
          </cell>
          <cell r="H110" t="str">
            <v>PA21/3250</v>
          </cell>
          <cell r="I110">
            <v>3079</v>
          </cell>
          <cell r="J110" t="str">
            <v>1 Poste autosoportable de acero (21/3250) de ángulo medio (50°) Tipo AU1-21</v>
          </cell>
        </row>
        <row r="111">
          <cell r="C111" t="str">
            <v>EA138COU0S0-240-A2</v>
          </cell>
          <cell r="D111">
            <v>170</v>
          </cell>
          <cell r="E111">
            <v>90</v>
          </cell>
          <cell r="F111">
            <v>2033.4818415645816</v>
          </cell>
          <cell r="G111">
            <v>1</v>
          </cell>
          <cell r="H111" t="str">
            <v>PA19/5250</v>
          </cell>
          <cell r="I111">
            <v>3802</v>
          </cell>
          <cell r="J111" t="str">
            <v>1 Poste autosoportable de acero (19/5250) de ángulo mayor y terminal (90°) Tipo ATU1-19</v>
          </cell>
        </row>
        <row r="112">
          <cell r="C112" t="str">
            <v>EC138COU0S0-300-S1</v>
          </cell>
          <cell r="D112">
            <v>170</v>
          </cell>
          <cell r="E112">
            <v>2</v>
          </cell>
          <cell r="F112">
            <v>158.58200910051053</v>
          </cell>
          <cell r="G112">
            <v>1</v>
          </cell>
          <cell r="H112" t="str">
            <v>PC21/600</v>
          </cell>
          <cell r="I112">
            <v>4774</v>
          </cell>
          <cell r="J112" t="str">
            <v>1 Poste de concreto (21/600) de suspensión (2°) Tipo SU1-21</v>
          </cell>
        </row>
        <row r="113">
          <cell r="C113" t="str">
            <v>EA138COU0S0-300-S2</v>
          </cell>
          <cell r="D113">
            <v>170</v>
          </cell>
          <cell r="E113">
            <v>25</v>
          </cell>
          <cell r="F113">
            <v>824.7060132884435</v>
          </cell>
          <cell r="G113">
            <v>1</v>
          </cell>
          <cell r="H113" t="str">
            <v>PA21/2300</v>
          </cell>
          <cell r="I113">
            <v>2460</v>
          </cell>
          <cell r="J113" t="str">
            <v>1 Poste autosoportable de acero (21/2300) de suspensión (25°) Tipo SU11-21</v>
          </cell>
        </row>
        <row r="114">
          <cell r="C114" t="str">
            <v>EA138COU0S0-300-A1</v>
          </cell>
          <cell r="D114">
            <v>170</v>
          </cell>
          <cell r="E114">
            <v>50</v>
          </cell>
          <cell r="F114">
            <v>1514.9038816702773</v>
          </cell>
          <cell r="G114">
            <v>1</v>
          </cell>
          <cell r="H114" t="str">
            <v>PA21/3900</v>
          </cell>
          <cell r="I114">
            <v>3467</v>
          </cell>
          <cell r="J114" t="str">
            <v>1 Poste autosoportable de acero (21/3900) de ángulo medio (50°) Tipo AU1-21</v>
          </cell>
        </row>
        <row r="115">
          <cell r="C115" t="str">
            <v>EA138COU0S0-300-A2</v>
          </cell>
          <cell r="D115">
            <v>170</v>
          </cell>
          <cell r="E115">
            <v>90</v>
          </cell>
          <cell r="F115">
            <v>2467.2496836886535</v>
          </cell>
          <cell r="G115">
            <v>1</v>
          </cell>
          <cell r="H115" t="str">
            <v>PA19/6350</v>
          </cell>
          <cell r="I115">
            <v>4302</v>
          </cell>
          <cell r="J115" t="str">
            <v>1 Poste autosoportable de acero (19/6350) de ángulo mayor y terminal (90°) Tipo ATU1-19</v>
          </cell>
        </row>
        <row r="116">
          <cell r="C116" t="str">
            <v>EC138COU0S0-400-S1</v>
          </cell>
          <cell r="D116">
            <v>170</v>
          </cell>
          <cell r="E116">
            <v>0</v>
          </cell>
          <cell r="F116">
            <v>115.73908317508678</v>
          </cell>
          <cell r="G116">
            <v>1</v>
          </cell>
          <cell r="H116" t="str">
            <v>PC21/500</v>
          </cell>
          <cell r="I116">
            <v>4812</v>
          </cell>
          <cell r="J116" t="str">
            <v>1 Poste de concreto (21/500) de suspensión (0°) Tipo SU1-21</v>
          </cell>
        </row>
        <row r="117">
          <cell r="C117" t="str">
            <v>EA138COU0S0-400-S2</v>
          </cell>
          <cell r="D117">
            <v>170</v>
          </cell>
          <cell r="E117">
            <v>25</v>
          </cell>
          <cell r="F117">
            <v>1067.1883629213467</v>
          </cell>
          <cell r="G117">
            <v>1</v>
          </cell>
          <cell r="H117" t="str">
            <v>PA21/2950</v>
          </cell>
          <cell r="I117">
            <v>2891</v>
          </cell>
          <cell r="J117" t="str">
            <v>1 Poste autosoportable de acero (21/2950) de suspensión (25°) Tipo SU11-21</v>
          </cell>
        </row>
        <row r="118">
          <cell r="C118" t="str">
            <v>EA138COU0S0-400-A1</v>
          </cell>
          <cell r="D118">
            <v>170</v>
          </cell>
          <cell r="E118">
            <v>50</v>
          </cell>
          <cell r="F118">
            <v>1973.5313487619067</v>
          </cell>
          <cell r="G118">
            <v>1</v>
          </cell>
          <cell r="H118" t="str">
            <v>PA21/5050</v>
          </cell>
          <cell r="I118">
            <v>4101</v>
          </cell>
          <cell r="J118" t="str">
            <v>1 Poste autosoportable de acero (21/5050) de ángulo medio (50°) Tipo AU1-21</v>
          </cell>
        </row>
        <row r="119">
          <cell r="C119" t="str">
            <v>EA138COU0S0-400-A2</v>
          </cell>
          <cell r="D119">
            <v>170</v>
          </cell>
          <cell r="E119">
            <v>90</v>
          </cell>
          <cell r="F119">
            <v>3224.1175607676237</v>
          </cell>
          <cell r="G119">
            <v>1</v>
          </cell>
          <cell r="H119" t="str">
            <v>PA19/8300</v>
          </cell>
          <cell r="I119">
            <v>5120</v>
          </cell>
          <cell r="J119" t="str">
            <v>1 Poste autosoportable de acero (19/8300) de ángulo mayor y terminal (90°) Tipo ATU1-19</v>
          </cell>
        </row>
        <row r="120">
          <cell r="C120" t="str">
            <v>EA138COU0D0-240-S1</v>
          </cell>
          <cell r="D120">
            <v>170</v>
          </cell>
          <cell r="E120">
            <v>2</v>
          </cell>
          <cell r="F120">
            <v>137.89024093063261</v>
          </cell>
          <cell r="G120">
            <v>1</v>
          </cell>
          <cell r="H120" t="str">
            <v>PA21/800</v>
          </cell>
          <cell r="I120">
            <v>1238</v>
          </cell>
          <cell r="J120" t="str">
            <v>1 Poste autosoportable de acero (21/800) de suspensión (2°) Tipo SU2-21</v>
          </cell>
        </row>
        <row r="121">
          <cell r="C121" t="str">
            <v>EA138COU0D0-240-S2</v>
          </cell>
          <cell r="D121">
            <v>170</v>
          </cell>
          <cell r="E121">
            <v>25</v>
          </cell>
          <cell r="F121">
            <v>684.82866832666718</v>
          </cell>
          <cell r="G121">
            <v>1</v>
          </cell>
          <cell r="H121" t="str">
            <v>PA21/3550</v>
          </cell>
          <cell r="I121">
            <v>3261</v>
          </cell>
          <cell r="J121" t="str">
            <v>1 Poste autosoportable de acero (21/3550) de suspensión (25°) Tipo SU21-21</v>
          </cell>
        </row>
        <row r="122">
          <cell r="C122" t="str">
            <v>EA138COU0D0-240-A1</v>
          </cell>
          <cell r="D122">
            <v>170</v>
          </cell>
          <cell r="E122">
            <v>50</v>
          </cell>
          <cell r="F122">
            <v>1251.5335676420098</v>
          </cell>
          <cell r="G122">
            <v>2</v>
          </cell>
          <cell r="H122" t="str">
            <v>PA21/3250</v>
          </cell>
          <cell r="I122">
            <v>3079</v>
          </cell>
          <cell r="J122" t="str">
            <v>2 Postes autosoportables de acero (21/3250) de ángulo medio (50°) Tipo AU2-21</v>
          </cell>
        </row>
        <row r="123">
          <cell r="C123" t="str">
            <v>EA138COU0D0-240-A2</v>
          </cell>
          <cell r="D123">
            <v>170</v>
          </cell>
          <cell r="E123">
            <v>90</v>
          </cell>
          <cell r="F123">
            <v>2033.4818415645816</v>
          </cell>
          <cell r="G123">
            <v>2</v>
          </cell>
          <cell r="H123" t="str">
            <v>PA19/5250</v>
          </cell>
          <cell r="I123">
            <v>3802</v>
          </cell>
          <cell r="J123" t="str">
            <v>2 Postes autosoportables de acero (19/5250) de ángulo mayor y terminal (90°) Tipo ATU2-19</v>
          </cell>
        </row>
        <row r="124">
          <cell r="C124" t="str">
            <v>EA138COU0D0-300-S1</v>
          </cell>
          <cell r="D124">
            <v>170</v>
          </cell>
          <cell r="E124">
            <v>2</v>
          </cell>
          <cell r="F124">
            <v>158.58200910051053</v>
          </cell>
          <cell r="G124">
            <v>1</v>
          </cell>
          <cell r="H124" t="str">
            <v>PA21/900</v>
          </cell>
          <cell r="I124">
            <v>1337</v>
          </cell>
          <cell r="J124" t="str">
            <v>1 Poste autosoportable de acero (21/900) de suspensión (2°) Tipo SU2-21</v>
          </cell>
        </row>
        <row r="125">
          <cell r="C125" t="str">
            <v>EA138COU0D0-300-S2</v>
          </cell>
          <cell r="D125">
            <v>170</v>
          </cell>
          <cell r="E125">
            <v>25</v>
          </cell>
          <cell r="F125">
            <v>824.7060132884435</v>
          </cell>
          <cell r="G125">
            <v>1</v>
          </cell>
          <cell r="H125" t="str">
            <v>PA21/4250</v>
          </cell>
          <cell r="I125">
            <v>3666</v>
          </cell>
          <cell r="J125" t="str">
            <v>1 Poste autosoportable de acero (21/4250) de suspensión (25°) Tipo SU21-21</v>
          </cell>
        </row>
        <row r="126">
          <cell r="C126" t="str">
            <v>EA138COU0D0-300-A1</v>
          </cell>
          <cell r="D126">
            <v>170</v>
          </cell>
          <cell r="E126">
            <v>50</v>
          </cell>
          <cell r="F126">
            <v>1514.9038816702773</v>
          </cell>
          <cell r="G126">
            <v>2</v>
          </cell>
          <cell r="H126" t="str">
            <v>PA21/3900</v>
          </cell>
          <cell r="I126">
            <v>3467</v>
          </cell>
          <cell r="J126" t="str">
            <v>2 Postes autosoportables de acero (21/3900) de ángulo medio (50°) Tipo AU2-21</v>
          </cell>
        </row>
        <row r="127">
          <cell r="C127" t="str">
            <v>EA138COU0D0-300-A2</v>
          </cell>
          <cell r="D127">
            <v>170</v>
          </cell>
          <cell r="E127">
            <v>90</v>
          </cell>
          <cell r="F127">
            <v>2467.2496836886535</v>
          </cell>
          <cell r="G127">
            <v>2</v>
          </cell>
          <cell r="H127" t="str">
            <v>PA19/6350</v>
          </cell>
          <cell r="I127">
            <v>4302</v>
          </cell>
          <cell r="J127" t="str">
            <v>2 Postes autosoportables de acero (19/6350) de ángulo mayor y terminal (90°) Tipo ATU2-19</v>
          </cell>
        </row>
        <row r="128">
          <cell r="C128" t="str">
            <v>EA138COU0D0-400-S1</v>
          </cell>
          <cell r="D128">
            <v>170</v>
          </cell>
          <cell r="E128">
            <v>2</v>
          </cell>
          <cell r="F128">
            <v>192.45830860921217</v>
          </cell>
          <cell r="G128">
            <v>1</v>
          </cell>
          <cell r="H128" t="str">
            <v>PA21/1100</v>
          </cell>
          <cell r="I128">
            <v>1523</v>
          </cell>
          <cell r="J128" t="str">
            <v>1 Poste autosoportable de acero (21/1100) de suspensión (2°) Tipo SU2-21</v>
          </cell>
        </row>
        <row r="129">
          <cell r="C129" t="str">
            <v>EA138COU0D0-400-S2</v>
          </cell>
          <cell r="D129">
            <v>170</v>
          </cell>
          <cell r="E129">
            <v>25</v>
          </cell>
          <cell r="F129">
            <v>1067.1883629213467</v>
          </cell>
          <cell r="G129">
            <v>1</v>
          </cell>
          <cell r="H129" t="str">
            <v>PA21/5450</v>
          </cell>
          <cell r="I129">
            <v>4309</v>
          </cell>
          <cell r="J129" t="str">
            <v>1 Poste autosoportable de acero (21/5450) de suspensión (25°) Tipo SU21-21</v>
          </cell>
        </row>
        <row r="130">
          <cell r="C130" t="str">
            <v>EA138COU0D0-400-A1</v>
          </cell>
          <cell r="D130">
            <v>170</v>
          </cell>
          <cell r="E130">
            <v>50</v>
          </cell>
          <cell r="F130">
            <v>1973.5313487619067</v>
          </cell>
          <cell r="G130">
            <v>2</v>
          </cell>
          <cell r="H130" t="str">
            <v>PA21/5050</v>
          </cell>
          <cell r="I130">
            <v>4101</v>
          </cell>
          <cell r="J130" t="str">
            <v>2 Postes autosoportables de acero (21/5050) de ángulo medio (50°) Tipo AU2-21</v>
          </cell>
        </row>
        <row r="131">
          <cell r="C131" t="str">
            <v>EA138COU0D0-400-A2</v>
          </cell>
          <cell r="D131">
            <v>170</v>
          </cell>
          <cell r="E131">
            <v>90</v>
          </cell>
          <cell r="F131">
            <v>3224.1175607676237</v>
          </cell>
          <cell r="G131">
            <v>2</v>
          </cell>
          <cell r="H131" t="str">
            <v>PA19/8300</v>
          </cell>
          <cell r="I131">
            <v>5120</v>
          </cell>
          <cell r="J131" t="str">
            <v>2 Postes autosoportables de acero (19/8300) de ángulo mayor y terminal (90°) Tipo ATU2-19</v>
          </cell>
        </row>
        <row r="132">
          <cell r="C132" t="str">
            <v>EC138SIU0S1-240-S1</v>
          </cell>
          <cell r="D132">
            <v>170</v>
          </cell>
          <cell r="E132">
            <v>2</v>
          </cell>
          <cell r="F132">
            <v>196.23029229400456</v>
          </cell>
          <cell r="G132">
            <v>1</v>
          </cell>
          <cell r="H132" t="str">
            <v>PC25/700</v>
          </cell>
          <cell r="I132">
            <v>5975</v>
          </cell>
          <cell r="J132" t="str">
            <v>1 Poste de concreto (25/700) de suspensión (2°) Tipo SU1-25</v>
          </cell>
        </row>
        <row r="133">
          <cell r="C133" t="str">
            <v>EA138SIU0S1-240-S2</v>
          </cell>
          <cell r="D133">
            <v>170</v>
          </cell>
          <cell r="E133">
            <v>25</v>
          </cell>
          <cell r="F133">
            <v>779.15535717935495</v>
          </cell>
          <cell r="G133">
            <v>1</v>
          </cell>
          <cell r="H133" t="str">
            <v>PA25/2350</v>
          </cell>
          <cell r="I133">
            <v>2973</v>
          </cell>
          <cell r="J133" t="str">
            <v>1 Poste autosoportable de acero (25/2350) de suspensión (25°) Tipo SU11-25</v>
          </cell>
        </row>
        <row r="134">
          <cell r="C134" t="str">
            <v>EA138SIU0S1-240-A1</v>
          </cell>
          <cell r="D134">
            <v>170</v>
          </cell>
          <cell r="E134">
            <v>50</v>
          </cell>
          <cell r="F134">
            <v>1383.1474587711496</v>
          </cell>
          <cell r="G134">
            <v>1</v>
          </cell>
          <cell r="H134" t="str">
            <v>PA25/3900</v>
          </cell>
          <cell r="I134">
            <v>4132</v>
          </cell>
          <cell r="J134" t="str">
            <v>1 Poste autosoportable de acero (25/3900) de ángulo medio (50°) Tipo AU1-25</v>
          </cell>
        </row>
        <row r="135">
          <cell r="C135" t="str">
            <v>EA138SIU0S1-240-A2</v>
          </cell>
          <cell r="D135">
            <v>170</v>
          </cell>
          <cell r="E135">
            <v>90</v>
          </cell>
          <cell r="F135">
            <v>2216.5451969469832</v>
          </cell>
          <cell r="G135">
            <v>1</v>
          </cell>
          <cell r="H135" t="str">
            <v>PA25/6100</v>
          </cell>
          <cell r="I135">
            <v>5527</v>
          </cell>
          <cell r="J135" t="str">
            <v>1 Poste autosoportable de acero (25/6100) de ángulo mayor y terminal (90°) Tipo ATU1-25</v>
          </cell>
        </row>
        <row r="136">
          <cell r="C136" t="str">
            <v>EC138SIU0S1-300-S1</v>
          </cell>
          <cell r="D136">
            <v>170</v>
          </cell>
          <cell r="E136">
            <v>2</v>
          </cell>
          <cell r="F136">
            <v>222.94076861685068</v>
          </cell>
          <cell r="G136">
            <v>1</v>
          </cell>
          <cell r="H136" t="str">
            <v>PC25/800</v>
          </cell>
          <cell r="I136">
            <v>6142</v>
          </cell>
          <cell r="J136" t="str">
            <v>1 Poste de concreto (25/800) de suspensión (2°) Tipo SU1-25</v>
          </cell>
        </row>
        <row r="137">
          <cell r="C137" t="str">
            <v>EA138SIU0S1-300-S2</v>
          </cell>
          <cell r="D137">
            <v>170</v>
          </cell>
          <cell r="E137">
            <v>25</v>
          </cell>
          <cell r="F137">
            <v>922.03456524117939</v>
          </cell>
          <cell r="G137">
            <v>1</v>
          </cell>
          <cell r="H137" t="str">
            <v>PA25/2650</v>
          </cell>
          <cell r="I137">
            <v>3215</v>
          </cell>
          <cell r="J137" t="str">
            <v>1 Poste autosoportable de acero (25/2650) de suspensión (25°) Tipo SU11-25</v>
          </cell>
        </row>
        <row r="138">
          <cell r="C138" t="str">
            <v>EA138SIU0S1-300-A1</v>
          </cell>
          <cell r="D138">
            <v>170</v>
          </cell>
          <cell r="E138">
            <v>50</v>
          </cell>
          <cell r="F138">
            <v>1646.3937614201297</v>
          </cell>
          <cell r="G138">
            <v>1</v>
          </cell>
          <cell r="H138" t="str">
            <v>PA25/4400</v>
          </cell>
          <cell r="I138">
            <v>4469</v>
          </cell>
          <cell r="J138" t="str">
            <v>1 Poste autosoportable de acero (25/4400) de ángulo medio (50°) Tipo AU1-25</v>
          </cell>
        </row>
        <row r="139">
          <cell r="C139" t="str">
            <v>EA138SIU0S1-300-A2</v>
          </cell>
          <cell r="D139">
            <v>170</v>
          </cell>
          <cell r="E139">
            <v>90</v>
          </cell>
          <cell r="F139">
            <v>2645.8758972484497</v>
          </cell>
          <cell r="G139">
            <v>1</v>
          </cell>
          <cell r="H139" t="str">
            <v>PA25/7000</v>
          </cell>
          <cell r="I139">
            <v>6044</v>
          </cell>
          <cell r="J139" t="str">
            <v>1 Poste autosoportable de acero (25/7000) de ángulo mayor y terminal (90°) Tipo ATU1-25</v>
          </cell>
        </row>
        <row r="140">
          <cell r="C140" t="str">
            <v>EC138SIU0S1-400-S1</v>
          </cell>
          <cell r="D140">
            <v>170</v>
          </cell>
          <cell r="E140">
            <v>2</v>
          </cell>
          <cell r="F140">
            <v>265.74790530686909</v>
          </cell>
          <cell r="G140">
            <v>1</v>
          </cell>
          <cell r="H140" t="str">
            <v>PC25/900</v>
          </cell>
          <cell r="I140">
            <v>6261</v>
          </cell>
          <cell r="J140" t="str">
            <v>1 Poste de concreto (25/900) de suspensión (2°) Tipo SU1-25</v>
          </cell>
        </row>
        <row r="141">
          <cell r="C141" t="str">
            <v>EA138SIU0S1-400-S2</v>
          </cell>
          <cell r="D141">
            <v>170</v>
          </cell>
          <cell r="E141">
            <v>25</v>
          </cell>
          <cell r="F141">
            <v>1166.256553363527</v>
          </cell>
          <cell r="G141">
            <v>1</v>
          </cell>
          <cell r="H141" t="str">
            <v>PA25/3200</v>
          </cell>
          <cell r="I141">
            <v>3634</v>
          </cell>
          <cell r="J141" t="str">
            <v>1 Poste autosoportable de acero (25/3200) de suspensión (25°) Tipo SU11-25</v>
          </cell>
        </row>
        <row r="142">
          <cell r="C142" t="str">
            <v>EA138SIU0S1-400-A1</v>
          </cell>
          <cell r="D142">
            <v>170</v>
          </cell>
          <cell r="E142">
            <v>50</v>
          </cell>
          <cell r="F142">
            <v>2099.3097768482658</v>
          </cell>
          <cell r="G142">
            <v>1</v>
          </cell>
          <cell r="H142" t="str">
            <v>PA25/5350</v>
          </cell>
          <cell r="I142">
            <v>5075</v>
          </cell>
          <cell r="J142" t="str">
            <v>1 Poste autosoportable de acero (25/5350) de ángulo medio (50°) Tipo AU1-25</v>
          </cell>
        </row>
        <row r="143">
          <cell r="C143" t="str">
            <v>EA138SIU0S1-400-A2</v>
          </cell>
          <cell r="D143">
            <v>170</v>
          </cell>
          <cell r="E143">
            <v>90</v>
          </cell>
          <cell r="F143">
            <v>3386.7511920596735</v>
          </cell>
          <cell r="G143">
            <v>1</v>
          </cell>
          <cell r="H143" t="str">
            <v>PA25/8500</v>
          </cell>
          <cell r="I143">
            <v>6857</v>
          </cell>
          <cell r="J143" t="str">
            <v>1 Poste autosoportable de acero (25/8500) de ángulo mayor y terminal (90°) Tipo ATU1-25</v>
          </cell>
        </row>
        <row r="144">
          <cell r="C144" t="str">
            <v>EA138SIU0D1-240-S1</v>
          </cell>
          <cell r="D144">
            <v>170</v>
          </cell>
          <cell r="E144">
            <v>2</v>
          </cell>
          <cell r="F144">
            <v>196.23029229400456</v>
          </cell>
          <cell r="G144">
            <v>1</v>
          </cell>
          <cell r="H144" t="str">
            <v>PA25/1100</v>
          </cell>
          <cell r="I144">
            <v>1815</v>
          </cell>
          <cell r="J144" t="str">
            <v>1 Poste autosoportable de acero (25/1100) de suspensión (2°) Tipo SU2-25</v>
          </cell>
        </row>
        <row r="145">
          <cell r="C145" t="str">
            <v>EA138SIU0D1-240-S2</v>
          </cell>
          <cell r="D145">
            <v>170</v>
          </cell>
          <cell r="E145">
            <v>25</v>
          </cell>
          <cell r="F145">
            <v>779.15535717935495</v>
          </cell>
          <cell r="G145">
            <v>1</v>
          </cell>
          <cell r="H145" t="str">
            <v>PA25/3850</v>
          </cell>
          <cell r="I145">
            <v>4098</v>
          </cell>
          <cell r="J145" t="str">
            <v>1 Poste autosoportable de acero (25/3850) de suspensión (25°) Tipo SU21-25</v>
          </cell>
        </row>
        <row r="146">
          <cell r="C146" t="str">
            <v>EA138SIU0D1-240-A1</v>
          </cell>
          <cell r="D146">
            <v>170</v>
          </cell>
          <cell r="E146">
            <v>50</v>
          </cell>
          <cell r="F146">
            <v>1383.1474587711496</v>
          </cell>
          <cell r="G146">
            <v>2</v>
          </cell>
          <cell r="H146" t="str">
            <v>PA25/3900</v>
          </cell>
          <cell r="I146">
            <v>4132</v>
          </cell>
          <cell r="J146" t="str">
            <v>2 Postes autosoportables de acero (25/3900) de ángulo medio (50°) Tipo AU2-25</v>
          </cell>
        </row>
        <row r="147">
          <cell r="C147" t="str">
            <v>EA138SIU0D1-240-A2</v>
          </cell>
          <cell r="D147">
            <v>170</v>
          </cell>
          <cell r="E147">
            <v>90</v>
          </cell>
          <cell r="F147">
            <v>2216.5451969469832</v>
          </cell>
          <cell r="G147">
            <v>2</v>
          </cell>
          <cell r="H147" t="str">
            <v>PA25/6100</v>
          </cell>
          <cell r="I147">
            <v>5527</v>
          </cell>
          <cell r="J147" t="str">
            <v>2 Postes autosoportables de acero (25/6100) de ángulo mayor y terminal (90°) Tipo ATU2-25</v>
          </cell>
        </row>
        <row r="148">
          <cell r="C148" t="str">
            <v>EA138SIU0D1-300-S1</v>
          </cell>
          <cell r="D148">
            <v>170</v>
          </cell>
          <cell r="E148">
            <v>2</v>
          </cell>
          <cell r="F148">
            <v>222.94076861685068</v>
          </cell>
          <cell r="G148">
            <v>1</v>
          </cell>
          <cell r="H148" t="str">
            <v>PA25/1200</v>
          </cell>
          <cell r="I148">
            <v>1921</v>
          </cell>
          <cell r="J148" t="str">
            <v>1 Poste autosoportable de acero (25/1200) de suspensión (2°) Tipo SU2-25</v>
          </cell>
        </row>
        <row r="149">
          <cell r="C149" t="str">
            <v>EA138SIU0D1-300-S2</v>
          </cell>
          <cell r="D149">
            <v>170</v>
          </cell>
          <cell r="E149">
            <v>25</v>
          </cell>
          <cell r="F149">
            <v>922.03456524117939</v>
          </cell>
          <cell r="G149">
            <v>1</v>
          </cell>
          <cell r="H149" t="str">
            <v>PA25/4450</v>
          </cell>
          <cell r="I149">
            <v>4502</v>
          </cell>
          <cell r="J149" t="str">
            <v>1 Poste autosoportable de acero (25/4450) de suspensión (25°) Tipo SU21-25</v>
          </cell>
        </row>
        <row r="150">
          <cell r="C150" t="str">
            <v>EA138SIU0D1-300-A1</v>
          </cell>
          <cell r="D150">
            <v>170</v>
          </cell>
          <cell r="E150">
            <v>50</v>
          </cell>
          <cell r="F150">
            <v>1646.3937614201297</v>
          </cell>
          <cell r="G150">
            <v>2</v>
          </cell>
          <cell r="H150" t="str">
            <v>PA25/4400</v>
          </cell>
          <cell r="I150">
            <v>4469</v>
          </cell>
          <cell r="J150" t="str">
            <v>2 Postes autosoportables de acero (25/4400) de ángulo medio (50°) Tipo AU2-25</v>
          </cell>
        </row>
        <row r="151">
          <cell r="C151" t="str">
            <v>EA138SIU0D1-300-A2</v>
          </cell>
          <cell r="D151">
            <v>170</v>
          </cell>
          <cell r="E151">
            <v>90</v>
          </cell>
          <cell r="F151">
            <v>2645.8758972484497</v>
          </cell>
          <cell r="G151">
            <v>2</v>
          </cell>
          <cell r="H151" t="str">
            <v>PA25/7000</v>
          </cell>
          <cell r="I151">
            <v>6044</v>
          </cell>
          <cell r="J151" t="str">
            <v>2 Postes autosoportables de acero (25/7000) de ángulo mayor y terminal (90°) Tipo ATU2-25</v>
          </cell>
        </row>
        <row r="152">
          <cell r="C152" t="str">
            <v>EA138SIU0D1-400-S1</v>
          </cell>
          <cell r="D152">
            <v>170</v>
          </cell>
          <cell r="E152">
            <v>2</v>
          </cell>
          <cell r="F152">
            <v>265.74790530686909</v>
          </cell>
          <cell r="G152">
            <v>1</v>
          </cell>
          <cell r="H152" t="str">
            <v>PA25/1400</v>
          </cell>
          <cell r="I152">
            <v>2123</v>
          </cell>
          <cell r="J152" t="str">
            <v>1 Poste autosoportable de acero (25/1400) de suspensión (2°) Tipo SU2-25</v>
          </cell>
        </row>
        <row r="153">
          <cell r="C153" t="str">
            <v>EA138SIU0D1-400-S2</v>
          </cell>
          <cell r="D153">
            <v>170</v>
          </cell>
          <cell r="E153">
            <v>25</v>
          </cell>
          <cell r="F153">
            <v>1166.256553363527</v>
          </cell>
          <cell r="G153">
            <v>1</v>
          </cell>
          <cell r="H153" t="str">
            <v>PA25/5450</v>
          </cell>
          <cell r="I153">
            <v>5136</v>
          </cell>
          <cell r="J153" t="str">
            <v>1 Poste autosoportable de acero (25/5450) de suspensión (25°) Tipo SU21-25</v>
          </cell>
        </row>
        <row r="154">
          <cell r="C154" t="str">
            <v>EA138SIU0D1-400-A1</v>
          </cell>
          <cell r="D154">
            <v>170</v>
          </cell>
          <cell r="E154">
            <v>50</v>
          </cell>
          <cell r="F154">
            <v>2099.3097768482658</v>
          </cell>
          <cell r="G154">
            <v>2</v>
          </cell>
          <cell r="H154" t="str">
            <v>PA25/5350</v>
          </cell>
          <cell r="I154">
            <v>5075</v>
          </cell>
          <cell r="J154" t="str">
            <v>2 Postes autosoportables de acero (25/5350) de ángulo medio (50°) Tipo AU2-25</v>
          </cell>
        </row>
        <row r="155">
          <cell r="C155" t="str">
            <v>EA138SIU0D1-400-A2</v>
          </cell>
          <cell r="D155">
            <v>170</v>
          </cell>
          <cell r="E155">
            <v>90</v>
          </cell>
          <cell r="F155">
            <v>3386.7511920596735</v>
          </cell>
          <cell r="G155">
            <v>2</v>
          </cell>
          <cell r="H155" t="str">
            <v>PA25/8500</v>
          </cell>
          <cell r="I155">
            <v>6857</v>
          </cell>
          <cell r="J155" t="str">
            <v>2 Postes autosoportables de acero (25/8500) de ángulo mayor y terminal (90°) Tipo ATU2-25</v>
          </cell>
        </row>
        <row r="156">
          <cell r="C156" t="str">
            <v>EC138SEU0S1-240-S1</v>
          </cell>
          <cell r="D156">
            <v>170</v>
          </cell>
          <cell r="E156">
            <v>2</v>
          </cell>
          <cell r="F156">
            <v>163.49364995194455</v>
          </cell>
          <cell r="G156">
            <v>1</v>
          </cell>
          <cell r="H156" t="str">
            <v>PC25/600</v>
          </cell>
          <cell r="I156">
            <v>6006</v>
          </cell>
          <cell r="J156" t="str">
            <v>1 Poste de concreto (25/600) de suspensión (2°) Tipo SU1-25</v>
          </cell>
        </row>
        <row r="157">
          <cell r="C157" t="str">
            <v>EA138SEU0S1-240-S2</v>
          </cell>
          <cell r="D157">
            <v>170</v>
          </cell>
          <cell r="E157">
            <v>25</v>
          </cell>
          <cell r="F157">
            <v>821.42893257680362</v>
          </cell>
          <cell r="G157">
            <v>1</v>
          </cell>
          <cell r="H157" t="str">
            <v>PA25/2450</v>
          </cell>
          <cell r="I157">
            <v>3055</v>
          </cell>
          <cell r="J157" t="str">
            <v>1 Poste autosoportable de acero (25/2450) de suspensión (25°) Tipo SU11-25</v>
          </cell>
        </row>
        <row r="158">
          <cell r="C158" t="str">
            <v>EA138SEU0S1-240-A1</v>
          </cell>
          <cell r="D158">
            <v>170</v>
          </cell>
          <cell r="E158">
            <v>50</v>
          </cell>
          <cell r="F158">
            <v>1503.1421372442651</v>
          </cell>
          <cell r="G158">
            <v>1</v>
          </cell>
          <cell r="H158" t="str">
            <v>PA25/4200</v>
          </cell>
          <cell r="I158">
            <v>4336</v>
          </cell>
          <cell r="J158" t="str">
            <v>1 Poste autosoportable de acero (25/4200) de ángulo medio (50°) Tipo AU1-25</v>
          </cell>
        </row>
        <row r="159">
          <cell r="C159" t="str">
            <v>EA138SEU0S1-240-A2</v>
          </cell>
          <cell r="D159">
            <v>170</v>
          </cell>
          <cell r="E159">
            <v>90</v>
          </cell>
          <cell r="F159">
            <v>2443.7806677104059</v>
          </cell>
          <cell r="G159">
            <v>1</v>
          </cell>
          <cell r="H159" t="str">
            <v>PA25/6750</v>
          </cell>
          <cell r="I159">
            <v>5903</v>
          </cell>
          <cell r="J159" t="str">
            <v>1 Poste autosoportable de acero (25/6750) de ángulo mayor y terminal (90°) Tipo ATU1-25</v>
          </cell>
        </row>
        <row r="160">
          <cell r="C160" t="str">
            <v>EC138SEU0S1-300-S1</v>
          </cell>
          <cell r="D160">
            <v>170</v>
          </cell>
          <cell r="E160">
            <v>2</v>
          </cell>
          <cell r="F160">
            <v>188.17932283668864</v>
          </cell>
          <cell r="G160">
            <v>1</v>
          </cell>
          <cell r="H160" t="str">
            <v>PC25/700</v>
          </cell>
          <cell r="I160">
            <v>5975</v>
          </cell>
          <cell r="J160" t="str">
            <v>1 Poste de concreto (25/700) de suspensión (2°) Tipo SU1-25</v>
          </cell>
        </row>
        <row r="161">
          <cell r="C161" t="str">
            <v>EA138SEU0S1-300-S2</v>
          </cell>
          <cell r="D161">
            <v>170</v>
          </cell>
          <cell r="E161">
            <v>25</v>
          </cell>
          <cell r="F161">
            <v>990.23706011024115</v>
          </cell>
          <cell r="G161">
            <v>1</v>
          </cell>
          <cell r="H161" t="str">
            <v>PA25/2800</v>
          </cell>
          <cell r="I161">
            <v>3332</v>
          </cell>
          <cell r="J161" t="str">
            <v>1 Poste autosoportable de acero (25/2800) de suspensión (25°) Tipo SU11-25</v>
          </cell>
        </row>
        <row r="162">
          <cell r="C162" t="str">
            <v>EA138SEU0S1-300-A1</v>
          </cell>
          <cell r="D162">
            <v>170</v>
          </cell>
          <cell r="E162">
            <v>50</v>
          </cell>
          <cell r="F162">
            <v>1821.2813358081673</v>
          </cell>
          <cell r="G162">
            <v>1</v>
          </cell>
          <cell r="H162" t="str">
            <v>PA25/4850</v>
          </cell>
          <cell r="I162">
            <v>4761</v>
          </cell>
          <cell r="J162" t="str">
            <v>1 Poste autosoportable de acero (25/4850) de ángulo medio (50°) Tipo AU1-25</v>
          </cell>
        </row>
        <row r="163">
          <cell r="C163" t="str">
            <v>EA138SEU0S1-300-A2</v>
          </cell>
          <cell r="D163">
            <v>170</v>
          </cell>
          <cell r="E163">
            <v>90</v>
          </cell>
          <cell r="F163">
            <v>2967.9692111385466</v>
          </cell>
          <cell r="G163">
            <v>1</v>
          </cell>
          <cell r="H163" t="str">
            <v>PA25/7800</v>
          </cell>
          <cell r="I163">
            <v>6484</v>
          </cell>
          <cell r="J163" t="str">
            <v>1 Poste autosoportable de acero (25/7800) de ángulo mayor y terminal (90°) Tipo ATU1-25</v>
          </cell>
        </row>
        <row r="164">
          <cell r="C164" t="str">
            <v>EC138SEU0S1-400-S1</v>
          </cell>
          <cell r="D164">
            <v>170</v>
          </cell>
          <cell r="E164">
            <v>2</v>
          </cell>
          <cell r="F164">
            <v>228.61251464438618</v>
          </cell>
          <cell r="G164">
            <v>1</v>
          </cell>
          <cell r="H164" t="str">
            <v>PC25/800</v>
          </cell>
          <cell r="I164">
            <v>6142</v>
          </cell>
          <cell r="J164" t="str">
            <v>1 Poste de concreto (25/800) de suspensión (2°) Tipo SU1-25</v>
          </cell>
        </row>
        <row r="165">
          <cell r="C165" t="str">
            <v>EA138SEU0S1-400-S2</v>
          </cell>
          <cell r="D165">
            <v>170</v>
          </cell>
          <cell r="E165">
            <v>25</v>
          </cell>
          <cell r="F165">
            <v>1282.6875502177265</v>
          </cell>
          <cell r="G165">
            <v>1</v>
          </cell>
          <cell r="H165" t="str">
            <v>PA25/3450</v>
          </cell>
          <cell r="I165">
            <v>3816</v>
          </cell>
          <cell r="J165" t="str">
            <v>1 Poste autosoportable de acero (25/3450) de suspensión (25°) Tipo SU11-25</v>
          </cell>
        </row>
        <row r="166">
          <cell r="C166" t="str">
            <v>EA138SEU0S1-400-A1</v>
          </cell>
          <cell r="D166">
            <v>170</v>
          </cell>
          <cell r="E166">
            <v>50</v>
          </cell>
          <cell r="F166">
            <v>2374.8570833576409</v>
          </cell>
          <cell r="G166">
            <v>1</v>
          </cell>
          <cell r="H166" t="str">
            <v>PA25/6000</v>
          </cell>
          <cell r="I166">
            <v>5468</v>
          </cell>
          <cell r="J166" t="str">
            <v>1 Poste autosoportable de acero (25/6000) de ángulo medio (50°) Tipo AU1-25</v>
          </cell>
        </row>
        <row r="167">
          <cell r="C167" t="str">
            <v>EA138SEU0S1-400-A2</v>
          </cell>
          <cell r="D167">
            <v>170</v>
          </cell>
          <cell r="E167">
            <v>90</v>
          </cell>
          <cell r="F167">
            <v>3881.8496685661871</v>
          </cell>
          <cell r="G167">
            <v>1</v>
          </cell>
          <cell r="H167" t="str">
            <v>PA25/9700</v>
          </cell>
          <cell r="I167">
            <v>7471</v>
          </cell>
          <cell r="J167" t="str">
            <v>1 Poste autosoportable de acero (25/9700) de ángulo mayor y terminal (90°) Tipo ATU1-25</v>
          </cell>
        </row>
        <row r="168">
          <cell r="C168" t="str">
            <v>EA138SEU0D1-240-S1</v>
          </cell>
          <cell r="D168">
            <v>170</v>
          </cell>
          <cell r="E168">
            <v>2</v>
          </cell>
          <cell r="F168">
            <v>163.49364995194455</v>
          </cell>
          <cell r="G168">
            <v>1</v>
          </cell>
          <cell r="H168" t="str">
            <v>PA25/900</v>
          </cell>
          <cell r="I168">
            <v>1593</v>
          </cell>
          <cell r="J168" t="str">
            <v>1 Poste autosoportable de acero (25/900) de suspensión (2°) Tipo SU2-25</v>
          </cell>
        </row>
        <row r="169">
          <cell r="C169" t="str">
            <v>EA138SEU0D1-240-S2</v>
          </cell>
          <cell r="D169">
            <v>170</v>
          </cell>
          <cell r="E169">
            <v>25</v>
          </cell>
          <cell r="F169">
            <v>821.42893257680362</v>
          </cell>
          <cell r="G169">
            <v>1</v>
          </cell>
          <cell r="H169" t="str">
            <v>PA25/4050</v>
          </cell>
          <cell r="I169">
            <v>4235</v>
          </cell>
          <cell r="J169" t="str">
            <v>1 Poste autosoportable de acero (25/4050) de suspensión (25°) Tipo SU21-25</v>
          </cell>
        </row>
        <row r="170">
          <cell r="C170" t="str">
            <v>EA138SEU0D1-240-A1</v>
          </cell>
          <cell r="D170">
            <v>170</v>
          </cell>
          <cell r="E170">
            <v>50</v>
          </cell>
          <cell r="F170">
            <v>1503.1421372442651</v>
          </cell>
          <cell r="G170">
            <v>2</v>
          </cell>
          <cell r="H170" t="str">
            <v>PA25/4200</v>
          </cell>
          <cell r="I170">
            <v>4336</v>
          </cell>
          <cell r="J170" t="str">
            <v>2 Postes autosoportables de acero (25/4200) de ángulo medio (50°) Tipo AU2-25</v>
          </cell>
        </row>
        <row r="171">
          <cell r="C171" t="str">
            <v>EA138SEU0D1-240-A2</v>
          </cell>
          <cell r="D171">
            <v>170</v>
          </cell>
          <cell r="E171">
            <v>90</v>
          </cell>
          <cell r="F171">
            <v>2443.7806677104059</v>
          </cell>
          <cell r="G171">
            <v>2</v>
          </cell>
          <cell r="H171" t="str">
            <v>PA25/6750</v>
          </cell>
          <cell r="I171">
            <v>5903</v>
          </cell>
          <cell r="J171" t="str">
            <v>2 Postes autosoportables de acero (25/6750) de ángulo mayor y terminal (90°) Tipo ATU2-25</v>
          </cell>
        </row>
        <row r="172">
          <cell r="C172" t="str">
            <v>EA138SEU0D1-300-S1</v>
          </cell>
          <cell r="D172">
            <v>170</v>
          </cell>
          <cell r="E172">
            <v>2</v>
          </cell>
          <cell r="F172">
            <v>188.17932283668864</v>
          </cell>
          <cell r="G172">
            <v>1</v>
          </cell>
          <cell r="H172" t="str">
            <v>PA25/1000</v>
          </cell>
          <cell r="I172">
            <v>1706</v>
          </cell>
          <cell r="J172" t="str">
            <v>1 Poste autosoportable de acero (25/1000) de suspensión (2°) Tipo SU2-25</v>
          </cell>
        </row>
        <row r="173">
          <cell r="C173" t="str">
            <v>EA138SEU0D1-300-S2</v>
          </cell>
          <cell r="D173">
            <v>170</v>
          </cell>
          <cell r="E173">
            <v>25</v>
          </cell>
          <cell r="F173">
            <v>990.23706011024115</v>
          </cell>
          <cell r="G173">
            <v>1</v>
          </cell>
          <cell r="H173" t="str">
            <v>PA25/4750</v>
          </cell>
          <cell r="I173">
            <v>4697</v>
          </cell>
          <cell r="J173" t="str">
            <v>1 Poste autosoportable de acero (25/4750) de suspensión (25°) Tipo SU21-25</v>
          </cell>
        </row>
        <row r="174">
          <cell r="C174" t="str">
            <v>EA138SEU0D1-300-A1</v>
          </cell>
          <cell r="D174">
            <v>170</v>
          </cell>
          <cell r="E174">
            <v>50</v>
          </cell>
          <cell r="F174">
            <v>1821.2813358081673</v>
          </cell>
          <cell r="G174">
            <v>2</v>
          </cell>
          <cell r="H174" t="str">
            <v>PA25/4850</v>
          </cell>
          <cell r="I174">
            <v>4761</v>
          </cell>
          <cell r="J174" t="str">
            <v>2 Postes autosoportables de acero (25/4850) de ángulo medio (50°) Tipo AU2-25</v>
          </cell>
        </row>
        <row r="175">
          <cell r="C175" t="str">
            <v>EA138SEU0D1-300-A2</v>
          </cell>
          <cell r="D175">
            <v>170</v>
          </cell>
          <cell r="E175">
            <v>90</v>
          </cell>
          <cell r="F175">
            <v>2967.9692111385466</v>
          </cell>
          <cell r="G175">
            <v>2</v>
          </cell>
          <cell r="H175" t="str">
            <v>PA25/7800</v>
          </cell>
          <cell r="I175">
            <v>6484</v>
          </cell>
          <cell r="J175" t="str">
            <v>2 Postes autosoportables de acero (25/7800) de ángulo mayor y terminal (90°) Tipo ATU2-25</v>
          </cell>
        </row>
        <row r="176">
          <cell r="C176" t="str">
            <v>EA138SEU0D1-400-S1</v>
          </cell>
          <cell r="D176">
            <v>170</v>
          </cell>
          <cell r="E176">
            <v>2</v>
          </cell>
          <cell r="F176">
            <v>228.61251464438618</v>
          </cell>
          <cell r="G176">
            <v>1</v>
          </cell>
          <cell r="H176" t="str">
            <v>PA25/1150</v>
          </cell>
          <cell r="I176">
            <v>1868</v>
          </cell>
          <cell r="J176" t="str">
            <v>1 Poste autosoportable de acero (25/1150) de suspensión (2°) Tipo SU2-25</v>
          </cell>
        </row>
        <row r="177">
          <cell r="C177" t="str">
            <v>EA138SEU0D1-400-S2</v>
          </cell>
          <cell r="D177">
            <v>170</v>
          </cell>
          <cell r="E177">
            <v>25</v>
          </cell>
          <cell r="F177">
            <v>1282.6875502177265</v>
          </cell>
          <cell r="G177">
            <v>1</v>
          </cell>
          <cell r="H177" t="str">
            <v>PA25/5950</v>
          </cell>
          <cell r="I177">
            <v>5438</v>
          </cell>
          <cell r="J177" t="str">
            <v>1 Poste autosoportable de acero (25/5950) de suspensión (25°) Tipo SU21-25</v>
          </cell>
        </row>
        <row r="178">
          <cell r="C178" t="str">
            <v>EA138SEU0D1-400-A1</v>
          </cell>
          <cell r="D178">
            <v>170</v>
          </cell>
          <cell r="E178">
            <v>50</v>
          </cell>
          <cell r="F178">
            <v>2374.8570833576409</v>
          </cell>
          <cell r="G178">
            <v>2</v>
          </cell>
          <cell r="H178" t="str">
            <v>PA25/6000</v>
          </cell>
          <cell r="I178">
            <v>5468</v>
          </cell>
          <cell r="J178" t="str">
            <v>2 Postes autosoportables de acero (25/6000) de ángulo medio (50°) Tipo AU2-25</v>
          </cell>
        </row>
        <row r="179">
          <cell r="C179" t="str">
            <v>EA138SEU0D1-400-A2</v>
          </cell>
          <cell r="D179">
            <v>170</v>
          </cell>
          <cell r="E179">
            <v>90</v>
          </cell>
          <cell r="F179">
            <v>3881.8496685661871</v>
          </cell>
          <cell r="G179">
            <v>2</v>
          </cell>
          <cell r="H179" t="str">
            <v>PA25/9700</v>
          </cell>
          <cell r="I179">
            <v>7471</v>
          </cell>
          <cell r="J179" t="str">
            <v>2 Postes autosoportables de acero (25/9700) de ángulo mayor y terminal (90°) Tipo ATU2-25</v>
          </cell>
        </row>
        <row r="180">
          <cell r="C180" t="str">
            <v>EC060COU0S09150-S1</v>
          </cell>
          <cell r="D180">
            <v>200</v>
          </cell>
          <cell r="E180">
            <v>2</v>
          </cell>
          <cell r="F180">
            <v>541.70495417500513</v>
          </cell>
          <cell r="G180">
            <v>1</v>
          </cell>
          <cell r="H180" t="str">
            <v>PC23/1600</v>
          </cell>
          <cell r="I180">
            <v>2053</v>
          </cell>
          <cell r="J180" t="str">
            <v>1 Poste de concreto (23/1600) de suspensión (2°) Tipo SU1-23</v>
          </cell>
        </row>
        <row r="181">
          <cell r="C181" t="str">
            <v>EA060COU0S09150-S2</v>
          </cell>
          <cell r="D181">
            <v>200</v>
          </cell>
          <cell r="E181">
            <v>25</v>
          </cell>
          <cell r="F181">
            <v>967.43855744003622</v>
          </cell>
          <cell r="G181">
            <v>1</v>
          </cell>
          <cell r="H181" t="str">
            <v>PA19/2700</v>
          </cell>
          <cell r="I181">
            <v>2468</v>
          </cell>
          <cell r="J181" t="str">
            <v>1 Poste autosoportable de acero (19/2700) de suspensión (25°) Tipo SU11-19</v>
          </cell>
        </row>
        <row r="182">
          <cell r="C182" t="str">
            <v>EA060COU0S09150-A1</v>
          </cell>
          <cell r="D182">
            <v>200</v>
          </cell>
          <cell r="E182">
            <v>50</v>
          </cell>
          <cell r="F182">
            <v>1538.7949052267941</v>
          </cell>
          <cell r="G182">
            <v>1</v>
          </cell>
          <cell r="H182" t="str">
            <v>PA22/4300</v>
          </cell>
          <cell r="I182">
            <v>3852</v>
          </cell>
          <cell r="J182" t="str">
            <v>1 Poste autosoportable de acero (22/4300) de ángulo medio (50°) Tipo AU1-22</v>
          </cell>
        </row>
        <row r="183">
          <cell r="C183" t="str">
            <v>EA060COU0S09150-A2</v>
          </cell>
          <cell r="D183">
            <v>200</v>
          </cell>
          <cell r="E183">
            <v>90</v>
          </cell>
          <cell r="F183">
            <v>2248.7360055039076</v>
          </cell>
          <cell r="G183">
            <v>1</v>
          </cell>
          <cell r="H183" t="str">
            <v>PA22/6250</v>
          </cell>
          <cell r="I183">
            <v>4926</v>
          </cell>
          <cell r="J183" t="str">
            <v>1 Poste autosoportable de acero (22/6250) de ángulo mayor y terminal (90°) Tipo ATU1-22</v>
          </cell>
        </row>
        <row r="184">
          <cell r="C184" t="str">
            <v>EC060COU0D09150-S1</v>
          </cell>
          <cell r="D184">
            <v>200</v>
          </cell>
          <cell r="E184">
            <v>2</v>
          </cell>
          <cell r="F184">
            <v>579.27317667487705</v>
          </cell>
          <cell r="G184">
            <v>1</v>
          </cell>
          <cell r="H184" t="str">
            <v>PC25/3400</v>
          </cell>
          <cell r="I184">
            <v>3750</v>
          </cell>
          <cell r="J184" t="str">
            <v>1 Poste de concreto (25/3400) de suspensión (2°) Tipo SU2-25</v>
          </cell>
        </row>
        <row r="185">
          <cell r="C185" t="str">
            <v>EA060COU0D09150-S2</v>
          </cell>
          <cell r="D185">
            <v>200</v>
          </cell>
          <cell r="E185">
            <v>25</v>
          </cell>
          <cell r="F185">
            <v>1007.086201849495</v>
          </cell>
          <cell r="G185">
            <v>1</v>
          </cell>
          <cell r="H185" t="str">
            <v>PA21/5850</v>
          </cell>
          <cell r="I185">
            <v>4501</v>
          </cell>
          <cell r="J185" t="str">
            <v>1 Poste autosoportable de acero (21/5850) de suspensión (25°) Tipo SU21-21</v>
          </cell>
        </row>
        <row r="186">
          <cell r="C186" t="str">
            <v>EA060COU0D09150-A1</v>
          </cell>
          <cell r="D186">
            <v>200</v>
          </cell>
          <cell r="E186">
            <v>50</v>
          </cell>
          <cell r="F186">
            <v>1538.7949052267941</v>
          </cell>
          <cell r="G186">
            <v>2</v>
          </cell>
          <cell r="H186" t="str">
            <v>PA22/4500</v>
          </cell>
          <cell r="I186">
            <v>3962</v>
          </cell>
          <cell r="J186" t="str">
            <v>2 Postes autosoportables de acero (22/4500) de ángulo medio (50°) Tipo AU2-22</v>
          </cell>
        </row>
        <row r="187">
          <cell r="C187" t="str">
            <v>EA060COU0D09150-A2</v>
          </cell>
          <cell r="D187">
            <v>200</v>
          </cell>
          <cell r="E187">
            <v>90</v>
          </cell>
          <cell r="F187">
            <v>2248.7360055039076</v>
          </cell>
          <cell r="G187">
            <v>2</v>
          </cell>
          <cell r="H187" t="str">
            <v>PA22/6550</v>
          </cell>
          <cell r="I187">
            <v>5066</v>
          </cell>
          <cell r="J187" t="str">
            <v>2 Postes autosoportables de acero (22/6550) de ángulo mayor y terminal (90°) Tipo ATU2-22</v>
          </cell>
        </row>
        <row r="188">
          <cell r="C188" t="str">
            <v>EC060COU0S0-070-S1</v>
          </cell>
          <cell r="D188">
            <v>170</v>
          </cell>
          <cell r="E188">
            <v>2</v>
          </cell>
          <cell r="F188">
            <v>73.430416950654006</v>
          </cell>
          <cell r="G188">
            <v>1</v>
          </cell>
          <cell r="H188" t="str">
            <v>PC18/300</v>
          </cell>
          <cell r="I188">
            <v>3638</v>
          </cell>
          <cell r="J188" t="str">
            <v>1 Poste de concreto (18/300) de suspensión (2°) Tipo SU1-18</v>
          </cell>
        </row>
        <row r="189">
          <cell r="C189" t="str">
            <v>EA060COU0S0-070-S2</v>
          </cell>
          <cell r="D189">
            <v>170</v>
          </cell>
          <cell r="E189">
            <v>25</v>
          </cell>
          <cell r="F189">
            <v>283.69223962846979</v>
          </cell>
          <cell r="G189">
            <v>1</v>
          </cell>
          <cell r="H189" t="str">
            <v>PA17/850</v>
          </cell>
          <cell r="I189">
            <v>1041</v>
          </cell>
          <cell r="J189" t="str">
            <v>1 Poste autosoportable de acero (17/850) de suspensión (25°) Tipo SU11-17</v>
          </cell>
        </row>
        <row r="190">
          <cell r="C190" t="str">
            <v>EA060COU0S0-070-A1</v>
          </cell>
          <cell r="D190">
            <v>170</v>
          </cell>
          <cell r="E190">
            <v>50</v>
          </cell>
          <cell r="F190">
            <v>501.55296961556149</v>
          </cell>
          <cell r="G190">
            <v>1</v>
          </cell>
          <cell r="H190" t="str">
            <v>PA18/1400</v>
          </cell>
          <cell r="I190">
            <v>1525</v>
          </cell>
          <cell r="J190" t="str">
            <v>1 Poste autosoportable de acero (18/1400) de ángulo medio (50°) Tipo AU1-18</v>
          </cell>
        </row>
        <row r="191">
          <cell r="C191" t="str">
            <v>EA060COU0S0-070-A2</v>
          </cell>
          <cell r="D191">
            <v>170</v>
          </cell>
          <cell r="E191">
            <v>90</v>
          </cell>
          <cell r="F191">
            <v>802.16060857321133</v>
          </cell>
          <cell r="G191">
            <v>1</v>
          </cell>
          <cell r="H191" t="str">
            <v>PA17/2150</v>
          </cell>
          <cell r="I191">
            <v>1902</v>
          </cell>
          <cell r="J191" t="str">
            <v>1 Poste autosoportable de acero (17/2150) de ángulo mayor y terminal (90°) Tipo ATU1-17</v>
          </cell>
        </row>
        <row r="192">
          <cell r="C192" t="str">
            <v>EC060COU0S0-120-S1</v>
          </cell>
          <cell r="D192">
            <v>170</v>
          </cell>
          <cell r="E192">
            <v>2</v>
          </cell>
          <cell r="F192">
            <v>103.44801259658075</v>
          </cell>
          <cell r="G192">
            <v>1</v>
          </cell>
          <cell r="H192" t="str">
            <v>PC18/400</v>
          </cell>
          <cell r="I192">
            <v>3696</v>
          </cell>
          <cell r="J192" t="str">
            <v>1 Poste de concreto (18/400) de suspensión (2°) Tipo SU1-18</v>
          </cell>
        </row>
        <row r="193">
          <cell r="C193" t="str">
            <v>EA060COU0S0-120-S2</v>
          </cell>
          <cell r="D193">
            <v>170</v>
          </cell>
          <cell r="E193">
            <v>25</v>
          </cell>
          <cell r="F193">
            <v>446.97156813769527</v>
          </cell>
          <cell r="G193">
            <v>1</v>
          </cell>
          <cell r="H193" t="str">
            <v>PA17/1300</v>
          </cell>
          <cell r="I193">
            <v>1372</v>
          </cell>
          <cell r="J193" t="str">
            <v>1 Poste autosoportable de acero (17/1300) de suspensión (25°) Tipo SU11-17</v>
          </cell>
        </row>
        <row r="194">
          <cell r="C194" t="str">
            <v>EA060COU0S0-120-A1</v>
          </cell>
          <cell r="D194">
            <v>170</v>
          </cell>
          <cell r="E194">
            <v>50</v>
          </cell>
          <cell r="F194">
            <v>802.91013855818574</v>
          </cell>
          <cell r="G194">
            <v>1</v>
          </cell>
          <cell r="H194" t="str">
            <v>PA18/2150</v>
          </cell>
          <cell r="I194">
            <v>2015</v>
          </cell>
          <cell r="J194" t="str">
            <v>1 Poste autosoportable de acero (18/2150) de ángulo medio (50°) Tipo AU1-18</v>
          </cell>
        </row>
        <row r="195">
          <cell r="C195" t="str">
            <v>EA060COU0S0-120-A2</v>
          </cell>
          <cell r="D195">
            <v>170</v>
          </cell>
          <cell r="E195">
            <v>90</v>
          </cell>
          <cell r="F195">
            <v>1294.03973898872</v>
          </cell>
          <cell r="G195">
            <v>1</v>
          </cell>
          <cell r="H195" t="str">
            <v>PA17/3400</v>
          </cell>
          <cell r="I195">
            <v>2562</v>
          </cell>
          <cell r="J195" t="str">
            <v>1 Poste autosoportable de acero (17/3400) de ángulo mayor y terminal (90°) Tipo ATU1-17</v>
          </cell>
        </row>
        <row r="196">
          <cell r="C196" t="str">
            <v>EC060COU0S0-240-S1</v>
          </cell>
          <cell r="D196">
            <v>170</v>
          </cell>
          <cell r="E196">
            <v>2</v>
          </cell>
          <cell r="F196">
            <v>173.2216442924946</v>
          </cell>
          <cell r="G196">
            <v>1</v>
          </cell>
          <cell r="H196" t="str">
            <v>PC18/600</v>
          </cell>
          <cell r="I196">
            <v>3850</v>
          </cell>
          <cell r="J196" t="str">
            <v>1 Poste de concreto (18/600) de suspensión (2°) Tipo SU1-18</v>
          </cell>
        </row>
        <row r="197">
          <cell r="C197" t="str">
            <v>EA060COU0S0-240-S2</v>
          </cell>
          <cell r="D197">
            <v>170</v>
          </cell>
          <cell r="E197">
            <v>25</v>
          </cell>
          <cell r="F197">
            <v>816.67861769959416</v>
          </cell>
          <cell r="G197">
            <v>1</v>
          </cell>
          <cell r="H197" t="str">
            <v>PA17/2300</v>
          </cell>
          <cell r="I197">
            <v>1987</v>
          </cell>
          <cell r="J197" t="str">
            <v>1 Poste autosoportable de acero (17/2300) de suspensión (25°) Tipo SU11-17</v>
          </cell>
        </row>
        <row r="198">
          <cell r="C198" t="str">
            <v>EA060COU0S0-240-A1</v>
          </cell>
          <cell r="D198">
            <v>170</v>
          </cell>
          <cell r="E198">
            <v>50</v>
          </cell>
          <cell r="F198">
            <v>1483.3902639529385</v>
          </cell>
          <cell r="G198">
            <v>1</v>
          </cell>
          <cell r="H198" t="str">
            <v>PA18/3950</v>
          </cell>
          <cell r="I198">
            <v>2992</v>
          </cell>
          <cell r="J198" t="str">
            <v>1 Poste autosoportable de acero (18/3950) de ángulo medio (50°) Tipo AU1-18</v>
          </cell>
        </row>
        <row r="199">
          <cell r="C199" t="str">
            <v>EA060COU0S0-240-A2</v>
          </cell>
          <cell r="D199">
            <v>170</v>
          </cell>
          <cell r="E199">
            <v>90</v>
          </cell>
          <cell r="F199">
            <v>2403.329409744199</v>
          </cell>
          <cell r="G199">
            <v>1</v>
          </cell>
          <cell r="H199" t="str">
            <v>PA18/6300</v>
          </cell>
          <cell r="I199">
            <v>4053</v>
          </cell>
          <cell r="J199" t="str">
            <v>1 Poste autosoportable de acero (18/6300) de ángulo mayor y terminal (90°) Tipo ATU1-18</v>
          </cell>
        </row>
        <row r="200">
          <cell r="C200" t="str">
            <v>EC060COU0S0-300-S1</v>
          </cell>
          <cell r="D200">
            <v>170</v>
          </cell>
          <cell r="E200">
            <v>2</v>
          </cell>
          <cell r="F200">
            <v>186.56706953001239</v>
          </cell>
          <cell r="G200">
            <v>1</v>
          </cell>
          <cell r="H200" t="str">
            <v>PC18/600</v>
          </cell>
          <cell r="I200">
            <v>3850</v>
          </cell>
          <cell r="J200" t="str">
            <v>1 Poste de concreto (18/600) de suspensión (2°) Tipo SU1-18</v>
          </cell>
        </row>
        <row r="201">
          <cell r="C201" t="str">
            <v>EA060COU0S0-300-S2</v>
          </cell>
          <cell r="D201">
            <v>170</v>
          </cell>
          <cell r="E201">
            <v>25</v>
          </cell>
          <cell r="F201">
            <v>970.24236857463927</v>
          </cell>
          <cell r="G201">
            <v>1</v>
          </cell>
          <cell r="H201" t="str">
            <v>PA17/2700</v>
          </cell>
          <cell r="I201">
            <v>2206</v>
          </cell>
          <cell r="J201" t="str">
            <v>1 Poste autosoportable de acero (17/2700) de suspensión (25°) Tipo SU11-17</v>
          </cell>
        </row>
        <row r="202">
          <cell r="C202" t="str">
            <v>EA060COU0S0-300-A1</v>
          </cell>
          <cell r="D202">
            <v>170</v>
          </cell>
          <cell r="E202">
            <v>50</v>
          </cell>
          <cell r="F202">
            <v>1782.2398607885616</v>
          </cell>
          <cell r="G202">
            <v>1</v>
          </cell>
          <cell r="H202" t="str">
            <v>PA18/4700</v>
          </cell>
          <cell r="I202">
            <v>3350</v>
          </cell>
          <cell r="J202" t="str">
            <v>1 Poste autosoportable de acero (18/4700) de ángulo medio (50°) Tipo AU1-18</v>
          </cell>
        </row>
        <row r="203">
          <cell r="C203" t="str">
            <v>EA060COU0S0-300-A2</v>
          </cell>
          <cell r="D203">
            <v>170</v>
          </cell>
          <cell r="E203">
            <v>90</v>
          </cell>
          <cell r="F203">
            <v>2902.6466866925339</v>
          </cell>
          <cell r="G203">
            <v>1</v>
          </cell>
          <cell r="H203" t="str">
            <v>PA18/7600</v>
          </cell>
          <cell r="I203">
            <v>4579</v>
          </cell>
          <cell r="J203" t="str">
            <v>1 Poste autosoportable de acero (18/7600) de ángulo mayor y terminal (90°) Tipo ATU1-18</v>
          </cell>
        </row>
        <row r="204">
          <cell r="C204" t="str">
            <v>EC060COU0S0-400-S1</v>
          </cell>
          <cell r="D204">
            <v>170</v>
          </cell>
          <cell r="E204">
            <v>2</v>
          </cell>
          <cell r="F204">
            <v>226.42153954024963</v>
          </cell>
          <cell r="G204">
            <v>1</v>
          </cell>
          <cell r="H204" t="str">
            <v>PC18/700</v>
          </cell>
          <cell r="I204">
            <v>3903</v>
          </cell>
          <cell r="J204" t="str">
            <v>1 Poste de concreto (18/700) de suspensión (2°) Tipo SU1-18</v>
          </cell>
        </row>
        <row r="205">
          <cell r="C205" t="str">
            <v>EA060COU0S0-400-S2</v>
          </cell>
          <cell r="D205">
            <v>170</v>
          </cell>
          <cell r="E205">
            <v>25</v>
          </cell>
          <cell r="F205">
            <v>1255.515721083937</v>
          </cell>
          <cell r="G205">
            <v>1</v>
          </cell>
          <cell r="H205" t="str">
            <v>PA17/3500</v>
          </cell>
          <cell r="I205">
            <v>2611</v>
          </cell>
          <cell r="J205" t="str">
            <v>1 Poste autosoportable de acero (17/3500) de suspensión (25°) Tipo SU11-17</v>
          </cell>
        </row>
        <row r="206">
          <cell r="C206" t="str">
            <v>EA060COU0S0-400-A1</v>
          </cell>
          <cell r="D206">
            <v>170</v>
          </cell>
          <cell r="E206">
            <v>50</v>
          </cell>
          <cell r="F206">
            <v>2321.8015867787135</v>
          </cell>
          <cell r="G206">
            <v>1</v>
          </cell>
          <cell r="H206" t="str">
            <v>PA18/6100</v>
          </cell>
          <cell r="I206">
            <v>3969</v>
          </cell>
          <cell r="J206" t="str">
            <v>1 Poste autosoportable de acero (18/6100) de ángulo medio (50°) Tipo AU1-18</v>
          </cell>
        </row>
        <row r="207">
          <cell r="C207" t="str">
            <v>EA060COU0S0-400-A2</v>
          </cell>
          <cell r="D207">
            <v>170</v>
          </cell>
          <cell r="E207">
            <v>90</v>
          </cell>
          <cell r="F207">
            <v>3793.0794832560277</v>
          </cell>
          <cell r="G207">
            <v>1</v>
          </cell>
          <cell r="H207" t="str">
            <v>PA18/9900</v>
          </cell>
          <cell r="I207">
            <v>5437</v>
          </cell>
          <cell r="J207" t="str">
            <v>1 Poste autosoportable de acero (18/9900) de ángulo mayor y terminal (90°) Tipo ATU1-18</v>
          </cell>
        </row>
        <row r="208">
          <cell r="C208" t="str">
            <v>EC060COU0D0-070-S1</v>
          </cell>
          <cell r="D208">
            <v>170</v>
          </cell>
          <cell r="E208">
            <v>2</v>
          </cell>
          <cell r="F208">
            <v>73.430416950654006</v>
          </cell>
          <cell r="G208">
            <v>1</v>
          </cell>
          <cell r="H208" t="str">
            <v>PC18/500</v>
          </cell>
          <cell r="I208">
            <v>3819</v>
          </cell>
          <cell r="J208" t="str">
            <v>1 Poste de concreto (18/500) de suspensión (2°) Tipo SU2-18</v>
          </cell>
        </row>
        <row r="209">
          <cell r="C209" t="str">
            <v>EA060COU0D0-070-S2</v>
          </cell>
          <cell r="D209">
            <v>170</v>
          </cell>
          <cell r="E209">
            <v>25</v>
          </cell>
          <cell r="F209">
            <v>283.69223962846979</v>
          </cell>
          <cell r="G209">
            <v>1</v>
          </cell>
          <cell r="H209" t="str">
            <v>PA18/1550</v>
          </cell>
          <cell r="I209">
            <v>1629</v>
          </cell>
          <cell r="J209" t="str">
            <v>1 Poste autosoportable de acero (18/1550) de suspensión (25°) Tipo SU21-18</v>
          </cell>
        </row>
        <row r="210">
          <cell r="C210" t="str">
            <v>EA060COU0D0-070-A1</v>
          </cell>
          <cell r="D210">
            <v>170</v>
          </cell>
          <cell r="E210">
            <v>50</v>
          </cell>
          <cell r="F210">
            <v>501.55296961556149</v>
          </cell>
          <cell r="G210">
            <v>2</v>
          </cell>
          <cell r="H210" t="str">
            <v>PA18/1400</v>
          </cell>
          <cell r="I210">
            <v>1525</v>
          </cell>
          <cell r="J210" t="str">
            <v>2 Postes autosoportables de acero (18/1400) de ángulo medio (50°) Tipo AU2-18</v>
          </cell>
        </row>
        <row r="211">
          <cell r="C211" t="str">
            <v>EA060COU0D0-070-A2</v>
          </cell>
          <cell r="D211">
            <v>170</v>
          </cell>
          <cell r="E211">
            <v>90</v>
          </cell>
          <cell r="F211">
            <v>802.16060857321133</v>
          </cell>
          <cell r="G211">
            <v>2</v>
          </cell>
          <cell r="H211" t="str">
            <v>PA17/2150</v>
          </cell>
          <cell r="I211">
            <v>1902</v>
          </cell>
          <cell r="J211" t="str">
            <v>2 Postes autosoportables de acero (17/2150) de ángulo mayor y terminal (90°) Tipo ATU2-17</v>
          </cell>
        </row>
        <row r="212">
          <cell r="C212" t="str">
            <v>EC060COU0D0-120-S1</v>
          </cell>
          <cell r="D212">
            <v>170</v>
          </cell>
          <cell r="E212">
            <v>2</v>
          </cell>
          <cell r="F212">
            <v>103.44801259658075</v>
          </cell>
          <cell r="G212">
            <v>1</v>
          </cell>
          <cell r="H212" t="str">
            <v>PC18/700</v>
          </cell>
          <cell r="I212">
            <v>3903</v>
          </cell>
          <cell r="J212" t="str">
            <v>1 Poste de concreto (18/700) de suspensión (2°) Tipo SU2-18</v>
          </cell>
        </row>
        <row r="213">
          <cell r="C213" t="str">
            <v>EA060COU0D0-120-S2</v>
          </cell>
          <cell r="D213">
            <v>170</v>
          </cell>
          <cell r="E213">
            <v>25</v>
          </cell>
          <cell r="F213">
            <v>446.97156813769527</v>
          </cell>
          <cell r="G213">
            <v>1</v>
          </cell>
          <cell r="H213" t="str">
            <v>PA18/2400</v>
          </cell>
          <cell r="I213">
            <v>2164</v>
          </cell>
          <cell r="J213" t="str">
            <v>1 Poste autosoportable de acero (18/2400) de suspensión (25°) Tipo SU21-18</v>
          </cell>
        </row>
        <row r="214">
          <cell r="C214" t="str">
            <v>EA060COU0D0-120-A1</v>
          </cell>
          <cell r="D214">
            <v>170</v>
          </cell>
          <cell r="E214">
            <v>50</v>
          </cell>
          <cell r="F214">
            <v>802.91013855818574</v>
          </cell>
          <cell r="G214">
            <v>2</v>
          </cell>
          <cell r="H214" t="str">
            <v>PA18/2150</v>
          </cell>
          <cell r="I214">
            <v>2015</v>
          </cell>
          <cell r="J214" t="str">
            <v>2 Postes autosoportables de acero (18/2150) de ángulo medio (50°) Tipo AU2-18</v>
          </cell>
        </row>
        <row r="215">
          <cell r="C215" t="str">
            <v>EA060COU0D0-120-A2</v>
          </cell>
          <cell r="D215">
            <v>170</v>
          </cell>
          <cell r="E215">
            <v>90</v>
          </cell>
          <cell r="F215">
            <v>1294.03973898872</v>
          </cell>
          <cell r="G215">
            <v>2</v>
          </cell>
          <cell r="H215" t="str">
            <v>PA17/3400</v>
          </cell>
          <cell r="I215">
            <v>2562</v>
          </cell>
          <cell r="J215" t="str">
            <v>2 Postes autosoportables de acero (17/3400) de ángulo mayor y terminal (90°) Tipo ATU2-17</v>
          </cell>
        </row>
        <row r="216">
          <cell r="C216" t="str">
            <v>EC060COU0D0-240-S1</v>
          </cell>
          <cell r="D216">
            <v>170</v>
          </cell>
          <cell r="E216">
            <v>2</v>
          </cell>
          <cell r="F216">
            <v>173.2216442924946</v>
          </cell>
          <cell r="G216">
            <v>1</v>
          </cell>
          <cell r="H216" t="str">
            <v>PC18/1000</v>
          </cell>
          <cell r="I216">
            <v>4123</v>
          </cell>
          <cell r="J216" t="str">
            <v>1 Poste de concreto (18/1000) de suspensión (2°) Tipo SU2-18</v>
          </cell>
        </row>
        <row r="217">
          <cell r="C217" t="str">
            <v>EA060COU0D0-240-S2</v>
          </cell>
          <cell r="D217">
            <v>170</v>
          </cell>
          <cell r="E217">
            <v>25</v>
          </cell>
          <cell r="F217">
            <v>816.67861769959416</v>
          </cell>
          <cell r="G217">
            <v>1</v>
          </cell>
          <cell r="H217" t="str">
            <v>PA18/4300</v>
          </cell>
          <cell r="I217">
            <v>3162</v>
          </cell>
          <cell r="J217" t="str">
            <v>1 Poste autosoportable de acero (18/4300) de suspensión (25°) Tipo SU21-18</v>
          </cell>
        </row>
        <row r="218">
          <cell r="C218" t="str">
            <v>EA060COU0D0-240-A1</v>
          </cell>
          <cell r="D218">
            <v>170</v>
          </cell>
          <cell r="E218">
            <v>50</v>
          </cell>
          <cell r="F218">
            <v>1483.3902639529385</v>
          </cell>
          <cell r="G218">
            <v>2</v>
          </cell>
          <cell r="H218" t="str">
            <v>PA18/3950</v>
          </cell>
          <cell r="I218">
            <v>2992</v>
          </cell>
          <cell r="J218" t="str">
            <v>2 Postes autosoportables de acero (18/3950) de ángulo medio (50°) Tipo AU2-18</v>
          </cell>
        </row>
        <row r="219">
          <cell r="C219" t="str">
            <v>EA060COU0D0-240-A2</v>
          </cell>
          <cell r="D219">
            <v>170</v>
          </cell>
          <cell r="E219">
            <v>90</v>
          </cell>
          <cell r="F219">
            <v>2403.329409744199</v>
          </cell>
          <cell r="G219">
            <v>2</v>
          </cell>
          <cell r="H219" t="str">
            <v>PA18/6300</v>
          </cell>
          <cell r="I219">
            <v>4053</v>
          </cell>
          <cell r="J219" t="str">
            <v>2 Postes autosoportables de acero (18/6300) de ángulo mayor y terminal (90°) Tipo ATU2-18</v>
          </cell>
        </row>
        <row r="220">
          <cell r="C220" t="str">
            <v>EC060COU0D0-300-S1</v>
          </cell>
          <cell r="D220">
            <v>170</v>
          </cell>
          <cell r="E220">
            <v>2</v>
          </cell>
          <cell r="F220">
            <v>186.56706953001239</v>
          </cell>
          <cell r="G220">
            <v>1</v>
          </cell>
          <cell r="H220" t="str">
            <v>PC19/1100</v>
          </cell>
          <cell r="I220">
            <v>4518</v>
          </cell>
          <cell r="J220" t="str">
            <v>1 Poste de concreto (19/1100) de suspensión (2°) Tipo SU2-19</v>
          </cell>
        </row>
        <row r="221">
          <cell r="C221" t="str">
            <v>EA060COU0D0-300-S2</v>
          </cell>
          <cell r="D221">
            <v>170</v>
          </cell>
          <cell r="E221">
            <v>25</v>
          </cell>
          <cell r="F221">
            <v>970.24236857463927</v>
          </cell>
          <cell r="G221">
            <v>1</v>
          </cell>
          <cell r="H221" t="str">
            <v>PA18/5100</v>
          </cell>
          <cell r="I221">
            <v>3533</v>
          </cell>
          <cell r="J221" t="str">
            <v>1 Poste autosoportable de acero (18/5100) de suspensión (25°) Tipo SU21-18</v>
          </cell>
        </row>
        <row r="222">
          <cell r="C222" t="str">
            <v>EA060COU0D0-300-A1</v>
          </cell>
          <cell r="D222">
            <v>170</v>
          </cell>
          <cell r="E222">
            <v>50</v>
          </cell>
          <cell r="F222">
            <v>1782.2398607885616</v>
          </cell>
          <cell r="G222">
            <v>2</v>
          </cell>
          <cell r="H222" t="str">
            <v>PA18/4700</v>
          </cell>
          <cell r="I222">
            <v>3350</v>
          </cell>
          <cell r="J222" t="str">
            <v>2 Postes autosoportables de acero (18/4700) de ángulo medio (50°) Tipo AU2-18</v>
          </cell>
        </row>
        <row r="223">
          <cell r="C223" t="str">
            <v>EA060COU0D0-300-A2</v>
          </cell>
          <cell r="D223">
            <v>170</v>
          </cell>
          <cell r="E223">
            <v>90</v>
          </cell>
          <cell r="F223">
            <v>2902.6466866925339</v>
          </cell>
          <cell r="G223">
            <v>2</v>
          </cell>
          <cell r="H223" t="str">
            <v>PA18/7600</v>
          </cell>
          <cell r="I223">
            <v>4579</v>
          </cell>
          <cell r="J223" t="str">
            <v>2 Postes autosoportables de acero (18/7600) de ángulo mayor y terminal (90°) Tipo ATU2-18</v>
          </cell>
        </row>
        <row r="224">
          <cell r="C224" t="str">
            <v>EC060COU0D0-400-S1</v>
          </cell>
          <cell r="D224">
            <v>170</v>
          </cell>
          <cell r="E224">
            <v>2</v>
          </cell>
          <cell r="F224">
            <v>226.42153954024963</v>
          </cell>
          <cell r="G224">
            <v>1</v>
          </cell>
          <cell r="H224" t="str">
            <v>PC18/1300</v>
          </cell>
          <cell r="I224">
            <v>4328</v>
          </cell>
          <cell r="J224" t="str">
            <v>1 Poste de concreto (18/1300) de suspensión (2°) Tipo SU2-18</v>
          </cell>
        </row>
        <row r="225">
          <cell r="C225" t="str">
            <v>EA060COU0D0-400-S2</v>
          </cell>
          <cell r="D225">
            <v>170</v>
          </cell>
          <cell r="E225">
            <v>25</v>
          </cell>
          <cell r="F225">
            <v>1255.515721083937</v>
          </cell>
          <cell r="G225">
            <v>1</v>
          </cell>
          <cell r="H225" t="str">
            <v>PA18/6600</v>
          </cell>
          <cell r="I225">
            <v>4177</v>
          </cell>
          <cell r="J225" t="str">
            <v>1 Poste autosoportable de acero (18/6600) de suspensión (25°) Tipo SU21-18</v>
          </cell>
        </row>
        <row r="226">
          <cell r="C226" t="str">
            <v>EA060COU0D0-400-A1</v>
          </cell>
          <cell r="D226">
            <v>170</v>
          </cell>
          <cell r="E226">
            <v>50</v>
          </cell>
          <cell r="F226">
            <v>2321.8015867787135</v>
          </cell>
          <cell r="G226">
            <v>2</v>
          </cell>
          <cell r="H226" t="str">
            <v>PA18/6100</v>
          </cell>
          <cell r="I226">
            <v>3969</v>
          </cell>
          <cell r="J226" t="str">
            <v>2 Postes autosoportables de acero (18/6100) de ángulo medio (50°) Tipo AU2-18</v>
          </cell>
        </row>
        <row r="227">
          <cell r="C227" t="str">
            <v>EA060COU0D0-400-A2</v>
          </cell>
          <cell r="D227">
            <v>170</v>
          </cell>
          <cell r="E227">
            <v>90</v>
          </cell>
          <cell r="F227">
            <v>3793.0794832560277</v>
          </cell>
          <cell r="G227">
            <v>2</v>
          </cell>
          <cell r="H227" t="str">
            <v>PA18/9900</v>
          </cell>
          <cell r="I227">
            <v>5437</v>
          </cell>
          <cell r="J227" t="str">
            <v>2 Postes autosoportables de acero (18/9900) de ángulo mayor y terminal (90°) Tipo ATU2-18</v>
          </cell>
        </row>
        <row r="228">
          <cell r="C228" t="str">
            <v>EC060COU0D0-500-S1</v>
          </cell>
          <cell r="D228">
            <v>170</v>
          </cell>
          <cell r="E228">
            <v>2</v>
          </cell>
          <cell r="F228">
            <v>247.70614538303187</v>
          </cell>
          <cell r="G228">
            <v>1</v>
          </cell>
          <cell r="H228" t="str">
            <v>PC18/1400</v>
          </cell>
          <cell r="I228">
            <v>4398</v>
          </cell>
          <cell r="J228" t="str">
            <v>1 Poste de concreto (18/1400) de suspensión (2°) Tipo SU2-18</v>
          </cell>
        </row>
        <row r="229">
          <cell r="C229" t="str">
            <v>EA060COU0D0-500-S2</v>
          </cell>
          <cell r="D229">
            <v>170</v>
          </cell>
          <cell r="E229">
            <v>25</v>
          </cell>
          <cell r="F229">
            <v>1519.4811454505684</v>
          </cell>
          <cell r="G229">
            <v>1</v>
          </cell>
          <cell r="H229" t="str">
            <v>PA18/7950</v>
          </cell>
          <cell r="I229">
            <v>4715</v>
          </cell>
          <cell r="J229" t="str">
            <v>1 Poste autosoportable de acero (18/7950) de suspensión (25°) Tipo SU21-18</v>
          </cell>
        </row>
        <row r="230">
          <cell r="C230" t="str">
            <v>EA060COU0D0-500-A1</v>
          </cell>
          <cell r="D230">
            <v>170</v>
          </cell>
          <cell r="E230">
            <v>50</v>
          </cell>
          <cell r="F230">
            <v>2837.2183664324357</v>
          </cell>
          <cell r="G230">
            <v>2</v>
          </cell>
          <cell r="H230" t="str">
            <v>PA18/7400</v>
          </cell>
          <cell r="I230">
            <v>4500</v>
          </cell>
          <cell r="J230" t="str">
            <v>2 Postes autosoportables de acero (18/7400) de ángulo medio (50°) Tipo AU2-18</v>
          </cell>
        </row>
        <row r="231">
          <cell r="C231" t="str">
            <v>EA060COU0D0-500-A2</v>
          </cell>
          <cell r="D231">
            <v>170</v>
          </cell>
          <cell r="E231">
            <v>90</v>
          </cell>
          <cell r="F231">
            <v>4655.4527714555179</v>
          </cell>
          <cell r="G231">
            <v>2</v>
          </cell>
          <cell r="H231" t="str">
            <v>PA18/12100</v>
          </cell>
          <cell r="I231">
            <v>6195</v>
          </cell>
          <cell r="J231" t="str">
            <v>2 Postes autosoportables de acero (18/1210) de ángulo mayor y terminal (90°) Tipo ATU2-18</v>
          </cell>
        </row>
        <row r="232">
          <cell r="C232" t="str">
            <v>EC060SIU0S1-070-S1</v>
          </cell>
          <cell r="D232">
            <v>170</v>
          </cell>
          <cell r="E232">
            <v>2</v>
          </cell>
          <cell r="F232">
            <v>93.848541965925236</v>
          </cell>
          <cell r="G232">
            <v>1</v>
          </cell>
          <cell r="H232" t="str">
            <v>PC21/500</v>
          </cell>
          <cell r="I232">
            <v>4812</v>
          </cell>
          <cell r="J232" t="str">
            <v>1 Poste de concreto (21/500) de suspensión (2°) Tipo SU1-21</v>
          </cell>
        </row>
        <row r="233">
          <cell r="C233" t="str">
            <v>EA060SIU0S1-070-S2</v>
          </cell>
          <cell r="D233">
            <v>170</v>
          </cell>
          <cell r="E233">
            <v>25</v>
          </cell>
          <cell r="F233">
            <v>303.90341794794017</v>
          </cell>
          <cell r="G233">
            <v>1</v>
          </cell>
          <cell r="H233" t="str">
            <v>PA21/1300</v>
          </cell>
          <cell r="I233">
            <v>1697</v>
          </cell>
          <cell r="J233" t="str">
            <v>1 Poste autosoportable de acero (21/1300) de suspensión (25°) Tipo SU11-21</v>
          </cell>
        </row>
        <row r="234">
          <cell r="C234" t="str">
            <v>EA060SIU0S1-070-A1</v>
          </cell>
          <cell r="D234">
            <v>170</v>
          </cell>
          <cell r="E234">
            <v>50</v>
          </cell>
          <cell r="F234">
            <v>521.54972214131715</v>
          </cell>
          <cell r="G234">
            <v>1</v>
          </cell>
          <cell r="H234" t="str">
            <v>PA21/2150</v>
          </cell>
          <cell r="I234">
            <v>2354</v>
          </cell>
          <cell r="J234" t="str">
            <v>1 Poste autosoportable de acero (21/2150) de ángulo medio (50°) Tipo AU1-21</v>
          </cell>
        </row>
        <row r="235">
          <cell r="C235" t="str">
            <v>EA060SIU0S1-070-A2</v>
          </cell>
          <cell r="D235">
            <v>170</v>
          </cell>
          <cell r="E235">
            <v>90</v>
          </cell>
          <cell r="F235">
            <v>821.86149303874311</v>
          </cell>
          <cell r="G235">
            <v>1</v>
          </cell>
          <cell r="H235" t="str">
            <v>PA21/3300</v>
          </cell>
          <cell r="I235">
            <v>3110</v>
          </cell>
          <cell r="J235" t="str">
            <v>1 Poste autosoportable de acero (21/3300) de ángulo mayor y terminal (90°) Tipo ATU1-21</v>
          </cell>
        </row>
        <row r="236">
          <cell r="C236" t="str">
            <v>EC060SIU0S1-120-S1</v>
          </cell>
          <cell r="D236">
            <v>170</v>
          </cell>
          <cell r="E236">
            <v>2</v>
          </cell>
          <cell r="F236">
            <v>129.33264891485945</v>
          </cell>
          <cell r="G236">
            <v>1</v>
          </cell>
          <cell r="H236" t="str">
            <v>PC21/600</v>
          </cell>
          <cell r="I236">
            <v>4774</v>
          </cell>
          <cell r="J236" t="str">
            <v>1 Poste de concreto (21/600) de suspensión (2°) Tipo SU1-21</v>
          </cell>
        </row>
        <row r="237">
          <cell r="C237" t="str">
            <v>EA060SIU0S1-120-S2</v>
          </cell>
          <cell r="D237">
            <v>170</v>
          </cell>
          <cell r="E237">
            <v>25</v>
          </cell>
          <cell r="F237">
            <v>457.30734406185996</v>
          </cell>
          <cell r="G237">
            <v>1</v>
          </cell>
          <cell r="H237" t="str">
            <v>PA21/1650</v>
          </cell>
          <cell r="I237">
            <v>1982</v>
          </cell>
          <cell r="J237" t="str">
            <v>1 Poste autosoportable de acero (21/1650) de suspensión (25°) Tipo SU11-21</v>
          </cell>
        </row>
        <row r="238">
          <cell r="C238" t="str">
            <v>EA060SIU0S1-120-A1</v>
          </cell>
          <cell r="D238">
            <v>170</v>
          </cell>
          <cell r="E238">
            <v>50</v>
          </cell>
          <cell r="F238">
            <v>797.13511494305567</v>
          </cell>
          <cell r="G238">
            <v>1</v>
          </cell>
          <cell r="H238" t="str">
            <v>PA21/2750</v>
          </cell>
          <cell r="I238">
            <v>2762</v>
          </cell>
          <cell r="J238" t="str">
            <v>1 Poste autosoportable de acero (21/2750) de ángulo medio (50°) Tipo AU1-21</v>
          </cell>
        </row>
        <row r="239">
          <cell r="C239" t="str">
            <v>EA060SIU0S1-120-A2</v>
          </cell>
          <cell r="D239">
            <v>170</v>
          </cell>
          <cell r="E239">
            <v>90</v>
          </cell>
          <cell r="F239">
            <v>1266.0347824640912</v>
          </cell>
          <cell r="G239">
            <v>1</v>
          </cell>
          <cell r="H239" t="str">
            <v>PA21/4300</v>
          </cell>
          <cell r="I239">
            <v>3694</v>
          </cell>
          <cell r="J239" t="str">
            <v>1 Poste autosoportable de acero (21/4300) de ángulo mayor y terminal (90°) Tipo ATU1-21</v>
          </cell>
        </row>
        <row r="240">
          <cell r="C240" t="str">
            <v>EC060SIU0S1-240-S1</v>
          </cell>
          <cell r="D240">
            <v>170</v>
          </cell>
          <cell r="E240">
            <v>2</v>
          </cell>
          <cell r="F240">
            <v>196.23029229400456</v>
          </cell>
          <cell r="G240">
            <v>1</v>
          </cell>
          <cell r="H240" t="str">
            <v>PC21/700</v>
          </cell>
          <cell r="I240">
            <v>5044</v>
          </cell>
          <cell r="J240" t="str">
            <v>1 Poste de concreto (21/700) de suspensión (2°) Tipo SU1-21</v>
          </cell>
        </row>
        <row r="241">
          <cell r="C241" t="str">
            <v>EA060SIU0S1-240-S2</v>
          </cell>
          <cell r="D241">
            <v>170</v>
          </cell>
          <cell r="E241">
            <v>25</v>
          </cell>
          <cell r="F241">
            <v>779.15535717935495</v>
          </cell>
          <cell r="G241">
            <v>1</v>
          </cell>
          <cell r="H241" t="str">
            <v>PA21/2400</v>
          </cell>
          <cell r="I241">
            <v>2529</v>
          </cell>
          <cell r="J241" t="str">
            <v>1 Poste autosoportable de acero (21/2400) de suspensión (25°) Tipo SU11-21</v>
          </cell>
        </row>
        <row r="242">
          <cell r="C242" t="str">
            <v>EA060SIU0S1-240-A1</v>
          </cell>
          <cell r="D242">
            <v>170</v>
          </cell>
          <cell r="E242">
            <v>50</v>
          </cell>
          <cell r="F242">
            <v>1383.1474587711496</v>
          </cell>
          <cell r="G242">
            <v>1</v>
          </cell>
          <cell r="H242" t="str">
            <v>PA21/4050</v>
          </cell>
          <cell r="I242">
            <v>3553</v>
          </cell>
          <cell r="J242" t="str">
            <v>1 Poste autosoportable de acero (21/4050) de ángulo medio (50°) Tipo AU1-21</v>
          </cell>
        </row>
        <row r="243">
          <cell r="C243" t="str">
            <v>EA060SIU0S1-240-A2</v>
          </cell>
          <cell r="D243">
            <v>170</v>
          </cell>
          <cell r="E243">
            <v>90</v>
          </cell>
          <cell r="F243">
            <v>2216.5451969469832</v>
          </cell>
          <cell r="G243">
            <v>1</v>
          </cell>
          <cell r="H243" t="str">
            <v>PA21/6400</v>
          </cell>
          <cell r="I243">
            <v>4783</v>
          </cell>
          <cell r="J243" t="str">
            <v>1 Poste autosoportable de acero (21/6400) de ángulo mayor y terminal (90°) Tipo ATU1-21</v>
          </cell>
        </row>
        <row r="244">
          <cell r="C244" t="str">
            <v>EC060SIU0D1-070-S1</v>
          </cell>
          <cell r="D244">
            <v>170</v>
          </cell>
          <cell r="E244">
            <v>2</v>
          </cell>
          <cell r="F244">
            <v>93.848541965925236</v>
          </cell>
          <cell r="G244">
            <v>1</v>
          </cell>
          <cell r="H244" t="str">
            <v>PC21/700</v>
          </cell>
          <cell r="I244">
            <v>5044</v>
          </cell>
          <cell r="J244" t="str">
            <v>1 Poste de concreto (21/700) de suspensión (2°) Tipo SU2-21</v>
          </cell>
        </row>
        <row r="245">
          <cell r="C245" t="str">
            <v>EA060SIU0D1-070-S2</v>
          </cell>
          <cell r="D245">
            <v>170</v>
          </cell>
          <cell r="E245">
            <v>25</v>
          </cell>
          <cell r="F245">
            <v>303.90341794794017</v>
          </cell>
          <cell r="G245">
            <v>1</v>
          </cell>
          <cell r="H245" t="str">
            <v>PA21/1950</v>
          </cell>
          <cell r="I245">
            <v>2209</v>
          </cell>
          <cell r="J245" t="str">
            <v>1 Poste autosoportable de acero (21/1950) de suspensión (25°) Tipo SU21-21</v>
          </cell>
        </row>
        <row r="246">
          <cell r="C246" t="str">
            <v>EA060SIU0D1-070-A1</v>
          </cell>
          <cell r="D246">
            <v>170</v>
          </cell>
          <cell r="E246">
            <v>50</v>
          </cell>
          <cell r="F246">
            <v>521.54972214131715</v>
          </cell>
          <cell r="G246">
            <v>2</v>
          </cell>
          <cell r="H246" t="str">
            <v>PA21/2150</v>
          </cell>
          <cell r="I246">
            <v>2354</v>
          </cell>
          <cell r="J246" t="str">
            <v>2 Postes autosoportables de acero (21/2150) de ángulo medio (50°) Tipo AU2-21</v>
          </cell>
        </row>
        <row r="247">
          <cell r="C247" t="str">
            <v>EA060SIU0D1-070-A2</v>
          </cell>
          <cell r="D247">
            <v>170</v>
          </cell>
          <cell r="E247">
            <v>90</v>
          </cell>
          <cell r="F247">
            <v>821.86149303874311</v>
          </cell>
          <cell r="G247">
            <v>2</v>
          </cell>
          <cell r="H247" t="str">
            <v>PA21/3300</v>
          </cell>
          <cell r="I247">
            <v>3110</v>
          </cell>
          <cell r="J247" t="str">
            <v>2 Postes autosoportables de acero (21/3300) de ángulo mayor y terminal (90°) Tipo ATU2-21</v>
          </cell>
        </row>
        <row r="248">
          <cell r="C248" t="str">
            <v>EC060SIU0D1-120-S1</v>
          </cell>
          <cell r="D248">
            <v>170</v>
          </cell>
          <cell r="E248">
            <v>2</v>
          </cell>
          <cell r="F248">
            <v>129.33264891485945</v>
          </cell>
          <cell r="G248">
            <v>1</v>
          </cell>
          <cell r="H248" t="str">
            <v>PC21/800</v>
          </cell>
          <cell r="I248">
            <v>4918</v>
          </cell>
          <cell r="J248" t="str">
            <v>1 Poste de concreto (21/800) de suspensión (2°) Tipo SU2-21</v>
          </cell>
        </row>
        <row r="249">
          <cell r="C249" t="str">
            <v>EA060SIU0D1-120-S2</v>
          </cell>
          <cell r="D249">
            <v>170</v>
          </cell>
          <cell r="E249">
            <v>25</v>
          </cell>
          <cell r="F249">
            <v>457.30734406185996</v>
          </cell>
          <cell r="G249">
            <v>1</v>
          </cell>
          <cell r="H249" t="str">
            <v>PA21/2650</v>
          </cell>
          <cell r="I249">
            <v>2697</v>
          </cell>
          <cell r="J249" t="str">
            <v>1 Poste autosoportable de acero (21/2650) de suspensión (25°) Tipo SU21-21</v>
          </cell>
        </row>
        <row r="250">
          <cell r="C250" t="str">
            <v>EA060SIU0D1-120-A1</v>
          </cell>
          <cell r="D250">
            <v>170</v>
          </cell>
          <cell r="E250">
            <v>50</v>
          </cell>
          <cell r="F250">
            <v>797.13511494305567</v>
          </cell>
          <cell r="G250">
            <v>2</v>
          </cell>
          <cell r="H250" t="str">
            <v>PA21/2750</v>
          </cell>
          <cell r="I250">
            <v>2762</v>
          </cell>
          <cell r="J250" t="str">
            <v>2 Postes autosoportables de acero (21/2750) de ángulo medio (50°) Tipo AU2-21</v>
          </cell>
        </row>
        <row r="251">
          <cell r="C251" t="str">
            <v>EA060SIU0D1-120-A2</v>
          </cell>
          <cell r="D251">
            <v>170</v>
          </cell>
          <cell r="E251">
            <v>90</v>
          </cell>
          <cell r="F251">
            <v>1266.0347824640912</v>
          </cell>
          <cell r="G251">
            <v>2</v>
          </cell>
          <cell r="H251" t="str">
            <v>PA21/4300</v>
          </cell>
          <cell r="I251">
            <v>3694</v>
          </cell>
          <cell r="J251" t="str">
            <v>2 Postes autosoportables de acero (21/4300) de ángulo mayor y terminal (90°) Tipo ATU2-21</v>
          </cell>
        </row>
        <row r="252">
          <cell r="C252" t="str">
            <v>EC060SIU0D1-240-S1</v>
          </cell>
          <cell r="D252">
            <v>170</v>
          </cell>
          <cell r="E252">
            <v>2</v>
          </cell>
          <cell r="F252">
            <v>196.23029229400456</v>
          </cell>
          <cell r="G252">
            <v>1</v>
          </cell>
          <cell r="H252" t="str">
            <v>PC21/1100</v>
          </cell>
          <cell r="I252">
            <v>5065</v>
          </cell>
          <cell r="J252" t="str">
            <v>1 Poste de concreto (21/1100) de suspensión (2°) Tipo SU2-21</v>
          </cell>
        </row>
        <row r="253">
          <cell r="C253" t="str">
            <v>EA060SIU0D1-240-S2</v>
          </cell>
          <cell r="D253">
            <v>170</v>
          </cell>
          <cell r="E253">
            <v>25</v>
          </cell>
          <cell r="F253">
            <v>779.15535717935495</v>
          </cell>
          <cell r="G253">
            <v>1</v>
          </cell>
          <cell r="H253" t="str">
            <v>PA21/4050</v>
          </cell>
          <cell r="I253">
            <v>3553</v>
          </cell>
          <cell r="J253" t="str">
            <v>1 Poste autosoportable de acero (21/4050) de suspensión (25°) Tipo SU21-21</v>
          </cell>
        </row>
        <row r="254">
          <cell r="C254" t="str">
            <v>EA060SIU0D1-240-A1</v>
          </cell>
          <cell r="D254">
            <v>170</v>
          </cell>
          <cell r="E254">
            <v>50</v>
          </cell>
          <cell r="F254">
            <v>1383.1474587711496</v>
          </cell>
          <cell r="G254">
            <v>2</v>
          </cell>
          <cell r="H254" t="str">
            <v>PA21/4050</v>
          </cell>
          <cell r="I254">
            <v>3553</v>
          </cell>
          <cell r="J254" t="str">
            <v>2 Postes autosoportables de acero (21/4050) de ángulo medio (50°) Tipo AU2-21</v>
          </cell>
        </row>
        <row r="255">
          <cell r="C255" t="str">
            <v>EA060SIU0D1-240-A2</v>
          </cell>
          <cell r="D255">
            <v>170</v>
          </cell>
          <cell r="E255">
            <v>90</v>
          </cell>
          <cell r="F255">
            <v>2216.5451969469832</v>
          </cell>
          <cell r="G255">
            <v>2</v>
          </cell>
          <cell r="H255" t="str">
            <v>PA21/6400</v>
          </cell>
          <cell r="I255">
            <v>4783</v>
          </cell>
          <cell r="J255" t="str">
            <v>2 Postes autosoportables de acero (21/6400) de ángulo mayor y terminal (90°) Tipo ATU2-21</v>
          </cell>
        </row>
        <row r="256">
          <cell r="C256" t="str">
            <v>EC060SEU0S1-070-S1</v>
          </cell>
          <cell r="D256">
            <v>170</v>
          </cell>
          <cell r="E256">
            <v>2</v>
          </cell>
          <cell r="F256">
            <v>73.765154106121088</v>
          </cell>
          <cell r="G256">
            <v>1</v>
          </cell>
          <cell r="H256" t="str">
            <v>PC21/400</v>
          </cell>
          <cell r="I256">
            <v>4697</v>
          </cell>
          <cell r="J256" t="str">
            <v>1 Poste de concreto (21/400) de suspensión (2°) Tipo SU1-21</v>
          </cell>
        </row>
        <row r="257">
          <cell r="C257" t="str">
            <v>EA060SEU0S1-070-S2</v>
          </cell>
          <cell r="D257">
            <v>170</v>
          </cell>
          <cell r="E257">
            <v>25</v>
          </cell>
          <cell r="F257">
            <v>287.84355142380258</v>
          </cell>
          <cell r="G257">
            <v>1</v>
          </cell>
          <cell r="H257" t="str">
            <v>PA21/1300</v>
          </cell>
          <cell r="I257">
            <v>1643</v>
          </cell>
          <cell r="J257" t="str">
            <v>1 Poste autosoportable de acero (21/1300) de suspensión (25°) Tipo SU11-21</v>
          </cell>
        </row>
        <row r="258">
          <cell r="C258" t="str">
            <v>EA060SEU0S1-070-A1</v>
          </cell>
          <cell r="D258">
            <v>170</v>
          </cell>
          <cell r="E258">
            <v>50</v>
          </cell>
          <cell r="F258">
            <v>509.65878787574803</v>
          </cell>
          <cell r="G258">
            <v>1</v>
          </cell>
          <cell r="H258" t="str">
            <v>PA21/2150</v>
          </cell>
          <cell r="I258">
            <v>2279</v>
          </cell>
          <cell r="J258" t="str">
            <v>1 Poste autosoportable de acero (21/2150) de ángulo medio (50°) Tipo AU1-21</v>
          </cell>
        </row>
        <row r="259">
          <cell r="C259" t="str">
            <v>EA060SEU0S1-070-A2</v>
          </cell>
          <cell r="D259">
            <v>170</v>
          </cell>
          <cell r="E259">
            <v>90</v>
          </cell>
          <cell r="F259">
            <v>815.72291663636918</v>
          </cell>
          <cell r="G259">
            <v>1</v>
          </cell>
          <cell r="H259" t="str">
            <v>PA21/3450</v>
          </cell>
          <cell r="I259">
            <v>3099</v>
          </cell>
          <cell r="J259" t="str">
            <v>1 Poste autosoportable de acero (21/3450) de ángulo mayor y terminal (90°) Tipo ATU1-21</v>
          </cell>
        </row>
        <row r="260">
          <cell r="C260" t="str">
            <v>EC060SEU0S1-120-S1</v>
          </cell>
          <cell r="D260">
            <v>170</v>
          </cell>
          <cell r="E260">
            <v>2</v>
          </cell>
          <cell r="F260">
            <v>104.06373349568813</v>
          </cell>
          <cell r="G260">
            <v>1</v>
          </cell>
          <cell r="H260" t="str">
            <v>PC21/500</v>
          </cell>
          <cell r="I260">
            <v>4812</v>
          </cell>
          <cell r="J260" t="str">
            <v>1 Poste de concreto (21/500) de suspensión (2°) Tipo SU1-21</v>
          </cell>
        </row>
        <row r="261">
          <cell r="C261" t="str">
            <v>EA060SEU0S1-120-S2</v>
          </cell>
          <cell r="D261">
            <v>170</v>
          </cell>
          <cell r="E261">
            <v>25</v>
          </cell>
          <cell r="F261">
            <v>454.60755771743158</v>
          </cell>
          <cell r="G261">
            <v>1</v>
          </cell>
          <cell r="H261" t="str">
            <v>PA21/1650</v>
          </cell>
          <cell r="I261">
            <v>1919</v>
          </cell>
          <cell r="J261" t="str">
            <v>1 Poste autosoportable de acero (21/1650) de suspensión (25°) Tipo SU11-21</v>
          </cell>
        </row>
        <row r="262">
          <cell r="C262" t="str">
            <v>EA060SEU0S1-120-A1</v>
          </cell>
          <cell r="D262">
            <v>170</v>
          </cell>
          <cell r="E262">
            <v>50</v>
          </cell>
          <cell r="F262">
            <v>817.82011083239786</v>
          </cell>
          <cell r="G262">
            <v>1</v>
          </cell>
          <cell r="H262" t="str">
            <v>PA21/2850</v>
          </cell>
          <cell r="I262">
            <v>2737</v>
          </cell>
          <cell r="J262" t="str">
            <v>1 Poste autosoportable de acero (21/2850) de ángulo medio (50°) Tipo AU1-21</v>
          </cell>
        </row>
        <row r="263">
          <cell r="C263" t="str">
            <v>EA060SEU0S1-120-A2</v>
          </cell>
          <cell r="D263">
            <v>170</v>
          </cell>
          <cell r="E263">
            <v>90</v>
          </cell>
          <cell r="F263">
            <v>1318.9864662289815</v>
          </cell>
          <cell r="G263">
            <v>1</v>
          </cell>
          <cell r="H263" t="str">
            <v>PA21/4550</v>
          </cell>
          <cell r="I263">
            <v>3709</v>
          </cell>
          <cell r="J263" t="str">
            <v>1 Poste autosoportable de acero (21/4550) de ángulo mayor y terminal (90°) Tipo ATU1-21</v>
          </cell>
        </row>
        <row r="264">
          <cell r="C264" t="str">
            <v>EC060SEU0S1-240-S1</v>
          </cell>
          <cell r="D264">
            <v>170</v>
          </cell>
          <cell r="E264">
            <v>2</v>
          </cell>
          <cell r="F264">
            <v>163.49364995194455</v>
          </cell>
          <cell r="G264">
            <v>1</v>
          </cell>
          <cell r="H264" t="str">
            <v>PC21/600</v>
          </cell>
          <cell r="I264">
            <v>4774</v>
          </cell>
          <cell r="J264" t="str">
            <v>1 Poste de concreto (21/600) de suspensión (2°) Tipo SU1-21</v>
          </cell>
        </row>
        <row r="265">
          <cell r="C265" t="str">
            <v>EA060SEU0S1-240-S2</v>
          </cell>
          <cell r="D265">
            <v>170</v>
          </cell>
          <cell r="E265">
            <v>25</v>
          </cell>
          <cell r="F265">
            <v>821.42893257680362</v>
          </cell>
          <cell r="G265">
            <v>1</v>
          </cell>
          <cell r="H265" t="str">
            <v>PA21/2500</v>
          </cell>
          <cell r="I265">
            <v>2513</v>
          </cell>
          <cell r="J265" t="str">
            <v>1 Poste autosoportable de acero (21/2500) de suspensión (25°) Tipo SU11-21</v>
          </cell>
        </row>
        <row r="266">
          <cell r="C266" t="str">
            <v>EA060SEU0S1-240-A1</v>
          </cell>
          <cell r="D266">
            <v>170</v>
          </cell>
          <cell r="E266">
            <v>50</v>
          </cell>
          <cell r="F266">
            <v>1503.1421372442651</v>
          </cell>
          <cell r="G266">
            <v>1</v>
          </cell>
          <cell r="H266" t="str">
            <v>PA21/4350</v>
          </cell>
          <cell r="I266">
            <v>3603</v>
          </cell>
          <cell r="J266" t="str">
            <v>1 Poste autosoportable de acero (21/4350) de ángulo medio (50°) Tipo AU1-21</v>
          </cell>
        </row>
        <row r="267">
          <cell r="C267" t="str">
            <v>EA060SEU0S1-240-A2</v>
          </cell>
          <cell r="D267">
            <v>170</v>
          </cell>
          <cell r="E267">
            <v>90</v>
          </cell>
          <cell r="F267">
            <v>2443.7806677104059</v>
          </cell>
          <cell r="G267">
            <v>1</v>
          </cell>
          <cell r="H267" t="str">
            <v>PA21/7000</v>
          </cell>
          <cell r="I267">
            <v>4908</v>
          </cell>
          <cell r="J267" t="str">
            <v>1 Poste autosoportable de acero (21/7000) de ángulo mayor y terminal (90°) Tipo ATU1-21</v>
          </cell>
        </row>
        <row r="268">
          <cell r="C268" t="str">
            <v>EC060SEU0D1-070-S1</v>
          </cell>
          <cell r="D268">
            <v>170</v>
          </cell>
          <cell r="E268">
            <v>2</v>
          </cell>
          <cell r="F268">
            <v>73.765154106121088</v>
          </cell>
          <cell r="G268">
            <v>1</v>
          </cell>
          <cell r="H268" t="str">
            <v>PC21/500</v>
          </cell>
          <cell r="I268">
            <v>4812</v>
          </cell>
          <cell r="J268" t="str">
            <v>1 Poste de concreto (21/500) de suspensión (2°) Tipo SU2-21</v>
          </cell>
        </row>
        <row r="269">
          <cell r="C269" t="str">
            <v>EA060SEU0D1-070-S2</v>
          </cell>
          <cell r="D269">
            <v>170</v>
          </cell>
          <cell r="E269">
            <v>25</v>
          </cell>
          <cell r="F269">
            <v>287.84355142380258</v>
          </cell>
          <cell r="G269">
            <v>1</v>
          </cell>
          <cell r="H269" t="str">
            <v>PA21/1850</v>
          </cell>
          <cell r="I269">
            <v>2067</v>
          </cell>
          <cell r="J269" t="str">
            <v>1 Poste autosoportable de acero (21/1850) de suspensión (25°) Tipo SU21-21</v>
          </cell>
        </row>
        <row r="270">
          <cell r="C270" t="str">
            <v>EA060SEU0D1-070-A1</v>
          </cell>
          <cell r="D270">
            <v>170</v>
          </cell>
          <cell r="E270">
            <v>50</v>
          </cell>
          <cell r="F270">
            <v>509.65878787574803</v>
          </cell>
          <cell r="G270">
            <v>2</v>
          </cell>
          <cell r="H270" t="str">
            <v>PA21/2150</v>
          </cell>
          <cell r="I270">
            <v>2279</v>
          </cell>
          <cell r="J270" t="str">
            <v>2 Postes autosoportables de acero (21/2150) de ángulo medio (50°) Tipo AU2-21</v>
          </cell>
        </row>
        <row r="271">
          <cell r="C271" t="str">
            <v>EA060SEU0D1-070-A2</v>
          </cell>
          <cell r="D271">
            <v>170</v>
          </cell>
          <cell r="E271">
            <v>90</v>
          </cell>
          <cell r="F271">
            <v>815.72291663636918</v>
          </cell>
          <cell r="G271">
            <v>2</v>
          </cell>
          <cell r="H271" t="str">
            <v>PA21/3450</v>
          </cell>
          <cell r="I271">
            <v>3099</v>
          </cell>
          <cell r="J271" t="str">
            <v>2 Postes autosoportables de acero (21/3450) de ángulo mayor y terminal (90°) Tipo ATU2-21</v>
          </cell>
        </row>
        <row r="272">
          <cell r="C272" t="str">
            <v>EC060SEU0D1-120-S1</v>
          </cell>
          <cell r="D272">
            <v>170</v>
          </cell>
          <cell r="E272">
            <v>2</v>
          </cell>
          <cell r="F272">
            <v>104.06373349568813</v>
          </cell>
          <cell r="G272">
            <v>1</v>
          </cell>
          <cell r="H272" t="str">
            <v>PC21/700</v>
          </cell>
          <cell r="I272">
            <v>5044</v>
          </cell>
          <cell r="J272" t="str">
            <v>1 Poste de concreto (21/700) de suspensión (2°) Tipo SU2-21</v>
          </cell>
        </row>
        <row r="273">
          <cell r="C273" t="str">
            <v>EA060SEU0D1-120-S2</v>
          </cell>
          <cell r="D273">
            <v>170</v>
          </cell>
          <cell r="E273">
            <v>25</v>
          </cell>
          <cell r="F273">
            <v>454.60755771743158</v>
          </cell>
          <cell r="G273">
            <v>1</v>
          </cell>
          <cell r="H273" t="str">
            <v>PA21/2600</v>
          </cell>
          <cell r="I273">
            <v>2578</v>
          </cell>
          <cell r="J273" t="str">
            <v>1 Poste autosoportable de acero (21/2600) de suspensión (25°) Tipo SU21-21</v>
          </cell>
        </row>
        <row r="274">
          <cell r="C274" t="str">
            <v>EA060SEU0D1-120-A1</v>
          </cell>
          <cell r="D274">
            <v>170</v>
          </cell>
          <cell r="E274">
            <v>50</v>
          </cell>
          <cell r="F274">
            <v>817.82011083239786</v>
          </cell>
          <cell r="G274">
            <v>2</v>
          </cell>
          <cell r="H274" t="str">
            <v>PA21/2850</v>
          </cell>
          <cell r="I274">
            <v>2737</v>
          </cell>
          <cell r="J274" t="str">
            <v>2 Postes autosoportables de acero (21/2850) de ángulo medio (50°) Tipo AU2-21</v>
          </cell>
        </row>
        <row r="275">
          <cell r="C275" t="str">
            <v>EA060SEU0D1-120-A2</v>
          </cell>
          <cell r="D275">
            <v>170</v>
          </cell>
          <cell r="E275">
            <v>90</v>
          </cell>
          <cell r="F275">
            <v>1318.9864662289815</v>
          </cell>
          <cell r="G275">
            <v>2</v>
          </cell>
          <cell r="H275" t="str">
            <v>PA21/4550</v>
          </cell>
          <cell r="I275">
            <v>3709</v>
          </cell>
          <cell r="J275" t="str">
            <v>2 Postes autosoportables de acero (21/4550) de ángulo mayor y terminal (90°) Tipo ATU2-21</v>
          </cell>
        </row>
        <row r="276">
          <cell r="C276" t="str">
            <v>EC060SEU0D1-240-S1</v>
          </cell>
          <cell r="D276">
            <v>170</v>
          </cell>
          <cell r="E276">
            <v>2</v>
          </cell>
          <cell r="F276">
            <v>163.49364995194455</v>
          </cell>
          <cell r="G276">
            <v>1</v>
          </cell>
          <cell r="H276" t="str">
            <v>PC21/900</v>
          </cell>
          <cell r="I276">
            <v>4955</v>
          </cell>
          <cell r="J276" t="str">
            <v>1 Poste de concreto (21/900) de suspensión (2°) Tipo SU2-21</v>
          </cell>
        </row>
        <row r="277">
          <cell r="C277" t="str">
            <v>EA060SEU0D1-240-S2</v>
          </cell>
          <cell r="D277">
            <v>170</v>
          </cell>
          <cell r="E277">
            <v>25</v>
          </cell>
          <cell r="F277">
            <v>821.42893257680362</v>
          </cell>
          <cell r="G277">
            <v>1</v>
          </cell>
          <cell r="H277" t="str">
            <v>PA21/4200</v>
          </cell>
          <cell r="I277">
            <v>3521</v>
          </cell>
          <cell r="J277" t="str">
            <v>1 Poste autosoportable de acero (21/4200) de suspensión (25°) Tipo SU21-21</v>
          </cell>
        </row>
        <row r="278">
          <cell r="C278" t="str">
            <v>EA060SEU0D1-240-A1</v>
          </cell>
          <cell r="D278">
            <v>170</v>
          </cell>
          <cell r="E278">
            <v>50</v>
          </cell>
          <cell r="F278">
            <v>1503.1421372442651</v>
          </cell>
          <cell r="G278">
            <v>2</v>
          </cell>
          <cell r="H278" t="str">
            <v>PA21/4350</v>
          </cell>
          <cell r="I278">
            <v>3603</v>
          </cell>
          <cell r="J278" t="str">
            <v>2 Postes autosoportables de acero (21/4350) de ángulo medio (50°) Tipo AU2-21</v>
          </cell>
        </row>
        <row r="279">
          <cell r="C279" t="str">
            <v>EA060SEU0D1-240-A2</v>
          </cell>
          <cell r="D279">
            <v>170</v>
          </cell>
          <cell r="E279">
            <v>90</v>
          </cell>
          <cell r="F279">
            <v>2443.7806677104059</v>
          </cell>
          <cell r="G279">
            <v>2</v>
          </cell>
          <cell r="H279" t="str">
            <v>PA21/7000</v>
          </cell>
          <cell r="I279">
            <v>4908</v>
          </cell>
          <cell r="J279" t="str">
            <v>2 Postes autosoportables de acero (21/7000) de ángulo mayor y terminal (90°) Tipo ATU2-21</v>
          </cell>
        </row>
        <row r="280">
          <cell r="C280" t="str">
            <v>EC033COU0S0-035-S1</v>
          </cell>
          <cell r="D280">
            <v>150</v>
          </cell>
          <cell r="E280">
            <v>3</v>
          </cell>
          <cell r="F280">
            <v>50.424454870214305</v>
          </cell>
          <cell r="G280">
            <v>1</v>
          </cell>
          <cell r="H280" t="str">
            <v>PC15/300</v>
          </cell>
          <cell r="I280">
            <v>2695</v>
          </cell>
          <cell r="J280" t="str">
            <v>1 Poste de concreto (15/300) de suspensión (3°) Tipo SU1-15</v>
          </cell>
        </row>
        <row r="281">
          <cell r="C281" t="str">
            <v>EA033COU0S0-035-S3</v>
          </cell>
          <cell r="D281">
            <v>150</v>
          </cell>
          <cell r="E281">
            <v>30</v>
          </cell>
          <cell r="F281">
            <v>190.55409545350233</v>
          </cell>
          <cell r="G281">
            <v>1</v>
          </cell>
          <cell r="H281" t="str">
            <v>PA15/600</v>
          </cell>
          <cell r="I281">
            <v>704</v>
          </cell>
          <cell r="J281" t="str">
            <v>1 Poste autosoportable de acero (15/600) de suspensión (30°) Tipo SU11-15</v>
          </cell>
        </row>
        <row r="282">
          <cell r="C282" t="str">
            <v>EA033COU0S0-035-A2</v>
          </cell>
          <cell r="D282">
            <v>150</v>
          </cell>
          <cell r="E282">
            <v>50</v>
          </cell>
          <cell r="F282">
            <v>289.2169156033429</v>
          </cell>
          <cell r="G282">
            <v>1</v>
          </cell>
          <cell r="H282" t="str">
            <v>PA15/850</v>
          </cell>
          <cell r="I282">
            <v>883</v>
          </cell>
          <cell r="J282" t="str">
            <v>1 Poste autosoportable de acero (15/850) de ángulo mayor (50°) Tipo AU12-15</v>
          </cell>
        </row>
        <row r="283">
          <cell r="C283" t="str">
            <v>EA033COU0S0-035-RT</v>
          </cell>
          <cell r="D283">
            <v>150</v>
          </cell>
          <cell r="E283">
            <v>90</v>
          </cell>
          <cell r="F283">
            <v>460.57573040635504</v>
          </cell>
          <cell r="G283">
            <v>1</v>
          </cell>
          <cell r="H283" t="str">
            <v>PA15/1300</v>
          </cell>
          <cell r="I283">
            <v>1163</v>
          </cell>
          <cell r="J283" t="str">
            <v>1 Poste autosoportable de acero (15/1300) de retención y terminal (90°) Tipo RTU1-15</v>
          </cell>
        </row>
        <row r="284">
          <cell r="C284" t="str">
            <v>EC033COU0S0-050-S1</v>
          </cell>
          <cell r="D284">
            <v>150</v>
          </cell>
          <cell r="E284">
            <v>3</v>
          </cell>
          <cell r="F284">
            <v>63.289128338966833</v>
          </cell>
          <cell r="G284">
            <v>1</v>
          </cell>
          <cell r="H284" t="str">
            <v>PC15/300</v>
          </cell>
          <cell r="I284">
            <v>2695</v>
          </cell>
          <cell r="J284" t="str">
            <v>1 Poste de concreto (15/300) de suspensión (3°) Tipo SU1-15</v>
          </cell>
        </row>
        <row r="285">
          <cell r="C285" t="str">
            <v>EA033COU0S0-050-S3</v>
          </cell>
          <cell r="D285">
            <v>150</v>
          </cell>
          <cell r="E285">
            <v>30</v>
          </cell>
          <cell r="F285">
            <v>256.1494265817297</v>
          </cell>
          <cell r="G285">
            <v>1</v>
          </cell>
          <cell r="H285" t="str">
            <v>PA15/800</v>
          </cell>
          <cell r="I285">
            <v>848</v>
          </cell>
          <cell r="J285" t="str">
            <v>1 Poste autosoportable de acero (15/800) de suspensión (30°) Tipo SU11-15</v>
          </cell>
        </row>
        <row r="286">
          <cell r="C286" t="str">
            <v>EA033COU0S0-050-A2</v>
          </cell>
          <cell r="D286">
            <v>150</v>
          </cell>
          <cell r="E286">
            <v>50</v>
          </cell>
          <cell r="F286">
            <v>391.93897717477984</v>
          </cell>
          <cell r="G286">
            <v>1</v>
          </cell>
          <cell r="H286" t="str">
            <v>PA15/1150</v>
          </cell>
          <cell r="I286">
            <v>1074</v>
          </cell>
          <cell r="J286" t="str">
            <v>1 Poste autosoportable de acero (15/1150) de ángulo mayor (50°) Tipo AU12-15</v>
          </cell>
        </row>
        <row r="287">
          <cell r="C287" t="str">
            <v>EA033COU0S0-050-RT</v>
          </cell>
          <cell r="D287">
            <v>150</v>
          </cell>
          <cell r="E287">
            <v>90</v>
          </cell>
          <cell r="F287">
            <v>627.77995979538787</v>
          </cell>
          <cell r="G287">
            <v>1</v>
          </cell>
          <cell r="H287" t="str">
            <v>PA15/1750</v>
          </cell>
          <cell r="I287">
            <v>1411</v>
          </cell>
          <cell r="J287" t="str">
            <v>1 Poste autosoportable de acero (15/1750) de retención y terminal (90°) Tipo RTU1-15</v>
          </cell>
        </row>
        <row r="288">
          <cell r="C288" t="str">
            <v>EC033COU0S0-070-S1</v>
          </cell>
          <cell r="D288">
            <v>150</v>
          </cell>
          <cell r="E288">
            <v>3</v>
          </cell>
          <cell r="F288">
            <v>75.439694657880594</v>
          </cell>
          <cell r="G288">
            <v>1</v>
          </cell>
          <cell r="H288" t="str">
            <v>PC15/300</v>
          </cell>
          <cell r="I288">
            <v>2695</v>
          </cell>
          <cell r="J288" t="str">
            <v>1 Poste de concreto (15/300) de suspensión (3°) Tipo SU1-15</v>
          </cell>
        </row>
        <row r="289">
          <cell r="C289" t="str">
            <v>EA033COU0S0-070-S3</v>
          </cell>
          <cell r="D289">
            <v>150</v>
          </cell>
          <cell r="E289">
            <v>30</v>
          </cell>
          <cell r="F289">
            <v>314.68417415956031</v>
          </cell>
          <cell r="G289">
            <v>1</v>
          </cell>
          <cell r="H289" t="str">
            <v>PA15/950</v>
          </cell>
          <cell r="I289">
            <v>949</v>
          </cell>
          <cell r="J289" t="str">
            <v>1 Poste autosoportable de acero (15/950) de suspensión (30°) Tipo SU11-15</v>
          </cell>
        </row>
        <row r="290">
          <cell r="C290" t="str">
            <v>EA033COU0S0-070-A2</v>
          </cell>
          <cell r="D290">
            <v>150</v>
          </cell>
          <cell r="E290">
            <v>50</v>
          </cell>
          <cell r="F290">
            <v>483.13201256593055</v>
          </cell>
          <cell r="G290">
            <v>1</v>
          </cell>
          <cell r="H290" t="str">
            <v>PA15/1400</v>
          </cell>
          <cell r="I290">
            <v>1221</v>
          </cell>
          <cell r="J290" t="str">
            <v>1 Poste autosoportable de acero (15/1400) de ángulo mayor (50°) Tipo AU12-15</v>
          </cell>
        </row>
        <row r="291">
          <cell r="C291" t="str">
            <v>EA033COU0S0-070-RT</v>
          </cell>
          <cell r="D291">
            <v>150</v>
          </cell>
          <cell r="E291">
            <v>90</v>
          </cell>
          <cell r="F291">
            <v>775.69431619365173</v>
          </cell>
          <cell r="G291">
            <v>1</v>
          </cell>
          <cell r="H291" t="str">
            <v>PA15/2150</v>
          </cell>
          <cell r="I291">
            <v>1613</v>
          </cell>
          <cell r="J291" t="str">
            <v>1 Poste autosoportable de acero (15/2150) de retención y terminal (90°) Tipo RTU1-15</v>
          </cell>
        </row>
        <row r="292">
          <cell r="C292" t="str">
            <v>EC033COU0S0-120-S1</v>
          </cell>
          <cell r="D292">
            <v>150</v>
          </cell>
          <cell r="E292">
            <v>3</v>
          </cell>
          <cell r="F292">
            <v>109.08399501653129</v>
          </cell>
          <cell r="G292">
            <v>1</v>
          </cell>
          <cell r="H292" t="str">
            <v>PC15/400</v>
          </cell>
          <cell r="I292">
            <v>2772</v>
          </cell>
          <cell r="J292" t="str">
            <v>1 Poste de concreto (15/400) de suspensión (3°) Tipo SU1-15</v>
          </cell>
        </row>
        <row r="293">
          <cell r="C293" t="str">
            <v>EA033COU0S0-120-S3</v>
          </cell>
          <cell r="D293">
            <v>150</v>
          </cell>
          <cell r="E293">
            <v>30</v>
          </cell>
          <cell r="F293">
            <v>503.59846276089468</v>
          </cell>
          <cell r="G293">
            <v>1</v>
          </cell>
          <cell r="H293" t="str">
            <v>PA15/1500</v>
          </cell>
          <cell r="I293">
            <v>1277</v>
          </cell>
          <cell r="J293" t="str">
            <v>1 Poste autosoportable de acero (15/1500) de suspensión (30°) Tipo SU11-15</v>
          </cell>
        </row>
        <row r="294">
          <cell r="C294" t="str">
            <v>EA033COU0S0-120-A2</v>
          </cell>
          <cell r="D294">
            <v>150</v>
          </cell>
          <cell r="E294">
            <v>50</v>
          </cell>
          <cell r="F294">
            <v>781.36917433591816</v>
          </cell>
          <cell r="G294">
            <v>1</v>
          </cell>
          <cell r="H294" t="str">
            <v>PA15/2150</v>
          </cell>
          <cell r="I294">
            <v>1613</v>
          </cell>
          <cell r="J294" t="str">
            <v>1 Poste autosoportable de acero (15/2150) de ángulo mayor (50°) Tipo AU12-15</v>
          </cell>
        </row>
        <row r="295">
          <cell r="C295" t="str">
            <v>EA033COU0S0-120-RT</v>
          </cell>
          <cell r="D295">
            <v>150</v>
          </cell>
          <cell r="E295">
            <v>90</v>
          </cell>
          <cell r="F295">
            <v>1263.8048056121872</v>
          </cell>
          <cell r="G295">
            <v>1</v>
          </cell>
          <cell r="H295" t="str">
            <v>PA15/3450</v>
          </cell>
          <cell r="I295">
            <v>2194</v>
          </cell>
          <cell r="J295" t="str">
            <v>1 Poste autosoportable de acero (15/3450) de retención y terminal (90°) Tipo RTU1-15</v>
          </cell>
        </row>
        <row r="296">
          <cell r="C296" t="str">
            <v>EC033COU0S0-150-S1</v>
          </cell>
          <cell r="D296">
            <v>150</v>
          </cell>
          <cell r="E296">
            <v>3</v>
          </cell>
          <cell r="F296">
            <v>127.6305869756638</v>
          </cell>
          <cell r="G296">
            <v>1</v>
          </cell>
          <cell r="H296" t="str">
            <v>PC15/500</v>
          </cell>
          <cell r="I296">
            <v>2849</v>
          </cell>
          <cell r="J296" t="str">
            <v>1 Poste de concreto (15/500) de suspensión (3°) Tipo SU1-15</v>
          </cell>
        </row>
        <row r="297">
          <cell r="C297" t="str">
            <v>EA033COU0S0-150-S3</v>
          </cell>
          <cell r="D297">
            <v>150</v>
          </cell>
          <cell r="E297">
            <v>30</v>
          </cell>
          <cell r="F297">
            <v>613.05228046350362</v>
          </cell>
          <cell r="G297">
            <v>1</v>
          </cell>
          <cell r="H297" t="str">
            <v>PA15/1800</v>
          </cell>
          <cell r="I297">
            <v>1437</v>
          </cell>
          <cell r="J297" t="str">
            <v>1 Poste autosoportable de acero (15/1800) de suspensión (30°) Tipo SU11-15</v>
          </cell>
        </row>
        <row r="298">
          <cell r="C298" t="str">
            <v>EA033COU0S0-150-A2</v>
          </cell>
          <cell r="D298">
            <v>150</v>
          </cell>
          <cell r="E298">
            <v>50</v>
          </cell>
          <cell r="F298">
            <v>954.82917393206185</v>
          </cell>
          <cell r="G298">
            <v>1</v>
          </cell>
          <cell r="H298" t="str">
            <v>PA15/2650</v>
          </cell>
          <cell r="I298">
            <v>1848</v>
          </cell>
          <cell r="J298" t="str">
            <v>1 Poste autosoportable de acero (15/2650) de ángulo mayor (50°) Tipo AU12-15</v>
          </cell>
        </row>
        <row r="299">
          <cell r="C299" t="str">
            <v>EA033COU0S0-150-RT</v>
          </cell>
          <cell r="D299">
            <v>150</v>
          </cell>
          <cell r="E299">
            <v>90</v>
          </cell>
          <cell r="F299">
            <v>1548.4315390669904</v>
          </cell>
          <cell r="G299">
            <v>1</v>
          </cell>
          <cell r="H299" t="str">
            <v>PA15/4200</v>
          </cell>
          <cell r="I299">
            <v>2493</v>
          </cell>
          <cell r="J299" t="str">
            <v>1 Poste autosoportable de acero (15/4200) de retención y terminal (90°) Tipo RTU1-15</v>
          </cell>
        </row>
        <row r="300">
          <cell r="C300" t="str">
            <v>EC033COU0D0-035-S1</v>
          </cell>
          <cell r="D300">
            <v>150</v>
          </cell>
          <cell r="E300">
            <v>3</v>
          </cell>
          <cell r="F300">
            <v>50.424454870214305</v>
          </cell>
          <cell r="G300">
            <v>1</v>
          </cell>
          <cell r="H300" t="str">
            <v>PC15/400</v>
          </cell>
          <cell r="I300">
            <v>2772</v>
          </cell>
          <cell r="J300" t="str">
            <v>1 Poste de concreto (15/400) de suspensión (3°) Tipo SU2-15</v>
          </cell>
        </row>
        <row r="301">
          <cell r="C301" t="str">
            <v>EA033COU0D0-035-S3</v>
          </cell>
          <cell r="D301">
            <v>150</v>
          </cell>
          <cell r="E301">
            <v>30</v>
          </cell>
          <cell r="F301">
            <v>190.55409545350233</v>
          </cell>
          <cell r="G301">
            <v>2</v>
          </cell>
          <cell r="H301" t="str">
            <v>PA15/600</v>
          </cell>
          <cell r="I301">
            <v>704</v>
          </cell>
          <cell r="J301" t="str">
            <v>2 Postes autosoportables de acero (15/600) de suspensión (30°) Tipo SU21-15</v>
          </cell>
        </row>
        <row r="302">
          <cell r="C302" t="str">
            <v>EA033COU0D0-035-A2</v>
          </cell>
          <cell r="D302">
            <v>150</v>
          </cell>
          <cell r="E302">
            <v>50</v>
          </cell>
          <cell r="F302">
            <v>289.2169156033429</v>
          </cell>
          <cell r="G302">
            <v>2</v>
          </cell>
          <cell r="H302" t="str">
            <v>PA15/850</v>
          </cell>
          <cell r="I302">
            <v>883</v>
          </cell>
          <cell r="J302" t="str">
            <v>2 Postes autosoportables de acero (15/850) de ángulo mayor (50°) Tipo AU22-15</v>
          </cell>
        </row>
        <row r="303">
          <cell r="C303" t="str">
            <v>EA033COU0D0-035-RT</v>
          </cell>
          <cell r="D303">
            <v>150</v>
          </cell>
          <cell r="E303">
            <v>90</v>
          </cell>
          <cell r="F303">
            <v>460.57573040635504</v>
          </cell>
          <cell r="G303">
            <v>2</v>
          </cell>
          <cell r="H303" t="str">
            <v>PA15/1300</v>
          </cell>
          <cell r="I303">
            <v>1163</v>
          </cell>
          <cell r="J303" t="str">
            <v>2 Postes autosoportables de acero (15/1300) de retención y terminal (90°) Tipo RTU2-15</v>
          </cell>
        </row>
        <row r="304">
          <cell r="C304" t="str">
            <v>EC033COU0D0-050-S1</v>
          </cell>
          <cell r="D304">
            <v>150</v>
          </cell>
          <cell r="E304">
            <v>3</v>
          </cell>
          <cell r="F304">
            <v>63.289128338966833</v>
          </cell>
          <cell r="G304">
            <v>1</v>
          </cell>
          <cell r="H304" t="str">
            <v>PC15/400</v>
          </cell>
          <cell r="I304">
            <v>2772</v>
          </cell>
          <cell r="J304" t="str">
            <v>1 Poste de concreto (15/400) de suspensión (3°) Tipo SU2-15</v>
          </cell>
        </row>
        <row r="305">
          <cell r="C305" t="str">
            <v>EA033COU0D0-050-S3</v>
          </cell>
          <cell r="D305">
            <v>150</v>
          </cell>
          <cell r="E305">
            <v>30</v>
          </cell>
          <cell r="F305">
            <v>256.1494265817297</v>
          </cell>
          <cell r="G305">
            <v>2</v>
          </cell>
          <cell r="H305" t="str">
            <v>PA15/750</v>
          </cell>
          <cell r="I305">
            <v>814</v>
          </cell>
          <cell r="J305" t="str">
            <v>2 Postes autosoportables de acero (15/750) de suspensión (30°) Tipo SU21-15</v>
          </cell>
        </row>
        <row r="306">
          <cell r="C306" t="str">
            <v>EA033COU0D0-050-A2</v>
          </cell>
          <cell r="D306">
            <v>150</v>
          </cell>
          <cell r="E306">
            <v>50</v>
          </cell>
          <cell r="F306">
            <v>391.93897717477984</v>
          </cell>
          <cell r="G306">
            <v>2</v>
          </cell>
          <cell r="H306" t="str">
            <v>PA15/1150</v>
          </cell>
          <cell r="I306">
            <v>1074</v>
          </cell>
          <cell r="J306" t="str">
            <v>2 Postes autosoportables de acero (15/1150) de ángulo mayor (50°) Tipo AU22-15</v>
          </cell>
        </row>
        <row r="307">
          <cell r="C307" t="str">
            <v>EA033COU0D0-050-RT</v>
          </cell>
          <cell r="D307">
            <v>150</v>
          </cell>
          <cell r="E307">
            <v>90</v>
          </cell>
          <cell r="F307">
            <v>627.77995979538787</v>
          </cell>
          <cell r="G307">
            <v>2</v>
          </cell>
          <cell r="H307" t="str">
            <v>PA15/1750</v>
          </cell>
          <cell r="I307">
            <v>1411</v>
          </cell>
          <cell r="J307" t="str">
            <v>2 Postes autosoportables de acero (15/1750) de retención y terminal (90°) Tipo RTU2-15</v>
          </cell>
        </row>
        <row r="308">
          <cell r="C308" t="str">
            <v>EC033COU0D0-070-S1</v>
          </cell>
          <cell r="D308">
            <v>150</v>
          </cell>
          <cell r="E308">
            <v>3</v>
          </cell>
          <cell r="F308">
            <v>75.439694657880594</v>
          </cell>
          <cell r="G308">
            <v>1</v>
          </cell>
          <cell r="H308" t="str">
            <v>PC15/500</v>
          </cell>
          <cell r="I308">
            <v>2849</v>
          </cell>
          <cell r="J308" t="str">
            <v>1 Poste de concreto (15/500) de suspensión (3°) Tipo SU2-15</v>
          </cell>
        </row>
        <row r="309">
          <cell r="C309" t="str">
            <v>EA033COU0D0-070-S3</v>
          </cell>
          <cell r="D309">
            <v>150</v>
          </cell>
          <cell r="E309">
            <v>30</v>
          </cell>
          <cell r="F309">
            <v>314.68417415956031</v>
          </cell>
          <cell r="G309">
            <v>2</v>
          </cell>
          <cell r="H309" t="str">
            <v>PA15/950</v>
          </cell>
          <cell r="I309">
            <v>949</v>
          </cell>
          <cell r="J309" t="str">
            <v>2 Postes autosoportables de acero (15/950) de suspensión (30°) Tipo SU21-15</v>
          </cell>
        </row>
        <row r="310">
          <cell r="C310" t="str">
            <v>EA033COU0D0-070-A2</v>
          </cell>
          <cell r="D310">
            <v>150</v>
          </cell>
          <cell r="E310">
            <v>50</v>
          </cell>
          <cell r="F310">
            <v>483.13201256593055</v>
          </cell>
          <cell r="G310">
            <v>2</v>
          </cell>
          <cell r="H310" t="str">
            <v>PA15/1400</v>
          </cell>
          <cell r="I310">
            <v>1221</v>
          </cell>
          <cell r="J310" t="str">
            <v>2 Postes autosoportables de acero (15/1400) de ángulo mayor (50°) Tipo AU22-15</v>
          </cell>
        </row>
        <row r="311">
          <cell r="C311" t="str">
            <v>EA033COU0D0-070-RT</v>
          </cell>
          <cell r="D311">
            <v>150</v>
          </cell>
          <cell r="E311">
            <v>90</v>
          </cell>
          <cell r="F311">
            <v>775.69431619365173</v>
          </cell>
          <cell r="G311">
            <v>2</v>
          </cell>
          <cell r="H311" t="str">
            <v>PA15/2150</v>
          </cell>
          <cell r="I311">
            <v>1613</v>
          </cell>
          <cell r="J311" t="str">
            <v>2 Postes autosoportables de acero (15/2150) de retención y terminal (90°) Tipo RTU2-15</v>
          </cell>
        </row>
        <row r="312">
          <cell r="C312" t="str">
            <v>EC033COU0D0-120-S1</v>
          </cell>
          <cell r="D312">
            <v>150</v>
          </cell>
          <cell r="E312">
            <v>3</v>
          </cell>
          <cell r="F312">
            <v>109.08399501653129</v>
          </cell>
          <cell r="G312">
            <v>1</v>
          </cell>
          <cell r="H312" t="str">
            <v>PC15/700</v>
          </cell>
          <cell r="I312">
            <v>3003</v>
          </cell>
          <cell r="J312" t="str">
            <v>1 Poste de concreto (15/700) de suspensión (3°) Tipo SU2-15</v>
          </cell>
        </row>
        <row r="313">
          <cell r="C313" t="str">
            <v>EA033COU0D0-120-S3</v>
          </cell>
          <cell r="D313">
            <v>150</v>
          </cell>
          <cell r="E313">
            <v>30</v>
          </cell>
          <cell r="F313">
            <v>503.59846276089468</v>
          </cell>
          <cell r="G313">
            <v>2</v>
          </cell>
          <cell r="H313" t="str">
            <v>PA15/1450</v>
          </cell>
          <cell r="I313">
            <v>1249</v>
          </cell>
          <cell r="J313" t="str">
            <v>2 Postes autosoportables de acero (15/1450) de suspensión (30°) Tipo SU21-15</v>
          </cell>
        </row>
        <row r="314">
          <cell r="C314" t="str">
            <v>EA033COU0D0-120-A2</v>
          </cell>
          <cell r="D314">
            <v>150</v>
          </cell>
          <cell r="E314">
            <v>50</v>
          </cell>
          <cell r="F314">
            <v>781.36917433591816</v>
          </cell>
          <cell r="G314">
            <v>2</v>
          </cell>
          <cell r="H314" t="str">
            <v>PA15/2150</v>
          </cell>
          <cell r="I314">
            <v>1613</v>
          </cell>
          <cell r="J314" t="str">
            <v>2 Postes autosoportables de acero (15/2150) de ángulo mayor (50°) Tipo AU22-15</v>
          </cell>
        </row>
        <row r="315">
          <cell r="C315" t="str">
            <v>EA033COU0D0-120-RT</v>
          </cell>
          <cell r="D315">
            <v>150</v>
          </cell>
          <cell r="E315">
            <v>90</v>
          </cell>
          <cell r="F315">
            <v>1263.8048056121872</v>
          </cell>
          <cell r="G315">
            <v>2</v>
          </cell>
          <cell r="H315" t="str">
            <v>PA15/3450</v>
          </cell>
          <cell r="I315">
            <v>2194</v>
          </cell>
          <cell r="J315" t="str">
            <v>2 Postes autosoportables de acero (15/3450) de retención y terminal (90°) Tipo RTU2-15</v>
          </cell>
        </row>
        <row r="316">
          <cell r="C316" t="str">
            <v>EC033COU0D0-150-S1</v>
          </cell>
          <cell r="D316">
            <v>150</v>
          </cell>
          <cell r="E316">
            <v>3</v>
          </cell>
          <cell r="F316">
            <v>127.6305869756638</v>
          </cell>
          <cell r="G316">
            <v>1</v>
          </cell>
          <cell r="H316" t="str">
            <v>PC15/800</v>
          </cell>
          <cell r="I316">
            <v>3080</v>
          </cell>
          <cell r="J316" t="str">
            <v>1 Poste de concreto (15/800) de suspensión (3°) Tipo SU2-15</v>
          </cell>
        </row>
        <row r="317">
          <cell r="C317" t="str">
            <v>EA033COU0D0-150-S3</v>
          </cell>
          <cell r="D317">
            <v>150</v>
          </cell>
          <cell r="E317">
            <v>30</v>
          </cell>
          <cell r="F317">
            <v>613.05228046350362</v>
          </cell>
          <cell r="G317">
            <v>2</v>
          </cell>
          <cell r="H317" t="str">
            <v>PA15/1700</v>
          </cell>
          <cell r="I317">
            <v>1385</v>
          </cell>
          <cell r="J317" t="str">
            <v>2 Postes autosoportables de acero (15/1700) de suspensión (30°) Tipo SU21-15</v>
          </cell>
        </row>
        <row r="318">
          <cell r="C318" t="str">
            <v>EA033COU0D0-150-A2</v>
          </cell>
          <cell r="D318">
            <v>150</v>
          </cell>
          <cell r="E318">
            <v>50</v>
          </cell>
          <cell r="F318">
            <v>954.82917393206185</v>
          </cell>
          <cell r="G318">
            <v>2</v>
          </cell>
          <cell r="H318" t="str">
            <v>PA15/2650</v>
          </cell>
          <cell r="I318">
            <v>1848</v>
          </cell>
          <cell r="J318" t="str">
            <v>2 Postes autosoportables de acero (15/2650) de ángulo mayor (50°) Tipo AU22-15</v>
          </cell>
        </row>
        <row r="319">
          <cell r="C319" t="str">
            <v>EA033COU0D0-150-RT</v>
          </cell>
          <cell r="D319">
            <v>150</v>
          </cell>
          <cell r="E319">
            <v>90</v>
          </cell>
          <cell r="F319">
            <v>1548.4315390669904</v>
          </cell>
          <cell r="G319">
            <v>2</v>
          </cell>
          <cell r="H319" t="str">
            <v>PA15/4200</v>
          </cell>
          <cell r="I319">
            <v>2493</v>
          </cell>
          <cell r="J319" t="str">
            <v>2 Postes autosoportables de acero (15/4200) de retención y terminal (90°) Tipo RTU2-15</v>
          </cell>
        </row>
        <row r="320">
          <cell r="C320" t="str">
            <v>EC033SIU0S0-035-S1</v>
          </cell>
          <cell r="D320">
            <v>150</v>
          </cell>
          <cell r="E320">
            <v>3</v>
          </cell>
          <cell r="F320">
            <v>63.718056232028715</v>
          </cell>
          <cell r="G320">
            <v>1</v>
          </cell>
          <cell r="H320" t="str">
            <v>PC16/300</v>
          </cell>
          <cell r="I320">
            <v>3003</v>
          </cell>
          <cell r="J320" t="str">
            <v>1 Poste de concreto (16/300) de suspensión (3°) Tipo SUS1-16</v>
          </cell>
        </row>
        <row r="321">
          <cell r="C321" t="str">
            <v>EA033SIU0S0-035-S3</v>
          </cell>
          <cell r="D321">
            <v>150</v>
          </cell>
          <cell r="E321">
            <v>30</v>
          </cell>
          <cell r="F321">
            <v>207.52344194467219</v>
          </cell>
          <cell r="G321">
            <v>1</v>
          </cell>
          <cell r="H321" t="str">
            <v>PA16/650</v>
          </cell>
          <cell r="I321">
            <v>790</v>
          </cell>
          <cell r="J321" t="str">
            <v>1 Poste autosoportable de acero (16/650) de suspensión (30°) Tipo SUS11-16</v>
          </cell>
        </row>
        <row r="322">
          <cell r="C322" t="str">
            <v>EA033SIU0S0-035-A2</v>
          </cell>
          <cell r="D322">
            <v>150</v>
          </cell>
          <cell r="E322">
            <v>50</v>
          </cell>
          <cell r="F322">
            <v>308.77428971739596</v>
          </cell>
          <cell r="G322">
            <v>1</v>
          </cell>
          <cell r="H322" t="str">
            <v>PA16/900</v>
          </cell>
          <cell r="I322">
            <v>977</v>
          </cell>
          <cell r="J322" t="str">
            <v>1 Poste autosoportable de acero (16/900) de ángulo mayor (50°) Tipo AUS1-16</v>
          </cell>
        </row>
        <row r="323">
          <cell r="C323" t="str">
            <v>EA033SIU0S0-035-RT</v>
          </cell>
          <cell r="D323">
            <v>150</v>
          </cell>
          <cell r="E323">
            <v>90</v>
          </cell>
          <cell r="F323">
            <v>484.62802312765245</v>
          </cell>
          <cell r="G323">
            <v>1</v>
          </cell>
          <cell r="H323" t="str">
            <v>PA16/1350</v>
          </cell>
          <cell r="I323">
            <v>1271</v>
          </cell>
          <cell r="J323" t="str">
            <v>1 Poste autosoportable de acero (16/1350) de retención y terminal (90°) Tipo RTUS1-16</v>
          </cell>
        </row>
        <row r="324">
          <cell r="C324" t="str">
            <v>EC033SIU0S0-050-S1</v>
          </cell>
          <cell r="D324">
            <v>150</v>
          </cell>
          <cell r="E324">
            <v>3</v>
          </cell>
          <cell r="F324">
            <v>78.773929676365498</v>
          </cell>
          <cell r="G324">
            <v>1</v>
          </cell>
          <cell r="H324" t="str">
            <v>PC16/300</v>
          </cell>
          <cell r="I324">
            <v>3003</v>
          </cell>
          <cell r="J324" t="str">
            <v>1 Poste de concreto (16/300) de suspensión (3°) Tipo SUS1-16</v>
          </cell>
        </row>
        <row r="325">
          <cell r="C325" t="str">
            <v>EA033SIU0S0-050-S3</v>
          </cell>
          <cell r="D325">
            <v>150</v>
          </cell>
          <cell r="E325">
            <v>30</v>
          </cell>
          <cell r="F325">
            <v>271.89013422560248</v>
          </cell>
          <cell r="G325">
            <v>1</v>
          </cell>
          <cell r="H325" t="str">
            <v>PA16/850</v>
          </cell>
          <cell r="I325">
            <v>941</v>
          </cell>
          <cell r="J325" t="str">
            <v>1 Poste autosoportable de acero (16/850) de suspensión (30°) Tipo SUS11-16</v>
          </cell>
        </row>
        <row r="326">
          <cell r="C326" t="str">
            <v>EA033SIU0S0-050-A2</v>
          </cell>
          <cell r="D326">
            <v>150</v>
          </cell>
          <cell r="E326">
            <v>50</v>
          </cell>
          <cell r="F326">
            <v>407.8598639569546</v>
          </cell>
          <cell r="G326">
            <v>1</v>
          </cell>
          <cell r="H326" t="str">
            <v>PA16/1150</v>
          </cell>
          <cell r="I326">
            <v>1145</v>
          </cell>
          <cell r="J326" t="str">
            <v>1 Poste autosoportable de acero (16/1150) de ángulo mayor (50°) Tipo AUS1-16</v>
          </cell>
        </row>
        <row r="327">
          <cell r="C327" t="str">
            <v>EA033SIU0S0-050-RT</v>
          </cell>
          <cell r="D327">
            <v>150</v>
          </cell>
          <cell r="E327">
            <v>90</v>
          </cell>
          <cell r="F327">
            <v>644.01378394895301</v>
          </cell>
          <cell r="G327">
            <v>1</v>
          </cell>
          <cell r="H327" t="str">
            <v>PA16/1750</v>
          </cell>
          <cell r="I327">
            <v>1505</v>
          </cell>
          <cell r="J327" t="str">
            <v>1 Poste autosoportable de acero (16/1750) de retención y terminal (90°) Tipo RTUS1-16</v>
          </cell>
        </row>
        <row r="328">
          <cell r="C328" t="str">
            <v>EC033SIU0S0-070-S1</v>
          </cell>
          <cell r="D328">
            <v>150</v>
          </cell>
          <cell r="E328">
            <v>3</v>
          </cell>
          <cell r="F328">
            <v>93.054965450789254</v>
          </cell>
          <cell r="G328">
            <v>1</v>
          </cell>
          <cell r="H328" t="str">
            <v>PC16/400</v>
          </cell>
          <cell r="I328">
            <v>3080</v>
          </cell>
          <cell r="J328" t="str">
            <v>1 Poste de concreto (16/400) de suspensión (3°) Tipo SUS1-16</v>
          </cell>
        </row>
        <row r="329">
          <cell r="C329" t="str">
            <v>EA033SIU0S0-070-S3</v>
          </cell>
          <cell r="D329">
            <v>150</v>
          </cell>
          <cell r="E329">
            <v>30</v>
          </cell>
          <cell r="F329">
            <v>328.59578277149819</v>
          </cell>
          <cell r="G329">
            <v>1</v>
          </cell>
          <cell r="H329" t="str">
            <v>PA16/950</v>
          </cell>
          <cell r="I329">
            <v>1012</v>
          </cell>
          <cell r="J329" t="str">
            <v>1 Poste autosoportable de acero (16/950) de suspensión (30°) Tipo SUS11-16</v>
          </cell>
        </row>
        <row r="330">
          <cell r="C330" t="str">
            <v>EA033SIU0S0-070-A2</v>
          </cell>
          <cell r="D330">
            <v>150</v>
          </cell>
          <cell r="E330">
            <v>50</v>
          </cell>
          <cell r="F330">
            <v>494.43593764898856</v>
          </cell>
          <cell r="G330">
            <v>1</v>
          </cell>
          <cell r="H330" t="str">
            <v>PA16/1350</v>
          </cell>
          <cell r="I330">
            <v>1271</v>
          </cell>
          <cell r="J330" t="str">
            <v>1 Poste autosoportable de acero (16/1350) de ángulo mayor (50°) Tipo AUS1-16</v>
          </cell>
        </row>
        <row r="331">
          <cell r="C331" t="str">
            <v>EA033SIU0S0-070-RT</v>
          </cell>
          <cell r="D331">
            <v>150</v>
          </cell>
          <cell r="E331">
            <v>90</v>
          </cell>
          <cell r="F331">
            <v>782.46918404713188</v>
          </cell>
          <cell r="G331">
            <v>1</v>
          </cell>
          <cell r="H331" t="str">
            <v>PA16/2100</v>
          </cell>
          <cell r="I331">
            <v>1694</v>
          </cell>
          <cell r="J331" t="str">
            <v>1 Poste autosoportable de acero (16/2100) de retención y terminal (90°) Tipo RTUS1-16</v>
          </cell>
        </row>
        <row r="332">
          <cell r="C332" t="str">
            <v>EC033SIU0S0-120-S1</v>
          </cell>
          <cell r="D332">
            <v>150</v>
          </cell>
          <cell r="E332">
            <v>3</v>
          </cell>
          <cell r="F332">
            <v>130.49327109671924</v>
          </cell>
          <cell r="G332">
            <v>1</v>
          </cell>
          <cell r="H332" t="str">
            <v>PC16/500</v>
          </cell>
          <cell r="I332">
            <v>3157</v>
          </cell>
          <cell r="J332" t="str">
            <v>1 Poste de concreto (16/500) de suspensión (3°) Tipo SUS1-16</v>
          </cell>
        </row>
        <row r="333">
          <cell r="C333" t="str">
            <v>EA033SIU0S0-120-S3</v>
          </cell>
          <cell r="D333">
            <v>150</v>
          </cell>
          <cell r="E333">
            <v>30</v>
          </cell>
          <cell r="F333">
            <v>501.60394390354111</v>
          </cell>
          <cell r="G333">
            <v>1</v>
          </cell>
          <cell r="H333" t="str">
            <v>PA16/1450</v>
          </cell>
          <cell r="I333">
            <v>1331</v>
          </cell>
          <cell r="J333" t="str">
            <v>1 Poste autosoportable de acero (16/1450) de suspensión (30°) Tipo SUS11-16</v>
          </cell>
        </row>
        <row r="334">
          <cell r="C334" t="str">
            <v>EA033SIU0S0-120-A2</v>
          </cell>
          <cell r="D334">
            <v>150</v>
          </cell>
          <cell r="E334">
            <v>50</v>
          </cell>
          <cell r="F334">
            <v>762.89645428476376</v>
          </cell>
          <cell r="G334">
            <v>1</v>
          </cell>
          <cell r="H334" t="str">
            <v>PA16/2050</v>
          </cell>
          <cell r="I334">
            <v>1668</v>
          </cell>
          <cell r="J334" t="str">
            <v>1 Poste autosoportable de acero (16/2050) de ángulo mayor (50°) Tipo AUS1-16</v>
          </cell>
        </row>
        <row r="335">
          <cell r="C335" t="str">
            <v>EA033SIU0S0-120-RT</v>
          </cell>
          <cell r="D335">
            <v>150</v>
          </cell>
          <cell r="E335">
            <v>90</v>
          </cell>
          <cell r="F335">
            <v>1216.7125405047805</v>
          </cell>
          <cell r="G335">
            <v>1</v>
          </cell>
          <cell r="H335" t="str">
            <v>PA16/3200</v>
          </cell>
          <cell r="I335">
            <v>2227</v>
          </cell>
          <cell r="J335" t="str">
            <v>1 Poste autosoportable de acero (16/3200) de retención y terminal (90°) Tipo RTUS1-16</v>
          </cell>
        </row>
        <row r="336">
          <cell r="C336" t="str">
            <v>EC033SIU0S0-150-S1</v>
          </cell>
          <cell r="D336">
            <v>150</v>
          </cell>
          <cell r="E336">
            <v>3</v>
          </cell>
          <cell r="F336">
            <v>150.65991989980131</v>
          </cell>
          <cell r="G336">
            <v>1</v>
          </cell>
          <cell r="H336" t="str">
            <v>PC16/500</v>
          </cell>
          <cell r="I336">
            <v>3157</v>
          </cell>
          <cell r="J336" t="str">
            <v>1 Poste de concreto (16/500) de suspensión (3°) Tipo SUS1-16</v>
          </cell>
        </row>
        <row r="337">
          <cell r="C337" t="str">
            <v>EA033SIU0S0-150-S3</v>
          </cell>
          <cell r="D337">
            <v>150</v>
          </cell>
          <cell r="E337">
            <v>30</v>
          </cell>
          <cell r="F337">
            <v>599.60333261024039</v>
          </cell>
          <cell r="G337">
            <v>1</v>
          </cell>
          <cell r="H337" t="str">
            <v>PA16/1700</v>
          </cell>
          <cell r="I337">
            <v>1477</v>
          </cell>
          <cell r="J337" t="str">
            <v>1 Poste autosoportable de acero (16/1700) de suspensión (30°) Tipo SUS11-16</v>
          </cell>
        </row>
        <row r="338">
          <cell r="C338" t="str">
            <v>EA033SIU0S0-150-A2</v>
          </cell>
          <cell r="D338">
            <v>150</v>
          </cell>
          <cell r="E338">
            <v>50</v>
          </cell>
          <cell r="F338">
            <v>915.69650890993216</v>
          </cell>
          <cell r="G338">
            <v>1</v>
          </cell>
          <cell r="H338" t="str">
            <v>PA16/2400</v>
          </cell>
          <cell r="I338">
            <v>1848</v>
          </cell>
          <cell r="J338" t="str">
            <v>1 Poste autosoportable de acero (16/2400) de ángulo mayor (50°) Tipo AUS1-16</v>
          </cell>
        </row>
        <row r="339">
          <cell r="C339" t="str">
            <v>EA033SIU0S0-150-RT</v>
          </cell>
          <cell r="D339">
            <v>150</v>
          </cell>
          <cell r="E339">
            <v>90</v>
          </cell>
          <cell r="F339">
            <v>1464.6910741957518</v>
          </cell>
          <cell r="G339">
            <v>1</v>
          </cell>
          <cell r="H339" t="str">
            <v>PA16/3800</v>
          </cell>
          <cell r="I339">
            <v>2491</v>
          </cell>
          <cell r="J339" t="str">
            <v>1 Poste autosoportable de acero (16/3800) de retención y terminal (90°) Tipo RTUS1-16</v>
          </cell>
        </row>
        <row r="340">
          <cell r="C340" t="str">
            <v>EC033SIU0S0-185-S1</v>
          </cell>
          <cell r="D340">
            <v>150</v>
          </cell>
          <cell r="E340">
            <v>3</v>
          </cell>
          <cell r="F340">
            <v>170.82570014756772</v>
          </cell>
          <cell r="G340">
            <v>1</v>
          </cell>
          <cell r="H340" t="str">
            <v>PC16/600</v>
          </cell>
          <cell r="I340">
            <v>3234</v>
          </cell>
          <cell r="J340" t="str">
            <v>1 Poste de concreto (16/600) de suspensión (3°) Tipo SUS1-16</v>
          </cell>
        </row>
        <row r="341">
          <cell r="C341" t="str">
            <v>EA033SIU0S0-185-S3</v>
          </cell>
          <cell r="D341">
            <v>150</v>
          </cell>
          <cell r="E341">
            <v>30</v>
          </cell>
          <cell r="F341">
            <v>703.2271386621187</v>
          </cell>
          <cell r="G341">
            <v>1</v>
          </cell>
          <cell r="H341" t="str">
            <v>PA16/1950</v>
          </cell>
          <cell r="I341">
            <v>1614</v>
          </cell>
          <cell r="J341" t="str">
            <v>1 Poste autosoportable de acero (16/1950) de suspensión (30°) Tipo SUS11-16</v>
          </cell>
        </row>
        <row r="342">
          <cell r="C342" t="str">
            <v>EA033SIU0S0-185-A2</v>
          </cell>
          <cell r="D342">
            <v>150</v>
          </cell>
          <cell r="E342">
            <v>50</v>
          </cell>
          <cell r="F342">
            <v>1078.0816459385906</v>
          </cell>
          <cell r="G342">
            <v>1</v>
          </cell>
          <cell r="H342" t="str">
            <v>PA16/2850</v>
          </cell>
          <cell r="I342">
            <v>2066</v>
          </cell>
          <cell r="J342" t="str">
            <v>1 Poste autosoportable de acero (16/2850) de ángulo mayor (50°) Tipo AUS1-16</v>
          </cell>
        </row>
        <row r="343">
          <cell r="C343" t="str">
            <v>EA033SIU0S0-185-RT</v>
          </cell>
          <cell r="D343">
            <v>150</v>
          </cell>
          <cell r="E343">
            <v>90</v>
          </cell>
          <cell r="F343">
            <v>1729.1336226904139</v>
          </cell>
          <cell r="G343">
            <v>1</v>
          </cell>
          <cell r="H343" t="str">
            <v>PA16/4450</v>
          </cell>
          <cell r="I343">
            <v>2760</v>
          </cell>
          <cell r="J343" t="str">
            <v>1 Poste autosoportable de acero (16/4450) de retención y terminal (90°) Tipo RTUS1-16</v>
          </cell>
        </row>
        <row r="344">
          <cell r="C344" t="str">
            <v>EC033SIU0S0-300-S1</v>
          </cell>
          <cell r="D344">
            <v>150</v>
          </cell>
          <cell r="E344">
            <v>3</v>
          </cell>
          <cell r="F344">
            <v>232.9493314423687</v>
          </cell>
          <cell r="G344">
            <v>1</v>
          </cell>
          <cell r="H344" t="str">
            <v>PC16/700</v>
          </cell>
          <cell r="I344">
            <v>3311</v>
          </cell>
          <cell r="J344" t="str">
            <v>1 Poste de concreto (16/700) de suspensión (3°) Tipo SUS1-16</v>
          </cell>
        </row>
        <row r="345">
          <cell r="C345" t="str">
            <v>EA033SIU0S0-300-S3</v>
          </cell>
          <cell r="D345">
            <v>150</v>
          </cell>
          <cell r="E345">
            <v>30</v>
          </cell>
          <cell r="F345">
            <v>1035.8111660065051</v>
          </cell>
          <cell r="G345">
            <v>1</v>
          </cell>
          <cell r="H345" t="str">
            <v>PA16/2800</v>
          </cell>
          <cell r="I345">
            <v>2042</v>
          </cell>
          <cell r="J345" t="str">
            <v>1 Poste autosoportable de acero (16/2800) de suspensión (30°) Tipo SUS11-16</v>
          </cell>
        </row>
        <row r="346">
          <cell r="C346" t="str">
            <v>EA033SIU0S0-300-A2</v>
          </cell>
          <cell r="D346">
            <v>150</v>
          </cell>
          <cell r="E346">
            <v>50</v>
          </cell>
          <cell r="F346">
            <v>1601.0920905778582</v>
          </cell>
          <cell r="G346">
            <v>1</v>
          </cell>
          <cell r="H346" t="str">
            <v>PA16/4150</v>
          </cell>
          <cell r="I346">
            <v>2637</v>
          </cell>
          <cell r="J346" t="str">
            <v>1 Poste autosoportable de acero (16/4150) de ángulo mayor (50°) Tipo AUS1-16</v>
          </cell>
        </row>
        <row r="347">
          <cell r="C347" t="str">
            <v>EA033SIU0S0-300-RT</v>
          </cell>
          <cell r="D347">
            <v>150</v>
          </cell>
          <cell r="E347">
            <v>90</v>
          </cell>
          <cell r="F347">
            <v>2582.8790404966467</v>
          </cell>
          <cell r="G347">
            <v>1</v>
          </cell>
          <cell r="H347" t="str">
            <v>PA16/6600</v>
          </cell>
          <cell r="I347">
            <v>3566</v>
          </cell>
          <cell r="J347" t="str">
            <v>1 Poste autosoportable de acero (16/6600) de retención y terminal (90°) Tipo RTUS1-16</v>
          </cell>
        </row>
        <row r="348">
          <cell r="C348" t="str">
            <v>EC033SIU0D0-035-S1</v>
          </cell>
          <cell r="D348">
            <v>150</v>
          </cell>
          <cell r="E348">
            <v>3</v>
          </cell>
          <cell r="F348">
            <v>63.718056232028715</v>
          </cell>
          <cell r="G348">
            <v>1</v>
          </cell>
          <cell r="H348" t="str">
            <v>PC16/500</v>
          </cell>
          <cell r="I348">
            <v>3157</v>
          </cell>
          <cell r="J348" t="str">
            <v>1 Poste de concreto (16/500) de suspensión (3°) Tipo SUS2-16</v>
          </cell>
        </row>
        <row r="349">
          <cell r="C349" t="str">
            <v>EA033SIU0D0-035-S3</v>
          </cell>
          <cell r="D349">
            <v>150</v>
          </cell>
          <cell r="E349">
            <v>30</v>
          </cell>
          <cell r="F349">
            <v>207.52344194467219</v>
          </cell>
          <cell r="G349">
            <v>2</v>
          </cell>
          <cell r="H349" t="str">
            <v>PA16/650</v>
          </cell>
          <cell r="I349">
            <v>790</v>
          </cell>
          <cell r="J349" t="str">
            <v>2 Postes autosoportables de acero (16/650) de suspensión (30°) Tipo SUS21-16</v>
          </cell>
        </row>
        <row r="350">
          <cell r="C350" t="str">
            <v>EA033SIU0D0-035-A2</v>
          </cell>
          <cell r="D350">
            <v>150</v>
          </cell>
          <cell r="E350">
            <v>50</v>
          </cell>
          <cell r="F350">
            <v>308.77428971739596</v>
          </cell>
          <cell r="G350">
            <v>2</v>
          </cell>
          <cell r="H350" t="str">
            <v>PA16/900</v>
          </cell>
          <cell r="I350">
            <v>977</v>
          </cell>
          <cell r="J350" t="str">
            <v>2 Postes autosoportables de acero (16/900) de ángulo mayor (50°) Tipo AUS2-16</v>
          </cell>
        </row>
        <row r="351">
          <cell r="C351" t="str">
            <v>EA033SIU0D0-035-RT</v>
          </cell>
          <cell r="D351">
            <v>150</v>
          </cell>
          <cell r="E351">
            <v>90</v>
          </cell>
          <cell r="F351">
            <v>484.62802312765245</v>
          </cell>
          <cell r="G351">
            <v>2</v>
          </cell>
          <cell r="H351" t="str">
            <v>PA16/1350</v>
          </cell>
          <cell r="I351">
            <v>1271</v>
          </cell>
          <cell r="J351" t="str">
            <v>2 Postes autosoportables de acero (16/1350) de retención y terminal (90°) Tipo RTUS2-16</v>
          </cell>
        </row>
        <row r="352">
          <cell r="C352" t="str">
            <v>EC033SIU0D0-050-S1</v>
          </cell>
          <cell r="D352">
            <v>150</v>
          </cell>
          <cell r="E352">
            <v>3</v>
          </cell>
          <cell r="F352">
            <v>78.773929676365498</v>
          </cell>
          <cell r="G352">
            <v>1</v>
          </cell>
          <cell r="H352" t="str">
            <v>PC16/500</v>
          </cell>
          <cell r="I352">
            <v>3157</v>
          </cell>
          <cell r="J352" t="str">
            <v>1 Poste de concreto (16/500) de suspensión (3°) Tipo SUS2-16</v>
          </cell>
        </row>
        <row r="353">
          <cell r="C353" t="str">
            <v>EA033SIU0D0-050-S3</v>
          </cell>
          <cell r="D353">
            <v>150</v>
          </cell>
          <cell r="E353">
            <v>30</v>
          </cell>
          <cell r="F353">
            <v>271.89013422560248</v>
          </cell>
          <cell r="G353">
            <v>2</v>
          </cell>
          <cell r="H353" t="str">
            <v>PA16/800</v>
          </cell>
          <cell r="I353">
            <v>905</v>
          </cell>
          <cell r="J353" t="str">
            <v>2 Postes autosoportables de acero (16/800) de suspensión (30°) Tipo SUS21-16</v>
          </cell>
        </row>
        <row r="354">
          <cell r="C354" t="str">
            <v>EA033SIU0D0-050-A2</v>
          </cell>
          <cell r="D354">
            <v>150</v>
          </cell>
          <cell r="E354">
            <v>50</v>
          </cell>
          <cell r="F354">
            <v>407.8598639569546</v>
          </cell>
          <cell r="G354">
            <v>2</v>
          </cell>
          <cell r="H354" t="str">
            <v>PA16/1150</v>
          </cell>
          <cell r="I354">
            <v>1145</v>
          </cell>
          <cell r="J354" t="str">
            <v>2 Postes autosoportables de acero (16/1150) de ángulo mayor (50°) Tipo AUS2-16</v>
          </cell>
        </row>
        <row r="355">
          <cell r="C355" t="str">
            <v>EA033SIU0D0-050-RT</v>
          </cell>
          <cell r="D355">
            <v>150</v>
          </cell>
          <cell r="E355">
            <v>90</v>
          </cell>
          <cell r="F355">
            <v>644.01378394895301</v>
          </cell>
          <cell r="G355">
            <v>2</v>
          </cell>
          <cell r="H355" t="str">
            <v>PA16/1750</v>
          </cell>
          <cell r="I355">
            <v>1505</v>
          </cell>
          <cell r="J355" t="str">
            <v>2 Postes autosoportables de acero (16/1750) de retención y terminal (90°) Tipo RTUS2-16</v>
          </cell>
        </row>
        <row r="356">
          <cell r="C356" t="str">
            <v>EC033SIU0D0-070-S1</v>
          </cell>
          <cell r="D356">
            <v>150</v>
          </cell>
          <cell r="E356">
            <v>3</v>
          </cell>
          <cell r="F356">
            <v>93.054965450789254</v>
          </cell>
          <cell r="G356">
            <v>1</v>
          </cell>
          <cell r="H356" t="str">
            <v>PC16/600</v>
          </cell>
          <cell r="I356">
            <v>3234</v>
          </cell>
          <cell r="J356" t="str">
            <v>1 Poste de concreto (16/600) de suspensión (3°) Tipo SUS2-16</v>
          </cell>
        </row>
        <row r="357">
          <cell r="C357" t="str">
            <v>EA033SIU0D0-070-S3</v>
          </cell>
          <cell r="D357">
            <v>150</v>
          </cell>
          <cell r="E357">
            <v>30</v>
          </cell>
          <cell r="F357">
            <v>328.59578277149819</v>
          </cell>
          <cell r="G357">
            <v>2</v>
          </cell>
          <cell r="H357" t="str">
            <v>PA16/950</v>
          </cell>
          <cell r="I357">
            <v>1012</v>
          </cell>
          <cell r="J357" t="str">
            <v>2 Postes autosoportables de acero (16/950) de suspensión (30°) Tipo SUS21-16</v>
          </cell>
        </row>
        <row r="358">
          <cell r="C358" t="str">
            <v>EA033SIU0D0-070-A2</v>
          </cell>
          <cell r="D358">
            <v>150</v>
          </cell>
          <cell r="E358">
            <v>50</v>
          </cell>
          <cell r="F358">
            <v>494.43593764898856</v>
          </cell>
          <cell r="G358">
            <v>2</v>
          </cell>
          <cell r="H358" t="str">
            <v>PA16/1350</v>
          </cell>
          <cell r="I358">
            <v>1271</v>
          </cell>
          <cell r="J358" t="str">
            <v>2 Postes autosoportables de acero (16/1350) de ángulo mayor (50°) Tipo AUS2-16</v>
          </cell>
        </row>
        <row r="359">
          <cell r="C359" t="str">
            <v>EA033SIU0D0-070-RT</v>
          </cell>
          <cell r="D359">
            <v>150</v>
          </cell>
          <cell r="E359">
            <v>90</v>
          </cell>
          <cell r="F359">
            <v>782.46918404713188</v>
          </cell>
          <cell r="G359">
            <v>2</v>
          </cell>
          <cell r="H359" t="str">
            <v>PA16/2100</v>
          </cell>
          <cell r="I359">
            <v>1694</v>
          </cell>
          <cell r="J359" t="str">
            <v>2 Postes autosoportables de acero (16/2100) de retención y terminal (90°) Tipo RTUS2-16</v>
          </cell>
        </row>
        <row r="360">
          <cell r="C360" t="str">
            <v>EC033SIU0D0-120-S1</v>
          </cell>
          <cell r="D360">
            <v>150</v>
          </cell>
          <cell r="E360">
            <v>3</v>
          </cell>
          <cell r="F360">
            <v>130.49327109671924</v>
          </cell>
          <cell r="G360">
            <v>1</v>
          </cell>
          <cell r="H360" t="str">
            <v>PC16/800</v>
          </cell>
          <cell r="I360">
            <v>3388</v>
          </cell>
          <cell r="J360" t="str">
            <v>1 Poste de concreto (16/800) de suspensión (3°) Tipo SUS2-16</v>
          </cell>
        </row>
        <row r="361">
          <cell r="C361" t="str">
            <v>EA033SIU0D0-120-S3</v>
          </cell>
          <cell r="D361">
            <v>150</v>
          </cell>
          <cell r="E361">
            <v>30</v>
          </cell>
          <cell r="F361">
            <v>501.60394390354111</v>
          </cell>
          <cell r="G361">
            <v>2</v>
          </cell>
          <cell r="H361" t="str">
            <v>PA16/1400</v>
          </cell>
          <cell r="I361">
            <v>1301</v>
          </cell>
          <cell r="J361" t="str">
            <v>2 Postes autosoportables de acero (16/1400) de suspensión (30°) Tipo SUS21-16</v>
          </cell>
        </row>
        <row r="362">
          <cell r="C362" t="str">
            <v>EA033SIU0D0-120-A2</v>
          </cell>
          <cell r="D362">
            <v>150</v>
          </cell>
          <cell r="E362">
            <v>50</v>
          </cell>
          <cell r="F362">
            <v>762.89645428476376</v>
          </cell>
          <cell r="G362">
            <v>2</v>
          </cell>
          <cell r="H362" t="str">
            <v>PA16/2050</v>
          </cell>
          <cell r="I362">
            <v>1668</v>
          </cell>
          <cell r="J362" t="str">
            <v>2 Postes autosoportables de acero (16/2050) de ángulo mayor (50°) Tipo AUS2-16</v>
          </cell>
        </row>
        <row r="363">
          <cell r="C363" t="str">
            <v>EA033SIU0D0-120-RT</v>
          </cell>
          <cell r="D363">
            <v>150</v>
          </cell>
          <cell r="E363">
            <v>90</v>
          </cell>
          <cell r="F363">
            <v>1216.7125405047805</v>
          </cell>
          <cell r="G363">
            <v>2</v>
          </cell>
          <cell r="H363" t="str">
            <v>PA16/3200</v>
          </cell>
          <cell r="I363">
            <v>2227</v>
          </cell>
          <cell r="J363" t="str">
            <v>2 Postes autosoportables de acero (16/3200) de retención y terminal (90°) Tipo RTUS2-16</v>
          </cell>
        </row>
        <row r="364">
          <cell r="C364" t="str">
            <v>EC033SIU0D0-150-S1</v>
          </cell>
          <cell r="D364">
            <v>150</v>
          </cell>
          <cell r="E364">
            <v>3</v>
          </cell>
          <cell r="F364">
            <v>150.65991989980131</v>
          </cell>
          <cell r="G364">
            <v>1</v>
          </cell>
          <cell r="H364" t="str">
            <v>PC16/900</v>
          </cell>
          <cell r="I364">
            <v>3465</v>
          </cell>
          <cell r="J364" t="str">
            <v>1 Poste de concreto (16/900) de suspensión (3°) Tipo SUS2-16</v>
          </cell>
        </row>
        <row r="365">
          <cell r="C365" t="str">
            <v>EA033SIU0D0-150-S3</v>
          </cell>
          <cell r="D365">
            <v>150</v>
          </cell>
          <cell r="E365">
            <v>30</v>
          </cell>
          <cell r="F365">
            <v>599.60333261024039</v>
          </cell>
          <cell r="G365">
            <v>2</v>
          </cell>
          <cell r="H365" t="str">
            <v>PA16/1600</v>
          </cell>
          <cell r="I365">
            <v>1419</v>
          </cell>
          <cell r="J365" t="str">
            <v>2 Postes autosoportables de acero (16/1600) de suspensión (30°) Tipo SUS21-16</v>
          </cell>
        </row>
        <row r="366">
          <cell r="C366" t="str">
            <v>EA033SIU0D0-150-A2</v>
          </cell>
          <cell r="D366">
            <v>150</v>
          </cell>
          <cell r="E366">
            <v>50</v>
          </cell>
          <cell r="F366">
            <v>915.69650890993216</v>
          </cell>
          <cell r="G366">
            <v>2</v>
          </cell>
          <cell r="H366" t="str">
            <v>PA16/2400</v>
          </cell>
          <cell r="I366">
            <v>1848</v>
          </cell>
          <cell r="J366" t="str">
            <v>2 Postes autosoportables de acero (16/2400) de ángulo mayor (50°) Tipo AUS2-16</v>
          </cell>
        </row>
        <row r="367">
          <cell r="C367" t="str">
            <v>EA033SIU0D0-150-RT</v>
          </cell>
          <cell r="D367">
            <v>150</v>
          </cell>
          <cell r="E367">
            <v>90</v>
          </cell>
          <cell r="F367">
            <v>1464.6910741957518</v>
          </cell>
          <cell r="G367">
            <v>2</v>
          </cell>
          <cell r="H367" t="str">
            <v>PA16/3800</v>
          </cell>
          <cell r="I367">
            <v>2491</v>
          </cell>
          <cell r="J367" t="str">
            <v>2 Postes autosoportables de acero (16/3800) de retención y terminal (90°) Tipo RTUS2-16</v>
          </cell>
        </row>
        <row r="368">
          <cell r="C368" t="str">
            <v>EC033SIU0D0-185-S1</v>
          </cell>
          <cell r="D368">
            <v>150</v>
          </cell>
          <cell r="E368">
            <v>3</v>
          </cell>
          <cell r="F368">
            <v>170.82570014756772</v>
          </cell>
          <cell r="G368">
            <v>1</v>
          </cell>
          <cell r="H368" t="str">
            <v>PC16/1000</v>
          </cell>
          <cell r="I368">
            <v>3542</v>
          </cell>
          <cell r="J368" t="str">
            <v>1 Poste de concreto (16/1000) de suspensión (3°) Tipo SUS2-16</v>
          </cell>
        </row>
        <row r="369">
          <cell r="C369" t="str">
            <v>EA033SIU0D0-185-S3</v>
          </cell>
          <cell r="D369">
            <v>150</v>
          </cell>
          <cell r="E369">
            <v>30</v>
          </cell>
          <cell r="F369">
            <v>703.2271386621187</v>
          </cell>
          <cell r="G369">
            <v>2</v>
          </cell>
          <cell r="H369" t="str">
            <v>PA16/1900</v>
          </cell>
          <cell r="I369">
            <v>1587</v>
          </cell>
          <cell r="J369" t="str">
            <v>2 Postes autosoportables de acero (16/1900) de suspensión (30°) Tipo SUS21-16</v>
          </cell>
        </row>
        <row r="370">
          <cell r="C370" t="str">
            <v>EA033SIU0D0-185-A2</v>
          </cell>
          <cell r="D370">
            <v>150</v>
          </cell>
          <cell r="E370">
            <v>50</v>
          </cell>
          <cell r="F370">
            <v>1078.0816459385906</v>
          </cell>
          <cell r="G370">
            <v>2</v>
          </cell>
          <cell r="H370" t="str">
            <v>PA16/2850</v>
          </cell>
          <cell r="I370">
            <v>2066</v>
          </cell>
          <cell r="J370" t="str">
            <v>2 Postes autosoportables de acero (16/2850) de ángulo mayor (50°) Tipo AUS2-16</v>
          </cell>
        </row>
        <row r="371">
          <cell r="C371" t="str">
            <v>EA033SIU0D0-185-RT</v>
          </cell>
          <cell r="D371">
            <v>150</v>
          </cell>
          <cell r="E371">
            <v>90</v>
          </cell>
          <cell r="F371">
            <v>1729.1336226904139</v>
          </cell>
          <cell r="G371">
            <v>2</v>
          </cell>
          <cell r="H371" t="str">
            <v>PA16/4450</v>
          </cell>
          <cell r="I371">
            <v>2760</v>
          </cell>
          <cell r="J371" t="str">
            <v>2 Postes autosoportables de acero (16/4450) de retención y terminal (90°) Tipo RTUS2-16</v>
          </cell>
        </row>
        <row r="372">
          <cell r="C372" t="str">
            <v>EC033SEU0S0-035-S1</v>
          </cell>
          <cell r="D372">
            <v>150</v>
          </cell>
          <cell r="E372">
            <v>3</v>
          </cell>
          <cell r="F372">
            <v>50.687794970191511</v>
          </cell>
          <cell r="G372">
            <v>1</v>
          </cell>
          <cell r="H372" t="str">
            <v>PC16/300</v>
          </cell>
          <cell r="I372">
            <v>3003</v>
          </cell>
          <cell r="J372" t="str">
            <v>1 Poste de concreto (16/300) de suspensión (3°) Tipo SUS1-16</v>
          </cell>
        </row>
        <row r="373">
          <cell r="C373" t="str">
            <v>EA033SEU0S0-035-S3</v>
          </cell>
          <cell r="D373">
            <v>150</v>
          </cell>
          <cell r="E373">
            <v>30</v>
          </cell>
          <cell r="F373">
            <v>193.15781504723367</v>
          </cell>
          <cell r="G373">
            <v>1</v>
          </cell>
          <cell r="H373" t="str">
            <v>PA16/600</v>
          </cell>
          <cell r="I373">
            <v>750</v>
          </cell>
          <cell r="J373" t="str">
            <v>1 Poste autosoportable de acero (16/600) de suspensión (30°) Tipo SUS11-16</v>
          </cell>
        </row>
        <row r="374">
          <cell r="C374" t="str">
            <v>EA033SEU0S0-035-A2</v>
          </cell>
          <cell r="D374">
            <v>150</v>
          </cell>
          <cell r="E374">
            <v>50</v>
          </cell>
          <cell r="F374">
            <v>293.46845531645431</v>
          </cell>
          <cell r="G374">
            <v>1</v>
          </cell>
          <cell r="H374" t="str">
            <v>PA16/850</v>
          </cell>
          <cell r="I374">
            <v>941</v>
          </cell>
          <cell r="J374" t="str">
            <v>1 Poste autosoportable de acero (16/850) de ángulo mayor (50°) Tipo AUS1-16</v>
          </cell>
        </row>
        <row r="375">
          <cell r="C375" t="str">
            <v>EA033SEU0S0-035-RT</v>
          </cell>
          <cell r="D375">
            <v>150</v>
          </cell>
          <cell r="E375">
            <v>90</v>
          </cell>
          <cell r="F375">
            <v>467.68922462509164</v>
          </cell>
          <cell r="G375">
            <v>1</v>
          </cell>
          <cell r="H375" t="str">
            <v>PA16/1250</v>
          </cell>
          <cell r="I375">
            <v>1209</v>
          </cell>
          <cell r="J375" t="str">
            <v>1 Poste autosoportable de acero (16/1250) de retención y terminal (90°) Tipo RTUS1-16</v>
          </cell>
        </row>
        <row r="376">
          <cell r="C376" t="str">
            <v>EC033SEU0S0-050-S1</v>
          </cell>
          <cell r="D376">
            <v>150</v>
          </cell>
          <cell r="E376">
            <v>3</v>
          </cell>
          <cell r="F376">
            <v>63.712147823622061</v>
          </cell>
          <cell r="G376">
            <v>1</v>
          </cell>
          <cell r="H376" t="str">
            <v>PC16/300</v>
          </cell>
          <cell r="I376">
            <v>3003</v>
          </cell>
          <cell r="J376" t="str">
            <v>1 Poste de concreto (16/300) de suspensión (3°) Tipo SUS1-16</v>
          </cell>
        </row>
        <row r="377">
          <cell r="C377" t="str">
            <v>EA033SEU0S0-050-S3</v>
          </cell>
          <cell r="D377">
            <v>150</v>
          </cell>
          <cell r="E377">
            <v>30</v>
          </cell>
          <cell r="F377">
            <v>260.33194235058642</v>
          </cell>
          <cell r="G377">
            <v>1</v>
          </cell>
          <cell r="H377" t="str">
            <v>PA16/800</v>
          </cell>
          <cell r="I377">
            <v>905</v>
          </cell>
          <cell r="J377" t="str">
            <v>1 Poste autosoportable de acero (16/800) de suspensión (30°) Tipo SUS11-16</v>
          </cell>
        </row>
        <row r="378">
          <cell r="C378" t="str">
            <v>EA033SEU0S0-050-A2</v>
          </cell>
          <cell r="D378">
            <v>150</v>
          </cell>
          <cell r="E378">
            <v>50</v>
          </cell>
          <cell r="F378">
            <v>398.76848828450954</v>
          </cell>
          <cell r="G378">
            <v>1</v>
          </cell>
          <cell r="H378" t="str">
            <v>PA16/1100</v>
          </cell>
          <cell r="I378">
            <v>1113</v>
          </cell>
          <cell r="J378" t="str">
            <v>1 Poste autosoportable de acero (16/1100) de ángulo mayor (50°) Tipo AUS1-16</v>
          </cell>
        </row>
        <row r="379">
          <cell r="C379" t="str">
            <v>EA033SEU0S0-050-RT</v>
          </cell>
          <cell r="D379">
            <v>150</v>
          </cell>
          <cell r="E379">
            <v>90</v>
          </cell>
          <cell r="F379">
            <v>639.20680537936244</v>
          </cell>
          <cell r="G379">
            <v>1</v>
          </cell>
          <cell r="H379" t="str">
            <v>PA16/1700</v>
          </cell>
          <cell r="I379">
            <v>1477</v>
          </cell>
          <cell r="J379" t="str">
            <v>1 Poste autosoportable de acero (16/1700) de retención y terminal (90°) Tipo RTUS1-16</v>
          </cell>
        </row>
        <row r="380">
          <cell r="C380" t="str">
            <v>EC033SEU0S0-070-S1</v>
          </cell>
          <cell r="D380">
            <v>150</v>
          </cell>
          <cell r="E380">
            <v>3</v>
          </cell>
          <cell r="F380">
            <v>75.978416254056611</v>
          </cell>
          <cell r="G380">
            <v>1</v>
          </cell>
          <cell r="H380" t="str">
            <v>PC16/300</v>
          </cell>
          <cell r="I380">
            <v>3003</v>
          </cell>
          <cell r="J380" t="str">
            <v>1 Poste de concreto (16/300) de suspensión (3°) Tipo SUS1-16</v>
          </cell>
        </row>
        <row r="381">
          <cell r="C381" t="str">
            <v>EA033SEU0S0-070-S3</v>
          </cell>
          <cell r="D381">
            <v>150</v>
          </cell>
          <cell r="E381">
            <v>30</v>
          </cell>
          <cell r="F381">
            <v>320.01067010777018</v>
          </cell>
          <cell r="G381">
            <v>1</v>
          </cell>
          <cell r="H381" t="str">
            <v>PA16/950</v>
          </cell>
          <cell r="I381">
            <v>1012</v>
          </cell>
          <cell r="J381" t="str">
            <v>1 Poste autosoportable de acero (16/950) de suspensión (30°) Tipo SUS11-16</v>
          </cell>
        </row>
        <row r="382">
          <cell r="C382" t="str">
            <v>EA033SEU0S0-070-A2</v>
          </cell>
          <cell r="D382">
            <v>150</v>
          </cell>
          <cell r="E382">
            <v>50</v>
          </cell>
          <cell r="F382">
            <v>491.82949639255412</v>
          </cell>
          <cell r="G382">
            <v>1</v>
          </cell>
          <cell r="H382" t="str">
            <v>PA16/1350</v>
          </cell>
          <cell r="I382">
            <v>1271</v>
          </cell>
          <cell r="J382" t="str">
            <v>1 Poste autosoportable de acero (16/1350) de ángulo mayor (50°) Tipo AUS1-16</v>
          </cell>
        </row>
        <row r="383">
          <cell r="C383" t="str">
            <v>EA033SEU0S0-070-RT</v>
          </cell>
          <cell r="D383">
            <v>150</v>
          </cell>
          <cell r="E383">
            <v>90</v>
          </cell>
          <cell r="F383">
            <v>790.24657375047082</v>
          </cell>
          <cell r="G383">
            <v>1</v>
          </cell>
          <cell r="H383" t="str">
            <v>PA16/2100</v>
          </cell>
          <cell r="I383">
            <v>1694</v>
          </cell>
          <cell r="J383" t="str">
            <v>1 Poste autosoportable de acero (16/2100) de retención y terminal (90°) Tipo RTUS1-16</v>
          </cell>
        </row>
        <row r="384">
          <cell r="C384" t="str">
            <v>EC033SEU0S0-120-S1</v>
          </cell>
          <cell r="D384">
            <v>150</v>
          </cell>
          <cell r="E384">
            <v>3</v>
          </cell>
          <cell r="F384">
            <v>110.07557781843352</v>
          </cell>
          <cell r="G384">
            <v>1</v>
          </cell>
          <cell r="H384" t="str">
            <v>PC16/400</v>
          </cell>
          <cell r="I384">
            <v>3080</v>
          </cell>
          <cell r="J384" t="str">
            <v>1 Poste de concreto (16/400) de suspensión (3°) Tipo SUS1-16</v>
          </cell>
        </row>
        <row r="385">
          <cell r="C385" t="str">
            <v>EA033SEU0S0-120-S3</v>
          </cell>
          <cell r="D385">
            <v>150</v>
          </cell>
          <cell r="E385">
            <v>30</v>
          </cell>
          <cell r="F385">
            <v>513.40252818937813</v>
          </cell>
          <cell r="G385">
            <v>1</v>
          </cell>
          <cell r="H385" t="str">
            <v>PA16/1450</v>
          </cell>
          <cell r="I385">
            <v>1331</v>
          </cell>
          <cell r="J385" t="str">
            <v>1 Poste autosoportable de acero (16/1450) de suspensión (30°) Tipo SUS11-16</v>
          </cell>
        </row>
        <row r="386">
          <cell r="C386" t="str">
            <v>EA033SEU0S0-120-A2</v>
          </cell>
          <cell r="D386">
            <v>150</v>
          </cell>
          <cell r="E386">
            <v>50</v>
          </cell>
          <cell r="F386">
            <v>797.37795409065586</v>
          </cell>
          <cell r="G386">
            <v>1</v>
          </cell>
          <cell r="H386" t="str">
            <v>PA16/2100</v>
          </cell>
          <cell r="I386">
            <v>1694</v>
          </cell>
          <cell r="J386" t="str">
            <v>1 Poste autosoportable de acero (16/2100) de ángulo mayor (50°) Tipo AUS1-16</v>
          </cell>
        </row>
        <row r="387">
          <cell r="C387" t="str">
            <v>EA033SEU0S0-120-RT</v>
          </cell>
          <cell r="D387">
            <v>150</v>
          </cell>
          <cell r="E387">
            <v>90</v>
          </cell>
          <cell r="F387">
            <v>1290.5900104835337</v>
          </cell>
          <cell r="G387">
            <v>1</v>
          </cell>
          <cell r="H387" t="str">
            <v>PA16/3350</v>
          </cell>
          <cell r="I387">
            <v>2295</v>
          </cell>
          <cell r="J387" t="str">
            <v>1 Poste autosoportable de acero (16/3350) de retención y terminal (90°) Tipo RTUS1-16</v>
          </cell>
        </row>
        <row r="388">
          <cell r="C388" t="str">
            <v>EC033SEU0S0-150-S1</v>
          </cell>
          <cell r="D388">
            <v>150</v>
          </cell>
          <cell r="E388">
            <v>3</v>
          </cell>
          <cell r="F388">
            <v>128.89755127376486</v>
          </cell>
          <cell r="G388">
            <v>1</v>
          </cell>
          <cell r="H388" t="str">
            <v>PC16/500</v>
          </cell>
          <cell r="I388">
            <v>3157</v>
          </cell>
          <cell r="J388" t="str">
            <v>1 Poste de concreto (16/500) de suspensión (3°) Tipo SUS1-16</v>
          </cell>
        </row>
        <row r="389">
          <cell r="C389" t="str">
            <v>EA033SEU0S0-150-S3</v>
          </cell>
          <cell r="D389">
            <v>150</v>
          </cell>
          <cell r="E389">
            <v>30</v>
          </cell>
          <cell r="F389">
            <v>625.57912224646566</v>
          </cell>
          <cell r="G389">
            <v>1</v>
          </cell>
          <cell r="H389" t="str">
            <v>PA16/1750</v>
          </cell>
          <cell r="I389">
            <v>1505</v>
          </cell>
          <cell r="J389" t="str">
            <v>1 Poste autosoportable de acero (16/1750) de suspensión (30°) Tipo SUS11-16</v>
          </cell>
        </row>
        <row r="390">
          <cell r="C390" t="str">
            <v>EA033SEU0S0-150-A2</v>
          </cell>
          <cell r="D390">
            <v>150</v>
          </cell>
          <cell r="E390">
            <v>50</v>
          </cell>
          <cell r="F390">
            <v>975.28389780031171</v>
          </cell>
          <cell r="G390">
            <v>1</v>
          </cell>
          <cell r="H390" t="str">
            <v>PA16/2550</v>
          </cell>
          <cell r="I390">
            <v>1922</v>
          </cell>
          <cell r="J390" t="str">
            <v>1 Poste autosoportable de acero (16/2550) de ángulo mayor (50°) Tipo AUS1-16</v>
          </cell>
        </row>
        <row r="391">
          <cell r="C391" t="str">
            <v>EA033SEU0S0-150-RT</v>
          </cell>
          <cell r="D391">
            <v>150</v>
          </cell>
          <cell r="E391">
            <v>90</v>
          </cell>
          <cell r="F391">
            <v>1582.6555072764193</v>
          </cell>
          <cell r="G391">
            <v>1</v>
          </cell>
          <cell r="H391" t="str">
            <v>PA16/4100</v>
          </cell>
          <cell r="I391">
            <v>2617</v>
          </cell>
          <cell r="J391" t="str">
            <v>1 Poste autosoportable de acero (16/4100) de retención y terminal (90°) Tipo RTUS1-16</v>
          </cell>
        </row>
        <row r="392">
          <cell r="C392" t="str">
            <v>EC033SEU0D0-035-S1</v>
          </cell>
          <cell r="D392">
            <v>150</v>
          </cell>
          <cell r="E392">
            <v>3</v>
          </cell>
          <cell r="F392">
            <v>50.687794970191511</v>
          </cell>
          <cell r="G392">
            <v>1</v>
          </cell>
          <cell r="H392" t="str">
            <v>PC16/400</v>
          </cell>
          <cell r="I392">
            <v>3080</v>
          </cell>
          <cell r="J392" t="str">
            <v>1 Poste de concreto (16/400) de suspensión (3°) Tipo SUS2-16</v>
          </cell>
        </row>
        <row r="393">
          <cell r="C393" t="str">
            <v>EA033SEU0D0-035-S3</v>
          </cell>
          <cell r="D393">
            <v>150</v>
          </cell>
          <cell r="E393">
            <v>30</v>
          </cell>
          <cell r="F393">
            <v>193.15781504723367</v>
          </cell>
          <cell r="G393">
            <v>2</v>
          </cell>
          <cell r="H393" t="str">
            <v>PA16/600</v>
          </cell>
          <cell r="I393">
            <v>750</v>
          </cell>
          <cell r="J393" t="str">
            <v>2 Postes autosoportables de acero (16/600) de suspensión (30°) Tipo SUS21-16</v>
          </cell>
        </row>
        <row r="394">
          <cell r="C394" t="str">
            <v>EA033SEU0D0-035-A2</v>
          </cell>
          <cell r="D394">
            <v>150</v>
          </cell>
          <cell r="E394">
            <v>50</v>
          </cell>
          <cell r="F394">
            <v>293.46845531645431</v>
          </cell>
          <cell r="G394">
            <v>2</v>
          </cell>
          <cell r="H394" t="str">
            <v>PA16/850</v>
          </cell>
          <cell r="I394">
            <v>941</v>
          </cell>
          <cell r="J394" t="str">
            <v>2 Postes autosoportables de acero (16/850) de ángulo mayor (50°) Tipo AUS2-16</v>
          </cell>
        </row>
        <row r="395">
          <cell r="C395" t="str">
            <v>EA033SEU0D0-035-RT</v>
          </cell>
          <cell r="D395">
            <v>150</v>
          </cell>
          <cell r="E395">
            <v>90</v>
          </cell>
          <cell r="F395">
            <v>467.68922462509164</v>
          </cell>
          <cell r="G395">
            <v>2</v>
          </cell>
          <cell r="H395" t="str">
            <v>PA16/1250</v>
          </cell>
          <cell r="I395">
            <v>1209</v>
          </cell>
          <cell r="J395" t="str">
            <v>2 Postes autosoportables de acero (16/1250) de retención y terminal (90°) Tipo RTUS2-16</v>
          </cell>
        </row>
        <row r="396">
          <cell r="C396" t="str">
            <v>EC033SEU0D0-050-S1</v>
          </cell>
          <cell r="D396">
            <v>150</v>
          </cell>
          <cell r="E396">
            <v>3</v>
          </cell>
          <cell r="F396">
            <v>63.712147823622061</v>
          </cell>
          <cell r="G396">
            <v>1</v>
          </cell>
          <cell r="H396" t="str">
            <v>PC16/500</v>
          </cell>
          <cell r="I396">
            <v>3157</v>
          </cell>
          <cell r="J396" t="str">
            <v>1 Poste de concreto (16/500) de suspensión (3°) Tipo SUS2-16</v>
          </cell>
        </row>
        <row r="397">
          <cell r="C397" t="str">
            <v>EA033SEU0D0-050-S3</v>
          </cell>
          <cell r="D397">
            <v>150</v>
          </cell>
          <cell r="E397">
            <v>30</v>
          </cell>
          <cell r="F397">
            <v>260.33194235058642</v>
          </cell>
          <cell r="G397">
            <v>2</v>
          </cell>
          <cell r="H397" t="str">
            <v>PA16/750</v>
          </cell>
          <cell r="I397">
            <v>867</v>
          </cell>
          <cell r="J397" t="str">
            <v>2 Postes autosoportables de acero (16/750) de suspensión (30°) Tipo SUS21-16</v>
          </cell>
        </row>
        <row r="398">
          <cell r="C398" t="str">
            <v>EA033SEU0D0-050-A2</v>
          </cell>
          <cell r="D398">
            <v>150</v>
          </cell>
          <cell r="E398">
            <v>50</v>
          </cell>
          <cell r="F398">
            <v>398.76848828450954</v>
          </cell>
          <cell r="G398">
            <v>2</v>
          </cell>
          <cell r="H398" t="str">
            <v>PA16/1100</v>
          </cell>
          <cell r="I398">
            <v>1113</v>
          </cell>
          <cell r="J398" t="str">
            <v>2 Postes autosoportables de acero (16/1100) de ángulo mayor (50°) Tipo AUS2-16</v>
          </cell>
        </row>
        <row r="399">
          <cell r="C399" t="str">
            <v>EA033SEU0D0-050-RT</v>
          </cell>
          <cell r="D399">
            <v>150</v>
          </cell>
          <cell r="E399">
            <v>90</v>
          </cell>
          <cell r="F399">
            <v>639.20680537936244</v>
          </cell>
          <cell r="G399">
            <v>2</v>
          </cell>
          <cell r="H399" t="str">
            <v>PA16/1700</v>
          </cell>
          <cell r="I399">
            <v>1477</v>
          </cell>
          <cell r="J399" t="str">
            <v>2 Postes autosoportables de acero (16/1700) de retención y terminal (90°) Tipo RTUS2-16</v>
          </cell>
        </row>
        <row r="400">
          <cell r="C400" t="str">
            <v>EC033SEU0D0-070-S1</v>
          </cell>
          <cell r="D400">
            <v>150</v>
          </cell>
          <cell r="E400">
            <v>3</v>
          </cell>
          <cell r="F400">
            <v>75.978416254056611</v>
          </cell>
          <cell r="G400">
            <v>1</v>
          </cell>
          <cell r="H400" t="str">
            <v>PC16/500</v>
          </cell>
          <cell r="I400">
            <v>3157</v>
          </cell>
          <cell r="J400" t="str">
            <v>1 Poste de concreto (16/500) de suspensión (3°) Tipo SUS2-16</v>
          </cell>
        </row>
        <row r="401">
          <cell r="C401" t="str">
            <v>EA033SEU0D0-070-S3</v>
          </cell>
          <cell r="D401">
            <v>150</v>
          </cell>
          <cell r="E401">
            <v>30</v>
          </cell>
          <cell r="F401">
            <v>320.01067010777018</v>
          </cell>
          <cell r="G401">
            <v>2</v>
          </cell>
          <cell r="H401" t="str">
            <v>PA16/900</v>
          </cell>
          <cell r="I401">
            <v>977</v>
          </cell>
          <cell r="J401" t="str">
            <v>2 Postes autosoportables de acero (16/900) de suspensión (30°) Tipo SUS21-16</v>
          </cell>
        </row>
        <row r="402">
          <cell r="C402" t="str">
            <v>EA033SEU0D0-070-A2</v>
          </cell>
          <cell r="D402">
            <v>150</v>
          </cell>
          <cell r="E402">
            <v>50</v>
          </cell>
          <cell r="F402">
            <v>491.82949639255412</v>
          </cell>
          <cell r="G402">
            <v>2</v>
          </cell>
          <cell r="H402" t="str">
            <v>PA16/1350</v>
          </cell>
          <cell r="I402">
            <v>1271</v>
          </cell>
          <cell r="J402" t="str">
            <v>2 Postes autosoportables de acero (16/1350) de ángulo mayor (50°) Tipo AUS2-16</v>
          </cell>
        </row>
        <row r="403">
          <cell r="C403" t="str">
            <v>EA033SEU0D0-070-RT</v>
          </cell>
          <cell r="D403">
            <v>150</v>
          </cell>
          <cell r="E403">
            <v>90</v>
          </cell>
          <cell r="F403">
            <v>790.24657375047082</v>
          </cell>
          <cell r="G403">
            <v>2</v>
          </cell>
          <cell r="H403" t="str">
            <v>PA16/2100</v>
          </cell>
          <cell r="I403">
            <v>1694</v>
          </cell>
          <cell r="J403" t="str">
            <v>2 Postes autosoportables de acero (16/2100) de retención y terminal (90°) Tipo RTUS2-16</v>
          </cell>
        </row>
        <row r="404">
          <cell r="C404" t="str">
            <v>EC033SEU0D0-120-S1</v>
          </cell>
          <cell r="D404">
            <v>150</v>
          </cell>
          <cell r="E404">
            <v>3</v>
          </cell>
          <cell r="F404">
            <v>110.07557781843352</v>
          </cell>
          <cell r="G404">
            <v>1</v>
          </cell>
          <cell r="H404" t="str">
            <v>PC16/700</v>
          </cell>
          <cell r="I404">
            <v>3311</v>
          </cell>
          <cell r="J404" t="str">
            <v>1 Poste de concreto (16/700) de suspensión (3°) Tipo SUS2-16</v>
          </cell>
        </row>
        <row r="405">
          <cell r="C405" t="str">
            <v>EA033SEU0D0-120-S3</v>
          </cell>
          <cell r="D405">
            <v>150</v>
          </cell>
          <cell r="E405">
            <v>30</v>
          </cell>
          <cell r="F405">
            <v>513.40252818937813</v>
          </cell>
          <cell r="G405">
            <v>2</v>
          </cell>
          <cell r="H405" t="str">
            <v>PA16/1400</v>
          </cell>
          <cell r="I405">
            <v>1301</v>
          </cell>
          <cell r="J405" t="str">
            <v>2 Postes autosoportables de acero (16/1400) de suspensión (30°) Tipo SUS21-16</v>
          </cell>
        </row>
        <row r="406">
          <cell r="C406" t="str">
            <v>EA033SEU0D0-120-A2</v>
          </cell>
          <cell r="D406">
            <v>150</v>
          </cell>
          <cell r="E406">
            <v>50</v>
          </cell>
          <cell r="F406">
            <v>797.37795409065586</v>
          </cell>
          <cell r="G406">
            <v>2</v>
          </cell>
          <cell r="H406" t="str">
            <v>PA16/2100</v>
          </cell>
          <cell r="I406">
            <v>1694</v>
          </cell>
          <cell r="J406" t="str">
            <v>2 Postes autosoportables de acero (16/2100) de ángulo mayor (50°) Tipo AUS2-16</v>
          </cell>
        </row>
        <row r="407">
          <cell r="C407" t="str">
            <v>EA033SEU0D0-120-RT</v>
          </cell>
          <cell r="D407">
            <v>150</v>
          </cell>
          <cell r="E407">
            <v>90</v>
          </cell>
          <cell r="F407">
            <v>1290.5900104835337</v>
          </cell>
          <cell r="G407">
            <v>2</v>
          </cell>
          <cell r="H407" t="str">
            <v>PA16/3350</v>
          </cell>
          <cell r="I407">
            <v>2295</v>
          </cell>
          <cell r="J407" t="str">
            <v>2 Postes autosoportables de acero (16/3350) de retención y terminal (90°) Tipo RTUS2-16</v>
          </cell>
        </row>
        <row r="408">
          <cell r="C408" t="str">
            <v>EC033SEU0D0-150-S1</v>
          </cell>
          <cell r="D408">
            <v>150</v>
          </cell>
          <cell r="E408">
            <v>3</v>
          </cell>
          <cell r="F408">
            <v>128.89755127376486</v>
          </cell>
          <cell r="G408">
            <v>1</v>
          </cell>
          <cell r="H408" t="str">
            <v>PC16/800</v>
          </cell>
          <cell r="I408">
            <v>3388</v>
          </cell>
          <cell r="J408" t="str">
            <v>1 Poste de concreto (16/800) de suspensión (3°) Tipo SUS2-16</v>
          </cell>
        </row>
        <row r="409">
          <cell r="C409" t="str">
            <v>EA033SEU0D0-150-S3</v>
          </cell>
          <cell r="D409">
            <v>150</v>
          </cell>
          <cell r="E409">
            <v>30</v>
          </cell>
          <cell r="F409">
            <v>625.57912224646566</v>
          </cell>
          <cell r="G409">
            <v>2</v>
          </cell>
          <cell r="H409" t="str">
            <v>PA16/1650</v>
          </cell>
          <cell r="I409">
            <v>1448</v>
          </cell>
          <cell r="J409" t="str">
            <v>2 Postes autosoportables de acero (16/1650) de suspensión (30°) Tipo SUS21-16</v>
          </cell>
        </row>
        <row r="410">
          <cell r="C410" t="str">
            <v>EA033SEU0D0-150-A2</v>
          </cell>
          <cell r="D410">
            <v>150</v>
          </cell>
          <cell r="E410">
            <v>50</v>
          </cell>
          <cell r="F410">
            <v>975.28389780031171</v>
          </cell>
          <cell r="G410">
            <v>2</v>
          </cell>
          <cell r="H410" t="str">
            <v>PA16/2550</v>
          </cell>
          <cell r="I410">
            <v>1922</v>
          </cell>
          <cell r="J410" t="str">
            <v>2 Postes autosoportables de acero (16/2550) de ángulo mayor (50°) Tipo AUS2-16</v>
          </cell>
        </row>
        <row r="411">
          <cell r="C411" t="str">
            <v>EA033SEU0D0-150-RT</v>
          </cell>
          <cell r="D411">
            <v>150</v>
          </cell>
          <cell r="E411">
            <v>90</v>
          </cell>
          <cell r="F411">
            <v>1582.6555072764193</v>
          </cell>
          <cell r="G411">
            <v>2</v>
          </cell>
          <cell r="H411" t="str">
            <v>PA16/4100</v>
          </cell>
          <cell r="I411">
            <v>2617</v>
          </cell>
          <cell r="J411" t="str">
            <v>2 Postes autosoportables de acero (16/4100) de retención y terminal (90°) Tipo RTUS2-16</v>
          </cell>
        </row>
        <row r="412">
          <cell r="C412" t="str">
            <v>EC138SER0S1-240-S1</v>
          </cell>
          <cell r="D412">
            <v>175</v>
          </cell>
          <cell r="E412">
            <v>2</v>
          </cell>
          <cell r="F412">
            <v>166.60508125369694</v>
          </cell>
          <cell r="G412">
            <v>1</v>
          </cell>
          <cell r="H412" t="str">
            <v>PC25/600</v>
          </cell>
          <cell r="I412">
            <v>6006</v>
          </cell>
          <cell r="J412" t="str">
            <v>1 Poste de concreto (25/600) de suspensión (2°) Tipo SU1-25</v>
          </cell>
        </row>
        <row r="413">
          <cell r="C413" t="str">
            <v>EC138SER0S1-240-S2</v>
          </cell>
          <cell r="D413">
            <v>175</v>
          </cell>
          <cell r="E413">
            <v>25</v>
          </cell>
          <cell r="F413">
            <v>824.54036387855604</v>
          </cell>
          <cell r="G413">
            <v>1</v>
          </cell>
          <cell r="H413" t="str">
            <v>PC25/700</v>
          </cell>
          <cell r="I413">
            <v>5975</v>
          </cell>
          <cell r="J413" t="str">
            <v>1 Poste de concreto (25/700) de suspensión (25°) Tipo SU11-25</v>
          </cell>
        </row>
        <row r="414">
          <cell r="C414" t="str">
            <v>EC138SER0S1-240-A1</v>
          </cell>
          <cell r="D414">
            <v>175</v>
          </cell>
          <cell r="E414">
            <v>50</v>
          </cell>
          <cell r="F414">
            <v>1506.2535685460175</v>
          </cell>
          <cell r="G414">
            <v>1</v>
          </cell>
          <cell r="H414" t="str">
            <v>PC25/700</v>
          </cell>
          <cell r="I414">
            <v>5975</v>
          </cell>
          <cell r="J414" t="str">
            <v>1 Poste de concreto (25/700) de ángulo medio (50°) Tipo AU1-25</v>
          </cell>
        </row>
        <row r="415">
          <cell r="C415" t="str">
            <v>EC138SER0S1-240-A2</v>
          </cell>
          <cell r="D415">
            <v>175</v>
          </cell>
          <cell r="E415">
            <v>90</v>
          </cell>
          <cell r="F415">
            <v>2446.8920990121583</v>
          </cell>
          <cell r="G415">
            <v>1</v>
          </cell>
          <cell r="H415" t="str">
            <v>PC25/1000</v>
          </cell>
          <cell r="I415">
            <v>6380</v>
          </cell>
          <cell r="J415" t="str">
            <v>1 Poste de concreto (25/1000) de ángulo mayor y terminal (90°) Tipo ATU1-25</v>
          </cell>
        </row>
        <row r="416">
          <cell r="C416" t="str">
            <v>EC138SER0S1-300-S1</v>
          </cell>
          <cell r="D416">
            <v>175</v>
          </cell>
          <cell r="E416">
            <v>2</v>
          </cell>
          <cell r="F416">
            <v>191.64502601933364</v>
          </cell>
          <cell r="G416">
            <v>1</v>
          </cell>
          <cell r="H416" t="str">
            <v>PC25/700</v>
          </cell>
          <cell r="I416">
            <v>5975</v>
          </cell>
          <cell r="J416" t="str">
            <v>1 Poste de concreto (25/700) de suspensión (2°) Tipo SU1-25</v>
          </cell>
        </row>
        <row r="417">
          <cell r="C417" t="str">
            <v>EC138SER0S1-300-S2</v>
          </cell>
          <cell r="D417">
            <v>175</v>
          </cell>
          <cell r="E417">
            <v>25</v>
          </cell>
          <cell r="F417">
            <v>993.70276329288617</v>
          </cell>
          <cell r="G417">
            <v>1</v>
          </cell>
          <cell r="H417" t="str">
            <v>PC25/700</v>
          </cell>
          <cell r="I417">
            <v>5975</v>
          </cell>
          <cell r="J417" t="str">
            <v>1 Poste de concreto (25/700) de suspensión (25°) Tipo SU11-25</v>
          </cell>
        </row>
        <row r="418">
          <cell r="C418" t="str">
            <v>EC138SER0S1-300-A1</v>
          </cell>
          <cell r="D418">
            <v>140</v>
          </cell>
          <cell r="E418">
            <v>50</v>
          </cell>
          <cell r="F418">
            <v>1793.7167721592111</v>
          </cell>
          <cell r="G418">
            <v>1</v>
          </cell>
          <cell r="H418" t="str">
            <v>PC25/1000</v>
          </cell>
          <cell r="I418">
            <v>6380</v>
          </cell>
          <cell r="J418" t="str">
            <v>1 Poste de concreto (25/1000) de ángulo medio (50°) Tipo AU1-25</v>
          </cell>
        </row>
        <row r="419">
          <cell r="C419" t="str">
            <v>EC138SER0S1-300-A2</v>
          </cell>
          <cell r="D419">
            <v>135</v>
          </cell>
          <cell r="E419">
            <v>90</v>
          </cell>
          <cell r="F419">
            <v>2921.0535875908145</v>
          </cell>
          <cell r="G419">
            <v>1</v>
          </cell>
          <cell r="H419" t="str">
            <v>PC25/1000</v>
          </cell>
          <cell r="I419">
            <v>6380</v>
          </cell>
          <cell r="J419" t="str">
            <v>1 Poste de concreto (25/1000) de ángulo mayor y terminal (90°) Tipo ATU1-25</v>
          </cell>
        </row>
        <row r="420">
          <cell r="C420" t="str">
            <v>EC138SER0S1-400-S1</v>
          </cell>
          <cell r="D420">
            <v>150</v>
          </cell>
          <cell r="E420">
            <v>2</v>
          </cell>
          <cell r="F420">
            <v>212.48261612112583</v>
          </cell>
          <cell r="G420">
            <v>1</v>
          </cell>
          <cell r="H420" t="str">
            <v>PC25/700</v>
          </cell>
          <cell r="I420">
            <v>5975</v>
          </cell>
          <cell r="J420" t="str">
            <v>1 Poste de concreto (25/700) de suspensión (2°) Tipo SU1-25</v>
          </cell>
        </row>
        <row r="421">
          <cell r="C421" t="str">
            <v>EC138SER0S1-400-S2</v>
          </cell>
          <cell r="D421">
            <v>150</v>
          </cell>
          <cell r="E421">
            <v>25</v>
          </cell>
          <cell r="F421">
            <v>1265.2960727989109</v>
          </cell>
          <cell r="G421">
            <v>1</v>
          </cell>
          <cell r="H421" t="str">
            <v>PC25/900</v>
          </cell>
          <cell r="I421">
            <v>6261</v>
          </cell>
          <cell r="J421" t="str">
            <v>1 Poste de concreto (25/900) de suspensión (25°) Tipo SU11-25</v>
          </cell>
        </row>
        <row r="422">
          <cell r="C422" t="str">
            <v>EC138SER0S1-400-A1</v>
          </cell>
          <cell r="D422">
            <v>110</v>
          </cell>
          <cell r="E422">
            <v>50</v>
          </cell>
          <cell r="F422">
            <v>2318.9132757942157</v>
          </cell>
          <cell r="G422">
            <v>1</v>
          </cell>
          <cell r="H422" t="str">
            <v>PC25/1000</v>
          </cell>
          <cell r="I422">
            <v>6380</v>
          </cell>
          <cell r="J422" t="str">
            <v>1 Poste de concreto (25/1000) de ángulo medio (50°) Tipo AU1-25</v>
          </cell>
        </row>
        <row r="423">
          <cell r="C423" t="str">
            <v>EC138SER0S1-400-A2</v>
          </cell>
          <cell r="D423">
            <v>100</v>
          </cell>
          <cell r="E423">
            <v>90</v>
          </cell>
          <cell r="F423">
            <v>3812.5876800966785</v>
          </cell>
          <cell r="G423">
            <v>1</v>
          </cell>
          <cell r="H423" t="str">
            <v>PC25/1100</v>
          </cell>
          <cell r="I423">
            <v>6600</v>
          </cell>
          <cell r="J423" t="str">
            <v>1 Poste de concreto (25/1100) de ángulo mayor y terminal (90°) Tipo ATU1-25</v>
          </cell>
        </row>
        <row r="424">
          <cell r="C424" t="str">
            <v>EC060SER0S1-070-S1</v>
          </cell>
          <cell r="D424">
            <v>170</v>
          </cell>
          <cell r="E424">
            <v>2</v>
          </cell>
          <cell r="F424">
            <v>73.765154106121088</v>
          </cell>
          <cell r="G424">
            <v>1</v>
          </cell>
          <cell r="H424" t="str">
            <v>PC21/400</v>
          </cell>
          <cell r="I424">
            <v>4697</v>
          </cell>
          <cell r="J424" t="str">
            <v>1 Poste de concreto (21/400) de suspensión (2°) Tipo SU1-21</v>
          </cell>
        </row>
        <row r="425">
          <cell r="C425" t="str">
            <v>EC060SER0S1-070-S2</v>
          </cell>
          <cell r="D425">
            <v>170</v>
          </cell>
          <cell r="E425">
            <v>25</v>
          </cell>
          <cell r="F425">
            <v>287.84355142380258</v>
          </cell>
          <cell r="G425">
            <v>1</v>
          </cell>
          <cell r="H425" t="str">
            <v>PC21/600</v>
          </cell>
          <cell r="I425">
            <v>4774</v>
          </cell>
          <cell r="J425" t="str">
            <v>1 Poste de concreto (21/600) de suspensión (25°) Tipo SU11-21</v>
          </cell>
        </row>
        <row r="426">
          <cell r="C426" t="str">
            <v>EC060SER0S1-070-A1</v>
          </cell>
          <cell r="D426">
            <v>170</v>
          </cell>
          <cell r="E426">
            <v>50</v>
          </cell>
          <cell r="F426">
            <v>509.65878787574803</v>
          </cell>
          <cell r="G426">
            <v>1</v>
          </cell>
          <cell r="H426" t="str">
            <v>PC21/700</v>
          </cell>
          <cell r="I426">
            <v>5044</v>
          </cell>
          <cell r="J426" t="str">
            <v>1 Poste de concreto (21/700) de ángulo medio (50°) Tipo AU1-21</v>
          </cell>
        </row>
        <row r="427">
          <cell r="C427" t="str">
            <v>EC060SER0S1-070-A2</v>
          </cell>
          <cell r="D427">
            <v>170</v>
          </cell>
          <cell r="E427">
            <v>90</v>
          </cell>
          <cell r="F427">
            <v>815.72291663636918</v>
          </cell>
          <cell r="G427">
            <v>1</v>
          </cell>
          <cell r="H427" t="str">
            <v>PC21/1100</v>
          </cell>
          <cell r="I427">
            <v>5065</v>
          </cell>
          <cell r="J427" t="str">
            <v>1 Poste de concreto (21/1100) de ángulo mayor y terminal (90°) Tipo ATU1-21</v>
          </cell>
        </row>
        <row r="428">
          <cell r="C428" t="str">
            <v>EC060SER0S1-120-S1</v>
          </cell>
          <cell r="D428">
            <v>170</v>
          </cell>
          <cell r="E428">
            <v>2</v>
          </cell>
          <cell r="F428">
            <v>104.06373349568813</v>
          </cell>
          <cell r="G428">
            <v>1</v>
          </cell>
          <cell r="H428" t="str">
            <v>PC21/400</v>
          </cell>
          <cell r="I428">
            <v>4697</v>
          </cell>
          <cell r="J428" t="str">
            <v>1 Poste de concreto (21/400) de suspensión (2°) Tipo SU1-21</v>
          </cell>
        </row>
        <row r="429">
          <cell r="C429" t="str">
            <v>EC060SER0S1-120-S2</v>
          </cell>
          <cell r="D429">
            <v>170</v>
          </cell>
          <cell r="E429">
            <v>25</v>
          </cell>
          <cell r="F429">
            <v>454.60755771743158</v>
          </cell>
          <cell r="G429">
            <v>1</v>
          </cell>
          <cell r="H429" t="str">
            <v>PC21/1000</v>
          </cell>
          <cell r="I429">
            <v>5010</v>
          </cell>
          <cell r="J429" t="str">
            <v>1 Poste de concreto (21/1000) de suspensión (25°) Tipo SU11-21</v>
          </cell>
        </row>
        <row r="430">
          <cell r="C430" t="str">
            <v>EC060SER0S1-120-A1</v>
          </cell>
          <cell r="D430">
            <v>170</v>
          </cell>
          <cell r="E430">
            <v>50</v>
          </cell>
          <cell r="F430">
            <v>817.82011083239786</v>
          </cell>
          <cell r="G430">
            <v>1</v>
          </cell>
          <cell r="H430" t="str">
            <v>PC21/700</v>
          </cell>
          <cell r="I430">
            <v>5044</v>
          </cell>
          <cell r="J430" t="str">
            <v>1 Poste de concreto (21/700) de ángulo medio (50°) Tipo AU1-21</v>
          </cell>
        </row>
        <row r="431">
          <cell r="C431" t="str">
            <v>EC060SER0S1-120-A2</v>
          </cell>
          <cell r="D431">
            <v>170</v>
          </cell>
          <cell r="E431">
            <v>90</v>
          </cell>
          <cell r="F431">
            <v>1318.9864662289815</v>
          </cell>
          <cell r="G431">
            <v>1</v>
          </cell>
          <cell r="H431" t="str">
            <v>PC21/1300</v>
          </cell>
          <cell r="I431">
            <v>5175</v>
          </cell>
          <cell r="J431" t="str">
            <v>1 Poste de concreto (21/1300) de ángulo mayor y terminal (90°) Tipo ATU1-21</v>
          </cell>
        </row>
        <row r="432">
          <cell r="C432" t="str">
            <v>EC060SER0S1-240-S1</v>
          </cell>
          <cell r="D432">
            <v>170</v>
          </cell>
          <cell r="E432">
            <v>2</v>
          </cell>
          <cell r="F432">
            <v>163.49364995194455</v>
          </cell>
          <cell r="G432">
            <v>1</v>
          </cell>
          <cell r="H432" t="str">
            <v>PC21/600</v>
          </cell>
          <cell r="I432">
            <v>4774</v>
          </cell>
          <cell r="J432" t="str">
            <v>1 Poste de concreto (21/600) de suspensión (2°) Tipo SU1-21</v>
          </cell>
        </row>
        <row r="433">
          <cell r="C433" t="str">
            <v>EC060SER0S1-240-S2</v>
          </cell>
          <cell r="D433">
            <v>170</v>
          </cell>
          <cell r="E433">
            <v>25</v>
          </cell>
          <cell r="F433">
            <v>821.42893257680362</v>
          </cell>
          <cell r="G433">
            <v>1</v>
          </cell>
          <cell r="H433" t="str">
            <v>PC21/600</v>
          </cell>
          <cell r="I433">
            <v>4774</v>
          </cell>
          <cell r="J433" t="str">
            <v>1 Poste de concreto (21/600) de suspensión (25°) Tipo SU11-21</v>
          </cell>
        </row>
        <row r="434">
          <cell r="C434" t="str">
            <v>EC060SER0S1-240-A1</v>
          </cell>
          <cell r="D434">
            <v>170</v>
          </cell>
          <cell r="E434">
            <v>50</v>
          </cell>
          <cell r="F434">
            <v>1503.1421372442651</v>
          </cell>
          <cell r="G434">
            <v>1</v>
          </cell>
          <cell r="H434" t="str">
            <v>PC21/800</v>
          </cell>
          <cell r="I434">
            <v>4918</v>
          </cell>
          <cell r="J434" t="str">
            <v>1 Poste de concreto (21/800) de ángulo medio (50°) Tipo AU1-21</v>
          </cell>
        </row>
        <row r="435">
          <cell r="C435" t="str">
            <v>EC060SER0S1-240-A2</v>
          </cell>
          <cell r="D435">
            <v>170</v>
          </cell>
          <cell r="E435">
            <v>90</v>
          </cell>
          <cell r="F435">
            <v>2443.7806677104059</v>
          </cell>
          <cell r="G435">
            <v>1</v>
          </cell>
          <cell r="H435" t="str">
            <v>PC21/900</v>
          </cell>
          <cell r="I435">
            <v>4955</v>
          </cell>
          <cell r="J435" t="str">
            <v>1 Poste de concreto (21/900) de ángulo mayor y terminal (90°) Tipo ATU1-21</v>
          </cell>
        </row>
        <row r="436">
          <cell r="C436" t="str">
            <v>EC060SIU1S1-240-S1</v>
          </cell>
          <cell r="D436">
            <v>170</v>
          </cell>
          <cell r="E436">
            <v>2</v>
          </cell>
          <cell r="F436">
            <v>168.36077705917415</v>
          </cell>
          <cell r="G436">
            <v>1</v>
          </cell>
          <cell r="H436" t="str">
            <v>PC21/600</v>
          </cell>
          <cell r="I436">
            <v>4774</v>
          </cell>
          <cell r="J436" t="str">
            <v>1 Poste de concreto (21/600) de suspensión (2°) Tipo SU1-21</v>
          </cell>
        </row>
        <row r="437">
          <cell r="C437" t="str">
            <v>EC060SIU1S1-240-S2</v>
          </cell>
          <cell r="D437">
            <v>170</v>
          </cell>
          <cell r="E437">
            <v>25</v>
          </cell>
          <cell r="F437">
            <v>881.78961211186197</v>
          </cell>
          <cell r="G437">
            <v>1</v>
          </cell>
          <cell r="H437" t="str">
            <v>PC21/800</v>
          </cell>
          <cell r="I437">
            <v>4918</v>
          </cell>
          <cell r="J437" t="str">
            <v>1 Poste de concreto (21/800) de suspensión (25°) Tipo SU11-21</v>
          </cell>
        </row>
        <row r="438">
          <cell r="C438" t="str">
            <v>EC060SIU1S1-240-A1</v>
          </cell>
          <cell r="D438">
            <v>170</v>
          </cell>
          <cell r="E438">
            <v>50</v>
          </cell>
          <cell r="F438">
            <v>1621.0019180785114</v>
          </cell>
          <cell r="G438">
            <v>1</v>
          </cell>
          <cell r="H438" t="str">
            <v>PC21/1100</v>
          </cell>
          <cell r="I438">
            <v>5065</v>
          </cell>
          <cell r="J438" t="str">
            <v>1 Poste de concreto (21/1100) de ángulo medio (50°) Tipo AU1-21</v>
          </cell>
        </row>
        <row r="439">
          <cell r="C439" t="str">
            <v>EC060SIU1S1-240-A2</v>
          </cell>
          <cell r="D439">
            <v>170</v>
          </cell>
          <cell r="E439">
            <v>90</v>
          </cell>
          <cell r="F439">
            <v>2640.9786068477106</v>
          </cell>
          <cell r="G439">
            <v>1</v>
          </cell>
          <cell r="H439" t="str">
            <v>PC21/1400</v>
          </cell>
          <cell r="I439">
            <v>5263</v>
          </cell>
          <cell r="J439" t="str">
            <v>1 Poste de concreto (21/1400) de ángulo mayor y terminal (90°) Tipo ATU1-21</v>
          </cell>
        </row>
        <row r="440">
          <cell r="C440" t="str">
            <v>EC060SER0D1-070-S1</v>
          </cell>
          <cell r="D440">
            <v>170</v>
          </cell>
          <cell r="E440">
            <v>2</v>
          </cell>
          <cell r="F440">
            <v>73.765154106121088</v>
          </cell>
          <cell r="G440">
            <v>1</v>
          </cell>
          <cell r="H440" t="str">
            <v>PC21/500</v>
          </cell>
          <cell r="I440">
            <v>4812</v>
          </cell>
          <cell r="J440" t="str">
            <v>1 Poste de concreto (21/500) de suspensión (2°) Tipo SU1-21</v>
          </cell>
        </row>
        <row r="441">
          <cell r="C441" t="str">
            <v>EC060SER0D1-070-S2</v>
          </cell>
          <cell r="D441">
            <v>170</v>
          </cell>
          <cell r="E441">
            <v>25</v>
          </cell>
          <cell r="F441">
            <v>287.84355142380258</v>
          </cell>
          <cell r="G441">
            <v>1</v>
          </cell>
          <cell r="H441" t="str">
            <v>PC21/700</v>
          </cell>
          <cell r="I441">
            <v>5044</v>
          </cell>
          <cell r="J441" t="str">
            <v>1 Poste de concreto (21/700) de suspensión (25°) Tipo SU11-21</v>
          </cell>
        </row>
        <row r="442">
          <cell r="C442" t="str">
            <v>EC060SER0D1-070-A1</v>
          </cell>
          <cell r="D442">
            <v>170</v>
          </cell>
          <cell r="E442">
            <v>50</v>
          </cell>
          <cell r="F442">
            <v>509.65878787574803</v>
          </cell>
          <cell r="G442">
            <v>2</v>
          </cell>
          <cell r="H442" t="str">
            <v>PC21/900</v>
          </cell>
          <cell r="I442">
            <v>4955</v>
          </cell>
          <cell r="J442" t="str">
            <v>2 Poste de concreto (21/900) de ángulo medio (50°) Tipo AU1-21</v>
          </cell>
        </row>
        <row r="443">
          <cell r="C443" t="str">
            <v>EC060SER0D1-070-A2</v>
          </cell>
          <cell r="D443">
            <v>170</v>
          </cell>
          <cell r="E443">
            <v>90</v>
          </cell>
          <cell r="F443">
            <v>815.72291663636918</v>
          </cell>
          <cell r="G443">
            <v>2</v>
          </cell>
          <cell r="H443" t="str">
            <v>PC21/1100</v>
          </cell>
          <cell r="I443">
            <v>5065</v>
          </cell>
          <cell r="J443" t="str">
            <v>2 Poste de concreto (21/1100) de ángulo mayor y terminal (90°) Tipo ATU1-21</v>
          </cell>
        </row>
        <row r="444">
          <cell r="C444" t="str">
            <v>EC060SER0D1-120-S1</v>
          </cell>
          <cell r="D444">
            <v>170</v>
          </cell>
          <cell r="E444">
            <v>2</v>
          </cell>
          <cell r="F444">
            <v>104.06373349568813</v>
          </cell>
          <cell r="G444">
            <v>1</v>
          </cell>
          <cell r="H444" t="str">
            <v>PC21/700</v>
          </cell>
          <cell r="I444">
            <v>5044</v>
          </cell>
          <cell r="J444" t="str">
            <v>1 Poste de concreto (21/700) de suspensión (2°) Tipo SU1-21</v>
          </cell>
        </row>
        <row r="445">
          <cell r="C445" t="str">
            <v>EC060SER0D1-120-S2</v>
          </cell>
          <cell r="D445">
            <v>170</v>
          </cell>
          <cell r="E445">
            <v>25</v>
          </cell>
          <cell r="F445">
            <v>454.60755771743158</v>
          </cell>
          <cell r="G445">
            <v>1</v>
          </cell>
          <cell r="H445" t="str">
            <v>PC21/900</v>
          </cell>
          <cell r="I445">
            <v>4955</v>
          </cell>
          <cell r="J445" t="str">
            <v>1 Poste de concreto (21/900) de suspensión (25°) Tipo SU11-21</v>
          </cell>
        </row>
        <row r="446">
          <cell r="C446" t="str">
            <v>EC060SER0D1-120-A1</v>
          </cell>
          <cell r="D446">
            <v>170</v>
          </cell>
          <cell r="E446">
            <v>50</v>
          </cell>
          <cell r="F446">
            <v>817.82011083239786</v>
          </cell>
          <cell r="G446">
            <v>2</v>
          </cell>
          <cell r="H446" t="str">
            <v>PC21/900</v>
          </cell>
          <cell r="I446">
            <v>4955</v>
          </cell>
          <cell r="J446" t="str">
            <v>2 Poste de concreto (21/900) de ángulo medio (50°) Tipo AU1-21</v>
          </cell>
        </row>
        <row r="447">
          <cell r="C447" t="str">
            <v>EC060SER0D1-120-A2</v>
          </cell>
          <cell r="D447">
            <v>170</v>
          </cell>
          <cell r="E447">
            <v>90</v>
          </cell>
          <cell r="F447">
            <v>1318.9864662289815</v>
          </cell>
          <cell r="G447">
            <v>2</v>
          </cell>
          <cell r="H447" t="str">
            <v>PC21/1300</v>
          </cell>
          <cell r="I447">
            <v>5175</v>
          </cell>
          <cell r="J447" t="str">
            <v>2 Poste de concreto (21/1300) de ángulo mayor y terminal (90°) Tipo ATU1-21</v>
          </cell>
        </row>
        <row r="448">
          <cell r="C448" t="str">
            <v>EC060SER0D1-240-S1</v>
          </cell>
          <cell r="D448">
            <v>170</v>
          </cell>
          <cell r="E448">
            <v>2</v>
          </cell>
          <cell r="F448">
            <v>163.49364995194455</v>
          </cell>
          <cell r="G448">
            <v>1</v>
          </cell>
          <cell r="H448" t="str">
            <v>PC21/900</v>
          </cell>
          <cell r="I448">
            <v>4955</v>
          </cell>
          <cell r="J448" t="str">
            <v>1 Poste de concreto (21/900) de suspensión (2°) Tipo SU1-21</v>
          </cell>
        </row>
        <row r="449">
          <cell r="C449" t="str">
            <v>EC060SER0D1-240-S2</v>
          </cell>
          <cell r="D449">
            <v>170</v>
          </cell>
          <cell r="E449">
            <v>25</v>
          </cell>
          <cell r="F449">
            <v>821.42893257680362</v>
          </cell>
          <cell r="G449">
            <v>1</v>
          </cell>
          <cell r="H449" t="str">
            <v>PC21/1000</v>
          </cell>
          <cell r="I449">
            <v>5010</v>
          </cell>
          <cell r="J449" t="str">
            <v>1 Poste de concreto (21/1000) de suspensión (25°) Tipo SU11-21</v>
          </cell>
        </row>
        <row r="450">
          <cell r="C450" t="str">
            <v>EC060SER0D1-240-A1</v>
          </cell>
          <cell r="D450">
            <v>170</v>
          </cell>
          <cell r="E450">
            <v>50</v>
          </cell>
          <cell r="F450">
            <v>1503.1421372442651</v>
          </cell>
          <cell r="G450">
            <v>2</v>
          </cell>
          <cell r="H450" t="str">
            <v>PC21/1000</v>
          </cell>
          <cell r="I450">
            <v>5010</v>
          </cell>
          <cell r="J450" t="str">
            <v>2 Poste de concreto (21/1000) de ángulo medio (50°) Tipo AU1-21</v>
          </cell>
        </row>
        <row r="451">
          <cell r="C451" t="str">
            <v>EC060SER0D1-240-A2</v>
          </cell>
          <cell r="D451">
            <v>170</v>
          </cell>
          <cell r="E451">
            <v>90</v>
          </cell>
          <cell r="F451">
            <v>2443.7806677104059</v>
          </cell>
          <cell r="G451">
            <v>2</v>
          </cell>
          <cell r="H451" t="str">
            <v>PC21/1100</v>
          </cell>
          <cell r="I451">
            <v>5065</v>
          </cell>
          <cell r="J451" t="str">
            <v>2 Poste de concreto (21/1100) de ángulo mayor y terminal (90°) Tipo ATU1-21</v>
          </cell>
        </row>
        <row r="452">
          <cell r="C452" t="str">
            <v>EC033COR0S0-035-S1</v>
          </cell>
          <cell r="D452">
            <v>150</v>
          </cell>
          <cell r="E452">
            <v>3</v>
          </cell>
          <cell r="F452">
            <v>50.424454870214305</v>
          </cell>
          <cell r="G452">
            <v>1</v>
          </cell>
          <cell r="H452" t="str">
            <v>PC15/400</v>
          </cell>
          <cell r="I452">
            <v>2772</v>
          </cell>
          <cell r="J452" t="str">
            <v>1 Poste de concreto (15/400) de suspensión (3°) Tipo SU1-15</v>
          </cell>
        </row>
        <row r="453">
          <cell r="C453" t="str">
            <v>EC033COR0S0-035-S3</v>
          </cell>
          <cell r="D453">
            <v>150</v>
          </cell>
          <cell r="E453">
            <v>30</v>
          </cell>
          <cell r="F453">
            <v>190.55409545350233</v>
          </cell>
          <cell r="G453">
            <v>1</v>
          </cell>
          <cell r="H453" t="str">
            <v>PC15/400</v>
          </cell>
          <cell r="I453">
            <v>2772</v>
          </cell>
          <cell r="J453" t="str">
            <v>1 Poste de concreto (15/400) de suspensión (30°) Tipo SU11-15</v>
          </cell>
        </row>
        <row r="454">
          <cell r="C454" t="str">
            <v>EC033COR0S0-035-A2</v>
          </cell>
          <cell r="D454">
            <v>150</v>
          </cell>
          <cell r="E454">
            <v>50</v>
          </cell>
          <cell r="F454">
            <v>289.2169156033429</v>
          </cell>
          <cell r="G454">
            <v>1</v>
          </cell>
          <cell r="H454" t="str">
            <v>PC15/400</v>
          </cell>
          <cell r="I454">
            <v>2772</v>
          </cell>
          <cell r="J454" t="str">
            <v>1 Poste de concreto (15/400) de ángulo mayor (50°) Tipo AU12-15</v>
          </cell>
        </row>
        <row r="455">
          <cell r="C455" t="str">
            <v>EC033COR0S0-035-RT</v>
          </cell>
          <cell r="D455">
            <v>150</v>
          </cell>
          <cell r="E455">
            <v>90</v>
          </cell>
          <cell r="F455">
            <v>460.57573040635504</v>
          </cell>
          <cell r="G455">
            <v>1</v>
          </cell>
          <cell r="H455" t="str">
            <v>PC15/400</v>
          </cell>
          <cell r="I455">
            <v>2772</v>
          </cell>
          <cell r="J455" t="str">
            <v>1 Poste de concreto (15/400) de retención y terminal (90°) Tipo RTU1-15</v>
          </cell>
        </row>
        <row r="456">
          <cell r="C456" t="str">
            <v>EC033COR0S0-050-S1</v>
          </cell>
          <cell r="D456">
            <v>150</v>
          </cell>
          <cell r="E456">
            <v>3</v>
          </cell>
          <cell r="F456">
            <v>63.289128338966833</v>
          </cell>
          <cell r="G456">
            <v>1</v>
          </cell>
          <cell r="H456" t="str">
            <v>PC15/400</v>
          </cell>
          <cell r="I456">
            <v>2772</v>
          </cell>
          <cell r="J456" t="str">
            <v>1 Poste de concreto (15/400) de suspensión (3°) Tipo SU1-15</v>
          </cell>
        </row>
        <row r="457">
          <cell r="C457" t="str">
            <v>EC033COR0S0-050-S3</v>
          </cell>
          <cell r="D457">
            <v>150</v>
          </cell>
          <cell r="E457">
            <v>30</v>
          </cell>
          <cell r="F457">
            <v>256.1494265817297</v>
          </cell>
          <cell r="G457">
            <v>1</v>
          </cell>
          <cell r="H457" t="str">
            <v>PC15/500</v>
          </cell>
          <cell r="I457">
            <v>2849</v>
          </cell>
          <cell r="J457" t="str">
            <v>1 Poste de concreto (15/500) de suspensión (30°) Tipo SU11-15</v>
          </cell>
        </row>
        <row r="458">
          <cell r="C458" t="str">
            <v>EC033COR0S0-050-A2</v>
          </cell>
          <cell r="D458">
            <v>150</v>
          </cell>
          <cell r="E458">
            <v>50</v>
          </cell>
          <cell r="F458">
            <v>391.93897717477984</v>
          </cell>
          <cell r="G458">
            <v>1</v>
          </cell>
          <cell r="H458" t="str">
            <v>PC15/500</v>
          </cell>
          <cell r="I458">
            <v>2849</v>
          </cell>
          <cell r="J458" t="str">
            <v>1 Poste de concreto (15/500) de ángulo mayor (50°) Tipo AU12-15</v>
          </cell>
        </row>
        <row r="459">
          <cell r="C459" t="str">
            <v>EC033COR0S0-050-RT</v>
          </cell>
          <cell r="D459">
            <v>150</v>
          </cell>
          <cell r="E459">
            <v>90</v>
          </cell>
          <cell r="F459">
            <v>627.77995979538787</v>
          </cell>
          <cell r="G459">
            <v>1</v>
          </cell>
          <cell r="H459" t="str">
            <v>PC15/700</v>
          </cell>
          <cell r="I459">
            <v>3003</v>
          </cell>
          <cell r="J459" t="str">
            <v>1 Poste de concreto (15/700) de retención y terminal (90°) Tipo RTU1-15</v>
          </cell>
        </row>
        <row r="460">
          <cell r="C460" t="str">
            <v>EC033COR0S0-070-S1</v>
          </cell>
          <cell r="D460">
            <v>150</v>
          </cell>
          <cell r="E460">
            <v>3</v>
          </cell>
          <cell r="F460">
            <v>75.439694657880594</v>
          </cell>
          <cell r="G460">
            <v>1</v>
          </cell>
          <cell r="H460" t="str">
            <v>PC15/400</v>
          </cell>
          <cell r="I460">
            <v>2772</v>
          </cell>
          <cell r="J460" t="str">
            <v>1 Poste de concreto (15/400) de suspensión (3°) Tipo SU1-15</v>
          </cell>
        </row>
        <row r="461">
          <cell r="C461" t="str">
            <v>EC033COR0S0-070-S3</v>
          </cell>
          <cell r="D461">
            <v>150</v>
          </cell>
          <cell r="E461">
            <v>30</v>
          </cell>
          <cell r="F461">
            <v>314.68417415956031</v>
          </cell>
          <cell r="G461">
            <v>1</v>
          </cell>
          <cell r="H461" t="str">
            <v>PC15/600</v>
          </cell>
          <cell r="I461">
            <v>2926</v>
          </cell>
          <cell r="J461" t="str">
            <v>1 Poste de concreto (15/600) de suspensión (30°) Tipo SU11-15</v>
          </cell>
        </row>
        <row r="462">
          <cell r="C462" t="str">
            <v>EC033COR0S0-070-A2</v>
          </cell>
          <cell r="D462">
            <v>150</v>
          </cell>
          <cell r="E462">
            <v>50</v>
          </cell>
          <cell r="F462">
            <v>483.13201256593055</v>
          </cell>
          <cell r="G462">
            <v>1</v>
          </cell>
          <cell r="H462" t="str">
            <v>PC15/800</v>
          </cell>
          <cell r="I462">
            <v>3080</v>
          </cell>
          <cell r="J462" t="str">
            <v>1 Poste de concreto (15/800) de ángulo mayor (50°) Tipo AU12-15</v>
          </cell>
        </row>
        <row r="463">
          <cell r="C463" t="str">
            <v>EC033COR0S0-070-RT</v>
          </cell>
          <cell r="D463">
            <v>150</v>
          </cell>
          <cell r="E463">
            <v>90</v>
          </cell>
          <cell r="F463">
            <v>775.69431619365173</v>
          </cell>
          <cell r="G463">
            <v>1</v>
          </cell>
          <cell r="H463" t="str">
            <v>PC15/1000</v>
          </cell>
          <cell r="I463">
            <v>3256</v>
          </cell>
          <cell r="J463" t="str">
            <v>1 Poste de concreto (15/1000) de retención y terminal (90°) Tipo RTU1-15</v>
          </cell>
        </row>
        <row r="464">
          <cell r="C464" t="str">
            <v>EC033COR0S0-120-S1</v>
          </cell>
          <cell r="D464">
            <v>150</v>
          </cell>
          <cell r="E464">
            <v>3</v>
          </cell>
          <cell r="F464">
            <v>109.08399501653129</v>
          </cell>
          <cell r="G464">
            <v>1</v>
          </cell>
          <cell r="H464" t="str">
            <v>PC15/400</v>
          </cell>
          <cell r="I464">
            <v>2772</v>
          </cell>
          <cell r="J464" t="str">
            <v>1 Poste de concreto (15/400) de suspensión (3°) Tipo SU1-15</v>
          </cell>
        </row>
        <row r="465">
          <cell r="C465" t="str">
            <v>EC033COR0S0-120-S3</v>
          </cell>
          <cell r="D465">
            <v>150</v>
          </cell>
          <cell r="E465">
            <v>30</v>
          </cell>
          <cell r="F465">
            <v>503.59846276089468</v>
          </cell>
          <cell r="G465">
            <v>1</v>
          </cell>
          <cell r="H465" t="str">
            <v>PC15/900</v>
          </cell>
          <cell r="I465">
            <v>3200</v>
          </cell>
          <cell r="J465" t="str">
            <v>1 Poste de concreto (15/900) de suspensión (30°) Tipo SU11-15</v>
          </cell>
        </row>
        <row r="466">
          <cell r="C466" t="str">
            <v>EC033COR0S0-120-A2</v>
          </cell>
          <cell r="D466">
            <v>150</v>
          </cell>
          <cell r="E466">
            <v>50</v>
          </cell>
          <cell r="F466">
            <v>781.36917433591816</v>
          </cell>
          <cell r="G466">
            <v>1</v>
          </cell>
          <cell r="H466" t="str">
            <v>PC15/1000</v>
          </cell>
          <cell r="I466">
            <v>3256</v>
          </cell>
          <cell r="J466" t="str">
            <v>1 Poste de concreto (15/1000) de ángulo mayor (50°) Tipo AU12-15</v>
          </cell>
        </row>
        <row r="467">
          <cell r="C467" t="str">
            <v>EC033COR0S0-120-RT</v>
          </cell>
          <cell r="D467">
            <v>150</v>
          </cell>
          <cell r="E467">
            <v>90</v>
          </cell>
          <cell r="F467">
            <v>1263.8048056121872</v>
          </cell>
          <cell r="G467">
            <v>1</v>
          </cell>
          <cell r="H467" t="str">
            <v>PC15/1300</v>
          </cell>
          <cell r="I467">
            <v>3513</v>
          </cell>
          <cell r="J467" t="str">
            <v>1 Poste de concreto (15/1300) de retención y terminal (90°) Tipo RTU1-15</v>
          </cell>
        </row>
        <row r="468">
          <cell r="C468" t="str">
            <v>EC033COR0S0-150-S1</v>
          </cell>
          <cell r="D468">
            <v>150</v>
          </cell>
          <cell r="E468">
            <v>3</v>
          </cell>
          <cell r="F468">
            <v>127.6305869756638</v>
          </cell>
          <cell r="G468">
            <v>1</v>
          </cell>
          <cell r="H468" t="str">
            <v>PC15/400</v>
          </cell>
          <cell r="I468">
            <v>2772</v>
          </cell>
          <cell r="J468" t="str">
            <v>1 Poste de concreto (15/400) de suspensión (3°) Tipo SU1-15</v>
          </cell>
        </row>
        <row r="469">
          <cell r="C469" t="str">
            <v>EC033COR0S0-150-S3</v>
          </cell>
          <cell r="D469">
            <v>150</v>
          </cell>
          <cell r="E469">
            <v>30</v>
          </cell>
          <cell r="F469">
            <v>613.05228046350362</v>
          </cell>
          <cell r="G469">
            <v>1</v>
          </cell>
          <cell r="H469" t="str">
            <v>PC15/800</v>
          </cell>
          <cell r="I469">
            <v>3080</v>
          </cell>
          <cell r="J469" t="str">
            <v>1 Poste de concreto (15/800) de suspensión (30°) Tipo SU11-15</v>
          </cell>
        </row>
        <row r="470">
          <cell r="C470" t="str">
            <v>EC033COR0S0-150-A2</v>
          </cell>
          <cell r="D470">
            <v>150</v>
          </cell>
          <cell r="E470">
            <v>50</v>
          </cell>
          <cell r="F470">
            <v>954.82917393206185</v>
          </cell>
          <cell r="G470">
            <v>1</v>
          </cell>
          <cell r="H470" t="str">
            <v>PC15/1000</v>
          </cell>
          <cell r="I470">
            <v>3256</v>
          </cell>
          <cell r="J470" t="str">
            <v>1 Poste de concreto (15/1000) de ángulo mayor (50°) Tipo AU12-15</v>
          </cell>
        </row>
        <row r="471">
          <cell r="C471" t="str">
            <v>EC033COR0S0-150-RT</v>
          </cell>
          <cell r="D471">
            <v>150</v>
          </cell>
          <cell r="E471">
            <v>90</v>
          </cell>
          <cell r="F471">
            <v>1548.4315390669904</v>
          </cell>
          <cell r="G471">
            <v>1</v>
          </cell>
          <cell r="H471" t="str">
            <v>PC15/900</v>
          </cell>
          <cell r="I471">
            <v>3200</v>
          </cell>
          <cell r="J471" t="str">
            <v>1 Poste de concreto (15/900) de retención y terminal (90°) Tipo RTU1-15</v>
          </cell>
        </row>
        <row r="472">
          <cell r="C472" t="str">
            <v>EC033COR0D0-035-S1</v>
          </cell>
          <cell r="D472">
            <v>150</v>
          </cell>
          <cell r="E472">
            <v>3</v>
          </cell>
          <cell r="F472">
            <v>50.424454870214305</v>
          </cell>
          <cell r="G472">
            <v>1</v>
          </cell>
          <cell r="H472" t="str">
            <v>PC15/400</v>
          </cell>
          <cell r="I472">
            <v>2772</v>
          </cell>
          <cell r="J472" t="str">
            <v>1 Poste de concreto (15/400) de suspensión (3°) Tipo SU2-15</v>
          </cell>
        </row>
        <row r="473">
          <cell r="C473" t="str">
            <v>EC033COR0D0-035-S3</v>
          </cell>
          <cell r="D473">
            <v>150</v>
          </cell>
          <cell r="E473">
            <v>30</v>
          </cell>
          <cell r="F473">
            <v>190.55409545350233</v>
          </cell>
          <cell r="G473">
            <v>2</v>
          </cell>
          <cell r="H473" t="str">
            <v>PC15/400</v>
          </cell>
          <cell r="I473">
            <v>2772</v>
          </cell>
          <cell r="J473" t="str">
            <v>2 Poste de concreto (15/400) de suspensión (30°) Tipo SU21-15</v>
          </cell>
        </row>
        <row r="474">
          <cell r="C474" t="str">
            <v>EC033COR0D0-035-A2</v>
          </cell>
          <cell r="D474">
            <v>150</v>
          </cell>
          <cell r="E474">
            <v>50</v>
          </cell>
          <cell r="F474">
            <v>289.2169156033429</v>
          </cell>
          <cell r="G474">
            <v>2</v>
          </cell>
          <cell r="H474" t="str">
            <v>PC15/500</v>
          </cell>
          <cell r="I474">
            <v>2849</v>
          </cell>
          <cell r="J474" t="str">
            <v>2 Poste de concreto (15/500) de ángulo mayor (50°) Tipo AU22-15</v>
          </cell>
        </row>
        <row r="475">
          <cell r="C475" t="str">
            <v>EC033COR0D0-035-RT</v>
          </cell>
          <cell r="D475">
            <v>150</v>
          </cell>
          <cell r="E475">
            <v>90</v>
          </cell>
          <cell r="F475">
            <v>460.57573040635504</v>
          </cell>
          <cell r="G475">
            <v>2</v>
          </cell>
          <cell r="H475" t="str">
            <v>PC15/600</v>
          </cell>
          <cell r="I475">
            <v>2926</v>
          </cell>
          <cell r="J475" t="str">
            <v>2 Poste de concreto (15/600) de retención y terminal (90°) Tipo RTU2-15</v>
          </cell>
        </row>
        <row r="476">
          <cell r="C476" t="str">
            <v>EC033COR0D0-050-S1</v>
          </cell>
          <cell r="D476">
            <v>150</v>
          </cell>
          <cell r="E476">
            <v>3</v>
          </cell>
          <cell r="F476">
            <v>63.289128338966833</v>
          </cell>
          <cell r="G476">
            <v>1</v>
          </cell>
          <cell r="H476" t="str">
            <v>PC15/500</v>
          </cell>
          <cell r="I476">
            <v>2849</v>
          </cell>
          <cell r="J476" t="str">
            <v>1 Poste de concreto (15/500) de suspensión (3°) Tipo SU2-15</v>
          </cell>
        </row>
        <row r="477">
          <cell r="C477" t="str">
            <v>EC033COR0D0-050-S3</v>
          </cell>
          <cell r="D477">
            <v>150</v>
          </cell>
          <cell r="E477">
            <v>30</v>
          </cell>
          <cell r="F477">
            <v>256.1494265817297</v>
          </cell>
          <cell r="G477">
            <v>2</v>
          </cell>
          <cell r="H477" t="str">
            <v>PC15/500</v>
          </cell>
          <cell r="I477">
            <v>2849</v>
          </cell>
          <cell r="J477" t="str">
            <v>2 Poste de concreto (15/500) de suspensión (30°) Tipo SU21-15</v>
          </cell>
        </row>
        <row r="478">
          <cell r="C478" t="str">
            <v>EC033COR0D0-050-A2</v>
          </cell>
          <cell r="D478">
            <v>150</v>
          </cell>
          <cell r="E478">
            <v>50</v>
          </cell>
          <cell r="F478">
            <v>391.93897717477984</v>
          </cell>
          <cell r="G478">
            <v>2</v>
          </cell>
          <cell r="H478" t="str">
            <v>PC15/700</v>
          </cell>
          <cell r="I478">
            <v>3003</v>
          </cell>
          <cell r="J478" t="str">
            <v>2 Poste de concreto (15/700) de ángulo mayor (50°) Tipo AU22-15</v>
          </cell>
        </row>
        <row r="479">
          <cell r="C479" t="str">
            <v>EC033COR0D0-050-RT</v>
          </cell>
          <cell r="D479">
            <v>150</v>
          </cell>
          <cell r="E479">
            <v>90</v>
          </cell>
          <cell r="F479">
            <v>627.77995979538787</v>
          </cell>
          <cell r="G479">
            <v>2</v>
          </cell>
          <cell r="H479" t="str">
            <v>PC15/900</v>
          </cell>
          <cell r="I479">
            <v>3200</v>
          </cell>
          <cell r="J479" t="str">
            <v>2 Poste de concreto (15/900) de retención y terminal (90°) Tipo RTU2-15</v>
          </cell>
        </row>
        <row r="480">
          <cell r="C480" t="str">
            <v>EC033COR0D0-070-S1</v>
          </cell>
          <cell r="D480">
            <v>150</v>
          </cell>
          <cell r="E480">
            <v>3</v>
          </cell>
          <cell r="F480">
            <v>75.439694657880594</v>
          </cell>
          <cell r="G480">
            <v>1</v>
          </cell>
          <cell r="H480" t="str">
            <v>PC15/500</v>
          </cell>
          <cell r="I480">
            <v>2849</v>
          </cell>
          <cell r="J480" t="str">
            <v>1 Poste de concreto (15/500) de suspensión (3°) Tipo SU2-15</v>
          </cell>
        </row>
        <row r="481">
          <cell r="C481" t="str">
            <v>EC033COR0D0-070-S3</v>
          </cell>
          <cell r="D481">
            <v>150</v>
          </cell>
          <cell r="E481">
            <v>30</v>
          </cell>
          <cell r="F481">
            <v>314.68417415956031</v>
          </cell>
          <cell r="G481">
            <v>2</v>
          </cell>
          <cell r="H481" t="str">
            <v>PC15/700</v>
          </cell>
          <cell r="I481">
            <v>3003</v>
          </cell>
          <cell r="J481" t="str">
            <v>2 Poste de concreto (15/700) de suspensión (30°) Tipo SU21-15</v>
          </cell>
        </row>
        <row r="482">
          <cell r="C482" t="str">
            <v>EC033COR0D0-070-A2</v>
          </cell>
          <cell r="D482">
            <v>150</v>
          </cell>
          <cell r="E482">
            <v>50</v>
          </cell>
          <cell r="F482">
            <v>483.13201256593055</v>
          </cell>
          <cell r="G482">
            <v>2</v>
          </cell>
          <cell r="H482" t="str">
            <v>PC15/800</v>
          </cell>
          <cell r="I482">
            <v>3080</v>
          </cell>
          <cell r="J482" t="str">
            <v>2 Poste de concreto (15/800) de ángulo mayor (50°) Tipo AU22-15</v>
          </cell>
        </row>
        <row r="483">
          <cell r="C483" t="str">
            <v>EC033COR0D0-070-RT</v>
          </cell>
          <cell r="D483">
            <v>150</v>
          </cell>
          <cell r="E483">
            <v>90</v>
          </cell>
          <cell r="F483">
            <v>775.69431619365173</v>
          </cell>
          <cell r="G483">
            <v>2</v>
          </cell>
          <cell r="H483" t="str">
            <v>PC15/1000</v>
          </cell>
          <cell r="I483">
            <v>3256</v>
          </cell>
          <cell r="J483" t="str">
            <v>2 Poste de concreto (15/1000) de retención y terminal (90°) Tipo RTU2-15</v>
          </cell>
        </row>
        <row r="484">
          <cell r="C484" t="str">
            <v>EC033COR0D0-120-S1</v>
          </cell>
          <cell r="D484">
            <v>150</v>
          </cell>
          <cell r="E484">
            <v>3</v>
          </cell>
          <cell r="F484">
            <v>109.08399501653129</v>
          </cell>
          <cell r="G484">
            <v>1</v>
          </cell>
          <cell r="H484" t="str">
            <v>PC15/700</v>
          </cell>
          <cell r="I484">
            <v>3003</v>
          </cell>
          <cell r="J484" t="str">
            <v>1 Poste de concreto (15/700) de suspensión (3°) Tipo SU2-15</v>
          </cell>
        </row>
        <row r="485">
          <cell r="C485" t="str">
            <v>EC033COR0D0-120-S3</v>
          </cell>
          <cell r="D485">
            <v>150</v>
          </cell>
          <cell r="E485">
            <v>30</v>
          </cell>
          <cell r="F485">
            <v>503.59846276089468</v>
          </cell>
          <cell r="G485">
            <v>2</v>
          </cell>
          <cell r="H485" t="str">
            <v>PC15/900</v>
          </cell>
          <cell r="I485">
            <v>3200</v>
          </cell>
          <cell r="J485" t="str">
            <v>2 Poste de concreto (15/900) de suspensión (30°) Tipo SU21-15</v>
          </cell>
        </row>
        <row r="486">
          <cell r="C486" t="str">
            <v>EC033COR0D0-120-A2</v>
          </cell>
          <cell r="D486">
            <v>150</v>
          </cell>
          <cell r="E486">
            <v>50</v>
          </cell>
          <cell r="F486">
            <v>781.36917433591816</v>
          </cell>
          <cell r="G486">
            <v>2</v>
          </cell>
          <cell r="H486" t="str">
            <v>PC15/1000</v>
          </cell>
          <cell r="I486">
            <v>3256</v>
          </cell>
          <cell r="J486" t="str">
            <v>2 Poste de concreto (15/1000) de ángulo mayor (50°) Tipo AU22-15</v>
          </cell>
        </row>
        <row r="487">
          <cell r="C487" t="str">
            <v>EC033COR0D0-120-RT</v>
          </cell>
          <cell r="D487">
            <v>150</v>
          </cell>
          <cell r="E487">
            <v>90</v>
          </cell>
          <cell r="F487">
            <v>1263.8048056121872</v>
          </cell>
          <cell r="G487">
            <v>2</v>
          </cell>
          <cell r="H487" t="str">
            <v>PC15/1300</v>
          </cell>
          <cell r="I487">
            <v>3513</v>
          </cell>
          <cell r="J487" t="str">
            <v>2 Poste de concreto (15/1300) de retención y terminal (90°) Tipo RTU2-15</v>
          </cell>
        </row>
        <row r="488">
          <cell r="C488" t="str">
            <v>EC033COR0D0-150-S1</v>
          </cell>
          <cell r="D488">
            <v>150</v>
          </cell>
          <cell r="E488">
            <v>3</v>
          </cell>
          <cell r="F488">
            <v>127.6305869756638</v>
          </cell>
          <cell r="G488">
            <v>1</v>
          </cell>
          <cell r="H488" t="str">
            <v>PC15/800</v>
          </cell>
          <cell r="I488">
            <v>3080</v>
          </cell>
          <cell r="J488" t="str">
            <v>1 Poste de concreto (15/800) de suspensión (3°) Tipo SU2-15</v>
          </cell>
        </row>
        <row r="489">
          <cell r="C489" t="str">
            <v>EC033COR0D0-150-S3</v>
          </cell>
          <cell r="D489">
            <v>150</v>
          </cell>
          <cell r="E489">
            <v>30</v>
          </cell>
          <cell r="F489">
            <v>613.05228046350362</v>
          </cell>
          <cell r="G489">
            <v>2</v>
          </cell>
          <cell r="H489" t="str">
            <v>PC15/600</v>
          </cell>
          <cell r="I489">
            <v>2926</v>
          </cell>
          <cell r="J489" t="str">
            <v>2 Poste de concreto (15/600) de suspensión (30°) Tipo SU21-15</v>
          </cell>
        </row>
        <row r="490">
          <cell r="C490" t="str">
            <v>EC033COR0D0-150-A2</v>
          </cell>
          <cell r="D490">
            <v>150</v>
          </cell>
          <cell r="E490">
            <v>50</v>
          </cell>
          <cell r="F490">
            <v>954.82917393206185</v>
          </cell>
          <cell r="G490">
            <v>2</v>
          </cell>
          <cell r="H490" t="str">
            <v>PC15/400</v>
          </cell>
          <cell r="I490">
            <v>2772</v>
          </cell>
          <cell r="J490" t="str">
            <v>2 Poste de concreto (15/400) de ángulo mayor (50°) Tipo AU22-15</v>
          </cell>
        </row>
        <row r="491">
          <cell r="C491" t="str">
            <v>EC033COR0D0-150-RT</v>
          </cell>
          <cell r="D491">
            <v>150</v>
          </cell>
          <cell r="E491">
            <v>90</v>
          </cell>
          <cell r="F491">
            <v>1548.4315390669904</v>
          </cell>
          <cell r="G491">
            <v>2</v>
          </cell>
          <cell r="H491" t="str">
            <v>PC15/500</v>
          </cell>
          <cell r="I491">
            <v>2849</v>
          </cell>
          <cell r="J491" t="str">
            <v>2 Poste de concreto (15/500) de retención y terminal (90°) Tipo RTU2-15</v>
          </cell>
        </row>
        <row r="492">
          <cell r="C492" t="str">
            <v>EC033SIR0S0-035-S1</v>
          </cell>
          <cell r="D492">
            <v>150</v>
          </cell>
          <cell r="E492">
            <v>3</v>
          </cell>
          <cell r="F492">
            <v>63.718056232028715</v>
          </cell>
          <cell r="G492">
            <v>1</v>
          </cell>
          <cell r="H492" t="str">
            <v>PC16/400</v>
          </cell>
          <cell r="I492">
            <v>3080</v>
          </cell>
          <cell r="J492" t="str">
            <v>1 Poste de concreto (16/400) de suspensión (3°) Tipo SUS1-16</v>
          </cell>
        </row>
        <row r="493">
          <cell r="C493" t="str">
            <v>EC033SIR0S0-035-S3</v>
          </cell>
          <cell r="D493">
            <v>150</v>
          </cell>
          <cell r="E493">
            <v>30</v>
          </cell>
          <cell r="F493">
            <v>207.52344194467219</v>
          </cell>
          <cell r="G493">
            <v>1</v>
          </cell>
          <cell r="H493" t="str">
            <v>PC16/400</v>
          </cell>
          <cell r="I493">
            <v>3080</v>
          </cell>
          <cell r="J493" t="str">
            <v>1 Poste de concreto (16/400) de suspensión (30°) Tipo SUS11-16</v>
          </cell>
        </row>
        <row r="494">
          <cell r="C494" t="str">
            <v>EC033SIR0S0-035-A2</v>
          </cell>
          <cell r="D494">
            <v>150</v>
          </cell>
          <cell r="E494">
            <v>50</v>
          </cell>
          <cell r="F494">
            <v>308.77428971739596</v>
          </cell>
          <cell r="G494">
            <v>1</v>
          </cell>
          <cell r="H494" t="str">
            <v>PC16/400</v>
          </cell>
          <cell r="I494">
            <v>3080</v>
          </cell>
          <cell r="J494" t="str">
            <v>1 Poste de concreto (16/400) de ángulo mayor (50°) Tipo AUS1-16</v>
          </cell>
        </row>
        <row r="495">
          <cell r="C495" t="str">
            <v>EC033SIR0S0-035-RT</v>
          </cell>
          <cell r="D495">
            <v>150</v>
          </cell>
          <cell r="E495">
            <v>90</v>
          </cell>
          <cell r="F495">
            <v>484.62802312765245</v>
          </cell>
          <cell r="G495">
            <v>1</v>
          </cell>
          <cell r="H495" t="str">
            <v>PC16/400</v>
          </cell>
          <cell r="I495">
            <v>3080</v>
          </cell>
          <cell r="J495" t="str">
            <v>1 Poste de concreto (16/400) de retención y terminal (90°) Tipo RTUS1-16</v>
          </cell>
        </row>
        <row r="496">
          <cell r="C496" t="str">
            <v>EC033SIR0S0-050-S1</v>
          </cell>
          <cell r="D496">
            <v>150</v>
          </cell>
          <cell r="E496">
            <v>3</v>
          </cell>
          <cell r="F496">
            <v>78.773929676365498</v>
          </cell>
          <cell r="G496">
            <v>1</v>
          </cell>
          <cell r="H496" t="str">
            <v>PC16/400</v>
          </cell>
          <cell r="I496">
            <v>3080</v>
          </cell>
          <cell r="J496" t="str">
            <v>1 Poste de concreto (16/400) de suspensión (3°) Tipo SUS1-16</v>
          </cell>
        </row>
        <row r="497">
          <cell r="C497" t="str">
            <v>EC033SIR0S0-050-S3</v>
          </cell>
          <cell r="D497">
            <v>150</v>
          </cell>
          <cell r="E497">
            <v>30</v>
          </cell>
          <cell r="F497">
            <v>271.89013422560248</v>
          </cell>
          <cell r="G497">
            <v>1</v>
          </cell>
          <cell r="H497" t="str">
            <v>PC16/500</v>
          </cell>
          <cell r="I497">
            <v>3157</v>
          </cell>
          <cell r="J497" t="str">
            <v>1 Poste de concreto (16/500) de suspensión (30°) Tipo SUS11-16</v>
          </cell>
        </row>
        <row r="498">
          <cell r="C498" t="str">
            <v>EC033SIR0S0-050-A2</v>
          </cell>
          <cell r="D498">
            <v>150</v>
          </cell>
          <cell r="E498">
            <v>50</v>
          </cell>
          <cell r="F498">
            <v>407.8598639569546</v>
          </cell>
          <cell r="G498">
            <v>1</v>
          </cell>
          <cell r="H498" t="str">
            <v>PC16/400</v>
          </cell>
          <cell r="I498">
            <v>3080</v>
          </cell>
          <cell r="J498" t="str">
            <v>1 Poste de concreto (16/400) de ángulo mayor (50°) Tipo AUS1-16</v>
          </cell>
        </row>
        <row r="499">
          <cell r="C499" t="str">
            <v>EC033SIR0S0-050-RT</v>
          </cell>
          <cell r="D499">
            <v>150</v>
          </cell>
          <cell r="E499">
            <v>90</v>
          </cell>
          <cell r="F499">
            <v>644.01378394895301</v>
          </cell>
          <cell r="G499">
            <v>1</v>
          </cell>
          <cell r="H499" t="str">
            <v>PC16/500</v>
          </cell>
          <cell r="I499">
            <v>3157</v>
          </cell>
          <cell r="J499" t="str">
            <v>1 Poste de concreto (16/500) de retención y terminal (90°) Tipo RTUS1-16</v>
          </cell>
        </row>
        <row r="500">
          <cell r="C500" t="str">
            <v>EC033SIR0S0-070-S1</v>
          </cell>
          <cell r="D500">
            <v>150</v>
          </cell>
          <cell r="E500">
            <v>3</v>
          </cell>
          <cell r="F500">
            <v>93.054965450789254</v>
          </cell>
          <cell r="G500">
            <v>1</v>
          </cell>
          <cell r="H500" t="str">
            <v>PC16/400</v>
          </cell>
          <cell r="I500">
            <v>3080</v>
          </cell>
          <cell r="J500" t="str">
            <v>1 Poste de concreto (16/400) de suspensión (3°) Tipo SUS1-16</v>
          </cell>
        </row>
        <row r="501">
          <cell r="C501" t="str">
            <v>EC033SIR0S0-070-S3</v>
          </cell>
          <cell r="D501">
            <v>150</v>
          </cell>
          <cell r="E501">
            <v>30</v>
          </cell>
          <cell r="F501">
            <v>328.59578277149819</v>
          </cell>
          <cell r="G501">
            <v>1</v>
          </cell>
          <cell r="H501" t="str">
            <v>PC16/500</v>
          </cell>
          <cell r="I501">
            <v>3157</v>
          </cell>
          <cell r="J501" t="str">
            <v>1 Poste de concreto (16/500) de suspensión (30°) Tipo SUS11-16</v>
          </cell>
        </row>
        <row r="502">
          <cell r="C502" t="str">
            <v>EC033SIR0S0-070-A2</v>
          </cell>
          <cell r="D502">
            <v>150</v>
          </cell>
          <cell r="E502">
            <v>50</v>
          </cell>
          <cell r="F502">
            <v>494.43593764898856</v>
          </cell>
          <cell r="G502">
            <v>1</v>
          </cell>
          <cell r="H502" t="str">
            <v>PC16/500</v>
          </cell>
          <cell r="I502">
            <v>3157</v>
          </cell>
          <cell r="J502" t="str">
            <v>1 Poste de concreto (16/500) de ángulo mayor (50°) Tipo AUS1-16</v>
          </cell>
        </row>
        <row r="503">
          <cell r="C503" t="str">
            <v>EC033SIR0S0-070-RT</v>
          </cell>
          <cell r="D503">
            <v>150</v>
          </cell>
          <cell r="E503">
            <v>90</v>
          </cell>
          <cell r="F503">
            <v>782.46918404713188</v>
          </cell>
          <cell r="G503">
            <v>1</v>
          </cell>
          <cell r="H503" t="str">
            <v>PC16/600</v>
          </cell>
          <cell r="I503">
            <v>3234</v>
          </cell>
          <cell r="J503" t="str">
            <v>1 Poste de concreto (16/600) de retención y terminal (90°) Tipo RTUS1-16</v>
          </cell>
        </row>
        <row r="504">
          <cell r="C504" t="str">
            <v>EC033SIR0S0-120-S1</v>
          </cell>
          <cell r="D504">
            <v>150</v>
          </cell>
          <cell r="E504">
            <v>3</v>
          </cell>
          <cell r="F504">
            <v>130.49327109671924</v>
          </cell>
          <cell r="G504">
            <v>1</v>
          </cell>
          <cell r="H504" t="str">
            <v>PC16/500</v>
          </cell>
          <cell r="I504">
            <v>3157</v>
          </cell>
          <cell r="J504" t="str">
            <v>1 Poste de concreto (16/500) de suspensión (3°) Tipo SUS1-16</v>
          </cell>
        </row>
        <row r="505">
          <cell r="C505" t="str">
            <v>EC033SIR0S0-120-S3</v>
          </cell>
          <cell r="D505">
            <v>150</v>
          </cell>
          <cell r="E505">
            <v>30</v>
          </cell>
          <cell r="F505">
            <v>501.60394390354111</v>
          </cell>
          <cell r="G505">
            <v>1</v>
          </cell>
          <cell r="H505" t="str">
            <v>PC16/400</v>
          </cell>
          <cell r="I505">
            <v>3080</v>
          </cell>
          <cell r="J505" t="str">
            <v>1 Poste de concreto (16/400) de suspensión (30°) Tipo SUS11-16</v>
          </cell>
        </row>
        <row r="506">
          <cell r="C506" t="str">
            <v>EC033SIR0S0-120-A2</v>
          </cell>
          <cell r="D506">
            <v>150</v>
          </cell>
          <cell r="E506">
            <v>50</v>
          </cell>
          <cell r="F506">
            <v>762.89645428476376</v>
          </cell>
          <cell r="G506">
            <v>1</v>
          </cell>
          <cell r="H506" t="str">
            <v>PC16/400</v>
          </cell>
          <cell r="I506">
            <v>3080</v>
          </cell>
          <cell r="J506" t="str">
            <v>1 Poste de concreto (16/400) de ángulo mayor (50°) Tipo AUS1-16</v>
          </cell>
        </row>
        <row r="507">
          <cell r="C507" t="str">
            <v>EC033SIR0S0-120-RT</v>
          </cell>
          <cell r="D507">
            <v>150</v>
          </cell>
          <cell r="E507">
            <v>90</v>
          </cell>
          <cell r="F507">
            <v>1216.7125405047805</v>
          </cell>
          <cell r="G507">
            <v>1</v>
          </cell>
          <cell r="H507" t="str">
            <v>PC16/600</v>
          </cell>
          <cell r="I507">
            <v>3234</v>
          </cell>
          <cell r="J507" t="str">
            <v>1 Poste de concreto (16/600) de retención y terminal (90°) Tipo RTUS1-16</v>
          </cell>
        </row>
        <row r="508">
          <cell r="C508" t="str">
            <v>EC033SIR0S0-150-S1</v>
          </cell>
          <cell r="D508">
            <v>150</v>
          </cell>
          <cell r="E508">
            <v>3</v>
          </cell>
          <cell r="F508">
            <v>150.65991989980131</v>
          </cell>
          <cell r="G508">
            <v>1</v>
          </cell>
          <cell r="H508" t="str">
            <v>PC16/500</v>
          </cell>
          <cell r="I508">
            <v>3157</v>
          </cell>
          <cell r="J508" t="str">
            <v>1 Poste de concreto (16/500) de suspensión (3°) Tipo SUS1-16</v>
          </cell>
        </row>
        <row r="509">
          <cell r="C509" t="str">
            <v>EC033SIR0S0-150-S3</v>
          </cell>
          <cell r="D509">
            <v>150</v>
          </cell>
          <cell r="E509">
            <v>30</v>
          </cell>
          <cell r="F509">
            <v>599.60333261024039</v>
          </cell>
          <cell r="G509">
            <v>1</v>
          </cell>
          <cell r="H509" t="str">
            <v>PC16/700</v>
          </cell>
          <cell r="I509">
            <v>3311</v>
          </cell>
          <cell r="J509" t="str">
            <v>1 Poste de concreto (16/700) de suspensión (30°) Tipo SUS11-16</v>
          </cell>
        </row>
        <row r="510">
          <cell r="C510" t="str">
            <v>EC033SIR0S0-150-A2</v>
          </cell>
          <cell r="D510">
            <v>150</v>
          </cell>
          <cell r="E510">
            <v>50</v>
          </cell>
          <cell r="F510">
            <v>915.69650890993216</v>
          </cell>
          <cell r="G510">
            <v>1</v>
          </cell>
          <cell r="H510" t="str">
            <v>PC16/600</v>
          </cell>
          <cell r="I510">
            <v>3234</v>
          </cell>
          <cell r="J510" t="str">
            <v>1 Poste de concreto (16/600) de ángulo mayor (50°) Tipo AUS1-16</v>
          </cell>
        </row>
        <row r="511">
          <cell r="C511" t="str">
            <v>EC033SIR0S0-150-RT</v>
          </cell>
          <cell r="D511">
            <v>150</v>
          </cell>
          <cell r="E511">
            <v>90</v>
          </cell>
          <cell r="F511">
            <v>1464.6910741957518</v>
          </cell>
          <cell r="G511">
            <v>1</v>
          </cell>
          <cell r="H511" t="str">
            <v>PC16/600</v>
          </cell>
          <cell r="I511">
            <v>3234</v>
          </cell>
          <cell r="J511" t="str">
            <v>1 Poste de concreto (16/600) de retención y terminal (90°) Tipo RTUS1-16</v>
          </cell>
        </row>
        <row r="512">
          <cell r="C512" t="str">
            <v>EC033SIR0D0-035-S1</v>
          </cell>
          <cell r="D512">
            <v>150</v>
          </cell>
          <cell r="E512">
            <v>3</v>
          </cell>
          <cell r="F512">
            <v>63.718056232028715</v>
          </cell>
          <cell r="G512">
            <v>1</v>
          </cell>
          <cell r="H512" t="str">
            <v>PC16/400</v>
          </cell>
          <cell r="I512">
            <v>3080</v>
          </cell>
          <cell r="J512" t="str">
            <v>1 Poste de concreto (16/400) de suspensión (3°) Tipo SUS2-16</v>
          </cell>
        </row>
        <row r="513">
          <cell r="C513" t="str">
            <v>EC033SIR0D0-035-S3</v>
          </cell>
          <cell r="D513">
            <v>150</v>
          </cell>
          <cell r="E513">
            <v>30</v>
          </cell>
          <cell r="F513">
            <v>207.52344194467219</v>
          </cell>
          <cell r="G513">
            <v>2</v>
          </cell>
          <cell r="H513" t="str">
            <v>PC16/400</v>
          </cell>
          <cell r="I513">
            <v>3080</v>
          </cell>
          <cell r="J513" t="str">
            <v>2 Poste de concreto (16/400) de suspensión (30°) Tipo SUS21-16</v>
          </cell>
        </row>
        <row r="514">
          <cell r="C514" t="str">
            <v>EC033SIR0D0-035-A2</v>
          </cell>
          <cell r="D514">
            <v>150</v>
          </cell>
          <cell r="E514">
            <v>50</v>
          </cell>
          <cell r="F514">
            <v>308.77428971739596</v>
          </cell>
          <cell r="G514">
            <v>2</v>
          </cell>
          <cell r="H514" t="str">
            <v>PC16/400</v>
          </cell>
          <cell r="I514">
            <v>3080</v>
          </cell>
          <cell r="J514" t="str">
            <v>2 Poste de concreto (16/400) de ángulo mayor (50°) Tipo AUS2-16</v>
          </cell>
        </row>
        <row r="515">
          <cell r="C515" t="str">
            <v>EC033SIR0D0-035-RT</v>
          </cell>
          <cell r="D515">
            <v>150</v>
          </cell>
          <cell r="E515">
            <v>90</v>
          </cell>
          <cell r="F515">
            <v>484.62802312765245</v>
          </cell>
          <cell r="G515">
            <v>2</v>
          </cell>
          <cell r="H515" t="str">
            <v>PC16/400</v>
          </cell>
          <cell r="I515">
            <v>3080</v>
          </cell>
          <cell r="J515" t="str">
            <v>2 Poste de concreto (16/400) de retención y terminal (90°) Tipo RTUS2-16</v>
          </cell>
        </row>
        <row r="516">
          <cell r="C516" t="str">
            <v>EC033SIR0D0-050-S1</v>
          </cell>
          <cell r="D516">
            <v>150</v>
          </cell>
          <cell r="E516">
            <v>3</v>
          </cell>
          <cell r="F516">
            <v>78.773929676365498</v>
          </cell>
          <cell r="G516">
            <v>1</v>
          </cell>
          <cell r="H516" t="str">
            <v>PC16/500</v>
          </cell>
          <cell r="I516">
            <v>3157</v>
          </cell>
          <cell r="J516" t="str">
            <v>1 Poste de concreto (16/500) de suspensión (3°) Tipo SUS2-16</v>
          </cell>
        </row>
        <row r="517">
          <cell r="C517" t="str">
            <v>EC033SIR0D0-050-S3</v>
          </cell>
          <cell r="D517">
            <v>150</v>
          </cell>
          <cell r="E517">
            <v>30</v>
          </cell>
          <cell r="F517">
            <v>271.89013422560248</v>
          </cell>
          <cell r="G517">
            <v>2</v>
          </cell>
          <cell r="H517" t="str">
            <v>PC16/400</v>
          </cell>
          <cell r="I517">
            <v>3080</v>
          </cell>
          <cell r="J517" t="str">
            <v>2 Poste de concreto (16/400) de suspensión (30°) Tipo SUS21-16</v>
          </cell>
        </row>
        <row r="518">
          <cell r="C518" t="str">
            <v>EC033SIR0D0-050-A2</v>
          </cell>
          <cell r="D518">
            <v>150</v>
          </cell>
          <cell r="E518">
            <v>50</v>
          </cell>
          <cell r="F518">
            <v>407.8598639569546</v>
          </cell>
          <cell r="G518">
            <v>2</v>
          </cell>
          <cell r="H518" t="str">
            <v>PC16/600</v>
          </cell>
          <cell r="I518">
            <v>3234</v>
          </cell>
          <cell r="J518" t="str">
            <v>2 Poste de concreto (16/600) de ángulo mayor (50°) Tipo AUS2-16</v>
          </cell>
        </row>
        <row r="519">
          <cell r="C519" t="str">
            <v>EC033SIR0D0-050-RT</v>
          </cell>
          <cell r="D519">
            <v>150</v>
          </cell>
          <cell r="E519">
            <v>90</v>
          </cell>
          <cell r="F519">
            <v>644.01378394895301</v>
          </cell>
          <cell r="G519">
            <v>2</v>
          </cell>
          <cell r="H519" t="str">
            <v>PC16/700</v>
          </cell>
          <cell r="I519">
            <v>3311</v>
          </cell>
          <cell r="J519" t="str">
            <v>2 Poste de concreto (16/700) de retención y terminal (90°) Tipo RTUS2-16</v>
          </cell>
        </row>
        <row r="520">
          <cell r="C520" t="str">
            <v>EC033SIR0D0-070-S1</v>
          </cell>
          <cell r="D520">
            <v>150</v>
          </cell>
          <cell r="E520">
            <v>3</v>
          </cell>
          <cell r="F520">
            <v>93.054965450789254</v>
          </cell>
          <cell r="G520">
            <v>1</v>
          </cell>
          <cell r="H520" t="str">
            <v>PC16/600</v>
          </cell>
          <cell r="I520">
            <v>3234</v>
          </cell>
          <cell r="J520" t="str">
            <v>1 Poste de concreto (16/600) de suspensión (3°) Tipo SUS2-16</v>
          </cell>
        </row>
        <row r="521">
          <cell r="C521" t="str">
            <v>EC033SIR0D0-070-S3</v>
          </cell>
          <cell r="D521">
            <v>150</v>
          </cell>
          <cell r="E521">
            <v>30</v>
          </cell>
          <cell r="F521">
            <v>328.59578277149819</v>
          </cell>
          <cell r="G521">
            <v>2</v>
          </cell>
          <cell r="H521" t="str">
            <v>PC16/600</v>
          </cell>
          <cell r="I521">
            <v>3234</v>
          </cell>
          <cell r="J521" t="str">
            <v>2 Poste de concreto (16/600) de suspensión (30°) Tipo SUS21-16</v>
          </cell>
        </row>
        <row r="522">
          <cell r="C522" t="str">
            <v>EC033SIR0D0-070-A2</v>
          </cell>
          <cell r="D522">
            <v>150</v>
          </cell>
          <cell r="E522">
            <v>50</v>
          </cell>
          <cell r="F522">
            <v>494.43593764898856</v>
          </cell>
          <cell r="G522">
            <v>2</v>
          </cell>
          <cell r="H522" t="str">
            <v>PC16/600</v>
          </cell>
          <cell r="I522">
            <v>3234</v>
          </cell>
          <cell r="J522" t="str">
            <v>2 Poste de concreto (16/600) de ángulo mayor (50°) Tipo AUS2-16</v>
          </cell>
        </row>
        <row r="523">
          <cell r="C523" t="str">
            <v>EC033SIR0D0-070-RT</v>
          </cell>
          <cell r="D523">
            <v>150</v>
          </cell>
          <cell r="E523">
            <v>90</v>
          </cell>
          <cell r="F523">
            <v>782.46918404713188</v>
          </cell>
          <cell r="G523">
            <v>2</v>
          </cell>
          <cell r="H523" t="str">
            <v>PC16/700</v>
          </cell>
          <cell r="I523">
            <v>3311</v>
          </cell>
          <cell r="J523" t="str">
            <v>2 Poste de concreto (16/700) de retención y terminal (90°) Tipo RTUS2-16</v>
          </cell>
        </row>
        <row r="524">
          <cell r="C524" t="str">
            <v>EC033SIR0D0-120-S1</v>
          </cell>
          <cell r="D524">
            <v>150</v>
          </cell>
          <cell r="E524">
            <v>3</v>
          </cell>
          <cell r="F524">
            <v>130.49327109671924</v>
          </cell>
          <cell r="G524">
            <v>1</v>
          </cell>
          <cell r="H524" t="str">
            <v>PC16/800</v>
          </cell>
          <cell r="I524">
            <v>3388</v>
          </cell>
          <cell r="J524" t="str">
            <v>1 Poste de concreto (16/800) de suspensión (3°) Tipo SUS2-16</v>
          </cell>
        </row>
        <row r="525">
          <cell r="C525" t="str">
            <v>EC033SIR0D0-120-S3</v>
          </cell>
          <cell r="D525">
            <v>150</v>
          </cell>
          <cell r="E525">
            <v>30</v>
          </cell>
          <cell r="F525">
            <v>501.60394390354111</v>
          </cell>
          <cell r="G525">
            <v>2</v>
          </cell>
          <cell r="H525" t="str">
            <v>PC16/700</v>
          </cell>
          <cell r="I525">
            <v>3311</v>
          </cell>
          <cell r="J525" t="str">
            <v>2 Poste de concreto (16/700) de suspensión (30°) Tipo SUS21-16</v>
          </cell>
        </row>
        <row r="526">
          <cell r="C526" t="str">
            <v>EC033SIR0D0-120-A2</v>
          </cell>
          <cell r="D526">
            <v>150</v>
          </cell>
          <cell r="E526">
            <v>50</v>
          </cell>
          <cell r="F526">
            <v>762.89645428476376</v>
          </cell>
          <cell r="G526">
            <v>2</v>
          </cell>
          <cell r="H526" t="str">
            <v>PC16/600</v>
          </cell>
          <cell r="I526">
            <v>3234</v>
          </cell>
          <cell r="J526" t="str">
            <v>2 Poste de concreto (16/600) de ángulo mayor (50°) Tipo AUS2-16</v>
          </cell>
        </row>
        <row r="527">
          <cell r="C527" t="str">
            <v>EC033SIR0D0-120-RT</v>
          </cell>
          <cell r="D527">
            <v>150</v>
          </cell>
          <cell r="E527">
            <v>90</v>
          </cell>
          <cell r="F527">
            <v>1216.7125405047805</v>
          </cell>
          <cell r="G527">
            <v>2</v>
          </cell>
          <cell r="H527" t="str">
            <v>PC16/900</v>
          </cell>
          <cell r="I527">
            <v>3465</v>
          </cell>
          <cell r="J527" t="str">
            <v>2 Poste de concreto (16/900) de retención y terminal (90°) Tipo RTUS2-16</v>
          </cell>
        </row>
        <row r="528">
          <cell r="C528" t="str">
            <v>EC033SIR0D0-150-S1</v>
          </cell>
          <cell r="D528">
            <v>150</v>
          </cell>
          <cell r="E528">
            <v>3</v>
          </cell>
          <cell r="F528">
            <v>150.65991989980131</v>
          </cell>
          <cell r="G528">
            <v>1</v>
          </cell>
          <cell r="H528" t="str">
            <v>PC16/900</v>
          </cell>
          <cell r="I528">
            <v>3465</v>
          </cell>
          <cell r="J528" t="str">
            <v>1 Poste de concreto (16/900) de suspensión (3°) Tipo SUS2-16</v>
          </cell>
        </row>
        <row r="529">
          <cell r="C529" t="str">
            <v>EC033SIR0D0-150-S3</v>
          </cell>
          <cell r="D529">
            <v>150</v>
          </cell>
          <cell r="E529">
            <v>30</v>
          </cell>
          <cell r="F529">
            <v>599.60333261024039</v>
          </cell>
          <cell r="G529">
            <v>2</v>
          </cell>
          <cell r="H529" t="str">
            <v>PC16/800</v>
          </cell>
          <cell r="I529">
            <v>3388</v>
          </cell>
          <cell r="J529" t="str">
            <v>2 Poste de concreto (16/800) de suspensión (30°) Tipo SUS21-16</v>
          </cell>
        </row>
        <row r="530">
          <cell r="C530" t="str">
            <v>EC033SIR0D0-150-A2</v>
          </cell>
          <cell r="D530">
            <v>150</v>
          </cell>
          <cell r="E530">
            <v>50</v>
          </cell>
          <cell r="F530">
            <v>915.69650890993216</v>
          </cell>
          <cell r="G530">
            <v>2</v>
          </cell>
          <cell r="H530" t="str">
            <v>PC16/700</v>
          </cell>
          <cell r="I530">
            <v>3311</v>
          </cell>
          <cell r="J530" t="str">
            <v>2 Poste de concreto (16/700) de ángulo mayor (50°) Tipo AUS2-16</v>
          </cell>
        </row>
        <row r="531">
          <cell r="C531" t="str">
            <v>EC033SIR0D0-150-RT</v>
          </cell>
          <cell r="D531">
            <v>150</v>
          </cell>
          <cell r="E531">
            <v>90</v>
          </cell>
          <cell r="F531">
            <v>1464.6910741957518</v>
          </cell>
          <cell r="G531">
            <v>2</v>
          </cell>
          <cell r="H531" t="str">
            <v>PC16/900</v>
          </cell>
          <cell r="I531">
            <v>3465</v>
          </cell>
          <cell r="J531" t="str">
            <v>2 Poste de concreto (16/900) de retención y terminal (90°) Tipo RTUS2-16</v>
          </cell>
        </row>
        <row r="532">
          <cell r="C532" t="str">
            <v>EC033SER0S0-035-S1</v>
          </cell>
          <cell r="D532">
            <v>150</v>
          </cell>
          <cell r="E532">
            <v>3</v>
          </cell>
          <cell r="F532">
            <v>50.687794970191511</v>
          </cell>
          <cell r="G532">
            <v>1</v>
          </cell>
          <cell r="H532" t="str">
            <v>PC16/300</v>
          </cell>
          <cell r="I532">
            <v>3003</v>
          </cell>
          <cell r="J532" t="str">
            <v>1 Poste de concreto (16/300) de suspensión (3°) Tipo SUS1-16</v>
          </cell>
        </row>
        <row r="533">
          <cell r="C533" t="str">
            <v>EC033SER0S0-035-S3</v>
          </cell>
          <cell r="D533">
            <v>150</v>
          </cell>
          <cell r="E533">
            <v>30</v>
          </cell>
          <cell r="F533">
            <v>193.15781504723367</v>
          </cell>
          <cell r="G533">
            <v>1</v>
          </cell>
          <cell r="H533" t="str">
            <v>PC16/300</v>
          </cell>
          <cell r="I533">
            <v>3003</v>
          </cell>
          <cell r="J533" t="str">
            <v>1 Poste de concreto (16/300) de suspensión (30°) Tipo SUS11-16</v>
          </cell>
        </row>
        <row r="534">
          <cell r="C534" t="str">
            <v>EC033SER0S0-035-A2</v>
          </cell>
          <cell r="D534">
            <v>150</v>
          </cell>
          <cell r="E534">
            <v>50</v>
          </cell>
          <cell r="F534">
            <v>293.46845531645431</v>
          </cell>
          <cell r="G534">
            <v>1</v>
          </cell>
          <cell r="H534" t="str">
            <v>PC16/400</v>
          </cell>
          <cell r="I534">
            <v>3080</v>
          </cell>
          <cell r="J534" t="str">
            <v>1 Poste de concreto (16/400) de ángulo mayor (50°) Tipo AUS1-16</v>
          </cell>
        </row>
        <row r="535">
          <cell r="C535" t="str">
            <v>EC033SER0S0-035-RT</v>
          </cell>
          <cell r="D535">
            <v>150</v>
          </cell>
          <cell r="E535">
            <v>90</v>
          </cell>
          <cell r="F535">
            <v>467.68922462509164</v>
          </cell>
          <cell r="G535">
            <v>1</v>
          </cell>
          <cell r="H535" t="str">
            <v>PC16/300</v>
          </cell>
          <cell r="I535">
            <v>3003</v>
          </cell>
          <cell r="J535" t="str">
            <v>1 Poste de concreto (16/300) de retención y terminal (90°) Tipo RTUS1-16</v>
          </cell>
        </row>
        <row r="536">
          <cell r="C536" t="str">
            <v>EC033SER0S0-050-S1</v>
          </cell>
          <cell r="D536">
            <v>150</v>
          </cell>
          <cell r="E536">
            <v>3</v>
          </cell>
          <cell r="F536">
            <v>63.712147823622061</v>
          </cell>
          <cell r="G536">
            <v>1</v>
          </cell>
          <cell r="H536" t="str">
            <v>PC16/300</v>
          </cell>
          <cell r="I536">
            <v>3003</v>
          </cell>
          <cell r="J536" t="str">
            <v>1 Poste de concreto (16/300) de suspensión (3°) Tipo SUS1-16</v>
          </cell>
        </row>
        <row r="537">
          <cell r="C537" t="str">
            <v>EC033SER0S0-050-S3</v>
          </cell>
          <cell r="D537">
            <v>150</v>
          </cell>
          <cell r="E537">
            <v>30</v>
          </cell>
          <cell r="F537">
            <v>260.33194235058642</v>
          </cell>
          <cell r="G537">
            <v>1</v>
          </cell>
          <cell r="H537" t="str">
            <v>PC16/400</v>
          </cell>
          <cell r="I537">
            <v>3080</v>
          </cell>
          <cell r="J537" t="str">
            <v>1 Poste de concreto (16/400) de suspensión (30°) Tipo SUS11-16</v>
          </cell>
        </row>
        <row r="538">
          <cell r="C538" t="str">
            <v>EC033SER0S0-050-A2</v>
          </cell>
          <cell r="D538">
            <v>150</v>
          </cell>
          <cell r="E538">
            <v>50</v>
          </cell>
          <cell r="F538">
            <v>398.76848828450954</v>
          </cell>
          <cell r="G538">
            <v>1</v>
          </cell>
          <cell r="H538" t="str">
            <v>PC16/400</v>
          </cell>
          <cell r="I538">
            <v>3080</v>
          </cell>
          <cell r="J538" t="str">
            <v>1 Poste de concreto (16/400) de ángulo mayor (50°) Tipo AUS1-16</v>
          </cell>
        </row>
        <row r="539">
          <cell r="C539" t="str">
            <v>EC033SER0S0-050-RT</v>
          </cell>
          <cell r="D539">
            <v>150</v>
          </cell>
          <cell r="E539">
            <v>90</v>
          </cell>
          <cell r="F539">
            <v>639.20680537936244</v>
          </cell>
          <cell r="G539">
            <v>1</v>
          </cell>
          <cell r="H539" t="str">
            <v>PC16/500</v>
          </cell>
          <cell r="I539">
            <v>3157</v>
          </cell>
          <cell r="J539" t="str">
            <v>1 Poste de concreto (16/500) de retención y terminal (90°) Tipo RTUS1-16</v>
          </cell>
        </row>
        <row r="540">
          <cell r="C540" t="str">
            <v>EC033SER0S0-070-S1</v>
          </cell>
          <cell r="D540">
            <v>150</v>
          </cell>
          <cell r="E540">
            <v>3</v>
          </cell>
          <cell r="F540">
            <v>75.978416254056611</v>
          </cell>
          <cell r="G540">
            <v>1</v>
          </cell>
          <cell r="H540" t="str">
            <v>PC16/300</v>
          </cell>
          <cell r="I540">
            <v>3003</v>
          </cell>
          <cell r="J540" t="str">
            <v>1 Poste de concreto (16/300) de suspensión (3°) Tipo SUS1-16</v>
          </cell>
        </row>
        <row r="541">
          <cell r="C541" t="str">
            <v>EC033SER0S0-070-S3</v>
          </cell>
          <cell r="D541">
            <v>150</v>
          </cell>
          <cell r="E541">
            <v>30</v>
          </cell>
          <cell r="F541">
            <v>320.01067010777018</v>
          </cell>
          <cell r="G541">
            <v>1</v>
          </cell>
          <cell r="H541" t="str">
            <v>PC16/500</v>
          </cell>
          <cell r="I541">
            <v>3157</v>
          </cell>
          <cell r="J541" t="str">
            <v>1 Poste de concreto (16/500) de suspensión (30°) Tipo SUS11-16</v>
          </cell>
        </row>
        <row r="542">
          <cell r="C542" t="str">
            <v>EC033SER0S0-070-A2</v>
          </cell>
          <cell r="D542">
            <v>150</v>
          </cell>
          <cell r="E542">
            <v>50</v>
          </cell>
          <cell r="F542">
            <v>491.82949639255412</v>
          </cell>
          <cell r="G542">
            <v>1</v>
          </cell>
          <cell r="H542" t="str">
            <v>PC16/500</v>
          </cell>
          <cell r="I542">
            <v>3157</v>
          </cell>
          <cell r="J542" t="str">
            <v>1 Poste de concreto (16/500) de ángulo mayor (50°) Tipo AUS1-16</v>
          </cell>
        </row>
        <row r="543">
          <cell r="C543" t="str">
            <v>EC033SER0S0-070-RT</v>
          </cell>
          <cell r="D543">
            <v>150</v>
          </cell>
          <cell r="E543">
            <v>90</v>
          </cell>
          <cell r="F543">
            <v>790.24657375047082</v>
          </cell>
          <cell r="G543">
            <v>1</v>
          </cell>
          <cell r="H543" t="str">
            <v>PC16/600</v>
          </cell>
          <cell r="I543">
            <v>3234</v>
          </cell>
          <cell r="J543" t="str">
            <v>1 Poste de concreto (16/600) de retención y terminal (90°) Tipo RTUS1-16</v>
          </cell>
        </row>
        <row r="544">
          <cell r="C544" t="str">
            <v>EC033SER0S0-095-S1</v>
          </cell>
          <cell r="D544">
            <v>150</v>
          </cell>
          <cell r="E544">
            <v>3</v>
          </cell>
          <cell r="F544">
            <v>85.520437451242543</v>
          </cell>
          <cell r="G544">
            <v>1</v>
          </cell>
          <cell r="H544" t="str">
            <v>PC16/300</v>
          </cell>
          <cell r="I544">
            <v>3003</v>
          </cell>
          <cell r="J544" t="str">
            <v>1 Poste de concreto (16/300) de suspensión (3°) Tipo SUS1-16</v>
          </cell>
        </row>
        <row r="545">
          <cell r="C545" t="str">
            <v>EC033SER0S0-095-S3</v>
          </cell>
          <cell r="D545">
            <v>150</v>
          </cell>
          <cell r="E545">
            <v>30</v>
          </cell>
          <cell r="F545">
            <v>414.355388428541</v>
          </cell>
          <cell r="G545">
            <v>1</v>
          </cell>
          <cell r="H545" t="str">
            <v>PC16/700</v>
          </cell>
          <cell r="I545">
            <v>3311</v>
          </cell>
          <cell r="J545" t="str">
            <v>1 Poste de concreto (16/700) de suspensión (30°) Tipo SUS11-16</v>
          </cell>
        </row>
        <row r="546">
          <cell r="C546" t="str">
            <v>EC033SER0S0-095-A2</v>
          </cell>
          <cell r="D546">
            <v>150</v>
          </cell>
          <cell r="E546">
            <v>50</v>
          </cell>
          <cell r="F546">
            <v>645.88230516227384</v>
          </cell>
          <cell r="G546">
            <v>1</v>
          </cell>
          <cell r="H546" t="str">
            <v>PC16/900</v>
          </cell>
          <cell r="I546">
            <v>3465</v>
          </cell>
          <cell r="J546" t="str">
            <v>1 Poste de concreto (16/900) de ángulo mayor (50°) Tipo AUS1-16</v>
          </cell>
        </row>
        <row r="547">
          <cell r="C547" t="str">
            <v>EC033SER0S0-095-RT</v>
          </cell>
          <cell r="D547">
            <v>150</v>
          </cell>
          <cell r="E547">
            <v>90</v>
          </cell>
          <cell r="F547">
            <v>1048.0011376285911</v>
          </cell>
          <cell r="G547">
            <v>1</v>
          </cell>
          <cell r="H547" t="str">
            <v>PC16/600</v>
          </cell>
          <cell r="I547">
            <v>3234</v>
          </cell>
          <cell r="J547" t="str">
            <v>1 Poste de concreto (16/600) de retención y terminal (90°) Tipo RTUS1-16</v>
          </cell>
        </row>
        <row r="548">
          <cell r="C548" t="str">
            <v>EC033SER0S0-120-S1</v>
          </cell>
          <cell r="D548">
            <v>150</v>
          </cell>
          <cell r="E548">
            <v>3</v>
          </cell>
          <cell r="F548">
            <v>110.07557781843352</v>
          </cell>
          <cell r="G548">
            <v>1</v>
          </cell>
          <cell r="H548" t="str">
            <v>PC16/400</v>
          </cell>
          <cell r="I548">
            <v>3080</v>
          </cell>
          <cell r="J548" t="str">
            <v>1 Poste de concreto (16/400) de suspensión (3°) Tipo SUS1-16</v>
          </cell>
        </row>
        <row r="549">
          <cell r="C549" t="str">
            <v>EC033SER0S0-120-S3</v>
          </cell>
          <cell r="D549">
            <v>150</v>
          </cell>
          <cell r="E549">
            <v>30</v>
          </cell>
          <cell r="F549">
            <v>513.40252818937813</v>
          </cell>
          <cell r="G549">
            <v>1</v>
          </cell>
          <cell r="H549" t="str">
            <v>PC16/500</v>
          </cell>
          <cell r="I549">
            <v>3157</v>
          </cell>
          <cell r="J549" t="str">
            <v>1 Poste de concreto (16/500) de suspensión (30°) Tipo SUS11-16</v>
          </cell>
        </row>
        <row r="550">
          <cell r="C550" t="str">
            <v>EC033SER0S0-120-A2</v>
          </cell>
          <cell r="D550">
            <v>150</v>
          </cell>
          <cell r="E550">
            <v>50</v>
          </cell>
          <cell r="F550">
            <v>797.37795409065586</v>
          </cell>
          <cell r="G550">
            <v>1</v>
          </cell>
          <cell r="H550" t="str">
            <v>PC16/400</v>
          </cell>
          <cell r="I550">
            <v>3080</v>
          </cell>
          <cell r="J550" t="str">
            <v>1 Poste de concreto (16/400) de ángulo mayor (50°) Tipo AUS1-16</v>
          </cell>
        </row>
        <row r="551">
          <cell r="C551" t="str">
            <v>EC033SER0S0-120-RT</v>
          </cell>
          <cell r="D551">
            <v>150</v>
          </cell>
          <cell r="E551">
            <v>90</v>
          </cell>
          <cell r="F551">
            <v>1290.5900104835337</v>
          </cell>
          <cell r="G551">
            <v>1</v>
          </cell>
          <cell r="H551" t="str">
            <v>PC16/800</v>
          </cell>
          <cell r="I551">
            <v>3388</v>
          </cell>
          <cell r="J551" t="str">
            <v>1 Poste de concreto (16/800) de retención y terminal (90°) Tipo RTUS1-16</v>
          </cell>
        </row>
        <row r="552">
          <cell r="C552" t="str">
            <v>EC033SER0S0-150-S1</v>
          </cell>
          <cell r="D552">
            <v>150</v>
          </cell>
          <cell r="E552">
            <v>3</v>
          </cell>
          <cell r="F552">
            <v>128.89755127376486</v>
          </cell>
          <cell r="G552">
            <v>1</v>
          </cell>
          <cell r="H552" t="str">
            <v>PC16/400</v>
          </cell>
          <cell r="I552">
            <v>3080</v>
          </cell>
          <cell r="J552" t="str">
            <v>1 Poste de concreto (16/400) de suspensión (3°) Tipo SUS1-16</v>
          </cell>
        </row>
        <row r="553">
          <cell r="C553" t="str">
            <v>EC033SER0S0-150-S3</v>
          </cell>
          <cell r="D553">
            <v>150</v>
          </cell>
          <cell r="E553">
            <v>30</v>
          </cell>
          <cell r="F553">
            <v>625.57912224646566</v>
          </cell>
          <cell r="G553">
            <v>1</v>
          </cell>
          <cell r="H553" t="str">
            <v>PC16/800</v>
          </cell>
          <cell r="I553">
            <v>3388</v>
          </cell>
          <cell r="J553" t="str">
            <v>1 Poste de concreto (16/800) de suspensión (30°) Tipo SUS11-16</v>
          </cell>
        </row>
        <row r="554">
          <cell r="C554" t="str">
            <v>EC033SER0S0-150-A2</v>
          </cell>
          <cell r="D554">
            <v>150</v>
          </cell>
          <cell r="E554">
            <v>50</v>
          </cell>
          <cell r="F554">
            <v>975.28389780031171</v>
          </cell>
          <cell r="G554">
            <v>1</v>
          </cell>
          <cell r="H554" t="str">
            <v>PC16/800</v>
          </cell>
          <cell r="I554">
            <v>3388</v>
          </cell>
          <cell r="J554" t="str">
            <v>1 Poste de concreto (16/800) de ángulo mayor (50°) Tipo AUS1-16</v>
          </cell>
        </row>
        <row r="555">
          <cell r="C555" t="str">
            <v>EC033SER0S0-150-RT</v>
          </cell>
          <cell r="D555">
            <v>150</v>
          </cell>
          <cell r="E555">
            <v>90</v>
          </cell>
          <cell r="F555">
            <v>1582.6555072764193</v>
          </cell>
          <cell r="G555">
            <v>1</v>
          </cell>
          <cell r="H555" t="str">
            <v>PC16/800</v>
          </cell>
          <cell r="I555">
            <v>3388</v>
          </cell>
          <cell r="J555" t="str">
            <v>1 Poste de concreto (16/800) de retención y terminal (90°) Tipo RTUS1-16</v>
          </cell>
        </row>
        <row r="556">
          <cell r="C556" t="str">
            <v>EC033SER0D0-035-S1</v>
          </cell>
          <cell r="D556">
            <v>150</v>
          </cell>
          <cell r="E556">
            <v>3</v>
          </cell>
          <cell r="F556">
            <v>50.687794970191511</v>
          </cell>
          <cell r="G556">
            <v>1</v>
          </cell>
          <cell r="H556" t="str">
            <v>PC16/300</v>
          </cell>
          <cell r="I556">
            <v>3003</v>
          </cell>
          <cell r="J556" t="str">
            <v>1 Poste de concreto (16/300) de suspensión (3°) Tipo SUS2-16</v>
          </cell>
        </row>
        <row r="557">
          <cell r="C557" t="str">
            <v>EC033SER0D0-035-S3</v>
          </cell>
          <cell r="D557">
            <v>150</v>
          </cell>
          <cell r="E557">
            <v>30</v>
          </cell>
          <cell r="F557">
            <v>193.15781504723367</v>
          </cell>
          <cell r="G557">
            <v>2</v>
          </cell>
          <cell r="H557" t="str">
            <v>PC16/300</v>
          </cell>
          <cell r="I557">
            <v>3003</v>
          </cell>
          <cell r="J557" t="str">
            <v>2 Poste de concreto (16/300) de suspensión (30°) Tipo SUS21-16</v>
          </cell>
        </row>
        <row r="558">
          <cell r="C558" t="str">
            <v>EC033SER0D0-035-A2</v>
          </cell>
          <cell r="D558">
            <v>150</v>
          </cell>
          <cell r="E558">
            <v>50</v>
          </cell>
          <cell r="F558">
            <v>293.46845531645431</v>
          </cell>
          <cell r="G558">
            <v>2</v>
          </cell>
          <cell r="H558" t="str">
            <v>PC16/300</v>
          </cell>
          <cell r="I558">
            <v>3003</v>
          </cell>
          <cell r="J558" t="str">
            <v>2 Poste de concreto (16/300) de ángulo mayor (50°) Tipo AUS2-16</v>
          </cell>
        </row>
        <row r="559">
          <cell r="C559" t="str">
            <v>EC033SER0D0-035-RT</v>
          </cell>
          <cell r="D559">
            <v>150</v>
          </cell>
          <cell r="E559">
            <v>90</v>
          </cell>
          <cell r="F559">
            <v>467.68922462509164</v>
          </cell>
          <cell r="G559">
            <v>2</v>
          </cell>
          <cell r="H559" t="str">
            <v>PC16/300</v>
          </cell>
          <cell r="I559">
            <v>3003</v>
          </cell>
          <cell r="J559" t="str">
            <v>2 Poste de concreto (16/300) de retención y terminal (90°) Tipo RTUS2-16</v>
          </cell>
        </row>
        <row r="560">
          <cell r="C560" t="str">
            <v>EC033SER0D0-050-S1</v>
          </cell>
          <cell r="D560">
            <v>150</v>
          </cell>
          <cell r="E560">
            <v>3</v>
          </cell>
          <cell r="F560">
            <v>63.712147823622061</v>
          </cell>
          <cell r="G560">
            <v>1</v>
          </cell>
          <cell r="H560" t="str">
            <v>PC16/400</v>
          </cell>
          <cell r="I560">
            <v>3080</v>
          </cell>
          <cell r="J560" t="str">
            <v>1 Poste de concreto (16/400) de suspensión (3°) Tipo SUS2-16</v>
          </cell>
        </row>
        <row r="561">
          <cell r="C561" t="str">
            <v>EC033SER0D0-050-S3</v>
          </cell>
          <cell r="D561">
            <v>150</v>
          </cell>
          <cell r="E561">
            <v>30</v>
          </cell>
          <cell r="F561">
            <v>260.33194235058642</v>
          </cell>
          <cell r="G561">
            <v>2</v>
          </cell>
          <cell r="H561" t="str">
            <v>PC16/400</v>
          </cell>
          <cell r="I561">
            <v>3080</v>
          </cell>
          <cell r="J561" t="str">
            <v>2 Poste de concreto (16/400) de suspensión (30°) Tipo SUS21-16</v>
          </cell>
        </row>
        <row r="562">
          <cell r="C562" t="str">
            <v>EC033SER0D0-050-A2</v>
          </cell>
          <cell r="D562">
            <v>150</v>
          </cell>
          <cell r="E562">
            <v>50</v>
          </cell>
          <cell r="F562">
            <v>398.76848828450954</v>
          </cell>
          <cell r="G562">
            <v>2</v>
          </cell>
          <cell r="H562" t="str">
            <v>PC16/600</v>
          </cell>
          <cell r="I562">
            <v>3234</v>
          </cell>
          <cell r="J562" t="str">
            <v>2 Poste de concreto (16/600) de ángulo mayor (50°) Tipo AUS2-16</v>
          </cell>
        </row>
        <row r="563">
          <cell r="C563" t="str">
            <v>EC033SER0D0-050-RT</v>
          </cell>
          <cell r="D563">
            <v>150</v>
          </cell>
          <cell r="E563">
            <v>90</v>
          </cell>
          <cell r="F563">
            <v>639.20680537936244</v>
          </cell>
          <cell r="G563">
            <v>2</v>
          </cell>
          <cell r="H563" t="str">
            <v>PC16/600</v>
          </cell>
          <cell r="I563">
            <v>3234</v>
          </cell>
          <cell r="J563" t="str">
            <v>2 Poste de concreto (16/600) de retención y terminal (90°) Tipo RTUS2-16</v>
          </cell>
        </row>
        <row r="564">
          <cell r="C564" t="str">
            <v>EC033SER0D0-070-S1</v>
          </cell>
          <cell r="D564">
            <v>150</v>
          </cell>
          <cell r="E564">
            <v>3</v>
          </cell>
          <cell r="F564">
            <v>75.978416254056611</v>
          </cell>
          <cell r="G564">
            <v>1</v>
          </cell>
          <cell r="H564" t="str">
            <v>PC16/500</v>
          </cell>
          <cell r="I564">
            <v>3157</v>
          </cell>
          <cell r="J564" t="str">
            <v>1 Poste de concreto (16/500) de suspensión (3°) Tipo SUS2-16</v>
          </cell>
        </row>
        <row r="565">
          <cell r="C565" t="str">
            <v>EC033SER0D0-070-S3</v>
          </cell>
          <cell r="D565">
            <v>150</v>
          </cell>
          <cell r="E565">
            <v>30</v>
          </cell>
          <cell r="F565">
            <v>320.01067010777018</v>
          </cell>
          <cell r="G565">
            <v>2</v>
          </cell>
          <cell r="H565" t="str">
            <v>PC16/500</v>
          </cell>
          <cell r="I565">
            <v>3157</v>
          </cell>
          <cell r="J565" t="str">
            <v>2 Poste de concreto (16/500) de suspensión (30°) Tipo SUS21-16</v>
          </cell>
        </row>
        <row r="566">
          <cell r="C566" t="str">
            <v>EC033SER0D0-070-A2</v>
          </cell>
          <cell r="D566">
            <v>150</v>
          </cell>
          <cell r="E566">
            <v>50</v>
          </cell>
          <cell r="F566">
            <v>491.82949639255412</v>
          </cell>
          <cell r="G566">
            <v>2</v>
          </cell>
          <cell r="H566" t="str">
            <v>PC16/600</v>
          </cell>
          <cell r="I566">
            <v>3234</v>
          </cell>
          <cell r="J566" t="str">
            <v>2 Poste de concreto (16/600) de ángulo mayor (50°) Tipo AUS2-16</v>
          </cell>
        </row>
        <row r="567">
          <cell r="C567" t="str">
            <v>EC033SER0D0-070-RT</v>
          </cell>
          <cell r="D567">
            <v>150</v>
          </cell>
          <cell r="E567">
            <v>90</v>
          </cell>
          <cell r="F567">
            <v>790.24657375047082</v>
          </cell>
          <cell r="G567">
            <v>2</v>
          </cell>
          <cell r="H567" t="str">
            <v>PC16/700</v>
          </cell>
          <cell r="I567">
            <v>3311</v>
          </cell>
          <cell r="J567" t="str">
            <v>2 Poste de concreto (16/700) de retención y terminal (90°) Tipo RTUS2-16</v>
          </cell>
        </row>
        <row r="568">
          <cell r="C568" t="str">
            <v>EC033SER0D0-120-S1</v>
          </cell>
          <cell r="D568">
            <v>150</v>
          </cell>
          <cell r="E568">
            <v>3</v>
          </cell>
          <cell r="F568">
            <v>110.07557781843352</v>
          </cell>
          <cell r="G568">
            <v>1</v>
          </cell>
          <cell r="H568" t="str">
            <v>PC16/600</v>
          </cell>
          <cell r="I568">
            <v>3234</v>
          </cell>
          <cell r="J568" t="str">
            <v>1 Poste de concreto (16/600) de suspensión (3°) Tipo SUS2-16</v>
          </cell>
        </row>
        <row r="569">
          <cell r="C569" t="str">
            <v>EC033SER0D0-120-S3</v>
          </cell>
          <cell r="D569">
            <v>150</v>
          </cell>
          <cell r="E569">
            <v>30</v>
          </cell>
          <cell r="F569">
            <v>513.40252818937813</v>
          </cell>
          <cell r="G569">
            <v>2</v>
          </cell>
          <cell r="H569" t="str">
            <v>PC16/700</v>
          </cell>
          <cell r="I569">
            <v>3311</v>
          </cell>
          <cell r="J569" t="str">
            <v>2 Poste de concreto (16/700) de suspensión (30°) Tipo SUS21-16</v>
          </cell>
        </row>
        <row r="570">
          <cell r="C570" t="str">
            <v>EC033SER0D0-120-A2</v>
          </cell>
          <cell r="D570">
            <v>150</v>
          </cell>
          <cell r="E570">
            <v>50</v>
          </cell>
          <cell r="F570">
            <v>797.37795409065586</v>
          </cell>
          <cell r="G570">
            <v>2</v>
          </cell>
          <cell r="H570" t="str">
            <v>PC16/700</v>
          </cell>
          <cell r="I570">
            <v>3311</v>
          </cell>
          <cell r="J570" t="str">
            <v>2 Poste de concreto (16/700) de ángulo mayor (50°) Tipo AUS2-16</v>
          </cell>
        </row>
        <row r="571">
          <cell r="C571" t="str">
            <v>EC033SER0D0-120-RT</v>
          </cell>
          <cell r="D571">
            <v>150</v>
          </cell>
          <cell r="E571">
            <v>90</v>
          </cell>
          <cell r="F571">
            <v>1290.5900104835337</v>
          </cell>
          <cell r="G571">
            <v>2</v>
          </cell>
          <cell r="H571" t="str">
            <v>PC16/900</v>
          </cell>
          <cell r="I571">
            <v>3465</v>
          </cell>
          <cell r="J571" t="str">
            <v>2 Poste de concreto (16/900) de retención y terminal (90°) Tipo RTUS2-16</v>
          </cell>
        </row>
        <row r="572">
          <cell r="C572" t="str">
            <v>EC033SER0D0-150-S1</v>
          </cell>
          <cell r="D572">
            <v>150</v>
          </cell>
          <cell r="E572">
            <v>3</v>
          </cell>
          <cell r="F572">
            <v>128.89755127376486</v>
          </cell>
          <cell r="G572">
            <v>1</v>
          </cell>
          <cell r="H572" t="str">
            <v>PC16/700</v>
          </cell>
          <cell r="I572">
            <v>3311</v>
          </cell>
          <cell r="J572" t="str">
            <v>1 Poste de concreto (16/700) de suspensión (3°) Tipo SUS2-16</v>
          </cell>
        </row>
        <row r="573">
          <cell r="C573" t="str">
            <v>EC033SER0D0-150-S3</v>
          </cell>
          <cell r="D573">
            <v>150</v>
          </cell>
          <cell r="E573">
            <v>30</v>
          </cell>
          <cell r="F573">
            <v>625.57912224646566</v>
          </cell>
          <cell r="G573">
            <v>2</v>
          </cell>
          <cell r="H573" t="str">
            <v>PC16/800</v>
          </cell>
          <cell r="I573">
            <v>3388</v>
          </cell>
          <cell r="J573" t="str">
            <v>2 Poste de concreto (16/800) de suspensión (30°) Tipo SUS21-16</v>
          </cell>
        </row>
        <row r="574">
          <cell r="C574" t="str">
            <v>EC033SER0D0-150-A2</v>
          </cell>
          <cell r="D574">
            <v>150</v>
          </cell>
          <cell r="E574">
            <v>50</v>
          </cell>
          <cell r="F574">
            <v>975.28389780031171</v>
          </cell>
          <cell r="G574">
            <v>2</v>
          </cell>
          <cell r="H574" t="str">
            <v>PC16/800</v>
          </cell>
          <cell r="I574">
            <v>3388</v>
          </cell>
          <cell r="J574" t="str">
            <v>2 Poste de concreto (16/800) de ángulo mayor (50°) Tipo AUS2-16</v>
          </cell>
        </row>
        <row r="575">
          <cell r="C575" t="str">
            <v>EC033SER0D0-150-RT</v>
          </cell>
          <cell r="D575">
            <v>150</v>
          </cell>
          <cell r="E575">
            <v>90</v>
          </cell>
          <cell r="F575">
            <v>1582.6555072764193</v>
          </cell>
          <cell r="G575">
            <v>2</v>
          </cell>
          <cell r="H575" t="str">
            <v>PC16/900</v>
          </cell>
          <cell r="I575">
            <v>3465</v>
          </cell>
          <cell r="J575" t="str">
            <v>2 Poste de concreto (16/900) de retención y terminal (90°) Tipo RTUS2-16</v>
          </cell>
        </row>
        <row r="576">
          <cell r="C576" t="str">
            <v>EA060COU0D0-300-T</v>
          </cell>
          <cell r="F576">
            <v>2902.6466866925339</v>
          </cell>
          <cell r="G576">
            <v>2</v>
          </cell>
          <cell r="H576" t="str">
            <v>PA18/7550</v>
          </cell>
          <cell r="I576">
            <v>4558.9824734260201</v>
          </cell>
          <cell r="J576" t="str">
            <v>2 Postes autosoportables de acero (18/7550) de ángulo mayor y terminal (90°) Tipo ATU2-18</v>
          </cell>
        </row>
      </sheetData>
    </sheetDataSet>
  </externalBook>
</externalLink>
</file>

<file path=xl/queryTables/queryTable1.xml><?xml version="1.0" encoding="utf-8"?>
<queryTable xmlns="http://schemas.openxmlformats.org/spreadsheetml/2006/main" name="DX_total" connectionId="1" autoFormatId="16" applyNumberFormats="0" applyBorderFormats="0" applyFontFormats="0" applyPatternFormats="0" applyAlignmentFormats="0" applyWidthHeightFormats="0"/>
</file>

<file path=xl/tables/table1.xml><?xml version="1.0" encoding="utf-8"?>
<table xmlns="http://schemas.openxmlformats.org/spreadsheetml/2006/main" id="2" name="Tabla13" displayName="Tabla13" ref="A1:L1415" totalsRowShown="0">
  <autoFilter ref="A1:L1415"/>
  <tableColumns count="12">
    <tableColumn id="1" name="Nº" dataDxfId="11"/>
    <tableColumn id="2" name="Región" dataDxfId="10"/>
    <tableColumn id="3" name=" Provincia" dataDxfId="9"/>
    <tableColumn id="4" name="Distrito" dataDxfId="8"/>
    <tableColumn id="5" name="Dirección" dataDxfId="7"/>
    <tableColumn id="6" name="Coordenadas UTM X" dataDxfId="6"/>
    <tableColumn id="7" name="Coordenadas UTM Y" dataDxfId="5"/>
    <tableColumn id="8" name="Nivel de  tension                " dataDxfId="4"/>
    <tableColumn id="9" name="Distancia entre estructuras" dataDxfId="3"/>
    <tableColumn id="10" name="Altura estructura                                         " dataDxfId="2"/>
    <tableColumn id="11" name="Tipo                                " dataDxfId="1"/>
    <tableColumn id="12" name="Material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071"/>
  <sheetViews>
    <sheetView showGridLines="0" view="pageBreakPreview" zoomScaleNormal="80" zoomScaleSheetLayoutView="100" workbookViewId="0">
      <selection activeCell="B1" sqref="B1:G1"/>
    </sheetView>
  </sheetViews>
  <sheetFormatPr baseColWidth="10" defaultRowHeight="12.75" x14ac:dyDescent="0.2"/>
  <cols>
    <col min="1" max="1" width="10.140625" style="119" bestFit="1" customWidth="1"/>
    <col min="2" max="2" width="11.7109375" style="119" customWidth="1"/>
    <col min="3" max="3" width="23.28515625" style="118" bestFit="1" customWidth="1"/>
    <col min="4" max="4" width="67.28515625" style="118" customWidth="1"/>
    <col min="5" max="5" width="8.7109375" style="118" customWidth="1"/>
    <col min="6" max="6" width="10.140625" style="118" customWidth="1"/>
    <col min="7" max="7" width="13.140625" style="149" customWidth="1"/>
    <col min="8" max="8" width="10.140625" style="149" customWidth="1"/>
    <col min="9" max="9" width="3.140625" style="149" customWidth="1"/>
    <col min="10" max="10" width="11.140625" style="150" bestFit="1" customWidth="1"/>
    <col min="11" max="11" width="7.85546875" style="118" customWidth="1"/>
    <col min="12" max="12" width="11.28515625" style="118" customWidth="1"/>
    <col min="13" max="13" width="14.85546875" style="119" customWidth="1"/>
    <col min="14" max="256" width="11.42578125" style="119"/>
    <col min="257" max="257" width="10.140625" style="119" bestFit="1" customWidth="1"/>
    <col min="258" max="258" width="11.7109375" style="119" customWidth="1"/>
    <col min="259" max="259" width="23.28515625" style="119" bestFit="1" customWidth="1"/>
    <col min="260" max="260" width="67.28515625" style="119" customWidth="1"/>
    <col min="261" max="261" width="8.7109375" style="119" customWidth="1"/>
    <col min="262" max="262" width="10.140625" style="119" customWidth="1"/>
    <col min="263" max="263" width="13.140625" style="119" customWidth="1"/>
    <col min="264" max="264" width="10.140625" style="119" customWidth="1"/>
    <col min="265" max="265" width="3.140625" style="119" customWidth="1"/>
    <col min="266" max="266" width="11.140625" style="119" bestFit="1" customWidth="1"/>
    <col min="267" max="267" width="7.85546875" style="119" customWidth="1"/>
    <col min="268" max="268" width="11.28515625" style="119" customWidth="1"/>
    <col min="269" max="269" width="14.85546875" style="119" customWidth="1"/>
    <col min="270" max="512" width="11.42578125" style="119"/>
    <col min="513" max="513" width="10.140625" style="119" bestFit="1" customWidth="1"/>
    <col min="514" max="514" width="11.7109375" style="119" customWidth="1"/>
    <col min="515" max="515" width="23.28515625" style="119" bestFit="1" customWidth="1"/>
    <col min="516" max="516" width="67.28515625" style="119" customWidth="1"/>
    <col min="517" max="517" width="8.7109375" style="119" customWidth="1"/>
    <col min="518" max="518" width="10.140625" style="119" customWidth="1"/>
    <col min="519" max="519" width="13.140625" style="119" customWidth="1"/>
    <col min="520" max="520" width="10.140625" style="119" customWidth="1"/>
    <col min="521" max="521" width="3.140625" style="119" customWidth="1"/>
    <col min="522" max="522" width="11.140625" style="119" bestFit="1" customWidth="1"/>
    <col min="523" max="523" width="7.85546875" style="119" customWidth="1"/>
    <col min="524" max="524" width="11.28515625" style="119" customWidth="1"/>
    <col min="525" max="525" width="14.85546875" style="119" customWidth="1"/>
    <col min="526" max="768" width="11.42578125" style="119"/>
    <col min="769" max="769" width="10.140625" style="119" bestFit="1" customWidth="1"/>
    <col min="770" max="770" width="11.7109375" style="119" customWidth="1"/>
    <col min="771" max="771" width="23.28515625" style="119" bestFit="1" customWidth="1"/>
    <col min="772" max="772" width="67.28515625" style="119" customWidth="1"/>
    <col min="773" max="773" width="8.7109375" style="119" customWidth="1"/>
    <col min="774" max="774" width="10.140625" style="119" customWidth="1"/>
    <col min="775" max="775" width="13.140625" style="119" customWidth="1"/>
    <col min="776" max="776" width="10.140625" style="119" customWidth="1"/>
    <col min="777" max="777" width="3.140625" style="119" customWidth="1"/>
    <col min="778" max="778" width="11.140625" style="119" bestFit="1" customWidth="1"/>
    <col min="779" max="779" width="7.85546875" style="119" customWidth="1"/>
    <col min="780" max="780" width="11.28515625" style="119" customWidth="1"/>
    <col min="781" max="781" width="14.85546875" style="119" customWidth="1"/>
    <col min="782" max="1024" width="11.42578125" style="119"/>
    <col min="1025" max="1025" width="10.140625" style="119" bestFit="1" customWidth="1"/>
    <col min="1026" max="1026" width="11.7109375" style="119" customWidth="1"/>
    <col min="1027" max="1027" width="23.28515625" style="119" bestFit="1" customWidth="1"/>
    <col min="1028" max="1028" width="67.28515625" style="119" customWidth="1"/>
    <col min="1029" max="1029" width="8.7109375" style="119" customWidth="1"/>
    <col min="1030" max="1030" width="10.140625" style="119" customWidth="1"/>
    <col min="1031" max="1031" width="13.140625" style="119" customWidth="1"/>
    <col min="1032" max="1032" width="10.140625" style="119" customWidth="1"/>
    <col min="1033" max="1033" width="3.140625" style="119" customWidth="1"/>
    <col min="1034" max="1034" width="11.140625" style="119" bestFit="1" customWidth="1"/>
    <col min="1035" max="1035" width="7.85546875" style="119" customWidth="1"/>
    <col min="1036" max="1036" width="11.28515625" style="119" customWidth="1"/>
    <col min="1037" max="1037" width="14.85546875" style="119" customWidth="1"/>
    <col min="1038" max="1280" width="11.42578125" style="119"/>
    <col min="1281" max="1281" width="10.140625" style="119" bestFit="1" customWidth="1"/>
    <col min="1282" max="1282" width="11.7109375" style="119" customWidth="1"/>
    <col min="1283" max="1283" width="23.28515625" style="119" bestFit="1" customWidth="1"/>
    <col min="1284" max="1284" width="67.28515625" style="119" customWidth="1"/>
    <col min="1285" max="1285" width="8.7109375" style="119" customWidth="1"/>
    <col min="1286" max="1286" width="10.140625" style="119" customWidth="1"/>
    <col min="1287" max="1287" width="13.140625" style="119" customWidth="1"/>
    <col min="1288" max="1288" width="10.140625" style="119" customWidth="1"/>
    <col min="1289" max="1289" width="3.140625" style="119" customWidth="1"/>
    <col min="1290" max="1290" width="11.140625" style="119" bestFit="1" customWidth="1"/>
    <col min="1291" max="1291" width="7.85546875" style="119" customWidth="1"/>
    <col min="1292" max="1292" width="11.28515625" style="119" customWidth="1"/>
    <col min="1293" max="1293" width="14.85546875" style="119" customWidth="1"/>
    <col min="1294" max="1536" width="11.42578125" style="119"/>
    <col min="1537" max="1537" width="10.140625" style="119" bestFit="1" customWidth="1"/>
    <col min="1538" max="1538" width="11.7109375" style="119" customWidth="1"/>
    <col min="1539" max="1539" width="23.28515625" style="119" bestFit="1" customWidth="1"/>
    <col min="1540" max="1540" width="67.28515625" style="119" customWidth="1"/>
    <col min="1541" max="1541" width="8.7109375" style="119" customWidth="1"/>
    <col min="1542" max="1542" width="10.140625" style="119" customWidth="1"/>
    <col min="1543" max="1543" width="13.140625" style="119" customWidth="1"/>
    <col min="1544" max="1544" width="10.140625" style="119" customWidth="1"/>
    <col min="1545" max="1545" width="3.140625" style="119" customWidth="1"/>
    <col min="1546" max="1546" width="11.140625" style="119" bestFit="1" customWidth="1"/>
    <col min="1547" max="1547" width="7.85546875" style="119" customWidth="1"/>
    <col min="1548" max="1548" width="11.28515625" style="119" customWidth="1"/>
    <col min="1549" max="1549" width="14.85546875" style="119" customWidth="1"/>
    <col min="1550" max="1792" width="11.42578125" style="119"/>
    <col min="1793" max="1793" width="10.140625" style="119" bestFit="1" customWidth="1"/>
    <col min="1794" max="1794" width="11.7109375" style="119" customWidth="1"/>
    <col min="1795" max="1795" width="23.28515625" style="119" bestFit="1" customWidth="1"/>
    <col min="1796" max="1796" width="67.28515625" style="119" customWidth="1"/>
    <col min="1797" max="1797" width="8.7109375" style="119" customWidth="1"/>
    <col min="1798" max="1798" width="10.140625" style="119" customWidth="1"/>
    <col min="1799" max="1799" width="13.140625" style="119" customWidth="1"/>
    <col min="1800" max="1800" width="10.140625" style="119" customWidth="1"/>
    <col min="1801" max="1801" width="3.140625" style="119" customWidth="1"/>
    <col min="1802" max="1802" width="11.140625" style="119" bestFit="1" customWidth="1"/>
    <col min="1803" max="1803" width="7.85546875" style="119" customWidth="1"/>
    <col min="1804" max="1804" width="11.28515625" style="119" customWidth="1"/>
    <col min="1805" max="1805" width="14.85546875" style="119" customWidth="1"/>
    <col min="1806" max="2048" width="11.42578125" style="119"/>
    <col min="2049" max="2049" width="10.140625" style="119" bestFit="1" customWidth="1"/>
    <col min="2050" max="2050" width="11.7109375" style="119" customWidth="1"/>
    <col min="2051" max="2051" width="23.28515625" style="119" bestFit="1" customWidth="1"/>
    <col min="2052" max="2052" width="67.28515625" style="119" customWidth="1"/>
    <col min="2053" max="2053" width="8.7109375" style="119" customWidth="1"/>
    <col min="2054" max="2054" width="10.140625" style="119" customWidth="1"/>
    <col min="2055" max="2055" width="13.140625" style="119" customWidth="1"/>
    <col min="2056" max="2056" width="10.140625" style="119" customWidth="1"/>
    <col min="2057" max="2057" width="3.140625" style="119" customWidth="1"/>
    <col min="2058" max="2058" width="11.140625" style="119" bestFit="1" customWidth="1"/>
    <col min="2059" max="2059" width="7.85546875" style="119" customWidth="1"/>
    <col min="2060" max="2060" width="11.28515625" style="119" customWidth="1"/>
    <col min="2061" max="2061" width="14.85546875" style="119" customWidth="1"/>
    <col min="2062" max="2304" width="11.42578125" style="119"/>
    <col min="2305" max="2305" width="10.140625" style="119" bestFit="1" customWidth="1"/>
    <col min="2306" max="2306" width="11.7109375" style="119" customWidth="1"/>
    <col min="2307" max="2307" width="23.28515625" style="119" bestFit="1" customWidth="1"/>
    <col min="2308" max="2308" width="67.28515625" style="119" customWidth="1"/>
    <col min="2309" max="2309" width="8.7109375" style="119" customWidth="1"/>
    <col min="2310" max="2310" width="10.140625" style="119" customWidth="1"/>
    <col min="2311" max="2311" width="13.140625" style="119" customWidth="1"/>
    <col min="2312" max="2312" width="10.140625" style="119" customWidth="1"/>
    <col min="2313" max="2313" width="3.140625" style="119" customWidth="1"/>
    <col min="2314" max="2314" width="11.140625" style="119" bestFit="1" customWidth="1"/>
    <col min="2315" max="2315" width="7.85546875" style="119" customWidth="1"/>
    <col min="2316" max="2316" width="11.28515625" style="119" customWidth="1"/>
    <col min="2317" max="2317" width="14.85546875" style="119" customWidth="1"/>
    <col min="2318" max="2560" width="11.42578125" style="119"/>
    <col min="2561" max="2561" width="10.140625" style="119" bestFit="1" customWidth="1"/>
    <col min="2562" max="2562" width="11.7109375" style="119" customWidth="1"/>
    <col min="2563" max="2563" width="23.28515625" style="119" bestFit="1" customWidth="1"/>
    <col min="2564" max="2564" width="67.28515625" style="119" customWidth="1"/>
    <col min="2565" max="2565" width="8.7109375" style="119" customWidth="1"/>
    <col min="2566" max="2566" width="10.140625" style="119" customWidth="1"/>
    <col min="2567" max="2567" width="13.140625" style="119" customWidth="1"/>
    <col min="2568" max="2568" width="10.140625" style="119" customWidth="1"/>
    <col min="2569" max="2569" width="3.140625" style="119" customWidth="1"/>
    <col min="2570" max="2570" width="11.140625" style="119" bestFit="1" customWidth="1"/>
    <col min="2571" max="2571" width="7.85546875" style="119" customWidth="1"/>
    <col min="2572" max="2572" width="11.28515625" style="119" customWidth="1"/>
    <col min="2573" max="2573" width="14.85546875" style="119" customWidth="1"/>
    <col min="2574" max="2816" width="11.42578125" style="119"/>
    <col min="2817" max="2817" width="10.140625" style="119" bestFit="1" customWidth="1"/>
    <col min="2818" max="2818" width="11.7109375" style="119" customWidth="1"/>
    <col min="2819" max="2819" width="23.28515625" style="119" bestFit="1" customWidth="1"/>
    <col min="2820" max="2820" width="67.28515625" style="119" customWidth="1"/>
    <col min="2821" max="2821" width="8.7109375" style="119" customWidth="1"/>
    <col min="2822" max="2822" width="10.140625" style="119" customWidth="1"/>
    <col min="2823" max="2823" width="13.140625" style="119" customWidth="1"/>
    <col min="2824" max="2824" width="10.140625" style="119" customWidth="1"/>
    <col min="2825" max="2825" width="3.140625" style="119" customWidth="1"/>
    <col min="2826" max="2826" width="11.140625" style="119" bestFit="1" customWidth="1"/>
    <col min="2827" max="2827" width="7.85546875" style="119" customWidth="1"/>
    <col min="2828" max="2828" width="11.28515625" style="119" customWidth="1"/>
    <col min="2829" max="2829" width="14.85546875" style="119" customWidth="1"/>
    <col min="2830" max="3072" width="11.42578125" style="119"/>
    <col min="3073" max="3073" width="10.140625" style="119" bestFit="1" customWidth="1"/>
    <col min="3074" max="3074" width="11.7109375" style="119" customWidth="1"/>
    <col min="3075" max="3075" width="23.28515625" style="119" bestFit="1" customWidth="1"/>
    <col min="3076" max="3076" width="67.28515625" style="119" customWidth="1"/>
    <col min="3077" max="3077" width="8.7109375" style="119" customWidth="1"/>
    <col min="3078" max="3078" width="10.140625" style="119" customWidth="1"/>
    <col min="3079" max="3079" width="13.140625" style="119" customWidth="1"/>
    <col min="3080" max="3080" width="10.140625" style="119" customWidth="1"/>
    <col min="3081" max="3081" width="3.140625" style="119" customWidth="1"/>
    <col min="3082" max="3082" width="11.140625" style="119" bestFit="1" customWidth="1"/>
    <col min="3083" max="3083" width="7.85546875" style="119" customWidth="1"/>
    <col min="3084" max="3084" width="11.28515625" style="119" customWidth="1"/>
    <col min="3085" max="3085" width="14.85546875" style="119" customWidth="1"/>
    <col min="3086" max="3328" width="11.42578125" style="119"/>
    <col min="3329" max="3329" width="10.140625" style="119" bestFit="1" customWidth="1"/>
    <col min="3330" max="3330" width="11.7109375" style="119" customWidth="1"/>
    <col min="3331" max="3331" width="23.28515625" style="119" bestFit="1" customWidth="1"/>
    <col min="3332" max="3332" width="67.28515625" style="119" customWidth="1"/>
    <col min="3333" max="3333" width="8.7109375" style="119" customWidth="1"/>
    <col min="3334" max="3334" width="10.140625" style="119" customWidth="1"/>
    <col min="3335" max="3335" width="13.140625" style="119" customWidth="1"/>
    <col min="3336" max="3336" width="10.140625" style="119" customWidth="1"/>
    <col min="3337" max="3337" width="3.140625" style="119" customWidth="1"/>
    <col min="3338" max="3338" width="11.140625" style="119" bestFit="1" customWidth="1"/>
    <col min="3339" max="3339" width="7.85546875" style="119" customWidth="1"/>
    <col min="3340" max="3340" width="11.28515625" style="119" customWidth="1"/>
    <col min="3341" max="3341" width="14.85546875" style="119" customWidth="1"/>
    <col min="3342" max="3584" width="11.42578125" style="119"/>
    <col min="3585" max="3585" width="10.140625" style="119" bestFit="1" customWidth="1"/>
    <col min="3586" max="3586" width="11.7109375" style="119" customWidth="1"/>
    <col min="3587" max="3587" width="23.28515625" style="119" bestFit="1" customWidth="1"/>
    <col min="3588" max="3588" width="67.28515625" style="119" customWidth="1"/>
    <col min="3589" max="3589" width="8.7109375" style="119" customWidth="1"/>
    <col min="3590" max="3590" width="10.140625" style="119" customWidth="1"/>
    <col min="3591" max="3591" width="13.140625" style="119" customWidth="1"/>
    <col min="3592" max="3592" width="10.140625" style="119" customWidth="1"/>
    <col min="3593" max="3593" width="3.140625" style="119" customWidth="1"/>
    <col min="3594" max="3594" width="11.140625" style="119" bestFit="1" customWidth="1"/>
    <col min="3595" max="3595" width="7.85546875" style="119" customWidth="1"/>
    <col min="3596" max="3596" width="11.28515625" style="119" customWidth="1"/>
    <col min="3597" max="3597" width="14.85546875" style="119" customWidth="1"/>
    <col min="3598" max="3840" width="11.42578125" style="119"/>
    <col min="3841" max="3841" width="10.140625" style="119" bestFit="1" customWidth="1"/>
    <col min="3842" max="3842" width="11.7109375" style="119" customWidth="1"/>
    <col min="3843" max="3843" width="23.28515625" style="119" bestFit="1" customWidth="1"/>
    <col min="3844" max="3844" width="67.28515625" style="119" customWidth="1"/>
    <col min="3845" max="3845" width="8.7109375" style="119" customWidth="1"/>
    <col min="3846" max="3846" width="10.140625" style="119" customWidth="1"/>
    <col min="3847" max="3847" width="13.140625" style="119" customWidth="1"/>
    <col min="3848" max="3848" width="10.140625" style="119" customWidth="1"/>
    <col min="3849" max="3849" width="3.140625" style="119" customWidth="1"/>
    <col min="3850" max="3850" width="11.140625" style="119" bestFit="1" customWidth="1"/>
    <col min="3851" max="3851" width="7.85546875" style="119" customWidth="1"/>
    <col min="3852" max="3852" width="11.28515625" style="119" customWidth="1"/>
    <col min="3853" max="3853" width="14.85546875" style="119" customWidth="1"/>
    <col min="3854" max="4096" width="11.42578125" style="119"/>
    <col min="4097" max="4097" width="10.140625" style="119" bestFit="1" customWidth="1"/>
    <col min="4098" max="4098" width="11.7109375" style="119" customWidth="1"/>
    <col min="4099" max="4099" width="23.28515625" style="119" bestFit="1" customWidth="1"/>
    <col min="4100" max="4100" width="67.28515625" style="119" customWidth="1"/>
    <col min="4101" max="4101" width="8.7109375" style="119" customWidth="1"/>
    <col min="4102" max="4102" width="10.140625" style="119" customWidth="1"/>
    <col min="4103" max="4103" width="13.140625" style="119" customWidth="1"/>
    <col min="4104" max="4104" width="10.140625" style="119" customWidth="1"/>
    <col min="4105" max="4105" width="3.140625" style="119" customWidth="1"/>
    <col min="4106" max="4106" width="11.140625" style="119" bestFit="1" customWidth="1"/>
    <col min="4107" max="4107" width="7.85546875" style="119" customWidth="1"/>
    <col min="4108" max="4108" width="11.28515625" style="119" customWidth="1"/>
    <col min="4109" max="4109" width="14.85546875" style="119" customWidth="1"/>
    <col min="4110" max="4352" width="11.42578125" style="119"/>
    <col min="4353" max="4353" width="10.140625" style="119" bestFit="1" customWidth="1"/>
    <col min="4354" max="4354" width="11.7109375" style="119" customWidth="1"/>
    <col min="4355" max="4355" width="23.28515625" style="119" bestFit="1" customWidth="1"/>
    <col min="4356" max="4356" width="67.28515625" style="119" customWidth="1"/>
    <col min="4357" max="4357" width="8.7109375" style="119" customWidth="1"/>
    <col min="4358" max="4358" width="10.140625" style="119" customWidth="1"/>
    <col min="4359" max="4359" width="13.140625" style="119" customWidth="1"/>
    <col min="4360" max="4360" width="10.140625" style="119" customWidth="1"/>
    <col min="4361" max="4361" width="3.140625" style="119" customWidth="1"/>
    <col min="4362" max="4362" width="11.140625" style="119" bestFit="1" customWidth="1"/>
    <col min="4363" max="4363" width="7.85546875" style="119" customWidth="1"/>
    <col min="4364" max="4364" width="11.28515625" style="119" customWidth="1"/>
    <col min="4365" max="4365" width="14.85546875" style="119" customWidth="1"/>
    <col min="4366" max="4608" width="11.42578125" style="119"/>
    <col min="4609" max="4609" width="10.140625" style="119" bestFit="1" customWidth="1"/>
    <col min="4610" max="4610" width="11.7109375" style="119" customWidth="1"/>
    <col min="4611" max="4611" width="23.28515625" style="119" bestFit="1" customWidth="1"/>
    <col min="4612" max="4612" width="67.28515625" style="119" customWidth="1"/>
    <col min="4613" max="4613" width="8.7109375" style="119" customWidth="1"/>
    <col min="4614" max="4614" width="10.140625" style="119" customWidth="1"/>
    <col min="4615" max="4615" width="13.140625" style="119" customWidth="1"/>
    <col min="4616" max="4616" width="10.140625" style="119" customWidth="1"/>
    <col min="4617" max="4617" width="3.140625" style="119" customWidth="1"/>
    <col min="4618" max="4618" width="11.140625" style="119" bestFit="1" customWidth="1"/>
    <col min="4619" max="4619" width="7.85546875" style="119" customWidth="1"/>
    <col min="4620" max="4620" width="11.28515625" style="119" customWidth="1"/>
    <col min="4621" max="4621" width="14.85546875" style="119" customWidth="1"/>
    <col min="4622" max="4864" width="11.42578125" style="119"/>
    <col min="4865" max="4865" width="10.140625" style="119" bestFit="1" customWidth="1"/>
    <col min="4866" max="4866" width="11.7109375" style="119" customWidth="1"/>
    <col min="4867" max="4867" width="23.28515625" style="119" bestFit="1" customWidth="1"/>
    <col min="4868" max="4868" width="67.28515625" style="119" customWidth="1"/>
    <col min="4869" max="4869" width="8.7109375" style="119" customWidth="1"/>
    <col min="4870" max="4870" width="10.140625" style="119" customWidth="1"/>
    <col min="4871" max="4871" width="13.140625" style="119" customWidth="1"/>
    <col min="4872" max="4872" width="10.140625" style="119" customWidth="1"/>
    <col min="4873" max="4873" width="3.140625" style="119" customWidth="1"/>
    <col min="4874" max="4874" width="11.140625" style="119" bestFit="1" customWidth="1"/>
    <col min="4875" max="4875" width="7.85546875" style="119" customWidth="1"/>
    <col min="4876" max="4876" width="11.28515625" style="119" customWidth="1"/>
    <col min="4877" max="4877" width="14.85546875" style="119" customWidth="1"/>
    <col min="4878" max="5120" width="11.42578125" style="119"/>
    <col min="5121" max="5121" width="10.140625" style="119" bestFit="1" customWidth="1"/>
    <col min="5122" max="5122" width="11.7109375" style="119" customWidth="1"/>
    <col min="5123" max="5123" width="23.28515625" style="119" bestFit="1" customWidth="1"/>
    <col min="5124" max="5124" width="67.28515625" style="119" customWidth="1"/>
    <col min="5125" max="5125" width="8.7109375" style="119" customWidth="1"/>
    <col min="5126" max="5126" width="10.140625" style="119" customWidth="1"/>
    <col min="5127" max="5127" width="13.140625" style="119" customWidth="1"/>
    <col min="5128" max="5128" width="10.140625" style="119" customWidth="1"/>
    <col min="5129" max="5129" width="3.140625" style="119" customWidth="1"/>
    <col min="5130" max="5130" width="11.140625" style="119" bestFit="1" customWidth="1"/>
    <col min="5131" max="5131" width="7.85546875" style="119" customWidth="1"/>
    <col min="5132" max="5132" width="11.28515625" style="119" customWidth="1"/>
    <col min="5133" max="5133" width="14.85546875" style="119" customWidth="1"/>
    <col min="5134" max="5376" width="11.42578125" style="119"/>
    <col min="5377" max="5377" width="10.140625" style="119" bestFit="1" customWidth="1"/>
    <col min="5378" max="5378" width="11.7109375" style="119" customWidth="1"/>
    <col min="5379" max="5379" width="23.28515625" style="119" bestFit="1" customWidth="1"/>
    <col min="5380" max="5380" width="67.28515625" style="119" customWidth="1"/>
    <col min="5381" max="5381" width="8.7109375" style="119" customWidth="1"/>
    <col min="5382" max="5382" width="10.140625" style="119" customWidth="1"/>
    <col min="5383" max="5383" width="13.140625" style="119" customWidth="1"/>
    <col min="5384" max="5384" width="10.140625" style="119" customWidth="1"/>
    <col min="5385" max="5385" width="3.140625" style="119" customWidth="1"/>
    <col min="5386" max="5386" width="11.140625" style="119" bestFit="1" customWidth="1"/>
    <col min="5387" max="5387" width="7.85546875" style="119" customWidth="1"/>
    <col min="5388" max="5388" width="11.28515625" style="119" customWidth="1"/>
    <col min="5389" max="5389" width="14.85546875" style="119" customWidth="1"/>
    <col min="5390" max="5632" width="11.42578125" style="119"/>
    <col min="5633" max="5633" width="10.140625" style="119" bestFit="1" customWidth="1"/>
    <col min="5634" max="5634" width="11.7109375" style="119" customWidth="1"/>
    <col min="5635" max="5635" width="23.28515625" style="119" bestFit="1" customWidth="1"/>
    <col min="5636" max="5636" width="67.28515625" style="119" customWidth="1"/>
    <col min="5637" max="5637" width="8.7109375" style="119" customWidth="1"/>
    <col min="5638" max="5638" width="10.140625" style="119" customWidth="1"/>
    <col min="5639" max="5639" width="13.140625" style="119" customWidth="1"/>
    <col min="5640" max="5640" width="10.140625" style="119" customWidth="1"/>
    <col min="5641" max="5641" width="3.140625" style="119" customWidth="1"/>
    <col min="5642" max="5642" width="11.140625" style="119" bestFit="1" customWidth="1"/>
    <col min="5643" max="5643" width="7.85546875" style="119" customWidth="1"/>
    <col min="5644" max="5644" width="11.28515625" style="119" customWidth="1"/>
    <col min="5645" max="5645" width="14.85546875" style="119" customWidth="1"/>
    <col min="5646" max="5888" width="11.42578125" style="119"/>
    <col min="5889" max="5889" width="10.140625" style="119" bestFit="1" customWidth="1"/>
    <col min="5890" max="5890" width="11.7109375" style="119" customWidth="1"/>
    <col min="5891" max="5891" width="23.28515625" style="119" bestFit="1" customWidth="1"/>
    <col min="5892" max="5892" width="67.28515625" style="119" customWidth="1"/>
    <col min="5893" max="5893" width="8.7109375" style="119" customWidth="1"/>
    <col min="5894" max="5894" width="10.140625" style="119" customWidth="1"/>
    <col min="5895" max="5895" width="13.140625" style="119" customWidth="1"/>
    <col min="5896" max="5896" width="10.140625" style="119" customWidth="1"/>
    <col min="5897" max="5897" width="3.140625" style="119" customWidth="1"/>
    <col min="5898" max="5898" width="11.140625" style="119" bestFit="1" customWidth="1"/>
    <col min="5899" max="5899" width="7.85546875" style="119" customWidth="1"/>
    <col min="5900" max="5900" width="11.28515625" style="119" customWidth="1"/>
    <col min="5901" max="5901" width="14.85546875" style="119" customWidth="1"/>
    <col min="5902" max="6144" width="11.42578125" style="119"/>
    <col min="6145" max="6145" width="10.140625" style="119" bestFit="1" customWidth="1"/>
    <col min="6146" max="6146" width="11.7109375" style="119" customWidth="1"/>
    <col min="6147" max="6147" width="23.28515625" style="119" bestFit="1" customWidth="1"/>
    <col min="6148" max="6148" width="67.28515625" style="119" customWidth="1"/>
    <col min="6149" max="6149" width="8.7109375" style="119" customWidth="1"/>
    <col min="6150" max="6150" width="10.140625" style="119" customWidth="1"/>
    <col min="6151" max="6151" width="13.140625" style="119" customWidth="1"/>
    <col min="6152" max="6152" width="10.140625" style="119" customWidth="1"/>
    <col min="6153" max="6153" width="3.140625" style="119" customWidth="1"/>
    <col min="6154" max="6154" width="11.140625" style="119" bestFit="1" customWidth="1"/>
    <col min="6155" max="6155" width="7.85546875" style="119" customWidth="1"/>
    <col min="6156" max="6156" width="11.28515625" style="119" customWidth="1"/>
    <col min="6157" max="6157" width="14.85546875" style="119" customWidth="1"/>
    <col min="6158" max="6400" width="11.42578125" style="119"/>
    <col min="6401" max="6401" width="10.140625" style="119" bestFit="1" customWidth="1"/>
    <col min="6402" max="6402" width="11.7109375" style="119" customWidth="1"/>
    <col min="6403" max="6403" width="23.28515625" style="119" bestFit="1" customWidth="1"/>
    <col min="6404" max="6404" width="67.28515625" style="119" customWidth="1"/>
    <col min="6405" max="6405" width="8.7109375" style="119" customWidth="1"/>
    <col min="6406" max="6406" width="10.140625" style="119" customWidth="1"/>
    <col min="6407" max="6407" width="13.140625" style="119" customWidth="1"/>
    <col min="6408" max="6408" width="10.140625" style="119" customWidth="1"/>
    <col min="6409" max="6409" width="3.140625" style="119" customWidth="1"/>
    <col min="6410" max="6410" width="11.140625" style="119" bestFit="1" customWidth="1"/>
    <col min="6411" max="6411" width="7.85546875" style="119" customWidth="1"/>
    <col min="6412" max="6412" width="11.28515625" style="119" customWidth="1"/>
    <col min="6413" max="6413" width="14.85546875" style="119" customWidth="1"/>
    <col min="6414" max="6656" width="11.42578125" style="119"/>
    <col min="6657" max="6657" width="10.140625" style="119" bestFit="1" customWidth="1"/>
    <col min="6658" max="6658" width="11.7109375" style="119" customWidth="1"/>
    <col min="6659" max="6659" width="23.28515625" style="119" bestFit="1" customWidth="1"/>
    <col min="6660" max="6660" width="67.28515625" style="119" customWidth="1"/>
    <col min="6661" max="6661" width="8.7109375" style="119" customWidth="1"/>
    <col min="6662" max="6662" width="10.140625" style="119" customWidth="1"/>
    <col min="6663" max="6663" width="13.140625" style="119" customWidth="1"/>
    <col min="6664" max="6664" width="10.140625" style="119" customWidth="1"/>
    <col min="6665" max="6665" width="3.140625" style="119" customWidth="1"/>
    <col min="6666" max="6666" width="11.140625" style="119" bestFit="1" customWidth="1"/>
    <col min="6667" max="6667" width="7.85546875" style="119" customWidth="1"/>
    <col min="6668" max="6668" width="11.28515625" style="119" customWidth="1"/>
    <col min="6669" max="6669" width="14.85546875" style="119" customWidth="1"/>
    <col min="6670" max="6912" width="11.42578125" style="119"/>
    <col min="6913" max="6913" width="10.140625" style="119" bestFit="1" customWidth="1"/>
    <col min="6914" max="6914" width="11.7109375" style="119" customWidth="1"/>
    <col min="6915" max="6915" width="23.28515625" style="119" bestFit="1" customWidth="1"/>
    <col min="6916" max="6916" width="67.28515625" style="119" customWidth="1"/>
    <col min="6917" max="6917" width="8.7109375" style="119" customWidth="1"/>
    <col min="6918" max="6918" width="10.140625" style="119" customWidth="1"/>
    <col min="6919" max="6919" width="13.140625" style="119" customWidth="1"/>
    <col min="6920" max="6920" width="10.140625" style="119" customWidth="1"/>
    <col min="6921" max="6921" width="3.140625" style="119" customWidth="1"/>
    <col min="6922" max="6922" width="11.140625" style="119" bestFit="1" customWidth="1"/>
    <col min="6923" max="6923" width="7.85546875" style="119" customWidth="1"/>
    <col min="6924" max="6924" width="11.28515625" style="119" customWidth="1"/>
    <col min="6925" max="6925" width="14.85546875" style="119" customWidth="1"/>
    <col min="6926" max="7168" width="11.42578125" style="119"/>
    <col min="7169" max="7169" width="10.140625" style="119" bestFit="1" customWidth="1"/>
    <col min="7170" max="7170" width="11.7109375" style="119" customWidth="1"/>
    <col min="7171" max="7171" width="23.28515625" style="119" bestFit="1" customWidth="1"/>
    <col min="7172" max="7172" width="67.28515625" style="119" customWidth="1"/>
    <col min="7173" max="7173" width="8.7109375" style="119" customWidth="1"/>
    <col min="7174" max="7174" width="10.140625" style="119" customWidth="1"/>
    <col min="7175" max="7175" width="13.140625" style="119" customWidth="1"/>
    <col min="7176" max="7176" width="10.140625" style="119" customWidth="1"/>
    <col min="7177" max="7177" width="3.140625" style="119" customWidth="1"/>
    <col min="7178" max="7178" width="11.140625" style="119" bestFit="1" customWidth="1"/>
    <col min="7179" max="7179" width="7.85546875" style="119" customWidth="1"/>
    <col min="7180" max="7180" width="11.28515625" style="119" customWidth="1"/>
    <col min="7181" max="7181" width="14.85546875" style="119" customWidth="1"/>
    <col min="7182" max="7424" width="11.42578125" style="119"/>
    <col min="7425" max="7425" width="10.140625" style="119" bestFit="1" customWidth="1"/>
    <col min="7426" max="7426" width="11.7109375" style="119" customWidth="1"/>
    <col min="7427" max="7427" width="23.28515625" style="119" bestFit="1" customWidth="1"/>
    <col min="7428" max="7428" width="67.28515625" style="119" customWidth="1"/>
    <col min="7429" max="7429" width="8.7109375" style="119" customWidth="1"/>
    <col min="7430" max="7430" width="10.140625" style="119" customWidth="1"/>
    <col min="7431" max="7431" width="13.140625" style="119" customWidth="1"/>
    <col min="7432" max="7432" width="10.140625" style="119" customWidth="1"/>
    <col min="7433" max="7433" width="3.140625" style="119" customWidth="1"/>
    <col min="7434" max="7434" width="11.140625" style="119" bestFit="1" customWidth="1"/>
    <col min="7435" max="7435" width="7.85546875" style="119" customWidth="1"/>
    <col min="7436" max="7436" width="11.28515625" style="119" customWidth="1"/>
    <col min="7437" max="7437" width="14.85546875" style="119" customWidth="1"/>
    <col min="7438" max="7680" width="11.42578125" style="119"/>
    <col min="7681" max="7681" width="10.140625" style="119" bestFit="1" customWidth="1"/>
    <col min="7682" max="7682" width="11.7109375" style="119" customWidth="1"/>
    <col min="7683" max="7683" width="23.28515625" style="119" bestFit="1" customWidth="1"/>
    <col min="7684" max="7684" width="67.28515625" style="119" customWidth="1"/>
    <col min="7685" max="7685" width="8.7109375" style="119" customWidth="1"/>
    <col min="7686" max="7686" width="10.140625" style="119" customWidth="1"/>
    <col min="7687" max="7687" width="13.140625" style="119" customWidth="1"/>
    <col min="7688" max="7688" width="10.140625" style="119" customWidth="1"/>
    <col min="7689" max="7689" width="3.140625" style="119" customWidth="1"/>
    <col min="7690" max="7690" width="11.140625" style="119" bestFit="1" customWidth="1"/>
    <col min="7691" max="7691" width="7.85546875" style="119" customWidth="1"/>
    <col min="7692" max="7692" width="11.28515625" style="119" customWidth="1"/>
    <col min="7693" max="7693" width="14.85546875" style="119" customWidth="1"/>
    <col min="7694" max="7936" width="11.42578125" style="119"/>
    <col min="7937" max="7937" width="10.140625" style="119" bestFit="1" customWidth="1"/>
    <col min="7938" max="7938" width="11.7109375" style="119" customWidth="1"/>
    <col min="7939" max="7939" width="23.28515625" style="119" bestFit="1" customWidth="1"/>
    <col min="7940" max="7940" width="67.28515625" style="119" customWidth="1"/>
    <col min="7941" max="7941" width="8.7109375" style="119" customWidth="1"/>
    <col min="7942" max="7942" width="10.140625" style="119" customWidth="1"/>
    <col min="7943" max="7943" width="13.140625" style="119" customWidth="1"/>
    <col min="7944" max="7944" width="10.140625" style="119" customWidth="1"/>
    <col min="7945" max="7945" width="3.140625" style="119" customWidth="1"/>
    <col min="7946" max="7946" width="11.140625" style="119" bestFit="1" customWidth="1"/>
    <col min="7947" max="7947" width="7.85546875" style="119" customWidth="1"/>
    <col min="7948" max="7948" width="11.28515625" style="119" customWidth="1"/>
    <col min="7949" max="7949" width="14.85546875" style="119" customWidth="1"/>
    <col min="7950" max="8192" width="11.42578125" style="119"/>
    <col min="8193" max="8193" width="10.140625" style="119" bestFit="1" customWidth="1"/>
    <col min="8194" max="8194" width="11.7109375" style="119" customWidth="1"/>
    <col min="8195" max="8195" width="23.28515625" style="119" bestFit="1" customWidth="1"/>
    <col min="8196" max="8196" width="67.28515625" style="119" customWidth="1"/>
    <col min="8197" max="8197" width="8.7109375" style="119" customWidth="1"/>
    <col min="8198" max="8198" width="10.140625" style="119" customWidth="1"/>
    <col min="8199" max="8199" width="13.140625" style="119" customWidth="1"/>
    <col min="8200" max="8200" width="10.140625" style="119" customWidth="1"/>
    <col min="8201" max="8201" width="3.140625" style="119" customWidth="1"/>
    <col min="8202" max="8202" width="11.140625" style="119" bestFit="1" customWidth="1"/>
    <col min="8203" max="8203" width="7.85546875" style="119" customWidth="1"/>
    <col min="8204" max="8204" width="11.28515625" style="119" customWidth="1"/>
    <col min="8205" max="8205" width="14.85546875" style="119" customWidth="1"/>
    <col min="8206" max="8448" width="11.42578125" style="119"/>
    <col min="8449" max="8449" width="10.140625" style="119" bestFit="1" customWidth="1"/>
    <col min="8450" max="8450" width="11.7109375" style="119" customWidth="1"/>
    <col min="8451" max="8451" width="23.28515625" style="119" bestFit="1" customWidth="1"/>
    <col min="8452" max="8452" width="67.28515625" style="119" customWidth="1"/>
    <col min="8453" max="8453" width="8.7109375" style="119" customWidth="1"/>
    <col min="8454" max="8454" width="10.140625" style="119" customWidth="1"/>
    <col min="8455" max="8455" width="13.140625" style="119" customWidth="1"/>
    <col min="8456" max="8456" width="10.140625" style="119" customWidth="1"/>
    <col min="8457" max="8457" width="3.140625" style="119" customWidth="1"/>
    <col min="8458" max="8458" width="11.140625" style="119" bestFit="1" customWidth="1"/>
    <col min="8459" max="8459" width="7.85546875" style="119" customWidth="1"/>
    <col min="8460" max="8460" width="11.28515625" style="119" customWidth="1"/>
    <col min="8461" max="8461" width="14.85546875" style="119" customWidth="1"/>
    <col min="8462" max="8704" width="11.42578125" style="119"/>
    <col min="8705" max="8705" width="10.140625" style="119" bestFit="1" customWidth="1"/>
    <col min="8706" max="8706" width="11.7109375" style="119" customWidth="1"/>
    <col min="8707" max="8707" width="23.28515625" style="119" bestFit="1" customWidth="1"/>
    <col min="8708" max="8708" width="67.28515625" style="119" customWidth="1"/>
    <col min="8709" max="8709" width="8.7109375" style="119" customWidth="1"/>
    <col min="8710" max="8710" width="10.140625" style="119" customWidth="1"/>
    <col min="8711" max="8711" width="13.140625" style="119" customWidth="1"/>
    <col min="8712" max="8712" width="10.140625" style="119" customWidth="1"/>
    <col min="8713" max="8713" width="3.140625" style="119" customWidth="1"/>
    <col min="8714" max="8714" width="11.140625" style="119" bestFit="1" customWidth="1"/>
    <col min="8715" max="8715" width="7.85546875" style="119" customWidth="1"/>
    <col min="8716" max="8716" width="11.28515625" style="119" customWidth="1"/>
    <col min="8717" max="8717" width="14.85546875" style="119" customWidth="1"/>
    <col min="8718" max="8960" width="11.42578125" style="119"/>
    <col min="8961" max="8961" width="10.140625" style="119" bestFit="1" customWidth="1"/>
    <col min="8962" max="8962" width="11.7109375" style="119" customWidth="1"/>
    <col min="8963" max="8963" width="23.28515625" style="119" bestFit="1" customWidth="1"/>
    <col min="8964" max="8964" width="67.28515625" style="119" customWidth="1"/>
    <col min="8965" max="8965" width="8.7109375" style="119" customWidth="1"/>
    <col min="8966" max="8966" width="10.140625" style="119" customWidth="1"/>
    <col min="8967" max="8967" width="13.140625" style="119" customWidth="1"/>
    <col min="8968" max="8968" width="10.140625" style="119" customWidth="1"/>
    <col min="8969" max="8969" width="3.140625" style="119" customWidth="1"/>
    <col min="8970" max="8970" width="11.140625" style="119" bestFit="1" customWidth="1"/>
    <col min="8971" max="8971" width="7.85546875" style="119" customWidth="1"/>
    <col min="8972" max="8972" width="11.28515625" style="119" customWidth="1"/>
    <col min="8973" max="8973" width="14.85546875" style="119" customWidth="1"/>
    <col min="8974" max="9216" width="11.42578125" style="119"/>
    <col min="9217" max="9217" width="10.140625" style="119" bestFit="1" customWidth="1"/>
    <col min="9218" max="9218" width="11.7109375" style="119" customWidth="1"/>
    <col min="9219" max="9219" width="23.28515625" style="119" bestFit="1" customWidth="1"/>
    <col min="9220" max="9220" width="67.28515625" style="119" customWidth="1"/>
    <col min="9221" max="9221" width="8.7109375" style="119" customWidth="1"/>
    <col min="9222" max="9222" width="10.140625" style="119" customWidth="1"/>
    <col min="9223" max="9223" width="13.140625" style="119" customWidth="1"/>
    <col min="9224" max="9224" width="10.140625" style="119" customWidth="1"/>
    <col min="9225" max="9225" width="3.140625" style="119" customWidth="1"/>
    <col min="9226" max="9226" width="11.140625" style="119" bestFit="1" customWidth="1"/>
    <col min="9227" max="9227" width="7.85546875" style="119" customWidth="1"/>
    <col min="9228" max="9228" width="11.28515625" style="119" customWidth="1"/>
    <col min="9229" max="9229" width="14.85546875" style="119" customWidth="1"/>
    <col min="9230" max="9472" width="11.42578125" style="119"/>
    <col min="9473" max="9473" width="10.140625" style="119" bestFit="1" customWidth="1"/>
    <col min="9474" max="9474" width="11.7109375" style="119" customWidth="1"/>
    <col min="9475" max="9475" width="23.28515625" style="119" bestFit="1" customWidth="1"/>
    <col min="9476" max="9476" width="67.28515625" style="119" customWidth="1"/>
    <col min="9477" max="9477" width="8.7109375" style="119" customWidth="1"/>
    <col min="9478" max="9478" width="10.140625" style="119" customWidth="1"/>
    <col min="9479" max="9479" width="13.140625" style="119" customWidth="1"/>
    <col min="9480" max="9480" width="10.140625" style="119" customWidth="1"/>
    <col min="9481" max="9481" width="3.140625" style="119" customWidth="1"/>
    <col min="9482" max="9482" width="11.140625" style="119" bestFit="1" customWidth="1"/>
    <col min="9483" max="9483" width="7.85546875" style="119" customWidth="1"/>
    <col min="9484" max="9484" width="11.28515625" style="119" customWidth="1"/>
    <col min="9485" max="9485" width="14.85546875" style="119" customWidth="1"/>
    <col min="9486" max="9728" width="11.42578125" style="119"/>
    <col min="9729" max="9729" width="10.140625" style="119" bestFit="1" customWidth="1"/>
    <col min="9730" max="9730" width="11.7109375" style="119" customWidth="1"/>
    <col min="9731" max="9731" width="23.28515625" style="119" bestFit="1" customWidth="1"/>
    <col min="9732" max="9732" width="67.28515625" style="119" customWidth="1"/>
    <col min="9733" max="9733" width="8.7109375" style="119" customWidth="1"/>
    <col min="9734" max="9734" width="10.140625" style="119" customWidth="1"/>
    <col min="9735" max="9735" width="13.140625" style="119" customWidth="1"/>
    <col min="9736" max="9736" width="10.140625" style="119" customWidth="1"/>
    <col min="9737" max="9737" width="3.140625" style="119" customWidth="1"/>
    <col min="9738" max="9738" width="11.140625" style="119" bestFit="1" customWidth="1"/>
    <col min="9739" max="9739" width="7.85546875" style="119" customWidth="1"/>
    <col min="9740" max="9740" width="11.28515625" style="119" customWidth="1"/>
    <col min="9741" max="9741" width="14.85546875" style="119" customWidth="1"/>
    <col min="9742" max="9984" width="11.42578125" style="119"/>
    <col min="9985" max="9985" width="10.140625" style="119" bestFit="1" customWidth="1"/>
    <col min="9986" max="9986" width="11.7109375" style="119" customWidth="1"/>
    <col min="9987" max="9987" width="23.28515625" style="119" bestFit="1" customWidth="1"/>
    <col min="9988" max="9988" width="67.28515625" style="119" customWidth="1"/>
    <col min="9989" max="9989" width="8.7109375" style="119" customWidth="1"/>
    <col min="9990" max="9990" width="10.140625" style="119" customWidth="1"/>
    <col min="9991" max="9991" width="13.140625" style="119" customWidth="1"/>
    <col min="9992" max="9992" width="10.140625" style="119" customWidth="1"/>
    <col min="9993" max="9993" width="3.140625" style="119" customWidth="1"/>
    <col min="9994" max="9994" width="11.140625" style="119" bestFit="1" customWidth="1"/>
    <col min="9995" max="9995" width="7.85546875" style="119" customWidth="1"/>
    <col min="9996" max="9996" width="11.28515625" style="119" customWidth="1"/>
    <col min="9997" max="9997" width="14.85546875" style="119" customWidth="1"/>
    <col min="9998" max="10240" width="11.42578125" style="119"/>
    <col min="10241" max="10241" width="10.140625" style="119" bestFit="1" customWidth="1"/>
    <col min="10242" max="10242" width="11.7109375" style="119" customWidth="1"/>
    <col min="10243" max="10243" width="23.28515625" style="119" bestFit="1" customWidth="1"/>
    <col min="10244" max="10244" width="67.28515625" style="119" customWidth="1"/>
    <col min="10245" max="10245" width="8.7109375" style="119" customWidth="1"/>
    <col min="10246" max="10246" width="10.140625" style="119" customWidth="1"/>
    <col min="10247" max="10247" width="13.140625" style="119" customWidth="1"/>
    <col min="10248" max="10248" width="10.140625" style="119" customWidth="1"/>
    <col min="10249" max="10249" width="3.140625" style="119" customWidth="1"/>
    <col min="10250" max="10250" width="11.140625" style="119" bestFit="1" customWidth="1"/>
    <col min="10251" max="10251" width="7.85546875" style="119" customWidth="1"/>
    <col min="10252" max="10252" width="11.28515625" style="119" customWidth="1"/>
    <col min="10253" max="10253" width="14.85546875" style="119" customWidth="1"/>
    <col min="10254" max="10496" width="11.42578125" style="119"/>
    <col min="10497" max="10497" width="10.140625" style="119" bestFit="1" customWidth="1"/>
    <col min="10498" max="10498" width="11.7109375" style="119" customWidth="1"/>
    <col min="10499" max="10499" width="23.28515625" style="119" bestFit="1" customWidth="1"/>
    <col min="10500" max="10500" width="67.28515625" style="119" customWidth="1"/>
    <col min="10501" max="10501" width="8.7109375" style="119" customWidth="1"/>
    <col min="10502" max="10502" width="10.140625" style="119" customWidth="1"/>
    <col min="10503" max="10503" width="13.140625" style="119" customWidth="1"/>
    <col min="10504" max="10504" width="10.140625" style="119" customWidth="1"/>
    <col min="10505" max="10505" width="3.140625" style="119" customWidth="1"/>
    <col min="10506" max="10506" width="11.140625" style="119" bestFit="1" customWidth="1"/>
    <col min="10507" max="10507" width="7.85546875" style="119" customWidth="1"/>
    <col min="10508" max="10508" width="11.28515625" style="119" customWidth="1"/>
    <col min="10509" max="10509" width="14.85546875" style="119" customWidth="1"/>
    <col min="10510" max="10752" width="11.42578125" style="119"/>
    <col min="10753" max="10753" width="10.140625" style="119" bestFit="1" customWidth="1"/>
    <col min="10754" max="10754" width="11.7109375" style="119" customWidth="1"/>
    <col min="10755" max="10755" width="23.28515625" style="119" bestFit="1" customWidth="1"/>
    <col min="10756" max="10756" width="67.28515625" style="119" customWidth="1"/>
    <col min="10757" max="10757" width="8.7109375" style="119" customWidth="1"/>
    <col min="10758" max="10758" width="10.140625" style="119" customWidth="1"/>
    <col min="10759" max="10759" width="13.140625" style="119" customWidth="1"/>
    <col min="10760" max="10760" width="10.140625" style="119" customWidth="1"/>
    <col min="10761" max="10761" width="3.140625" style="119" customWidth="1"/>
    <col min="10762" max="10762" width="11.140625" style="119" bestFit="1" customWidth="1"/>
    <col min="10763" max="10763" width="7.85546875" style="119" customWidth="1"/>
    <col min="10764" max="10764" width="11.28515625" style="119" customWidth="1"/>
    <col min="10765" max="10765" width="14.85546875" style="119" customWidth="1"/>
    <col min="10766" max="11008" width="11.42578125" style="119"/>
    <col min="11009" max="11009" width="10.140625" style="119" bestFit="1" customWidth="1"/>
    <col min="11010" max="11010" width="11.7109375" style="119" customWidth="1"/>
    <col min="11011" max="11011" width="23.28515625" style="119" bestFit="1" customWidth="1"/>
    <col min="11012" max="11012" width="67.28515625" style="119" customWidth="1"/>
    <col min="11013" max="11013" width="8.7109375" style="119" customWidth="1"/>
    <col min="11014" max="11014" width="10.140625" style="119" customWidth="1"/>
    <col min="11015" max="11015" width="13.140625" style="119" customWidth="1"/>
    <col min="11016" max="11016" width="10.140625" style="119" customWidth="1"/>
    <col min="11017" max="11017" width="3.140625" style="119" customWidth="1"/>
    <col min="11018" max="11018" width="11.140625" style="119" bestFit="1" customWidth="1"/>
    <col min="11019" max="11019" width="7.85546875" style="119" customWidth="1"/>
    <col min="11020" max="11020" width="11.28515625" style="119" customWidth="1"/>
    <col min="11021" max="11021" width="14.85546875" style="119" customWidth="1"/>
    <col min="11022" max="11264" width="11.42578125" style="119"/>
    <col min="11265" max="11265" width="10.140625" style="119" bestFit="1" customWidth="1"/>
    <col min="11266" max="11266" width="11.7109375" style="119" customWidth="1"/>
    <col min="11267" max="11267" width="23.28515625" style="119" bestFit="1" customWidth="1"/>
    <col min="11268" max="11268" width="67.28515625" style="119" customWidth="1"/>
    <col min="11269" max="11269" width="8.7109375" style="119" customWidth="1"/>
    <col min="11270" max="11270" width="10.140625" style="119" customWidth="1"/>
    <col min="11271" max="11271" width="13.140625" style="119" customWidth="1"/>
    <col min="11272" max="11272" width="10.140625" style="119" customWidth="1"/>
    <col min="11273" max="11273" width="3.140625" style="119" customWidth="1"/>
    <col min="11274" max="11274" width="11.140625" style="119" bestFit="1" customWidth="1"/>
    <col min="11275" max="11275" width="7.85546875" style="119" customWidth="1"/>
    <col min="11276" max="11276" width="11.28515625" style="119" customWidth="1"/>
    <col min="11277" max="11277" width="14.85546875" style="119" customWidth="1"/>
    <col min="11278" max="11520" width="11.42578125" style="119"/>
    <col min="11521" max="11521" width="10.140625" style="119" bestFit="1" customWidth="1"/>
    <col min="11522" max="11522" width="11.7109375" style="119" customWidth="1"/>
    <col min="11523" max="11523" width="23.28515625" style="119" bestFit="1" customWidth="1"/>
    <col min="11524" max="11524" width="67.28515625" style="119" customWidth="1"/>
    <col min="11525" max="11525" width="8.7109375" style="119" customWidth="1"/>
    <col min="11526" max="11526" width="10.140625" style="119" customWidth="1"/>
    <col min="11527" max="11527" width="13.140625" style="119" customWidth="1"/>
    <col min="11528" max="11528" width="10.140625" style="119" customWidth="1"/>
    <col min="11529" max="11529" width="3.140625" style="119" customWidth="1"/>
    <col min="11530" max="11530" width="11.140625" style="119" bestFit="1" customWidth="1"/>
    <col min="11531" max="11531" width="7.85546875" style="119" customWidth="1"/>
    <col min="11532" max="11532" width="11.28515625" style="119" customWidth="1"/>
    <col min="11533" max="11533" width="14.85546875" style="119" customWidth="1"/>
    <col min="11534" max="11776" width="11.42578125" style="119"/>
    <col min="11777" max="11777" width="10.140625" style="119" bestFit="1" customWidth="1"/>
    <col min="11778" max="11778" width="11.7109375" style="119" customWidth="1"/>
    <col min="11779" max="11779" width="23.28515625" style="119" bestFit="1" customWidth="1"/>
    <col min="11780" max="11780" width="67.28515625" style="119" customWidth="1"/>
    <col min="11781" max="11781" width="8.7109375" style="119" customWidth="1"/>
    <col min="11782" max="11782" width="10.140625" style="119" customWidth="1"/>
    <col min="11783" max="11783" width="13.140625" style="119" customWidth="1"/>
    <col min="11784" max="11784" width="10.140625" style="119" customWidth="1"/>
    <col min="11785" max="11785" width="3.140625" style="119" customWidth="1"/>
    <col min="11786" max="11786" width="11.140625" style="119" bestFit="1" customWidth="1"/>
    <col min="11787" max="11787" width="7.85546875" style="119" customWidth="1"/>
    <col min="11788" max="11788" width="11.28515625" style="119" customWidth="1"/>
    <col min="11789" max="11789" width="14.85546875" style="119" customWidth="1"/>
    <col min="11790" max="12032" width="11.42578125" style="119"/>
    <col min="12033" max="12033" width="10.140625" style="119" bestFit="1" customWidth="1"/>
    <col min="12034" max="12034" width="11.7109375" style="119" customWidth="1"/>
    <col min="12035" max="12035" width="23.28515625" style="119" bestFit="1" customWidth="1"/>
    <col min="12036" max="12036" width="67.28515625" style="119" customWidth="1"/>
    <col min="12037" max="12037" width="8.7109375" style="119" customWidth="1"/>
    <col min="12038" max="12038" width="10.140625" style="119" customWidth="1"/>
    <col min="12039" max="12039" width="13.140625" style="119" customWidth="1"/>
    <col min="12040" max="12040" width="10.140625" style="119" customWidth="1"/>
    <col min="12041" max="12041" width="3.140625" style="119" customWidth="1"/>
    <col min="12042" max="12042" width="11.140625" style="119" bestFit="1" customWidth="1"/>
    <col min="12043" max="12043" width="7.85546875" style="119" customWidth="1"/>
    <col min="12044" max="12044" width="11.28515625" style="119" customWidth="1"/>
    <col min="12045" max="12045" width="14.85546875" style="119" customWidth="1"/>
    <col min="12046" max="12288" width="11.42578125" style="119"/>
    <col min="12289" max="12289" width="10.140625" style="119" bestFit="1" customWidth="1"/>
    <col min="12290" max="12290" width="11.7109375" style="119" customWidth="1"/>
    <col min="12291" max="12291" width="23.28515625" style="119" bestFit="1" customWidth="1"/>
    <col min="12292" max="12292" width="67.28515625" style="119" customWidth="1"/>
    <col min="12293" max="12293" width="8.7109375" style="119" customWidth="1"/>
    <col min="12294" max="12294" width="10.140625" style="119" customWidth="1"/>
    <col min="12295" max="12295" width="13.140625" style="119" customWidth="1"/>
    <col min="12296" max="12296" width="10.140625" style="119" customWidth="1"/>
    <col min="12297" max="12297" width="3.140625" style="119" customWidth="1"/>
    <col min="12298" max="12298" width="11.140625" style="119" bestFit="1" customWidth="1"/>
    <col min="12299" max="12299" width="7.85546875" style="119" customWidth="1"/>
    <col min="12300" max="12300" width="11.28515625" style="119" customWidth="1"/>
    <col min="12301" max="12301" width="14.85546875" style="119" customWidth="1"/>
    <col min="12302" max="12544" width="11.42578125" style="119"/>
    <col min="12545" max="12545" width="10.140625" style="119" bestFit="1" customWidth="1"/>
    <col min="12546" max="12546" width="11.7109375" style="119" customWidth="1"/>
    <col min="12547" max="12547" width="23.28515625" style="119" bestFit="1" customWidth="1"/>
    <col min="12548" max="12548" width="67.28515625" style="119" customWidth="1"/>
    <col min="12549" max="12549" width="8.7109375" style="119" customWidth="1"/>
    <col min="12550" max="12550" width="10.140625" style="119" customWidth="1"/>
    <col min="12551" max="12551" width="13.140625" style="119" customWidth="1"/>
    <col min="12552" max="12552" width="10.140625" style="119" customWidth="1"/>
    <col min="12553" max="12553" width="3.140625" style="119" customWidth="1"/>
    <col min="12554" max="12554" width="11.140625" style="119" bestFit="1" customWidth="1"/>
    <col min="12555" max="12555" width="7.85546875" style="119" customWidth="1"/>
    <col min="12556" max="12556" width="11.28515625" style="119" customWidth="1"/>
    <col min="12557" max="12557" width="14.85546875" style="119" customWidth="1"/>
    <col min="12558" max="12800" width="11.42578125" style="119"/>
    <col min="12801" max="12801" width="10.140625" style="119" bestFit="1" customWidth="1"/>
    <col min="12802" max="12802" width="11.7109375" style="119" customWidth="1"/>
    <col min="12803" max="12803" width="23.28515625" style="119" bestFit="1" customWidth="1"/>
    <col min="12804" max="12804" width="67.28515625" style="119" customWidth="1"/>
    <col min="12805" max="12805" width="8.7109375" style="119" customWidth="1"/>
    <col min="12806" max="12806" width="10.140625" style="119" customWidth="1"/>
    <col min="12807" max="12807" width="13.140625" style="119" customWidth="1"/>
    <col min="12808" max="12808" width="10.140625" style="119" customWidth="1"/>
    <col min="12809" max="12809" width="3.140625" style="119" customWidth="1"/>
    <col min="12810" max="12810" width="11.140625" style="119" bestFit="1" customWidth="1"/>
    <col min="12811" max="12811" width="7.85546875" style="119" customWidth="1"/>
    <col min="12812" max="12812" width="11.28515625" style="119" customWidth="1"/>
    <col min="12813" max="12813" width="14.85546875" style="119" customWidth="1"/>
    <col min="12814" max="13056" width="11.42578125" style="119"/>
    <col min="13057" max="13057" width="10.140625" style="119" bestFit="1" customWidth="1"/>
    <col min="13058" max="13058" width="11.7109375" style="119" customWidth="1"/>
    <col min="13059" max="13059" width="23.28515625" style="119" bestFit="1" customWidth="1"/>
    <col min="13060" max="13060" width="67.28515625" style="119" customWidth="1"/>
    <col min="13061" max="13061" width="8.7109375" style="119" customWidth="1"/>
    <col min="13062" max="13062" width="10.140625" style="119" customWidth="1"/>
    <col min="13063" max="13063" width="13.140625" style="119" customWidth="1"/>
    <col min="13064" max="13064" width="10.140625" style="119" customWidth="1"/>
    <col min="13065" max="13065" width="3.140625" style="119" customWidth="1"/>
    <col min="13066" max="13066" width="11.140625" style="119" bestFit="1" customWidth="1"/>
    <col min="13067" max="13067" width="7.85546875" style="119" customWidth="1"/>
    <col min="13068" max="13068" width="11.28515625" style="119" customWidth="1"/>
    <col min="13069" max="13069" width="14.85546875" style="119" customWidth="1"/>
    <col min="13070" max="13312" width="11.42578125" style="119"/>
    <col min="13313" max="13313" width="10.140625" style="119" bestFit="1" customWidth="1"/>
    <col min="13314" max="13314" width="11.7109375" style="119" customWidth="1"/>
    <col min="13315" max="13315" width="23.28515625" style="119" bestFit="1" customWidth="1"/>
    <col min="13316" max="13316" width="67.28515625" style="119" customWidth="1"/>
    <col min="13317" max="13317" width="8.7109375" style="119" customWidth="1"/>
    <col min="13318" max="13318" width="10.140625" style="119" customWidth="1"/>
    <col min="13319" max="13319" width="13.140625" style="119" customWidth="1"/>
    <col min="13320" max="13320" width="10.140625" style="119" customWidth="1"/>
    <col min="13321" max="13321" width="3.140625" style="119" customWidth="1"/>
    <col min="13322" max="13322" width="11.140625" style="119" bestFit="1" customWidth="1"/>
    <col min="13323" max="13323" width="7.85546875" style="119" customWidth="1"/>
    <col min="13324" max="13324" width="11.28515625" style="119" customWidth="1"/>
    <col min="13325" max="13325" width="14.85546875" style="119" customWidth="1"/>
    <col min="13326" max="13568" width="11.42578125" style="119"/>
    <col min="13569" max="13569" width="10.140625" style="119" bestFit="1" customWidth="1"/>
    <col min="13570" max="13570" width="11.7109375" style="119" customWidth="1"/>
    <col min="13571" max="13571" width="23.28515625" style="119" bestFit="1" customWidth="1"/>
    <col min="13572" max="13572" width="67.28515625" style="119" customWidth="1"/>
    <col min="13573" max="13573" width="8.7109375" style="119" customWidth="1"/>
    <col min="13574" max="13574" width="10.140625" style="119" customWidth="1"/>
    <col min="13575" max="13575" width="13.140625" style="119" customWidth="1"/>
    <col min="13576" max="13576" width="10.140625" style="119" customWidth="1"/>
    <col min="13577" max="13577" width="3.140625" style="119" customWidth="1"/>
    <col min="13578" max="13578" width="11.140625" style="119" bestFit="1" customWidth="1"/>
    <col min="13579" max="13579" width="7.85546875" style="119" customWidth="1"/>
    <col min="13580" max="13580" width="11.28515625" style="119" customWidth="1"/>
    <col min="13581" max="13581" width="14.85546875" style="119" customWidth="1"/>
    <col min="13582" max="13824" width="11.42578125" style="119"/>
    <col min="13825" max="13825" width="10.140625" style="119" bestFit="1" customWidth="1"/>
    <col min="13826" max="13826" width="11.7109375" style="119" customWidth="1"/>
    <col min="13827" max="13827" width="23.28515625" style="119" bestFit="1" customWidth="1"/>
    <col min="13828" max="13828" width="67.28515625" style="119" customWidth="1"/>
    <col min="13829" max="13829" width="8.7109375" style="119" customWidth="1"/>
    <col min="13830" max="13830" width="10.140625" style="119" customWidth="1"/>
    <col min="13831" max="13831" width="13.140625" style="119" customWidth="1"/>
    <col min="13832" max="13832" width="10.140625" style="119" customWidth="1"/>
    <col min="13833" max="13833" width="3.140625" style="119" customWidth="1"/>
    <col min="13834" max="13834" width="11.140625" style="119" bestFit="1" customWidth="1"/>
    <col min="13835" max="13835" width="7.85546875" style="119" customWidth="1"/>
    <col min="13836" max="13836" width="11.28515625" style="119" customWidth="1"/>
    <col min="13837" max="13837" width="14.85546875" style="119" customWidth="1"/>
    <col min="13838" max="14080" width="11.42578125" style="119"/>
    <col min="14081" max="14081" width="10.140625" style="119" bestFit="1" customWidth="1"/>
    <col min="14082" max="14082" width="11.7109375" style="119" customWidth="1"/>
    <col min="14083" max="14083" width="23.28515625" style="119" bestFit="1" customWidth="1"/>
    <col min="14084" max="14084" width="67.28515625" style="119" customWidth="1"/>
    <col min="14085" max="14085" width="8.7109375" style="119" customWidth="1"/>
    <col min="14086" max="14086" width="10.140625" style="119" customWidth="1"/>
    <col min="14087" max="14087" width="13.140625" style="119" customWidth="1"/>
    <col min="14088" max="14088" width="10.140625" style="119" customWidth="1"/>
    <col min="14089" max="14089" width="3.140625" style="119" customWidth="1"/>
    <col min="14090" max="14090" width="11.140625" style="119" bestFit="1" customWidth="1"/>
    <col min="14091" max="14091" width="7.85546875" style="119" customWidth="1"/>
    <col min="14092" max="14092" width="11.28515625" style="119" customWidth="1"/>
    <col min="14093" max="14093" width="14.85546875" style="119" customWidth="1"/>
    <col min="14094" max="14336" width="11.42578125" style="119"/>
    <col min="14337" max="14337" width="10.140625" style="119" bestFit="1" customWidth="1"/>
    <col min="14338" max="14338" width="11.7109375" style="119" customWidth="1"/>
    <col min="14339" max="14339" width="23.28515625" style="119" bestFit="1" customWidth="1"/>
    <col min="14340" max="14340" width="67.28515625" style="119" customWidth="1"/>
    <col min="14341" max="14341" width="8.7109375" style="119" customWidth="1"/>
    <col min="14342" max="14342" width="10.140625" style="119" customWidth="1"/>
    <col min="14343" max="14343" width="13.140625" style="119" customWidth="1"/>
    <col min="14344" max="14344" width="10.140625" style="119" customWidth="1"/>
    <col min="14345" max="14345" width="3.140625" style="119" customWidth="1"/>
    <col min="14346" max="14346" width="11.140625" style="119" bestFit="1" customWidth="1"/>
    <col min="14347" max="14347" width="7.85546875" style="119" customWidth="1"/>
    <col min="14348" max="14348" width="11.28515625" style="119" customWidth="1"/>
    <col min="14349" max="14349" width="14.85546875" style="119" customWidth="1"/>
    <col min="14350" max="14592" width="11.42578125" style="119"/>
    <col min="14593" max="14593" width="10.140625" style="119" bestFit="1" customWidth="1"/>
    <col min="14594" max="14594" width="11.7109375" style="119" customWidth="1"/>
    <col min="14595" max="14595" width="23.28515625" style="119" bestFit="1" customWidth="1"/>
    <col min="14596" max="14596" width="67.28515625" style="119" customWidth="1"/>
    <col min="14597" max="14597" width="8.7109375" style="119" customWidth="1"/>
    <col min="14598" max="14598" width="10.140625" style="119" customWidth="1"/>
    <col min="14599" max="14599" width="13.140625" style="119" customWidth="1"/>
    <col min="14600" max="14600" width="10.140625" style="119" customWidth="1"/>
    <col min="14601" max="14601" width="3.140625" style="119" customWidth="1"/>
    <col min="14602" max="14602" width="11.140625" style="119" bestFit="1" customWidth="1"/>
    <col min="14603" max="14603" width="7.85546875" style="119" customWidth="1"/>
    <col min="14604" max="14604" width="11.28515625" style="119" customWidth="1"/>
    <col min="14605" max="14605" width="14.85546875" style="119" customWidth="1"/>
    <col min="14606" max="14848" width="11.42578125" style="119"/>
    <col min="14849" max="14849" width="10.140625" style="119" bestFit="1" customWidth="1"/>
    <col min="14850" max="14850" width="11.7109375" style="119" customWidth="1"/>
    <col min="14851" max="14851" width="23.28515625" style="119" bestFit="1" customWidth="1"/>
    <col min="14852" max="14852" width="67.28515625" style="119" customWidth="1"/>
    <col min="14853" max="14853" width="8.7109375" style="119" customWidth="1"/>
    <col min="14854" max="14854" width="10.140625" style="119" customWidth="1"/>
    <col min="14855" max="14855" width="13.140625" style="119" customWidth="1"/>
    <col min="14856" max="14856" width="10.140625" style="119" customWidth="1"/>
    <col min="14857" max="14857" width="3.140625" style="119" customWidth="1"/>
    <col min="14858" max="14858" width="11.140625" style="119" bestFit="1" customWidth="1"/>
    <col min="14859" max="14859" width="7.85546875" style="119" customWidth="1"/>
    <col min="14860" max="14860" width="11.28515625" style="119" customWidth="1"/>
    <col min="14861" max="14861" width="14.85546875" style="119" customWidth="1"/>
    <col min="14862" max="15104" width="11.42578125" style="119"/>
    <col min="15105" max="15105" width="10.140625" style="119" bestFit="1" customWidth="1"/>
    <col min="15106" max="15106" width="11.7109375" style="119" customWidth="1"/>
    <col min="15107" max="15107" width="23.28515625" style="119" bestFit="1" customWidth="1"/>
    <col min="15108" max="15108" width="67.28515625" style="119" customWidth="1"/>
    <col min="15109" max="15109" width="8.7109375" style="119" customWidth="1"/>
    <col min="15110" max="15110" width="10.140625" style="119" customWidth="1"/>
    <col min="15111" max="15111" width="13.140625" style="119" customWidth="1"/>
    <col min="15112" max="15112" width="10.140625" style="119" customWidth="1"/>
    <col min="15113" max="15113" width="3.140625" style="119" customWidth="1"/>
    <col min="15114" max="15114" width="11.140625" style="119" bestFit="1" customWidth="1"/>
    <col min="15115" max="15115" width="7.85546875" style="119" customWidth="1"/>
    <col min="15116" max="15116" width="11.28515625" style="119" customWidth="1"/>
    <col min="15117" max="15117" width="14.85546875" style="119" customWidth="1"/>
    <col min="15118" max="15360" width="11.42578125" style="119"/>
    <col min="15361" max="15361" width="10.140625" style="119" bestFit="1" customWidth="1"/>
    <col min="15362" max="15362" width="11.7109375" style="119" customWidth="1"/>
    <col min="15363" max="15363" width="23.28515625" style="119" bestFit="1" customWidth="1"/>
    <col min="15364" max="15364" width="67.28515625" style="119" customWidth="1"/>
    <col min="15365" max="15365" width="8.7109375" style="119" customWidth="1"/>
    <col min="15366" max="15366" width="10.140625" style="119" customWidth="1"/>
    <col min="15367" max="15367" width="13.140625" style="119" customWidth="1"/>
    <col min="15368" max="15368" width="10.140625" style="119" customWidth="1"/>
    <col min="15369" max="15369" width="3.140625" style="119" customWidth="1"/>
    <col min="15370" max="15370" width="11.140625" style="119" bestFit="1" customWidth="1"/>
    <col min="15371" max="15371" width="7.85546875" style="119" customWidth="1"/>
    <col min="15372" max="15372" width="11.28515625" style="119" customWidth="1"/>
    <col min="15373" max="15373" width="14.85546875" style="119" customWidth="1"/>
    <col min="15374" max="15616" width="11.42578125" style="119"/>
    <col min="15617" max="15617" width="10.140625" style="119" bestFit="1" customWidth="1"/>
    <col min="15618" max="15618" width="11.7109375" style="119" customWidth="1"/>
    <col min="15619" max="15619" width="23.28515625" style="119" bestFit="1" customWidth="1"/>
    <col min="15620" max="15620" width="67.28515625" style="119" customWidth="1"/>
    <col min="15621" max="15621" width="8.7109375" style="119" customWidth="1"/>
    <col min="15622" max="15622" width="10.140625" style="119" customWidth="1"/>
    <col min="15623" max="15623" width="13.140625" style="119" customWidth="1"/>
    <col min="15624" max="15624" width="10.140625" style="119" customWidth="1"/>
    <col min="15625" max="15625" width="3.140625" style="119" customWidth="1"/>
    <col min="15626" max="15626" width="11.140625" style="119" bestFit="1" customWidth="1"/>
    <col min="15627" max="15627" width="7.85546875" style="119" customWidth="1"/>
    <col min="15628" max="15628" width="11.28515625" style="119" customWidth="1"/>
    <col min="15629" max="15629" width="14.85546875" style="119" customWidth="1"/>
    <col min="15630" max="15872" width="11.42578125" style="119"/>
    <col min="15873" max="15873" width="10.140625" style="119" bestFit="1" customWidth="1"/>
    <col min="15874" max="15874" width="11.7109375" style="119" customWidth="1"/>
    <col min="15875" max="15875" width="23.28515625" style="119" bestFit="1" customWidth="1"/>
    <col min="15876" max="15876" width="67.28515625" style="119" customWidth="1"/>
    <col min="15877" max="15877" width="8.7109375" style="119" customWidth="1"/>
    <col min="15878" max="15878" width="10.140625" style="119" customWidth="1"/>
    <col min="15879" max="15879" width="13.140625" style="119" customWidth="1"/>
    <col min="15880" max="15880" width="10.140625" style="119" customWidth="1"/>
    <col min="15881" max="15881" width="3.140625" style="119" customWidth="1"/>
    <col min="15882" max="15882" width="11.140625" style="119" bestFit="1" customWidth="1"/>
    <col min="15883" max="15883" width="7.85546875" style="119" customWidth="1"/>
    <col min="15884" max="15884" width="11.28515625" style="119" customWidth="1"/>
    <col min="15885" max="15885" width="14.85546875" style="119" customWidth="1"/>
    <col min="15886" max="16128" width="11.42578125" style="119"/>
    <col min="16129" max="16129" width="10.140625" style="119" bestFit="1" customWidth="1"/>
    <col min="16130" max="16130" width="11.7109375" style="119" customWidth="1"/>
    <col min="16131" max="16131" width="23.28515625" style="119" bestFit="1" customWidth="1"/>
    <col min="16132" max="16132" width="67.28515625" style="119" customWidth="1"/>
    <col min="16133" max="16133" width="8.7109375" style="119" customWidth="1"/>
    <col min="16134" max="16134" width="10.140625" style="119" customWidth="1"/>
    <col min="16135" max="16135" width="13.140625" style="119" customWidth="1"/>
    <col min="16136" max="16136" width="10.140625" style="119" customWidth="1"/>
    <col min="16137" max="16137" width="3.140625" style="119" customWidth="1"/>
    <col min="16138" max="16138" width="11.140625" style="119" bestFit="1" customWidth="1"/>
    <col min="16139" max="16139" width="7.85546875" style="119" customWidth="1"/>
    <col min="16140" max="16140" width="11.28515625" style="119" customWidth="1"/>
    <col min="16141" max="16141" width="14.85546875" style="119" customWidth="1"/>
    <col min="16142" max="16384" width="11.42578125" style="119"/>
  </cols>
  <sheetData>
    <row r="1" spans="2:18" ht="23.25" x14ac:dyDescent="0.35">
      <c r="B1" s="304" t="s">
        <v>5047</v>
      </c>
      <c r="C1" s="304"/>
      <c r="D1" s="304"/>
      <c r="E1" s="304"/>
      <c r="F1" s="304"/>
      <c r="G1" s="304"/>
      <c r="H1" s="116"/>
      <c r="I1" s="116"/>
      <c r="J1" s="117"/>
    </row>
    <row r="2" spans="2:18" ht="26.25" x14ac:dyDescent="0.4">
      <c r="B2" s="120" t="s">
        <v>8161</v>
      </c>
      <c r="C2" s="121"/>
      <c r="D2" s="121"/>
      <c r="E2" s="121"/>
      <c r="F2" s="121"/>
      <c r="G2" s="121"/>
      <c r="H2" s="121"/>
      <c r="I2" s="121"/>
      <c r="J2" s="117"/>
    </row>
    <row r="3" spans="2:18" x14ac:dyDescent="0.2">
      <c r="E3" s="117"/>
      <c r="F3" s="117"/>
      <c r="G3" s="122"/>
      <c r="H3" s="122"/>
      <c r="I3" s="122"/>
      <c r="J3" s="117"/>
    </row>
    <row r="4" spans="2:18" ht="15.75" x14ac:dyDescent="0.25">
      <c r="B4" s="123" t="s">
        <v>5048</v>
      </c>
      <c r="E4" s="117"/>
      <c r="F4" s="117"/>
      <c r="G4" s="122"/>
      <c r="H4" s="122"/>
      <c r="I4" s="122"/>
      <c r="J4" s="117"/>
    </row>
    <row r="5" spans="2:18" ht="18" x14ac:dyDescent="0.25">
      <c r="B5" s="108" t="s">
        <v>5049</v>
      </c>
      <c r="C5" s="124"/>
      <c r="D5" s="108" t="s">
        <v>5050</v>
      </c>
      <c r="E5" s="109" t="s">
        <v>5051</v>
      </c>
      <c r="F5" s="117"/>
      <c r="G5" s="122"/>
      <c r="H5" s="122"/>
      <c r="I5" s="122"/>
      <c r="J5" s="117"/>
    </row>
    <row r="6" spans="2:18" ht="18" x14ac:dyDescent="0.25">
      <c r="B6" s="108" t="s">
        <v>5052</v>
      </c>
      <c r="C6" s="124"/>
      <c r="D6" s="109" t="s">
        <v>5053</v>
      </c>
      <c r="E6" s="109" t="s">
        <v>4</v>
      </c>
      <c r="F6" s="117"/>
      <c r="G6" s="122"/>
      <c r="H6" s="122"/>
      <c r="I6" s="122"/>
      <c r="J6" s="117"/>
    </row>
    <row r="7" spans="2:18" ht="18" x14ac:dyDescent="0.25">
      <c r="B7" s="108" t="s">
        <v>5054</v>
      </c>
      <c r="C7" s="124"/>
      <c r="D7" s="110" t="s">
        <v>5055</v>
      </c>
      <c r="E7" s="117"/>
      <c r="F7" s="117"/>
      <c r="G7" s="122"/>
      <c r="H7" s="122"/>
      <c r="I7" s="122"/>
      <c r="J7" s="117"/>
    </row>
    <row r="8" spans="2:18" ht="18" x14ac:dyDescent="0.25">
      <c r="B8" s="108" t="s">
        <v>5056</v>
      </c>
      <c r="C8" s="124"/>
      <c r="D8" s="109" t="s">
        <v>5057</v>
      </c>
      <c r="E8" s="117"/>
      <c r="F8" s="117"/>
      <c r="G8" s="122"/>
      <c r="H8" s="122"/>
      <c r="I8" s="122"/>
      <c r="J8" s="117"/>
    </row>
    <row r="9" spans="2:18" ht="18" x14ac:dyDescent="0.25">
      <c r="B9" s="108" t="s">
        <v>5</v>
      </c>
      <c r="C9" s="124"/>
      <c r="D9" s="109" t="s">
        <v>5058</v>
      </c>
      <c r="E9" s="117"/>
      <c r="F9" s="117"/>
      <c r="G9" s="122"/>
      <c r="H9" s="122"/>
      <c r="I9" s="122"/>
      <c r="J9" s="117"/>
    </row>
    <row r="10" spans="2:18" ht="18" x14ac:dyDescent="0.25">
      <c r="C10" s="124"/>
      <c r="E10" s="117"/>
      <c r="F10" s="117"/>
      <c r="G10" s="122"/>
      <c r="H10" s="122"/>
      <c r="I10" s="122"/>
      <c r="J10" s="117"/>
    </row>
    <row r="11" spans="2:18" ht="18" x14ac:dyDescent="0.25">
      <c r="B11" s="125" t="s">
        <v>5059</v>
      </c>
      <c r="C11" s="124"/>
      <c r="D11" s="117"/>
      <c r="E11" s="117"/>
      <c r="F11" s="117"/>
      <c r="G11" s="122"/>
      <c r="H11" s="122"/>
      <c r="I11" s="122"/>
      <c r="J11" s="117"/>
    </row>
    <row r="12" spans="2:18" ht="18" x14ac:dyDescent="0.25">
      <c r="C12" s="124"/>
      <c r="D12" s="117"/>
      <c r="E12" s="117"/>
      <c r="F12" s="117"/>
      <c r="G12" s="122"/>
      <c r="H12" s="122"/>
      <c r="I12" s="122"/>
      <c r="J12" s="117"/>
    </row>
    <row r="13" spans="2:18" ht="25.5" x14ac:dyDescent="0.2">
      <c r="C13" s="126" t="s">
        <v>5060</v>
      </c>
      <c r="D13" s="117"/>
      <c r="E13" s="127" t="s">
        <v>5061</v>
      </c>
      <c r="F13" s="128" t="s">
        <v>5062</v>
      </c>
      <c r="G13" s="129">
        <v>1</v>
      </c>
      <c r="H13" s="122"/>
      <c r="I13" s="122"/>
      <c r="J13" s="117"/>
    </row>
    <row r="14" spans="2:18" x14ac:dyDescent="0.2">
      <c r="B14" s="130" t="s">
        <v>5063</v>
      </c>
      <c r="C14" s="131">
        <f>+VLOOKUP(B14,'[7]I-404 (Acero Torres)'!$E$1:$H$65536,4,0)</f>
        <v>1.6105930909805981</v>
      </c>
      <c r="D14" s="117"/>
      <c r="E14" s="127"/>
      <c r="F14" s="128" t="s">
        <v>5064</v>
      </c>
      <c r="G14" s="129">
        <v>0</v>
      </c>
      <c r="H14" s="122"/>
      <c r="I14" s="122"/>
      <c r="J14" s="117"/>
    </row>
    <row r="15" spans="2:18" x14ac:dyDescent="0.2">
      <c r="D15" s="113"/>
      <c r="E15" s="132"/>
      <c r="F15" s="132"/>
      <c r="G15" s="133"/>
      <c r="H15" s="133"/>
      <c r="I15" s="133"/>
      <c r="J15" s="134"/>
      <c r="M15" s="118"/>
      <c r="N15" s="118"/>
      <c r="O15" s="118"/>
      <c r="P15" s="118"/>
      <c r="Q15" s="118"/>
      <c r="R15" s="118"/>
    </row>
    <row r="16" spans="2:18" ht="33.75" x14ac:dyDescent="0.2">
      <c r="B16" s="135" t="s">
        <v>5065</v>
      </c>
      <c r="C16" s="135" t="s">
        <v>5066</v>
      </c>
      <c r="D16" s="135" t="s">
        <v>5067</v>
      </c>
      <c r="E16" s="135" t="s">
        <v>6</v>
      </c>
      <c r="F16" s="136" t="s">
        <v>5068</v>
      </c>
      <c r="G16" s="136" t="s">
        <v>5069</v>
      </c>
      <c r="H16" s="137"/>
      <c r="I16" s="138"/>
      <c r="J16" s="136" t="s">
        <v>5070</v>
      </c>
    </row>
    <row r="17" spans="1:18" x14ac:dyDescent="0.2">
      <c r="A17" s="114"/>
      <c r="B17" s="139">
        <v>1</v>
      </c>
      <c r="C17" s="115" t="s">
        <v>5071</v>
      </c>
      <c r="D17" s="112" t="str">
        <f>+"Torre de suspensión tipo S"&amp;IF(MID(C17,3,3)="220","C",IF(MID(C17,3,3)="138","S",""))&amp;IF(MID(C17,10,1)="D",2,1)&amp;" (5°)Tipo S"&amp;IF(MID(C17,3,3)="220","C",IF(MID(C17,3,3)="138","S",""))&amp;IF(MID(C17,10,1)="D",2,1)&amp;RIGHT(C17,2)</f>
        <v>Torre de suspensión tipo SC2 (5°)Tipo SC2-6</v>
      </c>
      <c r="E17" s="140" t="s">
        <v>5072</v>
      </c>
      <c r="F17" s="141">
        <v>0</v>
      </c>
      <c r="G17" s="142">
        <f>VLOOKUP(C17,'[8]Resumen Peso'!$B$1:$D$65536,3,0)*$C$14</f>
        <v>6919.3685573319062</v>
      </c>
      <c r="H17" s="143"/>
      <c r="I17" s="144"/>
      <c r="J17" s="111">
        <f>+VLOOKUP(C17,'[8]Resumen Peso'!$B$1:$D$65536,3,0)</f>
        <v>4296.1618276402132</v>
      </c>
      <c r="L17" s="111"/>
      <c r="N17" s="118"/>
      <c r="O17" s="118"/>
      <c r="P17" s="118"/>
      <c r="Q17" s="118"/>
      <c r="R17" s="118"/>
    </row>
    <row r="18" spans="1:18" x14ac:dyDescent="0.2">
      <c r="A18" s="114"/>
      <c r="B18" s="139">
        <f t="shared" ref="B18:B81" si="0">1+B17</f>
        <v>2</v>
      </c>
      <c r="C18" s="115" t="s">
        <v>5073</v>
      </c>
      <c r="D18" s="112" t="str">
        <f>+"Torre de suspensión tipo S"&amp;IF(MID(C18,3,3)="220","C",IF(MID(C18,3,3)="138","S",""))&amp;IF(MID(C18,10,1)="D",2,1)&amp;" (5°)Tipo S"&amp;IF(MID(C18,3,3)="220","C",IF(MID(C18,3,3)="138","S",""))&amp;IF(MID(C18,10,1)="D",2,1)&amp;RIGHT(C18,2)</f>
        <v>Torre de suspensión tipo SC2 (5°)Tipo SC2-3</v>
      </c>
      <c r="E18" s="140" t="s">
        <v>5072</v>
      </c>
      <c r="F18" s="141">
        <v>0</v>
      </c>
      <c r="G18" s="142">
        <f>VLOOKUP(C18,'[8]Resumen Peso'!$B$1:$D$65536,3,0)*$C$14</f>
        <v>7916.7550160464152</v>
      </c>
      <c r="H18" s="143"/>
      <c r="I18" s="144"/>
      <c r="J18" s="111">
        <f>+VLOOKUP(C18,'[8]Resumen Peso'!$B$1:$D$65536,3,0)</f>
        <v>4915.4283973901538</v>
      </c>
      <c r="N18" s="118"/>
      <c r="O18" s="118"/>
      <c r="P18" s="118"/>
      <c r="Q18" s="118"/>
      <c r="R18" s="118"/>
    </row>
    <row r="19" spans="1:18" x14ac:dyDescent="0.2">
      <c r="A19" s="114"/>
      <c r="B19" s="139">
        <f t="shared" si="0"/>
        <v>3</v>
      </c>
      <c r="C19" s="115" t="s">
        <v>5074</v>
      </c>
      <c r="D19" s="112" t="str">
        <f>+"Torre de suspensión tipo S"&amp;IF(MID(C19,3,3)="220","C",IF(MID(C19,3,3)="138","S",""))&amp;IF(MID(C19,10,1)="D",2,1)&amp;" (5°)Tipo S"&amp;IF(MID(C19,3,3)="220","C",IF(MID(C19,3,3)="138","S",""))&amp;IF(MID(C19,10,1)="D",2,1)&amp;RIGHT(C19,2)</f>
        <v>Torre de suspensión tipo SC2 (5°)Tipo SC2±0</v>
      </c>
      <c r="E19" s="140" t="s">
        <v>5072</v>
      </c>
      <c r="F19" s="141">
        <v>0</v>
      </c>
      <c r="G19" s="142">
        <f>VLOOKUP(C19,'[8]Resumen Peso'!$B$1:$D$65536,3,0)*$C$14</f>
        <v>8905.2362385224023</v>
      </c>
      <c r="H19" s="143"/>
      <c r="I19" s="144"/>
      <c r="J19" s="111">
        <f>+VLOOKUP(C19,'[8]Resumen Peso'!$B$1:$D$65536,3,0)</f>
        <v>5529.165801338756</v>
      </c>
      <c r="N19" s="118"/>
      <c r="O19" s="118"/>
      <c r="P19" s="118"/>
      <c r="Q19" s="118"/>
      <c r="R19" s="118"/>
    </row>
    <row r="20" spans="1:18" x14ac:dyDescent="0.2">
      <c r="A20" s="114"/>
      <c r="B20" s="139">
        <f t="shared" si="0"/>
        <v>4</v>
      </c>
      <c r="C20" s="115" t="s">
        <v>5075</v>
      </c>
      <c r="D20" s="112" t="str">
        <f>+"Torre de suspensión tipo S"&amp;IF(MID(C20,3,3)="220","C",IF(MID(C20,3,3)="138","S",""))&amp;IF(MID(C20,10,1)="D",2,1)&amp;" (5°)Tipo S"&amp;IF(MID(C20,3,3)="220","C",IF(MID(C20,3,3)="138","S",""))&amp;IF(MID(C20,10,1)="D",2,1)&amp;RIGHT(C20,2)</f>
        <v>Torre de suspensión tipo SC2 (5°)Tipo SC2+3</v>
      </c>
      <c r="E20" s="140" t="s">
        <v>5072</v>
      </c>
      <c r="F20" s="141">
        <v>0</v>
      </c>
      <c r="G20" s="142">
        <f>VLOOKUP(C20,'[8]Resumen Peso'!$B$1:$D$65536,3,0)*$C$14</f>
        <v>9884.8122247598676</v>
      </c>
      <c r="H20" s="143"/>
      <c r="I20" s="144"/>
      <c r="J20" s="111">
        <f>+VLOOKUP(C20,'[8]Resumen Peso'!$B$1:$D$65536,3,0)</f>
        <v>6137.3740394860197</v>
      </c>
      <c r="N20" s="118"/>
      <c r="O20" s="118"/>
      <c r="P20" s="118"/>
      <c r="Q20" s="118"/>
      <c r="R20" s="118"/>
    </row>
    <row r="21" spans="1:18" x14ac:dyDescent="0.2">
      <c r="A21" s="114"/>
      <c r="B21" s="139">
        <f t="shared" si="0"/>
        <v>5</v>
      </c>
      <c r="C21" s="115" t="s">
        <v>5076</v>
      </c>
      <c r="D21" s="112" t="str">
        <f>+"Torre de suspensión tipo S"&amp;IF(MID(C21,3,3)="220","C",IF(MID(C21,3,3)="138","S",""))&amp;IF(MID(C21,10,1)="D",2,1)&amp;" (5°)Tipo S"&amp;IF(MID(C21,3,3)="220","C",IF(MID(C21,3,3)="138","S",""))&amp;IF(MID(C21,10,1)="D",2,1)&amp;RIGHT(C21,2)</f>
        <v>Torre de suspensión tipo SC2 (5°)Tipo SC2+6</v>
      </c>
      <c r="E21" s="140" t="s">
        <v>5072</v>
      </c>
      <c r="F21" s="141">
        <v>0</v>
      </c>
      <c r="G21" s="142">
        <f>VLOOKUP(C21,'[8]Resumen Peso'!$B$1:$D$65536,3,0)*$C$14</f>
        <v>10864.388210997331</v>
      </c>
      <c r="H21" s="143"/>
      <c r="I21" s="144"/>
      <c r="J21" s="111">
        <f>+VLOOKUP(C21,'[8]Resumen Peso'!$B$1:$D$65536,3,0)</f>
        <v>6745.5822776332825</v>
      </c>
      <c r="N21" s="118"/>
      <c r="O21" s="118"/>
      <c r="P21" s="118"/>
      <c r="Q21" s="118"/>
      <c r="R21" s="118"/>
    </row>
    <row r="22" spans="1:18" x14ac:dyDescent="0.2">
      <c r="A22" s="114"/>
      <c r="B22" s="139">
        <f t="shared" si="0"/>
        <v>6</v>
      </c>
      <c r="C22" s="115" t="s">
        <v>5077</v>
      </c>
      <c r="D22" s="112" t="str">
        <f>+"Torre de ángulo menor tipo A"&amp;IF(MID(C22,3,3)="220","C",IF(MID(C22,3,3)="138","S",""))&amp;IF(MID(C22,10,1)="D",2,1)&amp;" (30°)Tipo A"&amp;IF(MID(C22,3,3)="220","C",IF(MID(C22,3,3)="138","S",""))&amp;IF(MID(C22,10,1)="D",2,1)&amp;RIGHT(C22,2)</f>
        <v>Torre de ángulo menor tipo AC2 (30°)Tipo AC2-3</v>
      </c>
      <c r="E22" s="140" t="s">
        <v>5072</v>
      </c>
      <c r="F22" s="141">
        <v>0</v>
      </c>
      <c r="G22" s="142">
        <f>VLOOKUP(C22,'[8]Resumen Peso'!$B$1:$D$65536,3,0)*$C$14</f>
        <v>12179.851897679386</v>
      </c>
      <c r="H22" s="143"/>
      <c r="I22" s="144"/>
      <c r="J22" s="111">
        <f>+VLOOKUP(C22,'[8]Resumen Peso'!$B$1:$D$65536,3,0)</f>
        <v>7562.3395914754419</v>
      </c>
      <c r="N22" s="118"/>
      <c r="O22" s="118"/>
      <c r="P22" s="118"/>
      <c r="Q22" s="118"/>
      <c r="R22" s="118"/>
    </row>
    <row r="23" spans="1:18" x14ac:dyDescent="0.2">
      <c r="A23" s="114"/>
      <c r="B23" s="139">
        <f t="shared" si="0"/>
        <v>7</v>
      </c>
      <c r="C23" s="115" t="s">
        <v>5078</v>
      </c>
      <c r="D23" s="112" t="str">
        <f>+"Torre de ángulo menor tipo A"&amp;IF(MID(C23,3,3)="220","C",IF(MID(C23,3,3)="138","S",""))&amp;IF(MID(C23,10,1)="D",2,1)&amp;" (30°)Tipo A"&amp;IF(MID(C23,3,3)="220","C",IF(MID(C23,3,3)="138","S",""))&amp;IF(MID(C23,10,1)="D",2,1)&amp;RIGHT(C23,2)</f>
        <v>Torre de ángulo menor tipo AC2 (30°)Tipo AC2±0</v>
      </c>
      <c r="E23" s="140" t="s">
        <v>5072</v>
      </c>
      <c r="F23" s="141">
        <v>0</v>
      </c>
      <c r="G23" s="142">
        <f>VLOOKUP(C23,'[8]Resumen Peso'!$B$1:$D$65536,3,0)*$C$14</f>
        <v>13518.148610077009</v>
      </c>
      <c r="H23" s="143"/>
      <c r="I23" s="144"/>
      <c r="J23" s="111">
        <f>+VLOOKUP(C23,'[8]Resumen Peso'!$B$1:$D$65536,3,0)</f>
        <v>8393.2736864322324</v>
      </c>
      <c r="N23" s="118"/>
      <c r="O23" s="118"/>
      <c r="P23" s="118"/>
      <c r="Q23" s="118"/>
      <c r="R23" s="118"/>
    </row>
    <row r="24" spans="1:18" x14ac:dyDescent="0.2">
      <c r="A24" s="114"/>
      <c r="B24" s="139">
        <f t="shared" si="0"/>
        <v>8</v>
      </c>
      <c r="C24" s="115" t="s">
        <v>5079</v>
      </c>
      <c r="D24" s="112" t="str">
        <f>+"Torre de ángulo menor tipo A"&amp;IF(MID(C24,3,3)="220","C",IF(MID(C24,3,3)="138","S",""))&amp;IF(MID(C24,10,1)="D",2,1)&amp;" (30°)Tipo A"&amp;IF(MID(C24,3,3)="220","C",IF(MID(C24,3,3)="138","S",""))&amp;IF(MID(C24,10,1)="D",2,1)&amp;RIGHT(C24,2)</f>
        <v>Torre de ángulo menor tipo AC2 (30°)Tipo AC2+3</v>
      </c>
      <c r="E24" s="140" t="s">
        <v>5072</v>
      </c>
      <c r="F24" s="141">
        <v>0</v>
      </c>
      <c r="G24" s="142">
        <f>VLOOKUP(C24,'[8]Resumen Peso'!$B$1:$D$65536,3,0)*$C$14</f>
        <v>14856.445322474632</v>
      </c>
      <c r="H24" s="143"/>
      <c r="I24" s="144"/>
      <c r="J24" s="111">
        <f>+VLOOKUP(C24,'[8]Resumen Peso'!$B$1:$D$65536,3,0)</f>
        <v>9224.2077813890228</v>
      </c>
      <c r="N24" s="118"/>
      <c r="O24" s="118"/>
      <c r="P24" s="118"/>
      <c r="Q24" s="118"/>
      <c r="R24" s="118"/>
    </row>
    <row r="25" spans="1:18" x14ac:dyDescent="0.2">
      <c r="A25" s="114"/>
      <c r="B25" s="139">
        <f t="shared" si="0"/>
        <v>9</v>
      </c>
      <c r="C25" s="115" t="s">
        <v>5080</v>
      </c>
      <c r="D25" s="112" t="str">
        <f>+"Torre de ángulo mayor tipo B"&amp;IF(MID(C25,3,3)="220","C",IF(MID(C25,3,3)="138","S",""))&amp;IF(MID(C25,10,1)="D",2,1)&amp;" (65°)Tipo B"&amp;IF(MID(C25,3,3)="220","C",IF(MID(C25,3,3)="138","S",""))&amp;IF(MID(C25,10,1)="D",2,1)&amp;RIGHT(C25,2)</f>
        <v>Torre de ángulo mayor tipo BC2 (65°)Tipo BC2-3</v>
      </c>
      <c r="E25" s="140" t="s">
        <v>5072</v>
      </c>
      <c r="F25" s="141">
        <v>0</v>
      </c>
      <c r="G25" s="142">
        <f>VLOOKUP(C25,'[8]Resumen Peso'!$B$1:$D$65536,3,0)*$C$14</f>
        <v>16436.608749803756</v>
      </c>
      <c r="H25" s="143"/>
      <c r="I25" s="144"/>
      <c r="J25" s="111">
        <f>+VLOOKUP(C25,'[8]Resumen Peso'!$B$1:$D$65536,3,0)</f>
        <v>10205.314329143461</v>
      </c>
      <c r="N25" s="118"/>
      <c r="O25" s="118"/>
      <c r="P25" s="118"/>
      <c r="Q25" s="118"/>
      <c r="R25" s="118"/>
    </row>
    <row r="26" spans="1:18" x14ac:dyDescent="0.2">
      <c r="A26" s="114"/>
      <c r="B26" s="139">
        <f t="shared" si="0"/>
        <v>10</v>
      </c>
      <c r="C26" s="115" t="s">
        <v>5081</v>
      </c>
      <c r="D26" s="112" t="str">
        <f>+"Torre de ángulo mayor tipo B"&amp;IF(MID(C26,3,3)="220","C",IF(MID(C26,3,3)="138","S",""))&amp;IF(MID(C26,10,1)="D",2,1)&amp;" (65°)Tipo B"&amp;IF(MID(C26,3,3)="220","C",IF(MID(C26,3,3)="138","S",""))&amp;IF(MID(C26,10,1)="D",2,1)&amp;RIGHT(C26,2)</f>
        <v>Torre de ángulo mayor tipo BC2 (65°)Tipo BC2±0</v>
      </c>
      <c r="E26" s="140" t="s">
        <v>5072</v>
      </c>
      <c r="F26" s="141">
        <v>0</v>
      </c>
      <c r="G26" s="142">
        <f>VLOOKUP(C26,'[8]Resumen Peso'!$B$1:$D$65536,3,0)*$C$14</f>
        <v>18303.573218044272</v>
      </c>
      <c r="H26" s="143"/>
      <c r="I26" s="144"/>
      <c r="J26" s="111">
        <f>+VLOOKUP(C26,'[8]Resumen Peso'!$B$1:$D$65536,3,0)</f>
        <v>11364.492571429244</v>
      </c>
      <c r="N26" s="118"/>
      <c r="O26" s="118"/>
      <c r="P26" s="118"/>
      <c r="Q26" s="118"/>
      <c r="R26" s="118"/>
    </row>
    <row r="27" spans="1:18" x14ac:dyDescent="0.2">
      <c r="A27" s="114"/>
      <c r="B27" s="139">
        <f t="shared" si="0"/>
        <v>11</v>
      </c>
      <c r="C27" s="115" t="s">
        <v>5082</v>
      </c>
      <c r="D27" s="112" t="str">
        <f>+"Torre de ángulo mayor tipo B"&amp;IF(MID(C27,3,3)="220","C",IF(MID(C27,3,3)="138","S",""))&amp;IF(MID(C27,10,1)="D",2,1)&amp;" (65°)Tipo B"&amp;IF(MID(C27,3,3)="220","C",IF(MID(C27,3,3)="138","S",""))&amp;IF(MID(C27,10,1)="D",2,1)&amp;RIGHT(C27,2)</f>
        <v>Torre de ángulo mayor tipo BC2 (65°)Tipo BC2+3</v>
      </c>
      <c r="E27" s="140" t="s">
        <v>5072</v>
      </c>
      <c r="F27" s="141">
        <v>0</v>
      </c>
      <c r="G27" s="142">
        <f>VLOOKUP(C27,'[8]Resumen Peso'!$B$1:$D$65536,3,0)*$C$14</f>
        <v>20500.002004209586</v>
      </c>
      <c r="H27" s="143"/>
      <c r="I27" s="144"/>
      <c r="J27" s="111">
        <f>+VLOOKUP(C27,'[8]Resumen Peso'!$B$1:$D$65536,3,0)</f>
        <v>12728.231680000754</v>
      </c>
      <c r="N27" s="118"/>
      <c r="O27" s="118"/>
      <c r="P27" s="118"/>
      <c r="Q27" s="118"/>
      <c r="R27" s="118"/>
    </row>
    <row r="28" spans="1:18" x14ac:dyDescent="0.2">
      <c r="A28" s="114"/>
      <c r="B28" s="139">
        <f t="shared" si="0"/>
        <v>12</v>
      </c>
      <c r="C28" s="115" t="s">
        <v>5083</v>
      </c>
      <c r="D28" s="112" t="str">
        <f>+"Torre de anclaje, retención intermedia y terminal (15°) Tipo R"&amp;IF(MID(C28,3,3)="220","C",IF(MID(C28,3,3)="138","S",""))&amp;IF(MID(C28,10,1)="D",2,1)&amp;RIGHT(C28,2)</f>
        <v>Torre de anclaje, retención intermedia y terminal (15°) Tipo RC2-3</v>
      </c>
      <c r="E28" s="140" t="s">
        <v>5072</v>
      </c>
      <c r="F28" s="141">
        <v>0</v>
      </c>
      <c r="G28" s="142">
        <f>VLOOKUP(C28,'[8]Resumen Peso'!$B$1:$D$65536,3,0)*$C$14</f>
        <v>21163.195372618982</v>
      </c>
      <c r="H28" s="143"/>
      <c r="I28" s="144"/>
      <c r="J28" s="111">
        <f>+VLOOKUP(C28,'[8]Resumen Peso'!$B$1:$D$65536,3,0)</f>
        <v>13140.001339341348</v>
      </c>
      <c r="N28" s="118"/>
      <c r="O28" s="118"/>
      <c r="P28" s="118"/>
      <c r="Q28" s="118"/>
      <c r="R28" s="118"/>
    </row>
    <row r="29" spans="1:18" x14ac:dyDescent="0.2">
      <c r="A29" s="114"/>
      <c r="B29" s="139">
        <f t="shared" si="0"/>
        <v>13</v>
      </c>
      <c r="C29" s="115" t="s">
        <v>5084</v>
      </c>
      <c r="D29" s="112" t="str">
        <f>+"Torre de anclaje, retención intermedia y terminal (15°) Tipo R"&amp;IF(MID(C29,3,3)="220","C",IF(MID(C29,3,3)="138","S",""))&amp;IF(MID(C29,10,1)="D",2,1)&amp;RIGHT(C29,2)</f>
        <v>Torre de anclaje, retención intermedia y terminal (15°) Tipo RC2±0</v>
      </c>
      <c r="E29" s="140" t="s">
        <v>5072</v>
      </c>
      <c r="F29" s="141">
        <v>0</v>
      </c>
      <c r="G29" s="142">
        <f>VLOOKUP(C29,'[8]Resumen Peso'!$B$1:$D$65536,3,0)*$C$14</f>
        <v>23593.305878059065</v>
      </c>
      <c r="H29" s="143"/>
      <c r="I29" s="144"/>
      <c r="J29" s="111">
        <f>+VLOOKUP(C29,'[8]Resumen Peso'!$B$1:$D$65536,3,0)</f>
        <v>14648.830924572294</v>
      </c>
      <c r="N29" s="118"/>
      <c r="O29" s="118"/>
      <c r="P29" s="118"/>
      <c r="Q29" s="118"/>
      <c r="R29" s="118"/>
    </row>
    <row r="30" spans="1:18" x14ac:dyDescent="0.2">
      <c r="A30" s="114"/>
      <c r="B30" s="139">
        <f t="shared" si="0"/>
        <v>14</v>
      </c>
      <c r="C30" s="115" t="s">
        <v>5085</v>
      </c>
      <c r="D30" s="112" t="str">
        <f>+"Torre de anclaje, retención intermedia y terminal (15°) Tipo R"&amp;IF(MID(C30,3,3)="220","C",IF(MID(C30,3,3)="138","S",""))&amp;IF(MID(C30,10,1)="D",2,1)&amp;RIGHT(C30,2)</f>
        <v>Torre de anclaje, retención intermedia y terminal (15°) Tipo RC2+3</v>
      </c>
      <c r="E30" s="140" t="s">
        <v>5072</v>
      </c>
      <c r="F30" s="141">
        <v>0</v>
      </c>
      <c r="G30" s="142">
        <f>VLOOKUP(C30,'[8]Resumen Peso'!$B$1:$D$65536,3,0)*$C$14</f>
        <v>26023.416383499145</v>
      </c>
      <c r="H30" s="143"/>
      <c r="I30" s="144"/>
      <c r="J30" s="111">
        <f>+VLOOKUP(C30,'[8]Resumen Peso'!$B$1:$D$65536,3,0)</f>
        <v>16157.66050980324</v>
      </c>
      <c r="N30" s="118"/>
      <c r="O30" s="118"/>
      <c r="P30" s="118"/>
      <c r="Q30" s="118"/>
      <c r="R30" s="118"/>
    </row>
    <row r="31" spans="1:18" x14ac:dyDescent="0.2">
      <c r="A31" s="114"/>
      <c r="B31" s="139">
        <f t="shared" si="0"/>
        <v>15</v>
      </c>
      <c r="C31" s="115" t="s">
        <v>5086</v>
      </c>
      <c r="D31" s="112" t="str">
        <f>+"Torre de suspensión tipo S"&amp;IF(MID(C31,3,3)="220","C",IF(MID(C31,3,3)="138","S",""))&amp;IF(MID(C31,10,1)="D",2,1)&amp;" (5°)Tipo S"&amp;IF(MID(C31,3,3)="220","C",IF(MID(C31,3,3)="138","S",""))&amp;IF(MID(C31,10,1)="D",2,1)&amp;RIGHT(C31,2)</f>
        <v>Torre de suspensión tipo SC1 (5°)Tipo SC1-6</v>
      </c>
      <c r="E31" s="140" t="s">
        <v>5072</v>
      </c>
      <c r="F31" s="141">
        <v>0</v>
      </c>
      <c r="G31" s="142">
        <f>VLOOKUP(C31,'[8]Resumen Peso'!$B$1:$D$65536,3,0)*$C$14</f>
        <v>7791.2795230655593</v>
      </c>
      <c r="H31" s="143"/>
      <c r="I31" s="144"/>
      <c r="J31" s="111">
        <f>+VLOOKUP(C31,'[8]Resumen Peso'!$B$1:$D$65536,3,0)</f>
        <v>4837.5220076983533</v>
      </c>
      <c r="N31" s="118"/>
      <c r="O31" s="118"/>
      <c r="P31" s="118"/>
      <c r="Q31" s="118"/>
      <c r="R31" s="118"/>
    </row>
    <row r="32" spans="1:18" x14ac:dyDescent="0.2">
      <c r="A32" s="114"/>
      <c r="B32" s="139">
        <f t="shared" si="0"/>
        <v>16</v>
      </c>
      <c r="C32" s="115" t="s">
        <v>5087</v>
      </c>
      <c r="D32" s="112" t="str">
        <f>+"Torre de suspensión tipo S"&amp;IF(MID(C32,3,3)="220","C",IF(MID(C32,3,3)="138","S",""))&amp;IF(MID(C32,10,1)="D",2,1)&amp;" (5°)Tipo S"&amp;IF(MID(C32,3,3)="220","C",IF(MID(C32,3,3)="138","S",""))&amp;IF(MID(C32,10,1)="D",2,1)&amp;RIGHT(C32,2)</f>
        <v>Torre de suspensión tipo SC1 (5°)Tipo SC1-3</v>
      </c>
      <c r="E32" s="140" t="s">
        <v>5072</v>
      </c>
      <c r="F32" s="141">
        <v>0</v>
      </c>
      <c r="G32" s="142">
        <f>VLOOKUP(C32,'[8]Resumen Peso'!$B$1:$D$65536,3,0)*$C$14</f>
        <v>8914.3468417056411</v>
      </c>
      <c r="H32" s="143"/>
      <c r="I32" s="144"/>
      <c r="J32" s="111">
        <f>+VLOOKUP(C32,'[8]Resumen Peso'!$B$1:$D$65536,3,0)</f>
        <v>5534.8224772764943</v>
      </c>
      <c r="N32" s="118"/>
      <c r="O32" s="118"/>
      <c r="P32" s="118"/>
      <c r="Q32" s="118"/>
      <c r="R32" s="118"/>
    </row>
    <row r="33" spans="1:18" x14ac:dyDescent="0.2">
      <c r="A33" s="114"/>
      <c r="B33" s="139">
        <f t="shared" si="0"/>
        <v>17</v>
      </c>
      <c r="C33" s="115" t="s">
        <v>5088</v>
      </c>
      <c r="D33" s="112" t="str">
        <f>+"Torre de suspensión tipo S"&amp;IF(MID(C33,3,3)="220","C",IF(MID(C33,3,3)="138","S",""))&amp;IF(MID(C33,10,1)="D",2,1)&amp;" (5°)Tipo S"&amp;IF(MID(C33,3,3)="220","C",IF(MID(C33,3,3)="138","S",""))&amp;IF(MID(C33,10,1)="D",2,1)&amp;RIGHT(C33,2)</f>
        <v>Torre de suspensión tipo SC1 (5°)Tipo SC1±0</v>
      </c>
      <c r="E33" s="140" t="s">
        <v>5072</v>
      </c>
      <c r="F33" s="141">
        <v>0</v>
      </c>
      <c r="G33" s="142">
        <f>VLOOKUP(C33,'[8]Resumen Peso'!$B$1:$D$65536,3,0)*$C$14</f>
        <v>10027.386773572149</v>
      </c>
      <c r="H33" s="143"/>
      <c r="I33" s="144"/>
      <c r="J33" s="111">
        <f>+VLOOKUP(C33,'[8]Resumen Peso'!$B$1:$D$65536,3,0)</f>
        <v>6225.8970498048302</v>
      </c>
      <c r="N33" s="118"/>
      <c r="O33" s="118"/>
      <c r="P33" s="118"/>
      <c r="Q33" s="118"/>
      <c r="R33" s="118"/>
    </row>
    <row r="34" spans="1:18" x14ac:dyDescent="0.2">
      <c r="A34" s="114"/>
      <c r="B34" s="139">
        <f t="shared" si="0"/>
        <v>18</v>
      </c>
      <c r="C34" s="115" t="s">
        <v>5089</v>
      </c>
      <c r="D34" s="112" t="str">
        <f>+"Torre de suspensión tipo S"&amp;IF(MID(C34,3,3)="220","C",IF(MID(C34,3,3)="138","S",""))&amp;IF(MID(C34,10,1)="D",2,1)&amp;" (5°)Tipo S"&amp;IF(MID(C34,3,3)="220","C",IF(MID(C34,3,3)="138","S",""))&amp;IF(MID(C34,10,1)="D",2,1)&amp;RIGHT(C34,2)</f>
        <v>Torre de suspensión tipo SC1 (5°)Tipo SC1+3</v>
      </c>
      <c r="E34" s="140" t="s">
        <v>5072</v>
      </c>
      <c r="F34" s="141">
        <v>0</v>
      </c>
      <c r="G34" s="142">
        <f>VLOOKUP(C34,'[8]Resumen Peso'!$B$1:$D$65536,3,0)*$C$14</f>
        <v>11130.399318665086</v>
      </c>
      <c r="H34" s="143"/>
      <c r="I34" s="144"/>
      <c r="J34" s="111">
        <f>+VLOOKUP(C34,'[8]Resumen Peso'!$B$1:$D$65536,3,0)</f>
        <v>6910.7457252833619</v>
      </c>
      <c r="N34" s="118"/>
      <c r="O34" s="118"/>
      <c r="P34" s="118"/>
      <c r="Q34" s="118"/>
      <c r="R34" s="118"/>
    </row>
    <row r="35" spans="1:18" x14ac:dyDescent="0.2">
      <c r="A35" s="114"/>
      <c r="B35" s="139">
        <f t="shared" si="0"/>
        <v>19</v>
      </c>
      <c r="C35" s="115" t="s">
        <v>5090</v>
      </c>
      <c r="D35" s="112" t="str">
        <f>+"Torre de suspensión tipo S"&amp;IF(MID(C35,3,3)="220","C",IF(MID(C35,3,3)="138","S",""))&amp;IF(MID(C35,10,1)="D",2,1)&amp;" (5°)Tipo S"&amp;IF(MID(C35,3,3)="220","C",IF(MID(C35,3,3)="138","S",""))&amp;IF(MID(C35,10,1)="D",2,1)&amp;RIGHT(C35,2)</f>
        <v>Torre de suspensión tipo SC1 (5°)Tipo SC1+6</v>
      </c>
      <c r="E35" s="140" t="s">
        <v>5072</v>
      </c>
      <c r="F35" s="141">
        <v>0</v>
      </c>
      <c r="G35" s="142">
        <f>VLOOKUP(C35,'[8]Resumen Peso'!$B$1:$D$65536,3,0)*$C$14</f>
        <v>12233.411863758021</v>
      </c>
      <c r="H35" s="143"/>
      <c r="I35" s="144"/>
      <c r="J35" s="111">
        <f>+VLOOKUP(C35,'[8]Resumen Peso'!$B$1:$D$65536,3,0)</f>
        <v>7595.5944007618928</v>
      </c>
      <c r="N35" s="118"/>
      <c r="O35" s="118"/>
      <c r="P35" s="118"/>
      <c r="Q35" s="118"/>
      <c r="R35" s="118"/>
    </row>
    <row r="36" spans="1:18" x14ac:dyDescent="0.2">
      <c r="A36" s="114"/>
      <c r="B36" s="139">
        <f t="shared" si="0"/>
        <v>20</v>
      </c>
      <c r="C36" s="115" t="s">
        <v>5091</v>
      </c>
      <c r="D36" s="112" t="str">
        <f>+"Torre de ángulo menor tipo A"&amp;IF(MID(C36,3,3)="220","C",IF(MID(C36,3,3)="138","S",""))&amp;IF(MID(C36,10,1)="D",2,1)&amp;" (30°)Tipo A"&amp;IF(MID(C36,3,3)="220","C",IF(MID(C36,3,3)="138","S",""))&amp;IF(MID(C36,10,1)="D",2,1)&amp;RIGHT(C36,2)</f>
        <v>Torre de ángulo menor tipo AC1 (30°)Tipo AC1-3</v>
      </c>
      <c r="E36" s="140" t="s">
        <v>5072</v>
      </c>
      <c r="F36" s="141">
        <v>0</v>
      </c>
      <c r="G36" s="142">
        <f>VLOOKUP(C36,'[8]Resumen Peso'!$B$1:$D$65536,3,0)*$C$14</f>
        <v>13714.63738317655</v>
      </c>
      <c r="H36" s="143"/>
      <c r="I36" s="144"/>
      <c r="J36" s="111">
        <f>+VLOOKUP(C36,'[8]Resumen Peso'!$B$1:$D$65536,3,0)</f>
        <v>8515.2714611649626</v>
      </c>
      <c r="N36" s="118"/>
      <c r="O36" s="118"/>
      <c r="P36" s="118"/>
      <c r="Q36" s="118"/>
      <c r="R36" s="118"/>
    </row>
    <row r="37" spans="1:18" x14ac:dyDescent="0.2">
      <c r="A37" s="114"/>
      <c r="B37" s="139">
        <f t="shared" si="0"/>
        <v>21</v>
      </c>
      <c r="C37" s="115" t="s">
        <v>5092</v>
      </c>
      <c r="D37" s="112" t="str">
        <f>+"Torre de ángulo menor tipo A"&amp;IF(MID(C37,3,3)="220","C",IF(MID(C37,3,3)="138","S",""))&amp;IF(MID(C37,10,1)="D",2,1)&amp;" (30°)Tipo A"&amp;IF(MID(C37,3,3)="220","C",IF(MID(C37,3,3)="138","S",""))&amp;IF(MID(C37,10,1)="D",2,1)&amp;RIGHT(C37,2)</f>
        <v>Torre de ángulo menor tipo AC1 (30°)Tipo AC1±0</v>
      </c>
      <c r="E37" s="140" t="s">
        <v>5072</v>
      </c>
      <c r="F37" s="141">
        <v>0</v>
      </c>
      <c r="G37" s="142">
        <f>VLOOKUP(C37,'[8]Resumen Peso'!$B$1:$D$65536,3,0)*$C$14</f>
        <v>15221.573122282522</v>
      </c>
      <c r="H37" s="143"/>
      <c r="I37" s="144"/>
      <c r="J37" s="111">
        <f>+VLOOKUP(C37,'[8]Resumen Peso'!$B$1:$D$65536,3,0)</f>
        <v>9450.9117216037321</v>
      </c>
      <c r="N37" s="118"/>
      <c r="O37" s="118"/>
      <c r="P37" s="118"/>
      <c r="Q37" s="118"/>
      <c r="R37" s="118"/>
    </row>
    <row r="38" spans="1:18" x14ac:dyDescent="0.2">
      <c r="A38" s="114"/>
      <c r="B38" s="139">
        <f t="shared" si="0"/>
        <v>22</v>
      </c>
      <c r="C38" s="115" t="s">
        <v>5093</v>
      </c>
      <c r="D38" s="112" t="str">
        <f>+"Torre de ángulo menor tipo A"&amp;IF(MID(C38,3,3)="220","C",IF(MID(C38,3,3)="138","S",""))&amp;IF(MID(C38,10,1)="D",2,1)&amp;" (30°)Tipo A"&amp;IF(MID(C38,3,3)="220","C",IF(MID(C38,3,3)="138","S",""))&amp;IF(MID(C38,10,1)="D",2,1)&amp;RIGHT(C38,2)</f>
        <v>Torre de ángulo menor tipo AC1 (30°)Tipo AC1+3</v>
      </c>
      <c r="E38" s="140" t="s">
        <v>5072</v>
      </c>
      <c r="F38" s="141">
        <v>0</v>
      </c>
      <c r="G38" s="142">
        <f>VLOOKUP(C38,'[8]Resumen Peso'!$B$1:$D$65536,3,0)*$C$14</f>
        <v>16728.508861388491</v>
      </c>
      <c r="H38" s="143"/>
      <c r="I38" s="144"/>
      <c r="J38" s="111">
        <f>+VLOOKUP(C38,'[8]Resumen Peso'!$B$1:$D$65536,3,0)</f>
        <v>10386.551982042502</v>
      </c>
      <c r="N38" s="118"/>
      <c r="O38" s="118"/>
      <c r="P38" s="118"/>
      <c r="Q38" s="118"/>
      <c r="R38" s="118"/>
    </row>
    <row r="39" spans="1:18" x14ac:dyDescent="0.2">
      <c r="A39" s="114"/>
      <c r="B39" s="139">
        <f t="shared" si="0"/>
        <v>23</v>
      </c>
      <c r="C39" s="115" t="s">
        <v>5094</v>
      </c>
      <c r="D39" s="112" t="str">
        <f>+"Torre de ángulo mayor tipo B"&amp;IF(MID(C39,3,3)="220","C",IF(MID(C39,3,3)="138","S",""))&amp;IF(MID(C39,10,1)="D",2,1)&amp;" (65°)Tipo B"&amp;IF(MID(C39,3,3)="220","C",IF(MID(C39,3,3)="138","S",""))&amp;IF(MID(C39,10,1)="D",2,1)&amp;RIGHT(C39,2)</f>
        <v>Torre de ángulo mayor tipo BC1 (65°)Tipo BC1-3</v>
      </c>
      <c r="E39" s="140" t="s">
        <v>5072</v>
      </c>
      <c r="F39" s="141">
        <v>0</v>
      </c>
      <c r="G39" s="142">
        <f>VLOOKUP(C39,'[8]Resumen Peso'!$B$1:$D$65536,3,0)*$C$14</f>
        <v>18507.788986798343</v>
      </c>
      <c r="H39" s="143"/>
      <c r="I39" s="144"/>
      <c r="J39" s="111">
        <f>+VLOOKUP(C39,'[8]Resumen Peso'!$B$1:$D$65536,3,0)</f>
        <v>11491.287955004207</v>
      </c>
      <c r="N39" s="118"/>
      <c r="O39" s="118"/>
      <c r="P39" s="118"/>
      <c r="Q39" s="118"/>
      <c r="R39" s="118"/>
    </row>
    <row r="40" spans="1:18" x14ac:dyDescent="0.2">
      <c r="A40" s="114"/>
      <c r="B40" s="139">
        <f t="shared" si="0"/>
        <v>24</v>
      </c>
      <c r="C40" s="115" t="s">
        <v>5095</v>
      </c>
      <c r="D40" s="112" t="str">
        <f>+"Torre de ángulo mayor tipo B"&amp;IF(MID(C40,3,3)="220","C",IF(MID(C40,3,3)="138","S",""))&amp;IF(MID(C40,10,1)="D",2,1)&amp;" (65°)Tipo B"&amp;IF(MID(C40,3,3)="220","C",IF(MID(C40,3,3)="138","S",""))&amp;IF(MID(C40,10,1)="D",2,1)&amp;RIGHT(C40,2)</f>
        <v>Torre de ángulo mayor tipo BC1 (65°)Tipo BC1±0</v>
      </c>
      <c r="E40" s="140" t="s">
        <v>5072</v>
      </c>
      <c r="F40" s="141">
        <v>0</v>
      </c>
      <c r="G40" s="142">
        <f>VLOOKUP(C40,'[8]Resumen Peso'!$B$1:$D$65536,3,0)*$C$14</f>
        <v>20610.010007570534</v>
      </c>
      <c r="H40" s="143"/>
      <c r="I40" s="144"/>
      <c r="J40" s="111">
        <f>+VLOOKUP(C40,'[8]Resumen Peso'!$B$1:$D$65536,3,0)</f>
        <v>12796.534471051455</v>
      </c>
      <c r="N40" s="118"/>
      <c r="O40" s="118"/>
      <c r="P40" s="118"/>
      <c r="Q40" s="118"/>
      <c r="R40" s="118"/>
    </row>
    <row r="41" spans="1:18" x14ac:dyDescent="0.2">
      <c r="A41" s="114"/>
      <c r="B41" s="139">
        <f t="shared" si="0"/>
        <v>25</v>
      </c>
      <c r="C41" s="115" t="s">
        <v>5096</v>
      </c>
      <c r="D41" s="112" t="str">
        <f>+"Torre de ángulo mayor tipo B"&amp;IF(MID(C41,3,3)="220","C",IF(MID(C41,3,3)="138","S",""))&amp;IF(MID(C41,10,1)="D",2,1)&amp;" (65°)Tipo B"&amp;IF(MID(C41,3,3)="220","C",IF(MID(C41,3,3)="138","S",""))&amp;IF(MID(C41,10,1)="D",2,1)&amp;RIGHT(C41,2)</f>
        <v>Torre de ángulo mayor tipo BC1 (65°)Tipo BC1+3</v>
      </c>
      <c r="E41" s="140" t="s">
        <v>5072</v>
      </c>
      <c r="F41" s="141">
        <v>0</v>
      </c>
      <c r="G41" s="142">
        <f>VLOOKUP(C41,'[8]Resumen Peso'!$B$1:$D$65536,3,0)*$C$14</f>
        <v>23083.211208479002</v>
      </c>
      <c r="H41" s="143"/>
      <c r="I41" s="144"/>
      <c r="J41" s="111">
        <f>+VLOOKUP(C41,'[8]Resumen Peso'!$B$1:$D$65536,3,0)</f>
        <v>14332.118607577631</v>
      </c>
      <c r="N41" s="118"/>
      <c r="O41" s="118"/>
      <c r="P41" s="118"/>
      <c r="Q41" s="118"/>
      <c r="R41" s="118"/>
    </row>
    <row r="42" spans="1:18" x14ac:dyDescent="0.2">
      <c r="A42" s="114"/>
      <c r="B42" s="139">
        <f t="shared" si="0"/>
        <v>26</v>
      </c>
      <c r="C42" s="115" t="s">
        <v>5097</v>
      </c>
      <c r="D42" s="112" t="str">
        <f>+"Torre de anclaje, retención intermedia y terminal (15°) Tipo R"&amp;IF(MID(C42,3,3)="220","C",IF(MID(C42,3,3)="138","S",""))&amp;IF(MID(C42,10,1)="D",2,1)&amp;RIGHT(C42,2)</f>
        <v>Torre de anclaje, retención intermedia y terminal (15°) Tipo RC1-3</v>
      </c>
      <c r="E42" s="140" t="s">
        <v>5072</v>
      </c>
      <c r="F42" s="141">
        <v>0</v>
      </c>
      <c r="G42" s="142">
        <f>VLOOKUP(C42,'[8]Resumen Peso'!$B$1:$D$65536,3,0)*$C$14</f>
        <v>23829.973701083305</v>
      </c>
      <c r="H42" s="143"/>
      <c r="I42" s="144"/>
      <c r="J42" s="111">
        <f>+VLOOKUP(C42,'[8]Resumen Peso'!$B$1:$D$65536,3,0)</f>
        <v>14795.775441067237</v>
      </c>
      <c r="N42" s="118"/>
      <c r="O42" s="118"/>
      <c r="P42" s="118"/>
      <c r="Q42" s="118"/>
      <c r="R42" s="118"/>
    </row>
    <row r="43" spans="1:18" x14ac:dyDescent="0.2">
      <c r="A43" s="114"/>
      <c r="B43" s="139">
        <f t="shared" si="0"/>
        <v>27</v>
      </c>
      <c r="C43" s="115" t="s">
        <v>5098</v>
      </c>
      <c r="D43" s="112" t="str">
        <f>+"Torre de anclaje, retención intermedia y terminal (15°) Tipo R"&amp;IF(MID(C43,3,3)="220","C",IF(MID(C43,3,3)="138","S",""))&amp;IF(MID(C43,10,1)="D",2,1)&amp;RIGHT(C43,2)</f>
        <v>Torre de anclaje, retención intermedia y terminal (15°) Tipo RC1±0</v>
      </c>
      <c r="E43" s="140" t="s">
        <v>5072</v>
      </c>
      <c r="F43" s="141">
        <v>0</v>
      </c>
      <c r="G43" s="142">
        <f>VLOOKUP(C43,'[8]Resumen Peso'!$B$1:$D$65536,3,0)*$C$14</f>
        <v>26566.302899758419</v>
      </c>
      <c r="H43" s="143"/>
      <c r="I43" s="144"/>
      <c r="J43" s="111">
        <f>+VLOOKUP(C43,'[8]Resumen Peso'!$B$1:$D$65536,3,0)</f>
        <v>16494.732933185325</v>
      </c>
      <c r="N43" s="118"/>
      <c r="O43" s="118"/>
      <c r="P43" s="118"/>
      <c r="Q43" s="118"/>
      <c r="R43" s="118"/>
    </row>
    <row r="44" spans="1:18" x14ac:dyDescent="0.2">
      <c r="A44" s="114"/>
      <c r="B44" s="139">
        <f t="shared" si="0"/>
        <v>28</v>
      </c>
      <c r="C44" s="115" t="s">
        <v>5099</v>
      </c>
      <c r="D44" s="112" t="str">
        <f>+"Torre de anclaje, retención intermedia y terminal (15°) Tipo R"&amp;IF(MID(C44,3,3)="220","C",IF(MID(C44,3,3)="138","S",""))&amp;IF(MID(C44,10,1)="D",2,1)&amp;RIGHT(C44,2)</f>
        <v>Torre de anclaje, retención intermedia y terminal (15°) Tipo RC1+3</v>
      </c>
      <c r="E44" s="140" t="s">
        <v>5072</v>
      </c>
      <c r="F44" s="141">
        <v>0</v>
      </c>
      <c r="G44" s="142">
        <f>VLOOKUP(C44,'[8]Resumen Peso'!$B$1:$D$65536,3,0)*$C$14</f>
        <v>29302.632098433536</v>
      </c>
      <c r="H44" s="143"/>
      <c r="I44" s="144"/>
      <c r="J44" s="111">
        <f>+VLOOKUP(C44,'[8]Resumen Peso'!$B$1:$D$65536,3,0)</f>
        <v>18193.690425303412</v>
      </c>
      <c r="N44" s="118"/>
      <c r="O44" s="118"/>
      <c r="P44" s="118"/>
      <c r="Q44" s="118"/>
      <c r="R44" s="118"/>
    </row>
    <row r="45" spans="1:18" x14ac:dyDescent="0.2">
      <c r="A45" s="114"/>
      <c r="B45" s="139">
        <f t="shared" si="0"/>
        <v>29</v>
      </c>
      <c r="C45" s="115" t="s">
        <v>5100</v>
      </c>
      <c r="D45" s="112" t="str">
        <f>+"Torre de suspensión tipo S"&amp;IF(MID(C45,3,3)="220","C",IF(MID(C45,3,3)="138","S",""))&amp;IF(MID(C45,10,1)="D",2,1)&amp;" (5°)Tipo S"&amp;IF(MID(C45,3,3)="220","C",IF(MID(C45,3,3)="138","S",""))&amp;IF(MID(C45,10,1)="D",2,1)&amp;RIGHT(C45,2)</f>
        <v>Torre de suspensión tipo SC1 (5°)Tipo SC1-6</v>
      </c>
      <c r="E45" s="140" t="s">
        <v>5072</v>
      </c>
      <c r="F45" s="141">
        <v>0</v>
      </c>
      <c r="G45" s="142">
        <f>VLOOKUP(C45,'[8]Resumen Peso'!$B$1:$D$65536,3,0)*$C$14</f>
        <v>7111.8668009603689</v>
      </c>
      <c r="H45" s="143"/>
      <c r="I45" s="144"/>
      <c r="J45" s="111">
        <f>+VLOOKUP(C45,'[8]Resumen Peso'!$B$1:$D$65536,3,0)</f>
        <v>4415.6819253647482</v>
      </c>
      <c r="N45" s="118"/>
      <c r="O45" s="118"/>
      <c r="P45" s="118"/>
      <c r="Q45" s="118"/>
      <c r="R45" s="118"/>
    </row>
    <row r="46" spans="1:18" x14ac:dyDescent="0.2">
      <c r="A46" s="114"/>
      <c r="B46" s="139">
        <f t="shared" si="0"/>
        <v>30</v>
      </c>
      <c r="C46" s="115" t="s">
        <v>5101</v>
      </c>
      <c r="D46" s="112" t="str">
        <f>+"Torre de suspensión tipo S"&amp;IF(MID(C46,3,3)="220","C",IF(MID(C46,3,3)="138","S",""))&amp;IF(MID(C46,10,1)="D",2,1)&amp;" (5°)Tipo S"&amp;IF(MID(C46,3,3)="220","C",IF(MID(C46,3,3)="138","S",""))&amp;IF(MID(C46,10,1)="D",2,1)&amp;RIGHT(C46,2)</f>
        <v>Torre de suspensión tipo SC1 (5°)Tipo SC1-3</v>
      </c>
      <c r="E46" s="140" t="s">
        <v>5072</v>
      </c>
      <c r="F46" s="141">
        <v>0</v>
      </c>
      <c r="G46" s="142">
        <f>VLOOKUP(C46,'[8]Resumen Peso'!$B$1:$D$65536,3,0)*$C$14</f>
        <v>8137.0007542519534</v>
      </c>
      <c r="H46" s="143"/>
      <c r="I46" s="144"/>
      <c r="J46" s="111">
        <f>+VLOOKUP(C46,'[8]Resumen Peso'!$B$1:$D$65536,3,0)</f>
        <v>5052.1766173092165</v>
      </c>
      <c r="N46" s="118"/>
      <c r="O46" s="118"/>
      <c r="P46" s="118"/>
      <c r="Q46" s="118"/>
      <c r="R46" s="118"/>
    </row>
    <row r="47" spans="1:18" x14ac:dyDescent="0.2">
      <c r="A47" s="114"/>
      <c r="B47" s="139">
        <f t="shared" si="0"/>
        <v>31</v>
      </c>
      <c r="C47" s="115" t="s">
        <v>5102</v>
      </c>
      <c r="D47" s="112" t="str">
        <f>+"Torre de suspensión tipo S"&amp;IF(MID(C47,3,3)="220","C",IF(MID(C47,3,3)="138","S",""))&amp;IF(MID(C47,10,1)="D",2,1)&amp;" (5°)Tipo S"&amp;IF(MID(C47,3,3)="220","C",IF(MID(C47,3,3)="138","S",""))&amp;IF(MID(C47,10,1)="D",2,1)&amp;RIGHT(C47,2)</f>
        <v>Torre de suspensión tipo SC1 (5°)Tipo SC1±0</v>
      </c>
      <c r="E47" s="140" t="s">
        <v>5072</v>
      </c>
      <c r="F47" s="141">
        <v>0</v>
      </c>
      <c r="G47" s="142">
        <f>VLOOKUP(C47,'[8]Resumen Peso'!$B$1:$D$65536,3,0)*$C$14</f>
        <v>9152.9817258177191</v>
      </c>
      <c r="H47" s="143"/>
      <c r="I47" s="144"/>
      <c r="J47" s="111">
        <f>+VLOOKUP(C47,'[8]Resumen Peso'!$B$1:$D$65536,3,0)</f>
        <v>5682.9883209327518</v>
      </c>
      <c r="N47" s="118"/>
      <c r="O47" s="118"/>
      <c r="P47" s="118"/>
      <c r="Q47" s="118"/>
      <c r="R47" s="118"/>
    </row>
    <row r="48" spans="1:18" x14ac:dyDescent="0.2">
      <c r="A48" s="114"/>
      <c r="B48" s="139">
        <f t="shared" si="0"/>
        <v>32</v>
      </c>
      <c r="C48" s="115" t="s">
        <v>5103</v>
      </c>
      <c r="D48" s="112" t="str">
        <f>+"Torre de suspensión tipo S"&amp;IF(MID(C48,3,3)="220","C",IF(MID(C48,3,3)="138","S",""))&amp;IF(MID(C48,10,1)="D",2,1)&amp;" (5°)Tipo S"&amp;IF(MID(C48,3,3)="220","C",IF(MID(C48,3,3)="138","S",""))&amp;IF(MID(C48,10,1)="D",2,1)&amp;RIGHT(C48,2)</f>
        <v>Torre de suspensión tipo SC1 (5°)Tipo SC1+3</v>
      </c>
      <c r="E48" s="140" t="s">
        <v>5072</v>
      </c>
      <c r="F48" s="141">
        <v>0</v>
      </c>
      <c r="G48" s="142">
        <f>VLOOKUP(C48,'[8]Resumen Peso'!$B$1:$D$65536,3,0)*$C$14</f>
        <v>10159.80971565767</v>
      </c>
      <c r="H48" s="143"/>
      <c r="I48" s="144"/>
      <c r="J48" s="111">
        <f>+VLOOKUP(C48,'[8]Resumen Peso'!$B$1:$D$65536,3,0)</f>
        <v>6308.117036235355</v>
      </c>
      <c r="N48" s="118"/>
      <c r="O48" s="118"/>
      <c r="P48" s="118"/>
      <c r="Q48" s="118"/>
      <c r="R48" s="118"/>
    </row>
    <row r="49" spans="1:18" x14ac:dyDescent="0.2">
      <c r="A49" s="114"/>
      <c r="B49" s="139">
        <f t="shared" si="0"/>
        <v>33</v>
      </c>
      <c r="C49" s="115" t="s">
        <v>5104</v>
      </c>
      <c r="D49" s="112" t="str">
        <f>+"Torre de suspensión tipo S"&amp;IF(MID(C49,3,3)="220","C",IF(MID(C49,3,3)="138","S",""))&amp;IF(MID(C49,10,1)="D",2,1)&amp;" (5°)Tipo S"&amp;IF(MID(C49,3,3)="220","C",IF(MID(C49,3,3)="138","S",""))&amp;IF(MID(C49,10,1)="D",2,1)&amp;RIGHT(C49,2)</f>
        <v>Torre de suspensión tipo SC1 (5°)Tipo SC1+6</v>
      </c>
      <c r="E49" s="140" t="s">
        <v>5072</v>
      </c>
      <c r="F49" s="141">
        <v>0</v>
      </c>
      <c r="G49" s="142">
        <f>VLOOKUP(C49,'[8]Resumen Peso'!$B$1:$D$65536,3,0)*$C$14</f>
        <v>11166.637705497618</v>
      </c>
      <c r="H49" s="143"/>
      <c r="I49" s="144"/>
      <c r="J49" s="111">
        <f>+VLOOKUP(C49,'[8]Resumen Peso'!$B$1:$D$65536,3,0)</f>
        <v>6933.2457515379574</v>
      </c>
      <c r="N49" s="118"/>
      <c r="O49" s="118"/>
      <c r="P49" s="118"/>
      <c r="Q49" s="118"/>
      <c r="R49" s="118"/>
    </row>
    <row r="50" spans="1:18" x14ac:dyDescent="0.2">
      <c r="A50" s="114"/>
      <c r="B50" s="139">
        <f t="shared" si="0"/>
        <v>34</v>
      </c>
      <c r="C50" s="115" t="s">
        <v>5105</v>
      </c>
      <c r="D50" s="112" t="str">
        <f>+"Torre de ángulo menor tipo A"&amp;IF(MID(C50,3,3)="220","C",IF(MID(C50,3,3)="138","S",""))&amp;IF(MID(C50,10,1)="D",2,1)&amp;" (30°)Tipo A"&amp;IF(MID(C50,3,3)="220","C",IF(MID(C50,3,3)="138","S",""))&amp;IF(MID(C50,10,1)="D",2,1)&amp;RIGHT(C50,2)</f>
        <v>Torre de ángulo menor tipo AC1 (30°)Tipo AC1-3</v>
      </c>
      <c r="E50" s="140" t="s">
        <v>5072</v>
      </c>
      <c r="F50" s="141">
        <v>0</v>
      </c>
      <c r="G50" s="142">
        <f>VLOOKUP(C50,'[8]Resumen Peso'!$B$1:$D$65536,3,0)*$C$14</f>
        <v>12518.697860071961</v>
      </c>
      <c r="H50" s="143"/>
      <c r="I50" s="144"/>
      <c r="J50" s="111">
        <f>+VLOOKUP(C50,'[8]Resumen Peso'!$B$1:$D$65536,3,0)</f>
        <v>7772.7254203295015</v>
      </c>
      <c r="N50" s="118"/>
      <c r="O50" s="118"/>
      <c r="P50" s="118"/>
      <c r="Q50" s="118"/>
      <c r="R50" s="118"/>
    </row>
    <row r="51" spans="1:18" x14ac:dyDescent="0.2">
      <c r="A51" s="114"/>
      <c r="B51" s="139">
        <f t="shared" si="0"/>
        <v>35</v>
      </c>
      <c r="C51" s="115" t="s">
        <v>5106</v>
      </c>
      <c r="D51" s="112" t="str">
        <f>+"Torre de ángulo menor tipo A"&amp;IF(MID(C51,3,3)="220","C",IF(MID(C51,3,3)="138","S",""))&amp;IF(MID(C51,10,1)="D",2,1)&amp;" (30°)Tipo A"&amp;IF(MID(C51,3,3)="220","C",IF(MID(C51,3,3)="138","S",""))&amp;IF(MID(C51,10,1)="D",2,1)&amp;RIGHT(C51,2)</f>
        <v>Torre de ángulo menor tipo AC1 (30°)Tipo AC1±0</v>
      </c>
      <c r="E51" s="140" t="s">
        <v>5072</v>
      </c>
      <c r="F51" s="141">
        <v>0</v>
      </c>
      <c r="G51" s="142">
        <f>VLOOKUP(C51,'[8]Resumen Peso'!$B$1:$D$65536,3,0)*$C$14</f>
        <v>13894.226259791298</v>
      </c>
      <c r="H51" s="143"/>
      <c r="I51" s="144"/>
      <c r="J51" s="111">
        <f>+VLOOKUP(C51,'[8]Resumen Peso'!$B$1:$D$65536,3,0)</f>
        <v>8626.7762711759169</v>
      </c>
      <c r="N51" s="118"/>
      <c r="O51" s="118"/>
      <c r="P51" s="118"/>
      <c r="Q51" s="118"/>
      <c r="R51" s="118"/>
    </row>
    <row r="52" spans="1:18" x14ac:dyDescent="0.2">
      <c r="A52" s="114"/>
      <c r="B52" s="139">
        <f t="shared" si="0"/>
        <v>36</v>
      </c>
      <c r="C52" s="115" t="s">
        <v>5107</v>
      </c>
      <c r="D52" s="112" t="str">
        <f>+"Torre de ángulo menor tipo A"&amp;IF(MID(C52,3,3)="220","C",IF(MID(C52,3,3)="138","S",""))&amp;IF(MID(C52,10,1)="D",2,1)&amp;" (30°)Tipo A"&amp;IF(MID(C52,3,3)="220","C",IF(MID(C52,3,3)="138","S",""))&amp;IF(MID(C52,10,1)="D",2,1)&amp;RIGHT(C52,2)</f>
        <v>Torre de ángulo menor tipo AC1 (30°)Tipo AC1+3</v>
      </c>
      <c r="E52" s="140" t="s">
        <v>5072</v>
      </c>
      <c r="F52" s="141">
        <v>0</v>
      </c>
      <c r="G52" s="142">
        <f>VLOOKUP(C52,'[8]Resumen Peso'!$B$1:$D$65536,3,0)*$C$14</f>
        <v>15269.754659510636</v>
      </c>
      <c r="H52" s="143"/>
      <c r="I52" s="144"/>
      <c r="J52" s="111">
        <f>+VLOOKUP(C52,'[8]Resumen Peso'!$B$1:$D$65536,3,0)</f>
        <v>9480.8271220223323</v>
      </c>
      <c r="N52" s="118"/>
      <c r="O52" s="118"/>
      <c r="P52" s="118"/>
      <c r="Q52" s="118"/>
      <c r="R52" s="118"/>
    </row>
    <row r="53" spans="1:18" x14ac:dyDescent="0.2">
      <c r="A53" s="114"/>
      <c r="B53" s="139">
        <f t="shared" si="0"/>
        <v>37</v>
      </c>
      <c r="C53" s="115" t="s">
        <v>5108</v>
      </c>
      <c r="D53" s="112" t="str">
        <f>+"Torre de ángulo mayor tipo B"&amp;IF(MID(C53,3,3)="220","C",IF(MID(C53,3,3)="138","S",""))&amp;IF(MID(C53,10,1)="D",2,1)&amp;" (65°)Tipo B"&amp;IF(MID(C53,3,3)="220","C",IF(MID(C53,3,3)="138","S",""))&amp;IF(MID(C53,10,1)="D",2,1)&amp;RIGHT(C53,2)</f>
        <v>Torre de ángulo mayor tipo BC1 (65°)Tipo BC1-3</v>
      </c>
      <c r="E53" s="140" t="s">
        <v>5072</v>
      </c>
      <c r="F53" s="141">
        <v>0</v>
      </c>
      <c r="G53" s="142">
        <f>VLOOKUP(C53,'[8]Resumen Peso'!$B$1:$D$65536,3,0)*$C$14</f>
        <v>16893.878555470161</v>
      </c>
      <c r="H53" s="143"/>
      <c r="I53" s="144"/>
      <c r="J53" s="111">
        <f>+VLOOKUP(C53,'[8]Resumen Peso'!$B$1:$D$65536,3,0)</f>
        <v>10489.228253912628</v>
      </c>
      <c r="N53" s="118"/>
      <c r="O53" s="118"/>
      <c r="P53" s="118"/>
      <c r="Q53" s="118"/>
      <c r="R53" s="118"/>
    </row>
    <row r="54" spans="1:18" x14ac:dyDescent="0.2">
      <c r="A54" s="114"/>
      <c r="B54" s="139">
        <f t="shared" si="0"/>
        <v>38</v>
      </c>
      <c r="C54" s="115" t="s">
        <v>5109</v>
      </c>
      <c r="D54" s="112" t="str">
        <f>+"Torre de ángulo mayor tipo B"&amp;IF(MID(C54,3,3)="220","C",IF(MID(C54,3,3)="138","S",""))&amp;IF(MID(C54,10,1)="D",2,1)&amp;" (65°)Tipo B"&amp;IF(MID(C54,3,3)="220","C",IF(MID(C54,3,3)="138","S",""))&amp;IF(MID(C54,10,1)="D",2,1)&amp;RIGHT(C54,2)</f>
        <v>Torre de ángulo mayor tipo BC1 (65°)Tipo BC1±0</v>
      </c>
      <c r="E54" s="140" t="s">
        <v>5072</v>
      </c>
      <c r="F54" s="141">
        <v>0</v>
      </c>
      <c r="G54" s="142">
        <f>VLOOKUP(C54,'[8]Resumen Peso'!$B$1:$D$65536,3,0)*$C$14</f>
        <v>18812.782355757419</v>
      </c>
      <c r="H54" s="143"/>
      <c r="I54" s="144"/>
      <c r="J54" s="111">
        <f>+VLOOKUP(C54,'[8]Resumen Peso'!$B$1:$D$65536,3,0)</f>
        <v>11680.655071172192</v>
      </c>
      <c r="N54" s="118"/>
      <c r="O54" s="118"/>
      <c r="P54" s="118"/>
      <c r="Q54" s="118"/>
      <c r="R54" s="118"/>
    </row>
    <row r="55" spans="1:18" x14ac:dyDescent="0.2">
      <c r="A55" s="114"/>
      <c r="B55" s="139">
        <f t="shared" si="0"/>
        <v>39</v>
      </c>
      <c r="C55" s="115" t="s">
        <v>5110</v>
      </c>
      <c r="D55" s="112" t="str">
        <f>+"Torre de ángulo mayor tipo B"&amp;IF(MID(C55,3,3)="220","C",IF(MID(C55,3,3)="138","S",""))&amp;IF(MID(C55,10,1)="D",2,1)&amp;" (65°)Tipo B"&amp;IF(MID(C55,3,3)="220","C",IF(MID(C55,3,3)="138","S",""))&amp;IF(MID(C55,10,1)="D",2,1)&amp;RIGHT(C55,2)</f>
        <v>Torre de ángulo mayor tipo BC1 (65°)Tipo BC1+3</v>
      </c>
      <c r="E55" s="140" t="s">
        <v>5072</v>
      </c>
      <c r="F55" s="141">
        <v>0</v>
      </c>
      <c r="G55" s="142">
        <f>VLOOKUP(C55,'[8]Resumen Peso'!$B$1:$D$65536,3,0)*$C$14</f>
        <v>21070.316238448311</v>
      </c>
      <c r="H55" s="143"/>
      <c r="I55" s="144"/>
      <c r="J55" s="111">
        <f>+VLOOKUP(C55,'[8]Resumen Peso'!$B$1:$D$65536,3,0)</f>
        <v>13082.333679712856</v>
      </c>
      <c r="N55" s="118"/>
      <c r="O55" s="118"/>
      <c r="P55" s="118"/>
      <c r="Q55" s="118"/>
      <c r="R55" s="118"/>
    </row>
    <row r="56" spans="1:18" x14ac:dyDescent="0.2">
      <c r="A56" s="114"/>
      <c r="B56" s="139">
        <f t="shared" si="0"/>
        <v>40</v>
      </c>
      <c r="C56" s="115" t="s">
        <v>5111</v>
      </c>
      <c r="D56" s="112" t="str">
        <f>+"Torre de anclaje, retención intermedia y terminal (15°) Tipo R"&amp;IF(MID(C56,3,3)="220","C",IF(MID(C56,3,3)="138","S",""))&amp;IF(MID(C56,10,1)="D",2,1)&amp;RIGHT(C56,2)</f>
        <v>Torre de anclaje, retención intermedia y terminal (15°) Tipo RC1-3</v>
      </c>
      <c r="E56" s="140" t="s">
        <v>5072</v>
      </c>
      <c r="F56" s="141">
        <v>0</v>
      </c>
      <c r="G56" s="142">
        <f>VLOOKUP(C56,'[8]Resumen Peso'!$B$1:$D$65536,3,0)*$C$14</f>
        <v>21751.959781544469</v>
      </c>
      <c r="H56" s="143"/>
      <c r="I56" s="144"/>
      <c r="J56" s="111">
        <f>+VLOOKUP(C56,'[8]Resumen Peso'!$B$1:$D$65536,3,0)</f>
        <v>13505.558854906638</v>
      </c>
      <c r="N56" s="118"/>
      <c r="O56" s="118"/>
      <c r="P56" s="118"/>
      <c r="Q56" s="118"/>
      <c r="R56" s="118"/>
    </row>
    <row r="57" spans="1:18" x14ac:dyDescent="0.2">
      <c r="A57" s="114"/>
      <c r="B57" s="139">
        <f t="shared" si="0"/>
        <v>41</v>
      </c>
      <c r="C57" s="115" t="s">
        <v>5112</v>
      </c>
      <c r="D57" s="112" t="str">
        <f>+"Torre de anclaje, retención intermedia y terminal (15°) Tipo R"&amp;IF(MID(C57,3,3)="220","C",IF(MID(C57,3,3)="138","S",""))&amp;IF(MID(C57,10,1)="D",2,1)&amp;RIGHT(C57,2)</f>
        <v>Torre de anclaje, retención intermedia y terminal (15°) Tipo RC1±0</v>
      </c>
      <c r="E57" s="140" t="s">
        <v>5072</v>
      </c>
      <c r="F57" s="141">
        <v>0</v>
      </c>
      <c r="G57" s="142">
        <f>VLOOKUP(C57,'[8]Resumen Peso'!$B$1:$D$65536,3,0)*$C$14</f>
        <v>24249.676456571313</v>
      </c>
      <c r="H57" s="143"/>
      <c r="I57" s="144"/>
      <c r="J57" s="111">
        <f>+VLOOKUP(C57,'[8]Resumen Peso'!$B$1:$D$65536,3,0)</f>
        <v>15056.364386740956</v>
      </c>
      <c r="N57" s="118"/>
      <c r="O57" s="118"/>
      <c r="P57" s="118"/>
      <c r="Q57" s="118"/>
      <c r="R57" s="118"/>
    </row>
    <row r="58" spans="1:18" x14ac:dyDescent="0.2">
      <c r="A58" s="114"/>
      <c r="B58" s="139">
        <f t="shared" si="0"/>
        <v>42</v>
      </c>
      <c r="C58" s="115" t="s">
        <v>5113</v>
      </c>
      <c r="D58" s="112" t="str">
        <f>+"Torre de anclaje, retención intermedia y terminal (15°) Tipo R"&amp;IF(MID(C58,3,3)="220","C",IF(MID(C58,3,3)="138","S",""))&amp;IF(MID(C58,10,1)="D",2,1)&amp;RIGHT(C58,2)</f>
        <v>Torre de anclaje, retención intermedia y terminal (15°) Tipo RC1+3</v>
      </c>
      <c r="E58" s="140" t="s">
        <v>5072</v>
      </c>
      <c r="F58" s="141">
        <v>0</v>
      </c>
      <c r="G58" s="142">
        <f>VLOOKUP(C58,'[8]Resumen Peso'!$B$1:$D$65536,3,0)*$C$14</f>
        <v>26747.393131598157</v>
      </c>
      <c r="H58" s="143"/>
      <c r="I58" s="144"/>
      <c r="J58" s="111">
        <f>+VLOOKUP(C58,'[8]Resumen Peso'!$B$1:$D$65536,3,0)</f>
        <v>16607.169918575273</v>
      </c>
      <c r="N58" s="118"/>
      <c r="O58" s="118"/>
      <c r="P58" s="118"/>
      <c r="Q58" s="118"/>
      <c r="R58" s="118"/>
    </row>
    <row r="59" spans="1:18" x14ac:dyDescent="0.2">
      <c r="A59" s="114"/>
      <c r="B59" s="139">
        <f t="shared" si="0"/>
        <v>43</v>
      </c>
      <c r="C59" s="115" t="s">
        <v>5114</v>
      </c>
      <c r="D59" s="112" t="str">
        <f>+"Torre de suspensión tipo S"&amp;IF(MID(C59,3,3)="220","C",IF(MID(C59,3,3)="138","S",""))&amp;IF(MID(C59,10,1)="D",2,1)&amp;" (5°)Tipo S"&amp;IF(MID(C59,3,3)="220","C",IF(MID(C59,3,3)="138","S",""))&amp;IF(MID(C59,10,1)="D",2,1)&amp;RIGHT(C59,2)</f>
        <v>Torre de suspensión tipo SC2 (5°)Tipo SC2-6</v>
      </c>
      <c r="E59" s="140" t="s">
        <v>5072</v>
      </c>
      <c r="F59" s="141">
        <v>0</v>
      </c>
      <c r="G59" s="142">
        <f>VLOOKUP(C59,'[8]Resumen Peso'!$B$1:$D$65536,3,0)*$C$14</f>
        <v>10452.532037492723</v>
      </c>
      <c r="H59" s="143"/>
      <c r="I59" s="144"/>
      <c r="J59" s="111">
        <f>+VLOOKUP(C59,'[8]Resumen Peso'!$B$1:$D$65536,3,0)</f>
        <v>6489.86519067257</v>
      </c>
      <c r="N59" s="118"/>
      <c r="O59" s="118"/>
      <c r="P59" s="118"/>
      <c r="Q59" s="118"/>
      <c r="R59" s="118"/>
    </row>
    <row r="60" spans="1:18" x14ac:dyDescent="0.2">
      <c r="A60" s="114"/>
      <c r="B60" s="139">
        <f t="shared" si="0"/>
        <v>44</v>
      </c>
      <c r="C60" s="115" t="s">
        <v>5115</v>
      </c>
      <c r="D60" s="112" t="str">
        <f>+"Torre de suspensión tipo S"&amp;IF(MID(C60,3,3)="220","C",IF(MID(C60,3,3)="138","S",""))&amp;IF(MID(C60,10,1)="D",2,1)&amp;" (5°)Tipo S"&amp;IF(MID(C60,3,3)="220","C",IF(MID(C60,3,3)="138","S",""))&amp;IF(MID(C60,10,1)="D",2,1)&amp;RIGHT(C60,2)</f>
        <v>Torre de suspensión tipo SC2 (5°)Tipo SC2-3</v>
      </c>
      <c r="E60" s="140" t="s">
        <v>5072</v>
      </c>
      <c r="F60" s="141">
        <v>0</v>
      </c>
      <c r="G60" s="142">
        <f>VLOOKUP(C60,'[8]Resumen Peso'!$B$1:$D$65536,3,0)*$C$14</f>
        <v>11959.203322176358</v>
      </c>
      <c r="H60" s="143"/>
      <c r="I60" s="144"/>
      <c r="J60" s="111">
        <f>+VLOOKUP(C60,'[8]Resumen Peso'!$B$1:$D$65536,3,0)</f>
        <v>7425.3412541929401</v>
      </c>
      <c r="N60" s="118"/>
      <c r="O60" s="118"/>
      <c r="P60" s="118"/>
      <c r="Q60" s="118"/>
      <c r="R60" s="118"/>
    </row>
    <row r="61" spans="1:18" x14ac:dyDescent="0.2">
      <c r="A61" s="114"/>
      <c r="B61" s="139">
        <f t="shared" si="0"/>
        <v>45</v>
      </c>
      <c r="C61" s="115" t="s">
        <v>5116</v>
      </c>
      <c r="D61" s="112" t="str">
        <f>+"Torre de suspensión tipo S"&amp;IF(MID(C61,3,3)="220","C",IF(MID(C61,3,3)="138","S",""))&amp;IF(MID(C61,10,1)="D",2,1)&amp;" (5°)Tipo S"&amp;IF(MID(C61,3,3)="220","C",IF(MID(C61,3,3)="138","S",""))&amp;IF(MID(C61,10,1)="D",2,1)&amp;RIGHT(C61,2)</f>
        <v>Torre de suspensión tipo SC2 (5°)Tipo SC2±0</v>
      </c>
      <c r="E61" s="140" t="s">
        <v>5072</v>
      </c>
      <c r="F61" s="141">
        <v>0</v>
      </c>
      <c r="G61" s="142">
        <f>VLOOKUP(C61,'[8]Resumen Peso'!$B$1:$D$65536,3,0)*$C$14</f>
        <v>13452.422184675319</v>
      </c>
      <c r="H61" s="143"/>
      <c r="I61" s="144"/>
      <c r="J61" s="111">
        <f>+VLOOKUP(C61,'[8]Resumen Peso'!$B$1:$D$65536,3,0)</f>
        <v>8352.4648528604503</v>
      </c>
      <c r="N61" s="118"/>
      <c r="O61" s="118"/>
      <c r="P61" s="118"/>
      <c r="Q61" s="118"/>
      <c r="R61" s="118"/>
    </row>
    <row r="62" spans="1:18" x14ac:dyDescent="0.2">
      <c r="A62" s="114"/>
      <c r="B62" s="139">
        <f t="shared" si="0"/>
        <v>46</v>
      </c>
      <c r="C62" s="115" t="s">
        <v>5117</v>
      </c>
      <c r="D62" s="112" t="str">
        <f>+"Torre de suspensión tipo S"&amp;IF(MID(C62,3,3)="220","C",IF(MID(C62,3,3)="138","S",""))&amp;IF(MID(C62,10,1)="D",2,1)&amp;" (5°)Tipo S"&amp;IF(MID(C62,3,3)="220","C",IF(MID(C62,3,3)="138","S",""))&amp;IF(MID(C62,10,1)="D",2,1)&amp;RIGHT(C62,2)</f>
        <v>Torre de suspensión tipo SC2 (5°)Tipo SC2+3</v>
      </c>
      <c r="E62" s="140" t="s">
        <v>5072</v>
      </c>
      <c r="F62" s="141">
        <v>0</v>
      </c>
      <c r="G62" s="142">
        <f>VLOOKUP(C62,'[8]Resumen Peso'!$B$1:$D$65536,3,0)*$C$14</f>
        <v>14932.188624989607</v>
      </c>
      <c r="H62" s="143"/>
      <c r="I62" s="144"/>
      <c r="J62" s="111">
        <f>+VLOOKUP(C62,'[8]Resumen Peso'!$B$1:$D$65536,3,0)</f>
        <v>9271.2359866751012</v>
      </c>
      <c r="N62" s="118"/>
      <c r="O62" s="118"/>
      <c r="P62" s="118"/>
      <c r="Q62" s="118"/>
      <c r="R62" s="118"/>
    </row>
    <row r="63" spans="1:18" x14ac:dyDescent="0.2">
      <c r="A63" s="114"/>
      <c r="B63" s="139">
        <f t="shared" si="0"/>
        <v>47</v>
      </c>
      <c r="C63" s="115" t="s">
        <v>5118</v>
      </c>
      <c r="D63" s="112" t="str">
        <f>+"Torre de suspensión tipo S"&amp;IF(MID(C63,3,3)="220","C",IF(MID(C63,3,3)="138","S",""))&amp;IF(MID(C63,10,1)="D",2,1)&amp;" (5°)Tipo S"&amp;IF(MID(C63,3,3)="220","C",IF(MID(C63,3,3)="138","S",""))&amp;IF(MID(C63,10,1)="D",2,1)&amp;RIGHT(C63,2)</f>
        <v>Torre de suspensión tipo SC2 (5°)Tipo SC2+6</v>
      </c>
      <c r="E63" s="140" t="s">
        <v>5072</v>
      </c>
      <c r="F63" s="141">
        <v>0</v>
      </c>
      <c r="G63" s="142">
        <f>VLOOKUP(C63,'[8]Resumen Peso'!$B$1:$D$65536,3,0)*$C$14</f>
        <v>16411.95506530389</v>
      </c>
      <c r="H63" s="143"/>
      <c r="I63" s="144"/>
      <c r="J63" s="111">
        <f>+VLOOKUP(C63,'[8]Resumen Peso'!$B$1:$D$65536,3,0)</f>
        <v>10190.007120489749</v>
      </c>
      <c r="N63" s="118"/>
      <c r="O63" s="118"/>
      <c r="P63" s="118"/>
      <c r="Q63" s="118"/>
      <c r="R63" s="118"/>
    </row>
    <row r="64" spans="1:18" x14ac:dyDescent="0.2">
      <c r="A64" s="114"/>
      <c r="B64" s="139">
        <f t="shared" si="0"/>
        <v>48</v>
      </c>
      <c r="C64" s="115" t="s">
        <v>5119</v>
      </c>
      <c r="D64" s="112" t="str">
        <f>+"Torre de ángulo menor tipo A"&amp;IF(MID(C64,3,3)="220","C",IF(MID(C64,3,3)="138","S",""))&amp;IF(MID(C64,10,1)="D",2,1)&amp;" (30°)Tipo A"&amp;IF(MID(C64,3,3)="220","C",IF(MID(C64,3,3)="138","S",""))&amp;IF(MID(C64,10,1)="D",2,1)&amp;RIGHT(C64,2)</f>
        <v>Torre de ángulo menor tipo AC2 (30°)Tipo AC2-3</v>
      </c>
      <c r="E64" s="140" t="s">
        <v>5072</v>
      </c>
      <c r="F64" s="141">
        <v>0</v>
      </c>
      <c r="G64" s="142">
        <f>VLOOKUP(C64,'[8]Resumen Peso'!$B$1:$D$65536,3,0)*$C$14</f>
        <v>18399.119965579757</v>
      </c>
      <c r="H64" s="143"/>
      <c r="I64" s="144"/>
      <c r="J64" s="111">
        <f>+VLOOKUP(C64,'[8]Resumen Peso'!$B$1:$D$65536,3,0)</f>
        <v>11423.81652362459</v>
      </c>
      <c r="N64" s="118"/>
      <c r="O64" s="118"/>
      <c r="P64" s="118"/>
      <c r="Q64" s="118"/>
      <c r="R64" s="118"/>
    </row>
    <row r="65" spans="1:18" x14ac:dyDescent="0.2">
      <c r="A65" s="114"/>
      <c r="B65" s="139">
        <f t="shared" si="0"/>
        <v>49</v>
      </c>
      <c r="C65" s="115" t="s">
        <v>5120</v>
      </c>
      <c r="D65" s="112" t="str">
        <f>+"Torre de ángulo menor tipo A"&amp;IF(MID(C65,3,3)="220","C",IF(MID(C65,3,3)="138","S",""))&amp;IF(MID(C65,10,1)="D",2,1)&amp;" (30°)Tipo A"&amp;IF(MID(C65,3,3)="220","C",IF(MID(C65,3,3)="138","S",""))&amp;IF(MID(C65,10,1)="D",2,1)&amp;RIGHT(C65,2)</f>
        <v>Torre de ángulo menor tipo AC2 (30°)Tipo AC2±0</v>
      </c>
      <c r="E65" s="140" t="s">
        <v>5072</v>
      </c>
      <c r="F65" s="141">
        <v>0</v>
      </c>
      <c r="G65" s="142">
        <f>VLOOKUP(C65,'[8]Resumen Peso'!$B$1:$D$65536,3,0)*$C$14</f>
        <v>20420.776876337135</v>
      </c>
      <c r="H65" s="143"/>
      <c r="I65" s="144"/>
      <c r="J65" s="111">
        <f>+VLOOKUP(C65,'[8]Resumen Peso'!$B$1:$D$65536,3,0)</f>
        <v>12679.041646642163</v>
      </c>
      <c r="N65" s="118"/>
      <c r="O65" s="118"/>
      <c r="P65" s="118"/>
      <c r="Q65" s="118"/>
      <c r="R65" s="118"/>
    </row>
    <row r="66" spans="1:18" x14ac:dyDescent="0.2">
      <c r="A66" s="114"/>
      <c r="B66" s="139">
        <f t="shared" si="0"/>
        <v>50</v>
      </c>
      <c r="C66" s="115" t="s">
        <v>5121</v>
      </c>
      <c r="D66" s="112" t="str">
        <f>+"Torre de ángulo menor tipo A"&amp;IF(MID(C66,3,3)="220","C",IF(MID(C66,3,3)="138","S",""))&amp;IF(MID(C66,10,1)="D",2,1)&amp;" (30°)Tipo A"&amp;IF(MID(C66,3,3)="220","C",IF(MID(C66,3,3)="138","S",""))&amp;IF(MID(C66,10,1)="D",2,1)&amp;RIGHT(C66,2)</f>
        <v>Torre de ángulo menor tipo AC2 (30°)Tipo AC2+3</v>
      </c>
      <c r="E66" s="140" t="s">
        <v>5072</v>
      </c>
      <c r="F66" s="141">
        <v>0</v>
      </c>
      <c r="G66" s="142">
        <f>VLOOKUP(C66,'[8]Resumen Peso'!$B$1:$D$65536,3,0)*$C$14</f>
        <v>22442.433787094509</v>
      </c>
      <c r="H66" s="143"/>
      <c r="I66" s="144"/>
      <c r="J66" s="111">
        <f>+VLOOKUP(C66,'[8]Resumen Peso'!$B$1:$D$65536,3,0)</f>
        <v>13934.266769659736</v>
      </c>
      <c r="N66" s="118"/>
      <c r="O66" s="118"/>
      <c r="P66" s="118"/>
      <c r="Q66" s="118"/>
      <c r="R66" s="118"/>
    </row>
    <row r="67" spans="1:18" x14ac:dyDescent="0.2">
      <c r="A67" s="114"/>
      <c r="B67" s="139">
        <f t="shared" si="0"/>
        <v>51</v>
      </c>
      <c r="C67" s="115" t="s">
        <v>5122</v>
      </c>
      <c r="D67" s="112" t="str">
        <f>+"Torre de ángulo mayor tipo B"&amp;IF(MID(C67,3,3)="220","C",IF(MID(C67,3,3)="138","S",""))&amp;IF(MID(C67,10,1)="D",2,1)&amp;" (65°)Tipo B"&amp;IF(MID(C67,3,3)="220","C",IF(MID(C67,3,3)="138","S",""))&amp;IF(MID(C67,10,1)="D",2,1)&amp;RIGHT(C67,2)</f>
        <v>Torre de ángulo mayor tipo BC2 (65°)Tipo BC2-3</v>
      </c>
      <c r="E67" s="140" t="s">
        <v>5072</v>
      </c>
      <c r="F67" s="141">
        <v>0</v>
      </c>
      <c r="G67" s="142">
        <f>VLOOKUP(C67,'[8]Resumen Peso'!$B$1:$D$65536,3,0)*$C$14</f>
        <v>24829.459237723309</v>
      </c>
      <c r="H67" s="143"/>
      <c r="I67" s="144"/>
      <c r="J67" s="111">
        <f>+VLOOKUP(C67,'[8]Resumen Peso'!$B$1:$D$65536,3,0)</f>
        <v>15416.345305819033</v>
      </c>
      <c r="N67" s="118"/>
      <c r="O67" s="118"/>
      <c r="P67" s="118"/>
      <c r="Q67" s="118"/>
      <c r="R67" s="118"/>
    </row>
    <row r="68" spans="1:18" x14ac:dyDescent="0.2">
      <c r="A68" s="114"/>
      <c r="B68" s="139">
        <f t="shared" si="0"/>
        <v>52</v>
      </c>
      <c r="C68" s="115" t="s">
        <v>5123</v>
      </c>
      <c r="D68" s="112" t="str">
        <f>+"Torre de ángulo mayor tipo B"&amp;IF(MID(C68,3,3)="220","C",IF(MID(C68,3,3)="138","S",""))&amp;IF(MID(C68,10,1)="D",2,1)&amp;" (65°)Tipo B"&amp;IF(MID(C68,3,3)="220","C",IF(MID(C68,3,3)="138","S",""))&amp;IF(MID(C68,10,1)="D",2,1)&amp;RIGHT(C68,2)</f>
        <v>Torre de ángulo mayor tipo BC2 (65°)Tipo BC2±0</v>
      </c>
      <c r="E68" s="140" t="s">
        <v>5072</v>
      </c>
      <c r="F68" s="141">
        <v>0</v>
      </c>
      <c r="G68" s="142">
        <f>VLOOKUP(C68,'[8]Resumen Peso'!$B$1:$D$65536,3,0)*$C$14</f>
        <v>27649.731890560481</v>
      </c>
      <c r="H68" s="143"/>
      <c r="I68" s="144"/>
      <c r="J68" s="111">
        <f>+VLOOKUP(C68,'[8]Resumen Peso'!$B$1:$D$65536,3,0)</f>
        <v>17167.422389553489</v>
      </c>
      <c r="N68" s="118"/>
      <c r="O68" s="118"/>
      <c r="P68" s="118"/>
      <c r="Q68" s="118"/>
      <c r="R68" s="118"/>
    </row>
    <row r="69" spans="1:18" x14ac:dyDescent="0.2">
      <c r="A69" s="114"/>
      <c r="B69" s="139">
        <f t="shared" si="0"/>
        <v>53</v>
      </c>
      <c r="C69" s="115" t="s">
        <v>5124</v>
      </c>
      <c r="D69" s="112" t="str">
        <f>+"Torre de ángulo mayor tipo B"&amp;IF(MID(C69,3,3)="220","C",IF(MID(C69,3,3)="138","S",""))&amp;IF(MID(C69,10,1)="D",2,1)&amp;" (65°)Tipo B"&amp;IF(MID(C69,3,3)="220","C",IF(MID(C69,3,3)="138","S",""))&amp;IF(MID(C69,10,1)="D",2,1)&amp;RIGHT(C69,2)</f>
        <v>Torre de ángulo mayor tipo BC2 (65°)Tipo BC2+3</v>
      </c>
      <c r="E69" s="140" t="s">
        <v>5072</v>
      </c>
      <c r="F69" s="141">
        <v>0</v>
      </c>
      <c r="G69" s="142">
        <f>VLOOKUP(C69,'[8]Resumen Peso'!$B$1:$D$65536,3,0)*$C$14</f>
        <v>30967.699717427742</v>
      </c>
      <c r="H69" s="143"/>
      <c r="I69" s="144"/>
      <c r="J69" s="111">
        <f>+VLOOKUP(C69,'[8]Resumen Peso'!$B$1:$D$65536,3,0)</f>
        <v>19227.513076299911</v>
      </c>
      <c r="N69" s="118"/>
      <c r="O69" s="118"/>
      <c r="P69" s="118"/>
      <c r="Q69" s="118"/>
      <c r="R69" s="118"/>
    </row>
    <row r="70" spans="1:18" x14ac:dyDescent="0.2">
      <c r="A70" s="114"/>
      <c r="B70" s="139">
        <f t="shared" si="0"/>
        <v>54</v>
      </c>
      <c r="C70" s="115" t="s">
        <v>5125</v>
      </c>
      <c r="D70" s="112" t="str">
        <f>+"Torre de anclaje, retención intermedia y terminal (15°) Tipo R"&amp;IF(MID(C70,3,3)="220","C",IF(MID(C70,3,3)="138","S",""))&amp;IF(MID(C70,10,1)="D",2,1)&amp;RIGHT(C70,2)</f>
        <v>Torre de anclaje, retención intermedia y terminal (15°) Tipo RC2-3</v>
      </c>
      <c r="E70" s="140" t="s">
        <v>5072</v>
      </c>
      <c r="F70" s="141">
        <v>0</v>
      </c>
      <c r="G70" s="142">
        <f>VLOOKUP(C70,'[8]Resumen Peso'!$B$1:$D$65536,3,0)*$C$14</f>
        <v>31969.532453018415</v>
      </c>
      <c r="H70" s="143"/>
      <c r="I70" s="144"/>
      <c r="J70" s="111">
        <f>+VLOOKUP(C70,'[8]Resumen Peso'!$B$1:$D$65536,3,0)</f>
        <v>19849.540291740599</v>
      </c>
      <c r="N70" s="118"/>
      <c r="O70" s="118"/>
      <c r="P70" s="118"/>
      <c r="Q70" s="118"/>
      <c r="R70" s="118"/>
    </row>
    <row r="71" spans="1:18" x14ac:dyDescent="0.2">
      <c r="A71" s="114"/>
      <c r="B71" s="139">
        <f t="shared" si="0"/>
        <v>55</v>
      </c>
      <c r="C71" s="115" t="s">
        <v>5126</v>
      </c>
      <c r="D71" s="112" t="str">
        <f>+"Torre de anclaje, retención intermedia y terminal (15°) Tipo R"&amp;IF(MID(C71,3,3)="220","C",IF(MID(C71,3,3)="138","S",""))&amp;IF(MID(C71,10,1)="D",2,1)&amp;RIGHT(C71,2)</f>
        <v>Torre de anclaje, retención intermedia y terminal (15°) Tipo RC2±0</v>
      </c>
      <c r="E71" s="140" t="s">
        <v>5072</v>
      </c>
      <c r="F71" s="141">
        <v>0</v>
      </c>
      <c r="G71" s="142">
        <f>VLOOKUP(C71,'[8]Resumen Peso'!$B$1:$D$65536,3,0)*$C$14</f>
        <v>35640.504406932458</v>
      </c>
      <c r="H71" s="143"/>
      <c r="I71" s="144"/>
      <c r="J71" s="111">
        <f>+VLOOKUP(C71,'[8]Resumen Peso'!$B$1:$D$65536,3,0)</f>
        <v>22128.807460134445</v>
      </c>
      <c r="N71" s="118"/>
      <c r="O71" s="118"/>
      <c r="P71" s="118"/>
      <c r="Q71" s="118"/>
      <c r="R71" s="118"/>
    </row>
    <row r="72" spans="1:18" x14ac:dyDescent="0.2">
      <c r="A72" s="114"/>
      <c r="B72" s="139">
        <f t="shared" si="0"/>
        <v>56</v>
      </c>
      <c r="C72" s="115" t="s">
        <v>5127</v>
      </c>
      <c r="D72" s="112" t="str">
        <f>+"Torre de anclaje, retención intermedia y terminal (15°) Tipo R"&amp;IF(MID(C72,3,3)="220","C",IF(MID(C72,3,3)="138","S",""))&amp;IF(MID(C72,10,1)="D",2,1)&amp;RIGHT(C72,2)</f>
        <v>Torre de anclaje, retención intermedia y terminal (15°) Tipo RC2+3</v>
      </c>
      <c r="E72" s="140" t="s">
        <v>5072</v>
      </c>
      <c r="F72" s="141">
        <v>0</v>
      </c>
      <c r="G72" s="142">
        <f>VLOOKUP(C72,'[8]Resumen Peso'!$B$1:$D$65536,3,0)*$C$14</f>
        <v>39311.476360846493</v>
      </c>
      <c r="H72" s="143"/>
      <c r="I72" s="144"/>
      <c r="J72" s="111">
        <f>+VLOOKUP(C72,'[8]Resumen Peso'!$B$1:$D$65536,3,0)</f>
        <v>24408.074628528291</v>
      </c>
      <c r="N72" s="118"/>
      <c r="O72" s="118"/>
      <c r="P72" s="118"/>
      <c r="Q72" s="118"/>
      <c r="R72" s="118"/>
    </row>
    <row r="73" spans="1:18" x14ac:dyDescent="0.2">
      <c r="A73" s="114"/>
      <c r="B73" s="139">
        <f t="shared" si="0"/>
        <v>57</v>
      </c>
      <c r="C73" s="115" t="s">
        <v>5128</v>
      </c>
      <c r="D73" s="112" t="str">
        <f>+"Torre de suspensión tipo S"&amp;IF(MID(C73,3,3)="220","C",IF(MID(C73,3,3)="138","S",""))&amp;IF(MID(C73,10,1)="D",2,1)&amp;" (5°)Tipo S"&amp;IF(MID(C73,3,3)="220","C",IF(MID(C73,3,3)="138","S",""))&amp;IF(MID(C73,10,1)="D",2,1)&amp;RIGHT(C73,2)</f>
        <v>Torre de suspensión tipo SC2 (5°)Tipo SC2-6</v>
      </c>
      <c r="E73" s="140" t="s">
        <v>5072</v>
      </c>
      <c r="F73" s="141">
        <v>0</v>
      </c>
      <c r="G73" s="142">
        <f>VLOOKUP(C73,'[8]Resumen Peso'!$B$1:$D$65536,3,0)*$C$14</f>
        <v>9542.3559177081188</v>
      </c>
      <c r="H73" s="143"/>
      <c r="I73" s="144"/>
      <c r="J73" s="111">
        <f>+VLOOKUP(C73,'[8]Resumen Peso'!$B$1:$D$65536,3,0)</f>
        <v>5924.7465863015241</v>
      </c>
      <c r="N73" s="118"/>
      <c r="O73" s="118"/>
      <c r="P73" s="118"/>
      <c r="Q73" s="118"/>
      <c r="R73" s="118"/>
    </row>
    <row r="74" spans="1:18" x14ac:dyDescent="0.2">
      <c r="A74" s="114"/>
      <c r="B74" s="139">
        <f t="shared" si="0"/>
        <v>58</v>
      </c>
      <c r="C74" s="115" t="s">
        <v>5129</v>
      </c>
      <c r="D74" s="112" t="str">
        <f>+"Torre de suspensión tipo S"&amp;IF(MID(C74,3,3)="220","C",IF(MID(C74,3,3)="138","S",""))&amp;IF(MID(C74,10,1)="D",2,1)&amp;" (5°)Tipo S"&amp;IF(MID(C74,3,3)="220","C",IF(MID(C74,3,3)="138","S",""))&amp;IF(MID(C74,10,1)="D",2,1)&amp;RIGHT(C74,2)</f>
        <v>Torre de suspensión tipo SC2 (5°)Tipo SC2-3</v>
      </c>
      <c r="E74" s="140" t="s">
        <v>5072</v>
      </c>
      <c r="F74" s="141">
        <v>0</v>
      </c>
      <c r="G74" s="142">
        <f>VLOOKUP(C74,'[8]Resumen Peso'!$B$1:$D$65536,3,0)*$C$14</f>
        <v>10917.830644584965</v>
      </c>
      <c r="H74" s="143"/>
      <c r="I74" s="144"/>
      <c r="J74" s="111">
        <f>+VLOOKUP(C74,'[8]Resumen Peso'!$B$1:$D$65536,3,0)</f>
        <v>6778.7641122548966</v>
      </c>
      <c r="N74" s="118"/>
      <c r="O74" s="118"/>
      <c r="P74" s="118"/>
      <c r="Q74" s="118"/>
      <c r="R74" s="118"/>
    </row>
    <row r="75" spans="1:18" x14ac:dyDescent="0.2">
      <c r="A75" s="114"/>
      <c r="B75" s="139">
        <f t="shared" si="0"/>
        <v>59</v>
      </c>
      <c r="C75" s="115" t="s">
        <v>5130</v>
      </c>
      <c r="D75" s="112" t="str">
        <f>+"Torre de suspensión tipo S"&amp;IF(MID(C75,3,3)="220","C",IF(MID(C75,3,3)="138","S",""))&amp;IF(MID(C75,10,1)="D",2,1)&amp;" (5°)Tipo S"&amp;IF(MID(C75,3,3)="220","C",IF(MID(C75,3,3)="138","S",""))&amp;IF(MID(C75,10,1)="D",2,1)&amp;RIGHT(C75,2)</f>
        <v>Torre de suspensión tipo SC2 (5°)Tipo SC2±0</v>
      </c>
      <c r="E75" s="140" t="s">
        <v>5072</v>
      </c>
      <c r="F75" s="141">
        <v>0</v>
      </c>
      <c r="G75" s="142">
        <f>VLOOKUP(C75,'[8]Resumen Peso'!$B$1:$D$65536,3,0)*$C$14</f>
        <v>12281.024347114695</v>
      </c>
      <c r="H75" s="143"/>
      <c r="I75" s="144"/>
      <c r="J75" s="111">
        <f>+VLOOKUP(C75,'[8]Resumen Peso'!$B$1:$D$65536,3,0)</f>
        <v>7625.1564817265426</v>
      </c>
      <c r="N75" s="118"/>
      <c r="O75" s="118"/>
      <c r="P75" s="118"/>
      <c r="Q75" s="118"/>
      <c r="R75" s="118"/>
    </row>
    <row r="76" spans="1:18" x14ac:dyDescent="0.2">
      <c r="A76" s="114"/>
      <c r="B76" s="139">
        <f t="shared" si="0"/>
        <v>60</v>
      </c>
      <c r="C76" s="115" t="s">
        <v>5131</v>
      </c>
      <c r="D76" s="112" t="str">
        <f>+"Torre de suspensión tipo S"&amp;IF(MID(C76,3,3)="220","C",IF(MID(C76,3,3)="138","S",""))&amp;IF(MID(C76,10,1)="D",2,1)&amp;" (5°)Tipo S"&amp;IF(MID(C76,3,3)="220","C",IF(MID(C76,3,3)="138","S",""))&amp;IF(MID(C76,10,1)="D",2,1)&amp;RIGHT(C76,2)</f>
        <v>Torre de suspensión tipo SC2 (5°)Tipo SC2+3</v>
      </c>
      <c r="E76" s="140" t="s">
        <v>5072</v>
      </c>
      <c r="F76" s="141">
        <v>0</v>
      </c>
      <c r="G76" s="142">
        <f>VLOOKUP(C76,'[8]Resumen Peso'!$B$1:$D$65536,3,0)*$C$14</f>
        <v>13631.937025297311</v>
      </c>
      <c r="H76" s="143"/>
      <c r="I76" s="144"/>
      <c r="J76" s="111">
        <f>+VLOOKUP(C76,'[8]Resumen Peso'!$B$1:$D$65536,3,0)</f>
        <v>8463.9236947164627</v>
      </c>
      <c r="N76" s="118"/>
      <c r="O76" s="118"/>
      <c r="P76" s="118"/>
      <c r="Q76" s="118"/>
      <c r="R76" s="118"/>
    </row>
    <row r="77" spans="1:18" x14ac:dyDescent="0.2">
      <c r="A77" s="114"/>
      <c r="B77" s="139">
        <f t="shared" si="0"/>
        <v>61</v>
      </c>
      <c r="C77" s="115" t="s">
        <v>5132</v>
      </c>
      <c r="D77" s="112" t="str">
        <f>+"Torre de suspensión tipo S"&amp;IF(MID(C77,3,3)="220","C",IF(MID(C77,3,3)="138","S",""))&amp;IF(MID(C77,10,1)="D",2,1)&amp;" (5°)Tipo S"&amp;IF(MID(C77,3,3)="220","C",IF(MID(C77,3,3)="138","S",""))&amp;IF(MID(C77,10,1)="D",2,1)&amp;RIGHT(C77,2)</f>
        <v>Torre de suspensión tipo SC2 (5°)Tipo SC2+6</v>
      </c>
      <c r="E77" s="140" t="s">
        <v>5072</v>
      </c>
      <c r="F77" s="141">
        <v>0</v>
      </c>
      <c r="G77" s="142">
        <f>VLOOKUP(C77,'[8]Resumen Peso'!$B$1:$D$65536,3,0)*$C$14</f>
        <v>14982.849703479926</v>
      </c>
      <c r="H77" s="143"/>
      <c r="I77" s="144"/>
      <c r="J77" s="111">
        <f>+VLOOKUP(C77,'[8]Resumen Peso'!$B$1:$D$65536,3,0)</f>
        <v>9302.690907706381</v>
      </c>
      <c r="N77" s="118"/>
      <c r="O77" s="118"/>
      <c r="P77" s="118"/>
      <c r="Q77" s="118"/>
      <c r="R77" s="118"/>
    </row>
    <row r="78" spans="1:18" x14ac:dyDescent="0.2">
      <c r="A78" s="114"/>
      <c r="B78" s="139">
        <f t="shared" si="0"/>
        <v>62</v>
      </c>
      <c r="C78" s="115" t="s">
        <v>5133</v>
      </c>
      <c r="D78" s="112" t="str">
        <f>+"Torre de ángulo menor tipo A"&amp;IF(MID(C78,3,3)="220","C",IF(MID(C78,3,3)="138","S",""))&amp;IF(MID(C78,10,1)="D",2,1)&amp;" (30°)Tipo A"&amp;IF(MID(C78,3,3)="220","C",IF(MID(C78,3,3)="138","S",""))&amp;IF(MID(C78,10,1)="D",2,1)&amp;RIGHT(C78,2)</f>
        <v>Torre de ángulo menor tipo AC2 (30°)Tipo AC2-3</v>
      </c>
      <c r="E78" s="140" t="s">
        <v>5072</v>
      </c>
      <c r="F78" s="141">
        <v>0</v>
      </c>
      <c r="G78" s="142">
        <f>VLOOKUP(C78,'[8]Resumen Peso'!$B$1:$D$65536,3,0)*$C$14</f>
        <v>16796.978057987017</v>
      </c>
      <c r="H78" s="143"/>
      <c r="I78" s="144"/>
      <c r="J78" s="111">
        <f>+VLOOKUP(C78,'[8]Resumen Peso'!$B$1:$D$65536,3,0)</f>
        <v>10429.063772874064</v>
      </c>
      <c r="N78" s="118"/>
      <c r="O78" s="118"/>
      <c r="P78" s="118"/>
      <c r="Q78" s="118"/>
      <c r="R78" s="118"/>
    </row>
    <row r="79" spans="1:18" x14ac:dyDescent="0.2">
      <c r="A79" s="114"/>
      <c r="B79" s="139">
        <f t="shared" si="0"/>
        <v>63</v>
      </c>
      <c r="C79" s="115" t="s">
        <v>5134</v>
      </c>
      <c r="D79" s="112" t="str">
        <f>+"Torre de ángulo menor tipo A"&amp;IF(MID(C79,3,3)="220","C",IF(MID(C79,3,3)="138","S",""))&amp;IF(MID(C79,10,1)="D",2,1)&amp;" (30°)Tipo A"&amp;IF(MID(C79,3,3)="220","C",IF(MID(C79,3,3)="138","S",""))&amp;IF(MID(C79,10,1)="D",2,1)&amp;RIGHT(C79,2)</f>
        <v>Torre de ángulo menor tipo AC2 (30°)Tipo AC2±0</v>
      </c>
      <c r="E79" s="140" t="s">
        <v>5072</v>
      </c>
      <c r="F79" s="141">
        <v>0</v>
      </c>
      <c r="G79" s="142">
        <f>VLOOKUP(C79,'[8]Resumen Peso'!$B$1:$D$65536,3,0)*$C$14</f>
        <v>18642.594958920108</v>
      </c>
      <c r="H79" s="143"/>
      <c r="I79" s="144"/>
      <c r="J79" s="111">
        <f>+VLOOKUP(C79,'[8]Resumen Peso'!$B$1:$D$65536,3,0)</f>
        <v>11574.987539260892</v>
      </c>
      <c r="N79" s="118"/>
      <c r="O79" s="118"/>
      <c r="P79" s="118"/>
      <c r="Q79" s="118"/>
      <c r="R79" s="118"/>
    </row>
    <row r="80" spans="1:18" x14ac:dyDescent="0.2">
      <c r="A80" s="114"/>
      <c r="B80" s="139">
        <f t="shared" si="0"/>
        <v>64</v>
      </c>
      <c r="C80" s="115" t="s">
        <v>5135</v>
      </c>
      <c r="D80" s="112" t="str">
        <f>+"Torre de ángulo menor tipo A"&amp;IF(MID(C80,3,3)="220","C",IF(MID(C80,3,3)="138","S",""))&amp;IF(MID(C80,10,1)="D",2,1)&amp;" (30°)Tipo A"&amp;IF(MID(C80,3,3)="220","C",IF(MID(C80,3,3)="138","S",""))&amp;IF(MID(C80,10,1)="D",2,1)&amp;RIGHT(C80,2)</f>
        <v>Torre de ángulo menor tipo AC2 (30°)Tipo AC2+3</v>
      </c>
      <c r="E80" s="140" t="s">
        <v>5072</v>
      </c>
      <c r="F80" s="141">
        <v>0</v>
      </c>
      <c r="G80" s="142">
        <f>VLOOKUP(C80,'[8]Resumen Peso'!$B$1:$D$65536,3,0)*$C$14</f>
        <v>20488.211859853196</v>
      </c>
      <c r="H80" s="143"/>
      <c r="I80" s="144"/>
      <c r="J80" s="111">
        <f>+VLOOKUP(C80,'[8]Resumen Peso'!$B$1:$D$65536,3,0)</f>
        <v>12720.91130564772</v>
      </c>
      <c r="N80" s="118"/>
      <c r="O80" s="118"/>
      <c r="P80" s="118"/>
      <c r="Q80" s="118"/>
      <c r="R80" s="118"/>
    </row>
    <row r="81" spans="1:18" x14ac:dyDescent="0.2">
      <c r="A81" s="114"/>
      <c r="B81" s="139">
        <f t="shared" si="0"/>
        <v>65</v>
      </c>
      <c r="C81" s="115" t="s">
        <v>5136</v>
      </c>
      <c r="D81" s="112" t="str">
        <f>+"Torre de ángulo mayor tipo B"&amp;IF(MID(C81,3,3)="220","C",IF(MID(C81,3,3)="138","S",""))&amp;IF(MID(C81,10,1)="D",2,1)&amp;" (65°)Tipo B"&amp;IF(MID(C81,3,3)="220","C",IF(MID(C81,3,3)="138","S",""))&amp;IF(MID(C81,10,1)="D",2,1)&amp;RIGHT(C81,2)</f>
        <v>Torre de ángulo mayor tipo BC2 (65°)Tipo BC2-3</v>
      </c>
      <c r="E81" s="140" t="s">
        <v>5072</v>
      </c>
      <c r="F81" s="141">
        <v>0</v>
      </c>
      <c r="G81" s="142">
        <f>VLOOKUP(C81,'[8]Resumen Peso'!$B$1:$D$65536,3,0)*$C$14</f>
        <v>22667.382069791289</v>
      </c>
      <c r="H81" s="143"/>
      <c r="I81" s="144"/>
      <c r="J81" s="111">
        <f>+VLOOKUP(C81,'[8]Resumen Peso'!$B$1:$D$65536,3,0)</f>
        <v>14073.934749087006</v>
      </c>
      <c r="N81" s="118"/>
      <c r="O81" s="118"/>
      <c r="P81" s="118"/>
      <c r="Q81" s="118"/>
      <c r="R81" s="118"/>
    </row>
    <row r="82" spans="1:18" x14ac:dyDescent="0.2">
      <c r="A82" s="114"/>
      <c r="B82" s="139">
        <f t="shared" ref="B82:B145" si="1">1+B81</f>
        <v>66</v>
      </c>
      <c r="C82" s="115" t="s">
        <v>5137</v>
      </c>
      <c r="D82" s="112" t="str">
        <f>+"Torre de ángulo mayor tipo B"&amp;IF(MID(C82,3,3)="220","C",IF(MID(C82,3,3)="138","S",""))&amp;IF(MID(C82,10,1)="D",2,1)&amp;" (65°)Tipo B"&amp;IF(MID(C82,3,3)="220","C",IF(MID(C82,3,3)="138","S",""))&amp;IF(MID(C82,10,1)="D",2,1)&amp;RIGHT(C82,2)</f>
        <v>Torre de ángulo mayor tipo BC2 (65°)Tipo BC2±0</v>
      </c>
      <c r="E82" s="140" t="s">
        <v>5072</v>
      </c>
      <c r="F82" s="141">
        <v>0</v>
      </c>
      <c r="G82" s="142">
        <f>VLOOKUP(C82,'[8]Resumen Peso'!$B$1:$D$65536,3,0)*$C$14</f>
        <v>25242.073574377824</v>
      </c>
      <c r="H82" s="143"/>
      <c r="I82" s="144"/>
      <c r="J82" s="111">
        <f>+VLOOKUP(C82,'[8]Resumen Peso'!$B$1:$D$65536,3,0)</f>
        <v>15672.533128159248</v>
      </c>
      <c r="N82" s="118"/>
      <c r="O82" s="118"/>
      <c r="P82" s="118"/>
      <c r="Q82" s="118"/>
      <c r="R82" s="118"/>
    </row>
    <row r="83" spans="1:18" x14ac:dyDescent="0.2">
      <c r="A83" s="114"/>
      <c r="B83" s="139">
        <f t="shared" si="1"/>
        <v>67</v>
      </c>
      <c r="C83" s="115" t="s">
        <v>5138</v>
      </c>
      <c r="D83" s="112" t="str">
        <f>+"Torre de ángulo mayor tipo B"&amp;IF(MID(C83,3,3)="220","C",IF(MID(C83,3,3)="138","S",""))&amp;IF(MID(C83,10,1)="D",2,1)&amp;" (65°)Tipo B"&amp;IF(MID(C83,3,3)="220","C",IF(MID(C83,3,3)="138","S",""))&amp;IF(MID(C83,10,1)="D",2,1)&amp;RIGHT(C83,2)</f>
        <v>Torre de ángulo mayor tipo BC2 (65°)Tipo BC2+3</v>
      </c>
      <c r="E83" s="140" t="s">
        <v>5072</v>
      </c>
      <c r="F83" s="141">
        <v>0</v>
      </c>
      <c r="G83" s="142">
        <f>VLOOKUP(C83,'[8]Resumen Peso'!$B$1:$D$65536,3,0)*$C$14</f>
        <v>28271.122403303165</v>
      </c>
      <c r="H83" s="143"/>
      <c r="I83" s="144"/>
      <c r="J83" s="111">
        <f>+VLOOKUP(C83,'[8]Resumen Peso'!$B$1:$D$65536,3,0)</f>
        <v>17553.237103538358</v>
      </c>
      <c r="N83" s="118"/>
      <c r="O83" s="118"/>
      <c r="P83" s="118"/>
      <c r="Q83" s="118"/>
      <c r="R83" s="118"/>
    </row>
    <row r="84" spans="1:18" x14ac:dyDescent="0.2">
      <c r="A84" s="114"/>
      <c r="B84" s="139">
        <f t="shared" si="1"/>
        <v>68</v>
      </c>
      <c r="C84" s="115" t="s">
        <v>5139</v>
      </c>
      <c r="D84" s="112" t="str">
        <f>+"Torre de anclaje, retención intermedia y terminal (15°) Tipo R"&amp;IF(MID(C84,3,3)="220","C",IF(MID(C84,3,3)="138","S",""))&amp;IF(MID(C84,10,1)="D",2,1)&amp;RIGHT(C84,2)</f>
        <v>Torre de anclaje, retención intermedia y terminal (15°) Tipo RC2-3</v>
      </c>
      <c r="E84" s="140" t="s">
        <v>5072</v>
      </c>
      <c r="F84" s="141">
        <v>0</v>
      </c>
      <c r="G84" s="142">
        <f>VLOOKUP(C84,'[8]Resumen Peso'!$B$1:$D$65536,3,0)*$C$14</f>
        <v>29185.718455123595</v>
      </c>
      <c r="H84" s="143"/>
      <c r="I84" s="144"/>
      <c r="J84" s="111">
        <f>+VLOOKUP(C84,'[8]Resumen Peso'!$B$1:$D$65536,3,0)</f>
        <v>18121.099996370951</v>
      </c>
      <c r="N84" s="118"/>
      <c r="O84" s="118"/>
      <c r="P84" s="118"/>
      <c r="Q84" s="118"/>
      <c r="R84" s="118"/>
    </row>
    <row r="85" spans="1:18" x14ac:dyDescent="0.2">
      <c r="A85" s="114"/>
      <c r="B85" s="139">
        <f t="shared" si="1"/>
        <v>69</v>
      </c>
      <c r="C85" s="115" t="s">
        <v>5140</v>
      </c>
      <c r="D85" s="112" t="str">
        <f>+"Torre de anclaje, retención intermedia y terminal (15°) Tipo R"&amp;IF(MID(C85,3,3)="220","C",IF(MID(C85,3,3)="138","S",""))&amp;IF(MID(C85,10,1)="D",2,1)&amp;RIGHT(C85,2)</f>
        <v>Torre de anclaje, retención intermedia y terminal (15°) Tipo RC2±0</v>
      </c>
      <c r="E85" s="140" t="s">
        <v>5072</v>
      </c>
      <c r="F85" s="141">
        <v>0</v>
      </c>
      <c r="G85" s="142">
        <f>VLOOKUP(C85,'[8]Resumen Peso'!$B$1:$D$65536,3,0)*$C$14</f>
        <v>32537.032837373015</v>
      </c>
      <c r="H85" s="143"/>
      <c r="I85" s="144"/>
      <c r="J85" s="111">
        <f>+VLOOKUP(C85,'[8]Resumen Peso'!$B$1:$D$65536,3,0)</f>
        <v>20201.895202197269</v>
      </c>
      <c r="N85" s="118"/>
      <c r="O85" s="118"/>
      <c r="P85" s="118"/>
      <c r="Q85" s="118"/>
      <c r="R85" s="118"/>
    </row>
    <row r="86" spans="1:18" x14ac:dyDescent="0.2">
      <c r="A86" s="114"/>
      <c r="B86" s="139">
        <f t="shared" si="1"/>
        <v>70</v>
      </c>
      <c r="C86" s="115" t="s">
        <v>5141</v>
      </c>
      <c r="D86" s="112" t="str">
        <f>+"Torre de anclaje, retención intermedia y terminal (15°) Tipo R"&amp;IF(MID(C86,3,3)="220","C",IF(MID(C86,3,3)="138","S",""))&amp;IF(MID(C86,10,1)="D",2,1)&amp;RIGHT(C86,2)</f>
        <v>Torre de anclaje, retención intermedia y terminal (15°) Tipo RC2+3</v>
      </c>
      <c r="E86" s="140" t="s">
        <v>5072</v>
      </c>
      <c r="F86" s="141">
        <v>0</v>
      </c>
      <c r="G86" s="142">
        <f>VLOOKUP(C86,'[8]Resumen Peso'!$B$1:$D$65536,3,0)*$C$14</f>
        <v>35888.347219622432</v>
      </c>
      <c r="H86" s="143"/>
      <c r="I86" s="144"/>
      <c r="J86" s="111">
        <f>+VLOOKUP(C86,'[8]Resumen Peso'!$B$1:$D$65536,3,0)</f>
        <v>22282.690408023587</v>
      </c>
      <c r="N86" s="118"/>
      <c r="O86" s="118"/>
      <c r="P86" s="118"/>
      <c r="Q86" s="118"/>
      <c r="R86" s="118"/>
    </row>
    <row r="87" spans="1:18" x14ac:dyDescent="0.2">
      <c r="A87" s="114"/>
      <c r="B87" s="139">
        <f t="shared" si="1"/>
        <v>71</v>
      </c>
      <c r="C87" s="115" t="s">
        <v>5142</v>
      </c>
      <c r="D87" s="112" t="str">
        <f>+"Torre de suspensión tipo S"&amp;IF(MID(C87,3,3)="220","C",IF(MID(C87,3,3)="138","S",""))&amp;IF(MID(C87,10,1)="D",2,1)&amp;" (5°)Tipo S"&amp;IF(MID(C87,3,3)="220","C",IF(MID(C87,3,3)="138","S",""))&amp;IF(MID(C87,10,1)="D",2,1)&amp;RIGHT(C87,2)</f>
        <v>Torre de suspensión tipo SC1 (5°)Tipo SC1-6</v>
      </c>
      <c r="E87" s="140" t="s">
        <v>5072</v>
      </c>
      <c r="F87" s="141">
        <v>0</v>
      </c>
      <c r="G87" s="142">
        <f>VLOOKUP(C87,'[8]Resumen Peso'!$B$1:$D$65536,3,0)*$C$14</f>
        <v>7428.2775434392779</v>
      </c>
      <c r="H87" s="143"/>
      <c r="I87" s="144"/>
      <c r="J87" s="111">
        <f>+VLOOKUP(C87,'[8]Resumen Peso'!$B$1:$D$65536,3,0)</f>
        <v>4612.1379664658962</v>
      </c>
      <c r="N87" s="118"/>
      <c r="O87" s="118"/>
      <c r="P87" s="118"/>
      <c r="Q87" s="118"/>
      <c r="R87" s="118"/>
    </row>
    <row r="88" spans="1:18" x14ac:dyDescent="0.2">
      <c r="A88" s="114"/>
      <c r="B88" s="139">
        <f t="shared" si="1"/>
        <v>72</v>
      </c>
      <c r="C88" s="115" t="s">
        <v>5143</v>
      </c>
      <c r="D88" s="112" t="str">
        <f>+"Torre de suspensión tipo S"&amp;IF(MID(C88,3,3)="220","C",IF(MID(C88,3,3)="138","S",""))&amp;IF(MID(C88,10,1)="D",2,1)&amp;" (5°)Tipo S"&amp;IF(MID(C88,3,3)="220","C",IF(MID(C88,3,3)="138","S",""))&amp;IF(MID(C88,10,1)="D",2,1)&amp;RIGHT(C88,2)</f>
        <v>Torre de suspensión tipo SC1 (5°)Tipo SC1-3</v>
      </c>
      <c r="E88" s="140" t="s">
        <v>5072</v>
      </c>
      <c r="F88" s="141">
        <v>0</v>
      </c>
      <c r="G88" s="142">
        <f>VLOOKUP(C88,'[8]Resumen Peso'!$B$1:$D$65536,3,0)*$C$14</f>
        <v>8499.0202524034976</v>
      </c>
      <c r="H88" s="143"/>
      <c r="I88" s="144"/>
      <c r="J88" s="111">
        <f>+VLOOKUP(C88,'[8]Resumen Peso'!$B$1:$D$65536,3,0)</f>
        <v>5276.9506463168364</v>
      </c>
      <c r="N88" s="118"/>
      <c r="O88" s="118"/>
      <c r="P88" s="118"/>
      <c r="Q88" s="118"/>
      <c r="R88" s="118"/>
    </row>
    <row r="89" spans="1:18" x14ac:dyDescent="0.2">
      <c r="A89" s="114"/>
      <c r="B89" s="139">
        <f t="shared" si="1"/>
        <v>73</v>
      </c>
      <c r="C89" s="115" t="s">
        <v>5144</v>
      </c>
      <c r="D89" s="112" t="str">
        <f>+"Torre de suspensión tipo S"&amp;IF(MID(C89,3,3)="220","C",IF(MID(C89,3,3)="138","S",""))&amp;IF(MID(C89,10,1)="D",2,1)&amp;" (5°)Tipo S"&amp;IF(MID(C89,3,3)="220","C",IF(MID(C89,3,3)="138","S",""))&amp;IF(MID(C89,10,1)="D",2,1)&amp;RIGHT(C89,2)</f>
        <v>Torre de suspensión tipo SC1 (5°)Tipo SC1±0</v>
      </c>
      <c r="E89" s="140" t="s">
        <v>5072</v>
      </c>
      <c r="F89" s="141">
        <v>0</v>
      </c>
      <c r="G89" s="142">
        <f>VLOOKUP(C89,'[8]Resumen Peso'!$B$1:$D$65536,3,0)*$C$14</f>
        <v>9560.2027586091081</v>
      </c>
      <c r="H89" s="143"/>
      <c r="I89" s="144"/>
      <c r="J89" s="111">
        <f>+VLOOKUP(C89,'[8]Resumen Peso'!$B$1:$D$65536,3,0)</f>
        <v>5935.8274986691067</v>
      </c>
      <c r="N89" s="118"/>
      <c r="O89" s="118"/>
      <c r="P89" s="118"/>
      <c r="Q89" s="118"/>
      <c r="R89" s="118"/>
    </row>
    <row r="90" spans="1:18" x14ac:dyDescent="0.2">
      <c r="A90" s="114"/>
      <c r="B90" s="139">
        <f t="shared" si="1"/>
        <v>74</v>
      </c>
      <c r="C90" s="115" t="s">
        <v>5145</v>
      </c>
      <c r="D90" s="112" t="str">
        <f>+"Torre de suspensión tipo S"&amp;IF(MID(C90,3,3)="220","C",IF(MID(C90,3,3)="138","S",""))&amp;IF(MID(C90,10,1)="D",2,1)&amp;" (5°)Tipo S"&amp;IF(MID(C90,3,3)="220","C",IF(MID(C90,3,3)="138","S",""))&amp;IF(MID(C90,10,1)="D",2,1)&amp;RIGHT(C90,2)</f>
        <v>Torre de suspensión tipo SC1 (5°)Tipo SC1+3</v>
      </c>
      <c r="E90" s="140" t="s">
        <v>5072</v>
      </c>
      <c r="F90" s="141">
        <v>0</v>
      </c>
      <c r="G90" s="142">
        <f>VLOOKUP(C90,'[8]Resumen Peso'!$B$1:$D$65536,3,0)*$C$14</f>
        <v>10611.825062056112</v>
      </c>
      <c r="H90" s="143"/>
      <c r="I90" s="144"/>
      <c r="J90" s="111">
        <f>+VLOOKUP(C90,'[8]Resumen Peso'!$B$1:$D$65536,3,0)</f>
        <v>6588.7685235227091</v>
      </c>
      <c r="N90" s="118"/>
      <c r="O90" s="118"/>
      <c r="P90" s="118"/>
      <c r="Q90" s="118"/>
      <c r="R90" s="118"/>
    </row>
    <row r="91" spans="1:18" x14ac:dyDescent="0.2">
      <c r="A91" s="114"/>
      <c r="B91" s="139">
        <f t="shared" si="1"/>
        <v>75</v>
      </c>
      <c r="C91" s="115" t="s">
        <v>5146</v>
      </c>
      <c r="D91" s="112" t="str">
        <f>+"Torre de suspensión tipo S"&amp;IF(MID(C91,3,3)="220","C",IF(MID(C91,3,3)="138","S",""))&amp;IF(MID(C91,10,1)="D",2,1)&amp;" (5°)Tipo S"&amp;IF(MID(C91,3,3)="220","C",IF(MID(C91,3,3)="138","S",""))&amp;IF(MID(C91,10,1)="D",2,1)&amp;RIGHT(C91,2)</f>
        <v>Torre de suspensión tipo SC1 (5°)Tipo SC1+6</v>
      </c>
      <c r="E91" s="140" t="s">
        <v>5072</v>
      </c>
      <c r="F91" s="141">
        <v>0</v>
      </c>
      <c r="G91" s="142">
        <f>VLOOKUP(C91,'[8]Resumen Peso'!$B$1:$D$65536,3,0)*$C$14</f>
        <v>11663.447365503112</v>
      </c>
      <c r="H91" s="143"/>
      <c r="I91" s="144"/>
      <c r="J91" s="111">
        <f>+VLOOKUP(C91,'[8]Resumen Peso'!$B$1:$D$65536,3,0)</f>
        <v>7241.7095483763096</v>
      </c>
      <c r="N91" s="118"/>
      <c r="O91" s="118"/>
      <c r="P91" s="118"/>
      <c r="Q91" s="118"/>
      <c r="R91" s="118"/>
    </row>
    <row r="92" spans="1:18" x14ac:dyDescent="0.2">
      <c r="A92" s="114"/>
      <c r="B92" s="139">
        <f t="shared" si="1"/>
        <v>76</v>
      </c>
      <c r="C92" s="115" t="s">
        <v>5147</v>
      </c>
      <c r="D92" s="112" t="str">
        <f>+"Torre de ángulo menor tipo A"&amp;IF(MID(C92,3,3)="220","C",IF(MID(C92,3,3)="138","S",""))&amp;IF(MID(C92,10,1)="D",2,1)&amp;" (30°)Tipo A"&amp;IF(MID(C92,3,3)="220","C",IF(MID(C92,3,3)="138","S",""))&amp;IF(MID(C92,10,1)="D",2,1)&amp;RIGHT(C92,2)</f>
        <v>Torre de ángulo menor tipo AC1 (30°)Tipo AC1-3</v>
      </c>
      <c r="E92" s="140" t="s">
        <v>5072</v>
      </c>
      <c r="F92" s="141">
        <v>0</v>
      </c>
      <c r="G92" s="142">
        <f>VLOOKUP(C92,'[8]Resumen Peso'!$B$1:$D$65536,3,0)*$C$14</f>
        <v>13075.661396599333</v>
      </c>
      <c r="H92" s="143"/>
      <c r="I92" s="144"/>
      <c r="J92" s="111">
        <f>+VLOOKUP(C92,'[8]Resumen Peso'!$B$1:$D$65536,3,0)</f>
        <v>8118.5381148247134</v>
      </c>
      <c r="N92" s="118"/>
      <c r="O92" s="118"/>
      <c r="P92" s="118"/>
      <c r="Q92" s="118"/>
      <c r="R92" s="118"/>
    </row>
    <row r="93" spans="1:18" x14ac:dyDescent="0.2">
      <c r="A93" s="114"/>
      <c r="B93" s="139">
        <f t="shared" si="1"/>
        <v>77</v>
      </c>
      <c r="C93" s="115" t="s">
        <v>5148</v>
      </c>
      <c r="D93" s="112" t="str">
        <f>+"Torre de ángulo menor tipo A"&amp;IF(MID(C93,3,3)="220","C",IF(MID(C93,3,3)="138","S",""))&amp;IF(MID(C93,10,1)="D",2,1)&amp;" (30°)Tipo A"&amp;IF(MID(C93,3,3)="220","C",IF(MID(C93,3,3)="138","S",""))&amp;IF(MID(C93,10,1)="D",2,1)&amp;RIGHT(C93,2)</f>
        <v>Torre de ángulo menor tipo AC1 (30°)Tipo AC1±0</v>
      </c>
      <c r="E93" s="140" t="s">
        <v>5072</v>
      </c>
      <c r="F93" s="141">
        <v>0</v>
      </c>
      <c r="G93" s="142">
        <f>VLOOKUP(C93,'[8]Resumen Peso'!$B$1:$D$65536,3,0)*$C$14</f>
        <v>14512.387787568627</v>
      </c>
      <c r="H93" s="143"/>
      <c r="I93" s="144"/>
      <c r="J93" s="111">
        <f>+VLOOKUP(C93,'[8]Resumen Peso'!$B$1:$D$65536,3,0)</f>
        <v>9010.5861429797042</v>
      </c>
      <c r="N93" s="118"/>
      <c r="O93" s="118"/>
      <c r="P93" s="118"/>
      <c r="Q93" s="118"/>
      <c r="R93" s="118"/>
    </row>
    <row r="94" spans="1:18" x14ac:dyDescent="0.2">
      <c r="A94" s="114"/>
      <c r="B94" s="139">
        <f t="shared" si="1"/>
        <v>78</v>
      </c>
      <c r="C94" s="115" t="s">
        <v>5149</v>
      </c>
      <c r="D94" s="112" t="str">
        <f>+"Torre de ángulo menor tipo A"&amp;IF(MID(C94,3,3)="220","C",IF(MID(C94,3,3)="138","S",""))&amp;IF(MID(C94,10,1)="D",2,1)&amp;" (30°)Tipo A"&amp;IF(MID(C94,3,3)="220","C",IF(MID(C94,3,3)="138","S",""))&amp;IF(MID(C94,10,1)="D",2,1)&amp;RIGHT(C94,2)</f>
        <v>Torre de ángulo menor tipo AC1 (30°)Tipo AC1+3</v>
      </c>
      <c r="E94" s="140" t="s">
        <v>5072</v>
      </c>
      <c r="F94" s="141">
        <v>0</v>
      </c>
      <c r="G94" s="142">
        <f>VLOOKUP(C94,'[8]Resumen Peso'!$B$1:$D$65536,3,0)*$C$14</f>
        <v>15949.11417853792</v>
      </c>
      <c r="H94" s="143"/>
      <c r="I94" s="144"/>
      <c r="J94" s="111">
        <f>+VLOOKUP(C94,'[8]Resumen Peso'!$B$1:$D$65536,3,0)</f>
        <v>9902.634171134694</v>
      </c>
      <c r="N94" s="118"/>
      <c r="O94" s="118"/>
      <c r="P94" s="118"/>
      <c r="Q94" s="118"/>
      <c r="R94" s="118"/>
    </row>
    <row r="95" spans="1:18" x14ac:dyDescent="0.2">
      <c r="A95" s="114"/>
      <c r="B95" s="139">
        <f t="shared" si="1"/>
        <v>79</v>
      </c>
      <c r="C95" s="115" t="s">
        <v>5150</v>
      </c>
      <c r="D95" s="112" t="str">
        <f>+"Torre de ángulo mayor tipo B"&amp;IF(MID(C95,3,3)="220","C",IF(MID(C95,3,3)="138","S",""))&amp;IF(MID(C95,10,1)="D",2,1)&amp;" (65°)Tipo B"&amp;IF(MID(C95,3,3)="220","C",IF(MID(C95,3,3)="138","S",""))&amp;IF(MID(C95,10,1)="D",2,1)&amp;RIGHT(C95,2)</f>
        <v>Torre de ángulo mayor tipo BC1 (65°)Tipo BC1-3</v>
      </c>
      <c r="E95" s="140" t="s">
        <v>5072</v>
      </c>
      <c r="F95" s="141">
        <v>0</v>
      </c>
      <c r="G95" s="142">
        <f>VLOOKUP(C95,'[8]Resumen Peso'!$B$1:$D$65536,3,0)*$C$14</f>
        <v>17645.496211802394</v>
      </c>
      <c r="H95" s="143"/>
      <c r="I95" s="144"/>
      <c r="J95" s="111">
        <f>+VLOOKUP(C95,'[8]Resumen Peso'!$B$1:$D$65536,3,0)</f>
        <v>10955.899606559879</v>
      </c>
      <c r="N95" s="118"/>
      <c r="O95" s="118"/>
      <c r="P95" s="118"/>
      <c r="Q95" s="118"/>
      <c r="R95" s="118"/>
    </row>
    <row r="96" spans="1:18" x14ac:dyDescent="0.2">
      <c r="A96" s="114"/>
      <c r="B96" s="139">
        <f t="shared" si="1"/>
        <v>80</v>
      </c>
      <c r="C96" s="115" t="s">
        <v>5151</v>
      </c>
      <c r="D96" s="112" t="str">
        <f>+"Torre de ángulo mayor tipo B"&amp;IF(MID(C96,3,3)="220","C",IF(MID(C96,3,3)="138","S",""))&amp;IF(MID(C96,10,1)="D",2,1)&amp;" (65°)Tipo B"&amp;IF(MID(C96,3,3)="220","C",IF(MID(C96,3,3)="138","S",""))&amp;IF(MID(C96,10,1)="D",2,1)&amp;RIGHT(C96,2)</f>
        <v>Torre de ángulo mayor tipo BC1 (65°)Tipo BC1±0</v>
      </c>
      <c r="E96" s="140" t="s">
        <v>5072</v>
      </c>
      <c r="F96" s="141">
        <v>0</v>
      </c>
      <c r="G96" s="142">
        <f>VLOOKUP(C96,'[8]Resumen Peso'!$B$1:$D$65536,3,0)*$C$14</f>
        <v>19649.773064367921</v>
      </c>
      <c r="H96" s="143"/>
      <c r="I96" s="144"/>
      <c r="J96" s="111">
        <f>+VLOOKUP(C96,'[8]Resumen Peso'!$B$1:$D$65536,3,0)</f>
        <v>12200.33363759452</v>
      </c>
      <c r="N96" s="118"/>
      <c r="O96" s="118"/>
      <c r="P96" s="118"/>
      <c r="Q96" s="118"/>
      <c r="R96" s="118"/>
    </row>
    <row r="97" spans="1:18" x14ac:dyDescent="0.2">
      <c r="A97" s="114"/>
      <c r="B97" s="139">
        <f t="shared" si="1"/>
        <v>81</v>
      </c>
      <c r="C97" s="115" t="s">
        <v>5152</v>
      </c>
      <c r="D97" s="112" t="str">
        <f>+"Torre de ángulo mayor tipo B"&amp;IF(MID(C97,3,3)="220","C",IF(MID(C97,3,3)="138","S",""))&amp;IF(MID(C97,10,1)="D",2,1)&amp;" (65°)Tipo B"&amp;IF(MID(C97,3,3)="220","C",IF(MID(C97,3,3)="138","S",""))&amp;IF(MID(C97,10,1)="D",2,1)&amp;RIGHT(C97,2)</f>
        <v>Torre de ángulo mayor tipo BC1 (65°)Tipo BC1+3</v>
      </c>
      <c r="E97" s="140" t="s">
        <v>5072</v>
      </c>
      <c r="F97" s="141">
        <v>0</v>
      </c>
      <c r="G97" s="142">
        <f>VLOOKUP(C97,'[8]Resumen Peso'!$B$1:$D$65536,3,0)*$C$14</f>
        <v>22007.745832092074</v>
      </c>
      <c r="H97" s="143"/>
      <c r="I97" s="144"/>
      <c r="J97" s="111">
        <f>+VLOOKUP(C97,'[8]Resumen Peso'!$B$1:$D$65536,3,0)</f>
        <v>13664.373674105864</v>
      </c>
      <c r="N97" s="118"/>
      <c r="O97" s="118"/>
      <c r="P97" s="118"/>
      <c r="Q97" s="118"/>
      <c r="R97" s="118"/>
    </row>
    <row r="98" spans="1:18" x14ac:dyDescent="0.2">
      <c r="A98" s="114"/>
      <c r="B98" s="139">
        <f t="shared" si="1"/>
        <v>82</v>
      </c>
      <c r="C98" s="115" t="s">
        <v>5153</v>
      </c>
      <c r="D98" s="112" t="str">
        <f>+"Torre de anclaje, retención intermedia y terminal (15°) Tipo R"&amp;IF(MID(C98,3,3)="220","C",IF(MID(C98,3,3)="138","S",""))&amp;IF(MID(C98,10,1)="D",2,1)&amp;RIGHT(C98,2)</f>
        <v>Torre de anclaje, retención intermedia y terminal (15°) Tipo RC1-3</v>
      </c>
      <c r="E98" s="140" t="s">
        <v>5072</v>
      </c>
      <c r="F98" s="141">
        <v>0</v>
      </c>
      <c r="G98" s="142">
        <f>VLOOKUP(C98,'[8]Resumen Peso'!$B$1:$D$65536,3,0)*$C$14</f>
        <v>22719.716059533315</v>
      </c>
      <c r="H98" s="143"/>
      <c r="I98" s="144"/>
      <c r="J98" s="111">
        <f>+VLOOKUP(C98,'[8]Resumen Peso'!$B$1:$D$65536,3,0)</f>
        <v>14106.428362796823</v>
      </c>
      <c r="N98" s="118"/>
      <c r="O98" s="118"/>
      <c r="P98" s="118"/>
      <c r="Q98" s="118"/>
      <c r="R98" s="118"/>
    </row>
    <row r="99" spans="1:18" x14ac:dyDescent="0.2">
      <c r="A99" s="114"/>
      <c r="B99" s="139">
        <f t="shared" si="1"/>
        <v>83</v>
      </c>
      <c r="C99" s="115" t="s">
        <v>5154</v>
      </c>
      <c r="D99" s="112" t="str">
        <f>+"Torre de anclaje, retención intermedia y terminal (15°) Tipo R"&amp;IF(MID(C99,3,3)="220","C",IF(MID(C99,3,3)="138","S",""))&amp;IF(MID(C99,10,1)="D",2,1)&amp;RIGHT(C99,2)</f>
        <v>Torre de anclaje, retención intermedia y terminal (15°) Tipo RC1±0</v>
      </c>
      <c r="E99" s="140" t="s">
        <v>5072</v>
      </c>
      <c r="F99" s="141">
        <v>0</v>
      </c>
      <c r="G99" s="142">
        <f>VLOOKUP(C99,'[8]Resumen Peso'!$B$1:$D$65536,3,0)*$C$14</f>
        <v>25328.557479970252</v>
      </c>
      <c r="H99" s="143"/>
      <c r="I99" s="144"/>
      <c r="J99" s="111">
        <f>+VLOOKUP(C99,'[8]Resumen Peso'!$B$1:$D$65536,3,0)</f>
        <v>15726.230058859335</v>
      </c>
      <c r="N99" s="118"/>
      <c r="O99" s="118"/>
      <c r="P99" s="118"/>
      <c r="Q99" s="118"/>
      <c r="R99" s="118"/>
    </row>
    <row r="100" spans="1:18" x14ac:dyDescent="0.2">
      <c r="A100" s="114"/>
      <c r="B100" s="139">
        <f t="shared" si="1"/>
        <v>84</v>
      </c>
      <c r="C100" s="115" t="s">
        <v>5155</v>
      </c>
      <c r="D100" s="112" t="str">
        <f>+"Torre de anclaje, retención intermedia y terminal (15°) Tipo R"&amp;IF(MID(C100,3,3)="220","C",IF(MID(C100,3,3)="138","S",""))&amp;IF(MID(C100,10,1)="D",2,1)&amp;RIGHT(C100,2)</f>
        <v>Torre de anclaje, retención intermedia y terminal (15°) Tipo RC1+3</v>
      </c>
      <c r="E100" s="140" t="s">
        <v>5072</v>
      </c>
      <c r="F100" s="141">
        <v>0</v>
      </c>
      <c r="G100" s="142">
        <f>VLOOKUP(C100,'[8]Resumen Peso'!$B$1:$D$65536,3,0)*$C$14</f>
        <v>27937.398900407185</v>
      </c>
      <c r="H100" s="143"/>
      <c r="I100" s="144"/>
      <c r="J100" s="111">
        <f>+VLOOKUP(C100,'[8]Resumen Peso'!$B$1:$D$65536,3,0)</f>
        <v>17346.031754921845</v>
      </c>
      <c r="N100" s="118"/>
      <c r="O100" s="118"/>
      <c r="P100" s="118"/>
      <c r="Q100" s="118"/>
      <c r="R100" s="118"/>
    </row>
    <row r="101" spans="1:18" x14ac:dyDescent="0.2">
      <c r="A101" s="114"/>
      <c r="B101" s="139">
        <f t="shared" si="1"/>
        <v>85</v>
      </c>
      <c r="C101" s="115" t="s">
        <v>5156</v>
      </c>
      <c r="D101" s="112" t="str">
        <f>+"Torre de suspensión tipo S"&amp;IF(MID(C101,3,3)="220","C",IF(MID(C101,3,3)="138","S",""))&amp;IF(MID(C101,10,1)="D",2,1)&amp;" (5°)Tipo S"&amp;IF(MID(C101,3,3)="220","C",IF(MID(C101,3,3)="138","S",""))&amp;IF(MID(C101,10,1)="D",2,1)&amp;RIGHT(C101,2)</f>
        <v>Torre de suspensión tipo SC1 (5°)Tipo SC1-6</v>
      </c>
      <c r="E101" s="140" t="s">
        <v>5072</v>
      </c>
      <c r="F101" s="141">
        <v>0</v>
      </c>
      <c r="G101" s="142">
        <f>VLOOKUP(C101,'[8]Resumen Peso'!$B$1:$D$65536,3,0)*$C$14</f>
        <v>6773.6006521312393</v>
      </c>
      <c r="H101" s="143"/>
      <c r="I101" s="144"/>
      <c r="J101" s="111">
        <f>+VLOOKUP(C101,'[8]Resumen Peso'!$B$1:$D$65536,3,0)</f>
        <v>4205.6560965421631</v>
      </c>
      <c r="N101" s="118"/>
      <c r="O101" s="118"/>
      <c r="P101" s="118"/>
      <c r="Q101" s="118"/>
      <c r="R101" s="118"/>
    </row>
    <row r="102" spans="1:18" x14ac:dyDescent="0.2">
      <c r="A102" s="114"/>
      <c r="B102" s="139">
        <f t="shared" si="1"/>
        <v>86</v>
      </c>
      <c r="C102" s="115" t="s">
        <v>5157</v>
      </c>
      <c r="D102" s="112" t="str">
        <f>+"Torre de suspensión tipo S"&amp;IF(MID(C102,3,3)="220","C",IF(MID(C102,3,3)="138","S",""))&amp;IF(MID(C102,10,1)="D",2,1)&amp;" (5°)Tipo S"&amp;IF(MID(C102,3,3)="220","C",IF(MID(C102,3,3)="138","S",""))&amp;IF(MID(C102,10,1)="D",2,1)&amp;RIGHT(C102,2)</f>
        <v>Torre de suspensión tipo SC1 (5°)Tipo SC1-3</v>
      </c>
      <c r="E102" s="140" t="s">
        <v>5072</v>
      </c>
      <c r="F102" s="141">
        <v>0</v>
      </c>
      <c r="G102" s="142">
        <f>VLOOKUP(C102,'[8]Resumen Peso'!$B$1:$D$65536,3,0)*$C$14</f>
        <v>7749.9755209069135</v>
      </c>
      <c r="H102" s="143"/>
      <c r="I102" s="144"/>
      <c r="J102" s="111">
        <f>+VLOOKUP(C102,'[8]Resumen Peso'!$B$1:$D$65536,3,0)</f>
        <v>4811.8767951428354</v>
      </c>
      <c r="N102" s="118"/>
      <c r="O102" s="118"/>
      <c r="P102" s="118"/>
      <c r="Q102" s="118"/>
      <c r="R102" s="118"/>
    </row>
    <row r="103" spans="1:18" x14ac:dyDescent="0.2">
      <c r="A103" s="114"/>
      <c r="B103" s="139">
        <f t="shared" si="1"/>
        <v>87</v>
      </c>
      <c r="C103" s="115" t="s">
        <v>5158</v>
      </c>
      <c r="D103" s="112" t="str">
        <f>+"Torre de suspensión tipo S"&amp;IF(MID(C103,3,3)="220","C",IF(MID(C103,3,3)="138","S",""))&amp;IF(MID(C103,10,1)="D",2,1)&amp;" (5°)Tipo S"&amp;IF(MID(C103,3,3)="220","C",IF(MID(C103,3,3)="138","S",""))&amp;IF(MID(C103,10,1)="D",2,1)&amp;RIGHT(C103,2)</f>
        <v>Torre de suspensión tipo SC1 (5°)Tipo SC1±0</v>
      </c>
      <c r="E103" s="140" t="s">
        <v>5072</v>
      </c>
      <c r="F103" s="141">
        <v>0</v>
      </c>
      <c r="G103" s="142">
        <f>VLOOKUP(C103,'[8]Resumen Peso'!$B$1:$D$65536,3,0)*$C$14</f>
        <v>8717.6327569256628</v>
      </c>
      <c r="H103" s="143"/>
      <c r="I103" s="144"/>
      <c r="J103" s="111">
        <f>+VLOOKUP(C103,'[8]Resumen Peso'!$B$1:$D$65536,3,0)</f>
        <v>5412.6848089345731</v>
      </c>
      <c r="N103" s="118"/>
      <c r="O103" s="118"/>
      <c r="P103" s="118"/>
      <c r="Q103" s="118"/>
      <c r="R103" s="118"/>
    </row>
    <row r="104" spans="1:18" x14ac:dyDescent="0.2">
      <c r="A104" s="114"/>
      <c r="B104" s="139">
        <f t="shared" si="1"/>
        <v>88</v>
      </c>
      <c r="C104" s="115" t="s">
        <v>5159</v>
      </c>
      <c r="D104" s="112" t="str">
        <f>+"Torre de suspensión tipo S"&amp;IF(MID(C104,3,3)="220","C",IF(MID(C104,3,3)="138","S",""))&amp;IF(MID(C104,10,1)="D",2,1)&amp;" (5°)Tipo S"&amp;IF(MID(C104,3,3)="220","C",IF(MID(C104,3,3)="138","S",""))&amp;IF(MID(C104,10,1)="D",2,1)&amp;RIGHT(C104,2)</f>
        <v>Torre de suspensión tipo SC1 (5°)Tipo SC1+3</v>
      </c>
      <c r="E104" s="140" t="s">
        <v>5072</v>
      </c>
      <c r="F104" s="141">
        <v>0</v>
      </c>
      <c r="G104" s="142">
        <f>VLOOKUP(C104,'[8]Resumen Peso'!$B$1:$D$65536,3,0)*$C$14</f>
        <v>9676.5723601874852</v>
      </c>
      <c r="H104" s="143"/>
      <c r="I104" s="144"/>
      <c r="J104" s="111">
        <f>+VLOOKUP(C104,'[8]Resumen Peso'!$B$1:$D$65536,3,0)</f>
        <v>6008.0801379173763</v>
      </c>
      <c r="N104" s="118"/>
      <c r="O104" s="118"/>
      <c r="P104" s="118"/>
      <c r="Q104" s="118"/>
      <c r="R104" s="118"/>
    </row>
    <row r="105" spans="1:18" x14ac:dyDescent="0.2">
      <c r="A105" s="114"/>
      <c r="B105" s="139">
        <f t="shared" si="1"/>
        <v>89</v>
      </c>
      <c r="C105" s="115" t="s">
        <v>5160</v>
      </c>
      <c r="D105" s="112" t="str">
        <f>+"Torre de suspensión tipo S"&amp;IF(MID(C105,3,3)="220","C",IF(MID(C105,3,3)="138","S",""))&amp;IF(MID(C105,10,1)="D",2,1)&amp;" (5°)Tipo S"&amp;IF(MID(C105,3,3)="220","C",IF(MID(C105,3,3)="138","S",""))&amp;IF(MID(C105,10,1)="D",2,1)&amp;RIGHT(C105,2)</f>
        <v>Torre de suspensión tipo SC1 (5°)Tipo SC1+6</v>
      </c>
      <c r="E105" s="140" t="s">
        <v>5072</v>
      </c>
      <c r="F105" s="141">
        <v>0</v>
      </c>
      <c r="G105" s="142">
        <f>VLOOKUP(C105,'[8]Resumen Peso'!$B$1:$D$65536,3,0)*$C$14</f>
        <v>10635.511963449308</v>
      </c>
      <c r="H105" s="143"/>
      <c r="I105" s="144"/>
      <c r="J105" s="111">
        <f>+VLOOKUP(C105,'[8]Resumen Peso'!$B$1:$D$65536,3,0)</f>
        <v>6603.4754669001786</v>
      </c>
      <c r="N105" s="118"/>
      <c r="O105" s="118"/>
      <c r="P105" s="118"/>
      <c r="Q105" s="118"/>
      <c r="R105" s="118"/>
    </row>
    <row r="106" spans="1:18" x14ac:dyDescent="0.2">
      <c r="A106" s="114"/>
      <c r="B106" s="139">
        <f t="shared" si="1"/>
        <v>90</v>
      </c>
      <c r="C106" s="115" t="s">
        <v>5161</v>
      </c>
      <c r="D106" s="112" t="str">
        <f>+"Torre de ángulo menor tipo A"&amp;IF(MID(C106,3,3)="220","C",IF(MID(C106,3,3)="138","S",""))&amp;IF(MID(C106,10,1)="D",2,1)&amp;" (30°)Tipo A"&amp;IF(MID(C106,3,3)="220","C",IF(MID(C106,3,3)="138","S",""))&amp;IF(MID(C106,10,1)="D",2,1)&amp;RIGHT(C106,2)</f>
        <v>Torre de ángulo menor tipo AC1 (30°)Tipo AC1-3</v>
      </c>
      <c r="E106" s="140" t="s">
        <v>5072</v>
      </c>
      <c r="F106" s="141">
        <v>0</v>
      </c>
      <c r="G106" s="142">
        <f>VLOOKUP(C106,'[8]Resumen Peso'!$B$1:$D$65536,3,0)*$C$14</f>
        <v>11923.263239036854</v>
      </c>
      <c r="H106" s="143"/>
      <c r="I106" s="144"/>
      <c r="J106" s="111">
        <f>+VLOOKUP(C106,'[8]Resumen Peso'!$B$1:$D$65536,3,0)</f>
        <v>7403.0264415063775</v>
      </c>
      <c r="N106" s="118"/>
      <c r="O106" s="118"/>
      <c r="P106" s="118"/>
      <c r="Q106" s="118"/>
      <c r="R106" s="118"/>
    </row>
    <row r="107" spans="1:18" x14ac:dyDescent="0.2">
      <c r="A107" s="114"/>
      <c r="B107" s="139">
        <f t="shared" si="1"/>
        <v>91</v>
      </c>
      <c r="C107" s="115" t="s">
        <v>5162</v>
      </c>
      <c r="D107" s="112" t="str">
        <f>+"Torre de ángulo menor tipo A"&amp;IF(MID(C107,3,3)="220","C",IF(MID(C107,3,3)="138","S",""))&amp;IF(MID(C107,10,1)="D",2,1)&amp;" (30°)Tipo A"&amp;IF(MID(C107,3,3)="220","C",IF(MID(C107,3,3)="138","S",""))&amp;IF(MID(C107,10,1)="D",2,1)&amp;RIGHT(C107,2)</f>
        <v>Torre de ángulo menor tipo AC1 (30°)Tipo AC1±0</v>
      </c>
      <c r="E107" s="140" t="s">
        <v>5072</v>
      </c>
      <c r="F107" s="141">
        <v>0</v>
      </c>
      <c r="G107" s="142">
        <f>VLOOKUP(C107,'[8]Resumen Peso'!$B$1:$D$65536,3,0)*$C$14</f>
        <v>13233.366525013156</v>
      </c>
      <c r="H107" s="143"/>
      <c r="I107" s="144"/>
      <c r="J107" s="111">
        <f>+VLOOKUP(C107,'[8]Resumen Peso'!$B$1:$D$65536,3,0)</f>
        <v>8216.4555399626825</v>
      </c>
      <c r="N107" s="118"/>
      <c r="O107" s="118"/>
      <c r="P107" s="118"/>
      <c r="Q107" s="118"/>
      <c r="R107" s="118"/>
    </row>
    <row r="108" spans="1:18" x14ac:dyDescent="0.2">
      <c r="A108" s="114"/>
      <c r="B108" s="139">
        <f t="shared" si="1"/>
        <v>92</v>
      </c>
      <c r="C108" s="115" t="s">
        <v>5163</v>
      </c>
      <c r="D108" s="112" t="str">
        <f>+"Torre de ángulo menor tipo A"&amp;IF(MID(C108,3,3)="220","C",IF(MID(C108,3,3)="138","S",""))&amp;IF(MID(C108,10,1)="D",2,1)&amp;" (30°)Tipo A"&amp;IF(MID(C108,3,3)="220","C",IF(MID(C108,3,3)="138","S",""))&amp;IF(MID(C108,10,1)="D",2,1)&amp;RIGHT(C108,2)</f>
        <v>Torre de ángulo menor tipo AC1 (30°)Tipo AC1+3</v>
      </c>
      <c r="E108" s="140" t="s">
        <v>5072</v>
      </c>
      <c r="F108" s="141">
        <v>0</v>
      </c>
      <c r="G108" s="142">
        <f>VLOOKUP(C108,'[8]Resumen Peso'!$B$1:$D$65536,3,0)*$C$14</f>
        <v>14543.469810989458</v>
      </c>
      <c r="H108" s="143"/>
      <c r="I108" s="144"/>
      <c r="J108" s="111">
        <f>+VLOOKUP(C108,'[8]Resumen Peso'!$B$1:$D$65536,3,0)</f>
        <v>9029.8846384189874</v>
      </c>
      <c r="N108" s="118"/>
      <c r="O108" s="118"/>
      <c r="P108" s="118"/>
      <c r="Q108" s="118"/>
      <c r="R108" s="118"/>
    </row>
    <row r="109" spans="1:18" x14ac:dyDescent="0.2">
      <c r="A109" s="114"/>
      <c r="B109" s="139">
        <f t="shared" si="1"/>
        <v>93</v>
      </c>
      <c r="C109" s="115" t="s">
        <v>5164</v>
      </c>
      <c r="D109" s="112" t="str">
        <f>+"Torre de ángulo mayor tipo B"&amp;IF(MID(C109,3,3)="220","C",IF(MID(C109,3,3)="138","S",""))&amp;IF(MID(C109,10,1)="D",2,1)&amp;" (65°)Tipo B"&amp;IF(MID(C109,3,3)="220","C",IF(MID(C109,3,3)="138","S",""))&amp;IF(MID(C109,10,1)="D",2,1)&amp;RIGHT(C109,2)</f>
        <v>Torre de ángulo mayor tipo BC1 (65°)Tipo BC1-3</v>
      </c>
      <c r="E109" s="140" t="s">
        <v>5072</v>
      </c>
      <c r="F109" s="141">
        <v>0</v>
      </c>
      <c r="G109" s="142">
        <f>VLOOKUP(C109,'[8]Resumen Peso'!$B$1:$D$65536,3,0)*$C$14</f>
        <v>16090.344490831298</v>
      </c>
      <c r="H109" s="143"/>
      <c r="I109" s="144"/>
      <c r="J109" s="111">
        <f>+VLOOKUP(C109,'[8]Resumen Peso'!$B$1:$D$65536,3,0)</f>
        <v>9990.322559396307</v>
      </c>
      <c r="N109" s="118"/>
      <c r="O109" s="118"/>
      <c r="P109" s="118"/>
      <c r="Q109" s="118"/>
      <c r="R109" s="118"/>
    </row>
    <row r="110" spans="1:18" x14ac:dyDescent="0.2">
      <c r="A110" s="114"/>
      <c r="B110" s="139">
        <f t="shared" si="1"/>
        <v>94</v>
      </c>
      <c r="C110" s="115" t="s">
        <v>5165</v>
      </c>
      <c r="D110" s="112" t="str">
        <f>+"Torre de ángulo mayor tipo B"&amp;IF(MID(C110,3,3)="220","C",IF(MID(C110,3,3)="138","S",""))&amp;IF(MID(C110,10,1)="D",2,1)&amp;" (65°)Tipo B"&amp;IF(MID(C110,3,3)="220","C",IF(MID(C110,3,3)="138","S",""))&amp;IF(MID(C110,10,1)="D",2,1)&amp;RIGHT(C110,2)</f>
        <v>Torre de ángulo mayor tipo BC1 (65°)Tipo BC1±0</v>
      </c>
      <c r="E110" s="140" t="s">
        <v>5072</v>
      </c>
      <c r="F110" s="141">
        <v>0</v>
      </c>
      <c r="G110" s="142">
        <f>VLOOKUP(C110,'[8]Resumen Peso'!$B$1:$D$65536,3,0)*$C$14</f>
        <v>17917.978274867815</v>
      </c>
      <c r="H110" s="143"/>
      <c r="I110" s="144"/>
      <c r="J110" s="111">
        <f>+VLOOKUP(C110,'[8]Resumen Peso'!$B$1:$D$65536,3,0)</f>
        <v>11125.080801109472</v>
      </c>
      <c r="N110" s="118"/>
      <c r="O110" s="118"/>
      <c r="P110" s="118"/>
      <c r="Q110" s="118"/>
      <c r="R110" s="118"/>
    </row>
    <row r="111" spans="1:18" x14ac:dyDescent="0.2">
      <c r="A111" s="114"/>
      <c r="B111" s="139">
        <f t="shared" si="1"/>
        <v>95</v>
      </c>
      <c r="C111" s="115" t="s">
        <v>5166</v>
      </c>
      <c r="D111" s="112" t="str">
        <f>+"Torre de ángulo mayor tipo B"&amp;IF(MID(C111,3,3)="220","C",IF(MID(C111,3,3)="138","S",""))&amp;IF(MID(C111,10,1)="D",2,1)&amp;" (65°)Tipo B"&amp;IF(MID(C111,3,3)="220","C",IF(MID(C111,3,3)="138","S",""))&amp;IF(MID(C111,10,1)="D",2,1)&amp;RIGHT(C111,2)</f>
        <v>Torre de ángulo mayor tipo BC1 (65°)Tipo BC1+3</v>
      </c>
      <c r="E111" s="140" t="s">
        <v>5072</v>
      </c>
      <c r="F111" s="141">
        <v>0</v>
      </c>
      <c r="G111" s="142">
        <f>VLOOKUP(C111,'[8]Resumen Peso'!$B$1:$D$65536,3,0)*$C$14</f>
        <v>20068.135667851955</v>
      </c>
      <c r="H111" s="143"/>
      <c r="I111" s="144"/>
      <c r="J111" s="111">
        <f>+VLOOKUP(C111,'[8]Resumen Peso'!$B$1:$D$65536,3,0)</f>
        <v>12460.090497242611</v>
      </c>
      <c r="N111" s="118"/>
      <c r="O111" s="118"/>
      <c r="P111" s="118"/>
      <c r="Q111" s="118"/>
      <c r="R111" s="118"/>
    </row>
    <row r="112" spans="1:18" x14ac:dyDescent="0.2">
      <c r="A112" s="114"/>
      <c r="B112" s="139">
        <f t="shared" si="1"/>
        <v>96</v>
      </c>
      <c r="C112" s="115" t="s">
        <v>5167</v>
      </c>
      <c r="D112" s="112" t="str">
        <f>+"Torre de anclaje, retención intermedia y terminal (15°) Tipo R"&amp;IF(MID(C112,3,3)="220","C",IF(MID(C112,3,3)="138","S",""))&amp;IF(MID(C112,10,1)="D",2,1)&amp;RIGHT(C112,2)</f>
        <v>Torre de anclaje, retención intermedia y terminal (15°) Tipo RC1-3</v>
      </c>
      <c r="E112" s="140" t="s">
        <v>5072</v>
      </c>
      <c r="F112" s="141">
        <v>0</v>
      </c>
      <c r="G112" s="142">
        <f>VLOOKUP(C112,'[8]Resumen Peso'!$B$1:$D$65536,3,0)*$C$14</f>
        <v>20717.357774685235</v>
      </c>
      <c r="H112" s="143"/>
      <c r="I112" s="144"/>
      <c r="J112" s="111">
        <f>+VLOOKUP(C112,'[8]Resumen Peso'!$B$1:$D$65536,3,0)</f>
        <v>12863.185549909207</v>
      </c>
      <c r="N112" s="118"/>
      <c r="O112" s="118"/>
      <c r="P112" s="118"/>
      <c r="Q112" s="118"/>
      <c r="R112" s="118"/>
    </row>
    <row r="113" spans="1:18" x14ac:dyDescent="0.2">
      <c r="A113" s="114"/>
      <c r="B113" s="139">
        <f t="shared" si="1"/>
        <v>97</v>
      </c>
      <c r="C113" s="115" t="s">
        <v>5168</v>
      </c>
      <c r="D113" s="112" t="str">
        <f>+"Torre de anclaje, retención intermedia y terminal (15°) Tipo R"&amp;IF(MID(C113,3,3)="220","C",IF(MID(C113,3,3)="138","S",""))&amp;IF(MID(C113,10,1)="D",2,1)&amp;RIGHT(C113,2)</f>
        <v>Torre de anclaje, retención intermedia y terminal (15°) Tipo RC1±0</v>
      </c>
      <c r="E113" s="140" t="s">
        <v>5072</v>
      </c>
      <c r="F113" s="141">
        <v>0</v>
      </c>
      <c r="G113" s="142">
        <f>VLOOKUP(C113,'[8]Resumen Peso'!$B$1:$D$65536,3,0)*$C$14</f>
        <v>23096.273996304612</v>
      </c>
      <c r="H113" s="143"/>
      <c r="I113" s="144"/>
      <c r="J113" s="111">
        <f>+VLOOKUP(C113,'[8]Resumen Peso'!$B$1:$D$65536,3,0)</f>
        <v>14340.229152630109</v>
      </c>
      <c r="N113" s="118"/>
      <c r="O113" s="118"/>
      <c r="P113" s="118"/>
      <c r="Q113" s="118"/>
      <c r="R113" s="118"/>
    </row>
    <row r="114" spans="1:18" x14ac:dyDescent="0.2">
      <c r="A114" s="114"/>
      <c r="B114" s="139">
        <f t="shared" si="1"/>
        <v>98</v>
      </c>
      <c r="C114" s="115" t="s">
        <v>5169</v>
      </c>
      <c r="D114" s="112" t="str">
        <f>+"Torre de anclaje, retención intermedia y terminal (15°) Tipo R"&amp;IF(MID(C114,3,3)="220","C",IF(MID(C114,3,3)="138","S",""))&amp;IF(MID(C114,10,1)="D",2,1)&amp;RIGHT(C114,2)</f>
        <v>Torre de anclaje, retención intermedia y terminal (15°) Tipo RC1+3</v>
      </c>
      <c r="E114" s="140" t="s">
        <v>5072</v>
      </c>
      <c r="F114" s="141">
        <v>0</v>
      </c>
      <c r="G114" s="142">
        <f>VLOOKUP(C114,'[8]Resumen Peso'!$B$1:$D$65536,3,0)*$C$14</f>
        <v>25475.190217923984</v>
      </c>
      <c r="H114" s="143"/>
      <c r="I114" s="144"/>
      <c r="J114" s="111">
        <f>+VLOOKUP(C114,'[8]Resumen Peso'!$B$1:$D$65536,3,0)</f>
        <v>15817.27275535101</v>
      </c>
      <c r="N114" s="118"/>
      <c r="O114" s="118"/>
      <c r="P114" s="118"/>
      <c r="Q114" s="118"/>
      <c r="R114" s="118"/>
    </row>
    <row r="115" spans="1:18" x14ac:dyDescent="0.2">
      <c r="A115" s="114"/>
      <c r="B115" s="139">
        <f t="shared" si="1"/>
        <v>99</v>
      </c>
      <c r="C115" s="115" t="s">
        <v>5170</v>
      </c>
      <c r="D115" s="112" t="str">
        <f>+"Torre de suspensión tipo S"&amp;IF(MID(C115,3,3)="220","C",IF(MID(C115,3,3)="138","S",""))&amp;IF(MID(C115,10,1)="D",2,1)&amp;" (5°)Tipo S"&amp;IF(MID(C115,3,3)="220","C",IF(MID(C115,3,3)="138","S",""))&amp;IF(MID(C115,10,1)="D",2,1)&amp;RIGHT(C115,2)</f>
        <v>Torre de suspensión tipo SC1 (5°)Tipo SC1-6</v>
      </c>
      <c r="E115" s="140" t="s">
        <v>5072</v>
      </c>
      <c r="F115" s="141">
        <v>0</v>
      </c>
      <c r="G115" s="142">
        <f>VLOOKUP(C115,'[8]Resumen Peso'!$B$1:$D$65536,3,0)*$C$14</f>
        <v>8331.3765696986375</v>
      </c>
      <c r="H115" s="143"/>
      <c r="I115" s="144"/>
      <c r="J115" s="111">
        <f>+VLOOKUP(C115,'[8]Resumen Peso'!$B$1:$D$65536,3,0)</f>
        <v>5172.8624792660312</v>
      </c>
      <c r="N115" s="118"/>
      <c r="O115" s="118"/>
      <c r="P115" s="118"/>
      <c r="Q115" s="118"/>
      <c r="R115" s="118"/>
    </row>
    <row r="116" spans="1:18" x14ac:dyDescent="0.2">
      <c r="A116" s="114"/>
      <c r="B116" s="139">
        <f t="shared" si="1"/>
        <v>100</v>
      </c>
      <c r="C116" s="115" t="s">
        <v>5171</v>
      </c>
      <c r="D116" s="112" t="str">
        <f>+"Torre de suspensión tipo S"&amp;IF(MID(C116,3,3)="220","C",IF(MID(C116,3,3)="138","S",""))&amp;IF(MID(C116,10,1)="D",2,1)&amp;" (5°)Tipo S"&amp;IF(MID(C116,3,3)="220","C",IF(MID(C116,3,3)="138","S",""))&amp;IF(MID(C116,10,1)="D",2,1)&amp;RIGHT(C116,2)</f>
        <v>Torre de suspensión tipo SC1 (5°)Tipo SC1-3</v>
      </c>
      <c r="E116" s="140" t="s">
        <v>5072</v>
      </c>
      <c r="F116" s="141">
        <v>0</v>
      </c>
      <c r="G116" s="142">
        <f>VLOOKUP(C116,'[8]Resumen Peso'!$B$1:$D$65536,3,0)*$C$14</f>
        <v>9532.2957148804235</v>
      </c>
      <c r="H116" s="143"/>
      <c r="I116" s="144"/>
      <c r="J116" s="111">
        <f>+VLOOKUP(C116,'[8]Resumen Peso'!$B$1:$D$65536,3,0)</f>
        <v>5918.5003141151892</v>
      </c>
      <c r="N116" s="118"/>
      <c r="O116" s="118"/>
      <c r="P116" s="118"/>
      <c r="Q116" s="118"/>
      <c r="R116" s="118"/>
    </row>
    <row r="117" spans="1:18" x14ac:dyDescent="0.2">
      <c r="A117" s="114"/>
      <c r="B117" s="139">
        <f t="shared" si="1"/>
        <v>101</v>
      </c>
      <c r="C117" s="115" t="s">
        <v>5172</v>
      </c>
      <c r="D117" s="112" t="str">
        <f>+"Torre de suspensión tipo S"&amp;IF(MID(C117,3,3)="220","C",IF(MID(C117,3,3)="138","S",""))&amp;IF(MID(C117,10,1)="D",2,1)&amp;" (5°)Tipo S"&amp;IF(MID(C117,3,3)="220","C",IF(MID(C117,3,3)="138","S",""))&amp;IF(MID(C117,10,1)="D",2,1)&amp;RIGHT(C117,2)</f>
        <v>Torre de suspensión tipo SC1 (5°)Tipo SC1±0</v>
      </c>
      <c r="E117" s="140" t="s">
        <v>5072</v>
      </c>
      <c r="F117" s="141">
        <v>0</v>
      </c>
      <c r="G117" s="142">
        <f>VLOOKUP(C117,'[8]Resumen Peso'!$B$1:$D$65536,3,0)*$C$14</f>
        <v>10722.492367694515</v>
      </c>
      <c r="H117" s="143"/>
      <c r="I117" s="144"/>
      <c r="J117" s="111">
        <f>+VLOOKUP(C117,'[8]Resumen Peso'!$B$1:$D$65536,3,0)</f>
        <v>6657.4806682960507</v>
      </c>
      <c r="N117" s="118"/>
      <c r="O117" s="118"/>
      <c r="P117" s="118"/>
      <c r="Q117" s="118"/>
      <c r="R117" s="118"/>
    </row>
    <row r="118" spans="1:18" x14ac:dyDescent="0.2">
      <c r="A118" s="114"/>
      <c r="B118" s="139">
        <f t="shared" si="1"/>
        <v>102</v>
      </c>
      <c r="C118" s="115" t="s">
        <v>5173</v>
      </c>
      <c r="D118" s="112" t="str">
        <f>+"Torre de suspensión tipo S"&amp;IF(MID(C118,3,3)="220","C",IF(MID(C118,3,3)="138","S",""))&amp;IF(MID(C118,10,1)="D",2,1)&amp;" (5°)Tipo S"&amp;IF(MID(C118,3,3)="220","C",IF(MID(C118,3,3)="138","S",""))&amp;IF(MID(C118,10,1)="D",2,1)&amp;RIGHT(C118,2)</f>
        <v>Torre de suspensión tipo SC1 (5°)Tipo SC1+3</v>
      </c>
      <c r="E118" s="140" t="s">
        <v>5072</v>
      </c>
      <c r="F118" s="141">
        <v>0</v>
      </c>
      <c r="G118" s="142">
        <f>VLOOKUP(C118,'[8]Resumen Peso'!$B$1:$D$65536,3,0)*$C$14</f>
        <v>11901.966528140911</v>
      </c>
      <c r="H118" s="143"/>
      <c r="I118" s="144"/>
      <c r="J118" s="111">
        <f>+VLOOKUP(C118,'[8]Resumen Peso'!$B$1:$D$65536,3,0)</f>
        <v>7389.8035418086165</v>
      </c>
      <c r="N118" s="118"/>
      <c r="O118" s="118"/>
      <c r="P118" s="118"/>
      <c r="Q118" s="118"/>
      <c r="R118" s="118"/>
    </row>
    <row r="119" spans="1:18" x14ac:dyDescent="0.2">
      <c r="A119" s="114"/>
      <c r="B119" s="139">
        <f t="shared" si="1"/>
        <v>103</v>
      </c>
      <c r="C119" s="115" t="s">
        <v>5174</v>
      </c>
      <c r="D119" s="112" t="str">
        <f>+"Torre de suspensión tipo S"&amp;IF(MID(C119,3,3)="220","C",IF(MID(C119,3,3)="138","S",""))&amp;IF(MID(C119,10,1)="D",2,1)&amp;" (5°)Tipo S"&amp;IF(MID(C119,3,3)="220","C",IF(MID(C119,3,3)="138","S",""))&amp;IF(MID(C119,10,1)="D",2,1)&amp;RIGHT(C119,2)</f>
        <v>Torre de suspensión tipo SC1 (5°)Tipo SC1+6</v>
      </c>
      <c r="E119" s="140" t="s">
        <v>5072</v>
      </c>
      <c r="F119" s="141">
        <v>0</v>
      </c>
      <c r="G119" s="142">
        <f>VLOOKUP(C119,'[8]Resumen Peso'!$B$1:$D$65536,3,0)*$C$14</f>
        <v>13081.440688587307</v>
      </c>
      <c r="H119" s="143"/>
      <c r="I119" s="144"/>
      <c r="J119" s="111">
        <f>+VLOOKUP(C119,'[8]Resumen Peso'!$B$1:$D$65536,3,0)</f>
        <v>8122.1264153211814</v>
      </c>
      <c r="N119" s="118"/>
      <c r="O119" s="118"/>
      <c r="P119" s="118"/>
      <c r="Q119" s="118"/>
      <c r="R119" s="118"/>
    </row>
    <row r="120" spans="1:18" x14ac:dyDescent="0.2">
      <c r="A120" s="114"/>
      <c r="B120" s="139">
        <f t="shared" si="1"/>
        <v>104</v>
      </c>
      <c r="C120" s="115" t="s">
        <v>5175</v>
      </c>
      <c r="D120" s="112" t="str">
        <f>+"Torre de ángulo menor tipo A"&amp;IF(MID(C120,3,3)="220","C",IF(MID(C120,3,3)="138","S",""))&amp;IF(MID(C120,10,1)="D",2,1)&amp;" (30°)Tipo A"&amp;IF(MID(C120,3,3)="220","C",IF(MID(C120,3,3)="138","S",""))&amp;IF(MID(C120,10,1)="D",2,1)&amp;RIGHT(C120,2)</f>
        <v>Torre de ángulo menor tipo AC1 (30°)Tipo AC1-3</v>
      </c>
      <c r="E120" s="140" t="s">
        <v>5072</v>
      </c>
      <c r="F120" s="141">
        <v>0</v>
      </c>
      <c r="G120" s="142">
        <f>VLOOKUP(C120,'[8]Resumen Peso'!$B$1:$D$65536,3,0)*$C$14</f>
        <v>14665.345816158404</v>
      </c>
      <c r="H120" s="143"/>
      <c r="I120" s="144"/>
      <c r="J120" s="111">
        <f>+VLOOKUP(C120,'[8]Resumen Peso'!$B$1:$D$65536,3,0)</f>
        <v>9105.5561446805368</v>
      </c>
      <c r="N120" s="118"/>
      <c r="O120" s="118"/>
      <c r="P120" s="118"/>
      <c r="Q120" s="118"/>
      <c r="R120" s="118"/>
    </row>
    <row r="121" spans="1:18" x14ac:dyDescent="0.2">
      <c r="A121" s="114"/>
      <c r="B121" s="139">
        <f t="shared" si="1"/>
        <v>105</v>
      </c>
      <c r="C121" s="115" t="s">
        <v>5176</v>
      </c>
      <c r="D121" s="112" t="str">
        <f>+"Torre de ángulo menor tipo A"&amp;IF(MID(C121,3,3)="220","C",IF(MID(C121,3,3)="138","S",""))&amp;IF(MID(C121,10,1)="D",2,1)&amp;" (30°)Tipo A"&amp;IF(MID(C121,3,3)="220","C",IF(MID(C121,3,3)="138","S",""))&amp;IF(MID(C121,10,1)="D",2,1)&amp;RIGHT(C121,2)</f>
        <v>Torre de ángulo menor tipo AC1 (30°)Tipo AC1±0</v>
      </c>
      <c r="E121" s="140" t="s">
        <v>5072</v>
      </c>
      <c r="F121" s="141">
        <v>0</v>
      </c>
      <c r="G121" s="142">
        <f>VLOOKUP(C121,'[8]Resumen Peso'!$B$1:$D$65536,3,0)*$C$14</f>
        <v>16276.743414160272</v>
      </c>
      <c r="H121" s="143"/>
      <c r="I121" s="144"/>
      <c r="J121" s="111">
        <f>+VLOOKUP(C121,'[8]Resumen Peso'!$B$1:$D$65536,3,0)</f>
        <v>10106.055654473405</v>
      </c>
      <c r="N121" s="118"/>
      <c r="O121" s="118"/>
      <c r="P121" s="118"/>
      <c r="Q121" s="118"/>
      <c r="R121" s="118"/>
    </row>
    <row r="122" spans="1:18" x14ac:dyDescent="0.2">
      <c r="A122" s="114"/>
      <c r="B122" s="139">
        <f t="shared" si="1"/>
        <v>106</v>
      </c>
      <c r="C122" s="115" t="s">
        <v>5177</v>
      </c>
      <c r="D122" s="112" t="str">
        <f>+"Torre de ángulo menor tipo A"&amp;IF(MID(C122,3,3)="220","C",IF(MID(C122,3,3)="138","S",""))&amp;IF(MID(C122,10,1)="D",2,1)&amp;" (30°)Tipo A"&amp;IF(MID(C122,3,3)="220","C",IF(MID(C122,3,3)="138","S",""))&amp;IF(MID(C122,10,1)="D",2,1)&amp;RIGHT(C122,2)</f>
        <v>Torre de ángulo menor tipo AC1 (30°)Tipo AC1+3</v>
      </c>
      <c r="E122" s="140" t="s">
        <v>5072</v>
      </c>
      <c r="F122" s="141">
        <v>0</v>
      </c>
      <c r="G122" s="142">
        <f>VLOOKUP(C122,'[8]Resumen Peso'!$B$1:$D$65536,3,0)*$C$14</f>
        <v>17888.141012162141</v>
      </c>
      <c r="H122" s="143"/>
      <c r="I122" s="144"/>
      <c r="J122" s="111">
        <f>+VLOOKUP(C122,'[8]Resumen Peso'!$B$1:$D$65536,3,0)</f>
        <v>11106.555164266272</v>
      </c>
      <c r="N122" s="118"/>
      <c r="O122" s="118"/>
      <c r="P122" s="118"/>
      <c r="Q122" s="118"/>
      <c r="R122" s="118"/>
    </row>
    <row r="123" spans="1:18" x14ac:dyDescent="0.2">
      <c r="A123" s="114"/>
      <c r="B123" s="139">
        <f t="shared" si="1"/>
        <v>107</v>
      </c>
      <c r="C123" s="115" t="s">
        <v>5178</v>
      </c>
      <c r="D123" s="112" t="str">
        <f>+"Torre de ángulo mayor tipo B"&amp;IF(MID(C123,3,3)="220","C",IF(MID(C123,3,3)="138","S",""))&amp;IF(MID(C123,10,1)="D",2,1)&amp;" (65°)Tipo B"&amp;IF(MID(C123,3,3)="220","C",IF(MID(C123,3,3)="138","S",""))&amp;IF(MID(C123,10,1)="D",2,1)&amp;RIGHT(C123,2)</f>
        <v>Torre de ángulo mayor tipo BC1 (65°)Tipo BC1-3</v>
      </c>
      <c r="E123" s="140" t="s">
        <v>5072</v>
      </c>
      <c r="F123" s="141">
        <v>0</v>
      </c>
      <c r="G123" s="142">
        <f>VLOOKUP(C123,'[8]Resumen Peso'!$B$1:$D$65536,3,0)*$C$14</f>
        <v>19790.762103330162</v>
      </c>
      <c r="H123" s="143"/>
      <c r="I123" s="144"/>
      <c r="J123" s="111">
        <f>+VLOOKUP(C123,'[8]Resumen Peso'!$B$1:$D$65536,3,0)</f>
        <v>12287.872221828977</v>
      </c>
      <c r="N123" s="118"/>
      <c r="O123" s="118"/>
      <c r="P123" s="118"/>
      <c r="Q123" s="118"/>
      <c r="R123" s="118"/>
    </row>
    <row r="124" spans="1:18" x14ac:dyDescent="0.2">
      <c r="A124" s="114"/>
      <c r="B124" s="139">
        <f t="shared" si="1"/>
        <v>108</v>
      </c>
      <c r="C124" s="115" t="s">
        <v>5179</v>
      </c>
      <c r="D124" s="112" t="str">
        <f>+"Torre de ángulo mayor tipo B"&amp;IF(MID(C124,3,3)="220","C",IF(MID(C124,3,3)="138","S",""))&amp;IF(MID(C124,10,1)="D",2,1)&amp;" (65°)Tipo B"&amp;IF(MID(C124,3,3)="220","C",IF(MID(C124,3,3)="138","S",""))&amp;IF(MID(C124,10,1)="D",2,1)&amp;RIGHT(C124,2)</f>
        <v>Torre de ángulo mayor tipo BC1 (65°)Tipo BC1±0</v>
      </c>
      <c r="E124" s="140" t="s">
        <v>5072</v>
      </c>
      <c r="F124" s="141">
        <v>0</v>
      </c>
      <c r="G124" s="142">
        <f>VLOOKUP(C124,'[8]Resumen Peso'!$B$1:$D$65536,3,0)*$C$14</f>
        <v>22038.710582773008</v>
      </c>
      <c r="H124" s="143"/>
      <c r="I124" s="144"/>
      <c r="J124" s="111">
        <f>+VLOOKUP(C124,'[8]Resumen Peso'!$B$1:$D$65536,3,0)</f>
        <v>13683.59935615699</v>
      </c>
      <c r="N124" s="118"/>
      <c r="O124" s="118"/>
      <c r="P124" s="118"/>
      <c r="Q124" s="118"/>
      <c r="R124" s="118"/>
    </row>
    <row r="125" spans="1:18" x14ac:dyDescent="0.2">
      <c r="A125" s="114"/>
      <c r="B125" s="139">
        <f t="shared" si="1"/>
        <v>109</v>
      </c>
      <c r="C125" s="115" t="s">
        <v>5180</v>
      </c>
      <c r="D125" s="112" t="str">
        <f>+"Torre de ángulo mayor tipo B"&amp;IF(MID(C125,3,3)="220","C",IF(MID(C125,3,3)="138","S",""))&amp;IF(MID(C125,10,1)="D",2,1)&amp;" (65°)Tipo B"&amp;IF(MID(C125,3,3)="220","C",IF(MID(C125,3,3)="138","S",""))&amp;IF(MID(C125,10,1)="D",2,1)&amp;RIGHT(C125,2)</f>
        <v>Torre de ángulo mayor tipo BC1 (65°)Tipo BC1+3</v>
      </c>
      <c r="E125" s="140" t="s">
        <v>5072</v>
      </c>
      <c r="F125" s="141">
        <v>0</v>
      </c>
      <c r="G125" s="142">
        <f>VLOOKUP(C125,'[8]Resumen Peso'!$B$1:$D$65536,3,0)*$C$14</f>
        <v>24683.355852705772</v>
      </c>
      <c r="H125" s="143"/>
      <c r="I125" s="144"/>
      <c r="J125" s="111">
        <f>+VLOOKUP(C125,'[8]Resumen Peso'!$B$1:$D$65536,3,0)</f>
        <v>15325.631278895831</v>
      </c>
      <c r="N125" s="118"/>
      <c r="O125" s="118"/>
      <c r="P125" s="118"/>
      <c r="Q125" s="118"/>
      <c r="R125" s="118"/>
    </row>
    <row r="126" spans="1:18" x14ac:dyDescent="0.2">
      <c r="A126" s="114"/>
      <c r="B126" s="139">
        <f t="shared" si="1"/>
        <v>110</v>
      </c>
      <c r="C126" s="115" t="s">
        <v>5181</v>
      </c>
      <c r="D126" s="112" t="str">
        <f>+"Torre de anclaje, retención intermedia y terminal (15°) Tipo R"&amp;IF(MID(C126,3,3)="220","C",IF(MID(C126,3,3)="138","S",""))&amp;IF(MID(C126,10,1)="D",2,1)&amp;RIGHT(C126,2)</f>
        <v>Torre de anclaje, retención intermedia y terminal (15°) Tipo RC1-3</v>
      </c>
      <c r="E126" s="140" t="s">
        <v>5072</v>
      </c>
      <c r="F126" s="141">
        <v>0</v>
      </c>
      <c r="G126" s="142">
        <f>VLOOKUP(C126,'[8]Resumen Peso'!$B$1:$D$65536,3,0)*$C$14</f>
        <v>25481.884453251379</v>
      </c>
      <c r="H126" s="143"/>
      <c r="I126" s="144"/>
      <c r="J126" s="111">
        <f>+VLOOKUP(C126,'[8]Resumen Peso'!$B$1:$D$65536,3,0)</f>
        <v>15821.429134367463</v>
      </c>
      <c r="N126" s="118"/>
      <c r="O126" s="118"/>
      <c r="P126" s="118"/>
      <c r="Q126" s="118"/>
      <c r="R126" s="118"/>
    </row>
    <row r="127" spans="1:18" x14ac:dyDescent="0.2">
      <c r="A127" s="114"/>
      <c r="B127" s="139">
        <f t="shared" si="1"/>
        <v>111</v>
      </c>
      <c r="C127" s="115" t="s">
        <v>5182</v>
      </c>
      <c r="D127" s="112" t="str">
        <f>+"Torre de anclaje, retención intermedia y terminal (15°) Tipo R"&amp;IF(MID(C127,3,3)="220","C",IF(MID(C127,3,3)="138","S",""))&amp;IF(MID(C127,10,1)="D",2,1)&amp;RIGHT(C127,2)</f>
        <v>Torre de anclaje, retención intermedia y terminal (15°) Tipo RC1±0</v>
      </c>
      <c r="E127" s="140" t="s">
        <v>5072</v>
      </c>
      <c r="F127" s="141">
        <v>0</v>
      </c>
      <c r="G127" s="142">
        <f>VLOOKUP(C127,'[8]Resumen Peso'!$B$1:$D$65536,3,0)*$C$14</f>
        <v>28407.897941194406</v>
      </c>
      <c r="H127" s="143"/>
      <c r="I127" s="144"/>
      <c r="J127" s="111">
        <f>+VLOOKUP(C127,'[8]Resumen Peso'!$B$1:$D$65536,3,0)</f>
        <v>17638.159570086358</v>
      </c>
      <c r="N127" s="118"/>
      <c r="O127" s="118"/>
      <c r="P127" s="118"/>
      <c r="Q127" s="118"/>
      <c r="R127" s="118"/>
    </row>
    <row r="128" spans="1:18" x14ac:dyDescent="0.2">
      <c r="A128" s="114"/>
      <c r="B128" s="139">
        <f t="shared" si="1"/>
        <v>112</v>
      </c>
      <c r="C128" s="115" t="s">
        <v>5183</v>
      </c>
      <c r="D128" s="112" t="str">
        <f>+"Torre de anclaje, retención intermedia y terminal (15°) Tipo R"&amp;IF(MID(C128,3,3)="220","C",IF(MID(C128,3,3)="138","S",""))&amp;IF(MID(C128,10,1)="D",2,1)&amp;RIGHT(C128,2)</f>
        <v>Torre de anclaje, retención intermedia y terminal (15°) Tipo RC1+3</v>
      </c>
      <c r="E128" s="140" t="s">
        <v>5072</v>
      </c>
      <c r="F128" s="141">
        <v>0</v>
      </c>
      <c r="G128" s="142">
        <f>VLOOKUP(C128,'[8]Resumen Peso'!$B$1:$D$65536,3,0)*$C$14</f>
        <v>31333.911429137428</v>
      </c>
      <c r="H128" s="143"/>
      <c r="I128" s="144"/>
      <c r="J128" s="111">
        <f>+VLOOKUP(C128,'[8]Resumen Peso'!$B$1:$D$65536,3,0)</f>
        <v>19454.890005805253</v>
      </c>
      <c r="N128" s="118"/>
      <c r="O128" s="118"/>
      <c r="P128" s="118"/>
      <c r="Q128" s="118"/>
      <c r="R128" s="118"/>
    </row>
    <row r="129" spans="1:18" x14ac:dyDescent="0.2">
      <c r="A129" s="114"/>
      <c r="B129" s="139">
        <f t="shared" si="1"/>
        <v>113</v>
      </c>
      <c r="C129" s="115" t="s">
        <v>5184</v>
      </c>
      <c r="D129" s="112" t="str">
        <f>+"Torre de suspensión tipo S"&amp;IF(MID(C129,3,3)="220","C",IF(MID(C129,3,3)="138","S",""))&amp;IF(MID(C129,10,1)="D",2,1)&amp;" (5°)Tipo S"&amp;IF(MID(C129,3,3)="220","C",IF(MID(C129,3,3)="138","S",""))&amp;IF(MID(C129,10,1)="D",2,1)&amp;RIGHT(C129,2)</f>
        <v>Torre de suspensión tipo SC1 (5°)Tipo SC1-6</v>
      </c>
      <c r="E129" s="140" t="s">
        <v>5072</v>
      </c>
      <c r="F129" s="141">
        <v>0</v>
      </c>
      <c r="G129" s="142">
        <f>VLOOKUP(C129,'[8]Resumen Peso'!$B$1:$D$65536,3,0)*$C$14</f>
        <v>7692.6796031158347</v>
      </c>
      <c r="H129" s="143"/>
      <c r="I129" s="144"/>
      <c r="J129" s="111">
        <f>+VLOOKUP(C129,'[8]Resumen Peso'!$B$1:$D$65536,3,0)</f>
        <v>4776.3023734518829</v>
      </c>
      <c r="N129" s="118"/>
      <c r="O129" s="118"/>
      <c r="P129" s="118"/>
      <c r="Q129" s="118"/>
      <c r="R129" s="118"/>
    </row>
    <row r="130" spans="1:18" x14ac:dyDescent="0.2">
      <c r="A130" s="114"/>
      <c r="B130" s="139">
        <f t="shared" si="1"/>
        <v>114</v>
      </c>
      <c r="C130" s="115" t="s">
        <v>5185</v>
      </c>
      <c r="D130" s="112" t="str">
        <f>+"Torre de suspensión tipo S"&amp;IF(MID(C130,3,3)="220","C",IF(MID(C130,3,3)="138","S",""))&amp;IF(MID(C130,10,1)="D",2,1)&amp;" (5°)Tipo S"&amp;IF(MID(C130,3,3)="220","C",IF(MID(C130,3,3)="138","S",""))&amp;IF(MID(C130,10,1)="D",2,1)&amp;RIGHT(C130,2)</f>
        <v>Torre de suspensión tipo SC1 (5°)Tipo SC1-3</v>
      </c>
      <c r="E130" s="140" t="s">
        <v>5072</v>
      </c>
      <c r="F130" s="141">
        <v>0</v>
      </c>
      <c r="G130" s="142">
        <f>VLOOKUP(C130,'[8]Resumen Peso'!$B$1:$D$65536,3,0)*$C$14</f>
        <v>8801.5343206820817</v>
      </c>
      <c r="H130" s="143"/>
      <c r="I130" s="144"/>
      <c r="J130" s="111">
        <f>+VLOOKUP(C130,'[8]Resumen Peso'!$B$1:$D$65536,3,0)</f>
        <v>5464.7783912467485</v>
      </c>
      <c r="N130" s="118"/>
      <c r="O130" s="118"/>
      <c r="P130" s="118"/>
      <c r="Q130" s="118"/>
      <c r="R130" s="118"/>
    </row>
    <row r="131" spans="1:18" x14ac:dyDescent="0.2">
      <c r="A131" s="114"/>
      <c r="B131" s="139">
        <f t="shared" si="1"/>
        <v>115</v>
      </c>
      <c r="C131" s="115" t="s">
        <v>5186</v>
      </c>
      <c r="D131" s="112" t="str">
        <f>+"Torre de suspensión tipo S"&amp;IF(MID(C131,3,3)="220","C",IF(MID(C131,3,3)="138","S",""))&amp;IF(MID(C131,10,1)="D",2,1)&amp;" (5°)Tipo S"&amp;IF(MID(C131,3,3)="220","C",IF(MID(C131,3,3)="138","S",""))&amp;IF(MID(C131,10,1)="D",2,1)&amp;RIGHT(C131,2)</f>
        <v>Torre de suspensión tipo SC1 (5°)Tipo SC1±0</v>
      </c>
      <c r="E131" s="140" t="s">
        <v>5072</v>
      </c>
      <c r="F131" s="141">
        <v>0</v>
      </c>
      <c r="G131" s="142">
        <f>VLOOKUP(C131,'[8]Resumen Peso'!$B$1:$D$65536,3,0)*$C$14</f>
        <v>9900.4885496986299</v>
      </c>
      <c r="H131" s="143"/>
      <c r="I131" s="144"/>
      <c r="J131" s="111">
        <f>+VLOOKUP(C131,'[8]Resumen Peso'!$B$1:$D$65536,3,0)</f>
        <v>6147.1073017398749</v>
      </c>
      <c r="N131" s="118"/>
      <c r="O131" s="118"/>
      <c r="P131" s="118"/>
      <c r="Q131" s="118"/>
      <c r="R131" s="118"/>
    </row>
    <row r="132" spans="1:18" x14ac:dyDescent="0.2">
      <c r="A132" s="114"/>
      <c r="B132" s="139">
        <f t="shared" si="1"/>
        <v>116</v>
      </c>
      <c r="C132" s="115" t="s">
        <v>5187</v>
      </c>
      <c r="D132" s="112" t="str">
        <f>+"Torre de suspensión tipo S"&amp;IF(MID(C132,3,3)="220","C",IF(MID(C132,3,3)="138","S",""))&amp;IF(MID(C132,10,1)="D",2,1)&amp;" (5°)Tipo S"&amp;IF(MID(C132,3,3)="220","C",IF(MID(C132,3,3)="138","S",""))&amp;IF(MID(C132,10,1)="D",2,1)&amp;RIGHT(C132,2)</f>
        <v>Torre de suspensión tipo SC1 (5°)Tipo SC1+3</v>
      </c>
      <c r="E132" s="140" t="s">
        <v>5072</v>
      </c>
      <c r="F132" s="141">
        <v>0</v>
      </c>
      <c r="G132" s="142">
        <f>VLOOKUP(C132,'[8]Resumen Peso'!$B$1:$D$65536,3,0)*$C$14</f>
        <v>10989.54229016548</v>
      </c>
      <c r="H132" s="143"/>
      <c r="I132" s="144"/>
      <c r="J132" s="111">
        <f>+VLOOKUP(C132,'[8]Resumen Peso'!$B$1:$D$65536,3,0)</f>
        <v>6823.289104931262</v>
      </c>
      <c r="N132" s="118"/>
      <c r="O132" s="118"/>
      <c r="P132" s="118"/>
      <c r="Q132" s="118"/>
      <c r="R132" s="118"/>
    </row>
    <row r="133" spans="1:18" x14ac:dyDescent="0.2">
      <c r="A133" s="114"/>
      <c r="B133" s="139">
        <f t="shared" si="1"/>
        <v>117</v>
      </c>
      <c r="C133" s="115" t="s">
        <v>5188</v>
      </c>
      <c r="D133" s="112" t="str">
        <f>+"Torre de suspensión tipo S"&amp;IF(MID(C133,3,3)="220","C",IF(MID(C133,3,3)="138","S",""))&amp;IF(MID(C133,10,1)="D",2,1)&amp;" (5°)Tipo S"&amp;IF(MID(C133,3,3)="220","C",IF(MID(C133,3,3)="138","S",""))&amp;IF(MID(C133,10,1)="D",2,1)&amp;RIGHT(C133,2)</f>
        <v>Torre de suspensión tipo SC1 (5°)Tipo SC1+6</v>
      </c>
      <c r="E133" s="140" t="s">
        <v>5072</v>
      </c>
      <c r="F133" s="141">
        <v>0</v>
      </c>
      <c r="G133" s="142">
        <f>VLOOKUP(C133,'[8]Resumen Peso'!$B$1:$D$65536,3,0)*$C$14</f>
        <v>12078.596030632329</v>
      </c>
      <c r="H133" s="143"/>
      <c r="I133" s="144"/>
      <c r="J133" s="111">
        <f>+VLOOKUP(C133,'[8]Resumen Peso'!$B$1:$D$65536,3,0)</f>
        <v>7499.4709081226474</v>
      </c>
      <c r="N133" s="118"/>
      <c r="O133" s="118"/>
      <c r="P133" s="118"/>
      <c r="Q133" s="118"/>
      <c r="R133" s="118"/>
    </row>
    <row r="134" spans="1:18" x14ac:dyDescent="0.2">
      <c r="A134" s="114"/>
      <c r="B134" s="139">
        <f t="shared" si="1"/>
        <v>118</v>
      </c>
      <c r="C134" s="115" t="s">
        <v>5189</v>
      </c>
      <c r="D134" s="112" t="str">
        <f>+"Torre de ángulo menor tipo A"&amp;IF(MID(C134,3,3)="220","C",IF(MID(C134,3,3)="138","S",""))&amp;IF(MID(C134,10,1)="D",2,1)&amp;" (30°)Tipo A"&amp;IF(MID(C134,3,3)="220","C",IF(MID(C134,3,3)="138","S",""))&amp;IF(MID(C134,10,1)="D",2,1)&amp;RIGHT(C134,2)</f>
        <v>Torre de ángulo menor tipo AC1 (30°)Tipo AC1-3</v>
      </c>
      <c r="E134" s="140" t="s">
        <v>5072</v>
      </c>
      <c r="F134" s="141">
        <v>0</v>
      </c>
      <c r="G134" s="142">
        <f>VLOOKUP(C134,'[8]Resumen Peso'!$B$1:$D$65536,3,0)*$C$14</f>
        <v>13541.076398216712</v>
      </c>
      <c r="H134" s="143"/>
      <c r="I134" s="144"/>
      <c r="J134" s="111">
        <f>+VLOOKUP(C134,'[8]Resumen Peso'!$B$1:$D$65536,3,0)</f>
        <v>8407.5093045210597</v>
      </c>
      <c r="N134" s="118"/>
      <c r="O134" s="118"/>
      <c r="P134" s="118"/>
      <c r="Q134" s="118"/>
      <c r="R134" s="118"/>
    </row>
    <row r="135" spans="1:18" x14ac:dyDescent="0.2">
      <c r="A135" s="114"/>
      <c r="B135" s="139">
        <f t="shared" si="1"/>
        <v>119</v>
      </c>
      <c r="C135" s="115" t="s">
        <v>5190</v>
      </c>
      <c r="D135" s="112" t="str">
        <f>+"Torre de ángulo menor tipo A"&amp;IF(MID(C135,3,3)="220","C",IF(MID(C135,3,3)="138","S",""))&amp;IF(MID(C135,10,1)="D",2,1)&amp;" (30°)Tipo A"&amp;IF(MID(C135,3,3)="220","C",IF(MID(C135,3,3)="138","S",""))&amp;IF(MID(C135,10,1)="D",2,1)&amp;RIGHT(C135,2)</f>
        <v>Torre de ángulo menor tipo AC1 (30°)Tipo AC1±0</v>
      </c>
      <c r="E135" s="140" t="s">
        <v>5072</v>
      </c>
      <c r="F135" s="141">
        <v>0</v>
      </c>
      <c r="G135" s="142">
        <f>VLOOKUP(C135,'[8]Resumen Peso'!$B$1:$D$65536,3,0)*$C$14</f>
        <v>15028.941618442521</v>
      </c>
      <c r="H135" s="143"/>
      <c r="I135" s="144"/>
      <c r="J135" s="111">
        <f>+VLOOKUP(C135,'[8]Resumen Peso'!$B$1:$D$65536,3,0)</f>
        <v>9331.308884041131</v>
      </c>
      <c r="N135" s="118"/>
      <c r="O135" s="118"/>
      <c r="P135" s="118"/>
      <c r="Q135" s="118"/>
      <c r="R135" s="118"/>
    </row>
    <row r="136" spans="1:18" x14ac:dyDescent="0.2">
      <c r="A136" s="114"/>
      <c r="B136" s="139">
        <f t="shared" si="1"/>
        <v>120</v>
      </c>
      <c r="C136" s="115" t="s">
        <v>5191</v>
      </c>
      <c r="D136" s="112" t="str">
        <f>+"Torre de ángulo menor tipo A"&amp;IF(MID(C136,3,3)="220","C",IF(MID(C136,3,3)="138","S",""))&amp;IF(MID(C136,10,1)="D",2,1)&amp;" (30°)Tipo A"&amp;IF(MID(C136,3,3)="220","C",IF(MID(C136,3,3)="138","S",""))&amp;IF(MID(C136,10,1)="D",2,1)&amp;RIGHT(C136,2)</f>
        <v>Torre de ángulo menor tipo AC1 (30°)Tipo AC1+3</v>
      </c>
      <c r="E136" s="140" t="s">
        <v>5072</v>
      </c>
      <c r="F136" s="141">
        <v>0</v>
      </c>
      <c r="G136" s="142">
        <f>VLOOKUP(C136,'[8]Resumen Peso'!$B$1:$D$65536,3,0)*$C$14</f>
        <v>16516.80683866833</v>
      </c>
      <c r="H136" s="143"/>
      <c r="I136" s="144"/>
      <c r="J136" s="111">
        <f>+VLOOKUP(C136,'[8]Resumen Peso'!$B$1:$D$65536,3,0)</f>
        <v>10255.108463561202</v>
      </c>
      <c r="N136" s="118"/>
      <c r="O136" s="118"/>
      <c r="P136" s="118"/>
      <c r="Q136" s="118"/>
      <c r="R136" s="118"/>
    </row>
    <row r="137" spans="1:18" x14ac:dyDescent="0.2">
      <c r="A137" s="114"/>
      <c r="B137" s="139">
        <f t="shared" si="1"/>
        <v>121</v>
      </c>
      <c r="C137" s="115" t="s">
        <v>5192</v>
      </c>
      <c r="D137" s="112" t="str">
        <f>+"Torre de ángulo mayor tipo B"&amp;IF(MID(C137,3,3)="220","C",IF(MID(C137,3,3)="138","S",""))&amp;IF(MID(C137,10,1)="D",2,1)&amp;" (65°)Tipo B"&amp;IF(MID(C137,3,3)="220","C",IF(MID(C137,3,3)="138","S",""))&amp;IF(MID(C137,10,1)="D",2,1)&amp;RIGHT(C137,2)</f>
        <v>Torre de ángulo mayor tipo BC1 (65°)Tipo BC1-3</v>
      </c>
      <c r="E137" s="140" t="s">
        <v>5072</v>
      </c>
      <c r="F137" s="141">
        <v>0</v>
      </c>
      <c r="G137" s="142">
        <f>VLOOKUP(C137,'[8]Resumen Peso'!$B$1:$D$65536,3,0)*$C$14</f>
        <v>18273.569882331318</v>
      </c>
      <c r="H137" s="143"/>
      <c r="I137" s="144"/>
      <c r="J137" s="111">
        <f>+VLOOKUP(C137,'[8]Resumen Peso'!$B$1:$D$65536,3,0)</f>
        <v>11345.863821634541</v>
      </c>
      <c r="N137" s="118"/>
      <c r="O137" s="118"/>
      <c r="P137" s="118"/>
      <c r="Q137" s="118"/>
      <c r="R137" s="118"/>
    </row>
    <row r="138" spans="1:18" x14ac:dyDescent="0.2">
      <c r="A138" s="114"/>
      <c r="B138" s="139">
        <f t="shared" si="1"/>
        <v>122</v>
      </c>
      <c r="C138" s="115" t="s">
        <v>5193</v>
      </c>
      <c r="D138" s="112" t="str">
        <f>+"Torre de ángulo mayor tipo B"&amp;IF(MID(C138,3,3)="220","C",IF(MID(C138,3,3)="138","S",""))&amp;IF(MID(C138,10,1)="D",2,1)&amp;" (65°)Tipo B"&amp;IF(MID(C138,3,3)="220","C",IF(MID(C138,3,3)="138","S",""))&amp;IF(MID(C138,10,1)="D",2,1)&amp;RIGHT(C138,2)</f>
        <v>Torre de ángulo mayor tipo BC1 (65°)Tipo BC1±0</v>
      </c>
      <c r="E138" s="140" t="s">
        <v>5072</v>
      </c>
      <c r="F138" s="141">
        <v>0</v>
      </c>
      <c r="G138" s="142">
        <f>VLOOKUP(C138,'[8]Resumen Peso'!$B$1:$D$65536,3,0)*$C$14</f>
        <v>20349.186951371175</v>
      </c>
      <c r="H138" s="143"/>
      <c r="I138" s="144"/>
      <c r="J138" s="111">
        <f>+VLOOKUP(C138,'[8]Resumen Peso'!$B$1:$D$65536,3,0)</f>
        <v>12634.592228991693</v>
      </c>
      <c r="N138" s="118"/>
      <c r="O138" s="118"/>
      <c r="P138" s="118"/>
      <c r="Q138" s="118"/>
      <c r="R138" s="118"/>
    </row>
    <row r="139" spans="1:18" x14ac:dyDescent="0.2">
      <c r="A139" s="114"/>
      <c r="B139" s="139">
        <f t="shared" si="1"/>
        <v>123</v>
      </c>
      <c r="C139" s="115" t="s">
        <v>5194</v>
      </c>
      <c r="D139" s="112" t="str">
        <f>+"Torre de ángulo mayor tipo B"&amp;IF(MID(C139,3,3)="220","C",IF(MID(C139,3,3)="138","S",""))&amp;IF(MID(C139,10,1)="D",2,1)&amp;" (65°)Tipo B"&amp;IF(MID(C139,3,3)="220","C",IF(MID(C139,3,3)="138","S",""))&amp;IF(MID(C139,10,1)="D",2,1)&amp;RIGHT(C139,2)</f>
        <v>Torre de ángulo mayor tipo BC1 (65°)Tipo BC1+3</v>
      </c>
      <c r="E139" s="140" t="s">
        <v>5072</v>
      </c>
      <c r="F139" s="141">
        <v>0</v>
      </c>
      <c r="G139" s="142">
        <f>VLOOKUP(C139,'[8]Resumen Peso'!$B$1:$D$65536,3,0)*$C$14</f>
        <v>22791.089385535717</v>
      </c>
      <c r="H139" s="143"/>
      <c r="I139" s="144"/>
      <c r="J139" s="111">
        <f>+VLOOKUP(C139,'[8]Resumen Peso'!$B$1:$D$65536,3,0)</f>
        <v>14150.743296470697</v>
      </c>
      <c r="N139" s="118"/>
      <c r="O139" s="118"/>
      <c r="P139" s="118"/>
      <c r="Q139" s="118"/>
      <c r="R139" s="118"/>
    </row>
    <row r="140" spans="1:18" x14ac:dyDescent="0.2">
      <c r="A140" s="114"/>
      <c r="B140" s="139">
        <f t="shared" si="1"/>
        <v>124</v>
      </c>
      <c r="C140" s="115" t="s">
        <v>5195</v>
      </c>
      <c r="D140" s="112" t="str">
        <f>+"Torre de anclaje, retención intermedia y terminal (15°) Tipo R"&amp;IF(MID(C140,3,3)="220","C",IF(MID(C140,3,3)="138","S",""))&amp;IF(MID(C140,10,1)="D",2,1)&amp;RIGHT(C140,2)</f>
        <v>Torre de anclaje, retención intermedia y terminal (15°) Tipo RC1-3</v>
      </c>
      <c r="E140" s="140" t="s">
        <v>5072</v>
      </c>
      <c r="F140" s="141">
        <v>0</v>
      </c>
      <c r="G140" s="142">
        <f>VLOOKUP(C140,'[8]Resumen Peso'!$B$1:$D$65536,3,0)*$C$14</f>
        <v>23528.401476344745</v>
      </c>
      <c r="H140" s="143"/>
      <c r="I140" s="144"/>
      <c r="J140" s="111">
        <f>+VLOOKUP(C140,'[8]Resumen Peso'!$B$1:$D$65536,3,0)</f>
        <v>14608.532476703751</v>
      </c>
      <c r="N140" s="118"/>
      <c r="O140" s="118"/>
      <c r="P140" s="118"/>
      <c r="Q140" s="118"/>
      <c r="R140" s="118"/>
    </row>
    <row r="141" spans="1:18" x14ac:dyDescent="0.2">
      <c r="A141" s="114"/>
      <c r="B141" s="139">
        <f t="shared" si="1"/>
        <v>125</v>
      </c>
      <c r="C141" s="115" t="s">
        <v>5196</v>
      </c>
      <c r="D141" s="112" t="str">
        <f>+"Torre de anclaje, retención intermedia y terminal (15°) Tipo R"&amp;IF(MID(C141,3,3)="220","C",IF(MID(C141,3,3)="138","S",""))&amp;IF(MID(C141,10,1)="D",2,1)&amp;RIGHT(C141,2)</f>
        <v>Torre de anclaje, retención intermedia y terminal (15°) Tipo RC1±0</v>
      </c>
      <c r="E141" s="140" t="s">
        <v>5072</v>
      </c>
      <c r="F141" s="141">
        <v>0</v>
      </c>
      <c r="G141" s="142">
        <f>VLOOKUP(C141,'[8]Resumen Peso'!$B$1:$D$65536,3,0)*$C$14</f>
        <v>26230.101980317442</v>
      </c>
      <c r="H141" s="143"/>
      <c r="I141" s="144"/>
      <c r="J141" s="111">
        <f>+VLOOKUP(C141,'[8]Resumen Peso'!$B$1:$D$65536,3,0)</f>
        <v>16285.98938317029</v>
      </c>
      <c r="N141" s="118"/>
      <c r="O141" s="118"/>
      <c r="P141" s="118"/>
      <c r="Q141" s="118"/>
      <c r="R141" s="118"/>
    </row>
    <row r="142" spans="1:18" x14ac:dyDescent="0.2">
      <c r="A142" s="114"/>
      <c r="B142" s="139">
        <f t="shared" si="1"/>
        <v>126</v>
      </c>
      <c r="C142" s="115" t="s">
        <v>5197</v>
      </c>
      <c r="D142" s="112" t="str">
        <f>+"Torre de anclaje, retención intermedia y terminal (15°) Tipo R"&amp;IF(MID(C142,3,3)="220","C",IF(MID(C142,3,3)="138","S",""))&amp;IF(MID(C142,10,1)="D",2,1)&amp;RIGHT(C142,2)</f>
        <v>Torre de anclaje, retención intermedia y terminal (15°) Tipo RC1+3</v>
      </c>
      <c r="E142" s="140" t="s">
        <v>5072</v>
      </c>
      <c r="F142" s="141">
        <v>0</v>
      </c>
      <c r="G142" s="142">
        <f>VLOOKUP(C142,'[8]Resumen Peso'!$B$1:$D$65536,3,0)*$C$14</f>
        <v>28931.80248429014</v>
      </c>
      <c r="H142" s="143"/>
      <c r="I142" s="144"/>
      <c r="J142" s="111">
        <f>+VLOOKUP(C142,'[8]Resumen Peso'!$B$1:$D$65536,3,0)</f>
        <v>17963.446289636831</v>
      </c>
      <c r="N142" s="118"/>
      <c r="O142" s="118"/>
      <c r="P142" s="118"/>
      <c r="Q142" s="118"/>
      <c r="R142" s="118"/>
    </row>
    <row r="143" spans="1:18" x14ac:dyDescent="0.2">
      <c r="A143" s="114"/>
      <c r="B143" s="139">
        <f t="shared" si="1"/>
        <v>127</v>
      </c>
      <c r="C143" s="115" t="s">
        <v>5198</v>
      </c>
      <c r="D143" s="112" t="str">
        <f>+"Torre de suspensión tipo S"&amp;IF(MID(C143,3,3)="220","C",IF(MID(C143,3,3)="138","S",""))&amp;IF(MID(C143,10,1)="D",2,1)&amp;" (5°)Tipo S"&amp;IF(MID(C143,3,3)="220","C",IF(MID(C143,3,3)="138","S",""))&amp;IF(MID(C143,10,1)="D",2,1)&amp;RIGHT(C143,2)</f>
        <v>Torre de suspensión tipo SC2 (5°)Tipo SC2-6</v>
      </c>
      <c r="E143" s="140" t="s">
        <v>5072</v>
      </c>
      <c r="F143" s="141">
        <v>0</v>
      </c>
      <c r="G143" s="142">
        <f>VLOOKUP(C143,'[8]Resumen Peso'!$B$1:$D$65536,3,0)*$C$14</f>
        <v>9988.2739451106772</v>
      </c>
      <c r="H143" s="143"/>
      <c r="I143" s="144"/>
      <c r="J143" s="111">
        <f>+VLOOKUP(C143,'[8]Resumen Peso'!$B$1:$D$65536,3,0)</f>
        <v>6201.6123135294147</v>
      </c>
      <c r="N143" s="118"/>
      <c r="O143" s="118"/>
      <c r="P143" s="118"/>
      <c r="Q143" s="118"/>
      <c r="R143" s="118"/>
    </row>
    <row r="144" spans="1:18" x14ac:dyDescent="0.2">
      <c r="A144" s="114"/>
      <c r="B144" s="139">
        <f t="shared" si="1"/>
        <v>128</v>
      </c>
      <c r="C144" s="115" t="s">
        <v>5199</v>
      </c>
      <c r="D144" s="112" t="str">
        <f>+"Torre de suspensión tipo S"&amp;IF(MID(C144,3,3)="220","C",IF(MID(C144,3,3)="138","S",""))&amp;IF(MID(C144,10,1)="D",2,1)&amp;" (5°)Tipo S"&amp;IF(MID(C144,3,3)="220","C",IF(MID(C144,3,3)="138","S",""))&amp;IF(MID(C144,10,1)="D",2,1)&amp;RIGHT(C144,2)</f>
        <v>Torre de suspensión tipo SC2 (5°)Tipo SC2-3</v>
      </c>
      <c r="E144" s="140" t="s">
        <v>5072</v>
      </c>
      <c r="F144" s="141">
        <v>0</v>
      </c>
      <c r="G144" s="142">
        <f>VLOOKUP(C144,'[8]Resumen Peso'!$B$1:$D$65536,3,0)*$C$14</f>
        <v>11428.02514440591</v>
      </c>
      <c r="H144" s="143"/>
      <c r="I144" s="144"/>
      <c r="J144" s="111">
        <f>+VLOOKUP(C144,'[8]Resumen Peso'!$B$1:$D$65536,3,0)</f>
        <v>7095.5384127768975</v>
      </c>
      <c r="N144" s="118"/>
      <c r="O144" s="118"/>
      <c r="P144" s="118"/>
      <c r="Q144" s="118"/>
      <c r="R144" s="118"/>
    </row>
    <row r="145" spans="1:18" x14ac:dyDescent="0.2">
      <c r="A145" s="114"/>
      <c r="B145" s="139">
        <f t="shared" si="1"/>
        <v>129</v>
      </c>
      <c r="C145" s="115" t="s">
        <v>5200</v>
      </c>
      <c r="D145" s="112" t="str">
        <f>+"Torre de suspensión tipo S"&amp;IF(MID(C145,3,3)="220","C",IF(MID(C145,3,3)="138","S",""))&amp;IF(MID(C145,10,1)="D",2,1)&amp;" (5°)Tipo S"&amp;IF(MID(C145,3,3)="220","C",IF(MID(C145,3,3)="138","S",""))&amp;IF(MID(C145,10,1)="D",2,1)&amp;RIGHT(C145,2)</f>
        <v>Torre de suspensión tipo SC2 (5°)Tipo SC2±0</v>
      </c>
      <c r="E145" s="140" t="s">
        <v>5072</v>
      </c>
      <c r="F145" s="141">
        <v>0</v>
      </c>
      <c r="G145" s="142">
        <f>VLOOKUP(C145,'[8]Resumen Peso'!$B$1:$D$65536,3,0)*$C$14</f>
        <v>12854.921422278865</v>
      </c>
      <c r="H145" s="143"/>
      <c r="I145" s="144"/>
      <c r="J145" s="111">
        <f>+VLOOKUP(C145,'[8]Resumen Peso'!$B$1:$D$65536,3,0)</f>
        <v>7981.4830289953852</v>
      </c>
      <c r="N145" s="118"/>
      <c r="O145" s="118"/>
      <c r="P145" s="118"/>
      <c r="Q145" s="118"/>
      <c r="R145" s="118"/>
    </row>
    <row r="146" spans="1:18" x14ac:dyDescent="0.2">
      <c r="A146" s="114"/>
      <c r="B146" s="139">
        <f t="shared" ref="B146:B209" si="2">1+B145</f>
        <v>130</v>
      </c>
      <c r="C146" s="115" t="s">
        <v>5201</v>
      </c>
      <c r="D146" s="112" t="str">
        <f>+"Torre de suspensión tipo S"&amp;IF(MID(C146,3,3)="220","C",IF(MID(C146,3,3)="138","S",""))&amp;IF(MID(C146,10,1)="D",2,1)&amp;" (5°)Tipo S"&amp;IF(MID(C146,3,3)="220","C",IF(MID(C146,3,3)="138","S",""))&amp;IF(MID(C146,10,1)="D",2,1)&amp;RIGHT(C146,2)</f>
        <v>Torre de suspensión tipo SC2 (5°)Tipo SC2+3</v>
      </c>
      <c r="E146" s="140" t="s">
        <v>5072</v>
      </c>
      <c r="F146" s="141">
        <v>0</v>
      </c>
      <c r="G146" s="142">
        <f>VLOOKUP(C146,'[8]Resumen Peso'!$B$1:$D$65536,3,0)*$C$14</f>
        <v>14268.962778729541</v>
      </c>
      <c r="H146" s="143"/>
      <c r="I146" s="144"/>
      <c r="J146" s="111">
        <f>+VLOOKUP(C146,'[8]Resumen Peso'!$B$1:$D$65536,3,0)</f>
        <v>8859.4461621848786</v>
      </c>
      <c r="N146" s="118"/>
      <c r="O146" s="118"/>
      <c r="P146" s="118"/>
      <c r="Q146" s="118"/>
      <c r="R146" s="118"/>
    </row>
    <row r="147" spans="1:18" x14ac:dyDescent="0.2">
      <c r="A147" s="114"/>
      <c r="B147" s="139">
        <f t="shared" si="2"/>
        <v>131</v>
      </c>
      <c r="C147" s="115" t="s">
        <v>5202</v>
      </c>
      <c r="D147" s="112" t="str">
        <f>+"Torre de suspensión tipo S"&amp;IF(MID(C147,3,3)="220","C",IF(MID(C147,3,3)="138","S",""))&amp;IF(MID(C147,10,1)="D",2,1)&amp;" (5°)Tipo S"&amp;IF(MID(C147,3,3)="220","C",IF(MID(C147,3,3)="138","S",""))&amp;IF(MID(C147,10,1)="D",2,1)&amp;RIGHT(C147,2)</f>
        <v>Torre de suspensión tipo SC2 (5°)Tipo SC2+6</v>
      </c>
      <c r="E147" s="140" t="s">
        <v>5072</v>
      </c>
      <c r="F147" s="141">
        <v>0</v>
      </c>
      <c r="G147" s="142">
        <f>VLOOKUP(C147,'[8]Resumen Peso'!$B$1:$D$65536,3,0)*$C$14</f>
        <v>15683.004135180214</v>
      </c>
      <c r="H147" s="143"/>
      <c r="I147" s="144"/>
      <c r="J147" s="111">
        <f>+VLOOKUP(C147,'[8]Resumen Peso'!$B$1:$D$65536,3,0)</f>
        <v>9737.4092953743693</v>
      </c>
      <c r="N147" s="118"/>
      <c r="O147" s="118"/>
      <c r="P147" s="118"/>
      <c r="Q147" s="118"/>
      <c r="R147" s="118"/>
    </row>
    <row r="148" spans="1:18" x14ac:dyDescent="0.2">
      <c r="A148" s="114"/>
      <c r="B148" s="139">
        <f t="shared" si="2"/>
        <v>132</v>
      </c>
      <c r="C148" s="115" t="s">
        <v>5203</v>
      </c>
      <c r="D148" s="112" t="str">
        <f>+"Torre de ángulo menor tipo A"&amp;IF(MID(C148,3,3)="220","C",IF(MID(C148,3,3)="138","S",""))&amp;IF(MID(C148,10,1)="D",2,1)&amp;" (30°)Tipo A"&amp;IF(MID(C148,3,3)="220","C",IF(MID(C148,3,3)="138","S",""))&amp;IF(MID(C148,10,1)="D",2,1)&amp;RIGHT(C148,2)</f>
        <v>Torre de ángulo menor tipo AC2 (30°)Tipo AC2-3</v>
      </c>
      <c r="E148" s="140" t="s">
        <v>5072</v>
      </c>
      <c r="F148" s="141">
        <v>0</v>
      </c>
      <c r="G148" s="142">
        <f>VLOOKUP(C148,'[8]Resumen Peso'!$B$1:$D$65536,3,0)*$C$14</f>
        <v>17581.907417836403</v>
      </c>
      <c r="H148" s="143"/>
      <c r="I148" s="144"/>
      <c r="J148" s="111">
        <f>+VLOOKUP(C148,'[8]Resumen Peso'!$B$1:$D$65536,3,0)</f>
        <v>10916.418005451509</v>
      </c>
      <c r="N148" s="118"/>
      <c r="O148" s="118"/>
      <c r="P148" s="118"/>
      <c r="Q148" s="118"/>
      <c r="R148" s="118"/>
    </row>
    <row r="149" spans="1:18" x14ac:dyDescent="0.2">
      <c r="A149" s="114"/>
      <c r="B149" s="139">
        <f t="shared" si="2"/>
        <v>133</v>
      </c>
      <c r="C149" s="115" t="s">
        <v>5204</v>
      </c>
      <c r="D149" s="112" t="str">
        <f>+"Torre de ángulo menor tipo A"&amp;IF(MID(C149,3,3)="220","C",IF(MID(C149,3,3)="138","S",""))&amp;IF(MID(C149,10,1)="D",2,1)&amp;" (30°)Tipo A"&amp;IF(MID(C149,3,3)="220","C",IF(MID(C149,3,3)="138","S",""))&amp;IF(MID(C149,10,1)="D",2,1)&amp;RIGHT(C149,2)</f>
        <v>Torre de ángulo menor tipo AC2 (30°)Tipo AC2±0</v>
      </c>
      <c r="E149" s="140" t="s">
        <v>5072</v>
      </c>
      <c r="F149" s="141">
        <v>0</v>
      </c>
      <c r="G149" s="142">
        <f>VLOOKUP(C149,'[8]Resumen Peso'!$B$1:$D$65536,3,0)*$C$14</f>
        <v>19513.770719019314</v>
      </c>
      <c r="H149" s="143"/>
      <c r="I149" s="144"/>
      <c r="J149" s="111">
        <f>+VLOOKUP(C149,'[8]Resumen Peso'!$B$1:$D$65536,3,0)</f>
        <v>12115.891238014994</v>
      </c>
      <c r="N149" s="118"/>
      <c r="O149" s="118"/>
      <c r="P149" s="118"/>
      <c r="Q149" s="118"/>
      <c r="R149" s="118"/>
    </row>
    <row r="150" spans="1:18" x14ac:dyDescent="0.2">
      <c r="A150" s="114"/>
      <c r="B150" s="139">
        <f t="shared" si="2"/>
        <v>134</v>
      </c>
      <c r="C150" s="115" t="s">
        <v>5205</v>
      </c>
      <c r="D150" s="112" t="str">
        <f>+"Torre de ángulo menor tipo A"&amp;IF(MID(C150,3,3)="220","C",IF(MID(C150,3,3)="138","S",""))&amp;IF(MID(C150,10,1)="D",2,1)&amp;" (30°)Tipo A"&amp;IF(MID(C150,3,3)="220","C",IF(MID(C150,3,3)="138","S",""))&amp;IF(MID(C150,10,1)="D",2,1)&amp;RIGHT(C150,2)</f>
        <v>Torre de ángulo menor tipo AC2 (30°)Tipo AC2+3</v>
      </c>
      <c r="E150" s="140" t="s">
        <v>5072</v>
      </c>
      <c r="F150" s="141">
        <v>0</v>
      </c>
      <c r="G150" s="142">
        <f>VLOOKUP(C150,'[8]Resumen Peso'!$B$1:$D$65536,3,0)*$C$14</f>
        <v>21445.634020202229</v>
      </c>
      <c r="H150" s="143"/>
      <c r="I150" s="144"/>
      <c r="J150" s="111">
        <f>+VLOOKUP(C150,'[8]Resumen Peso'!$B$1:$D$65536,3,0)</f>
        <v>13315.364470578479</v>
      </c>
      <c r="N150" s="118"/>
      <c r="O150" s="118"/>
      <c r="P150" s="118"/>
      <c r="Q150" s="118"/>
      <c r="R150" s="118"/>
    </row>
    <row r="151" spans="1:18" x14ac:dyDescent="0.2">
      <c r="A151" s="114"/>
      <c r="B151" s="139">
        <f t="shared" si="2"/>
        <v>135</v>
      </c>
      <c r="C151" s="115" t="s">
        <v>5206</v>
      </c>
      <c r="D151" s="112" t="str">
        <f>+"Torre de ángulo mayor tipo B"&amp;IF(MID(C151,3,3)="220","C",IF(MID(C151,3,3)="138","S",""))&amp;IF(MID(C151,10,1)="D",2,1)&amp;" (65°)Tipo B"&amp;IF(MID(C151,3,3)="220","C",IF(MID(C151,3,3)="138","S",""))&amp;IF(MID(C151,10,1)="D",2,1)&amp;RIGHT(C151,2)</f>
        <v>Torre de ángulo mayor tipo BC2 (65°)Tipo BC2-3</v>
      </c>
      <c r="E151" s="140" t="s">
        <v>5072</v>
      </c>
      <c r="F151" s="141">
        <v>0</v>
      </c>
      <c r="G151" s="142">
        <f>VLOOKUP(C151,'[8]Resumen Peso'!$B$1:$D$65536,3,0)*$C$14</f>
        <v>23726.637707089831</v>
      </c>
      <c r="H151" s="143"/>
      <c r="I151" s="144"/>
      <c r="J151" s="111">
        <f>+VLOOKUP(C151,'[8]Resumen Peso'!$B$1:$D$65536,3,0)</f>
        <v>14731.615229172527</v>
      </c>
      <c r="N151" s="118"/>
      <c r="O151" s="118"/>
      <c r="P151" s="118"/>
      <c r="Q151" s="118"/>
      <c r="R151" s="118"/>
    </row>
    <row r="152" spans="1:18" x14ac:dyDescent="0.2">
      <c r="A152" s="114"/>
      <c r="B152" s="139">
        <f t="shared" si="2"/>
        <v>136</v>
      </c>
      <c r="C152" s="115" t="s">
        <v>5207</v>
      </c>
      <c r="D152" s="112" t="str">
        <f>+"Torre de ángulo mayor tipo B"&amp;IF(MID(C152,3,3)="220","C",IF(MID(C152,3,3)="138","S",""))&amp;IF(MID(C152,10,1)="D",2,1)&amp;" (65°)Tipo B"&amp;IF(MID(C152,3,3)="220","C",IF(MID(C152,3,3)="138","S",""))&amp;IF(MID(C152,10,1)="D",2,1)&amp;RIGHT(C152,2)</f>
        <v>Torre de ángulo mayor tipo BC2 (65°)Tipo BC2±0</v>
      </c>
      <c r="E152" s="140" t="s">
        <v>5072</v>
      </c>
      <c r="F152" s="141">
        <v>0</v>
      </c>
      <c r="G152" s="142">
        <f>VLOOKUP(C152,'[8]Resumen Peso'!$B$1:$D$65536,3,0)*$C$14</f>
        <v>26421.645553552153</v>
      </c>
      <c r="H152" s="143"/>
      <c r="I152" s="144"/>
      <c r="J152" s="111">
        <f>+VLOOKUP(C152,'[8]Resumen Peso'!$B$1:$D$65536,3,0)</f>
        <v>16404.916736272302</v>
      </c>
      <c r="N152" s="118"/>
      <c r="O152" s="118"/>
      <c r="P152" s="118"/>
      <c r="Q152" s="118"/>
      <c r="R152" s="118"/>
    </row>
    <row r="153" spans="1:18" x14ac:dyDescent="0.2">
      <c r="A153" s="114"/>
      <c r="B153" s="139">
        <f t="shared" si="2"/>
        <v>137</v>
      </c>
      <c r="C153" s="115" t="s">
        <v>5208</v>
      </c>
      <c r="D153" s="112" t="str">
        <f>+"Torre de ángulo mayor tipo B"&amp;IF(MID(C153,3,3)="220","C",IF(MID(C153,3,3)="138","S",""))&amp;IF(MID(C153,10,1)="D",2,1)&amp;" (65°)Tipo B"&amp;IF(MID(C153,3,3)="220","C",IF(MID(C153,3,3)="138","S",""))&amp;IF(MID(C153,10,1)="D",2,1)&amp;RIGHT(C153,2)</f>
        <v>Torre de ángulo mayor tipo BC2 (65°)Tipo BC2+3</v>
      </c>
      <c r="E153" s="140" t="s">
        <v>5072</v>
      </c>
      <c r="F153" s="141">
        <v>0</v>
      </c>
      <c r="G153" s="142">
        <f>VLOOKUP(C153,'[8]Resumen Peso'!$B$1:$D$65536,3,0)*$C$14</f>
        <v>29592.243019978414</v>
      </c>
      <c r="H153" s="143"/>
      <c r="I153" s="144"/>
      <c r="J153" s="111">
        <f>+VLOOKUP(C153,'[8]Resumen Peso'!$B$1:$D$65536,3,0)</f>
        <v>18373.506744624981</v>
      </c>
      <c r="N153" s="118"/>
      <c r="O153" s="118"/>
      <c r="P153" s="118"/>
      <c r="Q153" s="118"/>
      <c r="R153" s="118"/>
    </row>
    <row r="154" spans="1:18" x14ac:dyDescent="0.2">
      <c r="A154" s="114"/>
      <c r="B154" s="139">
        <f t="shared" si="2"/>
        <v>138</v>
      </c>
      <c r="C154" s="115" t="s">
        <v>5209</v>
      </c>
      <c r="D154" s="112" t="str">
        <f>+"Torre de anclaje, retención intermedia y terminal (15°) Tipo R"&amp;IF(MID(C154,3,3)="220","C",IF(MID(C154,3,3)="138","S",""))&amp;IF(MID(C154,10,1)="D",2,1)&amp;RIGHT(C154,2)</f>
        <v>Torre de anclaje, retención intermedia y terminal (15°) Tipo RC2-3</v>
      </c>
      <c r="E154" s="140" t="s">
        <v>5072</v>
      </c>
      <c r="F154" s="141">
        <v>0</v>
      </c>
      <c r="G154" s="142">
        <f>VLOOKUP(C154,'[8]Resumen Peso'!$B$1:$D$65536,3,0)*$C$14</f>
        <v>30549.578503320266</v>
      </c>
      <c r="H154" s="143"/>
      <c r="I154" s="144"/>
      <c r="J154" s="111">
        <f>+VLOOKUP(C154,'[8]Resumen Peso'!$B$1:$D$65536,3,0)</f>
        <v>18967.906092730333</v>
      </c>
      <c r="N154" s="118"/>
      <c r="O154" s="118"/>
      <c r="P154" s="118"/>
      <c r="Q154" s="118"/>
      <c r="R154" s="118"/>
    </row>
    <row r="155" spans="1:18" x14ac:dyDescent="0.2">
      <c r="A155" s="114"/>
      <c r="B155" s="139">
        <f t="shared" si="2"/>
        <v>139</v>
      </c>
      <c r="C155" s="115" t="s">
        <v>5210</v>
      </c>
      <c r="D155" s="112" t="str">
        <f>+"Torre de anclaje, retención intermedia y terminal (15°) Tipo R"&amp;IF(MID(C155,3,3)="220","C",IF(MID(C155,3,3)="138","S",""))&amp;IF(MID(C155,10,1)="D",2,1)&amp;RIGHT(C155,2)</f>
        <v>Torre de anclaje, retención intermedia y terminal (15°) Tipo RC2±0</v>
      </c>
      <c r="E155" s="140" t="s">
        <v>5072</v>
      </c>
      <c r="F155" s="141">
        <v>0</v>
      </c>
      <c r="G155" s="142">
        <f>VLOOKUP(C155,'[8]Resumen Peso'!$B$1:$D$65536,3,0)*$C$14</f>
        <v>34057.501118528722</v>
      </c>
      <c r="H155" s="143"/>
      <c r="I155" s="144"/>
      <c r="J155" s="111">
        <f>+VLOOKUP(C155,'[8]Resumen Peso'!$B$1:$D$65536,3,0)</f>
        <v>21145.937673054996</v>
      </c>
      <c r="N155" s="118"/>
      <c r="O155" s="118"/>
      <c r="P155" s="118"/>
      <c r="Q155" s="118"/>
      <c r="R155" s="118"/>
    </row>
    <row r="156" spans="1:18" x14ac:dyDescent="0.2">
      <c r="A156" s="114"/>
      <c r="B156" s="139">
        <f t="shared" si="2"/>
        <v>140</v>
      </c>
      <c r="C156" s="115" t="s">
        <v>5211</v>
      </c>
      <c r="D156" s="112" t="str">
        <f>+"Torre de anclaje, retención intermedia y terminal (15°) Tipo R"&amp;IF(MID(C156,3,3)="220","C",IF(MID(C156,3,3)="138","S",""))&amp;IF(MID(C156,10,1)="D",2,1)&amp;RIGHT(C156,2)</f>
        <v>Torre de anclaje, retención intermedia y terminal (15°) Tipo RC2+3</v>
      </c>
      <c r="E156" s="140" t="s">
        <v>5072</v>
      </c>
      <c r="F156" s="141">
        <v>0</v>
      </c>
      <c r="G156" s="142">
        <f>VLOOKUP(C156,'[8]Resumen Peso'!$B$1:$D$65536,3,0)*$C$14</f>
        <v>37565.423733737174</v>
      </c>
      <c r="H156" s="143"/>
      <c r="I156" s="144"/>
      <c r="J156" s="111">
        <f>+VLOOKUP(C156,'[8]Resumen Peso'!$B$1:$D$65536,3,0)</f>
        <v>23323.969253379659</v>
      </c>
      <c r="N156" s="118"/>
      <c r="O156" s="118"/>
      <c r="P156" s="118"/>
      <c r="Q156" s="118"/>
      <c r="R156" s="118"/>
    </row>
    <row r="157" spans="1:18" x14ac:dyDescent="0.2">
      <c r="A157" s="114"/>
      <c r="B157" s="139">
        <f t="shared" si="2"/>
        <v>141</v>
      </c>
      <c r="C157" s="115" t="s">
        <v>5212</v>
      </c>
      <c r="D157" s="112" t="str">
        <f>+"Torre de suspensión tipo S"&amp;IF(MID(C157,3,3)="220","C",IF(MID(C157,3,3)="138","S",""))&amp;IF(MID(C157,10,1)="D",2,1)&amp;" (5°)Tipo S"&amp;IF(MID(C157,3,3)="220","C",IF(MID(C157,3,3)="138","S",""))&amp;IF(MID(C157,10,1)="D",2,1)&amp;RIGHT(C157,2)</f>
        <v>Torre de suspensión tipo SC2 (5°)Tipo SC2-6</v>
      </c>
      <c r="E157" s="140" t="s">
        <v>5072</v>
      </c>
      <c r="F157" s="141">
        <v>0</v>
      </c>
      <c r="G157" s="142">
        <f>VLOOKUP(C157,'[8]Resumen Peso'!$B$1:$D$65536,3,0)*$C$14</f>
        <v>9101.1961077457454</v>
      </c>
      <c r="H157" s="143"/>
      <c r="I157" s="144"/>
      <c r="J157" s="111">
        <f>+VLOOKUP(C157,'[8]Resumen Peso'!$B$1:$D$65536,3,0)</f>
        <v>5650.8351853195563</v>
      </c>
      <c r="N157" s="118"/>
      <c r="O157" s="118"/>
      <c r="P157" s="118"/>
      <c r="Q157" s="118"/>
      <c r="R157" s="118"/>
    </row>
    <row r="158" spans="1:18" x14ac:dyDescent="0.2">
      <c r="A158" s="114"/>
      <c r="B158" s="139">
        <f t="shared" si="2"/>
        <v>142</v>
      </c>
      <c r="C158" s="115" t="s">
        <v>5213</v>
      </c>
      <c r="D158" s="112" t="str">
        <f>+"Torre de suspensión tipo S"&amp;IF(MID(C158,3,3)="220","C",IF(MID(C158,3,3)="138","S",""))&amp;IF(MID(C158,10,1)="D",2,1)&amp;" (5°)Tipo S"&amp;IF(MID(C158,3,3)="220","C",IF(MID(C158,3,3)="138","S",""))&amp;IF(MID(C158,10,1)="D",2,1)&amp;RIGHT(C158,2)</f>
        <v>Torre de suspensión tipo SC2 (5°)Tipo SC2-3</v>
      </c>
      <c r="E158" s="140" t="s">
        <v>5072</v>
      </c>
      <c r="F158" s="141">
        <v>0</v>
      </c>
      <c r="G158" s="142">
        <f>VLOOKUP(C158,'[8]Resumen Peso'!$B$1:$D$65536,3,0)*$C$14</f>
        <v>10413.080231384771</v>
      </c>
      <c r="H158" s="143"/>
      <c r="I158" s="144"/>
      <c r="J158" s="111">
        <f>+VLOOKUP(C158,'[8]Resumen Peso'!$B$1:$D$65536,3,0)</f>
        <v>6465.3699868070598</v>
      </c>
      <c r="N158" s="118"/>
      <c r="O158" s="118"/>
      <c r="P158" s="118"/>
      <c r="Q158" s="118"/>
      <c r="R158" s="118"/>
    </row>
    <row r="159" spans="1:18" x14ac:dyDescent="0.2">
      <c r="A159" s="114"/>
      <c r="B159" s="139">
        <f t="shared" si="2"/>
        <v>143</v>
      </c>
      <c r="C159" s="115" t="s">
        <v>5214</v>
      </c>
      <c r="D159" s="112" t="str">
        <f>+"Torre de suspensión tipo S"&amp;IF(MID(C159,3,3)="220","C",IF(MID(C159,3,3)="138","S",""))&amp;IF(MID(C159,10,1)="D",2,1)&amp;" (5°)Tipo S"&amp;IF(MID(C159,3,3)="220","C",IF(MID(C159,3,3)="138","S",""))&amp;IF(MID(C159,10,1)="D",2,1)&amp;RIGHT(C159,2)</f>
        <v>Torre de suspensión tipo SC2 (5°)Tipo SC2±0</v>
      </c>
      <c r="E159" s="140" t="s">
        <v>5072</v>
      </c>
      <c r="F159" s="141">
        <v>0</v>
      </c>
      <c r="G159" s="142">
        <f>VLOOKUP(C159,'[8]Resumen Peso'!$B$1:$D$65536,3,0)*$C$14</f>
        <v>11713.251103919878</v>
      </c>
      <c r="H159" s="143"/>
      <c r="I159" s="144"/>
      <c r="J159" s="111">
        <f>+VLOOKUP(C159,'[8]Resumen Peso'!$B$1:$D$65536,3,0)</f>
        <v>7272.6321561384248</v>
      </c>
      <c r="N159" s="118"/>
      <c r="O159" s="118"/>
      <c r="P159" s="118"/>
      <c r="Q159" s="118"/>
      <c r="R159" s="118"/>
    </row>
    <row r="160" spans="1:18" x14ac:dyDescent="0.2">
      <c r="A160" s="114"/>
      <c r="B160" s="139">
        <f t="shared" si="2"/>
        <v>144</v>
      </c>
      <c r="C160" s="115" t="s">
        <v>5215</v>
      </c>
      <c r="D160" s="112" t="str">
        <f>+"Torre de suspensión tipo S"&amp;IF(MID(C160,3,3)="220","C",IF(MID(C160,3,3)="138","S",""))&amp;IF(MID(C160,10,1)="D",2,1)&amp;" (5°)Tipo S"&amp;IF(MID(C160,3,3)="220","C",IF(MID(C160,3,3)="138","S",""))&amp;IF(MID(C160,10,1)="D",2,1)&amp;RIGHT(C160,2)</f>
        <v>Torre de suspensión tipo SC2 (5°)Tipo SC2+3</v>
      </c>
      <c r="E160" s="140" t="s">
        <v>5072</v>
      </c>
      <c r="F160" s="141">
        <v>0</v>
      </c>
      <c r="G160" s="142">
        <f>VLOOKUP(C160,'[8]Resumen Peso'!$B$1:$D$65536,3,0)*$C$14</f>
        <v>13001.708725351065</v>
      </c>
      <c r="H160" s="143"/>
      <c r="I160" s="144"/>
      <c r="J160" s="111">
        <f>+VLOOKUP(C160,'[8]Resumen Peso'!$B$1:$D$65536,3,0)</f>
        <v>8072.621693313652</v>
      </c>
      <c r="N160" s="118"/>
      <c r="O160" s="118"/>
      <c r="P160" s="118"/>
      <c r="Q160" s="118"/>
      <c r="R160" s="118"/>
    </row>
    <row r="161" spans="1:18" x14ac:dyDescent="0.2">
      <c r="A161" s="114"/>
      <c r="B161" s="139">
        <f t="shared" si="2"/>
        <v>145</v>
      </c>
      <c r="C161" s="115" t="s">
        <v>5216</v>
      </c>
      <c r="D161" s="112" t="str">
        <f>+"Torre de suspensión tipo S"&amp;IF(MID(C161,3,3)="220","C",IF(MID(C161,3,3)="138","S",""))&amp;IF(MID(C161,10,1)="D",2,1)&amp;" (5°)Tipo S"&amp;IF(MID(C161,3,3)="220","C",IF(MID(C161,3,3)="138","S",""))&amp;IF(MID(C161,10,1)="D",2,1)&amp;RIGHT(C161,2)</f>
        <v>Torre de suspensión tipo SC2 (5°)Tipo SC2+6</v>
      </c>
      <c r="E161" s="140" t="s">
        <v>5072</v>
      </c>
      <c r="F161" s="141">
        <v>0</v>
      </c>
      <c r="G161" s="142">
        <f>VLOOKUP(C161,'[8]Resumen Peso'!$B$1:$D$65536,3,0)*$C$14</f>
        <v>14290.166346782249</v>
      </c>
      <c r="H161" s="143"/>
      <c r="I161" s="144"/>
      <c r="J161" s="111">
        <f>+VLOOKUP(C161,'[8]Resumen Peso'!$B$1:$D$65536,3,0)</f>
        <v>8872.6112304888775</v>
      </c>
      <c r="N161" s="118"/>
      <c r="O161" s="118"/>
      <c r="P161" s="118"/>
      <c r="Q161" s="118"/>
      <c r="R161" s="118"/>
    </row>
    <row r="162" spans="1:18" x14ac:dyDescent="0.2">
      <c r="A162" s="114"/>
      <c r="B162" s="139">
        <f t="shared" si="2"/>
        <v>146</v>
      </c>
      <c r="C162" s="115" t="s">
        <v>5217</v>
      </c>
      <c r="D162" s="112" t="str">
        <f>+"Torre de ángulo menor tipo A"&amp;IF(MID(C162,3,3)="220","C",IF(MID(C162,3,3)="138","S",""))&amp;IF(MID(C162,10,1)="D",2,1)&amp;" (30°)Tipo A"&amp;IF(MID(C162,3,3)="220","C",IF(MID(C162,3,3)="138","S",""))&amp;IF(MID(C162,10,1)="D",2,1)&amp;RIGHT(C162,2)</f>
        <v>Torre de ángulo menor tipo AC2 (30°)Tipo AC2-3</v>
      </c>
      <c r="E162" s="140" t="s">
        <v>5072</v>
      </c>
      <c r="F162" s="141">
        <v>0</v>
      </c>
      <c r="G162" s="142">
        <f>VLOOKUP(C162,'[8]Resumen Peso'!$B$1:$D$65536,3,0)*$C$14</f>
        <v>16020.424373351088</v>
      </c>
      <c r="H162" s="143"/>
      <c r="I162" s="144"/>
      <c r="J162" s="111">
        <f>+VLOOKUP(C162,'[8]Resumen Peso'!$B$1:$D$65536,3,0)</f>
        <v>9946.9099073293346</v>
      </c>
      <c r="N162" s="118"/>
      <c r="O162" s="118"/>
      <c r="P162" s="118"/>
      <c r="Q162" s="118"/>
      <c r="R162" s="118"/>
    </row>
    <row r="163" spans="1:18" x14ac:dyDescent="0.2">
      <c r="A163" s="114"/>
      <c r="B163" s="139">
        <f t="shared" si="2"/>
        <v>147</v>
      </c>
      <c r="C163" s="115" t="s">
        <v>5218</v>
      </c>
      <c r="D163" s="112" t="str">
        <f>+"Torre de ángulo menor tipo A"&amp;IF(MID(C163,3,3)="220","C",IF(MID(C163,3,3)="138","S",""))&amp;IF(MID(C163,10,1)="D",2,1)&amp;" (30°)Tipo A"&amp;IF(MID(C163,3,3)="220","C",IF(MID(C163,3,3)="138","S",""))&amp;IF(MID(C163,10,1)="D",2,1)&amp;RIGHT(C163,2)</f>
        <v>Torre de ángulo menor tipo AC2 (30°)Tipo AC2±0</v>
      </c>
      <c r="E163" s="140" t="s">
        <v>5072</v>
      </c>
      <c r="F163" s="141">
        <v>0</v>
      </c>
      <c r="G163" s="142">
        <f>VLOOKUP(C163,'[8]Resumen Peso'!$B$1:$D$65536,3,0)*$C$14</f>
        <v>17780.715175750374</v>
      </c>
      <c r="H163" s="143"/>
      <c r="I163" s="144"/>
      <c r="J163" s="111">
        <f>+VLOOKUP(C163,'[8]Resumen Peso'!$B$1:$D$65536,3,0)</f>
        <v>11039.85561301813</v>
      </c>
      <c r="N163" s="118"/>
      <c r="O163" s="118"/>
      <c r="P163" s="118"/>
      <c r="Q163" s="118"/>
      <c r="R163" s="118"/>
    </row>
    <row r="164" spans="1:18" x14ac:dyDescent="0.2">
      <c r="A164" s="114"/>
      <c r="B164" s="139">
        <f t="shared" si="2"/>
        <v>148</v>
      </c>
      <c r="C164" s="115" t="s">
        <v>5219</v>
      </c>
      <c r="D164" s="112" t="str">
        <f>+"Torre de ángulo menor tipo A"&amp;IF(MID(C164,3,3)="220","C",IF(MID(C164,3,3)="138","S",""))&amp;IF(MID(C164,10,1)="D",2,1)&amp;" (30°)Tipo A"&amp;IF(MID(C164,3,3)="220","C",IF(MID(C164,3,3)="138","S",""))&amp;IF(MID(C164,10,1)="D",2,1)&amp;RIGHT(C164,2)</f>
        <v>Torre de ángulo menor tipo AC2 (30°)Tipo AC2+3</v>
      </c>
      <c r="E164" s="140" t="s">
        <v>5072</v>
      </c>
      <c r="F164" s="141">
        <v>0</v>
      </c>
      <c r="G164" s="142">
        <f>VLOOKUP(C164,'[8]Resumen Peso'!$B$1:$D$65536,3,0)*$C$14</f>
        <v>19541.005978149664</v>
      </c>
      <c r="H164" s="143"/>
      <c r="I164" s="144"/>
      <c r="J164" s="111">
        <f>+VLOOKUP(C164,'[8]Resumen Peso'!$B$1:$D$65536,3,0)</f>
        <v>12132.801318706925</v>
      </c>
      <c r="N164" s="118"/>
      <c r="O164" s="118"/>
      <c r="P164" s="118"/>
      <c r="Q164" s="118"/>
      <c r="R164" s="118"/>
    </row>
    <row r="165" spans="1:18" x14ac:dyDescent="0.2">
      <c r="A165" s="114"/>
      <c r="B165" s="139">
        <f t="shared" si="2"/>
        <v>149</v>
      </c>
      <c r="C165" s="115" t="s">
        <v>5220</v>
      </c>
      <c r="D165" s="112" t="str">
        <f>+"Torre de ángulo mayor tipo B"&amp;IF(MID(C165,3,3)="220","C",IF(MID(C165,3,3)="138","S",""))&amp;IF(MID(C165,10,1)="D",2,1)&amp;" (65°)Tipo B"&amp;IF(MID(C165,3,3)="220","C",IF(MID(C165,3,3)="138","S",""))&amp;IF(MID(C165,10,1)="D",2,1)&amp;RIGHT(C165,2)</f>
        <v>Torre de ángulo mayor tipo BC2 (65°)Tipo BC2-3</v>
      </c>
      <c r="E165" s="140" t="s">
        <v>5072</v>
      </c>
      <c r="F165" s="141">
        <v>0</v>
      </c>
      <c r="G165" s="142">
        <f>VLOOKUP(C165,'[8]Resumen Peso'!$B$1:$D$65536,3,0)*$C$14</f>
        <v>21619.429336473477</v>
      </c>
      <c r="H165" s="143"/>
      <c r="I165" s="144"/>
      <c r="J165" s="111">
        <f>+VLOOKUP(C165,'[8]Resumen Peso'!$B$1:$D$65536,3,0)</f>
        <v>13423.272121023841</v>
      </c>
      <c r="N165" s="118"/>
      <c r="O165" s="118"/>
      <c r="P165" s="118"/>
      <c r="Q165" s="118"/>
      <c r="R165" s="118"/>
    </row>
    <row r="166" spans="1:18" x14ac:dyDescent="0.2">
      <c r="A166" s="114"/>
      <c r="B166" s="139">
        <f t="shared" si="2"/>
        <v>150</v>
      </c>
      <c r="C166" s="115" t="s">
        <v>5221</v>
      </c>
      <c r="D166" s="112" t="str">
        <f>+"Torre de ángulo mayor tipo B"&amp;IF(MID(C166,3,3)="220","C",IF(MID(C166,3,3)="138","S",""))&amp;IF(MID(C166,10,1)="D",2,1)&amp;" (65°)Tipo B"&amp;IF(MID(C166,3,3)="220","C",IF(MID(C166,3,3)="138","S",""))&amp;IF(MID(C166,10,1)="D",2,1)&amp;RIGHT(C166,2)</f>
        <v>Torre de ángulo mayor tipo BC2 (65°)Tipo BC2±0</v>
      </c>
      <c r="E166" s="140" t="s">
        <v>5072</v>
      </c>
      <c r="F166" s="141">
        <v>0</v>
      </c>
      <c r="G166" s="142">
        <f>VLOOKUP(C166,'[8]Resumen Peso'!$B$1:$D$65536,3,0)*$C$14</f>
        <v>24075.088347966008</v>
      </c>
      <c r="H166" s="143"/>
      <c r="I166" s="144"/>
      <c r="J166" s="111">
        <f>+VLOOKUP(C166,'[8]Resumen Peso'!$B$1:$D$65536,3,0)</f>
        <v>14947.964500026548</v>
      </c>
      <c r="N166" s="118"/>
      <c r="O166" s="118"/>
      <c r="P166" s="118"/>
      <c r="Q166" s="118"/>
      <c r="R166" s="118"/>
    </row>
    <row r="167" spans="1:18" x14ac:dyDescent="0.2">
      <c r="A167" s="114"/>
      <c r="B167" s="139">
        <f t="shared" si="2"/>
        <v>151</v>
      </c>
      <c r="C167" s="115" t="s">
        <v>5222</v>
      </c>
      <c r="D167" s="112" t="str">
        <f>+"Torre de ángulo mayor tipo B"&amp;IF(MID(C167,3,3)="220","C",IF(MID(C167,3,3)="138","S",""))&amp;IF(MID(C167,10,1)="D",2,1)&amp;" (65°)Tipo B"&amp;IF(MID(C167,3,3)="220","C",IF(MID(C167,3,3)="138","S",""))&amp;IF(MID(C167,10,1)="D",2,1)&amp;RIGHT(C167,2)</f>
        <v>Torre de ángulo mayor tipo BC2 (65°)Tipo BC2+3</v>
      </c>
      <c r="E167" s="140" t="s">
        <v>5072</v>
      </c>
      <c r="F167" s="141">
        <v>0</v>
      </c>
      <c r="G167" s="142">
        <f>VLOOKUP(C167,'[8]Resumen Peso'!$B$1:$D$65536,3,0)*$C$14</f>
        <v>26964.098949721934</v>
      </c>
      <c r="H167" s="143"/>
      <c r="I167" s="144"/>
      <c r="J167" s="111">
        <f>+VLOOKUP(C167,'[8]Resumen Peso'!$B$1:$D$65536,3,0)</f>
        <v>16741.720240029736</v>
      </c>
      <c r="N167" s="118"/>
      <c r="O167" s="118"/>
      <c r="P167" s="118"/>
      <c r="Q167" s="118"/>
      <c r="R167" s="118"/>
    </row>
    <row r="168" spans="1:18" x14ac:dyDescent="0.2">
      <c r="A168" s="114"/>
      <c r="B168" s="139">
        <f t="shared" si="2"/>
        <v>152</v>
      </c>
      <c r="C168" s="115" t="s">
        <v>5223</v>
      </c>
      <c r="D168" s="112" t="str">
        <f>+"Torre de anclaje, retención intermedia y terminal (15°) Tipo R"&amp;IF(MID(C168,3,3)="220","C",IF(MID(C168,3,3)="138","S",""))&amp;IF(MID(C168,10,1)="D",2,1)&amp;RIGHT(C168,2)</f>
        <v>Torre de anclaje, retención intermedia y terminal (15°) Tipo RC2-3</v>
      </c>
      <c r="E168" s="140" t="s">
        <v>5072</v>
      </c>
      <c r="F168" s="141">
        <v>0</v>
      </c>
      <c r="G168" s="142">
        <f>VLOOKUP(C168,'[8]Resumen Peso'!$B$1:$D$65536,3,0)*$C$14</f>
        <v>27836.411625833782</v>
      </c>
      <c r="H168" s="143"/>
      <c r="I168" s="144"/>
      <c r="J168" s="111">
        <f>+VLOOKUP(C168,'[8]Resumen Peso'!$B$1:$D$65536,3,0)</f>
        <v>17283.329837759196</v>
      </c>
      <c r="N168" s="118"/>
      <c r="O168" s="118"/>
      <c r="P168" s="118"/>
      <c r="Q168" s="118"/>
      <c r="R168" s="118"/>
    </row>
    <row r="169" spans="1:18" x14ac:dyDescent="0.2">
      <c r="A169" s="114"/>
      <c r="B169" s="139">
        <f t="shared" si="2"/>
        <v>153</v>
      </c>
      <c r="C169" s="115" t="s">
        <v>5224</v>
      </c>
      <c r="D169" s="112" t="str">
        <f>+"Torre de anclaje, retención intermedia y terminal (15°) Tipo R"&amp;IF(MID(C169,3,3)="220","C",IF(MID(C169,3,3)="138","S",""))&amp;IF(MID(C169,10,1)="D",2,1)&amp;RIGHT(C169,2)</f>
        <v>Torre de anclaje, retención intermedia y terminal (15°) Tipo RC2±0</v>
      </c>
      <c r="E169" s="140" t="s">
        <v>5072</v>
      </c>
      <c r="F169" s="141">
        <v>0</v>
      </c>
      <c r="G169" s="142">
        <f>VLOOKUP(C169,'[8]Resumen Peso'!$B$1:$D$65536,3,0)*$C$14</f>
        <v>31032.788880528184</v>
      </c>
      <c r="H169" s="143"/>
      <c r="I169" s="144"/>
      <c r="J169" s="111">
        <f>+VLOOKUP(C169,'[8]Resumen Peso'!$B$1:$D$65536,3,0)</f>
        <v>19267.92624053422</v>
      </c>
      <c r="N169" s="118"/>
      <c r="O169" s="118"/>
      <c r="P169" s="118"/>
      <c r="Q169" s="118"/>
      <c r="R169" s="118"/>
    </row>
    <row r="170" spans="1:18" x14ac:dyDescent="0.2">
      <c r="A170" s="114"/>
      <c r="B170" s="139">
        <f t="shared" si="2"/>
        <v>154</v>
      </c>
      <c r="C170" s="115" t="s">
        <v>5225</v>
      </c>
      <c r="D170" s="112" t="str">
        <f>+"Torre de anclaje, retención intermedia y terminal (15°) Tipo R"&amp;IF(MID(C170,3,3)="220","C",IF(MID(C170,3,3)="138","S",""))&amp;IF(MID(C170,10,1)="D",2,1)&amp;RIGHT(C170,2)</f>
        <v>Torre de anclaje, retención intermedia y terminal (15°) Tipo RC2+3</v>
      </c>
      <c r="E170" s="140" t="s">
        <v>5072</v>
      </c>
      <c r="F170" s="141">
        <v>0</v>
      </c>
      <c r="G170" s="142">
        <f>VLOOKUP(C170,'[8]Resumen Peso'!$B$1:$D$65536,3,0)*$C$14</f>
        <v>34229.166135222586</v>
      </c>
      <c r="H170" s="143"/>
      <c r="I170" s="144"/>
      <c r="J170" s="111">
        <f>+VLOOKUP(C170,'[8]Resumen Peso'!$B$1:$D$65536,3,0)</f>
        <v>21252.522643309243</v>
      </c>
      <c r="N170" s="118"/>
      <c r="O170" s="118"/>
      <c r="P170" s="118"/>
      <c r="Q170" s="118"/>
      <c r="R170" s="118"/>
    </row>
    <row r="171" spans="1:18" x14ac:dyDescent="0.2">
      <c r="A171" s="114"/>
      <c r="B171" s="139">
        <f t="shared" si="2"/>
        <v>155</v>
      </c>
      <c r="C171" s="115" t="s">
        <v>5226</v>
      </c>
      <c r="D171" s="112" t="str">
        <f>+"Torre de suspensión tipo S"&amp;IF(MID(C171,3,3)="220","C",IF(MID(C171,3,3)="138","S",""))&amp;IF(MID(C171,10,1)="D",2,1)&amp;" (5°)Tipo S"&amp;IF(MID(C171,3,3)="220","C",IF(MID(C171,3,3)="138","S",""))&amp;IF(MID(C171,10,1)="D",2,1)&amp;RIGHT(C171,2)</f>
        <v>Torre de suspensión tipo SC2 (5°)Tipo SC2-6</v>
      </c>
      <c r="E171" s="140" t="s">
        <v>5072</v>
      </c>
      <c r="F171" s="141">
        <v>0</v>
      </c>
      <c r="G171" s="142">
        <f>VLOOKUP(C171,'[8]Resumen Peso'!$B$1:$D$65536,3,0)*$C$14</f>
        <v>10816.203439936577</v>
      </c>
      <c r="H171" s="143"/>
      <c r="I171" s="144"/>
      <c r="J171" s="111">
        <f>+VLOOKUP(C171,'[8]Resumen Peso'!$B$1:$D$65536,3,0)</f>
        <v>6715.6648693626321</v>
      </c>
      <c r="N171" s="118"/>
      <c r="O171" s="118"/>
      <c r="P171" s="118"/>
      <c r="Q171" s="118"/>
      <c r="R171" s="118"/>
    </row>
    <row r="172" spans="1:18" x14ac:dyDescent="0.2">
      <c r="A172" s="114"/>
      <c r="B172" s="139">
        <f t="shared" si="2"/>
        <v>156</v>
      </c>
      <c r="C172" s="115" t="s">
        <v>5227</v>
      </c>
      <c r="D172" s="112" t="str">
        <f>+"Torre de suspensión tipo S"&amp;IF(MID(C172,3,3)="220","C",IF(MID(C172,3,3)="138","S",""))&amp;IF(MID(C172,10,1)="D",2,1)&amp;" (5°)Tipo S"&amp;IF(MID(C172,3,3)="220","C",IF(MID(C172,3,3)="138","S",""))&amp;IF(MID(C172,10,1)="D",2,1)&amp;RIGHT(C172,2)</f>
        <v>Torre de suspensión tipo SC2 (5°)Tipo SC2-3</v>
      </c>
      <c r="E172" s="140" t="s">
        <v>5072</v>
      </c>
      <c r="F172" s="141">
        <v>0</v>
      </c>
      <c r="G172" s="142">
        <f>VLOOKUP(C172,'[8]Resumen Peso'!$B$1:$D$65536,3,0)*$C$14</f>
        <v>12375.295827675181</v>
      </c>
      <c r="H172" s="143"/>
      <c r="I172" s="144"/>
      <c r="J172" s="111">
        <f>+VLOOKUP(C172,'[8]Resumen Peso'!$B$1:$D$65536,3,0)</f>
        <v>7683.6886343158039</v>
      </c>
      <c r="N172" s="118"/>
      <c r="O172" s="118"/>
      <c r="P172" s="118"/>
      <c r="Q172" s="118"/>
      <c r="R172" s="118"/>
    </row>
    <row r="173" spans="1:18" x14ac:dyDescent="0.2">
      <c r="A173" s="114"/>
      <c r="B173" s="139">
        <f t="shared" si="2"/>
        <v>157</v>
      </c>
      <c r="C173" s="115" t="s">
        <v>5228</v>
      </c>
      <c r="D173" s="112" t="str">
        <f>+"Torre de suspensión tipo S"&amp;IF(MID(C173,3,3)="220","C",IF(MID(C173,3,3)="138","S",""))&amp;IF(MID(C173,10,1)="D",2,1)&amp;" (5°)Tipo S"&amp;IF(MID(C173,3,3)="220","C",IF(MID(C173,3,3)="138","S",""))&amp;IF(MID(C173,10,1)="D",2,1)&amp;RIGHT(C173,2)</f>
        <v>Torre de suspensión tipo SC2 (5°)Tipo SC2±0</v>
      </c>
      <c r="E173" s="140" t="s">
        <v>5072</v>
      </c>
      <c r="F173" s="141">
        <v>0</v>
      </c>
      <c r="G173" s="142">
        <f>VLOOKUP(C173,'[8]Resumen Peso'!$B$1:$D$65536,3,0)*$C$14</f>
        <v>13920.46774766612</v>
      </c>
      <c r="H173" s="143"/>
      <c r="I173" s="144"/>
      <c r="J173" s="111">
        <f>+VLOOKUP(C173,'[8]Resumen Peso'!$B$1:$D$65536,3,0)</f>
        <v>8643.0693299390368</v>
      </c>
      <c r="N173" s="118"/>
      <c r="O173" s="118"/>
      <c r="P173" s="118"/>
      <c r="Q173" s="118"/>
      <c r="R173" s="118"/>
    </row>
    <row r="174" spans="1:18" x14ac:dyDescent="0.2">
      <c r="A174" s="114"/>
      <c r="B174" s="139">
        <f t="shared" si="2"/>
        <v>158</v>
      </c>
      <c r="C174" s="115" t="s">
        <v>5229</v>
      </c>
      <c r="D174" s="112" t="str">
        <f>+"Torre de suspensión tipo S"&amp;IF(MID(C174,3,3)="220","C",IF(MID(C174,3,3)="138","S",""))&amp;IF(MID(C174,10,1)="D",2,1)&amp;" (5°)Tipo S"&amp;IF(MID(C174,3,3)="220","C",IF(MID(C174,3,3)="138","S",""))&amp;IF(MID(C174,10,1)="D",2,1)&amp;RIGHT(C174,2)</f>
        <v>Torre de suspensión tipo SC2 (5°)Tipo SC2+3</v>
      </c>
      <c r="E174" s="140" t="s">
        <v>5072</v>
      </c>
      <c r="F174" s="141">
        <v>0</v>
      </c>
      <c r="G174" s="142">
        <f>VLOOKUP(C174,'[8]Resumen Peso'!$B$1:$D$65536,3,0)*$C$14</f>
        <v>15451.719199909396</v>
      </c>
      <c r="H174" s="143"/>
      <c r="I174" s="144"/>
      <c r="J174" s="111">
        <f>+VLOOKUP(C174,'[8]Resumen Peso'!$B$1:$D$65536,3,0)</f>
        <v>9593.8069562323326</v>
      </c>
      <c r="N174" s="118"/>
      <c r="O174" s="118"/>
      <c r="P174" s="118"/>
      <c r="Q174" s="118"/>
      <c r="R174" s="118"/>
    </row>
    <row r="175" spans="1:18" x14ac:dyDescent="0.2">
      <c r="A175" s="114"/>
      <c r="B175" s="139">
        <f t="shared" si="2"/>
        <v>159</v>
      </c>
      <c r="C175" s="115" t="s">
        <v>5230</v>
      </c>
      <c r="D175" s="112" t="str">
        <f>+"Torre de suspensión tipo S"&amp;IF(MID(C175,3,3)="220","C",IF(MID(C175,3,3)="138","S",""))&amp;IF(MID(C175,10,1)="D",2,1)&amp;" (5°)Tipo S"&amp;IF(MID(C175,3,3)="220","C",IF(MID(C175,3,3)="138","S",""))&amp;IF(MID(C175,10,1)="D",2,1)&amp;RIGHT(C175,2)</f>
        <v>Torre de suspensión tipo SC2 (5°)Tipo SC2+6</v>
      </c>
      <c r="E175" s="140" t="s">
        <v>5072</v>
      </c>
      <c r="F175" s="141">
        <v>0</v>
      </c>
      <c r="G175" s="142">
        <f>VLOOKUP(C175,'[8]Resumen Peso'!$B$1:$D$65536,3,0)*$C$14</f>
        <v>16982.970652152668</v>
      </c>
      <c r="H175" s="143"/>
      <c r="I175" s="144"/>
      <c r="J175" s="111">
        <f>+VLOOKUP(C175,'[8]Resumen Peso'!$B$1:$D$65536,3,0)</f>
        <v>10544.544582525625</v>
      </c>
      <c r="N175" s="118"/>
      <c r="O175" s="118"/>
      <c r="P175" s="118"/>
      <c r="Q175" s="118"/>
      <c r="R175" s="118"/>
    </row>
    <row r="176" spans="1:18" x14ac:dyDescent="0.2">
      <c r="A176" s="114"/>
      <c r="B176" s="139">
        <f t="shared" si="2"/>
        <v>160</v>
      </c>
      <c r="C176" s="115" t="s">
        <v>5231</v>
      </c>
      <c r="D176" s="112" t="str">
        <f>+"Torre de ángulo menor tipo A"&amp;IF(MID(C176,3,3)="220","C",IF(MID(C176,3,3)="138","S",""))&amp;IF(MID(C176,10,1)="D",2,1)&amp;" (30°)Tipo A"&amp;IF(MID(C176,3,3)="220","C",IF(MID(C176,3,3)="138","S",""))&amp;IF(MID(C176,10,1)="D",2,1)&amp;RIGHT(C176,2)</f>
        <v>Torre de ángulo menor tipo AC2 (30°)Tipo AC2-3</v>
      </c>
      <c r="E176" s="140" t="s">
        <v>5072</v>
      </c>
      <c r="F176" s="141">
        <v>0</v>
      </c>
      <c r="G176" s="142">
        <f>VLOOKUP(C176,'[8]Resumen Peso'!$B$1:$D$65536,3,0)*$C$14</f>
        <v>19039.274306902411</v>
      </c>
      <c r="H176" s="143"/>
      <c r="I176" s="144"/>
      <c r="J176" s="111">
        <f>+VLOOKUP(C176,'[8]Resumen Peso'!$B$1:$D$65536,3,0)</f>
        <v>11821.281497805559</v>
      </c>
      <c r="N176" s="118"/>
      <c r="O176" s="118"/>
      <c r="P176" s="118"/>
      <c r="Q176" s="118"/>
      <c r="R176" s="118"/>
    </row>
    <row r="177" spans="1:18" x14ac:dyDescent="0.2">
      <c r="A177" s="114"/>
      <c r="B177" s="139">
        <f t="shared" si="2"/>
        <v>161</v>
      </c>
      <c r="C177" s="115" t="s">
        <v>5232</v>
      </c>
      <c r="D177" s="112" t="str">
        <f>+"Torre de ángulo menor tipo A"&amp;IF(MID(C177,3,3)="220","C",IF(MID(C177,3,3)="138","S",""))&amp;IF(MID(C177,10,1)="D",2,1)&amp;" (30°)Tipo A"&amp;IF(MID(C177,3,3)="220","C",IF(MID(C177,3,3)="138","S",""))&amp;IF(MID(C177,10,1)="D",2,1)&amp;RIGHT(C177,2)</f>
        <v>Torre de ángulo menor tipo AC2 (30°)Tipo AC2±0</v>
      </c>
      <c r="E177" s="140" t="s">
        <v>5072</v>
      </c>
      <c r="F177" s="141">
        <v>0</v>
      </c>
      <c r="G177" s="142">
        <f>VLOOKUP(C177,'[8]Resumen Peso'!$B$1:$D$65536,3,0)*$C$14</f>
        <v>21131.27004095717</v>
      </c>
      <c r="H177" s="143"/>
      <c r="I177" s="144"/>
      <c r="J177" s="111">
        <f>+VLOOKUP(C177,'[8]Resumen Peso'!$B$1:$D$65536,3,0)</f>
        <v>13120.179242847458</v>
      </c>
      <c r="N177" s="118"/>
      <c r="O177" s="118"/>
      <c r="P177" s="118"/>
      <c r="Q177" s="118"/>
      <c r="R177" s="118"/>
    </row>
    <row r="178" spans="1:18" x14ac:dyDescent="0.2">
      <c r="A178" s="114"/>
      <c r="B178" s="139">
        <f t="shared" si="2"/>
        <v>162</v>
      </c>
      <c r="C178" s="115" t="s">
        <v>5233</v>
      </c>
      <c r="D178" s="112" t="str">
        <f>+"Torre de ángulo menor tipo A"&amp;IF(MID(C178,3,3)="220","C",IF(MID(C178,3,3)="138","S",""))&amp;IF(MID(C178,10,1)="D",2,1)&amp;" (30°)Tipo A"&amp;IF(MID(C178,3,3)="220","C",IF(MID(C178,3,3)="138","S",""))&amp;IF(MID(C178,10,1)="D",2,1)&amp;RIGHT(C178,2)</f>
        <v>Torre de ángulo menor tipo AC2 (30°)Tipo AC2+3</v>
      </c>
      <c r="E178" s="140" t="s">
        <v>5072</v>
      </c>
      <c r="F178" s="141">
        <v>0</v>
      </c>
      <c r="G178" s="142">
        <f>VLOOKUP(C178,'[8]Resumen Peso'!$B$1:$D$65536,3,0)*$C$14</f>
        <v>23223.265775011932</v>
      </c>
      <c r="H178" s="143"/>
      <c r="I178" s="144"/>
      <c r="J178" s="111">
        <f>+VLOOKUP(C178,'[8]Resumen Peso'!$B$1:$D$65536,3,0)</f>
        <v>14419.076987889357</v>
      </c>
      <c r="N178" s="118"/>
      <c r="O178" s="118"/>
      <c r="P178" s="118"/>
      <c r="Q178" s="118"/>
      <c r="R178" s="118"/>
    </row>
    <row r="179" spans="1:18" x14ac:dyDescent="0.2">
      <c r="A179" s="114"/>
      <c r="B179" s="139">
        <f t="shared" si="2"/>
        <v>163</v>
      </c>
      <c r="C179" s="115" t="s">
        <v>5234</v>
      </c>
      <c r="D179" s="112" t="str">
        <f>+"Torre de ángulo mayor tipo B"&amp;IF(MID(C179,3,3)="220","C",IF(MID(C179,3,3)="138","S",""))&amp;IF(MID(C179,10,1)="D",2,1)&amp;" (65°)Tipo B"&amp;IF(MID(C179,3,3)="220","C",IF(MID(C179,3,3)="138","S",""))&amp;IF(MID(C179,10,1)="D",2,1)&amp;RIGHT(C179,2)</f>
        <v>Torre de ángulo mayor tipo BC2 (65°)Tipo BC2-3</v>
      </c>
      <c r="E179" s="140" t="s">
        <v>5072</v>
      </c>
      <c r="F179" s="141">
        <v>0</v>
      </c>
      <c r="G179" s="142">
        <f>VLOOKUP(C179,'[8]Resumen Peso'!$B$1:$D$65536,3,0)*$C$14</f>
        <v>25693.342192639502</v>
      </c>
      <c r="H179" s="143"/>
      <c r="I179" s="144"/>
      <c r="J179" s="111">
        <f>+VLOOKUP(C179,'[8]Resumen Peso'!$B$1:$D$65536,3,0)</f>
        <v>15952.720979944284</v>
      </c>
      <c r="N179" s="118"/>
      <c r="O179" s="118"/>
      <c r="P179" s="118"/>
      <c r="Q179" s="118"/>
      <c r="R179" s="118"/>
    </row>
    <row r="180" spans="1:18" x14ac:dyDescent="0.2">
      <c r="A180" s="114"/>
      <c r="B180" s="139">
        <f t="shared" si="2"/>
        <v>164</v>
      </c>
      <c r="C180" s="115" t="s">
        <v>5235</v>
      </c>
      <c r="D180" s="112" t="str">
        <f>+"Torre de ángulo mayor tipo B"&amp;IF(MID(C180,3,3)="220","C",IF(MID(C180,3,3)="138","S",""))&amp;IF(MID(C180,10,1)="D",2,1)&amp;" (65°)Tipo B"&amp;IF(MID(C180,3,3)="220","C",IF(MID(C180,3,3)="138","S",""))&amp;IF(MID(C180,10,1)="D",2,1)&amp;RIGHT(C180,2)</f>
        <v>Torre de ángulo mayor tipo BC2 (65°)Tipo BC2±0</v>
      </c>
      <c r="E180" s="140" t="s">
        <v>5072</v>
      </c>
      <c r="F180" s="141">
        <v>0</v>
      </c>
      <c r="G180" s="142">
        <f>VLOOKUP(C180,'[8]Resumen Peso'!$B$1:$D$65536,3,0)*$C$14</f>
        <v>28611.739635456011</v>
      </c>
      <c r="H180" s="143"/>
      <c r="I180" s="144"/>
      <c r="J180" s="111">
        <f>+VLOOKUP(C180,'[8]Resumen Peso'!$B$1:$D$65536,3,0)</f>
        <v>17764.72269481546</v>
      </c>
      <c r="N180" s="118"/>
      <c r="O180" s="118"/>
      <c r="P180" s="118"/>
      <c r="Q180" s="118"/>
      <c r="R180" s="118"/>
    </row>
    <row r="181" spans="1:18" x14ac:dyDescent="0.2">
      <c r="A181" s="114"/>
      <c r="B181" s="139">
        <f t="shared" si="2"/>
        <v>165</v>
      </c>
      <c r="C181" s="115" t="s">
        <v>5236</v>
      </c>
      <c r="D181" s="112" t="str">
        <f>+"Torre de ángulo mayor tipo B"&amp;IF(MID(C181,3,3)="220","C",IF(MID(C181,3,3)="138","S",""))&amp;IF(MID(C181,10,1)="D",2,1)&amp;" (65°)Tipo B"&amp;IF(MID(C181,3,3)="220","C",IF(MID(C181,3,3)="138","S",""))&amp;IF(MID(C181,10,1)="D",2,1)&amp;RIGHT(C181,2)</f>
        <v>Torre de ángulo mayor tipo BC2 (65°)Tipo BC2+3</v>
      </c>
      <c r="E181" s="140" t="s">
        <v>5072</v>
      </c>
      <c r="F181" s="141">
        <v>0</v>
      </c>
      <c r="G181" s="142">
        <f>VLOOKUP(C181,'[8]Resumen Peso'!$B$1:$D$65536,3,0)*$C$14</f>
        <v>32045.148391710736</v>
      </c>
      <c r="H181" s="143"/>
      <c r="I181" s="144"/>
      <c r="J181" s="111">
        <f>+VLOOKUP(C181,'[8]Resumen Peso'!$B$1:$D$65536,3,0)</f>
        <v>19896.489418193316</v>
      </c>
      <c r="N181" s="118"/>
      <c r="O181" s="118"/>
      <c r="P181" s="118"/>
      <c r="Q181" s="118"/>
      <c r="R181" s="118"/>
    </row>
    <row r="182" spans="1:18" x14ac:dyDescent="0.2">
      <c r="A182" s="114"/>
      <c r="B182" s="139">
        <f t="shared" si="2"/>
        <v>166</v>
      </c>
      <c r="C182" s="115" t="s">
        <v>5237</v>
      </c>
      <c r="D182" s="112" t="str">
        <f>+"Torre de anclaje, retención intermedia y terminal (15°) Tipo R"&amp;IF(MID(C182,3,3)="220","C",IF(MID(C182,3,3)="138","S",""))&amp;IF(MID(C182,10,1)="D",2,1)&amp;RIGHT(C182,2)</f>
        <v>Torre de anclaje, retención intermedia y terminal (15°) Tipo RC2-3</v>
      </c>
      <c r="E182" s="140" t="s">
        <v>5072</v>
      </c>
      <c r="F182" s="141">
        <v>0</v>
      </c>
      <c r="G182" s="142">
        <f>VLOOKUP(C182,'[8]Resumen Peso'!$B$1:$D$65536,3,0)*$C$14</f>
        <v>33081.837553922211</v>
      </c>
      <c r="H182" s="143"/>
      <c r="I182" s="144"/>
      <c r="J182" s="111">
        <f>+VLOOKUP(C182,'[8]Resumen Peso'!$B$1:$D$65536,3,0)</f>
        <v>20540.158615594562</v>
      </c>
      <c r="N182" s="118"/>
      <c r="O182" s="118"/>
      <c r="P182" s="118"/>
      <c r="Q182" s="118"/>
      <c r="R182" s="118"/>
    </row>
    <row r="183" spans="1:18" x14ac:dyDescent="0.2">
      <c r="A183" s="114"/>
      <c r="B183" s="139">
        <f t="shared" si="2"/>
        <v>167</v>
      </c>
      <c r="C183" s="115" t="s">
        <v>5238</v>
      </c>
      <c r="D183" s="112" t="str">
        <f>+"Torre de anclaje, retención intermedia y terminal (15°) Tipo R"&amp;IF(MID(C183,3,3)="220","C",IF(MID(C183,3,3)="138","S",""))&amp;IF(MID(C183,10,1)="D",2,1)&amp;RIGHT(C183,2)</f>
        <v>Torre de anclaje, retención intermedia y terminal (15°) Tipo RC2±0</v>
      </c>
      <c r="E183" s="140" t="s">
        <v>5072</v>
      </c>
      <c r="F183" s="141">
        <v>0</v>
      </c>
      <c r="G183" s="142">
        <f>VLOOKUP(C183,'[8]Resumen Peso'!$B$1:$D$65536,3,0)*$C$14</f>
        <v>36880.532390102795</v>
      </c>
      <c r="H183" s="143"/>
      <c r="I183" s="144"/>
      <c r="J183" s="111">
        <f>+VLOOKUP(C183,'[8]Resumen Peso'!$B$1:$D$65536,3,0)</f>
        <v>22898.727553617126</v>
      </c>
      <c r="N183" s="118"/>
      <c r="O183" s="118"/>
      <c r="P183" s="118"/>
      <c r="Q183" s="118"/>
      <c r="R183" s="118"/>
    </row>
    <row r="184" spans="1:18" x14ac:dyDescent="0.2">
      <c r="A184" s="114"/>
      <c r="B184" s="139">
        <f t="shared" si="2"/>
        <v>168</v>
      </c>
      <c r="C184" s="115" t="s">
        <v>5239</v>
      </c>
      <c r="D184" s="112" t="str">
        <f>+"Torre de anclaje, retención intermedia y terminal (15°) Tipo R"&amp;IF(MID(C184,3,3)="220","C",IF(MID(C184,3,3)="138","S",""))&amp;IF(MID(C184,10,1)="D",2,1)&amp;RIGHT(C184,2)</f>
        <v>Torre de anclaje, retención intermedia y terminal (15°) Tipo RC2+3</v>
      </c>
      <c r="E184" s="140" t="s">
        <v>5072</v>
      </c>
      <c r="F184" s="141">
        <v>0</v>
      </c>
      <c r="G184" s="142">
        <f>VLOOKUP(C184,'[8]Resumen Peso'!$B$1:$D$65536,3,0)*$C$14</f>
        <v>40679.227226283379</v>
      </c>
      <c r="H184" s="143"/>
      <c r="I184" s="144"/>
      <c r="J184" s="111">
        <f>+VLOOKUP(C184,'[8]Resumen Peso'!$B$1:$D$65536,3,0)</f>
        <v>25257.296491639689</v>
      </c>
      <c r="N184" s="118"/>
      <c r="O184" s="118"/>
      <c r="P184" s="118"/>
      <c r="Q184" s="118"/>
      <c r="R184" s="118"/>
    </row>
    <row r="185" spans="1:18" x14ac:dyDescent="0.2">
      <c r="A185" s="114"/>
      <c r="B185" s="139">
        <f t="shared" si="2"/>
        <v>169</v>
      </c>
      <c r="C185" s="115" t="s">
        <v>5240</v>
      </c>
      <c r="D185" s="112" t="str">
        <f>+"Torre de suspensión tipo S"&amp;IF(MID(C185,3,3)="220","C",IF(MID(C185,3,3)="138","S",""))&amp;IF(MID(C185,10,1)="D",2,1)&amp;" (5°)Tipo S"&amp;IF(MID(C185,3,3)="220","C",IF(MID(C185,3,3)="138","S",""))&amp;IF(MID(C185,10,1)="D",2,1)&amp;RIGHT(C185,2)</f>
        <v>Torre de suspensión tipo SC2 (5°)Tipo SC2-6</v>
      </c>
      <c r="E185" s="140" t="s">
        <v>5072</v>
      </c>
      <c r="F185" s="141">
        <v>0</v>
      </c>
      <c r="G185" s="142">
        <f>VLOOKUP(C185,'[8]Resumen Peso'!$B$1:$D$65536,3,0)*$C$14</f>
        <v>9949.7792301652789</v>
      </c>
      <c r="H185" s="143"/>
      <c r="I185" s="144"/>
      <c r="J185" s="111">
        <f>+VLOOKUP(C185,'[8]Resumen Peso'!$B$1:$D$65536,3,0)</f>
        <v>6177.7113573158485</v>
      </c>
      <c r="N185" s="118"/>
      <c r="O185" s="118"/>
      <c r="P185" s="118"/>
      <c r="Q185" s="118"/>
      <c r="R185" s="118"/>
    </row>
    <row r="186" spans="1:18" x14ac:dyDescent="0.2">
      <c r="A186" s="114"/>
      <c r="B186" s="139">
        <f t="shared" si="2"/>
        <v>170</v>
      </c>
      <c r="C186" s="115" t="s">
        <v>5241</v>
      </c>
      <c r="D186" s="112" t="str">
        <f>+"Torre de suspensión tipo S"&amp;IF(MID(C186,3,3)="220","C",IF(MID(C186,3,3)="138","S",""))&amp;IF(MID(C186,10,1)="D",2,1)&amp;" (5°)Tipo S"&amp;IF(MID(C186,3,3)="220","C",IF(MID(C186,3,3)="138","S",""))&amp;IF(MID(C186,10,1)="D",2,1)&amp;RIGHT(C186,2)</f>
        <v>Torre de suspensión tipo SC2 (5°)Tipo SC2-3</v>
      </c>
      <c r="E186" s="140" t="s">
        <v>5072</v>
      </c>
      <c r="F186" s="141">
        <v>0</v>
      </c>
      <c r="G186" s="142">
        <f>VLOOKUP(C186,'[8]Resumen Peso'!$B$1:$D$65536,3,0)*$C$14</f>
        <v>11383.981641720635</v>
      </c>
      <c r="H186" s="143"/>
      <c r="I186" s="144"/>
      <c r="J186" s="111">
        <f>+VLOOKUP(C186,'[8]Resumen Peso'!$B$1:$D$65536,3,0)</f>
        <v>7068.1922736857005</v>
      </c>
      <c r="N186" s="118"/>
      <c r="O186" s="118"/>
      <c r="P186" s="118"/>
      <c r="Q186" s="118"/>
      <c r="R186" s="118"/>
    </row>
    <row r="187" spans="1:18" x14ac:dyDescent="0.2">
      <c r="A187" s="114"/>
      <c r="B187" s="139">
        <f t="shared" si="2"/>
        <v>171</v>
      </c>
      <c r="C187" s="115" t="s">
        <v>5242</v>
      </c>
      <c r="D187" s="112" t="str">
        <f>+"Torre de suspensión tipo S"&amp;IF(MID(C187,3,3)="220","C",IF(MID(C187,3,3)="138","S",""))&amp;IF(MID(C187,10,1)="D",2,1)&amp;" (5°)Tipo S"&amp;IF(MID(C187,3,3)="220","C",IF(MID(C187,3,3)="138","S",""))&amp;IF(MID(C187,10,1)="D",2,1)&amp;RIGHT(C187,2)</f>
        <v>Torre de suspensión tipo SC2 (5°)Tipo SC2±0</v>
      </c>
      <c r="E187" s="140" t="s">
        <v>5072</v>
      </c>
      <c r="F187" s="141">
        <v>0</v>
      </c>
      <c r="G187" s="142">
        <f>VLOOKUP(C187,'[8]Resumen Peso'!$B$1:$D$65536,3,0)*$C$14</f>
        <v>12805.378674601388</v>
      </c>
      <c r="H187" s="143"/>
      <c r="I187" s="144"/>
      <c r="J187" s="111">
        <f>+VLOOKUP(C187,'[8]Resumen Peso'!$B$1:$D$65536,3,0)</f>
        <v>7950.7224675879643</v>
      </c>
      <c r="N187" s="118"/>
      <c r="O187" s="118"/>
      <c r="P187" s="118"/>
      <c r="Q187" s="118"/>
      <c r="R187" s="118"/>
    </row>
    <row r="188" spans="1:18" x14ac:dyDescent="0.2">
      <c r="A188" s="114"/>
      <c r="B188" s="139">
        <f t="shared" si="2"/>
        <v>172</v>
      </c>
      <c r="C188" s="115" t="s">
        <v>5243</v>
      </c>
      <c r="D188" s="112" t="str">
        <f>+"Torre de suspensión tipo S"&amp;IF(MID(C188,3,3)="220","C",IF(MID(C188,3,3)="138","S",""))&amp;IF(MID(C188,10,1)="D",2,1)&amp;" (5°)Tipo S"&amp;IF(MID(C188,3,3)="220","C",IF(MID(C188,3,3)="138","S",""))&amp;IF(MID(C188,10,1)="D",2,1)&amp;RIGHT(C188,2)</f>
        <v>Torre de suspensión tipo SC2 (5°)Tipo SC2+3</v>
      </c>
      <c r="E188" s="140" t="s">
        <v>5072</v>
      </c>
      <c r="F188" s="141">
        <v>0</v>
      </c>
      <c r="G188" s="142">
        <f>VLOOKUP(C188,'[8]Resumen Peso'!$B$1:$D$65536,3,0)*$C$14</f>
        <v>14213.970328807543</v>
      </c>
      <c r="H188" s="143"/>
      <c r="I188" s="144"/>
      <c r="J188" s="111">
        <f>+VLOOKUP(C188,'[8]Resumen Peso'!$B$1:$D$65536,3,0)</f>
        <v>8825.3019390226418</v>
      </c>
      <c r="N188" s="118"/>
      <c r="O188" s="118"/>
      <c r="P188" s="118"/>
      <c r="Q188" s="118"/>
      <c r="R188" s="118"/>
    </row>
    <row r="189" spans="1:18" x14ac:dyDescent="0.2">
      <c r="A189" s="114"/>
      <c r="B189" s="139">
        <f t="shared" si="2"/>
        <v>173</v>
      </c>
      <c r="C189" s="115" t="s">
        <v>5244</v>
      </c>
      <c r="D189" s="112" t="str">
        <f>+"Torre de suspensión tipo S"&amp;IF(MID(C189,3,3)="220","C",IF(MID(C189,3,3)="138","S",""))&amp;IF(MID(C189,10,1)="D",2,1)&amp;" (5°)Tipo S"&amp;IF(MID(C189,3,3)="220","C",IF(MID(C189,3,3)="138","S",""))&amp;IF(MID(C189,10,1)="D",2,1)&amp;RIGHT(C189,2)</f>
        <v>Torre de suspensión tipo SC2 (5°)Tipo SC2+6</v>
      </c>
      <c r="E189" s="140" t="s">
        <v>5072</v>
      </c>
      <c r="F189" s="141">
        <v>0</v>
      </c>
      <c r="G189" s="142">
        <f>VLOOKUP(C189,'[8]Resumen Peso'!$B$1:$D$65536,3,0)*$C$14</f>
        <v>15622.561983013691</v>
      </c>
      <c r="H189" s="143"/>
      <c r="I189" s="144"/>
      <c r="J189" s="111">
        <f>+VLOOKUP(C189,'[8]Resumen Peso'!$B$1:$D$65536,3,0)</f>
        <v>9699.8814104573157</v>
      </c>
      <c r="N189" s="118"/>
      <c r="O189" s="118"/>
      <c r="P189" s="118"/>
      <c r="Q189" s="118"/>
      <c r="R189" s="118"/>
    </row>
    <row r="190" spans="1:18" x14ac:dyDescent="0.2">
      <c r="A190" s="114"/>
      <c r="B190" s="139">
        <f t="shared" si="2"/>
        <v>174</v>
      </c>
      <c r="C190" s="115" t="s">
        <v>5245</v>
      </c>
      <c r="D190" s="112" t="str">
        <f>+"Torre de ángulo menor tipo A"&amp;IF(MID(C190,3,3)="220","C",IF(MID(C190,3,3)="138","S",""))&amp;IF(MID(C190,10,1)="D",2,1)&amp;" (30°)Tipo A"&amp;IF(MID(C190,3,3)="220","C",IF(MID(C190,3,3)="138","S",""))&amp;IF(MID(C190,10,1)="D",2,1)&amp;RIGHT(C190,2)</f>
        <v>Torre de ángulo menor tipo AC2 (30°)Tipo AC2-3</v>
      </c>
      <c r="E190" s="140" t="s">
        <v>5072</v>
      </c>
      <c r="F190" s="141">
        <v>0</v>
      </c>
      <c r="G190" s="142">
        <f>VLOOKUP(C190,'[8]Resumen Peso'!$B$1:$D$65536,3,0)*$C$14</f>
        <v>17514.146910068463</v>
      </c>
      <c r="H190" s="143"/>
      <c r="I190" s="144"/>
      <c r="J190" s="111">
        <f>+VLOOKUP(C190,'[8]Resumen Peso'!$B$1:$D$65536,3,0)</f>
        <v>10874.346231924475</v>
      </c>
      <c r="N190" s="118"/>
      <c r="O190" s="118"/>
      <c r="P190" s="118"/>
      <c r="Q190" s="118"/>
      <c r="R190" s="118"/>
    </row>
    <row r="191" spans="1:18" x14ac:dyDescent="0.2">
      <c r="A191" s="114"/>
      <c r="B191" s="139">
        <f t="shared" si="2"/>
        <v>175</v>
      </c>
      <c r="C191" s="115" t="s">
        <v>5246</v>
      </c>
      <c r="D191" s="112" t="str">
        <f>+"Torre de ángulo menor tipo A"&amp;IF(MID(C191,3,3)="220","C",IF(MID(C191,3,3)="138","S",""))&amp;IF(MID(C191,10,1)="D",2,1)&amp;" (30°)Tipo A"&amp;IF(MID(C191,3,3)="220","C",IF(MID(C191,3,3)="138","S",""))&amp;IF(MID(C191,10,1)="D",2,1)&amp;RIGHT(C191,2)</f>
        <v>Torre de ángulo menor tipo AC2 (30°)Tipo AC2±0</v>
      </c>
      <c r="E191" s="140" t="s">
        <v>5072</v>
      </c>
      <c r="F191" s="141">
        <v>0</v>
      </c>
      <c r="G191" s="142">
        <f>VLOOKUP(C191,'[8]Resumen Peso'!$B$1:$D$65536,3,0)*$C$14</f>
        <v>19438.564828044906</v>
      </c>
      <c r="H191" s="143"/>
      <c r="I191" s="144"/>
      <c r="J191" s="111">
        <f>+VLOOKUP(C191,'[8]Resumen Peso'!$B$1:$D$65536,3,0)</f>
        <v>12069.196705798529</v>
      </c>
      <c r="N191" s="118"/>
      <c r="O191" s="118"/>
      <c r="P191" s="118"/>
      <c r="Q191" s="118"/>
      <c r="R191" s="118"/>
    </row>
    <row r="192" spans="1:18" x14ac:dyDescent="0.2">
      <c r="A192" s="114"/>
      <c r="B192" s="139">
        <f t="shared" si="2"/>
        <v>176</v>
      </c>
      <c r="C192" s="115" t="s">
        <v>5247</v>
      </c>
      <c r="D192" s="112" t="str">
        <f>+"Torre de ángulo menor tipo A"&amp;IF(MID(C192,3,3)="220","C",IF(MID(C192,3,3)="138","S",""))&amp;IF(MID(C192,10,1)="D",2,1)&amp;" (30°)Tipo A"&amp;IF(MID(C192,3,3)="220","C",IF(MID(C192,3,3)="138","S",""))&amp;IF(MID(C192,10,1)="D",2,1)&amp;RIGHT(C192,2)</f>
        <v>Torre de ángulo menor tipo AC2 (30°)Tipo AC2+3</v>
      </c>
      <c r="E192" s="140" t="s">
        <v>5072</v>
      </c>
      <c r="F192" s="141">
        <v>0</v>
      </c>
      <c r="G192" s="142">
        <f>VLOOKUP(C192,'[8]Resumen Peso'!$B$1:$D$65536,3,0)*$C$14</f>
        <v>21362.982746021349</v>
      </c>
      <c r="H192" s="143"/>
      <c r="I192" s="144"/>
      <c r="J192" s="111">
        <f>+VLOOKUP(C192,'[8]Resumen Peso'!$B$1:$D$65536,3,0)</f>
        <v>13264.047179672583</v>
      </c>
      <c r="N192" s="118"/>
      <c r="O192" s="118"/>
      <c r="P192" s="118"/>
      <c r="Q192" s="118"/>
      <c r="R192" s="118"/>
    </row>
    <row r="193" spans="1:18" x14ac:dyDescent="0.2">
      <c r="A193" s="114"/>
      <c r="B193" s="139">
        <f t="shared" si="2"/>
        <v>177</v>
      </c>
      <c r="C193" s="115" t="s">
        <v>5248</v>
      </c>
      <c r="D193" s="112" t="str">
        <f>+"Torre de ángulo mayor tipo B"&amp;IF(MID(C193,3,3)="220","C",IF(MID(C193,3,3)="138","S",""))&amp;IF(MID(C193,10,1)="D",2,1)&amp;" (65°)Tipo B"&amp;IF(MID(C193,3,3)="220","C",IF(MID(C193,3,3)="138","S",""))&amp;IF(MID(C193,10,1)="D",2,1)&amp;RIGHT(C193,2)</f>
        <v>Torre de ángulo mayor tipo BC2 (65°)Tipo BC2-3</v>
      </c>
      <c r="E193" s="140" t="s">
        <v>5072</v>
      </c>
      <c r="F193" s="141">
        <v>0</v>
      </c>
      <c r="G193" s="142">
        <f>VLOOKUP(C193,'[8]Resumen Peso'!$B$1:$D$65536,3,0)*$C$14</f>
        <v>23635.195465901179</v>
      </c>
      <c r="H193" s="143"/>
      <c r="I193" s="144"/>
      <c r="J193" s="111">
        <f>+VLOOKUP(C193,'[8]Resumen Peso'!$B$1:$D$65536,3,0)</f>
        <v>14674.839721006787</v>
      </c>
      <c r="N193" s="118"/>
      <c r="O193" s="118"/>
      <c r="P193" s="118"/>
      <c r="Q193" s="118"/>
      <c r="R193" s="118"/>
    </row>
    <row r="194" spans="1:18" x14ac:dyDescent="0.2">
      <c r="A194" s="114"/>
      <c r="B194" s="139">
        <f t="shared" si="2"/>
        <v>178</v>
      </c>
      <c r="C194" s="115" t="s">
        <v>5249</v>
      </c>
      <c r="D194" s="112" t="str">
        <f>+"Torre de ángulo mayor tipo B"&amp;IF(MID(C194,3,3)="220","C",IF(MID(C194,3,3)="138","S",""))&amp;IF(MID(C194,10,1)="D",2,1)&amp;" (65°)Tipo B"&amp;IF(MID(C194,3,3)="220","C",IF(MID(C194,3,3)="138","S",""))&amp;IF(MID(C194,10,1)="D",2,1)&amp;RIGHT(C194,2)</f>
        <v>Torre de ángulo mayor tipo BC2 (65°)Tipo BC2±0</v>
      </c>
      <c r="E194" s="140" t="s">
        <v>5072</v>
      </c>
      <c r="F194" s="141">
        <v>0</v>
      </c>
      <c r="G194" s="142">
        <f>VLOOKUP(C194,'[8]Resumen Peso'!$B$1:$D$65536,3,0)*$C$14</f>
        <v>26319.816777172804</v>
      </c>
      <c r="H194" s="143"/>
      <c r="I194" s="144"/>
      <c r="J194" s="111">
        <f>+VLOOKUP(C194,'[8]Resumen Peso'!$B$1:$D$65536,3,0)</f>
        <v>16341.69233965121</v>
      </c>
      <c r="N194" s="118"/>
      <c r="O194" s="118"/>
      <c r="P194" s="118"/>
      <c r="Q194" s="118"/>
      <c r="R194" s="118"/>
    </row>
    <row r="195" spans="1:18" x14ac:dyDescent="0.2">
      <c r="A195" s="114"/>
      <c r="B195" s="139">
        <f t="shared" si="2"/>
        <v>179</v>
      </c>
      <c r="C195" s="115" t="s">
        <v>5250</v>
      </c>
      <c r="D195" s="112" t="str">
        <f>+"Torre de ángulo mayor tipo B"&amp;IF(MID(C195,3,3)="220","C",IF(MID(C195,3,3)="138","S",""))&amp;IF(MID(C195,10,1)="D",2,1)&amp;" (65°)Tipo B"&amp;IF(MID(C195,3,3)="220","C",IF(MID(C195,3,3)="138","S",""))&amp;IF(MID(C195,10,1)="D",2,1)&amp;RIGHT(C195,2)</f>
        <v>Torre de ángulo mayor tipo BC2 (65°)Tipo BC2+3</v>
      </c>
      <c r="E195" s="140" t="s">
        <v>5072</v>
      </c>
      <c r="F195" s="141">
        <v>0</v>
      </c>
      <c r="G195" s="142">
        <f>VLOOKUP(C195,'[8]Resumen Peso'!$B$1:$D$65536,3,0)*$C$14</f>
        <v>29478.194790433543</v>
      </c>
      <c r="H195" s="143"/>
      <c r="I195" s="144"/>
      <c r="J195" s="111">
        <f>+VLOOKUP(C195,'[8]Resumen Peso'!$B$1:$D$65536,3,0)</f>
        <v>18302.695420409356</v>
      </c>
      <c r="N195" s="118"/>
      <c r="O195" s="118"/>
      <c r="P195" s="118"/>
      <c r="Q195" s="118"/>
      <c r="R195" s="118"/>
    </row>
    <row r="196" spans="1:18" x14ac:dyDescent="0.2">
      <c r="A196" s="114"/>
      <c r="B196" s="139">
        <f t="shared" si="2"/>
        <v>180</v>
      </c>
      <c r="C196" s="115" t="s">
        <v>5251</v>
      </c>
      <c r="D196" s="112" t="str">
        <f>+"Torre de anclaje, retención intermedia y terminal (15°) Tipo R"&amp;IF(MID(C196,3,3)="220","C",IF(MID(C196,3,3)="138","S",""))&amp;IF(MID(C196,10,1)="D",2,1)&amp;RIGHT(C196,2)</f>
        <v>Torre de anclaje, retención intermedia y terminal (15°) Tipo RC2-3</v>
      </c>
      <c r="E196" s="140" t="s">
        <v>5072</v>
      </c>
      <c r="F196" s="141">
        <v>0</v>
      </c>
      <c r="G196" s="142">
        <f>VLOOKUP(C196,'[8]Resumen Peso'!$B$1:$D$65536,3,0)*$C$14</f>
        <v>30431.840711720841</v>
      </c>
      <c r="H196" s="143"/>
      <c r="I196" s="144"/>
      <c r="J196" s="111">
        <f>+VLOOKUP(C196,'[8]Resumen Peso'!$B$1:$D$65536,3,0)</f>
        <v>18894.803958951936</v>
      </c>
      <c r="N196" s="118"/>
      <c r="O196" s="118"/>
      <c r="P196" s="118"/>
      <c r="Q196" s="118"/>
      <c r="R196" s="118"/>
    </row>
    <row r="197" spans="1:18" x14ac:dyDescent="0.2">
      <c r="A197" s="114"/>
      <c r="B197" s="139">
        <f t="shared" si="2"/>
        <v>181</v>
      </c>
      <c r="C197" s="115" t="s">
        <v>5252</v>
      </c>
      <c r="D197" s="112" t="str">
        <f>+"Torre de anclaje, retención intermedia y terminal (15°) Tipo R"&amp;IF(MID(C197,3,3)="220","C",IF(MID(C197,3,3)="138","S",""))&amp;IF(MID(C197,10,1)="D",2,1)&amp;RIGHT(C197,2)</f>
        <v>Torre de anclaje, retención intermedia y terminal (15°) Tipo RC2±0</v>
      </c>
      <c r="E197" s="140" t="s">
        <v>5072</v>
      </c>
      <c r="F197" s="141">
        <v>0</v>
      </c>
      <c r="G197" s="142">
        <f>VLOOKUP(C197,'[8]Resumen Peso'!$B$1:$D$65536,3,0)*$C$14</f>
        <v>33926.243825775739</v>
      </c>
      <c r="H197" s="143"/>
      <c r="I197" s="144"/>
      <c r="J197" s="111">
        <f>+VLOOKUP(C197,'[8]Resumen Peso'!$B$1:$D$65536,3,0)</f>
        <v>21064.441425810408</v>
      </c>
      <c r="N197" s="118"/>
      <c r="O197" s="118"/>
      <c r="P197" s="118"/>
      <c r="Q197" s="118"/>
      <c r="R197" s="118"/>
    </row>
    <row r="198" spans="1:18" x14ac:dyDescent="0.2">
      <c r="A198" s="114"/>
      <c r="B198" s="139">
        <f t="shared" si="2"/>
        <v>182</v>
      </c>
      <c r="C198" s="115" t="s">
        <v>5253</v>
      </c>
      <c r="D198" s="112" t="str">
        <f>+"Torre de anclaje, retención intermedia y terminal (15°) Tipo R"&amp;IF(MID(C198,3,3)="220","C",IF(MID(C198,3,3)="138","S",""))&amp;IF(MID(C198,10,1)="D",2,1)&amp;RIGHT(C198,2)</f>
        <v>Torre de anclaje, retención intermedia y terminal (15°) Tipo RC2+3</v>
      </c>
      <c r="E198" s="140" t="s">
        <v>5072</v>
      </c>
      <c r="F198" s="141">
        <v>0</v>
      </c>
      <c r="G198" s="142">
        <f>VLOOKUP(C198,'[8]Resumen Peso'!$B$1:$D$65536,3,0)*$C$14</f>
        <v>37420.646939830644</v>
      </c>
      <c r="H198" s="143"/>
      <c r="I198" s="144"/>
      <c r="J198" s="111">
        <f>+VLOOKUP(C198,'[8]Resumen Peso'!$B$1:$D$65536,3,0)</f>
        <v>23234.07889266888</v>
      </c>
      <c r="N198" s="118"/>
      <c r="O198" s="118"/>
      <c r="P198" s="118"/>
      <c r="Q198" s="118"/>
      <c r="R198" s="118"/>
    </row>
    <row r="199" spans="1:18" x14ac:dyDescent="0.2">
      <c r="A199" s="114"/>
      <c r="B199" s="139">
        <f t="shared" si="2"/>
        <v>183</v>
      </c>
      <c r="C199" s="115" t="s">
        <v>5254</v>
      </c>
      <c r="D199" s="112" t="str">
        <f>+"Torre de suspensión tipo S"&amp;IF(MID(C199,3,3)="220","C",IF(MID(C199,3,3)="138","S",""))&amp;IF(MID(C199,10,1)="D",2,1)&amp;" (5°)Tipo S"&amp;IF(MID(C199,3,3)="220","C",IF(MID(C199,3,3)="138","S",""))&amp;IF(MID(C199,10,1)="D",2,1)&amp;RIGHT(C199,2)</f>
        <v>Torre de suspensión tipo SC1 (5°)Tipo SC1-6</v>
      </c>
      <c r="E199" s="140" t="s">
        <v>5072</v>
      </c>
      <c r="F199" s="141">
        <v>0</v>
      </c>
      <c r="G199" s="142">
        <f>VLOOKUP(C199,'[8]Resumen Peso'!$B$1:$D$65536,3,0)*$C$14</f>
        <v>6697.3303230996471</v>
      </c>
      <c r="H199" s="143"/>
      <c r="I199" s="144"/>
      <c r="J199" s="111">
        <f>+VLOOKUP(C199,'[8]Resumen Peso'!$B$1:$D$65536,3,0)</f>
        <v>4158.3006661366126</v>
      </c>
      <c r="N199" s="118"/>
      <c r="O199" s="118"/>
      <c r="P199" s="118"/>
      <c r="Q199" s="118"/>
      <c r="R199" s="118"/>
    </row>
    <row r="200" spans="1:18" x14ac:dyDescent="0.2">
      <c r="A200" s="114"/>
      <c r="B200" s="139">
        <f t="shared" si="2"/>
        <v>184</v>
      </c>
      <c r="C200" s="115" t="s">
        <v>5255</v>
      </c>
      <c r="D200" s="112" t="str">
        <f>+"Torre de suspensión tipo S"&amp;IF(MID(C200,3,3)="220","C",IF(MID(C200,3,3)="138","S",""))&amp;IF(MID(C200,10,1)="D",2,1)&amp;" (5°)Tipo S"&amp;IF(MID(C200,3,3)="220","C",IF(MID(C200,3,3)="138","S",""))&amp;IF(MID(C200,10,1)="D",2,1)&amp;RIGHT(C200,2)</f>
        <v>Torre de suspensión tipo SC1 (5°)Tipo SC1-3</v>
      </c>
      <c r="E200" s="140" t="s">
        <v>5072</v>
      </c>
      <c r="F200" s="141">
        <v>0</v>
      </c>
      <c r="G200" s="142">
        <f>VLOOKUP(C200,'[8]Resumen Peso'!$B$1:$D$65536,3,0)*$C$14</f>
        <v>7662.7112705734698</v>
      </c>
      <c r="H200" s="143"/>
      <c r="I200" s="144"/>
      <c r="J200" s="111">
        <f>+VLOOKUP(C200,'[8]Resumen Peso'!$B$1:$D$65536,3,0)</f>
        <v>4757.695356750899</v>
      </c>
      <c r="N200" s="118"/>
      <c r="O200" s="118"/>
      <c r="P200" s="118"/>
      <c r="Q200" s="118"/>
      <c r="R200" s="118"/>
    </row>
    <row r="201" spans="1:18" x14ac:dyDescent="0.2">
      <c r="A201" s="114"/>
      <c r="B201" s="139">
        <f t="shared" si="2"/>
        <v>185</v>
      </c>
      <c r="C201" s="115" t="s">
        <v>5256</v>
      </c>
      <c r="D201" s="112" t="str">
        <f>+"Torre de suspensión tipo S"&amp;IF(MID(C201,3,3)="220","C",IF(MID(C201,3,3)="138","S",""))&amp;IF(MID(C201,10,1)="D",2,1)&amp;" (5°)Tipo S"&amp;IF(MID(C201,3,3)="220","C",IF(MID(C201,3,3)="138","S",""))&amp;IF(MID(C201,10,1)="D",2,1)&amp;RIGHT(C201,2)</f>
        <v>Torre de suspensión tipo SC1 (5°)Tipo SC1±0</v>
      </c>
      <c r="E201" s="140" t="s">
        <v>5072</v>
      </c>
      <c r="F201" s="141">
        <v>0</v>
      </c>
      <c r="G201" s="142">
        <f>VLOOKUP(C201,'[8]Resumen Peso'!$B$1:$D$65536,3,0)*$C$14</f>
        <v>8619.4727453019896</v>
      </c>
      <c r="H201" s="143"/>
      <c r="I201" s="144"/>
      <c r="J201" s="111">
        <f>+VLOOKUP(C201,'[8]Resumen Peso'!$B$1:$D$65536,3,0)</f>
        <v>5351.7383090561289</v>
      </c>
      <c r="N201" s="118"/>
      <c r="O201" s="118"/>
      <c r="P201" s="118"/>
      <c r="Q201" s="118"/>
      <c r="R201" s="118"/>
    </row>
    <row r="202" spans="1:18" x14ac:dyDescent="0.2">
      <c r="A202" s="114"/>
      <c r="B202" s="139">
        <f t="shared" si="2"/>
        <v>186</v>
      </c>
      <c r="C202" s="115" t="s">
        <v>5257</v>
      </c>
      <c r="D202" s="112" t="str">
        <f>+"Torre de suspensión tipo S"&amp;IF(MID(C202,3,3)="220","C",IF(MID(C202,3,3)="138","S",""))&amp;IF(MID(C202,10,1)="D",2,1)&amp;" (5°)Tipo S"&amp;IF(MID(C202,3,3)="220","C",IF(MID(C202,3,3)="138","S",""))&amp;IF(MID(C202,10,1)="D",2,1)&amp;RIGHT(C202,2)</f>
        <v>Torre de suspensión tipo SC1 (5°)Tipo SC1+3</v>
      </c>
      <c r="E202" s="140" t="s">
        <v>5072</v>
      </c>
      <c r="F202" s="141">
        <v>0</v>
      </c>
      <c r="G202" s="142">
        <f>VLOOKUP(C202,'[8]Resumen Peso'!$B$1:$D$65536,3,0)*$C$14</f>
        <v>9567.6147472852099</v>
      </c>
      <c r="H202" s="143"/>
      <c r="I202" s="144"/>
      <c r="J202" s="111">
        <f>+VLOOKUP(C202,'[8]Resumen Peso'!$B$1:$D$65536,3,0)</f>
        <v>5940.4295230523039</v>
      </c>
      <c r="N202" s="118"/>
      <c r="O202" s="118"/>
      <c r="P202" s="118"/>
      <c r="Q202" s="118"/>
      <c r="R202" s="118"/>
    </row>
    <row r="203" spans="1:18" x14ac:dyDescent="0.2">
      <c r="A203" s="114"/>
      <c r="B203" s="139">
        <f t="shared" si="2"/>
        <v>187</v>
      </c>
      <c r="C203" s="115" t="s">
        <v>5258</v>
      </c>
      <c r="D203" s="112" t="str">
        <f>+"Torre de suspensión tipo S"&amp;IF(MID(C203,3,3)="220","C",IF(MID(C203,3,3)="138","S",""))&amp;IF(MID(C203,10,1)="D",2,1)&amp;" (5°)Tipo S"&amp;IF(MID(C203,3,3)="220","C",IF(MID(C203,3,3)="138","S",""))&amp;IF(MID(C203,10,1)="D",2,1)&amp;RIGHT(C203,2)</f>
        <v>Torre de suspensión tipo SC1 (5°)Tipo SC1+6</v>
      </c>
      <c r="E203" s="140" t="s">
        <v>5072</v>
      </c>
      <c r="F203" s="141">
        <v>0</v>
      </c>
      <c r="G203" s="142">
        <f>VLOOKUP(C203,'[8]Resumen Peso'!$B$1:$D$65536,3,0)*$C$14</f>
        <v>10515.756749268428</v>
      </c>
      <c r="H203" s="143"/>
      <c r="I203" s="144"/>
      <c r="J203" s="111">
        <f>+VLOOKUP(C203,'[8]Resumen Peso'!$B$1:$D$65536,3,0)</f>
        <v>6529.1207370484772</v>
      </c>
      <c r="N203" s="118"/>
      <c r="O203" s="118"/>
      <c r="P203" s="118"/>
      <c r="Q203" s="118"/>
      <c r="R203" s="118"/>
    </row>
    <row r="204" spans="1:18" x14ac:dyDescent="0.2">
      <c r="A204" s="114"/>
      <c r="B204" s="139">
        <f t="shared" si="2"/>
        <v>188</v>
      </c>
      <c r="C204" s="115" t="s">
        <v>5259</v>
      </c>
      <c r="D204" s="112" t="str">
        <f>+"Torre de ángulo menor tipo A"&amp;IF(MID(C204,3,3)="220","C",IF(MID(C204,3,3)="138","S",""))&amp;IF(MID(C204,10,1)="D",2,1)&amp;" (30°)Tipo A"&amp;IF(MID(C204,3,3)="220","C",IF(MID(C204,3,3)="138","S",""))&amp;IF(MID(C204,10,1)="D",2,1)&amp;RIGHT(C204,2)</f>
        <v>Torre de ángulo menor tipo AC1 (30°)Tipo AC1-3</v>
      </c>
      <c r="E204" s="140" t="s">
        <v>5072</v>
      </c>
      <c r="F204" s="141">
        <v>0</v>
      </c>
      <c r="G204" s="142">
        <f>VLOOKUP(C204,'[8]Resumen Peso'!$B$1:$D$65536,3,0)*$C$14</f>
        <v>11789.008024258948</v>
      </c>
      <c r="H204" s="143"/>
      <c r="I204" s="144"/>
      <c r="J204" s="111">
        <f>+VLOOKUP(C204,'[8]Resumen Peso'!$B$1:$D$65536,3,0)</f>
        <v>7319.6688165856312</v>
      </c>
      <c r="N204" s="118"/>
      <c r="O204" s="118"/>
      <c r="P204" s="118"/>
      <c r="Q204" s="118"/>
      <c r="R204" s="118"/>
    </row>
    <row r="205" spans="1:18" x14ac:dyDescent="0.2">
      <c r="A205" s="114"/>
      <c r="B205" s="139">
        <f t="shared" si="2"/>
        <v>189</v>
      </c>
      <c r="C205" s="115" t="s">
        <v>5260</v>
      </c>
      <c r="D205" s="112" t="str">
        <f>+"Torre de ángulo menor tipo A"&amp;IF(MID(C205,3,3)="220","C",IF(MID(C205,3,3)="138","S",""))&amp;IF(MID(C205,10,1)="D",2,1)&amp;" (30°)Tipo A"&amp;IF(MID(C205,3,3)="220","C",IF(MID(C205,3,3)="138","S",""))&amp;IF(MID(C205,10,1)="D",2,1)&amp;RIGHT(C205,2)</f>
        <v>Torre de ángulo menor tipo AC1 (30°)Tipo AC1±0</v>
      </c>
      <c r="E205" s="140" t="s">
        <v>5072</v>
      </c>
      <c r="F205" s="141">
        <v>0</v>
      </c>
      <c r="G205" s="142">
        <f>VLOOKUP(C205,'[8]Resumen Peso'!$B$1:$D$65536,3,0)*$C$14</f>
        <v>13084.359627368422</v>
      </c>
      <c r="H205" s="143"/>
      <c r="I205" s="144"/>
      <c r="J205" s="111">
        <f>+VLOOKUP(C205,'[8]Resumen Peso'!$B$1:$D$65536,3,0)</f>
        <v>8123.9387531472039</v>
      </c>
      <c r="N205" s="118"/>
      <c r="O205" s="118"/>
      <c r="P205" s="118"/>
      <c r="Q205" s="118"/>
      <c r="R205" s="118"/>
    </row>
    <row r="206" spans="1:18" x14ac:dyDescent="0.2">
      <c r="A206" s="114"/>
      <c r="B206" s="139">
        <f t="shared" si="2"/>
        <v>190</v>
      </c>
      <c r="C206" s="115" t="s">
        <v>5261</v>
      </c>
      <c r="D206" s="112" t="str">
        <f>+"Torre de ángulo menor tipo A"&amp;IF(MID(C206,3,3)="220","C",IF(MID(C206,3,3)="138","S",""))&amp;IF(MID(C206,10,1)="D",2,1)&amp;" (30°)Tipo A"&amp;IF(MID(C206,3,3)="220","C",IF(MID(C206,3,3)="138","S",""))&amp;IF(MID(C206,10,1)="D",2,1)&amp;RIGHT(C206,2)</f>
        <v>Torre de ángulo menor tipo AC1 (30°)Tipo AC1+3</v>
      </c>
      <c r="E206" s="140" t="s">
        <v>5072</v>
      </c>
      <c r="F206" s="141">
        <v>0</v>
      </c>
      <c r="G206" s="142">
        <f>VLOOKUP(C206,'[8]Resumen Peso'!$B$1:$D$65536,3,0)*$C$14</f>
        <v>14379.711230477895</v>
      </c>
      <c r="H206" s="143"/>
      <c r="I206" s="144"/>
      <c r="J206" s="111">
        <f>+VLOOKUP(C206,'[8]Resumen Peso'!$B$1:$D$65536,3,0)</f>
        <v>8928.2086897087775</v>
      </c>
      <c r="N206" s="118"/>
      <c r="O206" s="118"/>
      <c r="P206" s="118"/>
      <c r="Q206" s="118"/>
      <c r="R206" s="118"/>
    </row>
    <row r="207" spans="1:18" x14ac:dyDescent="0.2">
      <c r="A207" s="114"/>
      <c r="B207" s="139">
        <f t="shared" si="2"/>
        <v>191</v>
      </c>
      <c r="C207" s="115" t="s">
        <v>5262</v>
      </c>
      <c r="D207" s="112" t="str">
        <f>+"Torre de ángulo mayor tipo B"&amp;IF(MID(C207,3,3)="220","C",IF(MID(C207,3,3)="138","S",""))&amp;IF(MID(C207,10,1)="D",2,1)&amp;" (65°)Tipo B"&amp;IF(MID(C207,3,3)="220","C",IF(MID(C207,3,3)="138","S",""))&amp;IF(MID(C207,10,1)="D",2,1)&amp;RIGHT(C207,2)</f>
        <v>Torre de ángulo mayor tipo BC1 (65°)Tipo BC1-3</v>
      </c>
      <c r="E207" s="140" t="s">
        <v>5072</v>
      </c>
      <c r="F207" s="141">
        <v>0</v>
      </c>
      <c r="G207" s="142">
        <f>VLOOKUP(C207,'[8]Resumen Peso'!$B$1:$D$65536,3,0)*$C$14</f>
        <v>15909.168196040246</v>
      </c>
      <c r="H207" s="143"/>
      <c r="I207" s="144"/>
      <c r="J207" s="111">
        <f>+VLOOKUP(C207,'[8]Resumen Peso'!$B$1:$D$65536,3,0)</f>
        <v>9877.8321384416613</v>
      </c>
      <c r="N207" s="118"/>
      <c r="O207" s="118"/>
      <c r="P207" s="118"/>
      <c r="Q207" s="118"/>
      <c r="R207" s="118"/>
    </row>
    <row r="208" spans="1:18" x14ac:dyDescent="0.2">
      <c r="A208" s="114"/>
      <c r="B208" s="139">
        <f t="shared" si="2"/>
        <v>192</v>
      </c>
      <c r="C208" s="115" t="s">
        <v>5263</v>
      </c>
      <c r="D208" s="112" t="str">
        <f>+"Torre de ángulo mayor tipo B"&amp;IF(MID(C208,3,3)="220","C",IF(MID(C208,3,3)="138","S",""))&amp;IF(MID(C208,10,1)="D",2,1)&amp;" (65°)Tipo B"&amp;IF(MID(C208,3,3)="220","C",IF(MID(C208,3,3)="138","S",""))&amp;IF(MID(C208,10,1)="D",2,1)&amp;RIGHT(C208,2)</f>
        <v>Torre de ángulo mayor tipo BC1 (65°)Tipo BC1±0</v>
      </c>
      <c r="E208" s="140" t="s">
        <v>5072</v>
      </c>
      <c r="F208" s="141">
        <v>0</v>
      </c>
      <c r="G208" s="142">
        <f>VLOOKUP(C208,'[8]Resumen Peso'!$B$1:$D$65536,3,0)*$C$14</f>
        <v>17716.222935456844</v>
      </c>
      <c r="H208" s="143"/>
      <c r="I208" s="144"/>
      <c r="J208" s="111">
        <f>+VLOOKUP(C208,'[8]Resumen Peso'!$B$1:$D$65536,3,0)</f>
        <v>10999.813071761315</v>
      </c>
      <c r="N208" s="118"/>
      <c r="O208" s="118"/>
      <c r="P208" s="118"/>
      <c r="Q208" s="118"/>
      <c r="R208" s="118"/>
    </row>
    <row r="209" spans="1:18" x14ac:dyDescent="0.2">
      <c r="A209" s="114"/>
      <c r="B209" s="139">
        <f t="shared" si="2"/>
        <v>193</v>
      </c>
      <c r="C209" s="115" t="s">
        <v>5264</v>
      </c>
      <c r="D209" s="112" t="str">
        <f>+"Torre de ángulo mayor tipo B"&amp;IF(MID(C209,3,3)="220","C",IF(MID(C209,3,3)="138","S",""))&amp;IF(MID(C209,10,1)="D",2,1)&amp;" (65°)Tipo B"&amp;IF(MID(C209,3,3)="220","C",IF(MID(C209,3,3)="138","S",""))&amp;IF(MID(C209,10,1)="D",2,1)&amp;RIGHT(C209,2)</f>
        <v>Torre de ángulo mayor tipo BC1 (65°)Tipo BC1+3</v>
      </c>
      <c r="E209" s="140" t="s">
        <v>5072</v>
      </c>
      <c r="F209" s="141">
        <v>0</v>
      </c>
      <c r="G209" s="142">
        <f>VLOOKUP(C209,'[8]Resumen Peso'!$B$1:$D$65536,3,0)*$C$14</f>
        <v>19842.169687711666</v>
      </c>
      <c r="H209" s="143"/>
      <c r="I209" s="144"/>
      <c r="J209" s="111">
        <f>+VLOOKUP(C209,'[8]Resumen Peso'!$B$1:$D$65536,3,0)</f>
        <v>12319.790640372674</v>
      </c>
      <c r="N209" s="118"/>
      <c r="O209" s="118"/>
      <c r="P209" s="118"/>
      <c r="Q209" s="118"/>
      <c r="R209" s="118"/>
    </row>
    <row r="210" spans="1:18" x14ac:dyDescent="0.2">
      <c r="A210" s="114"/>
      <c r="B210" s="139">
        <f t="shared" ref="B210:B273" si="3">1+B209</f>
        <v>194</v>
      </c>
      <c r="C210" s="115" t="s">
        <v>5265</v>
      </c>
      <c r="D210" s="112" t="str">
        <f>+"Torre de anclaje, retención intermedia y terminal (15°) Tipo R"&amp;IF(MID(C210,3,3)="220","C",IF(MID(C210,3,3)="138","S",""))&amp;IF(MID(C210,10,1)="D",2,1)&amp;RIGHT(C210,2)</f>
        <v>Torre de anclaje, retención intermedia y terminal (15°) Tipo RC1-3</v>
      </c>
      <c r="E210" s="140" t="s">
        <v>5072</v>
      </c>
      <c r="F210" s="141">
        <v>0</v>
      </c>
      <c r="G210" s="142">
        <f>VLOOKUP(C210,'[8]Resumen Peso'!$B$1:$D$65536,3,0)*$C$14</f>
        <v>20484.08159333207</v>
      </c>
      <c r="H210" s="143"/>
      <c r="I210" s="144"/>
      <c r="J210" s="111">
        <f>+VLOOKUP(C210,'[8]Resumen Peso'!$B$1:$D$65536,3,0)</f>
        <v>12718.346867401799</v>
      </c>
      <c r="N210" s="118"/>
      <c r="O210" s="118"/>
      <c r="P210" s="118"/>
      <c r="Q210" s="118"/>
      <c r="R210" s="118"/>
    </row>
    <row r="211" spans="1:18" x14ac:dyDescent="0.2">
      <c r="A211" s="114"/>
      <c r="B211" s="139">
        <f t="shared" si="3"/>
        <v>195</v>
      </c>
      <c r="C211" s="115" t="s">
        <v>5266</v>
      </c>
      <c r="D211" s="112" t="str">
        <f>+"Torre de anclaje, retención intermedia y terminal (15°) Tipo R"&amp;IF(MID(C211,3,3)="220","C",IF(MID(C211,3,3)="138","S",""))&amp;IF(MID(C211,10,1)="D",2,1)&amp;RIGHT(C211,2)</f>
        <v>Torre de anclaje, retención intermedia y terminal (15°) Tipo RC1±0</v>
      </c>
      <c r="E211" s="140" t="s">
        <v>5072</v>
      </c>
      <c r="F211" s="141">
        <v>0</v>
      </c>
      <c r="G211" s="142">
        <f>VLOOKUP(C211,'[8]Resumen Peso'!$B$1:$D$65536,3,0)*$C$14</f>
        <v>22836.211363803868</v>
      </c>
      <c r="H211" s="143"/>
      <c r="I211" s="144"/>
      <c r="J211" s="111">
        <f>+VLOOKUP(C211,'[8]Resumen Peso'!$B$1:$D$65536,3,0)</f>
        <v>14178.759049500333</v>
      </c>
      <c r="N211" s="118"/>
      <c r="O211" s="118"/>
      <c r="P211" s="118"/>
      <c r="Q211" s="118"/>
      <c r="R211" s="118"/>
    </row>
    <row r="212" spans="1:18" x14ac:dyDescent="0.2">
      <c r="A212" s="114"/>
      <c r="B212" s="139">
        <f t="shared" si="3"/>
        <v>196</v>
      </c>
      <c r="C212" s="115" t="s">
        <v>5267</v>
      </c>
      <c r="D212" s="112" t="str">
        <f>+"Torre de anclaje, retención intermedia y terminal (15°) Tipo R"&amp;IF(MID(C212,3,3)="220","C",IF(MID(C212,3,3)="138","S",""))&amp;IF(MID(C212,10,1)="D",2,1)&amp;RIGHT(C212,2)</f>
        <v>Torre de anclaje, retención intermedia y terminal (15°) Tipo RC1+3</v>
      </c>
      <c r="E212" s="140" t="s">
        <v>5072</v>
      </c>
      <c r="F212" s="141">
        <v>0</v>
      </c>
      <c r="G212" s="142">
        <f>VLOOKUP(C212,'[8]Resumen Peso'!$B$1:$D$65536,3,0)*$C$14</f>
        <v>25188.34113427567</v>
      </c>
      <c r="H212" s="143"/>
      <c r="I212" s="144"/>
      <c r="J212" s="111">
        <f>+VLOOKUP(C212,'[8]Resumen Peso'!$B$1:$D$65536,3,0)</f>
        <v>15639.171231598868</v>
      </c>
      <c r="N212" s="118"/>
      <c r="O212" s="118"/>
      <c r="P212" s="118"/>
      <c r="Q212" s="118"/>
      <c r="R212" s="118"/>
    </row>
    <row r="213" spans="1:18" x14ac:dyDescent="0.2">
      <c r="A213" s="114"/>
      <c r="B213" s="139">
        <f t="shared" si="3"/>
        <v>197</v>
      </c>
      <c r="C213" s="115" t="s">
        <v>5268</v>
      </c>
      <c r="D213" s="112" t="str">
        <f>+"Torre de suspensión tipo S"&amp;IF(MID(C213,3,3)="220","C",IF(MID(C213,3,3)="138","S",""))&amp;IF(MID(C213,10,1)="D",2,1)&amp;" (5°)Tipo S"&amp;IF(MID(C213,3,3)="220","C",IF(MID(C213,3,3)="138","S",""))&amp;IF(MID(C213,10,1)="D",2,1)&amp;RIGHT(C213,2)</f>
        <v>Torre de suspensión tipo SC1 (5°)Tipo SC1-6</v>
      </c>
      <c r="E213" s="140" t="s">
        <v>5072</v>
      </c>
      <c r="F213" s="141">
        <v>0</v>
      </c>
      <c r="G213" s="142">
        <f>VLOOKUP(C213,'[8]Resumen Peso'!$B$1:$D$65536,3,0)*$C$14</f>
        <v>6216.880451687799</v>
      </c>
      <c r="H213" s="143"/>
      <c r="I213" s="144"/>
      <c r="J213" s="111">
        <f>+VLOOKUP(C213,'[8]Resumen Peso'!$B$1:$D$65536,3,0)</f>
        <v>3859.9944868152238</v>
      </c>
      <c r="N213" s="118"/>
      <c r="O213" s="118"/>
      <c r="P213" s="118"/>
      <c r="Q213" s="118"/>
      <c r="R213" s="118"/>
    </row>
    <row r="214" spans="1:18" x14ac:dyDescent="0.2">
      <c r="A214" s="114"/>
      <c r="B214" s="139">
        <f t="shared" si="3"/>
        <v>198</v>
      </c>
      <c r="C214" s="115" t="s">
        <v>5269</v>
      </c>
      <c r="D214" s="112" t="str">
        <f>+"Torre de suspensión tipo S"&amp;IF(MID(C214,3,3)="220","C",IF(MID(C214,3,3)="138","S",""))&amp;IF(MID(C214,10,1)="D",2,1)&amp;" (5°)Tipo S"&amp;IF(MID(C214,3,3)="220","C",IF(MID(C214,3,3)="138","S",""))&amp;IF(MID(C214,10,1)="D",2,1)&amp;RIGHT(C214,2)</f>
        <v>Torre de suspensión tipo SC1 (5°)Tipo SC1-3</v>
      </c>
      <c r="E214" s="140" t="s">
        <v>5072</v>
      </c>
      <c r="F214" s="141">
        <v>0</v>
      </c>
      <c r="G214" s="142">
        <f>VLOOKUP(C214,'[8]Resumen Peso'!$B$1:$D$65536,3,0)*$C$14</f>
        <v>7113.0073636427969</v>
      </c>
      <c r="H214" s="143"/>
      <c r="I214" s="144"/>
      <c r="J214" s="111">
        <f>+VLOOKUP(C214,'[8]Resumen Peso'!$B$1:$D$65536,3,0)</f>
        <v>4416.3900885183193</v>
      </c>
      <c r="N214" s="118"/>
      <c r="O214" s="118"/>
      <c r="P214" s="118"/>
      <c r="Q214" s="118"/>
      <c r="R214" s="118"/>
    </row>
    <row r="215" spans="1:18" x14ac:dyDescent="0.2">
      <c r="A215" s="114"/>
      <c r="B215" s="139">
        <f t="shared" si="3"/>
        <v>199</v>
      </c>
      <c r="C215" s="115" t="s">
        <v>5270</v>
      </c>
      <c r="D215" s="112" t="str">
        <f>+"Torre de suspensión tipo S"&amp;IF(MID(C215,3,3)="220","C",IF(MID(C215,3,3)="138","S",""))&amp;IF(MID(C215,10,1)="D",2,1)&amp;" (5°)Tipo S"&amp;IF(MID(C215,3,3)="220","C",IF(MID(C215,3,3)="138","S",""))&amp;IF(MID(C215,10,1)="D",2,1)&amp;RIGHT(C215,2)</f>
        <v>Torre de suspensión tipo SC1 (5°)Tipo SC1±0</v>
      </c>
      <c r="E215" s="140" t="s">
        <v>5072</v>
      </c>
      <c r="F215" s="141">
        <v>0</v>
      </c>
      <c r="G215" s="142">
        <f>VLOOKUP(C215,'[8]Resumen Peso'!$B$1:$D$65536,3,0)*$C$14</f>
        <v>8001.13314245534</v>
      </c>
      <c r="H215" s="143"/>
      <c r="I215" s="144"/>
      <c r="J215" s="111">
        <f>+VLOOKUP(C215,'[8]Resumen Peso'!$B$1:$D$65536,3,0)</f>
        <v>4967.8178723490655</v>
      </c>
      <c r="N215" s="118"/>
      <c r="O215" s="118"/>
      <c r="P215" s="118"/>
      <c r="Q215" s="118"/>
      <c r="R215" s="118"/>
    </row>
    <row r="216" spans="1:18" x14ac:dyDescent="0.2">
      <c r="A216" s="114"/>
      <c r="B216" s="139">
        <f t="shared" si="3"/>
        <v>200</v>
      </c>
      <c r="C216" s="115" t="s">
        <v>5271</v>
      </c>
      <c r="D216" s="112" t="str">
        <f>+"Torre de suspensión tipo S"&amp;IF(MID(C216,3,3)="220","C",IF(MID(C216,3,3)="138","S",""))&amp;IF(MID(C216,10,1)="D",2,1)&amp;" (5°)Tipo S"&amp;IF(MID(C216,3,3)="220","C",IF(MID(C216,3,3)="138","S",""))&amp;IF(MID(C216,10,1)="D",2,1)&amp;RIGHT(C216,2)</f>
        <v>Torre de suspensión tipo SC1 (5°)Tipo SC1+3</v>
      </c>
      <c r="E216" s="140" t="s">
        <v>5072</v>
      </c>
      <c r="F216" s="141">
        <v>0</v>
      </c>
      <c r="G216" s="142">
        <f>VLOOKUP(C216,'[8]Resumen Peso'!$B$1:$D$65536,3,0)*$C$14</f>
        <v>8881.2577881254274</v>
      </c>
      <c r="H216" s="143"/>
      <c r="I216" s="144"/>
      <c r="J216" s="111">
        <f>+VLOOKUP(C216,'[8]Resumen Peso'!$B$1:$D$65536,3,0)</f>
        <v>5514.2778383074628</v>
      </c>
      <c r="N216" s="118"/>
      <c r="O216" s="118"/>
      <c r="P216" s="118"/>
      <c r="Q216" s="118"/>
      <c r="R216" s="118"/>
    </row>
    <row r="217" spans="1:18" x14ac:dyDescent="0.2">
      <c r="A217" s="114"/>
      <c r="B217" s="139">
        <f t="shared" si="3"/>
        <v>201</v>
      </c>
      <c r="C217" s="115" t="s">
        <v>5272</v>
      </c>
      <c r="D217" s="112" t="str">
        <f>+"Torre de suspensión tipo S"&amp;IF(MID(C217,3,3)="220","C",IF(MID(C217,3,3)="138","S",""))&amp;IF(MID(C217,10,1)="D",2,1)&amp;" (5°)Tipo S"&amp;IF(MID(C217,3,3)="220","C",IF(MID(C217,3,3)="138","S",""))&amp;IF(MID(C217,10,1)="D",2,1)&amp;RIGHT(C217,2)</f>
        <v>Torre de suspensión tipo SC1 (5°)Tipo SC1+6</v>
      </c>
      <c r="E217" s="140" t="s">
        <v>5072</v>
      </c>
      <c r="F217" s="141">
        <v>0</v>
      </c>
      <c r="G217" s="142">
        <f>VLOOKUP(C217,'[8]Resumen Peso'!$B$1:$D$65536,3,0)*$C$14</f>
        <v>9761.3824337955157</v>
      </c>
      <c r="H217" s="143"/>
      <c r="I217" s="144"/>
      <c r="J217" s="111">
        <f>+VLOOKUP(C217,'[8]Resumen Peso'!$B$1:$D$65536,3,0)</f>
        <v>6060.7378042658602</v>
      </c>
      <c r="N217" s="118"/>
      <c r="O217" s="118"/>
      <c r="P217" s="118"/>
      <c r="Q217" s="118"/>
      <c r="R217" s="118"/>
    </row>
    <row r="218" spans="1:18" x14ac:dyDescent="0.2">
      <c r="A218" s="114"/>
      <c r="B218" s="139">
        <f t="shared" si="3"/>
        <v>202</v>
      </c>
      <c r="C218" s="115" t="s">
        <v>5273</v>
      </c>
      <c r="D218" s="112" t="str">
        <f>+"Torre de ángulo menor tipo A"&amp;IF(MID(C218,3,3)="220","C",IF(MID(C218,3,3)="138","S",""))&amp;IF(MID(C218,10,1)="D",2,1)&amp;" (30°)Tipo A"&amp;IF(MID(C218,3,3)="220","C",IF(MID(C218,3,3)="138","S",""))&amp;IF(MID(C218,10,1)="D",2,1)&amp;RIGHT(C218,2)</f>
        <v>Torre de ángulo menor tipo AC1 (30°)Tipo AC1-3</v>
      </c>
      <c r="E218" s="140" t="s">
        <v>5072</v>
      </c>
      <c r="F218" s="141">
        <v>0</v>
      </c>
      <c r="G218" s="142">
        <f>VLOOKUP(C218,'[8]Resumen Peso'!$B$1:$D$65536,3,0)*$C$14</f>
        <v>10943.293819332734</v>
      </c>
      <c r="H218" s="143"/>
      <c r="I218" s="144"/>
      <c r="J218" s="111">
        <f>+VLOOKUP(C218,'[8]Resumen Peso'!$B$1:$D$65536,3,0)</f>
        <v>6794.5739247335196</v>
      </c>
      <c r="N218" s="118"/>
      <c r="O218" s="118"/>
      <c r="P218" s="118"/>
      <c r="Q218" s="118"/>
      <c r="R218" s="118"/>
    </row>
    <row r="219" spans="1:18" x14ac:dyDescent="0.2">
      <c r="A219" s="114"/>
      <c r="B219" s="139">
        <f t="shared" si="3"/>
        <v>203</v>
      </c>
      <c r="C219" s="115" t="s">
        <v>5274</v>
      </c>
      <c r="D219" s="112" t="str">
        <f>+"Torre de ángulo menor tipo A"&amp;IF(MID(C219,3,3)="220","C",IF(MID(C219,3,3)="138","S",""))&amp;IF(MID(C219,10,1)="D",2,1)&amp;" (30°)Tipo A"&amp;IF(MID(C219,3,3)="220","C",IF(MID(C219,3,3)="138","S",""))&amp;IF(MID(C219,10,1)="D",2,1)&amp;RIGHT(C219,2)</f>
        <v>Torre de ángulo menor tipo AC1 (30°)Tipo AC1±0</v>
      </c>
      <c r="E219" s="140" t="s">
        <v>5072</v>
      </c>
      <c r="F219" s="141">
        <v>0</v>
      </c>
      <c r="G219" s="142">
        <f>VLOOKUP(C219,'[8]Resumen Peso'!$B$1:$D$65536,3,0)*$C$14</f>
        <v>12145.720110247206</v>
      </c>
      <c r="H219" s="143"/>
      <c r="I219" s="144"/>
      <c r="J219" s="111">
        <f>+VLOOKUP(C219,'[8]Resumen Peso'!$B$1:$D$65536,3,0)</f>
        <v>7541.1475302258814</v>
      </c>
      <c r="N219" s="118"/>
      <c r="O219" s="118"/>
      <c r="P219" s="118"/>
      <c r="Q219" s="118"/>
      <c r="R219" s="118"/>
    </row>
    <row r="220" spans="1:18" x14ac:dyDescent="0.2">
      <c r="A220" s="114"/>
      <c r="B220" s="139">
        <f t="shared" si="3"/>
        <v>204</v>
      </c>
      <c r="C220" s="115" t="s">
        <v>5275</v>
      </c>
      <c r="D220" s="112" t="str">
        <f>+"Torre de ángulo menor tipo A"&amp;IF(MID(C220,3,3)="220","C",IF(MID(C220,3,3)="138","S",""))&amp;IF(MID(C220,10,1)="D",2,1)&amp;" (30°)Tipo A"&amp;IF(MID(C220,3,3)="220","C",IF(MID(C220,3,3)="138","S",""))&amp;IF(MID(C220,10,1)="D",2,1)&amp;RIGHT(C220,2)</f>
        <v>Torre de ángulo menor tipo AC1 (30°)Tipo AC1+3</v>
      </c>
      <c r="E220" s="140" t="s">
        <v>5072</v>
      </c>
      <c r="F220" s="141">
        <v>0</v>
      </c>
      <c r="G220" s="142">
        <f>VLOOKUP(C220,'[8]Resumen Peso'!$B$1:$D$65536,3,0)*$C$14</f>
        <v>13348.146401161679</v>
      </c>
      <c r="H220" s="143"/>
      <c r="I220" s="144"/>
      <c r="J220" s="111">
        <f>+VLOOKUP(C220,'[8]Resumen Peso'!$B$1:$D$65536,3,0)</f>
        <v>8287.7211357182441</v>
      </c>
      <c r="N220" s="118"/>
      <c r="O220" s="118"/>
      <c r="P220" s="118"/>
      <c r="Q220" s="118"/>
      <c r="R220" s="118"/>
    </row>
    <row r="221" spans="1:18" x14ac:dyDescent="0.2">
      <c r="A221" s="114"/>
      <c r="B221" s="139">
        <f t="shared" si="3"/>
        <v>205</v>
      </c>
      <c r="C221" s="115" t="s">
        <v>5276</v>
      </c>
      <c r="D221" s="112" t="str">
        <f>+"Torre de ángulo mayor tipo B"&amp;IF(MID(C221,3,3)="220","C",IF(MID(C221,3,3)="138","S",""))&amp;IF(MID(C221,10,1)="D",2,1)&amp;" (65°)Tipo B"&amp;IF(MID(C221,3,3)="220","C",IF(MID(C221,3,3)="138","S",""))&amp;IF(MID(C221,10,1)="D",2,1)&amp;RIGHT(C221,2)</f>
        <v>Torre de ángulo mayor tipo BC1 (65°)Tipo BC1-3</v>
      </c>
      <c r="E221" s="140" t="s">
        <v>5072</v>
      </c>
      <c r="F221" s="141">
        <v>0</v>
      </c>
      <c r="G221" s="142">
        <f>VLOOKUP(C221,'[8]Resumen Peso'!$B$1:$D$65536,3,0)*$C$14</f>
        <v>14767.883916288696</v>
      </c>
      <c r="H221" s="143"/>
      <c r="I221" s="144"/>
      <c r="J221" s="111">
        <f>+VLOOKUP(C221,'[8]Resumen Peso'!$B$1:$D$65536,3,0)</f>
        <v>9169.220952821408</v>
      </c>
      <c r="N221" s="118"/>
      <c r="O221" s="118"/>
      <c r="P221" s="118"/>
      <c r="Q221" s="118"/>
      <c r="R221" s="118"/>
    </row>
    <row r="222" spans="1:18" x14ac:dyDescent="0.2">
      <c r="A222" s="114"/>
      <c r="B222" s="139">
        <f t="shared" si="3"/>
        <v>206</v>
      </c>
      <c r="C222" s="115" t="s">
        <v>5277</v>
      </c>
      <c r="D222" s="112" t="str">
        <f>+"Torre de ángulo mayor tipo B"&amp;IF(MID(C222,3,3)="220","C",IF(MID(C222,3,3)="138","S",""))&amp;IF(MID(C222,10,1)="D",2,1)&amp;" (65°)Tipo B"&amp;IF(MID(C222,3,3)="220","C",IF(MID(C222,3,3)="138","S",""))&amp;IF(MID(C222,10,1)="D",2,1)&amp;RIGHT(C222,2)</f>
        <v>Torre de ángulo mayor tipo BC1 (65°)Tipo BC1±0</v>
      </c>
      <c r="E222" s="140" t="s">
        <v>5072</v>
      </c>
      <c r="F222" s="141">
        <v>0</v>
      </c>
      <c r="G222" s="142">
        <f>VLOOKUP(C222,'[8]Resumen Peso'!$B$1:$D$65536,3,0)*$C$14</f>
        <v>16445.305029274718</v>
      </c>
      <c r="H222" s="143"/>
      <c r="I222" s="144"/>
      <c r="J222" s="111">
        <f>+VLOOKUP(C222,'[8]Resumen Peso'!$B$1:$D$65536,3,0)</f>
        <v>10210.713755925844</v>
      </c>
      <c r="N222" s="118"/>
      <c r="O222" s="118"/>
      <c r="P222" s="118"/>
      <c r="Q222" s="118"/>
      <c r="R222" s="118"/>
    </row>
    <row r="223" spans="1:18" x14ac:dyDescent="0.2">
      <c r="A223" s="114"/>
      <c r="B223" s="139">
        <f t="shared" si="3"/>
        <v>207</v>
      </c>
      <c r="C223" s="115" t="s">
        <v>5278</v>
      </c>
      <c r="D223" s="112" t="str">
        <f>+"Torre de ángulo mayor tipo B"&amp;IF(MID(C223,3,3)="220","C",IF(MID(C223,3,3)="138","S",""))&amp;IF(MID(C223,10,1)="D",2,1)&amp;" (65°)Tipo B"&amp;IF(MID(C223,3,3)="220","C",IF(MID(C223,3,3)="138","S",""))&amp;IF(MID(C223,10,1)="D",2,1)&amp;RIGHT(C223,2)</f>
        <v>Torre de ángulo mayor tipo BC1 (65°)Tipo BC1+3</v>
      </c>
      <c r="E223" s="140" t="s">
        <v>5072</v>
      </c>
      <c r="F223" s="141">
        <v>0</v>
      </c>
      <c r="G223" s="142">
        <f>VLOOKUP(C223,'[8]Resumen Peso'!$B$1:$D$65536,3,0)*$C$14</f>
        <v>18418.741632787685</v>
      </c>
      <c r="H223" s="143"/>
      <c r="I223" s="144"/>
      <c r="J223" s="111">
        <f>+VLOOKUP(C223,'[8]Resumen Peso'!$B$1:$D$65536,3,0)</f>
        <v>11435.999406636947</v>
      </c>
      <c r="N223" s="118"/>
      <c r="O223" s="118"/>
      <c r="P223" s="118"/>
      <c r="Q223" s="118"/>
      <c r="R223" s="118"/>
    </row>
    <row r="224" spans="1:18" x14ac:dyDescent="0.2">
      <c r="A224" s="114"/>
      <c r="B224" s="139">
        <f t="shared" si="3"/>
        <v>208</v>
      </c>
      <c r="C224" s="115" t="s">
        <v>5279</v>
      </c>
      <c r="D224" s="112" t="str">
        <f>+"Torre de anclaje, retención intermedia y terminal (15°) Tipo R"&amp;IF(MID(C224,3,3)="220","C",IF(MID(C224,3,3)="138","S",""))&amp;IF(MID(C224,10,1)="D",2,1)&amp;RIGHT(C224,2)</f>
        <v>Torre de anclaje, retención intermedia y terminal (15°) Tipo RC1-3</v>
      </c>
      <c r="E224" s="140" t="s">
        <v>5072</v>
      </c>
      <c r="F224" s="141">
        <v>0</v>
      </c>
      <c r="G224" s="142">
        <f>VLOOKUP(C224,'[8]Resumen Peso'!$B$1:$D$65536,3,0)*$C$14</f>
        <v>19014.604369913395</v>
      </c>
      <c r="H224" s="143"/>
      <c r="I224" s="144"/>
      <c r="J224" s="111">
        <f>+VLOOKUP(C224,'[8]Resumen Peso'!$B$1:$D$65536,3,0)</f>
        <v>11805.964198155407</v>
      </c>
      <c r="N224" s="118"/>
      <c r="O224" s="118"/>
      <c r="P224" s="118"/>
      <c r="Q224" s="118"/>
      <c r="R224" s="118"/>
    </row>
    <row r="225" spans="1:18" x14ac:dyDescent="0.2">
      <c r="A225" s="114"/>
      <c r="B225" s="139">
        <f t="shared" si="3"/>
        <v>209</v>
      </c>
      <c r="C225" s="115" t="s">
        <v>5280</v>
      </c>
      <c r="D225" s="112" t="str">
        <f>+"Torre de anclaje, retención intermedia y terminal (15°) Tipo R"&amp;IF(MID(C225,3,3)="220","C",IF(MID(C225,3,3)="138","S",""))&amp;IF(MID(C225,10,1)="D",2,1)&amp;RIGHT(C225,2)</f>
        <v>Torre de anclaje, retención intermedia y terminal (15°) Tipo RC1±0</v>
      </c>
      <c r="E225" s="140" t="s">
        <v>5072</v>
      </c>
      <c r="F225" s="141">
        <v>0</v>
      </c>
      <c r="G225" s="142">
        <f>VLOOKUP(C225,'[8]Resumen Peso'!$B$1:$D$65536,3,0)*$C$14</f>
        <v>21197.998182735111</v>
      </c>
      <c r="H225" s="143"/>
      <c r="I225" s="144"/>
      <c r="J225" s="111">
        <f>+VLOOKUP(C225,'[8]Resumen Peso'!$B$1:$D$65536,3,0)</f>
        <v>13161.610031388413</v>
      </c>
      <c r="N225" s="118"/>
      <c r="O225" s="118"/>
      <c r="P225" s="118"/>
      <c r="Q225" s="118"/>
      <c r="R225" s="118"/>
    </row>
    <row r="226" spans="1:18" x14ac:dyDescent="0.2">
      <c r="A226" s="114"/>
      <c r="B226" s="139">
        <f t="shared" si="3"/>
        <v>210</v>
      </c>
      <c r="C226" s="115" t="s">
        <v>5281</v>
      </c>
      <c r="D226" s="112" t="str">
        <f>+"Torre de anclaje, retención intermedia y terminal (15°) Tipo R"&amp;IF(MID(C226,3,3)="220","C",IF(MID(C226,3,3)="138","S",""))&amp;IF(MID(C226,10,1)="D",2,1)&amp;RIGHT(C226,2)</f>
        <v>Torre de anclaje, retención intermedia y terminal (15°) Tipo RC1+3</v>
      </c>
      <c r="E226" s="140" t="s">
        <v>5072</v>
      </c>
      <c r="F226" s="141">
        <v>0</v>
      </c>
      <c r="G226" s="142">
        <f>VLOOKUP(C226,'[8]Resumen Peso'!$B$1:$D$65536,3,0)*$C$14</f>
        <v>23381.391995556827</v>
      </c>
      <c r="H226" s="143"/>
      <c r="I226" s="144"/>
      <c r="J226" s="111">
        <f>+VLOOKUP(C226,'[8]Resumen Peso'!$B$1:$D$65536,3,0)</f>
        <v>14517.255864621418</v>
      </c>
      <c r="N226" s="118"/>
      <c r="O226" s="118"/>
      <c r="P226" s="118"/>
      <c r="Q226" s="118"/>
      <c r="R226" s="118"/>
    </row>
    <row r="227" spans="1:18" x14ac:dyDescent="0.2">
      <c r="A227" s="114"/>
      <c r="B227" s="139">
        <f t="shared" si="3"/>
        <v>211</v>
      </c>
      <c r="C227" s="115" t="s">
        <v>5282</v>
      </c>
      <c r="D227" s="112" t="str">
        <f>+"Torre de suspensión tipo S"&amp;IF(MID(C227,3,3)="220","C",IF(MID(C227,3,3)="138","S",""))&amp;IF(MID(C227,10,1)="D",2,1)&amp;" (5°)Tipo S"&amp;IF(MID(C227,3,3)="220","C",IF(MID(C227,3,3)="138","S",""))&amp;IF(MID(C227,10,1)="D",2,1)&amp;RIGHT(C227,2)</f>
        <v>Torre de suspensión tipo SC1 (5°)Tipo SC1-6</v>
      </c>
      <c r="E227" s="140" t="s">
        <v>5072</v>
      </c>
      <c r="F227" s="141">
        <v>0</v>
      </c>
      <c r="G227" s="142">
        <f>VLOOKUP(C227,'[8]Resumen Peso'!$B$1:$D$65536,3,0)*$C$14</f>
        <v>7650.4817474948386</v>
      </c>
      <c r="H227" s="143"/>
      <c r="I227" s="144"/>
      <c r="J227" s="111">
        <f>+VLOOKUP(C227,'[8]Resumen Peso'!$B$1:$D$65536,3,0)</f>
        <v>4750.1021768551718</v>
      </c>
      <c r="N227" s="118"/>
      <c r="O227" s="118"/>
      <c r="P227" s="118"/>
      <c r="Q227" s="118"/>
      <c r="R227" s="118"/>
    </row>
    <row r="228" spans="1:18" x14ac:dyDescent="0.2">
      <c r="A228" s="114"/>
      <c r="B228" s="139">
        <f t="shared" si="3"/>
        <v>212</v>
      </c>
      <c r="C228" s="115" t="s">
        <v>5283</v>
      </c>
      <c r="D228" s="112" t="str">
        <f>+"Torre de suspensión tipo S"&amp;IF(MID(C228,3,3)="220","C",IF(MID(C228,3,3)="138","S",""))&amp;IF(MID(C228,10,1)="D",2,1)&amp;" (5°)Tipo S"&amp;IF(MID(C228,3,3)="220","C",IF(MID(C228,3,3)="138","S",""))&amp;IF(MID(C228,10,1)="D",2,1)&amp;RIGHT(C228,2)</f>
        <v>Torre de suspensión tipo SC1 (5°)Tipo SC1-3</v>
      </c>
      <c r="E228" s="140" t="s">
        <v>5072</v>
      </c>
      <c r="F228" s="141">
        <v>0</v>
      </c>
      <c r="G228" s="142">
        <f>VLOOKUP(C228,'[8]Resumen Peso'!$B$1:$D$65536,3,0)*$C$14</f>
        <v>8753.2538912778782</v>
      </c>
      <c r="H228" s="143"/>
      <c r="I228" s="144"/>
      <c r="J228" s="111">
        <f>+VLOOKUP(C228,'[8]Resumen Peso'!$B$1:$D$65536,3,0)</f>
        <v>5434.8015897351961</v>
      </c>
      <c r="N228" s="118"/>
      <c r="O228" s="118"/>
      <c r="P228" s="118"/>
      <c r="Q228" s="118"/>
      <c r="R228" s="118"/>
    </row>
    <row r="229" spans="1:18" x14ac:dyDescent="0.2">
      <c r="A229" s="114"/>
      <c r="B229" s="139">
        <f t="shared" si="3"/>
        <v>213</v>
      </c>
      <c r="C229" s="115" t="s">
        <v>5284</v>
      </c>
      <c r="D229" s="112" t="str">
        <f>+"Torre de suspensión tipo S"&amp;IF(MID(C229,3,3)="220","C",IF(MID(C229,3,3)="138","S",""))&amp;IF(MID(C229,10,1)="D",2,1)&amp;" (5°)Tipo S"&amp;IF(MID(C229,3,3)="220","C",IF(MID(C229,3,3)="138","S",""))&amp;IF(MID(C229,10,1)="D",2,1)&amp;RIGHT(C229,2)</f>
        <v>Torre de suspensión tipo SC1 (5°)Tipo SC1±0</v>
      </c>
      <c r="E229" s="140" t="s">
        <v>5072</v>
      </c>
      <c r="F229" s="141">
        <v>0</v>
      </c>
      <c r="G229" s="142">
        <f>VLOOKUP(C229,'[8]Resumen Peso'!$B$1:$D$65536,3,0)*$C$14</f>
        <v>9846.1798552057116</v>
      </c>
      <c r="H229" s="143"/>
      <c r="I229" s="144"/>
      <c r="J229" s="111">
        <f>+VLOOKUP(C229,'[8]Resumen Peso'!$B$1:$D$65536,3,0)</f>
        <v>6113.3876150002206</v>
      </c>
      <c r="N229" s="118"/>
      <c r="O229" s="118"/>
      <c r="P229" s="118"/>
      <c r="Q229" s="118"/>
      <c r="R229" s="118"/>
    </row>
    <row r="230" spans="1:18" x14ac:dyDescent="0.2">
      <c r="A230" s="114"/>
      <c r="B230" s="139">
        <f t="shared" si="3"/>
        <v>214</v>
      </c>
      <c r="C230" s="115" t="s">
        <v>5285</v>
      </c>
      <c r="D230" s="112" t="str">
        <f>+"Torre de suspensión tipo S"&amp;IF(MID(C230,3,3)="220","C",IF(MID(C230,3,3)="138","S",""))&amp;IF(MID(C230,10,1)="D",2,1)&amp;" (5°)Tipo S"&amp;IF(MID(C230,3,3)="220","C",IF(MID(C230,3,3)="138","S",""))&amp;IF(MID(C230,10,1)="D",2,1)&amp;RIGHT(C230,2)</f>
        <v>Torre de suspensión tipo SC1 (5°)Tipo SC1+3</v>
      </c>
      <c r="E230" s="140" t="s">
        <v>5072</v>
      </c>
      <c r="F230" s="141">
        <v>0</v>
      </c>
      <c r="G230" s="142">
        <f>VLOOKUP(C230,'[8]Resumen Peso'!$B$1:$D$65536,3,0)*$C$14</f>
        <v>10929.259639278342</v>
      </c>
      <c r="H230" s="143"/>
      <c r="I230" s="144"/>
      <c r="J230" s="111">
        <f>+VLOOKUP(C230,'[8]Resumen Peso'!$B$1:$D$65536,3,0)</f>
        <v>6785.8602526502455</v>
      </c>
      <c r="N230" s="118"/>
      <c r="O230" s="118"/>
      <c r="P230" s="118"/>
      <c r="Q230" s="118"/>
      <c r="R230" s="118"/>
    </row>
    <row r="231" spans="1:18" x14ac:dyDescent="0.2">
      <c r="A231" s="114"/>
      <c r="B231" s="139">
        <f t="shared" si="3"/>
        <v>215</v>
      </c>
      <c r="C231" s="115" t="s">
        <v>5286</v>
      </c>
      <c r="D231" s="112" t="str">
        <f>+"Torre de suspensión tipo S"&amp;IF(MID(C231,3,3)="220","C",IF(MID(C231,3,3)="138","S",""))&amp;IF(MID(C231,10,1)="D",2,1)&amp;" (5°)Tipo S"&amp;IF(MID(C231,3,3)="220","C",IF(MID(C231,3,3)="138","S",""))&amp;IF(MID(C231,10,1)="D",2,1)&amp;RIGHT(C231,2)</f>
        <v>Torre de suspensión tipo SC1 (5°)Tipo SC1+6</v>
      </c>
      <c r="E231" s="140" t="s">
        <v>5072</v>
      </c>
      <c r="F231" s="141">
        <v>0</v>
      </c>
      <c r="G231" s="142">
        <f>VLOOKUP(C231,'[8]Resumen Peso'!$B$1:$D$65536,3,0)*$C$14</f>
        <v>12012.33942335097</v>
      </c>
      <c r="H231" s="143"/>
      <c r="I231" s="144"/>
      <c r="J231" s="111">
        <f>+VLOOKUP(C231,'[8]Resumen Peso'!$B$1:$D$65536,3,0)</f>
        <v>7458.3328903002694</v>
      </c>
      <c r="N231" s="118"/>
      <c r="O231" s="118"/>
      <c r="P231" s="118"/>
      <c r="Q231" s="118"/>
      <c r="R231" s="118"/>
    </row>
    <row r="232" spans="1:18" x14ac:dyDescent="0.2">
      <c r="A232" s="114"/>
      <c r="B232" s="139">
        <f t="shared" si="3"/>
        <v>216</v>
      </c>
      <c r="C232" s="115" t="s">
        <v>5287</v>
      </c>
      <c r="D232" s="112" t="str">
        <f>+"Torre de ángulo menor tipo A"&amp;IF(MID(C232,3,3)="220","C",IF(MID(C232,3,3)="138","S",""))&amp;IF(MID(C232,10,1)="D",2,1)&amp;" (30°)Tipo A"&amp;IF(MID(C232,3,3)="220","C",IF(MID(C232,3,3)="138","S",""))&amp;IF(MID(C232,10,1)="D",2,1)&amp;RIGHT(C232,2)</f>
        <v>Torre de ángulo menor tipo AC1 (30°)Tipo AC1-3</v>
      </c>
      <c r="E232" s="140" t="s">
        <v>5072</v>
      </c>
      <c r="F232" s="141">
        <v>0</v>
      </c>
      <c r="G232" s="142">
        <f>VLOOKUP(C232,'[8]Resumen Peso'!$B$1:$D$65536,3,0)*$C$14</f>
        <v>13466.797419202245</v>
      </c>
      <c r="H232" s="143"/>
      <c r="I232" s="144"/>
      <c r="J232" s="111">
        <f>+VLOOKUP(C232,'[8]Resumen Peso'!$B$1:$D$65536,3,0)</f>
        <v>8361.3902820128715</v>
      </c>
      <c r="N232" s="118"/>
      <c r="O232" s="118"/>
      <c r="P232" s="118"/>
      <c r="Q232" s="118"/>
      <c r="R232" s="118"/>
    </row>
    <row r="233" spans="1:18" x14ac:dyDescent="0.2">
      <c r="A233" s="114"/>
      <c r="B233" s="139">
        <f t="shared" si="3"/>
        <v>217</v>
      </c>
      <c r="C233" s="115" t="s">
        <v>5288</v>
      </c>
      <c r="D233" s="112" t="str">
        <f>+"Torre de ángulo menor tipo A"&amp;IF(MID(C233,3,3)="220","C",IF(MID(C233,3,3)="138","S",""))&amp;IF(MID(C233,10,1)="D",2,1)&amp;" (30°)Tipo A"&amp;IF(MID(C233,3,3)="220","C",IF(MID(C233,3,3)="138","S",""))&amp;IF(MID(C233,10,1)="D",2,1)&amp;RIGHT(C233,2)</f>
        <v>Torre de ángulo menor tipo AC1 (30°)Tipo AC1±0</v>
      </c>
      <c r="E233" s="140" t="s">
        <v>5072</v>
      </c>
      <c r="F233" s="141">
        <v>0</v>
      </c>
      <c r="G233" s="142">
        <f>VLOOKUP(C233,'[8]Resumen Peso'!$B$1:$D$65536,3,0)*$C$14</f>
        <v>14946.501020202271</v>
      </c>
      <c r="H233" s="143"/>
      <c r="I233" s="144"/>
      <c r="J233" s="111">
        <f>+VLOOKUP(C233,'[8]Resumen Peso'!$B$1:$D$65536,3,0)</f>
        <v>9280.1223995703349</v>
      </c>
      <c r="N233" s="118"/>
      <c r="O233" s="118"/>
      <c r="P233" s="118"/>
      <c r="Q233" s="118"/>
      <c r="R233" s="118"/>
    </row>
    <row r="234" spans="1:18" x14ac:dyDescent="0.2">
      <c r="A234" s="114"/>
      <c r="B234" s="139">
        <f t="shared" si="3"/>
        <v>218</v>
      </c>
      <c r="C234" s="115" t="s">
        <v>5289</v>
      </c>
      <c r="D234" s="112" t="str">
        <f>+"Torre de ángulo menor tipo A"&amp;IF(MID(C234,3,3)="220","C",IF(MID(C234,3,3)="138","S",""))&amp;IF(MID(C234,10,1)="D",2,1)&amp;" (30°)Tipo A"&amp;IF(MID(C234,3,3)="220","C",IF(MID(C234,3,3)="138","S",""))&amp;IF(MID(C234,10,1)="D",2,1)&amp;RIGHT(C234,2)</f>
        <v>Torre de ángulo menor tipo AC1 (30°)Tipo AC1+3</v>
      </c>
      <c r="E234" s="140" t="s">
        <v>5072</v>
      </c>
      <c r="F234" s="141">
        <v>0</v>
      </c>
      <c r="G234" s="142">
        <f>VLOOKUP(C234,'[8]Resumen Peso'!$B$1:$D$65536,3,0)*$C$14</f>
        <v>16426.204621202298</v>
      </c>
      <c r="H234" s="143"/>
      <c r="I234" s="144"/>
      <c r="J234" s="111">
        <f>+VLOOKUP(C234,'[8]Resumen Peso'!$B$1:$D$65536,3,0)</f>
        <v>10198.854517127798</v>
      </c>
      <c r="N234" s="118"/>
      <c r="O234" s="118"/>
      <c r="P234" s="118"/>
      <c r="Q234" s="118"/>
      <c r="R234" s="118"/>
    </row>
    <row r="235" spans="1:18" x14ac:dyDescent="0.2">
      <c r="A235" s="114"/>
      <c r="B235" s="139">
        <f t="shared" si="3"/>
        <v>219</v>
      </c>
      <c r="C235" s="115" t="s">
        <v>5290</v>
      </c>
      <c r="D235" s="112" t="str">
        <f>+"Torre de ángulo mayor tipo B"&amp;IF(MID(C235,3,3)="220","C",IF(MID(C235,3,3)="138","S",""))&amp;IF(MID(C235,10,1)="D",2,1)&amp;" (65°)Tipo B"&amp;IF(MID(C235,3,3)="220","C",IF(MID(C235,3,3)="138","S",""))&amp;IF(MID(C235,10,1)="D",2,1)&amp;RIGHT(C235,2)</f>
        <v>Torre de ángulo mayor tipo BC1 (65°)Tipo BC1-3</v>
      </c>
      <c r="E235" s="140" t="s">
        <v>5072</v>
      </c>
      <c r="F235" s="141">
        <v>0</v>
      </c>
      <c r="G235" s="142">
        <f>VLOOKUP(C235,'[8]Resumen Peso'!$B$1:$D$65536,3,0)*$C$14</f>
        <v>18173.331018455781</v>
      </c>
      <c r="H235" s="143"/>
      <c r="I235" s="144"/>
      <c r="J235" s="111">
        <f>+VLOOKUP(C235,'[8]Resumen Peso'!$B$1:$D$65536,3,0)</f>
        <v>11283.626584658376</v>
      </c>
      <c r="N235" s="118"/>
      <c r="O235" s="118"/>
      <c r="P235" s="118"/>
      <c r="Q235" s="118"/>
      <c r="R235" s="118"/>
    </row>
    <row r="236" spans="1:18" x14ac:dyDescent="0.2">
      <c r="A236" s="114"/>
      <c r="B236" s="139">
        <f t="shared" si="3"/>
        <v>220</v>
      </c>
      <c r="C236" s="115" t="s">
        <v>5291</v>
      </c>
      <c r="D236" s="112" t="str">
        <f>+"Torre de ángulo mayor tipo B"&amp;IF(MID(C236,3,3)="220","C",IF(MID(C236,3,3)="138","S",""))&amp;IF(MID(C236,10,1)="D",2,1)&amp;" (65°)Tipo B"&amp;IF(MID(C236,3,3)="220","C",IF(MID(C236,3,3)="138","S",""))&amp;IF(MID(C236,10,1)="D",2,1)&amp;RIGHT(C236,2)</f>
        <v>Torre de ángulo mayor tipo BC1 (65°)Tipo BC1±0</v>
      </c>
      <c r="E236" s="140" t="s">
        <v>5072</v>
      </c>
      <c r="F236" s="141">
        <v>0</v>
      </c>
      <c r="G236" s="142">
        <f>VLOOKUP(C236,'[8]Resumen Peso'!$B$1:$D$65536,3,0)*$C$14</f>
        <v>20237.562381353877</v>
      </c>
      <c r="H236" s="143"/>
      <c r="I236" s="144"/>
      <c r="J236" s="111">
        <f>+VLOOKUP(C236,'[8]Resumen Peso'!$B$1:$D$65536,3,0)</f>
        <v>12565.285729018235</v>
      </c>
      <c r="N236" s="118"/>
      <c r="O236" s="118"/>
      <c r="P236" s="118"/>
      <c r="Q236" s="118"/>
      <c r="R236" s="118"/>
    </row>
    <row r="237" spans="1:18" x14ac:dyDescent="0.2">
      <c r="A237" s="114"/>
      <c r="B237" s="139">
        <f t="shared" si="3"/>
        <v>221</v>
      </c>
      <c r="C237" s="115" t="s">
        <v>5292</v>
      </c>
      <c r="D237" s="112" t="str">
        <f>+"Torre de ángulo mayor tipo B"&amp;IF(MID(C237,3,3)="220","C",IF(MID(C237,3,3)="138","S",""))&amp;IF(MID(C237,10,1)="D",2,1)&amp;" (65°)Tipo B"&amp;IF(MID(C237,3,3)="220","C",IF(MID(C237,3,3)="138","S",""))&amp;IF(MID(C237,10,1)="D",2,1)&amp;RIGHT(C237,2)</f>
        <v>Torre de ángulo mayor tipo BC1 (65°)Tipo BC1+3</v>
      </c>
      <c r="E237" s="140" t="s">
        <v>5072</v>
      </c>
      <c r="F237" s="141">
        <v>0</v>
      </c>
      <c r="G237" s="142">
        <f>VLOOKUP(C237,'[8]Resumen Peso'!$B$1:$D$65536,3,0)*$C$14</f>
        <v>22666.069867116345</v>
      </c>
      <c r="H237" s="143"/>
      <c r="I237" s="144"/>
      <c r="J237" s="111">
        <f>+VLOOKUP(C237,'[8]Resumen Peso'!$B$1:$D$65536,3,0)</f>
        <v>14073.120016500425</v>
      </c>
      <c r="N237" s="118"/>
      <c r="O237" s="118"/>
      <c r="P237" s="118"/>
      <c r="Q237" s="118"/>
      <c r="R237" s="118"/>
    </row>
    <row r="238" spans="1:18" x14ac:dyDescent="0.2">
      <c r="A238" s="114"/>
      <c r="B238" s="139">
        <f t="shared" si="3"/>
        <v>222</v>
      </c>
      <c r="C238" s="115" t="s">
        <v>5293</v>
      </c>
      <c r="D238" s="112" t="str">
        <f>+"Torre de anclaje, retención intermedia y terminal (15°) Tipo R"&amp;IF(MID(C238,3,3)="220","C",IF(MID(C238,3,3)="138","S",""))&amp;IF(MID(C238,10,1)="D",2,1)&amp;RIGHT(C238,2)</f>
        <v>Torre de anclaje, retención intermedia y terminal (15°) Tipo RC1-3</v>
      </c>
      <c r="E238" s="140" t="s">
        <v>5072</v>
      </c>
      <c r="F238" s="141">
        <v>0</v>
      </c>
      <c r="G238" s="142">
        <f>VLOOKUP(C238,'[8]Resumen Peso'!$B$1:$D$65536,3,0)*$C$14</f>
        <v>23399.337464879936</v>
      </c>
      <c r="H238" s="143"/>
      <c r="I238" s="144"/>
      <c r="J238" s="111">
        <f>+VLOOKUP(C238,'[8]Resumen Peso'!$B$1:$D$65536,3,0)</f>
        <v>14528.398014319941</v>
      </c>
      <c r="N238" s="118"/>
      <c r="O238" s="118"/>
      <c r="P238" s="118"/>
      <c r="Q238" s="118"/>
      <c r="R238" s="118"/>
    </row>
    <row r="239" spans="1:18" x14ac:dyDescent="0.2">
      <c r="A239" s="114"/>
      <c r="B239" s="139">
        <f t="shared" si="3"/>
        <v>223</v>
      </c>
      <c r="C239" s="115" t="s">
        <v>5294</v>
      </c>
      <c r="D239" s="112" t="str">
        <f>+"Torre de anclaje, retención intermedia y terminal (15°) Tipo R"&amp;IF(MID(C239,3,3)="220","C",IF(MID(C239,3,3)="138","S",""))&amp;IF(MID(C239,10,1)="D",2,1)&amp;RIGHT(C239,2)</f>
        <v>Torre de anclaje, retención intermedia y terminal (15°) Tipo RC1±0</v>
      </c>
      <c r="E239" s="140" t="s">
        <v>5072</v>
      </c>
      <c r="F239" s="141">
        <v>0</v>
      </c>
      <c r="G239" s="142">
        <f>VLOOKUP(C239,'[8]Resumen Peso'!$B$1:$D$65536,3,0)*$C$14</f>
        <v>26086.217909565145</v>
      </c>
      <c r="H239" s="143"/>
      <c r="I239" s="144"/>
      <c r="J239" s="111">
        <f>+VLOOKUP(C239,'[8]Resumen Peso'!$B$1:$D$65536,3,0)</f>
        <v>16196.653304704503</v>
      </c>
      <c r="N239" s="118"/>
      <c r="O239" s="118"/>
      <c r="P239" s="118"/>
      <c r="Q239" s="118"/>
      <c r="R239" s="118"/>
    </row>
    <row r="240" spans="1:18" x14ac:dyDescent="0.2">
      <c r="A240" s="114"/>
      <c r="B240" s="139">
        <f t="shared" si="3"/>
        <v>224</v>
      </c>
      <c r="C240" s="115" t="s">
        <v>5295</v>
      </c>
      <c r="D240" s="112" t="str">
        <f>+"Torre de anclaje, retención intermedia y terminal (15°) Tipo R"&amp;IF(MID(C240,3,3)="220","C",IF(MID(C240,3,3)="138","S",""))&amp;IF(MID(C240,10,1)="D",2,1)&amp;RIGHT(C240,2)</f>
        <v>Torre de anclaje, retención intermedia y terminal (15°) Tipo RC1+3</v>
      </c>
      <c r="E240" s="140" t="s">
        <v>5072</v>
      </c>
      <c r="F240" s="141">
        <v>0</v>
      </c>
      <c r="G240" s="142">
        <f>VLOOKUP(C240,'[8]Resumen Peso'!$B$1:$D$65536,3,0)*$C$14</f>
        <v>28773.098354250353</v>
      </c>
      <c r="H240" s="143"/>
      <c r="I240" s="144"/>
      <c r="J240" s="111">
        <f>+VLOOKUP(C240,'[8]Resumen Peso'!$B$1:$D$65536,3,0)</f>
        <v>17864.908595089066</v>
      </c>
      <c r="N240" s="118"/>
      <c r="O240" s="118"/>
      <c r="P240" s="118"/>
      <c r="Q240" s="118"/>
      <c r="R240" s="118"/>
    </row>
    <row r="241" spans="1:18" x14ac:dyDescent="0.2">
      <c r="A241" s="114"/>
      <c r="B241" s="139">
        <f t="shared" si="3"/>
        <v>225</v>
      </c>
      <c r="C241" s="115" t="s">
        <v>5296</v>
      </c>
      <c r="D241" s="112" t="str">
        <f>+"Torre de suspensión tipo S"&amp;IF(MID(C241,3,3)="220","C",IF(MID(C241,3,3)="138","S",""))&amp;IF(MID(C241,10,1)="D",2,1)&amp;" (5°)Tipo S"&amp;IF(MID(C241,3,3)="220","C",IF(MID(C241,3,3)="138","S",""))&amp;IF(MID(C241,10,1)="D",2,1)&amp;RIGHT(C241,2)</f>
        <v>Torre de suspensión tipo SC1 (5°)Tipo SC1-6</v>
      </c>
      <c r="E241" s="140" t="s">
        <v>5072</v>
      </c>
      <c r="F241" s="141">
        <v>0</v>
      </c>
      <c r="G241" s="142">
        <f>VLOOKUP(C241,'[8]Resumen Peso'!$B$1:$D$65536,3,0)*$C$14</f>
        <v>7180.457861057047</v>
      </c>
      <c r="H241" s="143"/>
      <c r="I241" s="144"/>
      <c r="J241" s="111">
        <f>+VLOOKUP(C241,'[8]Resumen Peso'!$B$1:$D$65536,3,0)</f>
        <v>4458.2693799370991</v>
      </c>
      <c r="N241" s="118"/>
      <c r="O241" s="118"/>
      <c r="P241" s="118"/>
      <c r="Q241" s="118"/>
      <c r="R241" s="118"/>
    </row>
    <row r="242" spans="1:18" x14ac:dyDescent="0.2">
      <c r="A242" s="114"/>
      <c r="B242" s="139">
        <f t="shared" si="3"/>
        <v>226</v>
      </c>
      <c r="C242" s="115" t="s">
        <v>5297</v>
      </c>
      <c r="D242" s="112" t="str">
        <f>+"Torre de suspensión tipo S"&amp;IF(MID(C242,3,3)="220","C",IF(MID(C242,3,3)="138","S",""))&amp;IF(MID(C242,10,1)="D",2,1)&amp;" (5°)Tipo S"&amp;IF(MID(C242,3,3)="220","C",IF(MID(C242,3,3)="138","S",""))&amp;IF(MID(C242,10,1)="D",2,1)&amp;RIGHT(C242,2)</f>
        <v>Torre de suspensión tipo SC1 (5°)Tipo SC1-3</v>
      </c>
      <c r="E242" s="140" t="s">
        <v>5072</v>
      </c>
      <c r="F242" s="141">
        <v>0</v>
      </c>
      <c r="G242" s="142">
        <f>VLOOKUP(C242,'[8]Resumen Peso'!$B$1:$D$65536,3,0)*$C$14</f>
        <v>8215.4788140022065</v>
      </c>
      <c r="H242" s="143"/>
      <c r="I242" s="144"/>
      <c r="J242" s="111">
        <f>+VLOOKUP(C242,'[8]Resumen Peso'!$B$1:$D$65536,3,0)</f>
        <v>5100.902804072176</v>
      </c>
      <c r="N242" s="118"/>
      <c r="O242" s="118"/>
      <c r="P242" s="118"/>
      <c r="Q242" s="118"/>
      <c r="R242" s="118"/>
    </row>
    <row r="243" spans="1:18" x14ac:dyDescent="0.2">
      <c r="A243" s="114"/>
      <c r="B243" s="139">
        <f t="shared" si="3"/>
        <v>227</v>
      </c>
      <c r="C243" s="115" t="s">
        <v>5298</v>
      </c>
      <c r="D243" s="112" t="str">
        <f>+"Torre de suspensión tipo S"&amp;IF(MID(C243,3,3)="220","C",IF(MID(C243,3,3)="138","S",""))&amp;IF(MID(C243,10,1)="D",2,1)&amp;" (5°)Tipo S"&amp;IF(MID(C243,3,3)="220","C",IF(MID(C243,3,3)="138","S",""))&amp;IF(MID(C243,10,1)="D",2,1)&amp;RIGHT(C243,2)</f>
        <v>Torre de suspensión tipo SC1 (5°)Tipo SC1±0</v>
      </c>
      <c r="E243" s="140" t="s">
        <v>5072</v>
      </c>
      <c r="F243" s="141">
        <v>0</v>
      </c>
      <c r="G243" s="142">
        <f>VLOOKUP(C243,'[8]Resumen Peso'!$B$1:$D$65536,3,0)*$C$14</f>
        <v>9241.2585084389266</v>
      </c>
      <c r="H243" s="143"/>
      <c r="I243" s="144"/>
      <c r="J243" s="111">
        <f>+VLOOKUP(C243,'[8]Resumen Peso'!$B$1:$D$65536,3,0)</f>
        <v>5737.7984297774756</v>
      </c>
      <c r="N243" s="118"/>
      <c r="O243" s="118"/>
      <c r="P243" s="118"/>
      <c r="Q243" s="118"/>
      <c r="R243" s="118"/>
    </row>
    <row r="244" spans="1:18" x14ac:dyDescent="0.2">
      <c r="A244" s="114"/>
      <c r="B244" s="139">
        <f t="shared" si="3"/>
        <v>228</v>
      </c>
      <c r="C244" s="115" t="s">
        <v>5299</v>
      </c>
      <c r="D244" s="112" t="str">
        <f>+"Torre de suspensión tipo S"&amp;IF(MID(C244,3,3)="220","C",IF(MID(C244,3,3)="138","S",""))&amp;IF(MID(C244,10,1)="D",2,1)&amp;" (5°)Tipo S"&amp;IF(MID(C244,3,3)="220","C",IF(MID(C244,3,3)="138","S",""))&amp;IF(MID(C244,10,1)="D",2,1)&amp;RIGHT(C244,2)</f>
        <v>Torre de suspensión tipo SC1 (5°)Tipo SC1+3</v>
      </c>
      <c r="E244" s="140" t="s">
        <v>5072</v>
      </c>
      <c r="F244" s="141">
        <v>0</v>
      </c>
      <c r="G244" s="142">
        <f>VLOOKUP(C244,'[8]Resumen Peso'!$B$1:$D$65536,3,0)*$C$14</f>
        <v>10257.79694436721</v>
      </c>
      <c r="H244" s="143"/>
      <c r="I244" s="144"/>
      <c r="J244" s="111">
        <f>+VLOOKUP(C244,'[8]Resumen Peso'!$B$1:$D$65536,3,0)</f>
        <v>6368.9562570529988</v>
      </c>
      <c r="N244" s="118"/>
      <c r="O244" s="118"/>
      <c r="P244" s="118"/>
      <c r="Q244" s="118"/>
      <c r="R244" s="118"/>
    </row>
    <row r="245" spans="1:18" x14ac:dyDescent="0.2">
      <c r="A245" s="114"/>
      <c r="B245" s="139">
        <f t="shared" si="3"/>
        <v>229</v>
      </c>
      <c r="C245" s="115" t="s">
        <v>5300</v>
      </c>
      <c r="D245" s="112" t="str">
        <f>+"Torre de suspensión tipo S"&amp;IF(MID(C245,3,3)="220","C",IF(MID(C245,3,3)="138","S",""))&amp;IF(MID(C245,10,1)="D",2,1)&amp;" (5°)Tipo S"&amp;IF(MID(C245,3,3)="220","C",IF(MID(C245,3,3)="138","S",""))&amp;IF(MID(C245,10,1)="D",2,1)&amp;RIGHT(C245,2)</f>
        <v>Torre de suspensión tipo SC1 (5°)Tipo SC1+6</v>
      </c>
      <c r="E245" s="140" t="s">
        <v>5072</v>
      </c>
      <c r="F245" s="141">
        <v>0</v>
      </c>
      <c r="G245" s="142">
        <f>VLOOKUP(C245,'[8]Resumen Peso'!$B$1:$D$65536,3,0)*$C$14</f>
        <v>11274.33538029549</v>
      </c>
      <c r="H245" s="143"/>
      <c r="I245" s="144"/>
      <c r="J245" s="111">
        <f>+VLOOKUP(C245,'[8]Resumen Peso'!$B$1:$D$65536,3,0)</f>
        <v>7000.1140843285202</v>
      </c>
      <c r="N245" s="118"/>
      <c r="O245" s="118"/>
      <c r="P245" s="118"/>
      <c r="Q245" s="118"/>
      <c r="R245" s="118"/>
    </row>
    <row r="246" spans="1:18" x14ac:dyDescent="0.2">
      <c r="A246" s="114"/>
      <c r="B246" s="139">
        <f t="shared" si="3"/>
        <v>230</v>
      </c>
      <c r="C246" s="115" t="s">
        <v>5301</v>
      </c>
      <c r="D246" s="112" t="str">
        <f>+"Torre de ángulo menor tipo A"&amp;IF(MID(C246,3,3)="220","C",IF(MID(C246,3,3)="138","S",""))&amp;IF(MID(C246,10,1)="D",2,1)&amp;" (30°)Tipo A"&amp;IF(MID(C246,3,3)="220","C",IF(MID(C246,3,3)="138","S",""))&amp;IF(MID(C246,10,1)="D",2,1)&amp;RIGHT(C246,2)</f>
        <v>Torre de ángulo menor tipo AC1 (30°)Tipo AC1-3</v>
      </c>
      <c r="E246" s="140" t="s">
        <v>5072</v>
      </c>
      <c r="F246" s="141">
        <v>0</v>
      </c>
      <c r="G246" s="142">
        <f>VLOOKUP(C246,'[8]Resumen Peso'!$B$1:$D$65536,3,0)*$C$14</f>
        <v>12639.435604645074</v>
      </c>
      <c r="H246" s="143"/>
      <c r="I246" s="144"/>
      <c r="J246" s="111">
        <f>+VLOOKUP(C246,'[8]Resumen Peso'!$B$1:$D$65536,3,0)</f>
        <v>7847.6901927783902</v>
      </c>
      <c r="N246" s="118"/>
      <c r="O246" s="118"/>
      <c r="P246" s="118"/>
      <c r="Q246" s="118"/>
      <c r="R246" s="118"/>
    </row>
    <row r="247" spans="1:18" x14ac:dyDescent="0.2">
      <c r="A247" s="114"/>
      <c r="B247" s="139">
        <f t="shared" si="3"/>
        <v>231</v>
      </c>
      <c r="C247" s="115" t="s">
        <v>5302</v>
      </c>
      <c r="D247" s="112" t="str">
        <f>+"Torre de ángulo menor tipo A"&amp;IF(MID(C247,3,3)="220","C",IF(MID(C247,3,3)="138","S",""))&amp;IF(MID(C247,10,1)="D",2,1)&amp;" (30°)Tipo A"&amp;IF(MID(C247,3,3)="220","C",IF(MID(C247,3,3)="138","S",""))&amp;IF(MID(C247,10,1)="D",2,1)&amp;RIGHT(C247,2)</f>
        <v>Torre de ángulo menor tipo AC1 (30°)Tipo AC1±0</v>
      </c>
      <c r="E247" s="140" t="s">
        <v>5072</v>
      </c>
      <c r="F247" s="141">
        <v>0</v>
      </c>
      <c r="G247" s="142">
        <f>VLOOKUP(C247,'[8]Resumen Peso'!$B$1:$D$65536,3,0)*$C$14</f>
        <v>14028.230415810292</v>
      </c>
      <c r="H247" s="143"/>
      <c r="I247" s="144"/>
      <c r="J247" s="111">
        <f>+VLOOKUP(C247,'[8]Resumen Peso'!$B$1:$D$65536,3,0)</f>
        <v>8709.9780164022086</v>
      </c>
      <c r="N247" s="118"/>
      <c r="O247" s="118"/>
      <c r="P247" s="118"/>
      <c r="Q247" s="118"/>
      <c r="R247" s="118"/>
    </row>
    <row r="248" spans="1:18" x14ac:dyDescent="0.2">
      <c r="A248" s="114"/>
      <c r="B248" s="139">
        <f t="shared" si="3"/>
        <v>232</v>
      </c>
      <c r="C248" s="115" t="s">
        <v>5303</v>
      </c>
      <c r="D248" s="112" t="str">
        <f>+"Torre de ángulo menor tipo A"&amp;IF(MID(C248,3,3)="220","C",IF(MID(C248,3,3)="138","S",""))&amp;IF(MID(C248,10,1)="D",2,1)&amp;" (30°)Tipo A"&amp;IF(MID(C248,3,3)="220","C",IF(MID(C248,3,3)="138","S",""))&amp;IF(MID(C248,10,1)="D",2,1)&amp;RIGHT(C248,2)</f>
        <v>Torre de ángulo menor tipo AC1 (30°)Tipo AC1+3</v>
      </c>
      <c r="E248" s="140" t="s">
        <v>5072</v>
      </c>
      <c r="F248" s="141">
        <v>0</v>
      </c>
      <c r="G248" s="142">
        <f>VLOOKUP(C248,'[8]Resumen Peso'!$B$1:$D$65536,3,0)*$C$14</f>
        <v>15417.025226975511</v>
      </c>
      <c r="H248" s="143"/>
      <c r="I248" s="144"/>
      <c r="J248" s="111">
        <f>+VLOOKUP(C248,'[8]Resumen Peso'!$B$1:$D$65536,3,0)</f>
        <v>9572.2658400260279</v>
      </c>
      <c r="N248" s="118"/>
      <c r="O248" s="118"/>
      <c r="P248" s="118"/>
      <c r="Q248" s="118"/>
      <c r="R248" s="118"/>
    </row>
    <row r="249" spans="1:18" x14ac:dyDescent="0.2">
      <c r="A249" s="114"/>
      <c r="B249" s="139">
        <f t="shared" si="3"/>
        <v>233</v>
      </c>
      <c r="C249" s="115" t="s">
        <v>5304</v>
      </c>
      <c r="D249" s="112" t="str">
        <f>+"Torre de ángulo mayor tipo B"&amp;IF(MID(C249,3,3)="220","C",IF(MID(C249,3,3)="138","S",""))&amp;IF(MID(C249,10,1)="D",2,1)&amp;" (65°)Tipo B"&amp;IF(MID(C249,3,3)="220","C",IF(MID(C249,3,3)="138","S",""))&amp;IF(MID(C249,10,1)="D",2,1)&amp;RIGHT(C249,2)</f>
        <v>Torre de ángulo mayor tipo BC1 (65°)Tipo BC1-3</v>
      </c>
      <c r="E249" s="140" t="s">
        <v>5072</v>
      </c>
      <c r="F249" s="141">
        <v>0</v>
      </c>
      <c r="G249" s="142">
        <f>VLOOKUP(C249,'[8]Resumen Peso'!$B$1:$D$65536,3,0)*$C$14</f>
        <v>17056.813136740409</v>
      </c>
      <c r="H249" s="143"/>
      <c r="I249" s="144"/>
      <c r="J249" s="111">
        <f>+VLOOKUP(C249,'[8]Resumen Peso'!$B$1:$D$65536,3,0)</f>
        <v>10590.392590319316</v>
      </c>
      <c r="N249" s="118"/>
      <c r="O249" s="118"/>
      <c r="P249" s="118"/>
      <c r="Q249" s="118"/>
      <c r="R249" s="118"/>
    </row>
    <row r="250" spans="1:18" x14ac:dyDescent="0.2">
      <c r="A250" s="114"/>
      <c r="B250" s="139">
        <f t="shared" si="3"/>
        <v>234</v>
      </c>
      <c r="C250" s="115" t="s">
        <v>5305</v>
      </c>
      <c r="D250" s="112" t="str">
        <f>+"Torre de ángulo mayor tipo B"&amp;IF(MID(C250,3,3)="220","C",IF(MID(C250,3,3)="138","S",""))&amp;IF(MID(C250,10,1)="D",2,1)&amp;" (65°)Tipo B"&amp;IF(MID(C250,3,3)="220","C",IF(MID(C250,3,3)="138","S",""))&amp;IF(MID(C250,10,1)="D",2,1)&amp;RIGHT(C250,2)</f>
        <v>Torre de ángulo mayor tipo BC1 (65°)Tipo BC1±0</v>
      </c>
      <c r="E250" s="140" t="s">
        <v>5072</v>
      </c>
      <c r="F250" s="141">
        <v>0</v>
      </c>
      <c r="G250" s="142">
        <f>VLOOKUP(C250,'[8]Resumen Peso'!$B$1:$D$65536,3,0)*$C$14</f>
        <v>18994.223983007138</v>
      </c>
      <c r="H250" s="143"/>
      <c r="I250" s="144"/>
      <c r="J250" s="111">
        <f>+VLOOKUP(C250,'[8]Resumen Peso'!$B$1:$D$65536,3,0)</f>
        <v>11793.310234208591</v>
      </c>
      <c r="N250" s="118"/>
      <c r="O250" s="118"/>
      <c r="P250" s="118"/>
      <c r="Q250" s="118"/>
      <c r="R250" s="118"/>
    </row>
    <row r="251" spans="1:18" x14ac:dyDescent="0.2">
      <c r="A251" s="114"/>
      <c r="B251" s="139">
        <f t="shared" si="3"/>
        <v>235</v>
      </c>
      <c r="C251" s="115" t="s">
        <v>5306</v>
      </c>
      <c r="D251" s="112" t="str">
        <f>+"Torre de ángulo mayor tipo B"&amp;IF(MID(C251,3,3)="220","C",IF(MID(C251,3,3)="138","S",""))&amp;IF(MID(C251,10,1)="D",2,1)&amp;" (65°)Tipo B"&amp;IF(MID(C251,3,3)="220","C",IF(MID(C251,3,3)="138","S",""))&amp;IF(MID(C251,10,1)="D",2,1)&amp;RIGHT(C251,2)</f>
        <v>Torre de ángulo mayor tipo BC1 (65°)Tipo BC1+3</v>
      </c>
      <c r="E251" s="140" t="s">
        <v>5072</v>
      </c>
      <c r="F251" s="141">
        <v>0</v>
      </c>
      <c r="G251" s="142">
        <f>VLOOKUP(C251,'[8]Resumen Peso'!$B$1:$D$65536,3,0)*$C$14</f>
        <v>21273.530860967996</v>
      </c>
      <c r="H251" s="143"/>
      <c r="I251" s="144"/>
      <c r="J251" s="111">
        <f>+VLOOKUP(C251,'[8]Resumen Peso'!$B$1:$D$65536,3,0)</f>
        <v>13208.507462313624</v>
      </c>
      <c r="N251" s="118"/>
      <c r="O251" s="118"/>
      <c r="P251" s="118"/>
      <c r="Q251" s="118"/>
      <c r="R251" s="118"/>
    </row>
    <row r="252" spans="1:18" x14ac:dyDescent="0.2">
      <c r="A252" s="114"/>
      <c r="B252" s="139">
        <f t="shared" si="3"/>
        <v>236</v>
      </c>
      <c r="C252" s="115" t="s">
        <v>5307</v>
      </c>
      <c r="D252" s="112" t="str">
        <f>+"Torre de anclaje, retención intermedia y terminal (15°) Tipo R"&amp;IF(MID(C252,3,3)="220","C",IF(MID(C252,3,3)="138","S",""))&amp;IF(MID(C252,10,1)="D",2,1)&amp;RIGHT(C252,2)</f>
        <v>Torre de anclaje, retención intermedia y terminal (15°) Tipo RC1-3</v>
      </c>
      <c r="E252" s="140" t="s">
        <v>5072</v>
      </c>
      <c r="F252" s="141">
        <v>0</v>
      </c>
      <c r="G252" s="142">
        <f>VLOOKUP(C252,'[8]Resumen Peso'!$B$1:$D$65536,3,0)*$C$14</f>
        <v>21961.748578544288</v>
      </c>
      <c r="H252" s="143"/>
      <c r="I252" s="144"/>
      <c r="J252" s="111">
        <f>+VLOOKUP(C252,'[8]Resumen Peso'!$B$1:$D$65536,3,0)</f>
        <v>13635.8144720297</v>
      </c>
      <c r="N252" s="118"/>
      <c r="O252" s="118"/>
      <c r="P252" s="118"/>
      <c r="Q252" s="118"/>
      <c r="R252" s="118"/>
    </row>
    <row r="253" spans="1:18" x14ac:dyDescent="0.2">
      <c r="A253" s="114"/>
      <c r="B253" s="139">
        <f t="shared" si="3"/>
        <v>237</v>
      </c>
      <c r="C253" s="115" t="s">
        <v>5308</v>
      </c>
      <c r="D253" s="112" t="str">
        <f>+"Torre de anclaje, retención intermedia y terminal (15°) Tipo R"&amp;IF(MID(C253,3,3)="220","C",IF(MID(C253,3,3)="138","S",""))&amp;IF(MID(C253,10,1)="D",2,1)&amp;RIGHT(C253,2)</f>
        <v>Torre de anclaje, retención intermedia y terminal (15°) Tipo RC1±0</v>
      </c>
      <c r="E253" s="140" t="s">
        <v>5072</v>
      </c>
      <c r="F253" s="141">
        <v>0</v>
      </c>
      <c r="G253" s="142">
        <f>VLOOKUP(C253,'[8]Resumen Peso'!$B$1:$D$65536,3,0)*$C$14</f>
        <v>24483.554714096197</v>
      </c>
      <c r="H253" s="143"/>
      <c r="I253" s="144"/>
      <c r="J253" s="111">
        <f>+VLOOKUP(C253,'[8]Resumen Peso'!$B$1:$D$65536,3,0)</f>
        <v>15201.576891894872</v>
      </c>
      <c r="N253" s="118"/>
      <c r="O253" s="118"/>
      <c r="P253" s="118"/>
      <c r="Q253" s="118"/>
      <c r="R253" s="118"/>
    </row>
    <row r="254" spans="1:18" x14ac:dyDescent="0.2">
      <c r="A254" s="114"/>
      <c r="B254" s="139">
        <f t="shared" si="3"/>
        <v>238</v>
      </c>
      <c r="C254" s="115" t="s">
        <v>5309</v>
      </c>
      <c r="D254" s="112" t="str">
        <f>+"Torre de anclaje, retención intermedia y terminal (15°) Tipo R"&amp;IF(MID(C254,3,3)="220","C",IF(MID(C254,3,3)="138","S",""))&amp;IF(MID(C254,10,1)="D",2,1)&amp;RIGHT(C254,2)</f>
        <v>Torre de anclaje, retención intermedia y terminal (15°) Tipo RC1+3</v>
      </c>
      <c r="E254" s="140" t="s">
        <v>5072</v>
      </c>
      <c r="F254" s="141">
        <v>0</v>
      </c>
      <c r="G254" s="142">
        <f>VLOOKUP(C254,'[8]Resumen Peso'!$B$1:$D$65536,3,0)*$C$14</f>
        <v>27005.360849648103</v>
      </c>
      <c r="H254" s="143"/>
      <c r="I254" s="144"/>
      <c r="J254" s="111">
        <f>+VLOOKUP(C254,'[8]Resumen Peso'!$B$1:$D$65536,3,0)</f>
        <v>16767.339311760043</v>
      </c>
      <c r="N254" s="118"/>
      <c r="O254" s="118"/>
      <c r="P254" s="118"/>
      <c r="Q254" s="118"/>
      <c r="R254" s="118"/>
    </row>
    <row r="255" spans="1:18" x14ac:dyDescent="0.2">
      <c r="A255" s="114"/>
      <c r="B255" s="139">
        <f t="shared" si="3"/>
        <v>239</v>
      </c>
      <c r="C255" s="115" t="s">
        <v>5310</v>
      </c>
      <c r="D255" s="112" t="str">
        <f>+"Torre de suspensión tipo S"&amp;IF(MID(C255,3,3)="220","C",IF(MID(C255,3,3)="138","S",""))&amp;IF(MID(C255,10,1)="D",2,1)&amp;" (5°)Tipo S"&amp;IF(MID(C255,3,3)="220","C",IF(MID(C255,3,3)="138","S",""))&amp;IF(MID(C255,10,1)="D",2,1)&amp;RIGHT(C255,2)</f>
        <v>Torre de suspensión tipo SC2 (5°)Tipo SC2-6</v>
      </c>
      <c r="E255" s="140" t="s">
        <v>5072</v>
      </c>
      <c r="F255" s="141">
        <v>0</v>
      </c>
      <c r="G255" s="142">
        <f>VLOOKUP(C255,'[8]Resumen Peso'!$B$1:$D$65536,3,0)*$C$14</f>
        <v>9764.4840589945816</v>
      </c>
      <c r="H255" s="143"/>
      <c r="I255" s="144"/>
      <c r="J255" s="111">
        <f>+VLOOKUP(C255,'[8]Resumen Peso'!$B$1:$D$65536,3,0)</f>
        <v>6062.6635701321338</v>
      </c>
      <c r="N255" s="118"/>
      <c r="O255" s="118"/>
      <c r="P255" s="118"/>
      <c r="Q255" s="118"/>
      <c r="R255" s="118"/>
    </row>
    <row r="256" spans="1:18" x14ac:dyDescent="0.2">
      <c r="A256" s="114"/>
      <c r="B256" s="139">
        <f t="shared" si="3"/>
        <v>240</v>
      </c>
      <c r="C256" s="115" t="s">
        <v>5311</v>
      </c>
      <c r="D256" s="112" t="str">
        <f>+"Torre de suspensión tipo S"&amp;IF(MID(C256,3,3)="220","C",IF(MID(C256,3,3)="138","S",""))&amp;IF(MID(C256,10,1)="D",2,1)&amp;" (5°)Tipo S"&amp;IF(MID(C256,3,3)="220","C",IF(MID(C256,3,3)="138","S",""))&amp;IF(MID(C256,10,1)="D",2,1)&amp;RIGHT(C256,2)</f>
        <v>Torre de suspensión tipo SC2 (5°)Tipo SC2-3</v>
      </c>
      <c r="E256" s="140" t="s">
        <v>5072</v>
      </c>
      <c r="F256" s="141">
        <v>0</v>
      </c>
      <c r="G256" s="142">
        <f>VLOOKUP(C256,'[8]Resumen Peso'!$B$1:$D$65536,3,0)*$C$14</f>
        <v>11171.977256687494</v>
      </c>
      <c r="H256" s="143"/>
      <c r="I256" s="144"/>
      <c r="J256" s="111">
        <f>+VLOOKUP(C256,'[8]Resumen Peso'!$B$1:$D$65536,3,0)</f>
        <v>6936.5610216827117</v>
      </c>
      <c r="N256" s="118"/>
      <c r="O256" s="118"/>
      <c r="P256" s="118"/>
      <c r="Q256" s="118"/>
      <c r="R256" s="118"/>
    </row>
    <row r="257" spans="1:18" x14ac:dyDescent="0.2">
      <c r="A257" s="114"/>
      <c r="B257" s="139">
        <f t="shared" si="3"/>
        <v>241</v>
      </c>
      <c r="C257" s="115" t="s">
        <v>5312</v>
      </c>
      <c r="D257" s="112" t="str">
        <f>+"Torre de suspensión tipo S"&amp;IF(MID(C257,3,3)="220","C",IF(MID(C257,3,3)="138","S",""))&amp;IF(MID(C257,10,1)="D",2,1)&amp;" (5°)Tipo S"&amp;IF(MID(C257,3,3)="220","C",IF(MID(C257,3,3)="138","S",""))&amp;IF(MID(C257,10,1)="D",2,1)&amp;RIGHT(C257,2)</f>
        <v>Torre de suspensión tipo SC2 (5°)Tipo SC2±0</v>
      </c>
      <c r="E257" s="140" t="s">
        <v>5072</v>
      </c>
      <c r="F257" s="141">
        <v>0</v>
      </c>
      <c r="G257" s="142">
        <f>VLOOKUP(C257,'[8]Resumen Peso'!$B$1:$D$65536,3,0)*$C$14</f>
        <v>12566.903550829576</v>
      </c>
      <c r="H257" s="143"/>
      <c r="I257" s="144"/>
      <c r="J257" s="111">
        <f>+VLOOKUP(C257,'[8]Resumen Peso'!$B$1:$D$65536,3,0)</f>
        <v>7802.6558174158736</v>
      </c>
      <c r="N257" s="118"/>
      <c r="O257" s="118"/>
      <c r="P257" s="118"/>
      <c r="Q257" s="118"/>
      <c r="R257" s="118"/>
    </row>
    <row r="258" spans="1:18" x14ac:dyDescent="0.2">
      <c r="A258" s="114"/>
      <c r="B258" s="139">
        <f t="shared" si="3"/>
        <v>242</v>
      </c>
      <c r="C258" s="115" t="s">
        <v>5313</v>
      </c>
      <c r="D258" s="112" t="str">
        <f>+"Torre de suspensión tipo S"&amp;IF(MID(C258,3,3)="220","C",IF(MID(C258,3,3)="138","S",""))&amp;IF(MID(C258,10,1)="D",2,1)&amp;" (5°)Tipo S"&amp;IF(MID(C258,3,3)="220","C",IF(MID(C258,3,3)="138","S",""))&amp;IF(MID(C258,10,1)="D",2,1)&amp;RIGHT(C258,2)</f>
        <v>Torre de suspensión tipo SC2 (5°)Tipo SC2+3</v>
      </c>
      <c r="E258" s="140" t="s">
        <v>5072</v>
      </c>
      <c r="F258" s="141">
        <v>0</v>
      </c>
      <c r="G258" s="142">
        <f>VLOOKUP(C258,'[8]Resumen Peso'!$B$1:$D$65536,3,0)*$C$14</f>
        <v>13949.262941420831</v>
      </c>
      <c r="H258" s="143"/>
      <c r="I258" s="144"/>
      <c r="J258" s="111">
        <f>+VLOOKUP(C258,'[8]Resumen Peso'!$B$1:$D$65536,3,0)</f>
        <v>8660.9479573316203</v>
      </c>
      <c r="N258" s="118"/>
      <c r="O258" s="118"/>
      <c r="P258" s="118"/>
      <c r="Q258" s="118"/>
      <c r="R258" s="118"/>
    </row>
    <row r="259" spans="1:18" x14ac:dyDescent="0.2">
      <c r="A259" s="114"/>
      <c r="B259" s="139">
        <f t="shared" si="3"/>
        <v>243</v>
      </c>
      <c r="C259" s="115" t="s">
        <v>5314</v>
      </c>
      <c r="D259" s="112" t="str">
        <f>+"Torre de suspensión tipo S"&amp;IF(MID(C259,3,3)="220","C",IF(MID(C259,3,3)="138","S",""))&amp;IF(MID(C259,10,1)="D",2,1)&amp;" (5°)Tipo S"&amp;IF(MID(C259,3,3)="220","C",IF(MID(C259,3,3)="138","S",""))&amp;IF(MID(C259,10,1)="D",2,1)&amp;RIGHT(C259,2)</f>
        <v>Torre de suspensión tipo SC2 (5°)Tipo SC2+6</v>
      </c>
      <c r="E259" s="140" t="s">
        <v>5072</v>
      </c>
      <c r="F259" s="141">
        <v>0</v>
      </c>
      <c r="G259" s="142">
        <f>VLOOKUP(C259,'[8]Resumen Peso'!$B$1:$D$65536,3,0)*$C$14</f>
        <v>15331.622332012084</v>
      </c>
      <c r="H259" s="143"/>
      <c r="I259" s="144"/>
      <c r="J259" s="111">
        <f>+VLOOKUP(C259,'[8]Resumen Peso'!$B$1:$D$65536,3,0)</f>
        <v>9519.2400972473661</v>
      </c>
      <c r="N259" s="118"/>
      <c r="O259" s="118"/>
      <c r="P259" s="118"/>
      <c r="Q259" s="118"/>
      <c r="R259" s="118"/>
    </row>
    <row r="260" spans="1:18" x14ac:dyDescent="0.2">
      <c r="A260" s="114"/>
      <c r="B260" s="139">
        <f t="shared" si="3"/>
        <v>244</v>
      </c>
      <c r="C260" s="115" t="s">
        <v>5315</v>
      </c>
      <c r="D260" s="112" t="str">
        <f>+"Torre de ángulo menor tipo A"&amp;IF(MID(C260,3,3)="220","C",IF(MID(C260,3,3)="138","S",""))&amp;IF(MID(C260,10,1)="D",2,1)&amp;" (30°)Tipo A"&amp;IF(MID(C260,3,3)="220","C",IF(MID(C260,3,3)="138","S",""))&amp;IF(MID(C260,10,1)="D",2,1)&amp;RIGHT(C260,2)</f>
        <v>Torre de ángulo menor tipo AC2 (30°)Tipo AC2-3</v>
      </c>
      <c r="E260" s="140" t="s">
        <v>5072</v>
      </c>
      <c r="F260" s="141">
        <v>0</v>
      </c>
      <c r="G260" s="142">
        <f>VLOOKUP(C260,'[8]Resumen Peso'!$B$1:$D$65536,3,0)*$C$14</f>
        <v>17187.980190733528</v>
      </c>
      <c r="H260" s="143"/>
      <c r="I260" s="144"/>
      <c r="J260" s="111">
        <f>+VLOOKUP(C260,'[8]Resumen Peso'!$B$1:$D$65536,3,0)</f>
        <v>10671.832809284404</v>
      </c>
      <c r="N260" s="118"/>
      <c r="O260" s="118"/>
      <c r="P260" s="118"/>
      <c r="Q260" s="118"/>
      <c r="R260" s="118"/>
    </row>
    <row r="261" spans="1:18" x14ac:dyDescent="0.2">
      <c r="A261" s="114"/>
      <c r="B261" s="139">
        <f t="shared" si="3"/>
        <v>245</v>
      </c>
      <c r="C261" s="115" t="s">
        <v>5316</v>
      </c>
      <c r="D261" s="112" t="str">
        <f>+"Torre de ángulo menor tipo A"&amp;IF(MID(C261,3,3)="220","C",IF(MID(C261,3,3)="138","S",""))&amp;IF(MID(C261,10,1)="D",2,1)&amp;" (30°)Tipo A"&amp;IF(MID(C261,3,3)="220","C",IF(MID(C261,3,3)="138","S",""))&amp;IF(MID(C261,10,1)="D",2,1)&amp;RIGHT(C261,2)</f>
        <v>Torre de ángulo menor tipo AC2 (30°)Tipo AC2±0</v>
      </c>
      <c r="E261" s="140" t="s">
        <v>5072</v>
      </c>
      <c r="F261" s="141">
        <v>0</v>
      </c>
      <c r="G261" s="142">
        <f>VLOOKUP(C261,'[8]Resumen Peso'!$B$1:$D$65536,3,0)*$C$14</f>
        <v>19076.559590159301</v>
      </c>
      <c r="H261" s="143"/>
      <c r="I261" s="144"/>
      <c r="J261" s="111">
        <f>+VLOOKUP(C261,'[8]Resumen Peso'!$B$1:$D$65536,3,0)</f>
        <v>11844.431530837297</v>
      </c>
      <c r="N261" s="118"/>
      <c r="O261" s="118"/>
      <c r="P261" s="118"/>
      <c r="Q261" s="118"/>
      <c r="R261" s="118"/>
    </row>
    <row r="262" spans="1:18" x14ac:dyDescent="0.2">
      <c r="A262" s="114"/>
      <c r="B262" s="139">
        <f t="shared" si="3"/>
        <v>246</v>
      </c>
      <c r="C262" s="115" t="s">
        <v>5317</v>
      </c>
      <c r="D262" s="112" t="str">
        <f>+"Torre de ángulo menor tipo A"&amp;IF(MID(C262,3,3)="220","C",IF(MID(C262,3,3)="138","S",""))&amp;IF(MID(C262,10,1)="D",2,1)&amp;" (30°)Tipo A"&amp;IF(MID(C262,3,3)="220","C",IF(MID(C262,3,3)="138","S",""))&amp;IF(MID(C262,10,1)="D",2,1)&amp;RIGHT(C262,2)</f>
        <v>Torre de ángulo menor tipo AC2 (30°)Tipo AC2+3</v>
      </c>
      <c r="E262" s="140" t="s">
        <v>5072</v>
      </c>
      <c r="F262" s="141">
        <v>0</v>
      </c>
      <c r="G262" s="142">
        <f>VLOOKUP(C262,'[8]Resumen Peso'!$B$1:$D$65536,3,0)*$C$14</f>
        <v>20965.13898958507</v>
      </c>
      <c r="H262" s="143"/>
      <c r="I262" s="144"/>
      <c r="J262" s="111">
        <f>+VLOOKUP(C262,'[8]Resumen Peso'!$B$1:$D$65536,3,0)</f>
        <v>13017.03025239019</v>
      </c>
      <c r="N262" s="118"/>
      <c r="O262" s="118"/>
      <c r="P262" s="118"/>
      <c r="Q262" s="118"/>
      <c r="R262" s="118"/>
    </row>
    <row r="263" spans="1:18" x14ac:dyDescent="0.2">
      <c r="A263" s="114"/>
      <c r="B263" s="139">
        <f t="shared" si="3"/>
        <v>247</v>
      </c>
      <c r="C263" s="115" t="s">
        <v>5318</v>
      </c>
      <c r="D263" s="112" t="str">
        <f>+"Torre de ángulo mayor tipo B"&amp;IF(MID(C263,3,3)="220","C",IF(MID(C263,3,3)="138","S",""))&amp;IF(MID(C263,10,1)="D",2,1)&amp;" (65°)Tipo B"&amp;IF(MID(C263,3,3)="220","C",IF(MID(C263,3,3)="138","S",""))&amp;IF(MID(C263,10,1)="D",2,1)&amp;RIGHT(C263,2)</f>
        <v>Torre de ángulo mayor tipo BC2 (65°)Tipo BC2-3</v>
      </c>
      <c r="E263" s="140" t="s">
        <v>5072</v>
      </c>
      <c r="F263" s="141">
        <v>0</v>
      </c>
      <c r="G263" s="142">
        <f>VLOOKUP(C263,'[8]Resumen Peso'!$B$1:$D$65536,3,0)*$C$14</f>
        <v>23195.036193197975</v>
      </c>
      <c r="H263" s="143"/>
      <c r="I263" s="144"/>
      <c r="J263" s="111">
        <f>+VLOOKUP(C263,'[8]Resumen Peso'!$B$1:$D$65536,3,0)</f>
        <v>14401.549542892824</v>
      </c>
      <c r="N263" s="118"/>
      <c r="O263" s="118"/>
      <c r="P263" s="118"/>
      <c r="Q263" s="118"/>
      <c r="R263" s="118"/>
    </row>
    <row r="264" spans="1:18" x14ac:dyDescent="0.2">
      <c r="A264" s="114"/>
      <c r="B264" s="139">
        <f t="shared" si="3"/>
        <v>248</v>
      </c>
      <c r="C264" s="115" t="s">
        <v>5319</v>
      </c>
      <c r="D264" s="112" t="str">
        <f>+"Torre de ángulo mayor tipo B"&amp;IF(MID(C264,3,3)="220","C",IF(MID(C264,3,3)="138","S",""))&amp;IF(MID(C264,10,1)="D",2,1)&amp;" (65°)Tipo B"&amp;IF(MID(C264,3,3)="220","C",IF(MID(C264,3,3)="138","S",""))&amp;IF(MID(C264,10,1)="D",2,1)&amp;RIGHT(C264,2)</f>
        <v>Torre de ángulo mayor tipo BC2 (65°)Tipo BC2±0</v>
      </c>
      <c r="E264" s="140" t="s">
        <v>5072</v>
      </c>
      <c r="F264" s="141">
        <v>0</v>
      </c>
      <c r="G264" s="142">
        <f>VLOOKUP(C264,'[8]Resumen Peso'!$B$1:$D$65536,3,0)*$C$14</f>
        <v>25829.661685075695</v>
      </c>
      <c r="H264" s="143"/>
      <c r="I264" s="144"/>
      <c r="J264" s="111">
        <f>+VLOOKUP(C264,'[8]Resumen Peso'!$B$1:$D$65536,3,0)</f>
        <v>16037.360292753701</v>
      </c>
      <c r="N264" s="118"/>
      <c r="O264" s="118"/>
      <c r="P264" s="118"/>
      <c r="Q264" s="118"/>
      <c r="R264" s="118"/>
    </row>
    <row r="265" spans="1:18" x14ac:dyDescent="0.2">
      <c r="A265" s="114"/>
      <c r="B265" s="139">
        <f t="shared" si="3"/>
        <v>249</v>
      </c>
      <c r="C265" s="115" t="s">
        <v>5320</v>
      </c>
      <c r="D265" s="112" t="str">
        <f>+"Torre de ángulo mayor tipo B"&amp;IF(MID(C265,3,3)="220","C",IF(MID(C265,3,3)="138","S",""))&amp;IF(MID(C265,10,1)="D",2,1)&amp;" (65°)Tipo B"&amp;IF(MID(C265,3,3)="220","C",IF(MID(C265,3,3)="138","S",""))&amp;IF(MID(C265,10,1)="D",2,1)&amp;RIGHT(C265,2)</f>
        <v>Torre de ángulo mayor tipo BC2 (65°)Tipo BC2+3</v>
      </c>
      <c r="E265" s="140" t="s">
        <v>5072</v>
      </c>
      <c r="F265" s="141">
        <v>0</v>
      </c>
      <c r="G265" s="142">
        <f>VLOOKUP(C265,'[8]Resumen Peso'!$B$1:$D$65536,3,0)*$C$14</f>
        <v>28929.221087284779</v>
      </c>
      <c r="H265" s="143"/>
      <c r="I265" s="144"/>
      <c r="J265" s="111">
        <f>+VLOOKUP(C265,'[8]Resumen Peso'!$B$1:$D$65536,3,0)</f>
        <v>17961.843527884146</v>
      </c>
      <c r="N265" s="118"/>
      <c r="O265" s="118"/>
      <c r="P265" s="118"/>
      <c r="Q265" s="118"/>
      <c r="R265" s="118"/>
    </row>
    <row r="266" spans="1:18" x14ac:dyDescent="0.2">
      <c r="A266" s="114"/>
      <c r="B266" s="139">
        <f t="shared" si="3"/>
        <v>250</v>
      </c>
      <c r="C266" s="115" t="s">
        <v>5321</v>
      </c>
      <c r="D266" s="112" t="str">
        <f>+"Torre de anclaje, retención intermedia y terminal (15°) Tipo R"&amp;IF(MID(C266,3,3)="220","C",IF(MID(C266,3,3)="138","S",""))&amp;IF(MID(C266,10,1)="D",2,1)&amp;RIGHT(C266,2)</f>
        <v>Torre de anclaje, retención intermedia y terminal (15°) Tipo RC2-3</v>
      </c>
      <c r="E266" s="140" t="s">
        <v>5072</v>
      </c>
      <c r="F266" s="141">
        <v>0</v>
      </c>
      <c r="G266" s="142">
        <f>VLOOKUP(C266,'[8]Resumen Peso'!$B$1:$D$65536,3,0)*$C$14</f>
        <v>29865.10721912012</v>
      </c>
      <c r="H266" s="143"/>
      <c r="I266" s="144"/>
      <c r="J266" s="111">
        <f>+VLOOKUP(C266,'[8]Resumen Peso'!$B$1:$D$65536,3,0)</f>
        <v>18542.925203371487</v>
      </c>
      <c r="N266" s="118"/>
      <c r="O266" s="118"/>
      <c r="P266" s="118"/>
      <c r="Q266" s="118"/>
      <c r="R266" s="118"/>
    </row>
    <row r="267" spans="1:18" x14ac:dyDescent="0.2">
      <c r="A267" s="114"/>
      <c r="B267" s="139">
        <f t="shared" si="3"/>
        <v>251</v>
      </c>
      <c r="C267" s="115" t="s">
        <v>5322</v>
      </c>
      <c r="D267" s="112" t="str">
        <f>+"Torre de anclaje, retención intermedia y terminal (15°) Tipo R"&amp;IF(MID(C267,3,3)="220","C",IF(MID(C267,3,3)="138","S",""))&amp;IF(MID(C267,10,1)="D",2,1)&amp;RIGHT(C267,2)</f>
        <v>Torre de anclaje, retención intermedia y terminal (15°) Tipo RC2±0</v>
      </c>
      <c r="E267" s="140" t="s">
        <v>5072</v>
      </c>
      <c r="F267" s="141">
        <v>0</v>
      </c>
      <c r="G267" s="142">
        <f>VLOOKUP(C267,'[8]Resumen Peso'!$B$1:$D$65536,3,0)*$C$14</f>
        <v>33294.433912062566</v>
      </c>
      <c r="H267" s="143"/>
      <c r="I267" s="144"/>
      <c r="J267" s="111">
        <f>+VLOOKUP(C267,'[8]Resumen Peso'!$B$1:$D$65536,3,0)</f>
        <v>20672.157417359518</v>
      </c>
      <c r="N267" s="118"/>
      <c r="O267" s="118"/>
      <c r="P267" s="118"/>
      <c r="Q267" s="118"/>
      <c r="R267" s="118"/>
    </row>
    <row r="268" spans="1:18" x14ac:dyDescent="0.2">
      <c r="A268" s="114"/>
      <c r="B268" s="139">
        <f t="shared" si="3"/>
        <v>252</v>
      </c>
      <c r="C268" s="115" t="s">
        <v>5323</v>
      </c>
      <c r="D268" s="112" t="str">
        <f>+"Torre de anclaje, retención intermedia y terminal (15°) Tipo R"&amp;IF(MID(C268,3,3)="220","C",IF(MID(C268,3,3)="138","S",""))&amp;IF(MID(C268,10,1)="D",2,1)&amp;RIGHT(C268,2)</f>
        <v>Torre de anclaje, retención intermedia y terminal (15°) Tipo RC2+3</v>
      </c>
      <c r="E268" s="140" t="s">
        <v>5072</v>
      </c>
      <c r="F268" s="141">
        <v>0</v>
      </c>
      <c r="G268" s="142">
        <f>VLOOKUP(C268,'[8]Resumen Peso'!$B$1:$D$65536,3,0)*$C$14</f>
        <v>36723.760605005009</v>
      </c>
      <c r="H268" s="143"/>
      <c r="I268" s="144"/>
      <c r="J268" s="111">
        <f>+VLOOKUP(C268,'[8]Resumen Peso'!$B$1:$D$65536,3,0)</f>
        <v>22801.389631347549</v>
      </c>
      <c r="N268" s="118"/>
      <c r="O268" s="118"/>
      <c r="P268" s="118"/>
      <c r="Q268" s="118"/>
      <c r="R268" s="118"/>
    </row>
    <row r="269" spans="1:18" x14ac:dyDescent="0.2">
      <c r="A269" s="114"/>
      <c r="B269" s="139">
        <f t="shared" si="3"/>
        <v>253</v>
      </c>
      <c r="C269" s="115" t="s">
        <v>5324</v>
      </c>
      <c r="D269" s="112" t="str">
        <f>+"Torre de suspensión tipo S"&amp;IF(MID(C269,3,3)="220","C",IF(MID(C269,3,3)="138","S",""))&amp;IF(MID(C269,10,1)="D",2,1)&amp;" (5°)Tipo S"&amp;IF(MID(C269,3,3)="220","C",IF(MID(C269,3,3)="138","S",""))&amp;IF(MID(C269,10,1)="D",2,1)&amp;RIGHT(C269,2)</f>
        <v>Torre de suspensión tipo SC2 (5°)Tipo SC2-6</v>
      </c>
      <c r="E269" s="140" t="s">
        <v>5072</v>
      </c>
      <c r="F269" s="141">
        <v>0</v>
      </c>
      <c r="G269" s="142">
        <f>VLOOKUP(C269,'[8]Resumen Peso'!$B$1:$D$65536,3,0)*$C$14</f>
        <v>8911.3138135570662</v>
      </c>
      <c r="H269" s="143"/>
      <c r="I269" s="144"/>
      <c r="J269" s="111">
        <f>+VLOOKUP(C269,'[8]Resumen Peso'!$B$1:$D$65536,3,0)</f>
        <v>5532.9393025841655</v>
      </c>
      <c r="N269" s="118"/>
      <c r="O269" s="118"/>
      <c r="P269" s="118"/>
      <c r="Q269" s="118"/>
      <c r="R269" s="118"/>
    </row>
    <row r="270" spans="1:18" x14ac:dyDescent="0.2">
      <c r="A270" s="114"/>
      <c r="B270" s="139">
        <f t="shared" si="3"/>
        <v>254</v>
      </c>
      <c r="C270" s="115" t="s">
        <v>5325</v>
      </c>
      <c r="D270" s="112" t="str">
        <f>+"Torre de suspensión tipo S"&amp;IF(MID(C270,3,3)="220","C",IF(MID(C270,3,3)="138","S",""))&amp;IF(MID(C270,10,1)="D",2,1)&amp;" (5°)Tipo S"&amp;IF(MID(C270,3,3)="220","C",IF(MID(C270,3,3)="138","S",""))&amp;IF(MID(C270,10,1)="D",2,1)&amp;RIGHT(C270,2)</f>
        <v>Torre de suspensión tipo SC2 (5°)Tipo SC2-3</v>
      </c>
      <c r="E270" s="140" t="s">
        <v>5072</v>
      </c>
      <c r="F270" s="141">
        <v>0</v>
      </c>
      <c r="G270" s="142">
        <f>VLOOKUP(C270,'[8]Resumen Peso'!$B$1:$D$65536,3,0)*$C$14</f>
        <v>10195.827516412139</v>
      </c>
      <c r="H270" s="143"/>
      <c r="I270" s="144"/>
      <c r="J270" s="111">
        <f>+VLOOKUP(C270,'[8]Resumen Peso'!$B$1:$D$65536,3,0)</f>
        <v>6330.4801029566579</v>
      </c>
      <c r="N270" s="118"/>
      <c r="O270" s="118"/>
      <c r="P270" s="118"/>
      <c r="Q270" s="118"/>
      <c r="R270" s="118"/>
    </row>
    <row r="271" spans="1:18" x14ac:dyDescent="0.2">
      <c r="A271" s="114"/>
      <c r="B271" s="139">
        <f t="shared" si="3"/>
        <v>255</v>
      </c>
      <c r="C271" s="115" t="s">
        <v>5326</v>
      </c>
      <c r="D271" s="112" t="str">
        <f>+"Torre de suspensión tipo S"&amp;IF(MID(C271,3,3)="220","C",IF(MID(C271,3,3)="138","S",""))&amp;IF(MID(C271,10,1)="D",2,1)&amp;" (5°)Tipo S"&amp;IF(MID(C271,3,3)="220","C",IF(MID(C271,3,3)="138","S",""))&amp;IF(MID(C271,10,1)="D",2,1)&amp;RIGHT(C271,2)</f>
        <v>Torre de suspensión tipo SC2 (5°)Tipo SC2±0</v>
      </c>
      <c r="E271" s="140" t="s">
        <v>5072</v>
      </c>
      <c r="F271" s="141">
        <v>0</v>
      </c>
      <c r="G271" s="142">
        <f>VLOOKUP(C271,'[8]Resumen Peso'!$B$1:$D$65536,3,0)*$C$14</f>
        <v>11468.872346920291</v>
      </c>
      <c r="H271" s="143"/>
      <c r="I271" s="144"/>
      <c r="J271" s="111">
        <f>+VLOOKUP(C271,'[8]Resumen Peso'!$B$1:$D$65536,3,0)</f>
        <v>7120.9000033258244</v>
      </c>
      <c r="N271" s="118"/>
      <c r="O271" s="118"/>
      <c r="P271" s="118"/>
      <c r="Q271" s="118"/>
      <c r="R271" s="118"/>
    </row>
    <row r="272" spans="1:18" x14ac:dyDescent="0.2">
      <c r="A272" s="114"/>
      <c r="B272" s="139">
        <f t="shared" si="3"/>
        <v>256</v>
      </c>
      <c r="C272" s="115" t="s">
        <v>5327</v>
      </c>
      <c r="D272" s="112" t="str">
        <f>+"Torre de suspensión tipo S"&amp;IF(MID(C272,3,3)="220","C",IF(MID(C272,3,3)="138","S",""))&amp;IF(MID(C272,10,1)="D",2,1)&amp;" (5°)Tipo S"&amp;IF(MID(C272,3,3)="220","C",IF(MID(C272,3,3)="138","S",""))&amp;IF(MID(C272,10,1)="D",2,1)&amp;RIGHT(C272,2)</f>
        <v>Torre de suspensión tipo SC2 (5°)Tipo SC2+3</v>
      </c>
      <c r="E272" s="140" t="s">
        <v>5072</v>
      </c>
      <c r="F272" s="141">
        <v>0</v>
      </c>
      <c r="G272" s="142">
        <f>VLOOKUP(C272,'[8]Resumen Peso'!$B$1:$D$65536,3,0)*$C$14</f>
        <v>12730.448305081523</v>
      </c>
      <c r="H272" s="143"/>
      <c r="I272" s="144"/>
      <c r="J272" s="111">
        <f>+VLOOKUP(C272,'[8]Resumen Peso'!$B$1:$D$65536,3,0)</f>
        <v>7904.1990036916659</v>
      </c>
      <c r="N272" s="118"/>
      <c r="O272" s="118"/>
      <c r="P272" s="118"/>
      <c r="Q272" s="118"/>
      <c r="R272" s="118"/>
    </row>
    <row r="273" spans="1:18" x14ac:dyDescent="0.2">
      <c r="A273" s="114"/>
      <c r="B273" s="139">
        <f t="shared" si="3"/>
        <v>257</v>
      </c>
      <c r="C273" s="115" t="s">
        <v>5328</v>
      </c>
      <c r="D273" s="112" t="str">
        <f>+"Torre de suspensión tipo S"&amp;IF(MID(C273,3,3)="220","C",IF(MID(C273,3,3)="138","S",""))&amp;IF(MID(C273,10,1)="D",2,1)&amp;" (5°)Tipo S"&amp;IF(MID(C273,3,3)="220","C",IF(MID(C273,3,3)="138","S",""))&amp;IF(MID(C273,10,1)="D",2,1)&amp;RIGHT(C273,2)</f>
        <v>Torre de suspensión tipo SC2 (5°)Tipo SC2+6</v>
      </c>
      <c r="E273" s="140" t="s">
        <v>5072</v>
      </c>
      <c r="F273" s="141">
        <v>0</v>
      </c>
      <c r="G273" s="142">
        <f>VLOOKUP(C273,'[8]Resumen Peso'!$B$1:$D$65536,3,0)*$C$14</f>
        <v>13992.024263242756</v>
      </c>
      <c r="H273" s="143"/>
      <c r="I273" s="144"/>
      <c r="J273" s="111">
        <f>+VLOOKUP(C273,'[8]Resumen Peso'!$B$1:$D$65536,3,0)</f>
        <v>8687.4980040575065</v>
      </c>
      <c r="N273" s="118"/>
      <c r="O273" s="118"/>
      <c r="P273" s="118"/>
      <c r="Q273" s="118"/>
      <c r="R273" s="118"/>
    </row>
    <row r="274" spans="1:18" x14ac:dyDescent="0.2">
      <c r="A274" s="114"/>
      <c r="B274" s="139">
        <f t="shared" ref="B274:B337" si="4">1+B273</f>
        <v>258</v>
      </c>
      <c r="C274" s="115" t="s">
        <v>5329</v>
      </c>
      <c r="D274" s="112" t="str">
        <f>+"Torre de ángulo menor tipo A"&amp;IF(MID(C274,3,3)="220","C",IF(MID(C274,3,3)="138","S",""))&amp;IF(MID(C274,10,1)="D",2,1)&amp;" (30°)Tipo A"&amp;IF(MID(C274,3,3)="220","C",IF(MID(C274,3,3)="138","S",""))&amp;IF(MID(C274,10,1)="D",2,1)&amp;RIGHT(C274,2)</f>
        <v>Torre de ángulo menor tipo AC2 (30°)Tipo AC2-3</v>
      </c>
      <c r="E274" s="140" t="s">
        <v>5072</v>
      </c>
      <c r="F274" s="141">
        <v>0</v>
      </c>
      <c r="G274" s="142">
        <f>VLOOKUP(C274,'[8]Resumen Peso'!$B$1:$D$65536,3,0)*$C$14</f>
        <v>15686.183148585125</v>
      </c>
      <c r="H274" s="143"/>
      <c r="I274" s="144"/>
      <c r="J274" s="111">
        <f>+VLOOKUP(C274,'[8]Resumen Peso'!$B$1:$D$65536,3,0)</f>
        <v>9739.3831107487895</v>
      </c>
      <c r="N274" s="118"/>
      <c r="O274" s="118"/>
      <c r="P274" s="118"/>
      <c r="Q274" s="118"/>
      <c r="R274" s="118"/>
    </row>
    <row r="275" spans="1:18" x14ac:dyDescent="0.2">
      <c r="A275" s="114"/>
      <c r="B275" s="139">
        <f t="shared" si="4"/>
        <v>259</v>
      </c>
      <c r="C275" s="115" t="s">
        <v>5330</v>
      </c>
      <c r="D275" s="112" t="str">
        <f>+"Torre de ángulo menor tipo A"&amp;IF(MID(C275,3,3)="220","C",IF(MID(C275,3,3)="138","S",""))&amp;IF(MID(C275,10,1)="D",2,1)&amp;" (30°)Tipo A"&amp;IF(MID(C275,3,3)="220","C",IF(MID(C275,3,3)="138","S",""))&amp;IF(MID(C275,10,1)="D",2,1)&amp;RIGHT(C275,2)</f>
        <v>Torre de ángulo menor tipo AC2 (30°)Tipo AC2±0</v>
      </c>
      <c r="E275" s="140" t="s">
        <v>5072</v>
      </c>
      <c r="F275" s="141">
        <v>0</v>
      </c>
      <c r="G275" s="142">
        <f>VLOOKUP(C275,'[8]Resumen Peso'!$B$1:$D$65536,3,0)*$C$14</f>
        <v>17409.748222625003</v>
      </c>
      <c r="H275" s="143"/>
      <c r="I275" s="144"/>
      <c r="J275" s="111">
        <f>+VLOOKUP(C275,'[8]Resumen Peso'!$B$1:$D$65536,3,0)</f>
        <v>10809.526205048602</v>
      </c>
      <c r="N275" s="118"/>
      <c r="O275" s="118"/>
      <c r="P275" s="118"/>
      <c r="Q275" s="118"/>
      <c r="R275" s="118"/>
    </row>
    <row r="276" spans="1:18" x14ac:dyDescent="0.2">
      <c r="A276" s="114"/>
      <c r="B276" s="139">
        <f t="shared" si="4"/>
        <v>260</v>
      </c>
      <c r="C276" s="115" t="s">
        <v>5331</v>
      </c>
      <c r="D276" s="112" t="str">
        <f>+"Torre de ángulo menor tipo A"&amp;IF(MID(C276,3,3)="220","C",IF(MID(C276,3,3)="138","S",""))&amp;IF(MID(C276,10,1)="D",2,1)&amp;" (30°)Tipo A"&amp;IF(MID(C276,3,3)="220","C",IF(MID(C276,3,3)="138","S",""))&amp;IF(MID(C276,10,1)="D",2,1)&amp;RIGHT(C276,2)</f>
        <v>Torre de ángulo menor tipo AC2 (30°)Tipo AC2+3</v>
      </c>
      <c r="E276" s="140" t="s">
        <v>5072</v>
      </c>
      <c r="F276" s="141">
        <v>0</v>
      </c>
      <c r="G276" s="142">
        <f>VLOOKUP(C276,'[8]Resumen Peso'!$B$1:$D$65536,3,0)*$C$14</f>
        <v>19133.313296664877</v>
      </c>
      <c r="H276" s="143"/>
      <c r="I276" s="144"/>
      <c r="J276" s="111">
        <f>+VLOOKUP(C276,'[8]Resumen Peso'!$B$1:$D$65536,3,0)</f>
        <v>11879.669299348414</v>
      </c>
      <c r="N276" s="118"/>
      <c r="O276" s="118"/>
      <c r="P276" s="118"/>
      <c r="Q276" s="118"/>
      <c r="R276" s="118"/>
    </row>
    <row r="277" spans="1:18" x14ac:dyDescent="0.2">
      <c r="A277" s="114"/>
      <c r="B277" s="139">
        <f t="shared" si="4"/>
        <v>261</v>
      </c>
      <c r="C277" s="115" t="s">
        <v>5332</v>
      </c>
      <c r="D277" s="112" t="str">
        <f>+"Torre de ángulo mayor tipo B"&amp;IF(MID(C277,3,3)="220","C",IF(MID(C277,3,3)="138","S",""))&amp;IF(MID(C277,10,1)="D",2,1)&amp;" (65°)Tipo B"&amp;IF(MID(C277,3,3)="220","C",IF(MID(C277,3,3)="138","S",""))&amp;IF(MID(C277,10,1)="D",2,1)&amp;RIGHT(C277,2)</f>
        <v>Torre de ángulo mayor tipo BC2 (65°)Tipo BC2-3</v>
      </c>
      <c r="E277" s="140" t="s">
        <v>5072</v>
      </c>
      <c r="F277" s="141">
        <v>0</v>
      </c>
      <c r="G277" s="142">
        <f>VLOOKUP(C277,'[8]Resumen Peso'!$B$1:$D$65536,3,0)*$C$14</f>
        <v>21168.373585903963</v>
      </c>
      <c r="H277" s="143"/>
      <c r="I277" s="144"/>
      <c r="J277" s="111">
        <f>+VLOOKUP(C277,'[8]Resumen Peso'!$B$1:$D$65536,3,0)</f>
        <v>13143.216436508956</v>
      </c>
      <c r="N277" s="118"/>
      <c r="O277" s="118"/>
      <c r="P277" s="118"/>
      <c r="Q277" s="118"/>
      <c r="R277" s="118"/>
    </row>
    <row r="278" spans="1:18" x14ac:dyDescent="0.2">
      <c r="A278" s="114"/>
      <c r="B278" s="139">
        <f t="shared" si="4"/>
        <v>262</v>
      </c>
      <c r="C278" s="115" t="s">
        <v>5333</v>
      </c>
      <c r="D278" s="112" t="str">
        <f>+"Torre de ángulo mayor tipo B"&amp;IF(MID(C278,3,3)="220","C",IF(MID(C278,3,3)="138","S",""))&amp;IF(MID(C278,10,1)="D",2,1)&amp;" (65°)Tipo B"&amp;IF(MID(C278,3,3)="220","C",IF(MID(C278,3,3)="138","S",""))&amp;IF(MID(C278,10,1)="D",2,1)&amp;RIGHT(C278,2)</f>
        <v>Torre de ángulo mayor tipo BC2 (65°)Tipo BC2±0</v>
      </c>
      <c r="E278" s="140" t="s">
        <v>5072</v>
      </c>
      <c r="F278" s="141">
        <v>0</v>
      </c>
      <c r="G278" s="142">
        <f>VLOOKUP(C278,'[8]Resumen Peso'!$B$1:$D$65536,3,0)*$C$14</f>
        <v>23572.799093434252</v>
      </c>
      <c r="H278" s="143"/>
      <c r="I278" s="144"/>
      <c r="J278" s="111">
        <f>+VLOOKUP(C278,'[8]Resumen Peso'!$B$1:$D$65536,3,0)</f>
        <v>14636.098481635807</v>
      </c>
      <c r="N278" s="118"/>
      <c r="O278" s="118"/>
      <c r="P278" s="118"/>
      <c r="Q278" s="118"/>
      <c r="R278" s="118"/>
    </row>
    <row r="279" spans="1:18" x14ac:dyDescent="0.2">
      <c r="A279" s="114"/>
      <c r="B279" s="139">
        <f t="shared" si="4"/>
        <v>263</v>
      </c>
      <c r="C279" s="115" t="s">
        <v>5334</v>
      </c>
      <c r="D279" s="112" t="str">
        <f>+"Torre de ángulo mayor tipo B"&amp;IF(MID(C279,3,3)="220","C",IF(MID(C279,3,3)="138","S",""))&amp;IF(MID(C279,10,1)="D",2,1)&amp;" (65°)Tipo B"&amp;IF(MID(C279,3,3)="220","C",IF(MID(C279,3,3)="138","S",""))&amp;IF(MID(C279,10,1)="D",2,1)&amp;RIGHT(C279,2)</f>
        <v>Torre de ángulo mayor tipo BC2 (65°)Tipo BC2+3</v>
      </c>
      <c r="E279" s="140" t="s">
        <v>5072</v>
      </c>
      <c r="F279" s="141">
        <v>0</v>
      </c>
      <c r="G279" s="142">
        <f>VLOOKUP(C279,'[8]Resumen Peso'!$B$1:$D$65536,3,0)*$C$14</f>
        <v>26401.534984646365</v>
      </c>
      <c r="H279" s="143"/>
      <c r="I279" s="144"/>
      <c r="J279" s="111">
        <f>+VLOOKUP(C279,'[8]Resumen Peso'!$B$1:$D$65536,3,0)</f>
        <v>16392.430299432104</v>
      </c>
      <c r="N279" s="118"/>
      <c r="O279" s="118"/>
      <c r="P279" s="118"/>
      <c r="Q279" s="118"/>
      <c r="R279" s="118"/>
    </row>
    <row r="280" spans="1:18" x14ac:dyDescent="0.2">
      <c r="A280" s="114"/>
      <c r="B280" s="139">
        <f t="shared" si="4"/>
        <v>264</v>
      </c>
      <c r="C280" s="115" t="s">
        <v>5335</v>
      </c>
      <c r="D280" s="112" t="str">
        <f>+"Torre de anclaje, retención intermedia y terminal (15°) Tipo R"&amp;IF(MID(C280,3,3)="220","C",IF(MID(C280,3,3)="138","S",""))&amp;IF(MID(C280,10,1)="D",2,1)&amp;RIGHT(C280,2)</f>
        <v>Torre de anclaje, retención intermedia y terminal (15°) Tipo RC2-3</v>
      </c>
      <c r="E280" s="140" t="s">
        <v>5072</v>
      </c>
      <c r="F280" s="141">
        <v>0</v>
      </c>
      <c r="G280" s="142">
        <f>VLOOKUP(C280,'[8]Resumen Peso'!$B$1:$D$65536,3,0)*$C$14</f>
        <v>27255.648214198762</v>
      </c>
      <c r="H280" s="143"/>
      <c r="I280" s="144"/>
      <c r="J280" s="111">
        <f>+VLOOKUP(C280,'[8]Resumen Peso'!$B$1:$D$65536,3,0)</f>
        <v>16922.740055717211</v>
      </c>
      <c r="N280" s="118"/>
      <c r="O280" s="118"/>
      <c r="P280" s="118"/>
      <c r="Q280" s="118"/>
      <c r="R280" s="118"/>
    </row>
    <row r="281" spans="1:18" x14ac:dyDescent="0.2">
      <c r="A281" s="114"/>
      <c r="B281" s="139">
        <f t="shared" si="4"/>
        <v>265</v>
      </c>
      <c r="C281" s="115" t="s">
        <v>5336</v>
      </c>
      <c r="D281" s="112" t="str">
        <f>+"Torre de anclaje, retención intermedia y terminal (15°) Tipo R"&amp;IF(MID(C281,3,3)="220","C",IF(MID(C281,3,3)="138","S",""))&amp;IF(MID(C281,10,1)="D",2,1)&amp;RIGHT(C281,2)</f>
        <v>Torre de anclaje, retención intermedia y terminal (15°) Tipo RC2±0</v>
      </c>
      <c r="E281" s="140" t="s">
        <v>5072</v>
      </c>
      <c r="F281" s="141">
        <v>0</v>
      </c>
      <c r="G281" s="142">
        <f>VLOOKUP(C281,'[8]Resumen Peso'!$B$1:$D$65536,3,0)*$C$14</f>
        <v>30385.338031436746</v>
      </c>
      <c r="H281" s="143"/>
      <c r="I281" s="144"/>
      <c r="J281" s="111">
        <f>+VLOOKUP(C281,'[8]Resumen Peso'!$B$1:$D$65536,3,0)</f>
        <v>18865.930942828552</v>
      </c>
      <c r="N281" s="118"/>
      <c r="O281" s="118"/>
      <c r="P281" s="118"/>
      <c r="Q281" s="118"/>
      <c r="R281" s="118"/>
    </row>
    <row r="282" spans="1:18" x14ac:dyDescent="0.2">
      <c r="A282" s="114"/>
      <c r="B282" s="139">
        <f t="shared" si="4"/>
        <v>266</v>
      </c>
      <c r="C282" s="115" t="s">
        <v>5337</v>
      </c>
      <c r="D282" s="112" t="str">
        <f>+"Torre de anclaje, retención intermedia y terminal (15°) Tipo R"&amp;IF(MID(C282,3,3)="220","C",IF(MID(C282,3,3)="138","S",""))&amp;IF(MID(C282,10,1)="D",2,1)&amp;RIGHT(C282,2)</f>
        <v>Torre de anclaje, retención intermedia y terminal (15°) Tipo RC2+3</v>
      </c>
      <c r="E282" s="140" t="s">
        <v>5072</v>
      </c>
      <c r="F282" s="141">
        <v>0</v>
      </c>
      <c r="G282" s="142">
        <f>VLOOKUP(C282,'[8]Resumen Peso'!$B$1:$D$65536,3,0)*$C$14</f>
        <v>33515.027848674734</v>
      </c>
      <c r="H282" s="143"/>
      <c r="I282" s="144"/>
      <c r="J282" s="111">
        <f>+VLOOKUP(C282,'[8]Resumen Peso'!$B$1:$D$65536,3,0)</f>
        <v>20809.121829939893</v>
      </c>
      <c r="N282" s="118"/>
      <c r="O282" s="118"/>
      <c r="P282" s="118"/>
      <c r="Q282" s="118"/>
      <c r="R282" s="118"/>
    </row>
    <row r="283" spans="1:18" x14ac:dyDescent="0.2">
      <c r="A283" s="114"/>
      <c r="B283" s="139">
        <f t="shared" si="4"/>
        <v>267</v>
      </c>
      <c r="C283" s="115" t="s">
        <v>5338</v>
      </c>
      <c r="D283" s="112" t="str">
        <f>+"Torre de suspensión tipo S"&amp;IF(MID(C283,3,3)="220","C",IF(MID(C283,3,3)="138","S",""))&amp;IF(MID(C283,10,1)="D",2,1)&amp;" (5°)Tipo S"&amp;IF(MID(C283,3,3)="220","C",IF(MID(C283,3,3)="138","S",""))&amp;IF(MID(C283,10,1)="D",2,1)&amp;RIGHT(C283,2)</f>
        <v>Torre de suspensión tipo SC2 (5°)Tipo SC2-6</v>
      </c>
      <c r="E283" s="140" t="s">
        <v>5072</v>
      </c>
      <c r="F283" s="141">
        <v>0</v>
      </c>
      <c r="G283" s="142">
        <f>VLOOKUP(C283,'[8]Resumen Peso'!$B$1:$D$65536,3,0)*$C$14</f>
        <v>10655.009397411317</v>
      </c>
      <c r="H283" s="143"/>
      <c r="I283" s="144"/>
      <c r="J283" s="111">
        <f>+VLOOKUP(C283,'[8]Resumen Peso'!$B$1:$D$65536,3,0)</f>
        <v>6615.5812148207406</v>
      </c>
      <c r="N283" s="118"/>
      <c r="O283" s="118"/>
      <c r="P283" s="118"/>
      <c r="Q283" s="118"/>
      <c r="R283" s="118"/>
    </row>
    <row r="284" spans="1:18" x14ac:dyDescent="0.2">
      <c r="A284" s="114"/>
      <c r="B284" s="139">
        <f t="shared" si="4"/>
        <v>268</v>
      </c>
      <c r="C284" s="115" t="s">
        <v>5339</v>
      </c>
      <c r="D284" s="112" t="str">
        <f>+"Torre de suspensión tipo S"&amp;IF(MID(C284,3,3)="220","C",IF(MID(C284,3,3)="138","S",""))&amp;IF(MID(C284,10,1)="D",2,1)&amp;" (5°)Tipo S"&amp;IF(MID(C284,3,3)="220","C",IF(MID(C284,3,3)="138","S",""))&amp;IF(MID(C284,10,1)="D",2,1)&amp;RIGHT(C284,2)</f>
        <v>Torre de suspensión tipo SC2 (5°)Tipo SC2-3</v>
      </c>
      <c r="E284" s="140" t="s">
        <v>5072</v>
      </c>
      <c r="F284" s="141">
        <v>0</v>
      </c>
      <c r="G284" s="142">
        <f>VLOOKUP(C284,'[8]Resumen Peso'!$B$1:$D$65536,3,0)*$C$14</f>
        <v>12190.866607848984</v>
      </c>
      <c r="H284" s="143"/>
      <c r="I284" s="144"/>
      <c r="J284" s="111">
        <f>+VLOOKUP(C284,'[8]Resumen Peso'!$B$1:$D$65536,3,0)</f>
        <v>7569.1785070471533</v>
      </c>
      <c r="N284" s="118"/>
      <c r="O284" s="118"/>
      <c r="P284" s="118"/>
      <c r="Q284" s="118"/>
      <c r="R284" s="118"/>
    </row>
    <row r="285" spans="1:18" x14ac:dyDescent="0.2">
      <c r="A285" s="114"/>
      <c r="B285" s="139">
        <f t="shared" si="4"/>
        <v>269</v>
      </c>
      <c r="C285" s="115" t="s">
        <v>5340</v>
      </c>
      <c r="D285" s="112" t="str">
        <f>+"Torre de suspensión tipo S"&amp;IF(MID(C285,3,3)="220","C",IF(MID(C285,3,3)="138","S",""))&amp;IF(MID(C285,10,1)="D",2,1)&amp;" (5°)Tipo S"&amp;IF(MID(C285,3,3)="220","C",IF(MID(C285,3,3)="138","S",""))&amp;IF(MID(C285,10,1)="D",2,1)&amp;RIGHT(C285,2)</f>
        <v>Torre de suspensión tipo SC2 (5°)Tipo SC2±0</v>
      </c>
      <c r="E285" s="140" t="s">
        <v>5072</v>
      </c>
      <c r="F285" s="141">
        <v>0</v>
      </c>
      <c r="G285" s="142">
        <f>VLOOKUP(C285,'[8]Resumen Peso'!$B$1:$D$65536,3,0)*$C$14</f>
        <v>13713.010807479171</v>
      </c>
      <c r="H285" s="143"/>
      <c r="I285" s="144"/>
      <c r="J285" s="111">
        <f>+VLOOKUP(C285,'[8]Resumen Peso'!$B$1:$D$65536,3,0)</f>
        <v>8514.2615377358306</v>
      </c>
      <c r="N285" s="118"/>
      <c r="O285" s="118"/>
      <c r="P285" s="118"/>
      <c r="Q285" s="118"/>
      <c r="R285" s="118"/>
    </row>
    <row r="286" spans="1:18" x14ac:dyDescent="0.2">
      <c r="A286" s="114"/>
      <c r="B286" s="139">
        <f t="shared" si="4"/>
        <v>270</v>
      </c>
      <c r="C286" s="115" t="s">
        <v>5341</v>
      </c>
      <c r="D286" s="112" t="str">
        <f>+"Torre de suspensión tipo S"&amp;IF(MID(C286,3,3)="220","C",IF(MID(C286,3,3)="138","S",""))&amp;IF(MID(C286,10,1)="D",2,1)&amp;" (5°)Tipo S"&amp;IF(MID(C286,3,3)="220","C",IF(MID(C286,3,3)="138","S",""))&amp;IF(MID(C286,10,1)="D",2,1)&amp;RIGHT(C286,2)</f>
        <v>Torre de suspensión tipo SC2 (5°)Tipo SC2+3</v>
      </c>
      <c r="E286" s="140" t="s">
        <v>5072</v>
      </c>
      <c r="F286" s="141">
        <v>0</v>
      </c>
      <c r="G286" s="142">
        <f>VLOOKUP(C286,'[8]Resumen Peso'!$B$1:$D$65536,3,0)*$C$14</f>
        <v>15221.441996301883</v>
      </c>
      <c r="H286" s="143"/>
      <c r="I286" s="144"/>
      <c r="J286" s="111">
        <f>+VLOOKUP(C286,'[8]Resumen Peso'!$B$1:$D$65536,3,0)</f>
        <v>9450.8303068867735</v>
      </c>
      <c r="N286" s="118"/>
      <c r="O286" s="118"/>
      <c r="P286" s="118"/>
      <c r="Q286" s="118"/>
      <c r="R286" s="118"/>
    </row>
    <row r="287" spans="1:18" x14ac:dyDescent="0.2">
      <c r="A287" s="114"/>
      <c r="B287" s="139">
        <f t="shared" si="4"/>
        <v>271</v>
      </c>
      <c r="C287" s="115" t="s">
        <v>5342</v>
      </c>
      <c r="D287" s="112" t="str">
        <f>+"Torre de suspensión tipo S"&amp;IF(MID(C287,3,3)="220","C",IF(MID(C287,3,3)="138","S",""))&amp;IF(MID(C287,10,1)="D",2,1)&amp;" (5°)Tipo S"&amp;IF(MID(C287,3,3)="220","C",IF(MID(C287,3,3)="138","S",""))&amp;IF(MID(C287,10,1)="D",2,1)&amp;RIGHT(C287,2)</f>
        <v>Torre de suspensión tipo SC2 (5°)Tipo SC2+6</v>
      </c>
      <c r="E287" s="140" t="s">
        <v>5072</v>
      </c>
      <c r="F287" s="141">
        <v>0</v>
      </c>
      <c r="G287" s="142">
        <f>VLOOKUP(C287,'[8]Resumen Peso'!$B$1:$D$65536,3,0)*$C$14</f>
        <v>16729.87318512459</v>
      </c>
      <c r="H287" s="143"/>
      <c r="I287" s="144"/>
      <c r="J287" s="111">
        <f>+VLOOKUP(C287,'[8]Resumen Peso'!$B$1:$D$65536,3,0)</f>
        <v>10387.399076037713</v>
      </c>
      <c r="N287" s="118"/>
      <c r="O287" s="118"/>
      <c r="P287" s="118"/>
      <c r="Q287" s="118"/>
      <c r="R287" s="118"/>
    </row>
    <row r="288" spans="1:18" x14ac:dyDescent="0.2">
      <c r="A288" s="114"/>
      <c r="B288" s="139">
        <f t="shared" si="4"/>
        <v>272</v>
      </c>
      <c r="C288" s="115" t="s">
        <v>5343</v>
      </c>
      <c r="D288" s="112" t="str">
        <f>+"Torre de ángulo menor tipo A"&amp;IF(MID(C288,3,3)="220","C",IF(MID(C288,3,3)="138","S",""))&amp;IF(MID(C288,10,1)="D",2,1)&amp;" (30°)Tipo A"&amp;IF(MID(C288,3,3)="220","C",IF(MID(C288,3,3)="138","S",""))&amp;IF(MID(C288,10,1)="D",2,1)&amp;RIGHT(C288,2)</f>
        <v>Torre de ángulo menor tipo AC2 (30°)Tipo AC2-3</v>
      </c>
      <c r="E288" s="140" t="s">
        <v>5072</v>
      </c>
      <c r="F288" s="141">
        <v>0</v>
      </c>
      <c r="G288" s="142">
        <f>VLOOKUP(C288,'[8]Resumen Peso'!$B$1:$D$65536,3,0)*$C$14</f>
        <v>18755.531715583802</v>
      </c>
      <c r="H288" s="143"/>
      <c r="I288" s="144"/>
      <c r="J288" s="111">
        <f>+VLOOKUP(C288,'[8]Resumen Peso'!$B$1:$D$65536,3,0)</f>
        <v>11645.108761868976</v>
      </c>
      <c r="N288" s="118"/>
      <c r="O288" s="118"/>
      <c r="P288" s="118"/>
      <c r="Q288" s="118"/>
      <c r="R288" s="118"/>
    </row>
    <row r="289" spans="1:18" x14ac:dyDescent="0.2">
      <c r="A289" s="114"/>
      <c r="B289" s="139">
        <f t="shared" si="4"/>
        <v>273</v>
      </c>
      <c r="C289" s="115" t="s">
        <v>5344</v>
      </c>
      <c r="D289" s="112" t="str">
        <f>+"Torre de ángulo menor tipo A"&amp;IF(MID(C289,3,3)="220","C",IF(MID(C289,3,3)="138","S",""))&amp;IF(MID(C289,10,1)="D",2,1)&amp;" (30°)Tipo A"&amp;IF(MID(C289,3,3)="220","C",IF(MID(C289,3,3)="138","S",""))&amp;IF(MID(C289,10,1)="D",2,1)&amp;RIGHT(C289,2)</f>
        <v>Torre de ángulo menor tipo AC2 (30°)Tipo AC2±0</v>
      </c>
      <c r="E289" s="140" t="s">
        <v>5072</v>
      </c>
      <c r="F289" s="141">
        <v>0</v>
      </c>
      <c r="G289" s="142">
        <f>VLOOKUP(C289,'[8]Resumen Peso'!$B$1:$D$65536,3,0)*$C$14</f>
        <v>20816.350405753383</v>
      </c>
      <c r="H289" s="143"/>
      <c r="I289" s="144"/>
      <c r="J289" s="111">
        <f>+VLOOKUP(C289,'[8]Resumen Peso'!$B$1:$D$65536,3,0)</f>
        <v>12924.649014282992</v>
      </c>
      <c r="N289" s="118"/>
      <c r="O289" s="118"/>
      <c r="P289" s="118"/>
      <c r="Q289" s="118"/>
      <c r="R289" s="118"/>
    </row>
    <row r="290" spans="1:18" x14ac:dyDescent="0.2">
      <c r="A290" s="114"/>
      <c r="B290" s="139">
        <f t="shared" si="4"/>
        <v>274</v>
      </c>
      <c r="C290" s="115" t="s">
        <v>5345</v>
      </c>
      <c r="D290" s="112" t="str">
        <f>+"Torre de ángulo menor tipo A"&amp;IF(MID(C290,3,3)="220","C",IF(MID(C290,3,3)="138","S",""))&amp;IF(MID(C290,10,1)="D",2,1)&amp;" (30°)Tipo A"&amp;IF(MID(C290,3,3)="220","C",IF(MID(C290,3,3)="138","S",""))&amp;IF(MID(C290,10,1)="D",2,1)&amp;RIGHT(C290,2)</f>
        <v>Torre de ángulo menor tipo AC2 (30°)Tipo AC2+3</v>
      </c>
      <c r="E290" s="140" t="s">
        <v>5072</v>
      </c>
      <c r="F290" s="141">
        <v>0</v>
      </c>
      <c r="G290" s="142">
        <f>VLOOKUP(C290,'[8]Resumen Peso'!$B$1:$D$65536,3,0)*$C$14</f>
        <v>22877.169095922967</v>
      </c>
      <c r="H290" s="143"/>
      <c r="I290" s="144"/>
      <c r="J290" s="111">
        <f>+VLOOKUP(C290,'[8]Resumen Peso'!$B$1:$D$65536,3,0)</f>
        <v>14204.189266697007</v>
      </c>
      <c r="N290" s="118"/>
      <c r="O290" s="118"/>
      <c r="P290" s="118"/>
      <c r="Q290" s="118"/>
      <c r="R290" s="118"/>
    </row>
    <row r="291" spans="1:18" x14ac:dyDescent="0.2">
      <c r="A291" s="114"/>
      <c r="B291" s="139">
        <f t="shared" si="4"/>
        <v>275</v>
      </c>
      <c r="C291" s="115" t="s">
        <v>5346</v>
      </c>
      <c r="D291" s="112" t="str">
        <f>+"Torre de ángulo mayor tipo B"&amp;IF(MID(C291,3,3)="220","C",IF(MID(C291,3,3)="138","S",""))&amp;IF(MID(C291,10,1)="D",2,1)&amp;" (65°)Tipo B"&amp;IF(MID(C291,3,3)="220","C",IF(MID(C291,3,3)="138","S",""))&amp;IF(MID(C291,10,1)="D",2,1)&amp;RIGHT(C291,2)</f>
        <v>Torre de ángulo mayor tipo BC2 (65°)Tipo BC2-3</v>
      </c>
      <c r="E291" s="140" t="s">
        <v>5072</v>
      </c>
      <c r="F291" s="141">
        <v>0</v>
      </c>
      <c r="G291" s="142">
        <f>VLOOKUP(C291,'[8]Resumen Peso'!$B$1:$D$65536,3,0)*$C$14</f>
        <v>25310.433927552294</v>
      </c>
      <c r="H291" s="143"/>
      <c r="I291" s="144"/>
      <c r="J291" s="111">
        <f>+VLOOKUP(C291,'[8]Resumen Peso'!$B$1:$D$65536,3,0)</f>
        <v>15714.977339274576</v>
      </c>
      <c r="N291" s="118"/>
      <c r="O291" s="118"/>
      <c r="P291" s="118"/>
      <c r="Q291" s="118"/>
      <c r="R291" s="118"/>
    </row>
    <row r="292" spans="1:18" x14ac:dyDescent="0.2">
      <c r="A292" s="114"/>
      <c r="B292" s="139">
        <f t="shared" si="4"/>
        <v>276</v>
      </c>
      <c r="C292" s="115" t="s">
        <v>5347</v>
      </c>
      <c r="D292" s="112" t="str">
        <f>+"Torre de ángulo mayor tipo B"&amp;IF(MID(C292,3,3)="220","C",IF(MID(C292,3,3)="138","S",""))&amp;IF(MID(C292,10,1)="D",2,1)&amp;" (65°)Tipo B"&amp;IF(MID(C292,3,3)="220","C",IF(MID(C292,3,3)="138","S",""))&amp;IF(MID(C292,10,1)="D",2,1)&amp;RIGHT(C292,2)</f>
        <v>Torre de ángulo mayor tipo BC2 (65°)Tipo BC2±0</v>
      </c>
      <c r="E292" s="140" t="s">
        <v>5072</v>
      </c>
      <c r="F292" s="141">
        <v>0</v>
      </c>
      <c r="G292" s="142">
        <f>VLOOKUP(C292,'[8]Resumen Peso'!$B$1:$D$65536,3,0)*$C$14</f>
        <v>28185.338449390085</v>
      </c>
      <c r="H292" s="143"/>
      <c r="I292" s="144"/>
      <c r="J292" s="111">
        <f>+VLOOKUP(C292,'[8]Resumen Peso'!$B$1:$D$65536,3,0)</f>
        <v>17499.974765339171</v>
      </c>
      <c r="N292" s="118"/>
      <c r="O292" s="118"/>
      <c r="P292" s="118"/>
      <c r="Q292" s="118"/>
      <c r="R292" s="118"/>
    </row>
    <row r="293" spans="1:18" x14ac:dyDescent="0.2">
      <c r="A293" s="114"/>
      <c r="B293" s="139">
        <f t="shared" si="4"/>
        <v>277</v>
      </c>
      <c r="C293" s="115" t="s">
        <v>5348</v>
      </c>
      <c r="D293" s="112" t="str">
        <f>+"Torre de ángulo mayor tipo B"&amp;IF(MID(C293,3,3)="220","C",IF(MID(C293,3,3)="138","S",""))&amp;IF(MID(C293,10,1)="D",2,1)&amp;" (65°)Tipo B"&amp;IF(MID(C293,3,3)="220","C",IF(MID(C293,3,3)="138","S",""))&amp;IF(MID(C293,10,1)="D",2,1)&amp;RIGHT(C293,2)</f>
        <v>Torre de ángulo mayor tipo BC2 (65°)Tipo BC2+3</v>
      </c>
      <c r="E293" s="140" t="s">
        <v>5072</v>
      </c>
      <c r="F293" s="141">
        <v>0</v>
      </c>
      <c r="G293" s="142">
        <f>VLOOKUP(C293,'[8]Resumen Peso'!$B$1:$D$65536,3,0)*$C$14</f>
        <v>31567.579063316894</v>
      </c>
      <c r="H293" s="143"/>
      <c r="I293" s="144"/>
      <c r="J293" s="111">
        <f>+VLOOKUP(C293,'[8]Resumen Peso'!$B$1:$D$65536,3,0)</f>
        <v>19599.971737179872</v>
      </c>
      <c r="N293" s="118"/>
      <c r="O293" s="118"/>
      <c r="P293" s="118"/>
      <c r="Q293" s="118"/>
      <c r="R293" s="118"/>
    </row>
    <row r="294" spans="1:18" x14ac:dyDescent="0.2">
      <c r="A294" s="114"/>
      <c r="B294" s="139">
        <f t="shared" si="4"/>
        <v>278</v>
      </c>
      <c r="C294" s="115" t="s">
        <v>5349</v>
      </c>
      <c r="D294" s="112" t="str">
        <f>+"Torre de anclaje, retención intermedia y terminal (15°) Tipo R"&amp;IF(MID(C294,3,3)="220","C",IF(MID(C294,3,3)="138","S",""))&amp;IF(MID(C294,10,1)="D",2,1)&amp;RIGHT(C294,2)</f>
        <v>Torre de anclaje, retención intermedia y terminal (15°) Tipo RC2-3</v>
      </c>
      <c r="E294" s="140" t="s">
        <v>5072</v>
      </c>
      <c r="F294" s="141">
        <v>0</v>
      </c>
      <c r="G294" s="142">
        <f>VLOOKUP(C294,'[8]Resumen Peso'!$B$1:$D$65536,3,0)*$C$14</f>
        <v>32588.818431353644</v>
      </c>
      <c r="H294" s="143"/>
      <c r="I294" s="144"/>
      <c r="J294" s="111">
        <f>+VLOOKUP(C294,'[8]Resumen Peso'!$B$1:$D$65536,3,0)</f>
        <v>20234.048322852406</v>
      </c>
      <c r="N294" s="118"/>
      <c r="O294" s="118"/>
      <c r="P294" s="118"/>
      <c r="Q294" s="118"/>
      <c r="R294" s="118"/>
    </row>
    <row r="295" spans="1:18" x14ac:dyDescent="0.2">
      <c r="A295" s="114"/>
      <c r="B295" s="139">
        <f t="shared" si="4"/>
        <v>279</v>
      </c>
      <c r="C295" s="115" t="s">
        <v>5350</v>
      </c>
      <c r="D295" s="112" t="str">
        <f>+"Torre de anclaje, retención intermedia y terminal (15°) Tipo R"&amp;IF(MID(C295,3,3)="220","C",IF(MID(C295,3,3)="138","S",""))&amp;IF(MID(C295,10,1)="D",2,1)&amp;RIGHT(C295,2)</f>
        <v>Torre de anclaje, retención intermedia y terminal (15°) Tipo RC2±0</v>
      </c>
      <c r="E295" s="140" t="s">
        <v>5072</v>
      </c>
      <c r="F295" s="141">
        <v>0</v>
      </c>
      <c r="G295" s="142">
        <f>VLOOKUP(C295,'[8]Resumen Peso'!$B$1:$D$65536,3,0)*$C$14</f>
        <v>36330.901261263818</v>
      </c>
      <c r="H295" s="143"/>
      <c r="I295" s="144"/>
      <c r="J295" s="111">
        <f>+VLOOKUP(C295,'[8]Resumen Peso'!$B$1:$D$65536,3,0)</f>
        <v>22557.467472522192</v>
      </c>
      <c r="N295" s="118"/>
      <c r="O295" s="118"/>
      <c r="P295" s="118"/>
      <c r="Q295" s="118"/>
      <c r="R295" s="118"/>
    </row>
    <row r="296" spans="1:18" x14ac:dyDescent="0.2">
      <c r="A296" s="114"/>
      <c r="B296" s="139">
        <f t="shared" si="4"/>
        <v>280</v>
      </c>
      <c r="C296" s="115" t="s">
        <v>5351</v>
      </c>
      <c r="D296" s="112" t="str">
        <f>+"Torre de anclaje, retención intermedia y terminal (15°) Tipo R"&amp;IF(MID(C296,3,3)="220","C",IF(MID(C296,3,3)="138","S",""))&amp;IF(MID(C296,10,1)="D",2,1)&amp;RIGHT(C296,2)</f>
        <v>Torre de anclaje, retención intermedia y terminal (15°) Tipo RC2+3</v>
      </c>
      <c r="E296" s="140" t="s">
        <v>5072</v>
      </c>
      <c r="F296" s="141">
        <v>0</v>
      </c>
      <c r="G296" s="142">
        <f>VLOOKUP(C296,'[8]Resumen Peso'!$B$1:$D$65536,3,0)*$C$14</f>
        <v>40072.984091173988</v>
      </c>
      <c r="H296" s="143"/>
      <c r="I296" s="144"/>
      <c r="J296" s="111">
        <f>+VLOOKUP(C296,'[8]Resumen Peso'!$B$1:$D$65536,3,0)</f>
        <v>24880.886622191978</v>
      </c>
      <c r="N296" s="118"/>
      <c r="O296" s="118"/>
      <c r="P296" s="118"/>
      <c r="Q296" s="118"/>
      <c r="R296" s="118"/>
    </row>
    <row r="297" spans="1:18" x14ac:dyDescent="0.2">
      <c r="A297" s="114"/>
      <c r="B297" s="139">
        <f t="shared" si="4"/>
        <v>281</v>
      </c>
      <c r="C297" s="115" t="s">
        <v>5352</v>
      </c>
      <c r="D297" s="112" t="str">
        <f>+"Torre de suspensión tipo S"&amp;IF(MID(C297,3,3)="220","C",IF(MID(C297,3,3)="138","S",""))&amp;IF(MID(C297,10,1)="D",2,1)&amp;" (5°)Tipo S"&amp;IF(MID(C297,3,3)="220","C",IF(MID(C297,3,3)="138","S",""))&amp;IF(MID(C297,10,1)="D",2,1)&amp;RIGHT(C297,2)</f>
        <v>Torre de suspensión tipo SC2 (5°)Tipo SC2-6</v>
      </c>
      <c r="E297" s="140" t="s">
        <v>5072</v>
      </c>
      <c r="F297" s="141">
        <v>0</v>
      </c>
      <c r="G297" s="142">
        <f>VLOOKUP(C297,'[8]Resumen Peso'!$B$1:$D$65536,3,0)*$C$14</f>
        <v>9795.1968995199204</v>
      </c>
      <c r="H297" s="143"/>
      <c r="I297" s="144"/>
      <c r="J297" s="111">
        <f>+VLOOKUP(C297,'[8]Resumen Peso'!$B$1:$D$65536,3,0)</f>
        <v>6081.7328438657241</v>
      </c>
      <c r="N297" s="118"/>
      <c r="O297" s="118"/>
      <c r="P297" s="118"/>
      <c r="Q297" s="118"/>
      <c r="R297" s="118"/>
    </row>
    <row r="298" spans="1:18" x14ac:dyDescent="0.2">
      <c r="A298" s="114"/>
      <c r="B298" s="139">
        <f t="shared" si="4"/>
        <v>282</v>
      </c>
      <c r="C298" s="115" t="s">
        <v>5353</v>
      </c>
      <c r="D298" s="112" t="str">
        <f>+"Torre de suspensión tipo S"&amp;IF(MID(C298,3,3)="220","C",IF(MID(C298,3,3)="138","S",""))&amp;IF(MID(C298,10,1)="D",2,1)&amp;" (5°)Tipo S"&amp;IF(MID(C298,3,3)="220","C",IF(MID(C298,3,3)="138","S",""))&amp;IF(MID(C298,10,1)="D",2,1)&amp;RIGHT(C298,2)</f>
        <v>Torre de suspensión tipo SC2 (5°)Tipo SC2-3</v>
      </c>
      <c r="E298" s="140" t="s">
        <v>5072</v>
      </c>
      <c r="F298" s="141">
        <v>0</v>
      </c>
      <c r="G298" s="142">
        <f>VLOOKUP(C298,'[8]Resumen Peso'!$B$1:$D$65536,3,0)*$C$14</f>
        <v>11207.117173324594</v>
      </c>
      <c r="H298" s="143"/>
      <c r="I298" s="144"/>
      <c r="J298" s="111">
        <f>+VLOOKUP(C298,'[8]Resumen Peso'!$B$1:$D$65536,3,0)</f>
        <v>6958.3790195580814</v>
      </c>
      <c r="N298" s="118"/>
      <c r="O298" s="118"/>
      <c r="P298" s="118"/>
      <c r="Q298" s="118"/>
      <c r="R298" s="118"/>
    </row>
    <row r="299" spans="1:18" x14ac:dyDescent="0.2">
      <c r="A299" s="114"/>
      <c r="B299" s="139">
        <f t="shared" si="4"/>
        <v>283</v>
      </c>
      <c r="C299" s="115" t="s">
        <v>5354</v>
      </c>
      <c r="D299" s="112" t="str">
        <f>+"Torre de suspensión tipo S"&amp;IF(MID(C299,3,3)="220","C",IF(MID(C299,3,3)="138","S",""))&amp;IF(MID(C299,10,1)="D",2,1)&amp;" (5°)Tipo S"&amp;IF(MID(C299,3,3)="220","C",IF(MID(C299,3,3)="138","S",""))&amp;IF(MID(C299,10,1)="D",2,1)&amp;RIGHT(C299,2)</f>
        <v>Torre de suspensión tipo SC2 (5°)Tipo SC2±0</v>
      </c>
      <c r="E299" s="140" t="s">
        <v>5072</v>
      </c>
      <c r="F299" s="141">
        <v>0</v>
      </c>
      <c r="G299" s="142">
        <f>VLOOKUP(C299,'[8]Resumen Peso'!$B$1:$D$65536,3,0)*$C$14</f>
        <v>12606.431016113153</v>
      </c>
      <c r="H299" s="143"/>
      <c r="I299" s="144"/>
      <c r="J299" s="111">
        <f>+VLOOKUP(C299,'[8]Resumen Peso'!$B$1:$D$65536,3,0)</f>
        <v>7827.1979972531844</v>
      </c>
      <c r="N299" s="118"/>
      <c r="O299" s="118"/>
      <c r="P299" s="118"/>
      <c r="Q299" s="118"/>
      <c r="R299" s="118"/>
    </row>
    <row r="300" spans="1:18" x14ac:dyDescent="0.2">
      <c r="A300" s="114"/>
      <c r="B300" s="139">
        <f t="shared" si="4"/>
        <v>284</v>
      </c>
      <c r="C300" s="115" t="s">
        <v>5355</v>
      </c>
      <c r="D300" s="112" t="str">
        <f>+"Torre de suspensión tipo S"&amp;IF(MID(C300,3,3)="220","C",IF(MID(C300,3,3)="138","S",""))&amp;IF(MID(C300,10,1)="D",2,1)&amp;" (5°)Tipo S"&amp;IF(MID(C300,3,3)="220","C",IF(MID(C300,3,3)="138","S",""))&amp;IF(MID(C300,10,1)="D",2,1)&amp;RIGHT(C300,2)</f>
        <v>Torre de suspensión tipo SC2 (5°)Tipo SC2+3</v>
      </c>
      <c r="E300" s="140" t="s">
        <v>5072</v>
      </c>
      <c r="F300" s="141">
        <v>0</v>
      </c>
      <c r="G300" s="142">
        <f>VLOOKUP(C300,'[8]Resumen Peso'!$B$1:$D$65536,3,0)*$C$14</f>
        <v>13993.138427885602</v>
      </c>
      <c r="H300" s="143"/>
      <c r="I300" s="144"/>
      <c r="J300" s="111">
        <f>+VLOOKUP(C300,'[8]Resumen Peso'!$B$1:$D$65536,3,0)</f>
        <v>8688.189776951036</v>
      </c>
      <c r="N300" s="118"/>
      <c r="O300" s="118"/>
      <c r="P300" s="118"/>
      <c r="Q300" s="118"/>
      <c r="R300" s="118"/>
    </row>
    <row r="301" spans="1:18" x14ac:dyDescent="0.2">
      <c r="A301" s="114"/>
      <c r="B301" s="139">
        <f t="shared" si="4"/>
        <v>285</v>
      </c>
      <c r="C301" s="115" t="s">
        <v>5356</v>
      </c>
      <c r="D301" s="112" t="str">
        <f>+"Torre de suspensión tipo S"&amp;IF(MID(C301,3,3)="220","C",IF(MID(C301,3,3)="138","S",""))&amp;IF(MID(C301,10,1)="D",2,1)&amp;" (5°)Tipo S"&amp;IF(MID(C301,3,3)="220","C",IF(MID(C301,3,3)="138","S",""))&amp;IF(MID(C301,10,1)="D",2,1)&amp;RIGHT(C301,2)</f>
        <v>Torre de suspensión tipo SC2 (5°)Tipo SC2+6</v>
      </c>
      <c r="E301" s="140" t="s">
        <v>5072</v>
      </c>
      <c r="F301" s="141">
        <v>0</v>
      </c>
      <c r="G301" s="142">
        <f>VLOOKUP(C301,'[8]Resumen Peso'!$B$1:$D$65536,3,0)*$C$14</f>
        <v>15379.845839658046</v>
      </c>
      <c r="H301" s="143"/>
      <c r="I301" s="144"/>
      <c r="J301" s="111">
        <f>+VLOOKUP(C301,'[8]Resumen Peso'!$B$1:$D$65536,3,0)</f>
        <v>9549.181556648884</v>
      </c>
      <c r="N301" s="118"/>
      <c r="O301" s="118"/>
      <c r="P301" s="118"/>
      <c r="Q301" s="118"/>
      <c r="R301" s="118"/>
    </row>
    <row r="302" spans="1:18" x14ac:dyDescent="0.2">
      <c r="A302" s="114"/>
      <c r="B302" s="139">
        <f t="shared" si="4"/>
        <v>286</v>
      </c>
      <c r="C302" s="115" t="s">
        <v>5357</v>
      </c>
      <c r="D302" s="112" t="str">
        <f>+"Torre de ángulo menor tipo A"&amp;IF(MID(C302,3,3)="220","C",IF(MID(C302,3,3)="138","S",""))&amp;IF(MID(C302,10,1)="D",2,1)&amp;" (30°)Tipo A"&amp;IF(MID(C302,3,3)="220","C",IF(MID(C302,3,3)="138","S",""))&amp;IF(MID(C302,10,1)="D",2,1)&amp;RIGHT(C302,2)</f>
        <v>Torre de ángulo menor tipo AC2 (30°)Tipo AC2-3</v>
      </c>
      <c r="E302" s="140" t="s">
        <v>5072</v>
      </c>
      <c r="F302" s="141">
        <v>0</v>
      </c>
      <c r="G302" s="142">
        <f>VLOOKUP(C302,'[8]Resumen Peso'!$B$1:$D$65536,3,0)*$C$14</f>
        <v>17242.042616496248</v>
      </c>
      <c r="H302" s="143"/>
      <c r="I302" s="144"/>
      <c r="J302" s="111">
        <f>+VLOOKUP(C302,'[8]Resumen Peso'!$B$1:$D$65536,3,0)</f>
        <v>10705.399590407131</v>
      </c>
      <c r="N302" s="118"/>
      <c r="O302" s="118"/>
      <c r="P302" s="118"/>
      <c r="Q302" s="118"/>
      <c r="R302" s="118"/>
    </row>
    <row r="303" spans="1:18" x14ac:dyDescent="0.2">
      <c r="A303" s="114"/>
      <c r="B303" s="139">
        <f t="shared" si="4"/>
        <v>287</v>
      </c>
      <c r="C303" s="115" t="s">
        <v>5358</v>
      </c>
      <c r="D303" s="112" t="str">
        <f>+"Torre de ángulo menor tipo A"&amp;IF(MID(C303,3,3)="220","C",IF(MID(C303,3,3)="138","S",""))&amp;IF(MID(C303,10,1)="D",2,1)&amp;" (30°)Tipo A"&amp;IF(MID(C303,3,3)="220","C",IF(MID(C303,3,3)="138","S",""))&amp;IF(MID(C303,10,1)="D",2,1)&amp;RIGHT(C303,2)</f>
        <v>Torre de ángulo menor tipo AC2 (30°)Tipo AC2±0</v>
      </c>
      <c r="E303" s="140" t="s">
        <v>5072</v>
      </c>
      <c r="F303" s="141">
        <v>0</v>
      </c>
      <c r="G303" s="142">
        <f>VLOOKUP(C303,'[8]Resumen Peso'!$B$1:$D$65536,3,0)*$C$14</f>
        <v>19136.562282459767</v>
      </c>
      <c r="H303" s="143"/>
      <c r="I303" s="144"/>
      <c r="J303" s="111">
        <f>+VLOOKUP(C303,'[8]Resumen Peso'!$B$1:$D$65536,3,0)</f>
        <v>11881.686559830334</v>
      </c>
      <c r="N303" s="118"/>
      <c r="O303" s="118"/>
      <c r="P303" s="118"/>
      <c r="Q303" s="118"/>
      <c r="R303" s="118"/>
    </row>
    <row r="304" spans="1:18" x14ac:dyDescent="0.2">
      <c r="A304" s="114"/>
      <c r="B304" s="139">
        <f t="shared" si="4"/>
        <v>288</v>
      </c>
      <c r="C304" s="115" t="s">
        <v>5359</v>
      </c>
      <c r="D304" s="112" t="str">
        <f>+"Torre de ángulo menor tipo A"&amp;IF(MID(C304,3,3)="220","C",IF(MID(C304,3,3)="138","S",""))&amp;IF(MID(C304,10,1)="D",2,1)&amp;" (30°)Tipo A"&amp;IF(MID(C304,3,3)="220","C",IF(MID(C304,3,3)="138","S",""))&amp;IF(MID(C304,10,1)="D",2,1)&amp;RIGHT(C304,2)</f>
        <v>Torre de ángulo menor tipo AC2 (30°)Tipo AC2+3</v>
      </c>
      <c r="E304" s="140" t="s">
        <v>5072</v>
      </c>
      <c r="F304" s="141">
        <v>0</v>
      </c>
      <c r="G304" s="142">
        <f>VLOOKUP(C304,'[8]Resumen Peso'!$B$1:$D$65536,3,0)*$C$14</f>
        <v>21031.081948423285</v>
      </c>
      <c r="H304" s="143"/>
      <c r="I304" s="144"/>
      <c r="J304" s="111">
        <f>+VLOOKUP(C304,'[8]Resumen Peso'!$B$1:$D$65536,3,0)</f>
        <v>13057.973529253537</v>
      </c>
      <c r="N304" s="118"/>
      <c r="O304" s="118"/>
      <c r="P304" s="118"/>
      <c r="Q304" s="118"/>
      <c r="R304" s="118"/>
    </row>
    <row r="305" spans="1:18" x14ac:dyDescent="0.2">
      <c r="A305" s="114"/>
      <c r="B305" s="139">
        <f t="shared" si="4"/>
        <v>289</v>
      </c>
      <c r="C305" s="115" t="s">
        <v>5360</v>
      </c>
      <c r="D305" s="112" t="str">
        <f>+"Torre de ángulo mayor tipo B"&amp;IF(MID(C305,3,3)="220","C",IF(MID(C305,3,3)="138","S",""))&amp;IF(MID(C305,10,1)="D",2,1)&amp;" (65°)Tipo B"&amp;IF(MID(C305,3,3)="220","C",IF(MID(C305,3,3)="138","S",""))&amp;IF(MID(C305,10,1)="D",2,1)&amp;RIGHT(C305,2)</f>
        <v>Torre de ángulo mayor tipo BC2 (65°)Tipo BC2-3</v>
      </c>
      <c r="E305" s="140" t="s">
        <v>5072</v>
      </c>
      <c r="F305" s="141">
        <v>0</v>
      </c>
      <c r="G305" s="142">
        <f>VLOOKUP(C305,'[8]Resumen Peso'!$B$1:$D$65536,3,0)*$C$14</f>
        <v>23267.992986744575</v>
      </c>
      <c r="H305" s="143"/>
      <c r="I305" s="144"/>
      <c r="J305" s="111">
        <f>+VLOOKUP(C305,'[8]Resumen Peso'!$B$1:$D$65536,3,0)</f>
        <v>14446.847634605227</v>
      </c>
      <c r="N305" s="118"/>
      <c r="O305" s="118"/>
      <c r="P305" s="118"/>
      <c r="Q305" s="118"/>
      <c r="R305" s="118"/>
    </row>
    <row r="306" spans="1:18" x14ac:dyDescent="0.2">
      <c r="A306" s="114"/>
      <c r="B306" s="139">
        <f t="shared" si="4"/>
        <v>290</v>
      </c>
      <c r="C306" s="115" t="s">
        <v>5361</v>
      </c>
      <c r="D306" s="112" t="str">
        <f>+"Torre de ángulo mayor tipo B"&amp;IF(MID(C306,3,3)="220","C",IF(MID(C306,3,3)="138","S",""))&amp;IF(MID(C306,10,1)="D",2,1)&amp;" (65°)Tipo B"&amp;IF(MID(C306,3,3)="220","C",IF(MID(C306,3,3)="138","S",""))&amp;IF(MID(C306,10,1)="D",2,1)&amp;RIGHT(C306,2)</f>
        <v>Torre de ángulo mayor tipo BC2 (65°)Tipo BC2±0</v>
      </c>
      <c r="E306" s="140" t="s">
        <v>5072</v>
      </c>
      <c r="F306" s="141">
        <v>0</v>
      </c>
      <c r="G306" s="142">
        <f>VLOOKUP(C306,'[8]Resumen Peso'!$B$1:$D$65536,3,0)*$C$14</f>
        <v>25910.905330450525</v>
      </c>
      <c r="H306" s="143"/>
      <c r="I306" s="144"/>
      <c r="J306" s="111">
        <f>+VLOOKUP(C306,'[8]Resumen Peso'!$B$1:$D$65536,3,0)</f>
        <v>16087.803602010274</v>
      </c>
      <c r="N306" s="118"/>
      <c r="O306" s="118"/>
      <c r="P306" s="118"/>
      <c r="Q306" s="118"/>
      <c r="R306" s="118"/>
    </row>
    <row r="307" spans="1:18" x14ac:dyDescent="0.2">
      <c r="A307" s="114"/>
      <c r="B307" s="139">
        <f t="shared" si="4"/>
        <v>291</v>
      </c>
      <c r="C307" s="115" t="s">
        <v>5362</v>
      </c>
      <c r="D307" s="112" t="str">
        <f>+"Torre de ángulo mayor tipo B"&amp;IF(MID(C307,3,3)="220","C",IF(MID(C307,3,3)="138","S",""))&amp;IF(MID(C307,10,1)="D",2,1)&amp;" (65°)Tipo B"&amp;IF(MID(C307,3,3)="220","C",IF(MID(C307,3,3)="138","S",""))&amp;IF(MID(C307,10,1)="D",2,1)&amp;RIGHT(C307,2)</f>
        <v>Torre de ángulo mayor tipo BC2 (65°)Tipo BC2+3</v>
      </c>
      <c r="E307" s="140" t="s">
        <v>5072</v>
      </c>
      <c r="F307" s="141">
        <v>0</v>
      </c>
      <c r="G307" s="142">
        <f>VLOOKUP(C307,'[8]Resumen Peso'!$B$1:$D$65536,3,0)*$C$14</f>
        <v>29020.213970104593</v>
      </c>
      <c r="H307" s="143"/>
      <c r="I307" s="144"/>
      <c r="J307" s="111">
        <f>+VLOOKUP(C307,'[8]Resumen Peso'!$B$1:$D$65536,3,0)</f>
        <v>18018.340034251509</v>
      </c>
      <c r="N307" s="118"/>
      <c r="O307" s="118"/>
      <c r="P307" s="118"/>
      <c r="Q307" s="118"/>
      <c r="R307" s="118"/>
    </row>
    <row r="308" spans="1:18" x14ac:dyDescent="0.2">
      <c r="A308" s="114"/>
      <c r="B308" s="139">
        <f t="shared" si="4"/>
        <v>292</v>
      </c>
      <c r="C308" s="115" t="s">
        <v>5363</v>
      </c>
      <c r="D308" s="112" t="str">
        <f>+"Torre de anclaje, retención intermedia y terminal (15°) Tipo R"&amp;IF(MID(C308,3,3)="220","C",IF(MID(C308,3,3)="138","S",""))&amp;IF(MID(C308,10,1)="D",2,1)&amp;RIGHT(C308,2)</f>
        <v>Torre de anclaje, retención intermedia y terminal (15°) Tipo RC2-3</v>
      </c>
      <c r="E308" s="140" t="s">
        <v>5072</v>
      </c>
      <c r="F308" s="141">
        <v>0</v>
      </c>
      <c r="G308" s="142">
        <f>VLOOKUP(C308,'[8]Resumen Peso'!$B$1:$D$65536,3,0)*$C$14</f>
        <v>29959.043802942801</v>
      </c>
      <c r="H308" s="143"/>
      <c r="I308" s="144"/>
      <c r="J308" s="111">
        <f>+VLOOKUP(C308,'[8]Resumen Peso'!$B$1:$D$65536,3,0)</f>
        <v>18601.249422163142</v>
      </c>
      <c r="N308" s="118"/>
      <c r="O308" s="118"/>
      <c r="P308" s="118"/>
      <c r="Q308" s="118"/>
      <c r="R308" s="118"/>
    </row>
    <row r="309" spans="1:18" x14ac:dyDescent="0.2">
      <c r="A309" s="114"/>
      <c r="B309" s="139">
        <f t="shared" si="4"/>
        <v>293</v>
      </c>
      <c r="C309" s="115" t="s">
        <v>5364</v>
      </c>
      <c r="D309" s="112" t="str">
        <f>+"Torre de anclaje, retención intermedia y terminal (15°) Tipo R"&amp;IF(MID(C309,3,3)="220","C",IF(MID(C309,3,3)="138","S",""))&amp;IF(MID(C309,10,1)="D",2,1)&amp;RIGHT(C309,2)</f>
        <v>Torre de anclaje, retención intermedia y terminal (15°) Tipo RC2±0</v>
      </c>
      <c r="E309" s="140" t="s">
        <v>5072</v>
      </c>
      <c r="F309" s="141">
        <v>0</v>
      </c>
      <c r="G309" s="142">
        <f>VLOOKUP(C309,'[8]Resumen Peso'!$B$1:$D$65536,3,0)*$C$14</f>
        <v>33399.156970950724</v>
      </c>
      <c r="H309" s="143"/>
      <c r="I309" s="144"/>
      <c r="J309" s="111">
        <f>+VLOOKUP(C309,'[8]Resumen Peso'!$B$1:$D$65536,3,0)</f>
        <v>20737.178842991241</v>
      </c>
      <c r="N309" s="118"/>
      <c r="O309" s="118"/>
      <c r="P309" s="118"/>
      <c r="Q309" s="118"/>
      <c r="R309" s="118"/>
    </row>
    <row r="310" spans="1:18" x14ac:dyDescent="0.2">
      <c r="A310" s="114"/>
      <c r="B310" s="139">
        <f t="shared" si="4"/>
        <v>294</v>
      </c>
      <c r="C310" s="115" t="s">
        <v>5365</v>
      </c>
      <c r="D310" s="112" t="str">
        <f>+"Torre de anclaje, retención intermedia y terminal (15°) Tipo R"&amp;IF(MID(C310,3,3)="220","C",IF(MID(C310,3,3)="138","S",""))&amp;IF(MID(C310,10,1)="D",2,1)&amp;RIGHT(C310,2)</f>
        <v>Torre de anclaje, retención intermedia y terminal (15°) Tipo RC2+3</v>
      </c>
      <c r="E310" s="140" t="s">
        <v>5072</v>
      </c>
      <c r="F310" s="141">
        <v>0</v>
      </c>
      <c r="G310" s="142">
        <f>VLOOKUP(C310,'[8]Resumen Peso'!$B$1:$D$65536,3,0)*$C$14</f>
        <v>36839.270138958651</v>
      </c>
      <c r="H310" s="143"/>
      <c r="I310" s="144"/>
      <c r="J310" s="111">
        <f>+VLOOKUP(C310,'[8]Resumen Peso'!$B$1:$D$65536,3,0)</f>
        <v>22873.10826381934</v>
      </c>
      <c r="N310" s="118"/>
      <c r="O310" s="118"/>
      <c r="P310" s="118"/>
      <c r="Q310" s="118"/>
      <c r="R310" s="118"/>
    </row>
    <row r="311" spans="1:18" x14ac:dyDescent="0.2">
      <c r="A311" s="114"/>
      <c r="B311" s="139">
        <f t="shared" si="4"/>
        <v>295</v>
      </c>
      <c r="C311" s="115" t="s">
        <v>5366</v>
      </c>
      <c r="D311" s="112" t="str">
        <f>+"Torre de suspensión tipo S"&amp;IF(MID(C311,3,3)="220","C",IF(MID(C311,3,3)="138","S",""))&amp;IF(MID(C311,10,1)="D",2,1)&amp;" (5°)Tipo S"&amp;IF(MID(C311,3,3)="220","C",IF(MID(C311,3,3)="138","S",""))&amp;IF(MID(C311,10,1)="D",2,1)&amp;RIGHT(C311,2)</f>
        <v>Torre de suspensión tipo SC1 (5°)Tipo SC1-6</v>
      </c>
      <c r="E311" s="140" t="s">
        <v>5072</v>
      </c>
      <c r="F311" s="141">
        <v>0</v>
      </c>
      <c r="G311" s="142">
        <f>VLOOKUP(C311,'[8]Resumen Peso'!$B$1:$D$65536,3,0)*$C$14</f>
        <v>5709.0985514971517</v>
      </c>
      <c r="H311" s="143"/>
      <c r="I311" s="144"/>
      <c r="J311" s="111">
        <f>+VLOOKUP(C311,'[8]Resumen Peso'!$B$1:$D$65536,3,0)</f>
        <v>3544.7181435636285</v>
      </c>
      <c r="N311" s="118"/>
      <c r="O311" s="118"/>
      <c r="P311" s="118"/>
      <c r="Q311" s="118"/>
      <c r="R311" s="118"/>
    </row>
    <row r="312" spans="1:18" x14ac:dyDescent="0.2">
      <c r="A312" s="114"/>
      <c r="B312" s="139">
        <f t="shared" si="4"/>
        <v>296</v>
      </c>
      <c r="C312" s="115" t="s">
        <v>5367</v>
      </c>
      <c r="D312" s="112" t="str">
        <f>+"Torre de suspensión tipo S"&amp;IF(MID(C312,3,3)="220","C",IF(MID(C312,3,3)="138","S",""))&amp;IF(MID(C312,10,1)="D",2,1)&amp;" (5°)Tipo S"&amp;IF(MID(C312,3,3)="220","C",IF(MID(C312,3,3)="138","S",""))&amp;IF(MID(C312,10,1)="D",2,1)&amp;RIGHT(C312,2)</f>
        <v>Torre de suspensión tipo SC1 (5°)Tipo SC1-3</v>
      </c>
      <c r="E312" s="140" t="s">
        <v>5072</v>
      </c>
      <c r="F312" s="141">
        <v>0</v>
      </c>
      <c r="G312" s="142">
        <f>VLOOKUP(C312,'[8]Resumen Peso'!$B$1:$D$65536,3,0)*$C$14</f>
        <v>6532.0316760372816</v>
      </c>
      <c r="H312" s="143"/>
      <c r="I312" s="144"/>
      <c r="J312" s="111">
        <f>+VLOOKUP(C312,'[8]Resumen Peso'!$B$1:$D$65536,3,0)</f>
        <v>4055.6685065998272</v>
      </c>
      <c r="N312" s="118"/>
      <c r="O312" s="118"/>
      <c r="P312" s="118"/>
      <c r="Q312" s="118"/>
      <c r="R312" s="118"/>
    </row>
    <row r="313" spans="1:18" x14ac:dyDescent="0.2">
      <c r="A313" s="114"/>
      <c r="B313" s="139">
        <f t="shared" si="4"/>
        <v>297</v>
      </c>
      <c r="C313" s="115" t="s">
        <v>5368</v>
      </c>
      <c r="D313" s="112" t="str">
        <f>+"Torre de suspensión tipo S"&amp;IF(MID(C313,3,3)="220","C",IF(MID(C313,3,3)="138","S",""))&amp;IF(MID(C313,10,1)="D",2,1)&amp;" (5°)Tipo S"&amp;IF(MID(C313,3,3)="220","C",IF(MID(C313,3,3)="138","S",""))&amp;IF(MID(C313,10,1)="D",2,1)&amp;RIGHT(C313,2)</f>
        <v>Torre de suspensión tipo SC1 (5°)Tipo SC1±0</v>
      </c>
      <c r="E313" s="140" t="s">
        <v>5072</v>
      </c>
      <c r="F313" s="141">
        <v>0</v>
      </c>
      <c r="G313" s="142">
        <f>VLOOKUP(C313,'[8]Resumen Peso'!$B$1:$D$65536,3,0)*$C$14</f>
        <v>7347.617183394018</v>
      </c>
      <c r="H313" s="143"/>
      <c r="I313" s="144"/>
      <c r="J313" s="111">
        <f>+VLOOKUP(C313,'[8]Resumen Peso'!$B$1:$D$65536,3,0)</f>
        <v>4562.0568128232026</v>
      </c>
      <c r="N313" s="118"/>
      <c r="O313" s="118"/>
      <c r="P313" s="118"/>
      <c r="Q313" s="118"/>
      <c r="R313" s="118"/>
    </row>
    <row r="314" spans="1:18" x14ac:dyDescent="0.2">
      <c r="A314" s="114"/>
      <c r="B314" s="139">
        <f t="shared" si="4"/>
        <v>298</v>
      </c>
      <c r="C314" s="115" t="s">
        <v>5369</v>
      </c>
      <c r="D314" s="112" t="str">
        <f>+"Torre de suspensión tipo S"&amp;IF(MID(C314,3,3)="220","C",IF(MID(C314,3,3)="138","S",""))&amp;IF(MID(C314,10,1)="D",2,1)&amp;" (5°)Tipo S"&amp;IF(MID(C314,3,3)="220","C",IF(MID(C314,3,3)="138","S",""))&amp;IF(MID(C314,10,1)="D",2,1)&amp;RIGHT(C314,2)</f>
        <v>Torre de suspensión tipo SC1 (5°)Tipo SC1+3</v>
      </c>
      <c r="E314" s="140" t="s">
        <v>5072</v>
      </c>
      <c r="F314" s="141">
        <v>0</v>
      </c>
      <c r="G314" s="142">
        <f>VLOOKUP(C314,'[8]Resumen Peso'!$B$1:$D$65536,3,0)*$C$14</f>
        <v>8155.8550735673607</v>
      </c>
      <c r="H314" s="143"/>
      <c r="I314" s="144"/>
      <c r="J314" s="111">
        <f>+VLOOKUP(C314,'[8]Resumen Peso'!$B$1:$D$65536,3,0)</f>
        <v>5063.8830622337555</v>
      </c>
      <c r="N314" s="118"/>
      <c r="O314" s="118"/>
      <c r="P314" s="118"/>
      <c r="Q314" s="118"/>
      <c r="R314" s="118"/>
    </row>
    <row r="315" spans="1:18" x14ac:dyDescent="0.2">
      <c r="A315" s="114"/>
      <c r="B315" s="139">
        <f t="shared" si="4"/>
        <v>299</v>
      </c>
      <c r="C315" s="115" t="s">
        <v>5370</v>
      </c>
      <c r="D315" s="112" t="str">
        <f>+"Torre de suspensión tipo S"&amp;IF(MID(C315,3,3)="220","C",IF(MID(C315,3,3)="138","S",""))&amp;IF(MID(C315,10,1)="D",2,1)&amp;" (5°)Tipo S"&amp;IF(MID(C315,3,3)="220","C",IF(MID(C315,3,3)="138","S",""))&amp;IF(MID(C315,10,1)="D",2,1)&amp;RIGHT(C315,2)</f>
        <v>Torre de suspensión tipo SC1 (5°)Tipo SC1+6</v>
      </c>
      <c r="E315" s="140" t="s">
        <v>5072</v>
      </c>
      <c r="F315" s="141">
        <v>0</v>
      </c>
      <c r="G315" s="142">
        <f>VLOOKUP(C315,'[8]Resumen Peso'!$B$1:$D$65536,3,0)*$C$14</f>
        <v>8964.0929637407007</v>
      </c>
      <c r="H315" s="143"/>
      <c r="I315" s="144"/>
      <c r="J315" s="111">
        <f>+VLOOKUP(C315,'[8]Resumen Peso'!$B$1:$D$65536,3,0)</f>
        <v>5565.7093116443066</v>
      </c>
      <c r="N315" s="118"/>
      <c r="O315" s="118"/>
      <c r="P315" s="118"/>
      <c r="Q315" s="118"/>
      <c r="R315" s="118"/>
    </row>
    <row r="316" spans="1:18" x14ac:dyDescent="0.2">
      <c r="A316" s="114"/>
      <c r="B316" s="139">
        <f t="shared" si="4"/>
        <v>300</v>
      </c>
      <c r="C316" s="115" t="s">
        <v>5371</v>
      </c>
      <c r="D316" s="112" t="str">
        <f>+"Torre de ángulo menor tipo A"&amp;IF(MID(C316,3,3)="220","C",IF(MID(C316,3,3)="138","S",""))&amp;IF(MID(C316,10,1)="D",2,1)&amp;" (30°)Tipo A"&amp;IF(MID(C316,3,3)="220","C",IF(MID(C316,3,3)="138","S",""))&amp;IF(MID(C316,10,1)="D",2,1)&amp;RIGHT(C316,2)</f>
        <v>Torre de ángulo menor tipo AC1 (30°)Tipo AC1-3</v>
      </c>
      <c r="E316" s="140" t="s">
        <v>5072</v>
      </c>
      <c r="F316" s="141">
        <v>0</v>
      </c>
      <c r="G316" s="142">
        <f>VLOOKUP(C316,'[8]Resumen Peso'!$B$1:$D$65536,3,0)*$C$14</f>
        <v>10049.468278837299</v>
      </c>
      <c r="H316" s="143"/>
      <c r="I316" s="144"/>
      <c r="J316" s="111">
        <f>+VLOOKUP(C316,'[8]Resumen Peso'!$B$1:$D$65536,3,0)</f>
        <v>6239.6072199209248</v>
      </c>
      <c r="N316" s="118"/>
      <c r="O316" s="118"/>
      <c r="P316" s="118"/>
      <c r="Q316" s="118"/>
      <c r="R316" s="118"/>
    </row>
    <row r="317" spans="1:18" x14ac:dyDescent="0.2">
      <c r="A317" s="114"/>
      <c r="B317" s="139">
        <f t="shared" si="4"/>
        <v>301</v>
      </c>
      <c r="C317" s="115" t="s">
        <v>5372</v>
      </c>
      <c r="D317" s="112" t="str">
        <f>+"Torre de ángulo menor tipo A"&amp;IF(MID(C317,3,3)="220","C",IF(MID(C317,3,3)="138","S",""))&amp;IF(MID(C317,10,1)="D",2,1)&amp;" (30°)Tipo A"&amp;IF(MID(C317,3,3)="220","C",IF(MID(C317,3,3)="138","S",""))&amp;IF(MID(C317,10,1)="D",2,1)&amp;RIGHT(C317,2)</f>
        <v>Torre de ángulo menor tipo AC1 (30°)Tipo AC1±0</v>
      </c>
      <c r="E317" s="140" t="s">
        <v>5072</v>
      </c>
      <c r="F317" s="141">
        <v>0</v>
      </c>
      <c r="G317" s="142">
        <f>VLOOKUP(C317,'[8]Resumen Peso'!$B$1:$D$65536,3,0)*$C$14</f>
        <v>11153.682884392119</v>
      </c>
      <c r="H317" s="143"/>
      <c r="I317" s="144"/>
      <c r="J317" s="111">
        <f>+VLOOKUP(C317,'[8]Resumen Peso'!$B$1:$D$65536,3,0)</f>
        <v>6925.2022418656215</v>
      </c>
      <c r="N317" s="118"/>
      <c r="O317" s="118"/>
      <c r="P317" s="118"/>
      <c r="Q317" s="118"/>
      <c r="R317" s="118"/>
    </row>
    <row r="318" spans="1:18" x14ac:dyDescent="0.2">
      <c r="A318" s="114"/>
      <c r="B318" s="139">
        <f t="shared" si="4"/>
        <v>302</v>
      </c>
      <c r="C318" s="115" t="s">
        <v>5373</v>
      </c>
      <c r="D318" s="112" t="str">
        <f>+"Torre de ángulo menor tipo A"&amp;IF(MID(C318,3,3)="220","C",IF(MID(C318,3,3)="138","S",""))&amp;IF(MID(C318,10,1)="D",2,1)&amp;" (30°)Tipo A"&amp;IF(MID(C318,3,3)="220","C",IF(MID(C318,3,3)="138","S",""))&amp;IF(MID(C318,10,1)="D",2,1)&amp;RIGHT(C318,2)</f>
        <v>Torre de ángulo menor tipo AC1 (30°)Tipo AC1+3</v>
      </c>
      <c r="E318" s="140" t="s">
        <v>5072</v>
      </c>
      <c r="F318" s="141">
        <v>0</v>
      </c>
      <c r="G318" s="142">
        <f>VLOOKUP(C318,'[8]Resumen Peso'!$B$1:$D$65536,3,0)*$C$14</f>
        <v>12257.897489946939</v>
      </c>
      <c r="H318" s="143"/>
      <c r="I318" s="144"/>
      <c r="J318" s="111">
        <f>+VLOOKUP(C318,'[8]Resumen Peso'!$B$1:$D$65536,3,0)</f>
        <v>7610.7972638103183</v>
      </c>
      <c r="N318" s="118"/>
      <c r="O318" s="118"/>
      <c r="P318" s="118"/>
      <c r="Q318" s="118"/>
      <c r="R318" s="118"/>
    </row>
    <row r="319" spans="1:18" x14ac:dyDescent="0.2">
      <c r="A319" s="114"/>
      <c r="B319" s="139">
        <f t="shared" si="4"/>
        <v>303</v>
      </c>
      <c r="C319" s="115" t="s">
        <v>5374</v>
      </c>
      <c r="D319" s="112" t="str">
        <f>+"Torre de ángulo mayor tipo B"&amp;IF(MID(C319,3,3)="220","C",IF(MID(C319,3,3)="138","S",""))&amp;IF(MID(C319,10,1)="D",2,1)&amp;" (65°)Tipo B"&amp;IF(MID(C319,3,3)="220","C",IF(MID(C319,3,3)="138","S",""))&amp;IF(MID(C319,10,1)="D",2,1)&amp;RIGHT(C319,2)</f>
        <v>Torre de ángulo mayor tipo BC1 (65°)Tipo BC1-3</v>
      </c>
      <c r="E319" s="140" t="s">
        <v>5072</v>
      </c>
      <c r="F319" s="141">
        <v>0</v>
      </c>
      <c r="G319" s="142">
        <f>VLOOKUP(C319,'[8]Resumen Peso'!$B$1:$D$65536,3,0)*$C$14</f>
        <v>13561.673789669303</v>
      </c>
      <c r="H319" s="143"/>
      <c r="I319" s="144"/>
      <c r="J319" s="111">
        <f>+VLOOKUP(C319,'[8]Resumen Peso'!$B$1:$D$65536,3,0)</f>
        <v>8420.2980042664749</v>
      </c>
      <c r="N319" s="118"/>
      <c r="O319" s="118"/>
      <c r="P319" s="118"/>
      <c r="Q319" s="118"/>
      <c r="R319" s="118"/>
    </row>
    <row r="320" spans="1:18" x14ac:dyDescent="0.2">
      <c r="A320" s="114"/>
      <c r="B320" s="139">
        <f t="shared" si="4"/>
        <v>304</v>
      </c>
      <c r="C320" s="115" t="s">
        <v>5375</v>
      </c>
      <c r="D320" s="112" t="str">
        <f>+"Torre de ángulo mayor tipo B"&amp;IF(MID(C320,3,3)="220","C",IF(MID(C320,3,3)="138","S",""))&amp;IF(MID(C320,10,1)="D",2,1)&amp;" (65°)Tipo B"&amp;IF(MID(C320,3,3)="220","C",IF(MID(C320,3,3)="138","S",""))&amp;IF(MID(C320,10,1)="D",2,1)&amp;RIGHT(C320,2)</f>
        <v>Torre de ángulo mayor tipo BC1 (65°)Tipo BC1±0</v>
      </c>
      <c r="E320" s="140" t="s">
        <v>5072</v>
      </c>
      <c r="F320" s="141">
        <v>0</v>
      </c>
      <c r="G320" s="142">
        <f>VLOOKUP(C320,'[8]Resumen Peso'!$B$1:$D$65536,3,0)*$C$14</f>
        <v>15102.086625466931</v>
      </c>
      <c r="H320" s="143"/>
      <c r="I320" s="144"/>
      <c r="J320" s="111">
        <f>+VLOOKUP(C320,'[8]Resumen Peso'!$B$1:$D$65536,3,0)</f>
        <v>9376.7238354860528</v>
      </c>
      <c r="N320" s="118"/>
      <c r="O320" s="118"/>
      <c r="P320" s="118"/>
      <c r="Q320" s="118"/>
      <c r="R320" s="118"/>
    </row>
    <row r="321" spans="1:18" x14ac:dyDescent="0.2">
      <c r="A321" s="114"/>
      <c r="B321" s="139">
        <f t="shared" si="4"/>
        <v>305</v>
      </c>
      <c r="C321" s="115" t="s">
        <v>5376</v>
      </c>
      <c r="D321" s="112" t="str">
        <f>+"Torre de ángulo mayor tipo B"&amp;IF(MID(C321,3,3)="220","C",IF(MID(C321,3,3)="138","S",""))&amp;IF(MID(C321,10,1)="D",2,1)&amp;" (65°)Tipo B"&amp;IF(MID(C321,3,3)="220","C",IF(MID(C321,3,3)="138","S",""))&amp;IF(MID(C321,10,1)="D",2,1)&amp;RIGHT(C321,2)</f>
        <v>Torre de ángulo mayor tipo BC1 (65°)Tipo BC1+3</v>
      </c>
      <c r="E321" s="140" t="s">
        <v>5072</v>
      </c>
      <c r="F321" s="141">
        <v>0</v>
      </c>
      <c r="G321" s="142">
        <f>VLOOKUP(C321,'[8]Resumen Peso'!$B$1:$D$65536,3,0)*$C$14</f>
        <v>16914.337020522966</v>
      </c>
      <c r="H321" s="143"/>
      <c r="I321" s="144"/>
      <c r="J321" s="111">
        <f>+VLOOKUP(C321,'[8]Resumen Peso'!$B$1:$D$65536,3,0)</f>
        <v>10501.930695744381</v>
      </c>
      <c r="N321" s="118"/>
      <c r="O321" s="118"/>
      <c r="P321" s="118"/>
      <c r="Q321" s="118"/>
      <c r="R321" s="118"/>
    </row>
    <row r="322" spans="1:18" x14ac:dyDescent="0.2">
      <c r="A322" s="114"/>
      <c r="B322" s="139">
        <f t="shared" si="4"/>
        <v>306</v>
      </c>
      <c r="C322" s="115" t="s">
        <v>5377</v>
      </c>
      <c r="D322" s="112" t="str">
        <f>+"Torre de anclaje, retención intermedia y terminal (15°) Tipo R"&amp;IF(MID(C322,3,3)="220","C",IF(MID(C322,3,3)="138","S",""))&amp;IF(MID(C322,10,1)="D",2,1)&amp;RIGHT(C322,2)</f>
        <v>Torre de anclaje, retención intermedia y terminal (15°) Tipo RC1-3</v>
      </c>
      <c r="E322" s="140" t="s">
        <v>5072</v>
      </c>
      <c r="F322" s="141">
        <v>0</v>
      </c>
      <c r="G322" s="142">
        <f>VLOOKUP(C322,'[8]Resumen Peso'!$B$1:$D$65536,3,0)*$C$14</f>
        <v>17461.530925223506</v>
      </c>
      <c r="H322" s="143"/>
      <c r="I322" s="144"/>
      <c r="J322" s="111">
        <f>+VLOOKUP(C322,'[8]Resumen Peso'!$B$1:$D$65536,3,0)</f>
        <v>10841.677530475545</v>
      </c>
      <c r="N322" s="118"/>
      <c r="O322" s="118"/>
      <c r="P322" s="118"/>
      <c r="Q322" s="118"/>
      <c r="R322" s="118"/>
    </row>
    <row r="323" spans="1:18" x14ac:dyDescent="0.2">
      <c r="A323" s="114"/>
      <c r="B323" s="139">
        <f t="shared" si="4"/>
        <v>307</v>
      </c>
      <c r="C323" s="115" t="s">
        <v>5378</v>
      </c>
      <c r="D323" s="112" t="str">
        <f>+"Torre de anclaje, retención intermedia y terminal (15°) Tipo R"&amp;IF(MID(C323,3,3)="220","C",IF(MID(C323,3,3)="138","S",""))&amp;IF(MID(C323,10,1)="D",2,1)&amp;RIGHT(C323,2)</f>
        <v>Torre de anclaje, retención intermedia y terminal (15°) Tipo RC1±0</v>
      </c>
      <c r="E323" s="140" t="s">
        <v>5072</v>
      </c>
      <c r="F323" s="141">
        <v>0</v>
      </c>
      <c r="G323" s="142">
        <f>VLOOKUP(C323,'[8]Resumen Peso'!$B$1:$D$65536,3,0)*$C$14</f>
        <v>19466.589660226873</v>
      </c>
      <c r="H323" s="143"/>
      <c r="I323" s="144"/>
      <c r="J323" s="111">
        <f>+VLOOKUP(C323,'[8]Resumen Peso'!$B$1:$D$65536,3,0)</f>
        <v>12086.597023941522</v>
      </c>
      <c r="N323" s="118"/>
      <c r="O323" s="118"/>
      <c r="P323" s="118"/>
      <c r="Q323" s="118"/>
      <c r="R323" s="118"/>
    </row>
    <row r="324" spans="1:18" x14ac:dyDescent="0.2">
      <c r="A324" s="114"/>
      <c r="B324" s="139">
        <f t="shared" si="4"/>
        <v>308</v>
      </c>
      <c r="C324" s="115" t="s">
        <v>5379</v>
      </c>
      <c r="D324" s="112" t="str">
        <f>+"Torre de anclaje, retención intermedia y terminal (15°) Tipo R"&amp;IF(MID(C324,3,3)="220","C",IF(MID(C324,3,3)="138","S",""))&amp;IF(MID(C324,10,1)="D",2,1)&amp;RIGHT(C324,2)</f>
        <v>Torre de anclaje, retención intermedia y terminal (15°) Tipo RC1+3</v>
      </c>
      <c r="E324" s="140" t="s">
        <v>5072</v>
      </c>
      <c r="F324" s="141">
        <v>0</v>
      </c>
      <c r="G324" s="142">
        <f>VLOOKUP(C324,'[8]Resumen Peso'!$B$1:$D$65536,3,0)*$C$14</f>
        <v>21471.648395230244</v>
      </c>
      <c r="H324" s="143"/>
      <c r="I324" s="144"/>
      <c r="J324" s="111">
        <f>+VLOOKUP(C324,'[8]Resumen Peso'!$B$1:$D$65536,3,0)</f>
        <v>13331.516517407499</v>
      </c>
      <c r="N324" s="118"/>
      <c r="O324" s="118"/>
      <c r="P324" s="118"/>
      <c r="Q324" s="118"/>
      <c r="R324" s="118"/>
    </row>
    <row r="325" spans="1:18" x14ac:dyDescent="0.2">
      <c r="A325" s="114"/>
      <c r="B325" s="139">
        <f t="shared" si="4"/>
        <v>309</v>
      </c>
      <c r="C325" s="115" t="s">
        <v>5380</v>
      </c>
      <c r="D325" s="112" t="str">
        <f>+"Torre de suspensión tipo S"&amp;IF(MID(C325,3,3)="220","C",IF(MID(C325,3,3)="138","S",""))&amp;IF(MID(C325,10,1)="D",2,1)&amp;" (5°)Tipo S"&amp;IF(MID(C325,3,3)="220","C",IF(MID(C325,3,3)="138","S",""))&amp;IF(MID(C325,10,1)="D",2,1)&amp;RIGHT(C325,2)</f>
        <v>Torre de suspensión tipo SC1 (5°)Tipo SC1-6</v>
      </c>
      <c r="E325" s="140" t="s">
        <v>5072</v>
      </c>
      <c r="F325" s="141">
        <v>0</v>
      </c>
      <c r="G325" s="142">
        <f>VLOOKUP(C325,'[8]Resumen Peso'!$B$1:$D$65536,3,0)*$C$14</f>
        <v>5286.9258093957596</v>
      </c>
      <c r="H325" s="143"/>
      <c r="I325" s="144"/>
      <c r="J325" s="111">
        <f>+VLOOKUP(C325,'[8]Resumen Peso'!$B$1:$D$65536,3,0)</f>
        <v>3282.5956096563486</v>
      </c>
      <c r="N325" s="118"/>
      <c r="O325" s="118"/>
      <c r="P325" s="118"/>
      <c r="Q325" s="118"/>
      <c r="R325" s="118"/>
    </row>
    <row r="326" spans="1:18" x14ac:dyDescent="0.2">
      <c r="A326" s="114"/>
      <c r="B326" s="139">
        <f t="shared" si="4"/>
        <v>310</v>
      </c>
      <c r="C326" s="115" t="s">
        <v>5381</v>
      </c>
      <c r="D326" s="112" t="str">
        <f>+"Torre de suspensión tipo S"&amp;IF(MID(C326,3,3)="220","C",IF(MID(C326,3,3)="138","S",""))&amp;IF(MID(C326,10,1)="D",2,1)&amp;" (5°)Tipo S"&amp;IF(MID(C326,3,3)="220","C",IF(MID(C326,3,3)="138","S",""))&amp;IF(MID(C326,10,1)="D",2,1)&amp;RIGHT(C326,2)</f>
        <v>Torre de suspensión tipo SC1 (5°)Tipo SC1-3</v>
      </c>
      <c r="E326" s="140" t="s">
        <v>5072</v>
      </c>
      <c r="F326" s="141">
        <v>0</v>
      </c>
      <c r="G326" s="142">
        <f>VLOOKUP(C326,'[8]Resumen Peso'!$B$1:$D$65536,3,0)*$C$14</f>
        <v>6049.0052053446971</v>
      </c>
      <c r="H326" s="143"/>
      <c r="I326" s="144"/>
      <c r="J326" s="111">
        <f>+VLOOKUP(C326,'[8]Resumen Peso'!$B$1:$D$65536,3,0)</f>
        <v>3755.7625443815878</v>
      </c>
      <c r="N326" s="118"/>
      <c r="O326" s="118"/>
      <c r="P326" s="118"/>
      <c r="Q326" s="118"/>
      <c r="R326" s="118"/>
    </row>
    <row r="327" spans="1:18" x14ac:dyDescent="0.2">
      <c r="A327" s="114"/>
      <c r="B327" s="139">
        <f t="shared" si="4"/>
        <v>311</v>
      </c>
      <c r="C327" s="115" t="s">
        <v>5382</v>
      </c>
      <c r="D327" s="112" t="str">
        <f>+"Torre de suspensión tipo S"&amp;IF(MID(C327,3,3)="220","C",IF(MID(C327,3,3)="138","S",""))&amp;IF(MID(C327,10,1)="D",2,1)&amp;" (5°)Tipo S"&amp;IF(MID(C327,3,3)="220","C",IF(MID(C327,3,3)="138","S",""))&amp;IF(MID(C327,10,1)="D",2,1)&amp;RIGHT(C327,2)</f>
        <v>Torre de suspensión tipo SC1 (5°)Tipo SC1±0</v>
      </c>
      <c r="E327" s="140" t="s">
        <v>5072</v>
      </c>
      <c r="F327" s="141">
        <v>0</v>
      </c>
      <c r="G327" s="142">
        <f>VLOOKUP(C327,'[8]Resumen Peso'!$B$1:$D$65536,3,0)*$C$14</f>
        <v>6804.2803209726626</v>
      </c>
      <c r="H327" s="143"/>
      <c r="I327" s="144"/>
      <c r="J327" s="111">
        <f>+VLOOKUP(C327,'[8]Resumen Peso'!$B$1:$D$65536,3,0)</f>
        <v>4224.7047743324947</v>
      </c>
      <c r="N327" s="118"/>
      <c r="O327" s="118"/>
      <c r="P327" s="118"/>
      <c r="Q327" s="118"/>
      <c r="R327" s="118"/>
    </row>
    <row r="328" spans="1:18" x14ac:dyDescent="0.2">
      <c r="A328" s="114"/>
      <c r="B328" s="139">
        <f t="shared" si="4"/>
        <v>312</v>
      </c>
      <c r="C328" s="115" t="s">
        <v>5383</v>
      </c>
      <c r="D328" s="112" t="str">
        <f>+"Torre de suspensión tipo S"&amp;IF(MID(C328,3,3)="220","C",IF(MID(C328,3,3)="138","S",""))&amp;IF(MID(C328,10,1)="D",2,1)&amp;" (5°)Tipo S"&amp;IF(MID(C328,3,3)="220","C",IF(MID(C328,3,3)="138","S",""))&amp;IF(MID(C328,10,1)="D",2,1)&amp;RIGHT(C328,2)</f>
        <v>Torre de suspensión tipo SC1 (5°)Tipo SC1+3</v>
      </c>
      <c r="E328" s="140" t="s">
        <v>5072</v>
      </c>
      <c r="F328" s="141">
        <v>0</v>
      </c>
      <c r="G328" s="142">
        <f>VLOOKUP(C328,'[8]Resumen Peso'!$B$1:$D$65536,3,0)*$C$14</f>
        <v>7552.7511562796562</v>
      </c>
      <c r="H328" s="143"/>
      <c r="I328" s="144"/>
      <c r="J328" s="111">
        <f>+VLOOKUP(C328,'[8]Resumen Peso'!$B$1:$D$65536,3,0)</f>
        <v>4689.4222995090695</v>
      </c>
      <c r="N328" s="118"/>
      <c r="O328" s="118"/>
      <c r="P328" s="118"/>
      <c r="Q328" s="118"/>
      <c r="R328" s="118"/>
    </row>
    <row r="329" spans="1:18" x14ac:dyDescent="0.2">
      <c r="A329" s="114"/>
      <c r="B329" s="139">
        <f t="shared" si="4"/>
        <v>313</v>
      </c>
      <c r="C329" s="115" t="s">
        <v>5384</v>
      </c>
      <c r="D329" s="112" t="str">
        <f>+"Torre de suspensión tipo S"&amp;IF(MID(C329,3,3)="220","C",IF(MID(C329,3,3)="138","S",""))&amp;IF(MID(C329,10,1)="D",2,1)&amp;" (5°)Tipo S"&amp;IF(MID(C329,3,3)="220","C",IF(MID(C329,3,3)="138","S",""))&amp;IF(MID(C329,10,1)="D",2,1)&amp;RIGHT(C329,2)</f>
        <v>Torre de suspensión tipo SC1 (5°)Tipo SC1+6</v>
      </c>
      <c r="E329" s="140" t="s">
        <v>5072</v>
      </c>
      <c r="F329" s="141">
        <v>0</v>
      </c>
      <c r="G329" s="142">
        <f>VLOOKUP(C329,'[8]Resumen Peso'!$B$1:$D$65536,3,0)*$C$14</f>
        <v>8301.2219915866481</v>
      </c>
      <c r="H329" s="143"/>
      <c r="I329" s="144"/>
      <c r="J329" s="111">
        <f>+VLOOKUP(C329,'[8]Resumen Peso'!$B$1:$D$65536,3,0)</f>
        <v>5154.1398246856434</v>
      </c>
      <c r="N329" s="118"/>
      <c r="O329" s="118"/>
      <c r="P329" s="118"/>
      <c r="Q329" s="118"/>
      <c r="R329" s="118"/>
    </row>
    <row r="330" spans="1:18" x14ac:dyDescent="0.2">
      <c r="A330" s="114"/>
      <c r="B330" s="139">
        <f t="shared" si="4"/>
        <v>314</v>
      </c>
      <c r="C330" s="115" t="s">
        <v>5385</v>
      </c>
      <c r="D330" s="112" t="str">
        <f>+"Torre de ángulo menor tipo A"&amp;IF(MID(C330,3,3)="220","C",IF(MID(C330,3,3)="138","S",""))&amp;IF(MID(C330,10,1)="D",2,1)&amp;" (30°)Tipo A"&amp;IF(MID(C330,3,3)="220","C",IF(MID(C330,3,3)="138","S",""))&amp;IF(MID(C330,10,1)="D",2,1)&amp;RIGHT(C330,2)</f>
        <v>Torre de ángulo menor tipo AC1 (30°)Tipo AC1-3</v>
      </c>
      <c r="E330" s="140" t="s">
        <v>5072</v>
      </c>
      <c r="F330" s="141">
        <v>0</v>
      </c>
      <c r="G330" s="142">
        <f>VLOOKUP(C330,'[8]Resumen Peso'!$B$1:$D$65536,3,0)*$C$14</f>
        <v>9306.33667204009</v>
      </c>
      <c r="H330" s="143"/>
      <c r="I330" s="144"/>
      <c r="J330" s="111">
        <f>+VLOOKUP(C330,'[8]Resumen Peso'!$B$1:$D$65536,3,0)</f>
        <v>5778.2047645404919</v>
      </c>
      <c r="N330" s="118"/>
      <c r="O330" s="118"/>
      <c r="P330" s="118"/>
      <c r="Q330" s="118"/>
      <c r="R330" s="118"/>
    </row>
    <row r="331" spans="1:18" x14ac:dyDescent="0.2">
      <c r="A331" s="114"/>
      <c r="B331" s="139">
        <f t="shared" si="4"/>
        <v>315</v>
      </c>
      <c r="C331" s="115" t="s">
        <v>5386</v>
      </c>
      <c r="D331" s="112" t="str">
        <f>+"Torre de ángulo menor tipo A"&amp;IF(MID(C331,3,3)="220","C",IF(MID(C331,3,3)="138","S",""))&amp;IF(MID(C331,10,1)="D",2,1)&amp;" (30°)Tipo A"&amp;IF(MID(C331,3,3)="220","C",IF(MID(C331,3,3)="138","S",""))&amp;IF(MID(C331,10,1)="D",2,1)&amp;RIGHT(C331,2)</f>
        <v>Torre de ángulo menor tipo AC1 (30°)Tipo AC1±0</v>
      </c>
      <c r="E331" s="140" t="s">
        <v>5072</v>
      </c>
      <c r="F331" s="141">
        <v>0</v>
      </c>
      <c r="G331" s="142">
        <f>VLOOKUP(C331,'[8]Resumen Peso'!$B$1:$D$65536,3,0)*$C$14</f>
        <v>10328.897527236502</v>
      </c>
      <c r="H331" s="143"/>
      <c r="I331" s="144"/>
      <c r="J331" s="111">
        <f>+VLOOKUP(C331,'[8]Resumen Peso'!$B$1:$D$65536,3,0)</f>
        <v>6413.1018474367274</v>
      </c>
      <c r="N331" s="118"/>
      <c r="O331" s="118"/>
      <c r="P331" s="118"/>
      <c r="Q331" s="118"/>
      <c r="R331" s="118"/>
    </row>
    <row r="332" spans="1:18" x14ac:dyDescent="0.2">
      <c r="A332" s="114"/>
      <c r="B332" s="139">
        <f t="shared" si="4"/>
        <v>316</v>
      </c>
      <c r="C332" s="115" t="s">
        <v>5387</v>
      </c>
      <c r="D332" s="112" t="str">
        <f>+"Torre de ángulo menor tipo A"&amp;IF(MID(C332,3,3)="220","C",IF(MID(C332,3,3)="138","S",""))&amp;IF(MID(C332,10,1)="D",2,1)&amp;" (30°)Tipo A"&amp;IF(MID(C332,3,3)="220","C",IF(MID(C332,3,3)="138","S",""))&amp;IF(MID(C332,10,1)="D",2,1)&amp;RIGHT(C332,2)</f>
        <v>Torre de ángulo menor tipo AC1 (30°)Tipo AC1+3</v>
      </c>
      <c r="E332" s="140" t="s">
        <v>5072</v>
      </c>
      <c r="F332" s="141">
        <v>0</v>
      </c>
      <c r="G332" s="142">
        <f>VLOOKUP(C332,'[8]Resumen Peso'!$B$1:$D$65536,3,0)*$C$14</f>
        <v>11351.458382432917</v>
      </c>
      <c r="H332" s="143"/>
      <c r="I332" s="144"/>
      <c r="J332" s="111">
        <f>+VLOOKUP(C332,'[8]Resumen Peso'!$B$1:$D$65536,3,0)</f>
        <v>7047.998930332963</v>
      </c>
      <c r="N332" s="118"/>
      <c r="O332" s="118"/>
      <c r="P332" s="118"/>
      <c r="Q332" s="118"/>
      <c r="R332" s="118"/>
    </row>
    <row r="333" spans="1:18" x14ac:dyDescent="0.2">
      <c r="A333" s="114"/>
      <c r="B333" s="139">
        <f t="shared" si="4"/>
        <v>317</v>
      </c>
      <c r="C333" s="115" t="s">
        <v>5388</v>
      </c>
      <c r="D333" s="112" t="str">
        <f>+"Torre de ángulo mayor tipo B"&amp;IF(MID(C333,3,3)="220","C",IF(MID(C333,3,3)="138","S",""))&amp;IF(MID(C333,10,1)="D",2,1)&amp;" (65°)Tipo B"&amp;IF(MID(C333,3,3)="220","C",IF(MID(C333,3,3)="138","S",""))&amp;IF(MID(C333,10,1)="D",2,1)&amp;RIGHT(C333,2)</f>
        <v>Torre de ángulo mayor tipo BC1 (65°)Tipo BC1-3</v>
      </c>
      <c r="E333" s="140" t="s">
        <v>5072</v>
      </c>
      <c r="F333" s="141">
        <v>0</v>
      </c>
      <c r="G333" s="142">
        <f>VLOOKUP(C333,'[8]Resumen Peso'!$B$1:$D$65536,3,0)*$C$14</f>
        <v>12558.823872186647</v>
      </c>
      <c r="H333" s="143"/>
      <c r="I333" s="144"/>
      <c r="J333" s="111">
        <f>+VLOOKUP(C333,'[8]Resumen Peso'!$B$1:$D$65536,3,0)</f>
        <v>7797.6392314835384</v>
      </c>
      <c r="N333" s="118"/>
      <c r="O333" s="118"/>
      <c r="P333" s="118"/>
      <c r="Q333" s="118"/>
      <c r="R333" s="118"/>
    </row>
    <row r="334" spans="1:18" x14ac:dyDescent="0.2">
      <c r="A334" s="114"/>
      <c r="B334" s="139">
        <f t="shared" si="4"/>
        <v>318</v>
      </c>
      <c r="C334" s="115" t="s">
        <v>5389</v>
      </c>
      <c r="D334" s="112" t="str">
        <f>+"Torre de ángulo mayor tipo B"&amp;IF(MID(C334,3,3)="220","C",IF(MID(C334,3,3)="138","S",""))&amp;IF(MID(C334,10,1)="D",2,1)&amp;" (65°)Tipo B"&amp;IF(MID(C334,3,3)="220","C",IF(MID(C334,3,3)="138","S",""))&amp;IF(MID(C334,10,1)="D",2,1)&amp;RIGHT(C334,2)</f>
        <v>Torre de ángulo mayor tipo BC1 (65°)Tipo BC1±0</v>
      </c>
      <c r="E334" s="140" t="s">
        <v>5072</v>
      </c>
      <c r="F334" s="141">
        <v>0</v>
      </c>
      <c r="G334" s="142">
        <f>VLOOKUP(C334,'[8]Resumen Peso'!$B$1:$D$65536,3,0)*$C$14</f>
        <v>13985.327251878227</v>
      </c>
      <c r="H334" s="143"/>
      <c r="I334" s="144"/>
      <c r="J334" s="111">
        <f>+VLOOKUP(C334,'[8]Resumen Peso'!$B$1:$D$65536,3,0)</f>
        <v>8683.33990142933</v>
      </c>
      <c r="N334" s="118"/>
      <c r="O334" s="118"/>
      <c r="P334" s="118"/>
      <c r="Q334" s="118"/>
      <c r="R334" s="118"/>
    </row>
    <row r="335" spans="1:18" x14ac:dyDescent="0.2">
      <c r="A335" s="114"/>
      <c r="B335" s="139">
        <f t="shared" si="4"/>
        <v>319</v>
      </c>
      <c r="C335" s="115" t="s">
        <v>5390</v>
      </c>
      <c r="D335" s="112" t="str">
        <f>+"Torre de ángulo mayor tipo B"&amp;IF(MID(C335,3,3)="220","C",IF(MID(C335,3,3)="138","S",""))&amp;IF(MID(C335,10,1)="D",2,1)&amp;" (65°)Tipo B"&amp;IF(MID(C335,3,3)="220","C",IF(MID(C335,3,3)="138","S",""))&amp;IF(MID(C335,10,1)="D",2,1)&amp;RIGHT(C335,2)</f>
        <v>Torre de ángulo mayor tipo BC1 (65°)Tipo BC1+3</v>
      </c>
      <c r="E335" s="140" t="s">
        <v>5072</v>
      </c>
      <c r="F335" s="141">
        <v>0</v>
      </c>
      <c r="G335" s="142">
        <f>VLOOKUP(C335,'[8]Resumen Peso'!$B$1:$D$65536,3,0)*$C$14</f>
        <v>15663.566522103616</v>
      </c>
      <c r="H335" s="143"/>
      <c r="I335" s="144"/>
      <c r="J335" s="111">
        <f>+VLOOKUP(C335,'[8]Resumen Peso'!$B$1:$D$65536,3,0)</f>
        <v>9725.340689600851</v>
      </c>
      <c r="N335" s="118"/>
      <c r="O335" s="118"/>
      <c r="P335" s="118"/>
      <c r="Q335" s="118"/>
      <c r="R335" s="118"/>
    </row>
    <row r="336" spans="1:18" x14ac:dyDescent="0.2">
      <c r="A336" s="114"/>
      <c r="B336" s="139">
        <f t="shared" si="4"/>
        <v>320</v>
      </c>
      <c r="C336" s="115" t="s">
        <v>5391</v>
      </c>
      <c r="D336" s="112" t="str">
        <f>+"Torre de anclaje, retención intermedia y terminal (15°) Tipo R"&amp;IF(MID(C336,3,3)="220","C",IF(MID(C336,3,3)="138","S",""))&amp;IF(MID(C336,10,1)="D",2,1)&amp;RIGHT(C336,2)</f>
        <v>Torre de anclaje, retención intermedia y terminal (15°) Tipo RC1-3</v>
      </c>
      <c r="E336" s="140" t="s">
        <v>5072</v>
      </c>
      <c r="F336" s="141">
        <v>0</v>
      </c>
      <c r="G336" s="142">
        <f>VLOOKUP(C336,'[8]Resumen Peso'!$B$1:$D$65536,3,0)*$C$14</f>
        <v>16170.296884420915</v>
      </c>
      <c r="H336" s="143"/>
      <c r="I336" s="144"/>
      <c r="J336" s="111">
        <f>+VLOOKUP(C336,'[8]Resumen Peso'!$B$1:$D$65536,3,0)</f>
        <v>10039.964144249338</v>
      </c>
      <c r="N336" s="118"/>
      <c r="O336" s="118"/>
      <c r="P336" s="118"/>
      <c r="Q336" s="118"/>
      <c r="R336" s="118"/>
    </row>
    <row r="337" spans="1:18" x14ac:dyDescent="0.2">
      <c r="A337" s="114"/>
      <c r="B337" s="139">
        <f t="shared" si="4"/>
        <v>321</v>
      </c>
      <c r="C337" s="115" t="s">
        <v>5392</v>
      </c>
      <c r="D337" s="112" t="str">
        <f>+"Torre de anclaje, retención intermedia y terminal (15°) Tipo R"&amp;IF(MID(C337,3,3)="220","C",IF(MID(C337,3,3)="138","S",""))&amp;IF(MID(C337,10,1)="D",2,1)&amp;RIGHT(C337,2)</f>
        <v>Torre de anclaje, retención intermedia y terminal (15°) Tipo RC1±0</v>
      </c>
      <c r="E337" s="140" t="s">
        <v>5072</v>
      </c>
      <c r="F337" s="141">
        <v>0</v>
      </c>
      <c r="G337" s="142">
        <f>VLOOKUP(C337,'[8]Resumen Peso'!$B$1:$D$65536,3,0)*$C$14</f>
        <v>18027.086827671032</v>
      </c>
      <c r="H337" s="143"/>
      <c r="I337" s="144"/>
      <c r="J337" s="111">
        <f>+VLOOKUP(C337,'[8]Resumen Peso'!$B$1:$D$65536,3,0)</f>
        <v>11192.825132942406</v>
      </c>
      <c r="N337" s="118"/>
      <c r="O337" s="118"/>
      <c r="P337" s="118"/>
      <c r="Q337" s="118"/>
      <c r="R337" s="118"/>
    </row>
    <row r="338" spans="1:18" x14ac:dyDescent="0.2">
      <c r="A338" s="114"/>
      <c r="B338" s="139">
        <f t="shared" ref="B338:B401" si="5">1+B337</f>
        <v>322</v>
      </c>
      <c r="C338" s="115" t="s">
        <v>5393</v>
      </c>
      <c r="D338" s="112" t="str">
        <f>+"Torre de anclaje, retención intermedia y terminal (15°) Tipo R"&amp;IF(MID(C338,3,3)="220","C",IF(MID(C338,3,3)="138","S",""))&amp;IF(MID(C338,10,1)="D",2,1)&amp;RIGHT(C338,2)</f>
        <v>Torre de anclaje, retención intermedia y terminal (15°) Tipo RC1+3</v>
      </c>
      <c r="E338" s="140" t="s">
        <v>5072</v>
      </c>
      <c r="F338" s="141">
        <v>0</v>
      </c>
      <c r="G338" s="142">
        <f>VLOOKUP(C338,'[8]Resumen Peso'!$B$1:$D$65536,3,0)*$C$14</f>
        <v>19883.87677092115</v>
      </c>
      <c r="H338" s="143"/>
      <c r="I338" s="144"/>
      <c r="J338" s="111">
        <f>+VLOOKUP(C338,'[8]Resumen Peso'!$B$1:$D$65536,3,0)</f>
        <v>12345.686121635474</v>
      </c>
      <c r="N338" s="118"/>
      <c r="O338" s="118"/>
      <c r="P338" s="118"/>
      <c r="Q338" s="118"/>
      <c r="R338" s="118"/>
    </row>
    <row r="339" spans="1:18" x14ac:dyDescent="0.2">
      <c r="A339" s="114"/>
      <c r="B339" s="139">
        <f t="shared" si="5"/>
        <v>323</v>
      </c>
      <c r="C339" s="115" t="s">
        <v>5394</v>
      </c>
      <c r="D339" s="112" t="str">
        <f>+"Torre de suspensión tipo S"&amp;IF(MID(C339,3,3)="220","C",IF(MID(C339,3,3)="138","S",""))&amp;IF(MID(C339,10,1)="D",2,1)&amp;" (5°)Tipo S"&amp;IF(MID(C339,3,3)="220","C",IF(MID(C339,3,3)="138","S",""))&amp;IF(MID(C339,10,1)="D",2,1)&amp;RIGHT(C339,2)</f>
        <v>Torre de suspensión tipo SC1 (5°)Tipo SC1-6</v>
      </c>
      <c r="E339" s="140" t="s">
        <v>5072</v>
      </c>
      <c r="F339" s="141">
        <v>0</v>
      </c>
      <c r="G339" s="142">
        <f>VLOOKUP(C339,'[8]Resumen Peso'!$B$1:$D$65536,3,0)*$C$14</f>
        <v>6131.5416258505338</v>
      </c>
      <c r="H339" s="143"/>
      <c r="I339" s="144"/>
      <c r="J339" s="111">
        <f>+VLOOKUP(C339,'[8]Resumen Peso'!$B$1:$D$65536,3,0)</f>
        <v>3807.0085238707861</v>
      </c>
      <c r="N339" s="118"/>
      <c r="O339" s="118"/>
      <c r="P339" s="118"/>
      <c r="Q339" s="118"/>
      <c r="R339" s="118"/>
    </row>
    <row r="340" spans="1:18" x14ac:dyDescent="0.2">
      <c r="A340" s="114"/>
      <c r="B340" s="139">
        <f t="shared" si="5"/>
        <v>324</v>
      </c>
      <c r="C340" s="115" t="s">
        <v>5395</v>
      </c>
      <c r="D340" s="112" t="str">
        <f>+"Torre de suspensión tipo S"&amp;IF(MID(C340,3,3)="220","C",IF(MID(C340,3,3)="138","S",""))&amp;IF(MID(C340,10,1)="D",2,1)&amp;" (5°)Tipo S"&amp;IF(MID(C340,3,3)="220","C",IF(MID(C340,3,3)="138","S",""))&amp;IF(MID(C340,10,1)="D",2,1)&amp;RIGHT(C340,2)</f>
        <v>Torre de suspensión tipo SC1 (5°)Tipo SC1-3</v>
      </c>
      <c r="E340" s="140" t="s">
        <v>5072</v>
      </c>
      <c r="F340" s="141">
        <v>0</v>
      </c>
      <c r="G340" s="142">
        <f>VLOOKUP(C340,'[8]Resumen Peso'!$B$1:$D$65536,3,0)*$C$14</f>
        <v>7015.3674457929528</v>
      </c>
      <c r="H340" s="143"/>
      <c r="I340" s="144"/>
      <c r="J340" s="111">
        <f>+VLOOKUP(C340,'[8]Resumen Peso'!$B$1:$D$65536,3,0)</f>
        <v>4355.7665092936022</v>
      </c>
      <c r="N340" s="118"/>
      <c r="O340" s="118"/>
      <c r="P340" s="118"/>
      <c r="Q340" s="118"/>
      <c r="R340" s="118"/>
    </row>
    <row r="341" spans="1:18" x14ac:dyDescent="0.2">
      <c r="A341" s="114"/>
      <c r="B341" s="139">
        <f t="shared" si="5"/>
        <v>325</v>
      </c>
      <c r="C341" s="115" t="s">
        <v>5396</v>
      </c>
      <c r="D341" s="112" t="str">
        <f>+"Torre de suspensión tipo S"&amp;IF(MID(C341,3,3)="220","C",IF(MID(C341,3,3)="138","S",""))&amp;IF(MID(C341,10,1)="D",2,1)&amp;" (5°)Tipo S"&amp;IF(MID(C341,3,3)="220","C",IF(MID(C341,3,3)="138","S",""))&amp;IF(MID(C341,10,1)="D",2,1)&amp;RIGHT(C341,2)</f>
        <v>Torre de suspensión tipo SC1 (5°)Tipo SC1±0</v>
      </c>
      <c r="E341" s="140" t="s">
        <v>5072</v>
      </c>
      <c r="F341" s="141">
        <v>0</v>
      </c>
      <c r="G341" s="142">
        <f>VLOOKUP(C341,'[8]Resumen Peso'!$B$1:$D$65536,3,0)*$C$14</f>
        <v>7891.3019637716006</v>
      </c>
      <c r="H341" s="143"/>
      <c r="I341" s="144"/>
      <c r="J341" s="111">
        <f>+VLOOKUP(C341,'[8]Resumen Peso'!$B$1:$D$65536,3,0)</f>
        <v>4899.6248698465715</v>
      </c>
      <c r="N341" s="118"/>
      <c r="O341" s="118"/>
      <c r="P341" s="118"/>
      <c r="Q341" s="118"/>
      <c r="R341" s="118"/>
    </row>
    <row r="342" spans="1:18" x14ac:dyDescent="0.2">
      <c r="A342" s="114"/>
      <c r="B342" s="139">
        <f t="shared" si="5"/>
        <v>326</v>
      </c>
      <c r="C342" s="115" t="s">
        <v>5397</v>
      </c>
      <c r="D342" s="112" t="str">
        <f>+"Torre de suspensión tipo S"&amp;IF(MID(C342,3,3)="220","C",IF(MID(C342,3,3)="138","S",""))&amp;IF(MID(C342,10,1)="D",2,1)&amp;" (5°)Tipo S"&amp;IF(MID(C342,3,3)="220","C",IF(MID(C342,3,3)="138","S",""))&amp;IF(MID(C342,10,1)="D",2,1)&amp;RIGHT(C342,2)</f>
        <v>Torre de suspensión tipo SC1 (5°)Tipo SC1+3</v>
      </c>
      <c r="E342" s="140" t="s">
        <v>5072</v>
      </c>
      <c r="F342" s="141">
        <v>0</v>
      </c>
      <c r="G342" s="142">
        <f>VLOOKUP(C342,'[8]Resumen Peso'!$B$1:$D$65536,3,0)*$C$14</f>
        <v>8759.3451797864782</v>
      </c>
      <c r="H342" s="143"/>
      <c r="I342" s="144"/>
      <c r="J342" s="111">
        <f>+VLOOKUP(C342,'[8]Resumen Peso'!$B$1:$D$65536,3,0)</f>
        <v>5438.583605529695</v>
      </c>
      <c r="N342" s="118"/>
      <c r="O342" s="118"/>
      <c r="P342" s="118"/>
      <c r="Q342" s="118"/>
      <c r="R342" s="118"/>
    </row>
    <row r="343" spans="1:18" x14ac:dyDescent="0.2">
      <c r="A343" s="114"/>
      <c r="B343" s="139">
        <f t="shared" si="5"/>
        <v>327</v>
      </c>
      <c r="C343" s="115" t="s">
        <v>5398</v>
      </c>
      <c r="D343" s="112" t="str">
        <f>+"Torre de suspensión tipo S"&amp;IF(MID(C343,3,3)="220","C",IF(MID(C343,3,3)="138","S",""))&amp;IF(MID(C343,10,1)="D",2,1)&amp;" (5°)Tipo S"&amp;IF(MID(C343,3,3)="220","C",IF(MID(C343,3,3)="138","S",""))&amp;IF(MID(C343,10,1)="D",2,1)&amp;RIGHT(C343,2)</f>
        <v>Torre de suspensión tipo SC1 (5°)Tipo SC1+6</v>
      </c>
      <c r="E343" s="140" t="s">
        <v>5072</v>
      </c>
      <c r="F343" s="141">
        <v>0</v>
      </c>
      <c r="G343" s="142">
        <f>VLOOKUP(C343,'[8]Resumen Peso'!$B$1:$D$65536,3,0)*$C$14</f>
        <v>9627.3883958013521</v>
      </c>
      <c r="H343" s="143"/>
      <c r="I343" s="144"/>
      <c r="J343" s="111">
        <f>+VLOOKUP(C343,'[8]Resumen Peso'!$B$1:$D$65536,3,0)</f>
        <v>5977.5423412128175</v>
      </c>
      <c r="N343" s="118"/>
      <c r="O343" s="118"/>
      <c r="P343" s="118"/>
      <c r="Q343" s="118"/>
      <c r="R343" s="118"/>
    </row>
    <row r="344" spans="1:18" x14ac:dyDescent="0.2">
      <c r="A344" s="114"/>
      <c r="B344" s="139">
        <f t="shared" si="5"/>
        <v>328</v>
      </c>
      <c r="C344" s="115" t="s">
        <v>5399</v>
      </c>
      <c r="D344" s="112" t="str">
        <f>+"Torre de ángulo menor tipo A"&amp;IF(MID(C344,3,3)="220","C",IF(MID(C344,3,3)="138","S",""))&amp;IF(MID(C344,10,1)="D",2,1)&amp;" (30°)Tipo A"&amp;IF(MID(C344,3,3)="220","C",IF(MID(C344,3,3)="138","S",""))&amp;IF(MID(C344,10,1)="D",2,1)&amp;RIGHT(C344,2)</f>
        <v>Torre de ángulo menor tipo AC1 (30°)Tipo AC1-3</v>
      </c>
      <c r="E344" s="140" t="s">
        <v>5072</v>
      </c>
      <c r="F344" s="141">
        <v>0</v>
      </c>
      <c r="G344" s="142">
        <f>VLOOKUP(C344,'[8]Resumen Peso'!$B$1:$D$65536,3,0)*$C$14</f>
        <v>10793.075739285765</v>
      </c>
      <c r="H344" s="143"/>
      <c r="I344" s="144"/>
      <c r="J344" s="111">
        <f>+VLOOKUP(C344,'[8]Resumen Peso'!$B$1:$D$65536,3,0)</f>
        <v>6701.3051277368131</v>
      </c>
      <c r="N344" s="118"/>
      <c r="O344" s="118"/>
      <c r="P344" s="118"/>
      <c r="Q344" s="118"/>
      <c r="R344" s="118"/>
    </row>
    <row r="345" spans="1:18" x14ac:dyDescent="0.2">
      <c r="A345" s="114"/>
      <c r="B345" s="139">
        <f t="shared" si="5"/>
        <v>329</v>
      </c>
      <c r="C345" s="115" t="s">
        <v>5400</v>
      </c>
      <c r="D345" s="112" t="str">
        <f>+"Torre de ángulo menor tipo A"&amp;IF(MID(C345,3,3)="220","C",IF(MID(C345,3,3)="138","S",""))&amp;IF(MID(C345,10,1)="D",2,1)&amp;" (30°)Tipo A"&amp;IF(MID(C345,3,3)="220","C",IF(MID(C345,3,3)="138","S",""))&amp;IF(MID(C345,10,1)="D",2,1)&amp;RIGHT(C345,2)</f>
        <v>Torre de ángulo menor tipo AC1 (30°)Tipo AC1±0</v>
      </c>
      <c r="E345" s="140" t="s">
        <v>5072</v>
      </c>
      <c r="F345" s="141">
        <v>0</v>
      </c>
      <c r="G345" s="142">
        <f>VLOOKUP(C345,'[8]Resumen Peso'!$B$1:$D$65536,3,0)*$C$14</f>
        <v>11978.996381005289</v>
      </c>
      <c r="H345" s="143"/>
      <c r="I345" s="144"/>
      <c r="J345" s="111">
        <f>+VLOOKUP(C345,'[8]Resumen Peso'!$B$1:$D$65536,3,0)</f>
        <v>7437.6305524270956</v>
      </c>
      <c r="N345" s="118"/>
      <c r="O345" s="118"/>
      <c r="P345" s="118"/>
      <c r="Q345" s="118"/>
      <c r="R345" s="118"/>
    </row>
    <row r="346" spans="1:18" x14ac:dyDescent="0.2">
      <c r="A346" s="114"/>
      <c r="B346" s="139">
        <f t="shared" si="5"/>
        <v>330</v>
      </c>
      <c r="C346" s="115" t="s">
        <v>5401</v>
      </c>
      <c r="D346" s="112" t="str">
        <f>+"Torre de ángulo menor tipo A"&amp;IF(MID(C346,3,3)="220","C",IF(MID(C346,3,3)="138","S",""))&amp;IF(MID(C346,10,1)="D",2,1)&amp;" (30°)Tipo A"&amp;IF(MID(C346,3,3)="220","C",IF(MID(C346,3,3)="138","S",""))&amp;IF(MID(C346,10,1)="D",2,1)&amp;RIGHT(C346,2)</f>
        <v>Torre de ángulo menor tipo AC1 (30°)Tipo AC1+3</v>
      </c>
      <c r="E346" s="140" t="s">
        <v>5072</v>
      </c>
      <c r="F346" s="141">
        <v>0</v>
      </c>
      <c r="G346" s="142">
        <f>VLOOKUP(C346,'[8]Resumen Peso'!$B$1:$D$65536,3,0)*$C$14</f>
        <v>13164.917022724812</v>
      </c>
      <c r="H346" s="143"/>
      <c r="I346" s="144"/>
      <c r="J346" s="111">
        <f>+VLOOKUP(C346,'[8]Resumen Peso'!$B$1:$D$65536,3,0)</f>
        <v>8173.9559771173781</v>
      </c>
      <c r="N346" s="118"/>
      <c r="O346" s="118"/>
      <c r="P346" s="118"/>
      <c r="Q346" s="118"/>
      <c r="R346" s="118"/>
    </row>
    <row r="347" spans="1:18" x14ac:dyDescent="0.2">
      <c r="A347" s="114"/>
      <c r="B347" s="139">
        <f t="shared" si="5"/>
        <v>331</v>
      </c>
      <c r="C347" s="115" t="s">
        <v>5402</v>
      </c>
      <c r="D347" s="112" t="str">
        <f>+"Torre de ángulo mayor tipo B"&amp;IF(MID(C347,3,3)="220","C",IF(MID(C347,3,3)="138","S",""))&amp;IF(MID(C347,10,1)="D",2,1)&amp;" (65°)Tipo B"&amp;IF(MID(C347,3,3)="220","C",IF(MID(C347,3,3)="138","S",""))&amp;IF(MID(C347,10,1)="D",2,1)&amp;RIGHT(C347,2)</f>
        <v>Torre de ángulo mayor tipo BC1 (65°)Tipo BC1-3</v>
      </c>
      <c r="E347" s="140" t="s">
        <v>5072</v>
      </c>
      <c r="F347" s="141">
        <v>0</v>
      </c>
      <c r="G347" s="142">
        <f>VLOOKUP(C347,'[8]Resumen Peso'!$B$1:$D$65536,3,0)*$C$14</f>
        <v>14565.165867693284</v>
      </c>
      <c r="H347" s="143"/>
      <c r="I347" s="144"/>
      <c r="J347" s="111">
        <f>+VLOOKUP(C347,'[8]Resumen Peso'!$B$1:$D$65536,3,0)</f>
        <v>9043.3554876516864</v>
      </c>
      <c r="N347" s="118"/>
      <c r="O347" s="118"/>
      <c r="P347" s="118"/>
      <c r="Q347" s="118"/>
      <c r="R347" s="118"/>
    </row>
    <row r="348" spans="1:18" x14ac:dyDescent="0.2">
      <c r="A348" s="114"/>
      <c r="B348" s="139">
        <f t="shared" si="5"/>
        <v>332</v>
      </c>
      <c r="C348" s="115" t="s">
        <v>5403</v>
      </c>
      <c r="D348" s="112" t="str">
        <f>+"Torre de ángulo mayor tipo B"&amp;IF(MID(C348,3,3)="220","C",IF(MID(C348,3,3)="138","S",""))&amp;IF(MID(C348,10,1)="D",2,1)&amp;" (65°)Tipo B"&amp;IF(MID(C348,3,3)="220","C",IF(MID(C348,3,3)="138","S",""))&amp;IF(MID(C348,10,1)="D",2,1)&amp;RIGHT(C348,2)</f>
        <v>Torre de ángulo mayor tipo BC1 (65°)Tipo BC1±0</v>
      </c>
      <c r="E348" s="140" t="s">
        <v>5072</v>
      </c>
      <c r="F348" s="141">
        <v>0</v>
      </c>
      <c r="G348" s="142">
        <f>VLOOKUP(C348,'[8]Resumen Peso'!$B$1:$D$65536,3,0)*$C$14</f>
        <v>16219.561099881163</v>
      </c>
      <c r="H348" s="143"/>
      <c r="I348" s="144"/>
      <c r="J348" s="111">
        <f>+VLOOKUP(C348,'[8]Resumen Peso'!$B$1:$D$65536,3,0)</f>
        <v>10070.551767986288</v>
      </c>
      <c r="N348" s="118"/>
      <c r="O348" s="118"/>
      <c r="P348" s="118"/>
      <c r="Q348" s="118"/>
      <c r="R348" s="118"/>
    </row>
    <row r="349" spans="1:18" x14ac:dyDescent="0.2">
      <c r="A349" s="114"/>
      <c r="B349" s="139">
        <f t="shared" si="5"/>
        <v>333</v>
      </c>
      <c r="C349" s="115" t="s">
        <v>5404</v>
      </c>
      <c r="D349" s="112" t="str">
        <f>+"Torre de ángulo mayor tipo B"&amp;IF(MID(C349,3,3)="220","C",IF(MID(C349,3,3)="138","S",""))&amp;IF(MID(C349,10,1)="D",2,1)&amp;" (65°)Tipo B"&amp;IF(MID(C349,3,3)="220","C",IF(MID(C349,3,3)="138","S",""))&amp;IF(MID(C349,10,1)="D",2,1)&amp;RIGHT(C349,2)</f>
        <v>Torre de ángulo mayor tipo BC1 (65°)Tipo BC1+3</v>
      </c>
      <c r="E349" s="140" t="s">
        <v>5072</v>
      </c>
      <c r="F349" s="141">
        <v>0</v>
      </c>
      <c r="G349" s="142">
        <f>VLOOKUP(C349,'[8]Resumen Peso'!$B$1:$D$65536,3,0)*$C$14</f>
        <v>18165.908431866901</v>
      </c>
      <c r="H349" s="143"/>
      <c r="I349" s="144"/>
      <c r="J349" s="111">
        <f>+VLOOKUP(C349,'[8]Resumen Peso'!$B$1:$D$65536,3,0)</f>
        <v>11279.017980144643</v>
      </c>
      <c r="N349" s="118"/>
      <c r="O349" s="118"/>
      <c r="P349" s="118"/>
      <c r="Q349" s="118"/>
      <c r="R349" s="118"/>
    </row>
    <row r="350" spans="1:18" x14ac:dyDescent="0.2">
      <c r="A350" s="114"/>
      <c r="B350" s="139">
        <f t="shared" si="5"/>
        <v>334</v>
      </c>
      <c r="C350" s="115" t="s">
        <v>5405</v>
      </c>
      <c r="D350" s="112" t="str">
        <f>+"Torre de anclaje, retención intermedia y terminal (15°) Tipo R"&amp;IF(MID(C350,3,3)="220","C",IF(MID(C350,3,3)="138","S",""))&amp;IF(MID(C350,10,1)="D",2,1)&amp;RIGHT(C350,2)</f>
        <v>Torre de anclaje, retención intermedia y terminal (15°) Tipo RC1-3</v>
      </c>
      <c r="E350" s="140" t="s">
        <v>5072</v>
      </c>
      <c r="F350" s="141">
        <v>0</v>
      </c>
      <c r="G350" s="142">
        <f>VLOOKUP(C350,'[8]Resumen Peso'!$B$1:$D$65536,3,0)*$C$14</f>
        <v>18753.591789198894</v>
      </c>
      <c r="H350" s="143"/>
      <c r="I350" s="144"/>
      <c r="J350" s="111">
        <f>+VLOOKUP(C350,'[8]Resumen Peso'!$B$1:$D$65536,3,0)</f>
        <v>11643.904282354088</v>
      </c>
      <c r="N350" s="118"/>
      <c r="O350" s="118"/>
      <c r="P350" s="118"/>
      <c r="Q350" s="118"/>
      <c r="R350" s="118"/>
    </row>
    <row r="351" spans="1:18" x14ac:dyDescent="0.2">
      <c r="A351" s="114"/>
      <c r="B351" s="139">
        <f t="shared" si="5"/>
        <v>335</v>
      </c>
      <c r="C351" s="115" t="s">
        <v>5406</v>
      </c>
      <c r="D351" s="112" t="str">
        <f>+"Torre de anclaje, retención intermedia y terminal (15°) Tipo R"&amp;IF(MID(C351,3,3)="220","C",IF(MID(C351,3,3)="138","S",""))&amp;IF(MID(C351,10,1)="D",2,1)&amp;RIGHT(C351,2)</f>
        <v>Torre de anclaje, retención intermedia y terminal (15°) Tipo RC1±0</v>
      </c>
      <c r="E351" s="140" t="s">
        <v>5072</v>
      </c>
      <c r="F351" s="141">
        <v>0</v>
      </c>
      <c r="G351" s="142">
        <f>VLOOKUP(C351,'[8]Resumen Peso'!$B$1:$D$65536,3,0)*$C$14</f>
        <v>20907.014257746818</v>
      </c>
      <c r="H351" s="143"/>
      <c r="I351" s="144"/>
      <c r="J351" s="111">
        <f>+VLOOKUP(C351,'[8]Resumen Peso'!$B$1:$D$65536,3,0)</f>
        <v>12980.941228934324</v>
      </c>
      <c r="N351" s="118"/>
      <c r="O351" s="118"/>
      <c r="P351" s="118"/>
      <c r="Q351" s="118"/>
      <c r="R351" s="118"/>
    </row>
    <row r="352" spans="1:18" x14ac:dyDescent="0.2">
      <c r="A352" s="114"/>
      <c r="B352" s="139">
        <f t="shared" si="5"/>
        <v>336</v>
      </c>
      <c r="C352" s="115" t="s">
        <v>5407</v>
      </c>
      <c r="D352" s="112" t="str">
        <f>+"Torre de anclaje, retención intermedia y terminal (15°) Tipo R"&amp;IF(MID(C352,3,3)="220","C",IF(MID(C352,3,3)="138","S",""))&amp;IF(MID(C352,10,1)="D",2,1)&amp;RIGHT(C352,2)</f>
        <v>Torre de anclaje, retención intermedia y terminal (15°) Tipo RC1+3</v>
      </c>
      <c r="E352" s="140" t="s">
        <v>5072</v>
      </c>
      <c r="F352" s="141">
        <v>0</v>
      </c>
      <c r="G352" s="142">
        <f>VLOOKUP(C352,'[8]Resumen Peso'!$B$1:$D$65536,3,0)*$C$14</f>
        <v>23060.436726294738</v>
      </c>
      <c r="H352" s="143"/>
      <c r="I352" s="144"/>
      <c r="J352" s="111">
        <f>+VLOOKUP(C352,'[8]Resumen Peso'!$B$1:$D$65536,3,0)</f>
        <v>14317.97817551456</v>
      </c>
      <c r="N352" s="118"/>
      <c r="O352" s="118"/>
      <c r="P352" s="118"/>
      <c r="Q352" s="118"/>
      <c r="R352" s="118"/>
    </row>
    <row r="353" spans="1:18" x14ac:dyDescent="0.2">
      <c r="A353" s="114"/>
      <c r="B353" s="139">
        <f t="shared" si="5"/>
        <v>337</v>
      </c>
      <c r="C353" s="115" t="s">
        <v>5408</v>
      </c>
      <c r="D353" s="112" t="str">
        <f>+"Torre de suspensión tipo S"&amp;IF(MID(C353,3,3)="220","C",IF(MID(C353,3,3)="138","S",""))&amp;IF(MID(C353,10,1)="D",2,1)&amp;" (5°)Tipo S"&amp;IF(MID(C353,3,3)="220","C",IF(MID(C353,3,3)="138","S",""))&amp;IF(MID(C353,10,1)="D",2,1)&amp;RIGHT(C353,2)</f>
        <v>Torre de suspensión tipo SC1 (5°)Tipo SC1-6</v>
      </c>
      <c r="E353" s="140" t="s">
        <v>5072</v>
      </c>
      <c r="F353" s="141">
        <v>0</v>
      </c>
      <c r="G353" s="142">
        <f>VLOOKUP(C353,'[8]Resumen Peso'!$B$1:$D$65536,3,0)*$C$14</f>
        <v>6567.5868350759711</v>
      </c>
      <c r="H353" s="143"/>
      <c r="I353" s="144"/>
      <c r="J353" s="111">
        <f>+VLOOKUP(C353,'[8]Resumen Peso'!$B$1:$D$65536,3,0)</f>
        <v>4077.7443240349071</v>
      </c>
      <c r="N353" s="118"/>
      <c r="O353" s="118"/>
      <c r="P353" s="118"/>
      <c r="Q353" s="118"/>
      <c r="R353" s="118"/>
    </row>
    <row r="354" spans="1:18" x14ac:dyDescent="0.2">
      <c r="A354" s="114"/>
      <c r="B354" s="139">
        <f t="shared" si="5"/>
        <v>338</v>
      </c>
      <c r="C354" s="115" t="s">
        <v>5409</v>
      </c>
      <c r="D354" s="112" t="str">
        <f>+"Torre de suspensión tipo S"&amp;IF(MID(C354,3,3)="220","C",IF(MID(C354,3,3)="138","S",""))&amp;IF(MID(C354,10,1)="D",2,1)&amp;" (5°)Tipo S"&amp;IF(MID(C354,3,3)="220","C",IF(MID(C354,3,3)="138","S",""))&amp;IF(MID(C354,10,1)="D",2,1)&amp;RIGHT(C354,2)</f>
        <v>Torre de suspensión tipo SC1 (5°)Tipo SC1-3</v>
      </c>
      <c r="E354" s="140" t="s">
        <v>5072</v>
      </c>
      <c r="F354" s="141">
        <v>0</v>
      </c>
      <c r="G354" s="142">
        <f>VLOOKUP(C354,'[8]Resumen Peso'!$B$1:$D$65536,3,0)*$C$14</f>
        <v>7514.266018510345</v>
      </c>
      <c r="H354" s="143"/>
      <c r="I354" s="144"/>
      <c r="J354" s="111">
        <f>+VLOOKUP(C354,'[8]Resumen Peso'!$B$1:$D$65536,3,0)</f>
        <v>4665.5272896615606</v>
      </c>
      <c r="N354" s="118"/>
      <c r="O354" s="118"/>
      <c r="P354" s="118"/>
      <c r="Q354" s="118"/>
      <c r="R354" s="118"/>
    </row>
    <row r="355" spans="1:18" x14ac:dyDescent="0.2">
      <c r="A355" s="114"/>
      <c r="B355" s="139">
        <f t="shared" si="5"/>
        <v>339</v>
      </c>
      <c r="C355" s="115" t="s">
        <v>5410</v>
      </c>
      <c r="D355" s="112" t="str">
        <f>+"Torre de suspensión tipo S"&amp;IF(MID(C355,3,3)="220","C",IF(MID(C355,3,3)="138","S",""))&amp;IF(MID(C355,10,1)="D",2,1)&amp;" (5°)Tipo S"&amp;IF(MID(C355,3,3)="220","C",IF(MID(C355,3,3)="138","S",""))&amp;IF(MID(C355,10,1)="D",2,1)&amp;RIGHT(C355,2)</f>
        <v>Torre de suspensión tipo SC1 (5°)Tipo SC1±0</v>
      </c>
      <c r="E355" s="140" t="s">
        <v>5072</v>
      </c>
      <c r="F355" s="141">
        <v>0</v>
      </c>
      <c r="G355" s="142">
        <f>VLOOKUP(C355,'[8]Resumen Peso'!$B$1:$D$65536,3,0)*$C$14</f>
        <v>8452.4927092354828</v>
      </c>
      <c r="H355" s="143"/>
      <c r="I355" s="144"/>
      <c r="J355" s="111">
        <f>+VLOOKUP(C355,'[8]Resumen Peso'!$B$1:$D$65536,3,0)</f>
        <v>5248.0621930951183</v>
      </c>
      <c r="N355" s="118"/>
      <c r="O355" s="118"/>
      <c r="P355" s="118"/>
      <c r="Q355" s="118"/>
      <c r="R355" s="118"/>
    </row>
    <row r="356" spans="1:18" x14ac:dyDescent="0.2">
      <c r="A356" s="114"/>
      <c r="B356" s="139">
        <f t="shared" si="5"/>
        <v>340</v>
      </c>
      <c r="C356" s="115" t="s">
        <v>5411</v>
      </c>
      <c r="D356" s="112" t="str">
        <f>+"Torre de suspensión tipo S"&amp;IF(MID(C356,3,3)="220","C",IF(MID(C356,3,3)="138","S",""))&amp;IF(MID(C356,10,1)="D",2,1)&amp;" (5°)Tipo S"&amp;IF(MID(C356,3,3)="220","C",IF(MID(C356,3,3)="138","S",""))&amp;IF(MID(C356,10,1)="D",2,1)&amp;RIGHT(C356,2)</f>
        <v>Torre de suspensión tipo SC1 (5°)Tipo SC1+3</v>
      </c>
      <c r="E356" s="140" t="s">
        <v>5072</v>
      </c>
      <c r="F356" s="141">
        <v>0</v>
      </c>
      <c r="G356" s="142">
        <f>VLOOKUP(C356,'[8]Resumen Peso'!$B$1:$D$65536,3,0)*$C$14</f>
        <v>9382.2669072513872</v>
      </c>
      <c r="H356" s="143"/>
      <c r="I356" s="144"/>
      <c r="J356" s="111">
        <f>+VLOOKUP(C356,'[8]Resumen Peso'!$B$1:$D$65536,3,0)</f>
        <v>5825.3490343355816</v>
      </c>
      <c r="N356" s="118"/>
      <c r="O356" s="118"/>
      <c r="P356" s="118"/>
      <c r="Q356" s="118"/>
      <c r="R356" s="118"/>
    </row>
    <row r="357" spans="1:18" x14ac:dyDescent="0.2">
      <c r="A357" s="114"/>
      <c r="B357" s="139">
        <f t="shared" si="5"/>
        <v>341</v>
      </c>
      <c r="C357" s="115" t="s">
        <v>5412</v>
      </c>
      <c r="D357" s="112" t="str">
        <f>+"Torre de suspensión tipo S"&amp;IF(MID(C357,3,3)="220","C",IF(MID(C357,3,3)="138","S",""))&amp;IF(MID(C357,10,1)="D",2,1)&amp;" (5°)Tipo S"&amp;IF(MID(C357,3,3)="220","C",IF(MID(C357,3,3)="138","S",""))&amp;IF(MID(C357,10,1)="D",2,1)&amp;RIGHT(C357,2)</f>
        <v>Torre de suspensión tipo SC1 (5°)Tipo SC1+6</v>
      </c>
      <c r="E357" s="140" t="s">
        <v>5072</v>
      </c>
      <c r="F357" s="141">
        <v>0</v>
      </c>
      <c r="G357" s="142">
        <f>VLOOKUP(C357,'[8]Resumen Peso'!$B$1:$D$65536,3,0)*$C$14</f>
        <v>10312.041105267288</v>
      </c>
      <c r="H357" s="143"/>
      <c r="I357" s="144"/>
      <c r="J357" s="111">
        <f>+VLOOKUP(C357,'[8]Resumen Peso'!$B$1:$D$65536,3,0)</f>
        <v>6402.6358755760439</v>
      </c>
      <c r="N357" s="118"/>
      <c r="O357" s="118"/>
      <c r="P357" s="118"/>
      <c r="Q357" s="118"/>
      <c r="R357" s="118"/>
    </row>
    <row r="358" spans="1:18" x14ac:dyDescent="0.2">
      <c r="A358" s="114"/>
      <c r="B358" s="139">
        <f t="shared" si="5"/>
        <v>342</v>
      </c>
      <c r="C358" s="115" t="s">
        <v>5413</v>
      </c>
      <c r="D358" s="112" t="str">
        <f>+"Torre de ángulo menor tipo A"&amp;IF(MID(C358,3,3)="220","C",IF(MID(C358,3,3)="138","S",""))&amp;IF(MID(C358,10,1)="D",2,1)&amp;" (30°)Tipo A"&amp;IF(MID(C358,3,3)="220","C",IF(MID(C358,3,3)="138","S",""))&amp;IF(MID(C358,10,1)="D",2,1)&amp;RIGHT(C358,2)</f>
        <v>Torre de ángulo menor tipo AC1 (30°)Tipo AC1-3</v>
      </c>
      <c r="E358" s="140" t="s">
        <v>5072</v>
      </c>
      <c r="F358" s="141">
        <v>0</v>
      </c>
      <c r="G358" s="142">
        <f>VLOOKUP(C358,'[8]Resumen Peso'!$B$1:$D$65536,3,0)*$C$14</f>
        <v>11560.626423290138</v>
      </c>
      <c r="H358" s="143"/>
      <c r="I358" s="144"/>
      <c r="J358" s="111">
        <f>+VLOOKUP(C358,'[8]Resumen Peso'!$B$1:$D$65536,3,0)</f>
        <v>7177.8691266156693</v>
      </c>
      <c r="N358" s="118"/>
      <c r="O358" s="118"/>
      <c r="P358" s="118"/>
      <c r="Q358" s="118"/>
      <c r="R358" s="118"/>
    </row>
    <row r="359" spans="1:18" x14ac:dyDescent="0.2">
      <c r="A359" s="114"/>
      <c r="B359" s="139">
        <f t="shared" si="5"/>
        <v>343</v>
      </c>
      <c r="C359" s="115" t="s">
        <v>5414</v>
      </c>
      <c r="D359" s="112" t="str">
        <f>+"Torre de ángulo menor tipo A"&amp;IF(MID(C359,3,3)="220","C",IF(MID(C359,3,3)="138","S",""))&amp;IF(MID(C359,10,1)="D",2,1)&amp;" (30°)Tipo A"&amp;IF(MID(C359,3,3)="220","C",IF(MID(C359,3,3)="138","S",""))&amp;IF(MID(C359,10,1)="D",2,1)&amp;RIGHT(C359,2)</f>
        <v>Torre de ángulo menor tipo AC1 (30°)Tipo AC1±0</v>
      </c>
      <c r="E359" s="140" t="s">
        <v>5072</v>
      </c>
      <c r="F359" s="141">
        <v>0</v>
      </c>
      <c r="G359" s="142">
        <f>VLOOKUP(C359,'[8]Resumen Peso'!$B$1:$D$65536,3,0)*$C$14</f>
        <v>12830.883932619465</v>
      </c>
      <c r="H359" s="143"/>
      <c r="I359" s="144"/>
      <c r="J359" s="111">
        <f>+VLOOKUP(C359,'[8]Resumen Peso'!$B$1:$D$65536,3,0)</f>
        <v>7966.55840911839</v>
      </c>
      <c r="N359" s="118"/>
      <c r="O359" s="118"/>
      <c r="P359" s="118"/>
      <c r="Q359" s="118"/>
      <c r="R359" s="118"/>
    </row>
    <row r="360" spans="1:18" x14ac:dyDescent="0.2">
      <c r="A360" s="114"/>
      <c r="B360" s="139">
        <f t="shared" si="5"/>
        <v>344</v>
      </c>
      <c r="C360" s="115" t="s">
        <v>5415</v>
      </c>
      <c r="D360" s="112" t="str">
        <f>+"Torre de ángulo menor tipo A"&amp;IF(MID(C360,3,3)="220","C",IF(MID(C360,3,3)="138","S",""))&amp;IF(MID(C360,10,1)="D",2,1)&amp;" (30°)Tipo A"&amp;IF(MID(C360,3,3)="220","C",IF(MID(C360,3,3)="138","S",""))&amp;IF(MID(C360,10,1)="D",2,1)&amp;RIGHT(C360,2)</f>
        <v>Torre de ángulo menor tipo AC1 (30°)Tipo AC1+3</v>
      </c>
      <c r="E360" s="140" t="s">
        <v>5072</v>
      </c>
      <c r="F360" s="141">
        <v>0</v>
      </c>
      <c r="G360" s="142">
        <f>VLOOKUP(C360,'[8]Resumen Peso'!$B$1:$D$65536,3,0)*$C$14</f>
        <v>14101.141441948792</v>
      </c>
      <c r="H360" s="143"/>
      <c r="I360" s="144"/>
      <c r="J360" s="111">
        <f>+VLOOKUP(C360,'[8]Resumen Peso'!$B$1:$D$65536,3,0)</f>
        <v>8755.2476916211108</v>
      </c>
      <c r="N360" s="118"/>
      <c r="O360" s="118"/>
      <c r="P360" s="118"/>
      <c r="Q360" s="118"/>
      <c r="R360" s="118"/>
    </row>
    <row r="361" spans="1:18" x14ac:dyDescent="0.2">
      <c r="A361" s="114"/>
      <c r="B361" s="139">
        <f t="shared" si="5"/>
        <v>345</v>
      </c>
      <c r="C361" s="115" t="s">
        <v>5416</v>
      </c>
      <c r="D361" s="112" t="str">
        <f>+"Torre de ángulo mayor tipo B"&amp;IF(MID(C361,3,3)="220","C",IF(MID(C361,3,3)="138","S",""))&amp;IF(MID(C361,10,1)="D",2,1)&amp;" (65°)Tipo B"&amp;IF(MID(C361,3,3)="220","C",IF(MID(C361,3,3)="138","S",""))&amp;IF(MID(C361,10,1)="D",2,1)&amp;RIGHT(C361,2)</f>
        <v>Torre de ángulo mayor tipo BC1 (65°)Tipo BC1-3</v>
      </c>
      <c r="E361" s="140" t="s">
        <v>5072</v>
      </c>
      <c r="F361" s="141">
        <v>0</v>
      </c>
      <c r="G361" s="142">
        <f>VLOOKUP(C361,'[8]Resumen Peso'!$B$1:$D$65536,3,0)*$C$14</f>
        <v>15600.969126600548</v>
      </c>
      <c r="H361" s="143"/>
      <c r="I361" s="144"/>
      <c r="J361" s="111">
        <f>+VLOOKUP(C361,'[8]Resumen Peso'!$B$1:$D$65536,3,0)</f>
        <v>9686.4746371797792</v>
      </c>
      <c r="N361" s="118"/>
      <c r="O361" s="118"/>
      <c r="P361" s="118"/>
      <c r="Q361" s="118"/>
      <c r="R361" s="118"/>
    </row>
    <row r="362" spans="1:18" x14ac:dyDescent="0.2">
      <c r="A362" s="114"/>
      <c r="B362" s="139">
        <f t="shared" si="5"/>
        <v>346</v>
      </c>
      <c r="C362" s="115" t="s">
        <v>5417</v>
      </c>
      <c r="D362" s="112" t="str">
        <f>+"Torre de ángulo mayor tipo B"&amp;IF(MID(C362,3,3)="220","C",IF(MID(C362,3,3)="138","S",""))&amp;IF(MID(C362,10,1)="D",2,1)&amp;" (65°)Tipo B"&amp;IF(MID(C362,3,3)="220","C",IF(MID(C362,3,3)="138","S",""))&amp;IF(MID(C362,10,1)="D",2,1)&amp;RIGHT(C362,2)</f>
        <v>Torre de ángulo mayor tipo BC1 (65°)Tipo BC1±0</v>
      </c>
      <c r="E362" s="140" t="s">
        <v>5072</v>
      </c>
      <c r="F362" s="141">
        <v>0</v>
      </c>
      <c r="G362" s="142">
        <f>VLOOKUP(C362,'[8]Resumen Peso'!$B$1:$D$65536,3,0)*$C$14</f>
        <v>17373.016844766757</v>
      </c>
      <c r="H362" s="143"/>
      <c r="I362" s="144"/>
      <c r="J362" s="111">
        <f>+VLOOKUP(C362,'[8]Resumen Peso'!$B$1:$D$65536,3,0)</f>
        <v>10786.720085946301</v>
      </c>
      <c r="N362" s="118"/>
      <c r="O362" s="118"/>
      <c r="P362" s="118"/>
      <c r="Q362" s="118"/>
      <c r="R362" s="118"/>
    </row>
    <row r="363" spans="1:18" x14ac:dyDescent="0.2">
      <c r="A363" s="114"/>
      <c r="B363" s="139">
        <f t="shared" si="5"/>
        <v>347</v>
      </c>
      <c r="C363" s="115" t="s">
        <v>5418</v>
      </c>
      <c r="D363" s="112" t="str">
        <f>+"Torre de ángulo mayor tipo B"&amp;IF(MID(C363,3,3)="220","C",IF(MID(C363,3,3)="138","S",""))&amp;IF(MID(C363,10,1)="D",2,1)&amp;" (65°)Tipo B"&amp;IF(MID(C363,3,3)="220","C",IF(MID(C363,3,3)="138","S",""))&amp;IF(MID(C363,10,1)="D",2,1)&amp;RIGHT(C363,2)</f>
        <v>Torre de ángulo mayor tipo BC1 (65°)Tipo BC1+3</v>
      </c>
      <c r="E363" s="140" t="s">
        <v>5072</v>
      </c>
      <c r="F363" s="141">
        <v>0</v>
      </c>
      <c r="G363" s="142">
        <f>VLOOKUP(C363,'[8]Resumen Peso'!$B$1:$D$65536,3,0)*$C$14</f>
        <v>19457.778866138768</v>
      </c>
      <c r="H363" s="143"/>
      <c r="I363" s="144"/>
      <c r="J363" s="111">
        <f>+VLOOKUP(C363,'[8]Resumen Peso'!$B$1:$D$65536,3,0)</f>
        <v>12081.126496259858</v>
      </c>
      <c r="N363" s="118"/>
      <c r="O363" s="118"/>
      <c r="P363" s="118"/>
      <c r="Q363" s="118"/>
      <c r="R363" s="118"/>
    </row>
    <row r="364" spans="1:18" x14ac:dyDescent="0.2">
      <c r="A364" s="114"/>
      <c r="B364" s="139">
        <f t="shared" si="5"/>
        <v>348</v>
      </c>
      <c r="C364" s="115" t="s">
        <v>5419</v>
      </c>
      <c r="D364" s="112" t="str">
        <f>+"Torre de anclaje, retención intermedia y terminal (15°) Tipo R"&amp;IF(MID(C364,3,3)="220","C",IF(MID(C364,3,3)="138","S",""))&amp;IF(MID(C364,10,1)="D",2,1)&amp;RIGHT(C364,2)</f>
        <v>Torre de anclaje, retención intermedia y terminal (15°) Tipo RC1-3</v>
      </c>
      <c r="E364" s="140" t="s">
        <v>5072</v>
      </c>
      <c r="F364" s="141">
        <v>0</v>
      </c>
      <c r="G364" s="142">
        <f>VLOOKUP(C364,'[8]Resumen Peso'!$B$1:$D$65536,3,0)*$C$14</f>
        <v>20087.255385475197</v>
      </c>
      <c r="H364" s="143"/>
      <c r="I364" s="144"/>
      <c r="J364" s="111">
        <f>+VLOOKUP(C364,'[8]Resumen Peso'!$B$1:$D$65536,3,0)</f>
        <v>12471.961725133948</v>
      </c>
      <c r="N364" s="118"/>
      <c r="O364" s="118"/>
      <c r="P364" s="118"/>
      <c r="Q364" s="118"/>
      <c r="R364" s="118"/>
    </row>
    <row r="365" spans="1:18" x14ac:dyDescent="0.2">
      <c r="A365" s="114"/>
      <c r="B365" s="139">
        <f t="shared" si="5"/>
        <v>349</v>
      </c>
      <c r="C365" s="115" t="s">
        <v>5420</v>
      </c>
      <c r="D365" s="112" t="str">
        <f>+"Torre de anclaje, retención intermedia y terminal (15°) Tipo R"&amp;IF(MID(C365,3,3)="220","C",IF(MID(C365,3,3)="138","S",""))&amp;IF(MID(C365,10,1)="D",2,1)&amp;RIGHT(C365,2)</f>
        <v>Torre de anclaje, retención intermedia y terminal (15°) Tipo RC1±0</v>
      </c>
      <c r="E365" s="140" t="s">
        <v>5072</v>
      </c>
      <c r="F365" s="141">
        <v>0</v>
      </c>
      <c r="G365" s="142">
        <f>VLOOKUP(C365,'[8]Resumen Peso'!$B$1:$D$65536,3,0)*$C$14</f>
        <v>22393.818712904347</v>
      </c>
      <c r="H365" s="143"/>
      <c r="I365" s="144"/>
      <c r="J365" s="111">
        <f>+VLOOKUP(C365,'[8]Resumen Peso'!$B$1:$D$65536,3,0)</f>
        <v>13904.08219078478</v>
      </c>
      <c r="N365" s="118"/>
      <c r="O365" s="118"/>
      <c r="P365" s="118"/>
      <c r="Q365" s="118"/>
      <c r="R365" s="118"/>
    </row>
    <row r="366" spans="1:18" x14ac:dyDescent="0.2">
      <c r="A366" s="114"/>
      <c r="B366" s="139">
        <f t="shared" si="5"/>
        <v>350</v>
      </c>
      <c r="C366" s="115" t="s">
        <v>5421</v>
      </c>
      <c r="D366" s="112" t="str">
        <f>+"Torre de anclaje, retención intermedia y terminal (15°) Tipo R"&amp;IF(MID(C366,3,3)="220","C",IF(MID(C366,3,3)="138","S",""))&amp;IF(MID(C366,10,1)="D",2,1)&amp;RIGHT(C366,2)</f>
        <v>Torre de anclaje, retención intermedia y terminal (15°) Tipo RC1+3</v>
      </c>
      <c r="E366" s="140" t="s">
        <v>5072</v>
      </c>
      <c r="F366" s="141">
        <v>0</v>
      </c>
      <c r="G366" s="142">
        <f>VLOOKUP(C366,'[8]Resumen Peso'!$B$1:$D$65536,3,0)*$C$14</f>
        <v>24700.382040333494</v>
      </c>
      <c r="H366" s="143"/>
      <c r="I366" s="144"/>
      <c r="J366" s="111">
        <f>+VLOOKUP(C366,'[8]Resumen Peso'!$B$1:$D$65536,3,0)</f>
        <v>15336.202656435613</v>
      </c>
      <c r="N366" s="118"/>
      <c r="O366" s="118"/>
      <c r="P366" s="118"/>
      <c r="Q366" s="118"/>
      <c r="R366" s="118"/>
    </row>
    <row r="367" spans="1:18" x14ac:dyDescent="0.2">
      <c r="A367" s="114"/>
      <c r="B367" s="139">
        <f t="shared" si="5"/>
        <v>351</v>
      </c>
      <c r="C367" s="115" t="s">
        <v>5422</v>
      </c>
      <c r="D367" s="112" t="str">
        <f>+"Torre de suspensión tipo S"&amp;IF(MID(C367,3,3)="220","C",IF(MID(C367,3,3)="138","S",""))&amp;IF(MID(C367,10,1)="D",2,1)&amp;" (5°)Tipo S"&amp;IF(MID(C367,3,3)="220","C",IF(MID(C367,3,3)="138","S",""))&amp;IF(MID(C367,10,1)="D",2,1)&amp;RIGHT(C367,2)</f>
        <v>Torre de suspensión tipo SC1 (5°)Tipo SC1-6</v>
      </c>
      <c r="E367" s="140" t="s">
        <v>5072</v>
      </c>
      <c r="F367" s="141">
        <v>0</v>
      </c>
      <c r="G367" s="142">
        <f>VLOOKUP(C367,'[8]Resumen Peso'!$B$1:$D$65536,3,0)*$C$14</f>
        <v>6169.2878819842299</v>
      </c>
      <c r="H367" s="143"/>
      <c r="I367" s="144"/>
      <c r="J367" s="111">
        <f>+VLOOKUP(C367,'[8]Resumen Peso'!$B$1:$D$65536,3,0)</f>
        <v>3830.4447700245028</v>
      </c>
      <c r="N367" s="118"/>
      <c r="O367" s="118"/>
      <c r="P367" s="118"/>
      <c r="Q367" s="118"/>
      <c r="R367" s="118"/>
    </row>
    <row r="368" spans="1:18" x14ac:dyDescent="0.2">
      <c r="A368" s="114"/>
      <c r="B368" s="139">
        <f t="shared" si="5"/>
        <v>352</v>
      </c>
      <c r="C368" s="115" t="s">
        <v>5423</v>
      </c>
      <c r="D368" s="112" t="str">
        <f>+"Torre de suspensión tipo S"&amp;IF(MID(C368,3,3)="220","C",IF(MID(C368,3,3)="138","S",""))&amp;IF(MID(C368,10,1)="D",2,1)&amp;" (5°)Tipo S"&amp;IF(MID(C368,3,3)="220","C",IF(MID(C368,3,3)="138","S",""))&amp;IF(MID(C368,10,1)="D",2,1)&amp;RIGHT(C368,2)</f>
        <v>Torre de suspensión tipo SC1 (5°)Tipo SC1-3</v>
      </c>
      <c r="E368" s="140" t="s">
        <v>5072</v>
      </c>
      <c r="F368" s="141">
        <v>0</v>
      </c>
      <c r="G368" s="142">
        <f>VLOOKUP(C368,'[8]Resumen Peso'!$B$1:$D$65536,3,0)*$C$14</f>
        <v>7058.5546037116865</v>
      </c>
      <c r="H368" s="143"/>
      <c r="I368" s="144"/>
      <c r="J368" s="111">
        <f>+VLOOKUP(C368,'[8]Resumen Peso'!$B$1:$D$65536,3,0)</f>
        <v>4382.5809530910974</v>
      </c>
      <c r="N368" s="118"/>
      <c r="O368" s="118"/>
      <c r="P368" s="118"/>
      <c r="Q368" s="118"/>
      <c r="R368" s="118"/>
    </row>
    <row r="369" spans="1:18" x14ac:dyDescent="0.2">
      <c r="A369" s="114"/>
      <c r="B369" s="139">
        <f t="shared" si="5"/>
        <v>353</v>
      </c>
      <c r="C369" s="115" t="s">
        <v>5424</v>
      </c>
      <c r="D369" s="112" t="str">
        <f>+"Torre de suspensión tipo S"&amp;IF(MID(C369,3,3)="220","C",IF(MID(C369,3,3)="138","S",""))&amp;IF(MID(C369,10,1)="D",2,1)&amp;" (5°)Tipo S"&amp;IF(MID(C369,3,3)="220","C",IF(MID(C369,3,3)="138","S",""))&amp;IF(MID(C369,10,1)="D",2,1)&amp;RIGHT(C369,2)</f>
        <v>Torre de suspensión tipo SC1 (5°)Tipo SC1±0</v>
      </c>
      <c r="E369" s="140" t="s">
        <v>5072</v>
      </c>
      <c r="F369" s="141">
        <v>0</v>
      </c>
      <c r="G369" s="142">
        <f>VLOOKUP(C369,'[8]Resumen Peso'!$B$1:$D$65536,3,0)*$C$14</f>
        <v>7939.8814439951475</v>
      </c>
      <c r="H369" s="143"/>
      <c r="I369" s="144"/>
      <c r="J369" s="111">
        <f>+VLOOKUP(C369,'[8]Resumen Peso'!$B$1:$D$65536,3,0)</f>
        <v>4929.7873488088835</v>
      </c>
      <c r="N369" s="118"/>
      <c r="O369" s="118"/>
      <c r="P369" s="118"/>
      <c r="Q369" s="118"/>
      <c r="R369" s="118"/>
    </row>
    <row r="370" spans="1:18" x14ac:dyDescent="0.2">
      <c r="A370" s="114"/>
      <c r="B370" s="139">
        <f t="shared" si="5"/>
        <v>354</v>
      </c>
      <c r="C370" s="115" t="s">
        <v>5425</v>
      </c>
      <c r="D370" s="112" t="str">
        <f>+"Torre de suspensión tipo S"&amp;IF(MID(C370,3,3)="220","C",IF(MID(C370,3,3)="138","S",""))&amp;IF(MID(C370,10,1)="D",2,1)&amp;" (5°)Tipo S"&amp;IF(MID(C370,3,3)="220","C",IF(MID(C370,3,3)="138","S",""))&amp;IF(MID(C370,10,1)="D",2,1)&amp;RIGHT(C370,2)</f>
        <v>Torre de suspensión tipo SC1 (5°)Tipo SC1+3</v>
      </c>
      <c r="E370" s="140" t="s">
        <v>5072</v>
      </c>
      <c r="F370" s="141">
        <v>0</v>
      </c>
      <c r="G370" s="142">
        <f>VLOOKUP(C370,'[8]Resumen Peso'!$B$1:$D$65536,3,0)*$C$14</f>
        <v>8813.2684028346139</v>
      </c>
      <c r="H370" s="143"/>
      <c r="I370" s="144"/>
      <c r="J370" s="111">
        <f>+VLOOKUP(C370,'[8]Resumen Peso'!$B$1:$D$65536,3,0)</f>
        <v>5472.0639571778611</v>
      </c>
      <c r="N370" s="118"/>
      <c r="O370" s="118"/>
      <c r="P370" s="118"/>
      <c r="Q370" s="118"/>
      <c r="R370" s="118"/>
    </row>
    <row r="371" spans="1:18" x14ac:dyDescent="0.2">
      <c r="A371" s="114"/>
      <c r="B371" s="139">
        <f t="shared" si="5"/>
        <v>355</v>
      </c>
      <c r="C371" s="115" t="s">
        <v>5426</v>
      </c>
      <c r="D371" s="112" t="str">
        <f>+"Torre de suspensión tipo S"&amp;IF(MID(C371,3,3)="220","C",IF(MID(C371,3,3)="138","S",""))&amp;IF(MID(C371,10,1)="D",2,1)&amp;" (5°)Tipo S"&amp;IF(MID(C371,3,3)="220","C",IF(MID(C371,3,3)="138","S",""))&amp;IF(MID(C371,10,1)="D",2,1)&amp;RIGHT(C371,2)</f>
        <v>Torre de suspensión tipo SC1 (5°)Tipo SC1+6</v>
      </c>
      <c r="E371" s="140" t="s">
        <v>5072</v>
      </c>
      <c r="F371" s="141">
        <v>0</v>
      </c>
      <c r="G371" s="142">
        <f>VLOOKUP(C371,'[8]Resumen Peso'!$B$1:$D$65536,3,0)*$C$14</f>
        <v>9686.6553616740803</v>
      </c>
      <c r="H371" s="143"/>
      <c r="I371" s="144"/>
      <c r="J371" s="111">
        <f>+VLOOKUP(C371,'[8]Resumen Peso'!$B$1:$D$65536,3,0)</f>
        <v>6014.3405655468378</v>
      </c>
      <c r="N371" s="118"/>
      <c r="O371" s="118"/>
      <c r="P371" s="118"/>
      <c r="Q371" s="118"/>
      <c r="R371" s="118"/>
    </row>
    <row r="372" spans="1:18" x14ac:dyDescent="0.2">
      <c r="A372" s="114"/>
      <c r="B372" s="139">
        <f t="shared" si="5"/>
        <v>356</v>
      </c>
      <c r="C372" s="115" t="s">
        <v>5427</v>
      </c>
      <c r="D372" s="112" t="str">
        <f>+"Torre de ángulo menor tipo A"&amp;IF(MID(C372,3,3)="220","C",IF(MID(C372,3,3)="138","S",""))&amp;IF(MID(C372,10,1)="D",2,1)&amp;" (30°)Tipo A"&amp;IF(MID(C372,3,3)="220","C",IF(MID(C372,3,3)="138","S",""))&amp;IF(MID(C372,10,1)="D",2,1)&amp;RIGHT(C372,2)</f>
        <v>Torre de ángulo menor tipo AC1 (30°)Tipo AC1-3</v>
      </c>
      <c r="E372" s="140" t="s">
        <v>5072</v>
      </c>
      <c r="F372" s="141">
        <v>0</v>
      </c>
      <c r="G372" s="142">
        <f>VLOOKUP(C372,'[8]Resumen Peso'!$B$1:$D$65536,3,0)*$C$14</f>
        <v>10859.518768818156</v>
      </c>
      <c r="H372" s="143"/>
      <c r="I372" s="144"/>
      <c r="J372" s="111">
        <f>+VLOOKUP(C372,'[8]Resumen Peso'!$B$1:$D$65536,3,0)</f>
        <v>6742.558893138189</v>
      </c>
      <c r="N372" s="118"/>
      <c r="O372" s="118"/>
      <c r="P372" s="118"/>
      <c r="Q372" s="118"/>
      <c r="R372" s="118"/>
    </row>
    <row r="373" spans="1:18" x14ac:dyDescent="0.2">
      <c r="A373" s="114"/>
      <c r="B373" s="139">
        <f t="shared" si="5"/>
        <v>357</v>
      </c>
      <c r="C373" s="115" t="s">
        <v>5428</v>
      </c>
      <c r="D373" s="112" t="str">
        <f>+"Torre de ángulo menor tipo A"&amp;IF(MID(C373,3,3)="220","C",IF(MID(C373,3,3)="138","S",""))&amp;IF(MID(C373,10,1)="D",2,1)&amp;" (30°)Tipo A"&amp;IF(MID(C373,3,3)="220","C",IF(MID(C373,3,3)="138","S",""))&amp;IF(MID(C373,10,1)="D",2,1)&amp;RIGHT(C373,2)</f>
        <v>Torre de ángulo menor tipo AC1 (30°)Tipo AC1±0</v>
      </c>
      <c r="E373" s="140" t="s">
        <v>5072</v>
      </c>
      <c r="F373" s="141">
        <v>0</v>
      </c>
      <c r="G373" s="142">
        <f>VLOOKUP(C373,'[8]Resumen Peso'!$B$1:$D$65536,3,0)*$C$14</f>
        <v>12052.740031984635</v>
      </c>
      <c r="H373" s="143"/>
      <c r="I373" s="144"/>
      <c r="J373" s="111">
        <f>+VLOOKUP(C373,'[8]Resumen Peso'!$B$1:$D$65536,3,0)</f>
        <v>7483.4171954918856</v>
      </c>
      <c r="N373" s="118"/>
      <c r="O373" s="118"/>
      <c r="P373" s="118"/>
      <c r="Q373" s="118"/>
      <c r="R373" s="118"/>
    </row>
    <row r="374" spans="1:18" x14ac:dyDescent="0.2">
      <c r="A374" s="114"/>
      <c r="B374" s="139">
        <f t="shared" si="5"/>
        <v>358</v>
      </c>
      <c r="C374" s="115" t="s">
        <v>5429</v>
      </c>
      <c r="D374" s="112" t="str">
        <f>+"Torre de ángulo menor tipo A"&amp;IF(MID(C374,3,3)="220","C",IF(MID(C374,3,3)="138","S",""))&amp;IF(MID(C374,10,1)="D",2,1)&amp;" (30°)Tipo A"&amp;IF(MID(C374,3,3)="220","C",IF(MID(C374,3,3)="138","S",""))&amp;IF(MID(C374,10,1)="D",2,1)&amp;RIGHT(C374,2)</f>
        <v>Torre de ángulo menor tipo AC1 (30°)Tipo AC1+3</v>
      </c>
      <c r="E374" s="140" t="s">
        <v>5072</v>
      </c>
      <c r="F374" s="141">
        <v>0</v>
      </c>
      <c r="G374" s="142">
        <f>VLOOKUP(C374,'[8]Resumen Peso'!$B$1:$D$65536,3,0)*$C$14</f>
        <v>13245.961295151112</v>
      </c>
      <c r="H374" s="143"/>
      <c r="I374" s="144"/>
      <c r="J374" s="111">
        <f>+VLOOKUP(C374,'[8]Resumen Peso'!$B$1:$D$65536,3,0)</f>
        <v>8224.2754978455814</v>
      </c>
      <c r="N374" s="118"/>
      <c r="O374" s="118"/>
      <c r="P374" s="118"/>
      <c r="Q374" s="118"/>
      <c r="R374" s="118"/>
    </row>
    <row r="375" spans="1:18" x14ac:dyDescent="0.2">
      <c r="A375" s="114"/>
      <c r="B375" s="139">
        <f t="shared" si="5"/>
        <v>359</v>
      </c>
      <c r="C375" s="115" t="s">
        <v>5430</v>
      </c>
      <c r="D375" s="112" t="str">
        <f>+"Torre de ángulo mayor tipo B"&amp;IF(MID(C375,3,3)="220","C",IF(MID(C375,3,3)="138","S",""))&amp;IF(MID(C375,10,1)="D",2,1)&amp;" (65°)Tipo B"&amp;IF(MID(C375,3,3)="220","C",IF(MID(C375,3,3)="138","S",""))&amp;IF(MID(C375,10,1)="D",2,1)&amp;RIGHT(C375,2)</f>
        <v>Torre de ángulo mayor tipo BC1 (65°)Tipo BC1-3</v>
      </c>
      <c r="E375" s="140" t="s">
        <v>5072</v>
      </c>
      <c r="F375" s="141">
        <v>0</v>
      </c>
      <c r="G375" s="142">
        <f>VLOOKUP(C375,'[8]Resumen Peso'!$B$1:$D$65536,3,0)*$C$14</f>
        <v>14654.830182969863</v>
      </c>
      <c r="H375" s="143"/>
      <c r="I375" s="144"/>
      <c r="J375" s="111">
        <f>+VLOOKUP(C375,'[8]Resumen Peso'!$B$1:$D$65536,3,0)</f>
        <v>9099.0271006610201</v>
      </c>
      <c r="N375" s="118"/>
      <c r="O375" s="118"/>
      <c r="P375" s="118"/>
      <c r="Q375" s="118"/>
      <c r="R375" s="118"/>
    </row>
    <row r="376" spans="1:18" x14ac:dyDescent="0.2">
      <c r="A376" s="114"/>
      <c r="B376" s="139">
        <f t="shared" si="5"/>
        <v>360</v>
      </c>
      <c r="C376" s="115" t="s">
        <v>5431</v>
      </c>
      <c r="D376" s="112" t="str">
        <f>+"Torre de ángulo mayor tipo B"&amp;IF(MID(C376,3,3)="220","C",IF(MID(C376,3,3)="138","S",""))&amp;IF(MID(C376,10,1)="D",2,1)&amp;" (65°)Tipo B"&amp;IF(MID(C376,3,3)="220","C",IF(MID(C376,3,3)="138","S",""))&amp;IF(MID(C376,10,1)="D",2,1)&amp;RIGHT(C376,2)</f>
        <v>Torre de ángulo mayor tipo BC1 (65°)Tipo BC1±0</v>
      </c>
      <c r="E376" s="140" t="s">
        <v>5072</v>
      </c>
      <c r="F376" s="141">
        <v>0</v>
      </c>
      <c r="G376" s="142">
        <f>VLOOKUP(C376,'[8]Resumen Peso'!$B$1:$D$65536,3,0)*$C$14</f>
        <v>16319.410003307195</v>
      </c>
      <c r="H376" s="143"/>
      <c r="I376" s="144"/>
      <c r="J376" s="111">
        <f>+VLOOKUP(C376,'[8]Resumen Peso'!$B$1:$D$65536,3,0)</f>
        <v>10132.546882696013</v>
      </c>
      <c r="N376" s="118"/>
      <c r="O376" s="118"/>
      <c r="P376" s="118"/>
      <c r="Q376" s="118"/>
      <c r="R376" s="118"/>
    </row>
    <row r="377" spans="1:18" x14ac:dyDescent="0.2">
      <c r="A377" s="114"/>
      <c r="B377" s="139">
        <f t="shared" si="5"/>
        <v>361</v>
      </c>
      <c r="C377" s="115" t="s">
        <v>5432</v>
      </c>
      <c r="D377" s="112" t="str">
        <f>+"Torre de ángulo mayor tipo B"&amp;IF(MID(C377,3,3)="220","C",IF(MID(C377,3,3)="138","S",""))&amp;IF(MID(C377,10,1)="D",2,1)&amp;" (65°)Tipo B"&amp;IF(MID(C377,3,3)="220","C",IF(MID(C377,3,3)="138","S",""))&amp;IF(MID(C377,10,1)="D",2,1)&amp;RIGHT(C377,2)</f>
        <v>Torre de ángulo mayor tipo BC1 (65°)Tipo BC1+3</v>
      </c>
      <c r="E377" s="140" t="s">
        <v>5072</v>
      </c>
      <c r="F377" s="141">
        <v>0</v>
      </c>
      <c r="G377" s="142">
        <f>VLOOKUP(C377,'[8]Resumen Peso'!$B$1:$D$65536,3,0)*$C$14</f>
        <v>18277.739203704059</v>
      </c>
      <c r="H377" s="143"/>
      <c r="I377" s="144"/>
      <c r="J377" s="111">
        <f>+VLOOKUP(C377,'[8]Resumen Peso'!$B$1:$D$65536,3,0)</f>
        <v>11348.452508619535</v>
      </c>
      <c r="N377" s="118"/>
      <c r="O377" s="118"/>
      <c r="P377" s="118"/>
      <c r="Q377" s="118"/>
      <c r="R377" s="118"/>
    </row>
    <row r="378" spans="1:18" x14ac:dyDescent="0.2">
      <c r="A378" s="114"/>
      <c r="B378" s="139">
        <f t="shared" si="5"/>
        <v>362</v>
      </c>
      <c r="C378" s="115" t="s">
        <v>5433</v>
      </c>
      <c r="D378" s="112" t="str">
        <f>+"Torre de anclaje, retención intermedia y terminal (15°) Tipo R"&amp;IF(MID(C378,3,3)="220","C",IF(MID(C378,3,3)="138","S",""))&amp;IF(MID(C378,10,1)="D",2,1)&amp;RIGHT(C378,2)</f>
        <v>Torre de anclaje, retención intermedia y terminal (15°) Tipo RC1-3</v>
      </c>
      <c r="E378" s="140" t="s">
        <v>5072</v>
      </c>
      <c r="F378" s="141">
        <v>0</v>
      </c>
      <c r="G378" s="142">
        <f>VLOOKUP(C378,'[8]Resumen Peso'!$B$1:$D$65536,3,0)*$C$14</f>
        <v>18869.040386353889</v>
      </c>
      <c r="H378" s="143"/>
      <c r="I378" s="144"/>
      <c r="J378" s="111">
        <f>+VLOOKUP(C378,'[8]Resumen Peso'!$B$1:$D$65536,3,0)</f>
        <v>11715.585079820259</v>
      </c>
      <c r="N378" s="118"/>
      <c r="O378" s="118"/>
      <c r="P378" s="118"/>
      <c r="Q378" s="118"/>
      <c r="R378" s="118"/>
    </row>
    <row r="379" spans="1:18" x14ac:dyDescent="0.2">
      <c r="A379" s="114"/>
      <c r="B379" s="139">
        <f t="shared" si="5"/>
        <v>363</v>
      </c>
      <c r="C379" s="115" t="s">
        <v>5434</v>
      </c>
      <c r="D379" s="112" t="str">
        <f>+"Torre de anclaje, retención intermedia y terminal (15°) Tipo R"&amp;IF(MID(C379,3,3)="220","C",IF(MID(C379,3,3)="138","S",""))&amp;IF(MID(C379,10,1)="D",2,1)&amp;RIGHT(C379,2)</f>
        <v>Torre de anclaje, retención intermedia y terminal (15°) Tipo RC1±0</v>
      </c>
      <c r="E379" s="140" t="s">
        <v>5072</v>
      </c>
      <c r="F379" s="141">
        <v>0</v>
      </c>
      <c r="G379" s="142">
        <f>VLOOKUP(C379,'[8]Resumen Peso'!$B$1:$D$65536,3,0)*$C$14</f>
        <v>21035.719494262972</v>
      </c>
      <c r="H379" s="143"/>
      <c r="I379" s="144"/>
      <c r="J379" s="111">
        <f>+VLOOKUP(C379,'[8]Resumen Peso'!$B$1:$D$65536,3,0)</f>
        <v>13060.85293179516</v>
      </c>
      <c r="N379" s="118"/>
      <c r="O379" s="118"/>
      <c r="P379" s="118"/>
      <c r="Q379" s="118"/>
      <c r="R379" s="118"/>
    </row>
    <row r="380" spans="1:18" x14ac:dyDescent="0.2">
      <c r="A380" s="114"/>
      <c r="B380" s="139">
        <f t="shared" si="5"/>
        <v>364</v>
      </c>
      <c r="C380" s="115" t="s">
        <v>5435</v>
      </c>
      <c r="D380" s="112" t="str">
        <f>+"Torre de anclaje, retención intermedia y terminal (15°) Tipo R"&amp;IF(MID(C380,3,3)="220","C",IF(MID(C380,3,3)="138","S",""))&amp;IF(MID(C380,10,1)="D",2,1)&amp;RIGHT(C380,2)</f>
        <v>Torre de anclaje, retención intermedia y terminal (15°) Tipo RC1+3</v>
      </c>
      <c r="E380" s="140" t="s">
        <v>5072</v>
      </c>
      <c r="F380" s="141">
        <v>0</v>
      </c>
      <c r="G380" s="142">
        <f>VLOOKUP(C380,'[8]Resumen Peso'!$B$1:$D$65536,3,0)*$C$14</f>
        <v>23202.398602172059</v>
      </c>
      <c r="H380" s="143"/>
      <c r="I380" s="144"/>
      <c r="J380" s="111">
        <f>+VLOOKUP(C380,'[8]Resumen Peso'!$B$1:$D$65536,3,0)</f>
        <v>14406.12078377006</v>
      </c>
      <c r="N380" s="118"/>
      <c r="O380" s="118"/>
      <c r="P380" s="118"/>
      <c r="Q380" s="118"/>
      <c r="R380" s="118"/>
    </row>
    <row r="381" spans="1:18" x14ac:dyDescent="0.2">
      <c r="A381" s="114"/>
      <c r="B381" s="139">
        <f t="shared" si="5"/>
        <v>365</v>
      </c>
      <c r="C381" s="115" t="s">
        <v>5436</v>
      </c>
      <c r="D381" s="112" t="str">
        <f>+"Torre de suspensión tipo S"&amp;IF(MID(C381,3,3)="220","C",IF(MID(C381,3,3)="138","S",""))&amp;IF(MID(C381,10,1)="D",2,1)&amp;" (5°)Tipo S"&amp;IF(MID(C381,3,3)="220","C",IF(MID(C381,3,3)="138","S",""))&amp;IF(MID(C381,10,1)="D",2,1)&amp;RIGHT(C381,2)</f>
        <v>Torre de suspensión tipo SC1 (5°)Tipo SC1-6</v>
      </c>
      <c r="E381" s="140" t="s">
        <v>5072</v>
      </c>
      <c r="F381" s="141">
        <v>0</v>
      </c>
      <c r="G381" s="142">
        <f>VLOOKUP(C381,'[8]Resumen Peso'!$B$1:$D$65536,3,0)*$C$14</f>
        <v>6558.8160154372072</v>
      </c>
      <c r="H381" s="143"/>
      <c r="I381" s="144"/>
      <c r="J381" s="111">
        <f>+VLOOKUP(C381,'[8]Resumen Peso'!$B$1:$D$65536,3,0)</f>
        <v>4072.2986160606952</v>
      </c>
      <c r="N381" s="118"/>
      <c r="O381" s="118"/>
      <c r="P381" s="118"/>
      <c r="Q381" s="118"/>
      <c r="R381" s="118"/>
    </row>
    <row r="382" spans="1:18" x14ac:dyDescent="0.2">
      <c r="A382" s="114"/>
      <c r="B382" s="139">
        <f t="shared" si="5"/>
        <v>366</v>
      </c>
      <c r="C382" s="115" t="s">
        <v>5437</v>
      </c>
      <c r="D382" s="112" t="str">
        <f>+"Torre de suspensión tipo S"&amp;IF(MID(C382,3,3)="220","C",IF(MID(C382,3,3)="138","S",""))&amp;IF(MID(C382,10,1)="D",2,1)&amp;" (5°)Tipo S"&amp;IF(MID(C382,3,3)="220","C",IF(MID(C382,3,3)="138","S",""))&amp;IF(MID(C382,10,1)="D",2,1)&amp;RIGHT(C382,2)</f>
        <v>Torre de suspensión tipo SC1 (5°)Tipo SC1-3</v>
      </c>
      <c r="E382" s="140" t="s">
        <v>5072</v>
      </c>
      <c r="F382" s="141">
        <v>0</v>
      </c>
      <c r="G382" s="142">
        <f>VLOOKUP(C382,'[8]Resumen Peso'!$B$1:$D$65536,3,0)*$C$14</f>
        <v>7504.2309365813098</v>
      </c>
      <c r="H382" s="143"/>
      <c r="I382" s="144"/>
      <c r="J382" s="111">
        <f>+VLOOKUP(C382,'[8]Resumen Peso'!$B$1:$D$65536,3,0)</f>
        <v>4659.2966147721472</v>
      </c>
      <c r="N382" s="118"/>
      <c r="O382" s="118"/>
      <c r="P382" s="118"/>
      <c r="Q382" s="118"/>
      <c r="R382" s="118"/>
    </row>
    <row r="383" spans="1:18" x14ac:dyDescent="0.2">
      <c r="A383" s="114"/>
      <c r="B383" s="139">
        <f t="shared" si="5"/>
        <v>367</v>
      </c>
      <c r="C383" s="115" t="s">
        <v>5438</v>
      </c>
      <c r="D383" s="112" t="str">
        <f>+"Torre de suspensión tipo S"&amp;IF(MID(C383,3,3)="220","C",IF(MID(C383,3,3)="138","S",""))&amp;IF(MID(C383,10,1)="D",2,1)&amp;" (5°)Tipo S"&amp;IF(MID(C383,3,3)="220","C",IF(MID(C383,3,3)="138","S",""))&amp;IF(MID(C383,10,1)="D",2,1)&amp;RIGHT(C383,2)</f>
        <v>Torre de suspensión tipo SC1 (5°)Tipo SC1±0</v>
      </c>
      <c r="E383" s="140" t="s">
        <v>5072</v>
      </c>
      <c r="F383" s="141">
        <v>0</v>
      </c>
      <c r="G383" s="142">
        <f>VLOOKUP(C383,'[8]Resumen Peso'!$B$1:$D$65536,3,0)*$C$14</f>
        <v>8441.2046530723383</v>
      </c>
      <c r="H383" s="143"/>
      <c r="I383" s="144"/>
      <c r="J383" s="111">
        <f>+VLOOKUP(C383,'[8]Resumen Peso'!$B$1:$D$65536,3,0)</f>
        <v>5241.0535599236746</v>
      </c>
      <c r="N383" s="118"/>
      <c r="O383" s="118"/>
      <c r="P383" s="118"/>
      <c r="Q383" s="118"/>
      <c r="R383" s="118"/>
    </row>
    <row r="384" spans="1:18" x14ac:dyDescent="0.2">
      <c r="A384" s="114"/>
      <c r="B384" s="139">
        <f t="shared" si="5"/>
        <v>368</v>
      </c>
      <c r="C384" s="115" t="s">
        <v>5439</v>
      </c>
      <c r="D384" s="112" t="str">
        <f>+"Torre de suspensión tipo S"&amp;IF(MID(C384,3,3)="220","C",IF(MID(C384,3,3)="138","S",""))&amp;IF(MID(C384,10,1)="D",2,1)&amp;" (5°)Tipo S"&amp;IF(MID(C384,3,3)="220","C",IF(MID(C384,3,3)="138","S",""))&amp;IF(MID(C384,10,1)="D",2,1)&amp;RIGHT(C384,2)</f>
        <v>Torre de suspensión tipo SC1 (5°)Tipo SC1+3</v>
      </c>
      <c r="E384" s="140" t="s">
        <v>5072</v>
      </c>
      <c r="F384" s="141">
        <v>0</v>
      </c>
      <c r="G384" s="142">
        <f>VLOOKUP(C384,'[8]Resumen Peso'!$B$1:$D$65536,3,0)*$C$14</f>
        <v>9369.737164910297</v>
      </c>
      <c r="H384" s="143"/>
      <c r="I384" s="144"/>
      <c r="J384" s="111">
        <f>+VLOOKUP(C384,'[8]Resumen Peso'!$B$1:$D$65536,3,0)</f>
        <v>5817.5694515152791</v>
      </c>
      <c r="N384" s="118"/>
      <c r="O384" s="118"/>
      <c r="P384" s="118"/>
      <c r="Q384" s="118"/>
      <c r="R384" s="118"/>
    </row>
    <row r="385" spans="1:18" x14ac:dyDescent="0.2">
      <c r="A385" s="114"/>
      <c r="B385" s="139">
        <f t="shared" si="5"/>
        <v>369</v>
      </c>
      <c r="C385" s="115" t="s">
        <v>5440</v>
      </c>
      <c r="D385" s="112" t="str">
        <f>+"Torre de suspensión tipo S"&amp;IF(MID(C385,3,3)="220","C",IF(MID(C385,3,3)="138","S",""))&amp;IF(MID(C385,10,1)="D",2,1)&amp;" (5°)Tipo S"&amp;IF(MID(C385,3,3)="220","C",IF(MID(C385,3,3)="138","S",""))&amp;IF(MID(C385,10,1)="D",2,1)&amp;RIGHT(C385,2)</f>
        <v>Torre de suspensión tipo SC1 (5°)Tipo SC1+6</v>
      </c>
      <c r="E385" s="140" t="s">
        <v>5072</v>
      </c>
      <c r="F385" s="141">
        <v>0</v>
      </c>
      <c r="G385" s="142">
        <f>VLOOKUP(C385,'[8]Resumen Peso'!$B$1:$D$65536,3,0)*$C$14</f>
        <v>10298.269676748252</v>
      </c>
      <c r="H385" s="143"/>
      <c r="I385" s="144"/>
      <c r="J385" s="111">
        <f>+VLOOKUP(C385,'[8]Resumen Peso'!$B$1:$D$65536,3,0)</f>
        <v>6394.0853431068826</v>
      </c>
      <c r="N385" s="118"/>
      <c r="O385" s="118"/>
      <c r="P385" s="118"/>
      <c r="Q385" s="118"/>
      <c r="R385" s="118"/>
    </row>
    <row r="386" spans="1:18" x14ac:dyDescent="0.2">
      <c r="A386" s="114"/>
      <c r="B386" s="139">
        <f t="shared" si="5"/>
        <v>370</v>
      </c>
      <c r="C386" s="115" t="s">
        <v>5441</v>
      </c>
      <c r="D386" s="112" t="str">
        <f>+"Torre de ángulo menor tipo A"&amp;IF(MID(C386,3,3)="220","C",IF(MID(C386,3,3)="138","S",""))&amp;IF(MID(C386,10,1)="D",2,1)&amp;" (30°)Tipo A"&amp;IF(MID(C386,3,3)="220","C",IF(MID(C386,3,3)="138","S",""))&amp;IF(MID(C386,10,1)="D",2,1)&amp;RIGHT(C386,2)</f>
        <v>Torre de ángulo menor tipo AC1 (30°)Tipo AC1-3</v>
      </c>
      <c r="E386" s="140" t="s">
        <v>5072</v>
      </c>
      <c r="F386" s="141">
        <v>0</v>
      </c>
      <c r="G386" s="142">
        <f>VLOOKUP(C386,'[8]Resumen Peso'!$B$1:$D$65536,3,0)*$C$14</f>
        <v>11545.187545690793</v>
      </c>
      <c r="H386" s="143"/>
      <c r="I386" s="144"/>
      <c r="J386" s="111">
        <f>+VLOOKUP(C386,'[8]Resumen Peso'!$B$1:$D$65536,3,0)</f>
        <v>7168.283292871688</v>
      </c>
      <c r="N386" s="118"/>
      <c r="O386" s="118"/>
      <c r="P386" s="118"/>
      <c r="Q386" s="118"/>
      <c r="R386" s="118"/>
    </row>
    <row r="387" spans="1:18" x14ac:dyDescent="0.2">
      <c r="A387" s="114"/>
      <c r="B387" s="139">
        <f t="shared" si="5"/>
        <v>371</v>
      </c>
      <c r="C387" s="115" t="s">
        <v>5442</v>
      </c>
      <c r="D387" s="112" t="str">
        <f>+"Torre de ángulo menor tipo A"&amp;IF(MID(C387,3,3)="220","C",IF(MID(C387,3,3)="138","S",""))&amp;IF(MID(C387,10,1)="D",2,1)&amp;" (30°)Tipo A"&amp;IF(MID(C387,3,3)="220","C",IF(MID(C387,3,3)="138","S",""))&amp;IF(MID(C387,10,1)="D",2,1)&amp;RIGHT(C387,2)</f>
        <v>Torre de ángulo menor tipo AC1 (30°)Tipo AC1±0</v>
      </c>
      <c r="E387" s="140" t="s">
        <v>5072</v>
      </c>
      <c r="F387" s="141">
        <v>0</v>
      </c>
      <c r="G387" s="142">
        <f>VLOOKUP(C387,'[8]Resumen Peso'!$B$1:$D$65536,3,0)*$C$14</f>
        <v>12813.748663363809</v>
      </c>
      <c r="H387" s="143"/>
      <c r="I387" s="144"/>
      <c r="J387" s="111">
        <f>+VLOOKUP(C387,'[8]Resumen Peso'!$B$1:$D$65536,3,0)</f>
        <v>7955.9193039641377</v>
      </c>
      <c r="N387" s="118"/>
      <c r="O387" s="118"/>
      <c r="P387" s="118"/>
      <c r="Q387" s="118"/>
      <c r="R387" s="118"/>
    </row>
    <row r="388" spans="1:18" x14ac:dyDescent="0.2">
      <c r="A388" s="114"/>
      <c r="B388" s="139">
        <f t="shared" si="5"/>
        <v>372</v>
      </c>
      <c r="C388" s="115" t="s">
        <v>5443</v>
      </c>
      <c r="D388" s="112" t="str">
        <f>+"Torre de ángulo menor tipo A"&amp;IF(MID(C388,3,3)="220","C",IF(MID(C388,3,3)="138","S",""))&amp;IF(MID(C388,10,1)="D",2,1)&amp;" (30°)Tipo A"&amp;IF(MID(C388,3,3)="220","C",IF(MID(C388,3,3)="138","S",""))&amp;IF(MID(C388,10,1)="D",2,1)&amp;RIGHT(C388,2)</f>
        <v>Torre de ángulo menor tipo AC1 (30°)Tipo AC1+3</v>
      </c>
      <c r="E388" s="140" t="s">
        <v>5072</v>
      </c>
      <c r="F388" s="141">
        <v>0</v>
      </c>
      <c r="G388" s="142">
        <f>VLOOKUP(C388,'[8]Resumen Peso'!$B$1:$D$65536,3,0)*$C$14</f>
        <v>14082.309781036825</v>
      </c>
      <c r="H388" s="143"/>
      <c r="I388" s="144"/>
      <c r="J388" s="111">
        <f>+VLOOKUP(C388,'[8]Resumen Peso'!$B$1:$D$65536,3,0)</f>
        <v>8743.5553150565866</v>
      </c>
      <c r="N388" s="118"/>
      <c r="O388" s="118"/>
      <c r="P388" s="118"/>
      <c r="Q388" s="118"/>
      <c r="R388" s="118"/>
    </row>
    <row r="389" spans="1:18" x14ac:dyDescent="0.2">
      <c r="A389" s="114"/>
      <c r="B389" s="139">
        <f t="shared" si="5"/>
        <v>373</v>
      </c>
      <c r="C389" s="115" t="s">
        <v>5444</v>
      </c>
      <c r="D389" s="112" t="str">
        <f>+"Torre de ángulo mayor tipo B"&amp;IF(MID(C389,3,3)="220","C",IF(MID(C389,3,3)="138","S",""))&amp;IF(MID(C389,10,1)="D",2,1)&amp;" (65°)Tipo B"&amp;IF(MID(C389,3,3)="220","C",IF(MID(C389,3,3)="138","S",""))&amp;IF(MID(C389,10,1)="D",2,1)&amp;RIGHT(C389,2)</f>
        <v>Torre de ángulo mayor tipo BC1 (65°)Tipo BC1-3</v>
      </c>
      <c r="E389" s="140" t="s">
        <v>5072</v>
      </c>
      <c r="F389" s="141">
        <v>0</v>
      </c>
      <c r="G389" s="142">
        <f>VLOOKUP(C389,'[8]Resumen Peso'!$B$1:$D$65536,3,0)*$C$14</f>
        <v>15580.134489794749</v>
      </c>
      <c r="H389" s="143"/>
      <c r="I389" s="144"/>
      <c r="J389" s="111">
        <f>+VLOOKUP(C389,'[8]Resumen Peso'!$B$1:$D$65536,3,0)</f>
        <v>9673.538634335564</v>
      </c>
      <c r="N389" s="118"/>
      <c r="O389" s="118"/>
      <c r="P389" s="118"/>
      <c r="Q389" s="118"/>
      <c r="R389" s="118"/>
    </row>
    <row r="390" spans="1:18" x14ac:dyDescent="0.2">
      <c r="A390" s="114"/>
      <c r="B390" s="139">
        <f t="shared" si="5"/>
        <v>374</v>
      </c>
      <c r="C390" s="115" t="s">
        <v>5445</v>
      </c>
      <c r="D390" s="112" t="str">
        <f>+"Torre de ángulo mayor tipo B"&amp;IF(MID(C390,3,3)="220","C",IF(MID(C390,3,3)="138","S",""))&amp;IF(MID(C390,10,1)="D",2,1)&amp;" (65°)Tipo B"&amp;IF(MID(C390,3,3)="220","C",IF(MID(C390,3,3)="138","S",""))&amp;IF(MID(C390,10,1)="D",2,1)&amp;RIGHT(C390,2)</f>
        <v>Torre de ángulo mayor tipo BC1 (65°)Tipo BC1±0</v>
      </c>
      <c r="E390" s="140" t="s">
        <v>5072</v>
      </c>
      <c r="F390" s="141">
        <v>0</v>
      </c>
      <c r="G390" s="142">
        <f>VLOOKUP(C390,'[8]Resumen Peso'!$B$1:$D$65536,3,0)*$C$14</f>
        <v>17349.815690194599</v>
      </c>
      <c r="H390" s="143"/>
      <c r="I390" s="144"/>
      <c r="J390" s="111">
        <f>+VLOOKUP(C390,'[8]Resumen Peso'!$B$1:$D$65536,3,0)</f>
        <v>10772.314737567443</v>
      </c>
      <c r="N390" s="118"/>
      <c r="O390" s="118"/>
      <c r="P390" s="118"/>
      <c r="Q390" s="118"/>
      <c r="R390" s="118"/>
    </row>
    <row r="391" spans="1:18" x14ac:dyDescent="0.2">
      <c r="A391" s="114"/>
      <c r="B391" s="139">
        <f t="shared" si="5"/>
        <v>375</v>
      </c>
      <c r="C391" s="115" t="s">
        <v>5446</v>
      </c>
      <c r="D391" s="112" t="str">
        <f>+"Torre de ángulo mayor tipo B"&amp;IF(MID(C391,3,3)="220","C",IF(MID(C391,3,3)="138","S",""))&amp;IF(MID(C391,10,1)="D",2,1)&amp;" (65°)Tipo B"&amp;IF(MID(C391,3,3)="220","C",IF(MID(C391,3,3)="138","S",""))&amp;IF(MID(C391,10,1)="D",2,1)&amp;RIGHT(C391,2)</f>
        <v>Torre de ángulo mayor tipo BC1 (65°)Tipo BC1+3</v>
      </c>
      <c r="E391" s="140" t="s">
        <v>5072</v>
      </c>
      <c r="F391" s="141">
        <v>0</v>
      </c>
      <c r="G391" s="142">
        <f>VLOOKUP(C391,'[8]Resumen Peso'!$B$1:$D$65536,3,0)*$C$14</f>
        <v>19431.793573017952</v>
      </c>
      <c r="H391" s="143"/>
      <c r="I391" s="144"/>
      <c r="J391" s="111">
        <f>+VLOOKUP(C391,'[8]Resumen Peso'!$B$1:$D$65536,3,0)</f>
        <v>12064.992506075538</v>
      </c>
      <c r="N391" s="118"/>
      <c r="O391" s="118"/>
      <c r="P391" s="118"/>
      <c r="Q391" s="118"/>
      <c r="R391" s="118"/>
    </row>
    <row r="392" spans="1:18" x14ac:dyDescent="0.2">
      <c r="A392" s="114"/>
      <c r="B392" s="139">
        <f t="shared" si="5"/>
        <v>376</v>
      </c>
      <c r="C392" s="115" t="s">
        <v>5447</v>
      </c>
      <c r="D392" s="112" t="str">
        <f>+"Torre de anclaje, retención intermedia y terminal (15°) Tipo R"&amp;IF(MID(C392,3,3)="220","C",IF(MID(C392,3,3)="138","S",""))&amp;IF(MID(C392,10,1)="D",2,1)&amp;RIGHT(C392,2)</f>
        <v>Torre de anclaje, retención intermedia y terminal (15°) Tipo RC1-3</v>
      </c>
      <c r="E392" s="140" t="s">
        <v>5072</v>
      </c>
      <c r="F392" s="141">
        <v>0</v>
      </c>
      <c r="G392" s="142">
        <f>VLOOKUP(C392,'[8]Resumen Peso'!$B$1:$D$65536,3,0)*$C$14</f>
        <v>20060.429444920774</v>
      </c>
      <c r="H392" s="143"/>
      <c r="I392" s="144"/>
      <c r="J392" s="111">
        <f>+VLOOKUP(C392,'[8]Resumen Peso'!$B$1:$D$65536,3,0)</f>
        <v>12455.305785961818</v>
      </c>
      <c r="N392" s="118"/>
      <c r="O392" s="118"/>
      <c r="P392" s="118"/>
      <c r="Q392" s="118"/>
      <c r="R392" s="118"/>
    </row>
    <row r="393" spans="1:18" x14ac:dyDescent="0.2">
      <c r="A393" s="114"/>
      <c r="B393" s="139">
        <f t="shared" si="5"/>
        <v>377</v>
      </c>
      <c r="C393" s="115" t="s">
        <v>5448</v>
      </c>
      <c r="D393" s="112" t="str">
        <f>+"Torre de anclaje, retención intermedia y terminal (15°) Tipo R"&amp;IF(MID(C393,3,3)="220","C",IF(MID(C393,3,3)="138","S",""))&amp;IF(MID(C393,10,1)="D",2,1)&amp;RIGHT(C393,2)</f>
        <v>Torre de anclaje, retención intermedia y terminal (15°) Tipo RC1±0</v>
      </c>
      <c r="E393" s="140" t="s">
        <v>5072</v>
      </c>
      <c r="F393" s="141">
        <v>0</v>
      </c>
      <c r="G393" s="142">
        <f>VLOOKUP(C393,'[8]Resumen Peso'!$B$1:$D$65536,3,0)*$C$14</f>
        <v>22363.912424660837</v>
      </c>
      <c r="H393" s="143"/>
      <c r="I393" s="144"/>
      <c r="J393" s="111">
        <f>+VLOOKUP(C393,'[8]Resumen Peso'!$B$1:$D$65536,3,0)</f>
        <v>13885.513696724434</v>
      </c>
      <c r="N393" s="118"/>
      <c r="O393" s="118"/>
      <c r="P393" s="118"/>
      <c r="Q393" s="118"/>
      <c r="R393" s="118"/>
    </row>
    <row r="394" spans="1:18" x14ac:dyDescent="0.2">
      <c r="A394" s="114"/>
      <c r="B394" s="139">
        <f t="shared" si="5"/>
        <v>378</v>
      </c>
      <c r="C394" s="115" t="s">
        <v>5449</v>
      </c>
      <c r="D394" s="112" t="str">
        <f>+"Torre de anclaje, retención intermedia y terminal (15°) Tipo R"&amp;IF(MID(C394,3,3)="220","C",IF(MID(C394,3,3)="138","S",""))&amp;IF(MID(C394,10,1)="D",2,1)&amp;RIGHT(C394,2)</f>
        <v>Torre de anclaje, retención intermedia y terminal (15°) Tipo RC1+3</v>
      </c>
      <c r="E394" s="140" t="s">
        <v>5072</v>
      </c>
      <c r="F394" s="141">
        <v>0</v>
      </c>
      <c r="G394" s="142">
        <f>VLOOKUP(C394,'[8]Resumen Peso'!$B$1:$D$65536,3,0)*$C$14</f>
        <v>24667.395404400904</v>
      </c>
      <c r="H394" s="143"/>
      <c r="I394" s="144"/>
      <c r="J394" s="111">
        <f>+VLOOKUP(C394,'[8]Resumen Peso'!$B$1:$D$65536,3,0)</f>
        <v>15315.72160748705</v>
      </c>
      <c r="N394" s="118"/>
      <c r="O394" s="118"/>
      <c r="P394" s="118"/>
      <c r="Q394" s="118"/>
      <c r="R394" s="118"/>
    </row>
    <row r="395" spans="1:18" x14ac:dyDescent="0.2">
      <c r="A395" s="114"/>
      <c r="B395" s="139">
        <f t="shared" si="5"/>
        <v>379</v>
      </c>
      <c r="C395" s="115" t="s">
        <v>5450</v>
      </c>
      <c r="D395" s="112" t="str">
        <f>+"Torre de suspensión tipo S"&amp;IF(MID(C395,3,3)="220","C",IF(MID(C395,3,3)="138","S",""))&amp;IF(MID(C395,10,1)="D",2,1)&amp;" (5°)Tipo S"&amp;IF(MID(C395,3,3)="220","C",IF(MID(C395,3,3)="138","S",""))&amp;IF(MID(C395,10,1)="D",2,1)&amp;RIGHT(C395,2)</f>
        <v>Torre de suspensión tipo SC1 (5°)Tipo SC1-6</v>
      </c>
      <c r="E395" s="140" t="s">
        <v>5072</v>
      </c>
      <c r="F395" s="141">
        <v>0</v>
      </c>
      <c r="G395" s="142">
        <f>VLOOKUP(C395,'[8]Resumen Peso'!$B$1:$D$65536,3,0)*$C$14</f>
        <v>6146.328655469013</v>
      </c>
      <c r="H395" s="143"/>
      <c r="I395" s="144"/>
      <c r="J395" s="111">
        <f>+VLOOKUP(C395,'[8]Resumen Peso'!$B$1:$D$65536,3,0)</f>
        <v>3816.1896321850386</v>
      </c>
      <c r="N395" s="118"/>
      <c r="O395" s="118"/>
      <c r="P395" s="118"/>
      <c r="Q395" s="118"/>
      <c r="R395" s="118"/>
    </row>
    <row r="396" spans="1:18" x14ac:dyDescent="0.2">
      <c r="A396" s="114"/>
      <c r="B396" s="139">
        <f t="shared" si="5"/>
        <v>380</v>
      </c>
      <c r="C396" s="115" t="s">
        <v>5451</v>
      </c>
      <c r="D396" s="112" t="str">
        <f>+"Torre de suspensión tipo S"&amp;IF(MID(C396,3,3)="220","C",IF(MID(C396,3,3)="138","S",""))&amp;IF(MID(C396,10,1)="D",2,1)&amp;" (5°)Tipo S"&amp;IF(MID(C396,3,3)="220","C",IF(MID(C396,3,3)="138","S",""))&amp;IF(MID(C396,10,1)="D",2,1)&amp;RIGHT(C396,2)</f>
        <v>Torre de suspensión tipo SC1 (5°)Tipo SC1-3</v>
      </c>
      <c r="E396" s="140" t="s">
        <v>5072</v>
      </c>
      <c r="F396" s="141">
        <v>0</v>
      </c>
      <c r="G396" s="142">
        <f>VLOOKUP(C396,'[8]Resumen Peso'!$B$1:$D$65536,3,0)*$C$14</f>
        <v>7032.2859391402226</v>
      </c>
      <c r="H396" s="143"/>
      <c r="I396" s="144"/>
      <c r="J396" s="111">
        <f>+VLOOKUP(C396,'[8]Resumen Peso'!$B$1:$D$65536,3,0)</f>
        <v>4366.2710206081074</v>
      </c>
      <c r="N396" s="118"/>
      <c r="O396" s="118"/>
      <c r="P396" s="118"/>
      <c r="Q396" s="118"/>
      <c r="R396" s="118"/>
    </row>
    <row r="397" spans="1:18" x14ac:dyDescent="0.2">
      <c r="A397" s="114"/>
      <c r="B397" s="139">
        <f t="shared" si="5"/>
        <v>381</v>
      </c>
      <c r="C397" s="115" t="s">
        <v>5452</v>
      </c>
      <c r="D397" s="112" t="str">
        <f>+"Torre de suspensión tipo S"&amp;IF(MID(C397,3,3)="220","C",IF(MID(C397,3,3)="138","S",""))&amp;IF(MID(C397,10,1)="D",2,1)&amp;" (5°)Tipo S"&amp;IF(MID(C397,3,3)="220","C",IF(MID(C397,3,3)="138","S",""))&amp;IF(MID(C397,10,1)="D",2,1)&amp;RIGHT(C397,2)</f>
        <v>Torre de suspensión tipo SC1 (5°)Tipo SC1±0</v>
      </c>
      <c r="E397" s="140" t="s">
        <v>5072</v>
      </c>
      <c r="F397" s="141">
        <v>0</v>
      </c>
      <c r="G397" s="142">
        <f>VLOOKUP(C397,'[8]Resumen Peso'!$B$1:$D$65536,3,0)*$C$14</f>
        <v>7910.3328899215094</v>
      </c>
      <c r="H397" s="143"/>
      <c r="I397" s="144"/>
      <c r="J397" s="111">
        <f>+VLOOKUP(C397,'[8]Resumen Peso'!$B$1:$D$65536,3,0)</f>
        <v>4911.4409680631125</v>
      </c>
      <c r="N397" s="118"/>
      <c r="O397" s="118"/>
      <c r="P397" s="118"/>
      <c r="Q397" s="118"/>
      <c r="R397" s="118"/>
    </row>
    <row r="398" spans="1:18" x14ac:dyDescent="0.2">
      <c r="A398" s="114"/>
      <c r="B398" s="139">
        <f t="shared" si="5"/>
        <v>382</v>
      </c>
      <c r="C398" s="115" t="s">
        <v>5453</v>
      </c>
      <c r="D398" s="112" t="str">
        <f>+"Torre de suspensión tipo S"&amp;IF(MID(C398,3,3)="220","C",IF(MID(C398,3,3)="138","S",""))&amp;IF(MID(C398,10,1)="D",2,1)&amp;" (5°)Tipo S"&amp;IF(MID(C398,3,3)="220","C",IF(MID(C398,3,3)="138","S",""))&amp;IF(MID(C398,10,1)="D",2,1)&amp;RIGHT(C398,2)</f>
        <v>Torre de suspensión tipo SC1 (5°)Tipo SC1+3</v>
      </c>
      <c r="E398" s="140" t="s">
        <v>5072</v>
      </c>
      <c r="F398" s="141">
        <v>0</v>
      </c>
      <c r="G398" s="142">
        <f>VLOOKUP(C398,'[8]Resumen Peso'!$B$1:$D$65536,3,0)*$C$14</f>
        <v>8780.4695078128752</v>
      </c>
      <c r="H398" s="143"/>
      <c r="I398" s="144"/>
      <c r="J398" s="111">
        <f>+VLOOKUP(C398,'[8]Resumen Peso'!$B$1:$D$65536,3,0)</f>
        <v>5451.6994745500551</v>
      </c>
      <c r="N398" s="118"/>
      <c r="O398" s="118"/>
      <c r="P398" s="118"/>
      <c r="Q398" s="118"/>
      <c r="R398" s="118"/>
    </row>
    <row r="399" spans="1:18" x14ac:dyDescent="0.2">
      <c r="A399" s="114"/>
      <c r="B399" s="139">
        <f t="shared" si="5"/>
        <v>383</v>
      </c>
      <c r="C399" s="115" t="s">
        <v>5454</v>
      </c>
      <c r="D399" s="112" t="str">
        <f>+"Torre de suspensión tipo S"&amp;IF(MID(C399,3,3)="220","C",IF(MID(C399,3,3)="138","S",""))&amp;IF(MID(C399,10,1)="D",2,1)&amp;" (5°)Tipo S"&amp;IF(MID(C399,3,3)="220","C",IF(MID(C399,3,3)="138","S",""))&amp;IF(MID(C399,10,1)="D",2,1)&amp;RIGHT(C399,2)</f>
        <v>Torre de suspensión tipo SC1 (5°)Tipo SC1+6</v>
      </c>
      <c r="E399" s="140" t="s">
        <v>5072</v>
      </c>
      <c r="F399" s="141">
        <v>0</v>
      </c>
      <c r="G399" s="142">
        <f>VLOOKUP(C399,'[8]Resumen Peso'!$B$1:$D$65536,3,0)*$C$14</f>
        <v>9650.6061257042402</v>
      </c>
      <c r="H399" s="143"/>
      <c r="I399" s="144"/>
      <c r="J399" s="111">
        <f>+VLOOKUP(C399,'[8]Resumen Peso'!$B$1:$D$65536,3,0)</f>
        <v>5991.9579810369969</v>
      </c>
      <c r="N399" s="118"/>
      <c r="O399" s="118"/>
      <c r="P399" s="118"/>
      <c r="Q399" s="118"/>
      <c r="R399" s="118"/>
    </row>
    <row r="400" spans="1:18" x14ac:dyDescent="0.2">
      <c r="A400" s="114"/>
      <c r="B400" s="139">
        <f t="shared" si="5"/>
        <v>384</v>
      </c>
      <c r="C400" s="115" t="s">
        <v>5455</v>
      </c>
      <c r="D400" s="112" t="str">
        <f>+"Torre de ángulo menor tipo A"&amp;IF(MID(C400,3,3)="220","C",IF(MID(C400,3,3)="138","S",""))&amp;IF(MID(C400,10,1)="D",2,1)&amp;" (30°)Tipo A"&amp;IF(MID(C400,3,3)="220","C",IF(MID(C400,3,3)="138","S",""))&amp;IF(MID(C400,10,1)="D",2,1)&amp;RIGHT(C400,2)</f>
        <v>Torre de ángulo menor tipo AC1 (30°)Tipo AC1-3</v>
      </c>
      <c r="E400" s="140" t="s">
        <v>5072</v>
      </c>
      <c r="F400" s="141">
        <v>0</v>
      </c>
      <c r="G400" s="142">
        <f>VLOOKUP(C400,'[8]Resumen Peso'!$B$1:$D$65536,3,0)*$C$14</f>
        <v>10819.104679537668</v>
      </c>
      <c r="H400" s="143"/>
      <c r="I400" s="144"/>
      <c r="J400" s="111">
        <f>+VLOOKUP(C400,'[8]Resumen Peso'!$B$1:$D$65536,3,0)</f>
        <v>6717.4662179573443</v>
      </c>
      <c r="N400" s="118"/>
      <c r="O400" s="118"/>
      <c r="P400" s="118"/>
      <c r="Q400" s="118"/>
      <c r="R400" s="118"/>
    </row>
    <row r="401" spans="1:18" x14ac:dyDescent="0.2">
      <c r="A401" s="114"/>
      <c r="B401" s="139">
        <f t="shared" si="5"/>
        <v>385</v>
      </c>
      <c r="C401" s="115" t="s">
        <v>5456</v>
      </c>
      <c r="D401" s="112" t="str">
        <f>+"Torre de ángulo menor tipo A"&amp;IF(MID(C401,3,3)="220","C",IF(MID(C401,3,3)="138","S",""))&amp;IF(MID(C401,10,1)="D",2,1)&amp;" (30°)Tipo A"&amp;IF(MID(C401,3,3)="220","C",IF(MID(C401,3,3)="138","S",""))&amp;IF(MID(C401,10,1)="D",2,1)&amp;RIGHT(C401,2)</f>
        <v>Torre de ángulo menor tipo AC1 (30°)Tipo AC1±0</v>
      </c>
      <c r="E401" s="140" t="s">
        <v>5072</v>
      </c>
      <c r="F401" s="141">
        <v>0</v>
      </c>
      <c r="G401" s="142">
        <f>VLOOKUP(C401,'[8]Resumen Peso'!$B$1:$D$65536,3,0)*$C$14</f>
        <v>12007.885326900852</v>
      </c>
      <c r="H401" s="143"/>
      <c r="I401" s="144"/>
      <c r="J401" s="111">
        <f>+VLOOKUP(C401,'[8]Resumen Peso'!$B$1:$D$65536,3,0)</f>
        <v>7455.5673895198051</v>
      </c>
      <c r="N401" s="118"/>
      <c r="O401" s="118"/>
      <c r="P401" s="118"/>
      <c r="Q401" s="118"/>
      <c r="R401" s="118"/>
    </row>
    <row r="402" spans="1:18" x14ac:dyDescent="0.2">
      <c r="A402" s="114"/>
      <c r="B402" s="139">
        <f t="shared" ref="B402:B465" si="6">1+B401</f>
        <v>386</v>
      </c>
      <c r="C402" s="115" t="s">
        <v>5457</v>
      </c>
      <c r="D402" s="112" t="str">
        <f>+"Torre de ángulo menor tipo A"&amp;IF(MID(C402,3,3)="220","C",IF(MID(C402,3,3)="138","S",""))&amp;IF(MID(C402,10,1)="D",2,1)&amp;" (30°)Tipo A"&amp;IF(MID(C402,3,3)="220","C",IF(MID(C402,3,3)="138","S",""))&amp;IF(MID(C402,10,1)="D",2,1)&amp;RIGHT(C402,2)</f>
        <v>Torre de ángulo menor tipo AC1 (30°)Tipo AC1+3</v>
      </c>
      <c r="E402" s="140" t="s">
        <v>5072</v>
      </c>
      <c r="F402" s="141">
        <v>0</v>
      </c>
      <c r="G402" s="142">
        <f>VLOOKUP(C402,'[8]Resumen Peso'!$B$1:$D$65536,3,0)*$C$14</f>
        <v>13196.665974264037</v>
      </c>
      <c r="H402" s="143"/>
      <c r="I402" s="144"/>
      <c r="J402" s="111">
        <f>+VLOOKUP(C402,'[8]Resumen Peso'!$B$1:$D$65536,3,0)</f>
        <v>8193.668561082266</v>
      </c>
      <c r="N402" s="118"/>
      <c r="O402" s="118"/>
      <c r="P402" s="118"/>
      <c r="Q402" s="118"/>
      <c r="R402" s="118"/>
    </row>
    <row r="403" spans="1:18" x14ac:dyDescent="0.2">
      <c r="A403" s="114"/>
      <c r="B403" s="139">
        <f t="shared" si="6"/>
        <v>387</v>
      </c>
      <c r="C403" s="115" t="s">
        <v>5458</v>
      </c>
      <c r="D403" s="112" t="str">
        <f>+"Torre de ángulo mayor tipo B"&amp;IF(MID(C403,3,3)="220","C",IF(MID(C403,3,3)="138","S",""))&amp;IF(MID(C403,10,1)="D",2,1)&amp;" (65°)Tipo B"&amp;IF(MID(C403,3,3)="220","C",IF(MID(C403,3,3)="138","S",""))&amp;IF(MID(C403,10,1)="D",2,1)&amp;RIGHT(C403,2)</f>
        <v>Torre de ángulo mayor tipo BC1 (65°)Tipo BC1-3</v>
      </c>
      <c r="E403" s="140" t="s">
        <v>5072</v>
      </c>
      <c r="F403" s="141">
        <v>0</v>
      </c>
      <c r="G403" s="142">
        <f>VLOOKUP(C403,'[8]Resumen Peso'!$B$1:$D$65536,3,0)*$C$14</f>
        <v>14600.291705896134</v>
      </c>
      <c r="H403" s="143"/>
      <c r="I403" s="144"/>
      <c r="J403" s="111">
        <f>+VLOOKUP(C403,'[8]Resumen Peso'!$B$1:$D$65536,3,0)</f>
        <v>9065.1647443780166</v>
      </c>
      <c r="N403" s="118"/>
      <c r="O403" s="118"/>
      <c r="P403" s="118"/>
      <c r="Q403" s="118"/>
      <c r="R403" s="118"/>
    </row>
    <row r="404" spans="1:18" x14ac:dyDescent="0.2">
      <c r="A404" s="114"/>
      <c r="B404" s="139">
        <f t="shared" si="6"/>
        <v>388</v>
      </c>
      <c r="C404" s="115" t="s">
        <v>5459</v>
      </c>
      <c r="D404" s="112" t="str">
        <f>+"Torre de ángulo mayor tipo B"&amp;IF(MID(C404,3,3)="220","C",IF(MID(C404,3,3)="138","S",""))&amp;IF(MID(C404,10,1)="D",2,1)&amp;" (65°)Tipo B"&amp;IF(MID(C404,3,3)="220","C",IF(MID(C404,3,3)="138","S",""))&amp;IF(MID(C404,10,1)="D",2,1)&amp;RIGHT(C404,2)</f>
        <v>Torre de ángulo mayor tipo BC1 (65°)Tipo BC1±0</v>
      </c>
      <c r="E404" s="140" t="s">
        <v>5072</v>
      </c>
      <c r="F404" s="141">
        <v>0</v>
      </c>
      <c r="G404" s="142">
        <f>VLOOKUP(C404,'[8]Resumen Peso'!$B$1:$D$65536,3,0)*$C$14</f>
        <v>16258.676732623755</v>
      </c>
      <c r="H404" s="143"/>
      <c r="I404" s="144"/>
      <c r="J404" s="111">
        <f>+VLOOKUP(C404,'[8]Resumen Peso'!$B$1:$D$65536,3,0)</f>
        <v>10094.838245409817</v>
      </c>
      <c r="N404" s="118"/>
      <c r="O404" s="118"/>
      <c r="P404" s="118"/>
      <c r="Q404" s="118"/>
      <c r="R404" s="118"/>
    </row>
    <row r="405" spans="1:18" x14ac:dyDescent="0.2">
      <c r="A405" s="114"/>
      <c r="B405" s="139">
        <f t="shared" si="6"/>
        <v>389</v>
      </c>
      <c r="C405" s="115" t="s">
        <v>5460</v>
      </c>
      <c r="D405" s="112" t="str">
        <f>+"Torre de ángulo mayor tipo B"&amp;IF(MID(C405,3,3)="220","C",IF(MID(C405,3,3)="138","S",""))&amp;IF(MID(C405,10,1)="D",2,1)&amp;" (65°)Tipo B"&amp;IF(MID(C405,3,3)="220","C",IF(MID(C405,3,3)="138","S",""))&amp;IF(MID(C405,10,1)="D",2,1)&amp;RIGHT(C405,2)</f>
        <v>Torre de ángulo mayor tipo BC1 (65°)Tipo BC1+3</v>
      </c>
      <c r="E405" s="140" t="s">
        <v>5072</v>
      </c>
      <c r="F405" s="141">
        <v>0</v>
      </c>
      <c r="G405" s="142">
        <f>VLOOKUP(C405,'[8]Resumen Peso'!$B$1:$D$65536,3,0)*$C$14</f>
        <v>18209.717940538609</v>
      </c>
      <c r="H405" s="143"/>
      <c r="I405" s="144"/>
      <c r="J405" s="111">
        <f>+VLOOKUP(C405,'[8]Resumen Peso'!$B$1:$D$65536,3,0)</f>
        <v>11306.218834858997</v>
      </c>
      <c r="N405" s="118"/>
      <c r="O405" s="118"/>
      <c r="P405" s="118"/>
      <c r="Q405" s="118"/>
      <c r="R405" s="118"/>
    </row>
    <row r="406" spans="1:18" x14ac:dyDescent="0.2">
      <c r="A406" s="114"/>
      <c r="B406" s="139">
        <f t="shared" si="6"/>
        <v>390</v>
      </c>
      <c r="C406" s="115" t="s">
        <v>5461</v>
      </c>
      <c r="D406" s="112" t="str">
        <f>+"Torre de anclaje, retención intermedia y terminal (15°) Tipo R"&amp;IF(MID(C406,3,3)="220","C",IF(MID(C406,3,3)="138","S",""))&amp;IF(MID(C406,10,1)="D",2,1)&amp;RIGHT(C406,2)</f>
        <v>Torre de anclaje, retención intermedia y terminal (15°) Tipo RC1-3</v>
      </c>
      <c r="E406" s="140" t="s">
        <v>5072</v>
      </c>
      <c r="F406" s="141">
        <v>0</v>
      </c>
      <c r="G406" s="142">
        <f>VLOOKUP(C406,'[8]Resumen Peso'!$B$1:$D$65536,3,0)*$C$14</f>
        <v>18798.818574591762</v>
      </c>
      <c r="H406" s="143"/>
      <c r="I406" s="144"/>
      <c r="J406" s="111">
        <f>+VLOOKUP(C406,'[8]Resumen Peso'!$B$1:$D$65536,3,0)</f>
        <v>11671.985109004929</v>
      </c>
      <c r="N406" s="118"/>
      <c r="O406" s="118"/>
      <c r="P406" s="118"/>
      <c r="Q406" s="118"/>
      <c r="R406" s="118"/>
    </row>
    <row r="407" spans="1:18" x14ac:dyDescent="0.2">
      <c r="A407" s="114"/>
      <c r="B407" s="139">
        <f t="shared" si="6"/>
        <v>391</v>
      </c>
      <c r="C407" s="115" t="s">
        <v>5462</v>
      </c>
      <c r="D407" s="112" t="str">
        <f>+"Torre de anclaje, retención intermedia y terminal (15°) Tipo R"&amp;IF(MID(C407,3,3)="220","C",IF(MID(C407,3,3)="138","S",""))&amp;IF(MID(C407,10,1)="D",2,1)&amp;RIGHT(C407,2)</f>
        <v>Torre de anclaje, retención intermedia y terminal (15°) Tipo RC1±0</v>
      </c>
      <c r="E407" s="140" t="s">
        <v>5072</v>
      </c>
      <c r="F407" s="141">
        <v>0</v>
      </c>
      <c r="G407" s="142">
        <f>VLOOKUP(C407,'[8]Resumen Peso'!$B$1:$D$65536,3,0)*$C$14</f>
        <v>20957.434308352018</v>
      </c>
      <c r="H407" s="143"/>
      <c r="I407" s="144"/>
      <c r="J407" s="111">
        <f>+VLOOKUP(C407,'[8]Resumen Peso'!$B$1:$D$65536,3,0)</f>
        <v>13012.246498333254</v>
      </c>
      <c r="N407" s="118"/>
      <c r="O407" s="118"/>
      <c r="P407" s="118"/>
      <c r="Q407" s="118"/>
      <c r="R407" s="118"/>
    </row>
    <row r="408" spans="1:18" x14ac:dyDescent="0.2">
      <c r="A408" s="114"/>
      <c r="B408" s="139">
        <f t="shared" si="6"/>
        <v>392</v>
      </c>
      <c r="C408" s="115" t="s">
        <v>5463</v>
      </c>
      <c r="D408" s="112" t="str">
        <f>+"Torre de anclaje, retención intermedia y terminal (15°) Tipo R"&amp;IF(MID(C408,3,3)="220","C",IF(MID(C408,3,3)="138","S",""))&amp;IF(MID(C408,10,1)="D",2,1)&amp;RIGHT(C408,2)</f>
        <v>Torre de anclaje, retención intermedia y terminal (15°) Tipo RC1+3</v>
      </c>
      <c r="E408" s="140" t="s">
        <v>5072</v>
      </c>
      <c r="F408" s="141">
        <v>0</v>
      </c>
      <c r="G408" s="142">
        <f>VLOOKUP(C408,'[8]Resumen Peso'!$B$1:$D$65536,3,0)*$C$14</f>
        <v>23116.050042112278</v>
      </c>
      <c r="H408" s="143"/>
      <c r="I408" s="144"/>
      <c r="J408" s="111">
        <f>+VLOOKUP(C408,'[8]Resumen Peso'!$B$1:$D$65536,3,0)</f>
        <v>14352.507887661579</v>
      </c>
      <c r="N408" s="118"/>
      <c r="O408" s="118"/>
      <c r="P408" s="118"/>
      <c r="Q408" s="118"/>
      <c r="R408" s="118"/>
    </row>
    <row r="409" spans="1:18" x14ac:dyDescent="0.2">
      <c r="A409" s="114"/>
      <c r="B409" s="139">
        <f t="shared" si="6"/>
        <v>393</v>
      </c>
      <c r="C409" s="115" t="s">
        <v>5464</v>
      </c>
      <c r="D409" s="112" t="str">
        <f>+"Torre de suspensión tipo S"&amp;IF(MID(C409,3,3)="220","C",IF(MID(C409,3,3)="138","S",""))&amp;IF(MID(C409,10,1)="D",2,1)&amp;" (5°)Tipo S"&amp;IF(MID(C409,3,3)="220","C",IF(MID(C409,3,3)="138","S",""))&amp;IF(MID(C409,10,1)="D",2,1)&amp;RIGHT(C409,2)</f>
        <v>Torre de suspensión tipo SC1 (5°)Tipo SC1-6</v>
      </c>
      <c r="E409" s="140" t="s">
        <v>5072</v>
      </c>
      <c r="F409" s="141">
        <v>0</v>
      </c>
      <c r="G409" s="142">
        <f>VLOOKUP(C409,'[8]Resumen Peso'!$B$1:$D$65536,3,0)*$C$14</f>
        <v>5735.4865200072591</v>
      </c>
      <c r="H409" s="143"/>
      <c r="I409" s="144"/>
      <c r="J409" s="111">
        <f>+VLOOKUP(C409,'[8]Resumen Peso'!$B$1:$D$65536,3,0)</f>
        <v>3561.1021505843223</v>
      </c>
      <c r="N409" s="118"/>
      <c r="O409" s="118"/>
      <c r="P409" s="118"/>
      <c r="Q409" s="118"/>
      <c r="R409" s="118"/>
    </row>
    <row r="410" spans="1:18" x14ac:dyDescent="0.2">
      <c r="A410" s="114"/>
      <c r="B410" s="139">
        <f t="shared" si="6"/>
        <v>394</v>
      </c>
      <c r="C410" s="115" t="s">
        <v>5465</v>
      </c>
      <c r="D410" s="112" t="str">
        <f>+"Torre de suspensión tipo S"&amp;IF(MID(C410,3,3)="220","C",IF(MID(C410,3,3)="138","S",""))&amp;IF(MID(C410,10,1)="D",2,1)&amp;" (5°)Tipo S"&amp;IF(MID(C410,3,3)="220","C",IF(MID(C410,3,3)="138","S",""))&amp;IF(MID(C410,10,1)="D",2,1)&amp;RIGHT(C410,2)</f>
        <v>Torre de suspensión tipo SC1 (5°)Tipo SC1-3</v>
      </c>
      <c r="E410" s="140" t="s">
        <v>5072</v>
      </c>
      <c r="F410" s="141">
        <v>0</v>
      </c>
      <c r="G410" s="142">
        <f>VLOOKUP(C410,'[8]Resumen Peso'!$B$1:$D$65536,3,0)*$C$14</f>
        <v>6562.2233156839811</v>
      </c>
      <c r="H410" s="143"/>
      <c r="I410" s="144"/>
      <c r="J410" s="111">
        <f>+VLOOKUP(C410,'[8]Resumen Peso'!$B$1:$D$65536,3,0)</f>
        <v>4074.4141722901709</v>
      </c>
      <c r="N410" s="118"/>
      <c r="O410" s="118"/>
      <c r="P410" s="118"/>
      <c r="Q410" s="118"/>
      <c r="R410" s="118"/>
    </row>
    <row r="411" spans="1:18" x14ac:dyDescent="0.2">
      <c r="A411" s="114"/>
      <c r="B411" s="139">
        <f t="shared" si="6"/>
        <v>395</v>
      </c>
      <c r="C411" s="115" t="s">
        <v>5466</v>
      </c>
      <c r="D411" s="112" t="str">
        <f>+"Torre de suspensión tipo S"&amp;IF(MID(C411,3,3)="220","C",IF(MID(C411,3,3)="138","S",""))&amp;IF(MID(C411,10,1)="D",2,1)&amp;" (5°)Tipo S"&amp;IF(MID(C411,3,3)="220","C",IF(MID(C411,3,3)="138","S",""))&amp;IF(MID(C411,10,1)="D",2,1)&amp;RIGHT(C411,2)</f>
        <v>Torre de suspensión tipo SC1 (5°)Tipo SC1±0</v>
      </c>
      <c r="E411" s="140" t="s">
        <v>5072</v>
      </c>
      <c r="F411" s="141">
        <v>0</v>
      </c>
      <c r="G411" s="142">
        <f>VLOOKUP(C411,'[8]Resumen Peso'!$B$1:$D$65536,3,0)*$C$14</f>
        <v>7381.5785328278753</v>
      </c>
      <c r="H411" s="143"/>
      <c r="I411" s="144"/>
      <c r="J411" s="111">
        <f>+VLOOKUP(C411,'[8]Resumen Peso'!$B$1:$D$65536,3,0)</f>
        <v>4583.1430509450738</v>
      </c>
      <c r="N411" s="118"/>
      <c r="O411" s="118"/>
      <c r="P411" s="118"/>
      <c r="Q411" s="118"/>
      <c r="R411" s="118"/>
    </row>
    <row r="412" spans="1:18" x14ac:dyDescent="0.2">
      <c r="A412" s="114"/>
      <c r="B412" s="139">
        <f t="shared" si="6"/>
        <v>396</v>
      </c>
      <c r="C412" s="115" t="s">
        <v>5467</v>
      </c>
      <c r="D412" s="112" t="str">
        <f>+"Torre de suspensión tipo S"&amp;IF(MID(C412,3,3)="220","C",IF(MID(C412,3,3)="138","S",""))&amp;IF(MID(C412,10,1)="D",2,1)&amp;" (5°)Tipo S"&amp;IF(MID(C412,3,3)="220","C",IF(MID(C412,3,3)="138","S",""))&amp;IF(MID(C412,10,1)="D",2,1)&amp;RIGHT(C412,2)</f>
        <v>Torre de suspensión tipo SC1 (5°)Tipo SC1+3</v>
      </c>
      <c r="E412" s="140" t="s">
        <v>5072</v>
      </c>
      <c r="F412" s="141">
        <v>0</v>
      </c>
      <c r="G412" s="142">
        <f>VLOOKUP(C412,'[8]Resumen Peso'!$B$1:$D$65536,3,0)*$C$14</f>
        <v>8193.5521714389415</v>
      </c>
      <c r="H412" s="143"/>
      <c r="I412" s="144"/>
      <c r="J412" s="111">
        <f>+VLOOKUP(C412,'[8]Resumen Peso'!$B$1:$D$65536,3,0)</f>
        <v>5087.288786549032</v>
      </c>
      <c r="N412" s="118"/>
      <c r="O412" s="118"/>
      <c r="P412" s="118"/>
      <c r="Q412" s="118"/>
      <c r="R412" s="118"/>
    </row>
    <row r="413" spans="1:18" x14ac:dyDescent="0.2">
      <c r="A413" s="114"/>
      <c r="B413" s="139">
        <f t="shared" si="6"/>
        <v>397</v>
      </c>
      <c r="C413" s="115" t="s">
        <v>5468</v>
      </c>
      <c r="D413" s="112" t="str">
        <f>+"Torre de suspensión tipo S"&amp;IF(MID(C413,3,3)="220","C",IF(MID(C413,3,3)="138","S",""))&amp;IF(MID(C413,10,1)="D",2,1)&amp;" (5°)Tipo S"&amp;IF(MID(C413,3,3)="220","C",IF(MID(C413,3,3)="138","S",""))&amp;IF(MID(C413,10,1)="D",2,1)&amp;RIGHT(C413,2)</f>
        <v>Torre de suspensión tipo SC1 (5°)Tipo SC1+6</v>
      </c>
      <c r="E413" s="140" t="s">
        <v>5072</v>
      </c>
      <c r="F413" s="141">
        <v>0</v>
      </c>
      <c r="G413" s="142">
        <f>VLOOKUP(C413,'[8]Resumen Peso'!$B$1:$D$65536,3,0)*$C$14</f>
        <v>9005.5258100500087</v>
      </c>
      <c r="H413" s="143"/>
      <c r="I413" s="144"/>
      <c r="J413" s="111">
        <f>+VLOOKUP(C413,'[8]Resumen Peso'!$B$1:$D$65536,3,0)</f>
        <v>5591.4345221529902</v>
      </c>
      <c r="N413" s="118"/>
      <c r="O413" s="118"/>
      <c r="P413" s="118"/>
      <c r="Q413" s="118"/>
      <c r="R413" s="118"/>
    </row>
    <row r="414" spans="1:18" x14ac:dyDescent="0.2">
      <c r="A414" s="114"/>
      <c r="B414" s="139">
        <f t="shared" si="6"/>
        <v>398</v>
      </c>
      <c r="C414" s="115" t="s">
        <v>5469</v>
      </c>
      <c r="D414" s="112" t="str">
        <f>+"Torre de ángulo menor tipo A"&amp;IF(MID(C414,3,3)="220","C",IF(MID(C414,3,3)="138","S",""))&amp;IF(MID(C414,10,1)="D",2,1)&amp;" (30°)Tipo A"&amp;IF(MID(C414,3,3)="220","C",IF(MID(C414,3,3)="138","S",""))&amp;IF(MID(C414,10,1)="D",2,1)&amp;RIGHT(C414,2)</f>
        <v>Torre de ángulo menor tipo AC1 (30°)Tipo AC1-3</v>
      </c>
      <c r="E414" s="140" t="s">
        <v>5072</v>
      </c>
      <c r="F414" s="141">
        <v>0</v>
      </c>
      <c r="G414" s="142">
        <f>VLOOKUP(C414,'[8]Resumen Peso'!$B$1:$D$65536,3,0)*$C$14</f>
        <v>10095.917827762276</v>
      </c>
      <c r="H414" s="143"/>
      <c r="I414" s="144"/>
      <c r="J414" s="111">
        <f>+VLOOKUP(C414,'[8]Resumen Peso'!$B$1:$D$65536,3,0)</f>
        <v>6268.4472473524947</v>
      </c>
      <c r="N414" s="118"/>
      <c r="O414" s="118"/>
      <c r="P414" s="118"/>
      <c r="Q414" s="118"/>
      <c r="R414" s="118"/>
    </row>
    <row r="415" spans="1:18" x14ac:dyDescent="0.2">
      <c r="A415" s="114"/>
      <c r="B415" s="139">
        <f t="shared" si="6"/>
        <v>399</v>
      </c>
      <c r="C415" s="115" t="s">
        <v>5470</v>
      </c>
      <c r="D415" s="112" t="str">
        <f>+"Torre de ángulo menor tipo A"&amp;IF(MID(C415,3,3)="220","C",IF(MID(C415,3,3)="138","S",""))&amp;IF(MID(C415,10,1)="D",2,1)&amp;" (30°)Tipo A"&amp;IF(MID(C415,3,3)="220","C",IF(MID(C415,3,3)="138","S",""))&amp;IF(MID(C415,10,1)="D",2,1)&amp;RIGHT(C415,2)</f>
        <v>Torre de ángulo menor tipo AC1 (30°)Tipo AC1±0</v>
      </c>
      <c r="E415" s="140" t="s">
        <v>5072</v>
      </c>
      <c r="F415" s="141">
        <v>0</v>
      </c>
      <c r="G415" s="142">
        <f>VLOOKUP(C415,'[8]Resumen Peso'!$B$1:$D$65536,3,0)*$C$14</f>
        <v>11205.236212832715</v>
      </c>
      <c r="H415" s="143"/>
      <c r="I415" s="144"/>
      <c r="J415" s="111">
        <f>+VLOOKUP(C415,'[8]Resumen Peso'!$B$1:$D$65536,3,0)</f>
        <v>6957.2111513346217</v>
      </c>
      <c r="N415" s="118"/>
      <c r="O415" s="118"/>
      <c r="P415" s="118"/>
      <c r="Q415" s="118"/>
      <c r="R415" s="118"/>
    </row>
    <row r="416" spans="1:18" x14ac:dyDescent="0.2">
      <c r="A416" s="114"/>
      <c r="B416" s="139">
        <f t="shared" si="6"/>
        <v>400</v>
      </c>
      <c r="C416" s="115" t="s">
        <v>5471</v>
      </c>
      <c r="D416" s="112" t="str">
        <f>+"Torre de ángulo menor tipo A"&amp;IF(MID(C416,3,3)="220","C",IF(MID(C416,3,3)="138","S",""))&amp;IF(MID(C416,10,1)="D",2,1)&amp;" (30°)Tipo A"&amp;IF(MID(C416,3,3)="220","C",IF(MID(C416,3,3)="138","S",""))&amp;IF(MID(C416,10,1)="D",2,1)&amp;RIGHT(C416,2)</f>
        <v>Torre de ángulo menor tipo AC1 (30°)Tipo AC1+3</v>
      </c>
      <c r="E416" s="140" t="s">
        <v>5072</v>
      </c>
      <c r="F416" s="141">
        <v>0</v>
      </c>
      <c r="G416" s="142">
        <f>VLOOKUP(C416,'[8]Resumen Peso'!$B$1:$D$65536,3,0)*$C$14</f>
        <v>12314.554597903152</v>
      </c>
      <c r="H416" s="143"/>
      <c r="I416" s="144"/>
      <c r="J416" s="111">
        <f>+VLOOKUP(C416,'[8]Resumen Peso'!$B$1:$D$65536,3,0)</f>
        <v>7645.9750553167487</v>
      </c>
      <c r="N416" s="118"/>
      <c r="O416" s="118"/>
      <c r="P416" s="118"/>
      <c r="Q416" s="118"/>
      <c r="R416" s="118"/>
    </row>
    <row r="417" spans="1:18" x14ac:dyDescent="0.2">
      <c r="A417" s="114"/>
      <c r="B417" s="139">
        <f t="shared" si="6"/>
        <v>401</v>
      </c>
      <c r="C417" s="115" t="s">
        <v>5472</v>
      </c>
      <c r="D417" s="112" t="str">
        <f>+"Torre de ángulo mayor tipo B"&amp;IF(MID(C417,3,3)="220","C",IF(MID(C417,3,3)="138","S",""))&amp;IF(MID(C417,10,1)="D",2,1)&amp;" (65°)Tipo B"&amp;IF(MID(C417,3,3)="220","C",IF(MID(C417,3,3)="138","S",""))&amp;IF(MID(C417,10,1)="D",2,1)&amp;RIGHT(C417,2)</f>
        <v>Torre de ángulo mayor tipo BC1 (65°)Tipo BC1-3</v>
      </c>
      <c r="E417" s="140" t="s">
        <v>5072</v>
      </c>
      <c r="F417" s="141">
        <v>0</v>
      </c>
      <c r="G417" s="142">
        <f>VLOOKUP(C417,'[8]Resumen Peso'!$B$1:$D$65536,3,0)*$C$14</f>
        <v>13624.357069293594</v>
      </c>
      <c r="H417" s="143"/>
      <c r="I417" s="144"/>
      <c r="J417" s="111">
        <f>+VLOOKUP(C417,'[8]Resumen Peso'!$B$1:$D$65536,3,0)</f>
        <v>8459.2173812185556</v>
      </c>
      <c r="N417" s="118"/>
      <c r="O417" s="118"/>
      <c r="P417" s="118"/>
      <c r="Q417" s="118"/>
      <c r="R417" s="118"/>
    </row>
    <row r="418" spans="1:18" x14ac:dyDescent="0.2">
      <c r="A418" s="114"/>
      <c r="B418" s="139">
        <f t="shared" si="6"/>
        <v>402</v>
      </c>
      <c r="C418" s="115" t="s">
        <v>5473</v>
      </c>
      <c r="D418" s="112" t="str">
        <f>+"Torre de ángulo mayor tipo B"&amp;IF(MID(C418,3,3)="220","C",IF(MID(C418,3,3)="138","S",""))&amp;IF(MID(C418,10,1)="D",2,1)&amp;" (65°)Tipo B"&amp;IF(MID(C418,3,3)="220","C",IF(MID(C418,3,3)="138","S",""))&amp;IF(MID(C418,10,1)="D",2,1)&amp;RIGHT(C418,2)</f>
        <v>Torre de ángulo mayor tipo BC1 (65°)Tipo BC1±0</v>
      </c>
      <c r="E418" s="140" t="s">
        <v>5072</v>
      </c>
      <c r="F418" s="141">
        <v>0</v>
      </c>
      <c r="G418" s="142">
        <f>VLOOKUP(C418,'[8]Resumen Peso'!$B$1:$D$65536,3,0)*$C$14</f>
        <v>15171.889832175495</v>
      </c>
      <c r="H418" s="143"/>
      <c r="I418" s="144"/>
      <c r="J418" s="111">
        <f>+VLOOKUP(C418,'[8]Resumen Peso'!$B$1:$D$65536,3,0)</f>
        <v>9420.0638989070776</v>
      </c>
      <c r="N418" s="118"/>
      <c r="O418" s="118"/>
      <c r="P418" s="118"/>
      <c r="Q418" s="118"/>
      <c r="R418" s="118"/>
    </row>
    <row r="419" spans="1:18" x14ac:dyDescent="0.2">
      <c r="A419" s="114"/>
      <c r="B419" s="139">
        <f t="shared" si="6"/>
        <v>403</v>
      </c>
      <c r="C419" s="115" t="s">
        <v>5474</v>
      </c>
      <c r="D419" s="112" t="str">
        <f>+"Torre de ángulo mayor tipo B"&amp;IF(MID(C419,3,3)="220","C",IF(MID(C419,3,3)="138","S",""))&amp;IF(MID(C419,10,1)="D",2,1)&amp;" (65°)Tipo B"&amp;IF(MID(C419,3,3)="220","C",IF(MID(C419,3,3)="138","S",""))&amp;IF(MID(C419,10,1)="D",2,1)&amp;RIGHT(C419,2)</f>
        <v>Torre de ángulo mayor tipo BC1 (65°)Tipo BC1+3</v>
      </c>
      <c r="E419" s="140" t="s">
        <v>5072</v>
      </c>
      <c r="F419" s="141">
        <v>0</v>
      </c>
      <c r="G419" s="142">
        <f>VLOOKUP(C419,'[8]Resumen Peso'!$B$1:$D$65536,3,0)*$C$14</f>
        <v>16992.516612036557</v>
      </c>
      <c r="H419" s="143"/>
      <c r="I419" s="144"/>
      <c r="J419" s="111">
        <f>+VLOOKUP(C419,'[8]Resumen Peso'!$B$1:$D$65536,3,0)</f>
        <v>10550.471566775928</v>
      </c>
      <c r="N419" s="118"/>
      <c r="O419" s="118"/>
      <c r="P419" s="118"/>
      <c r="Q419" s="118"/>
      <c r="R419" s="118"/>
    </row>
    <row r="420" spans="1:18" x14ac:dyDescent="0.2">
      <c r="A420" s="114"/>
      <c r="B420" s="139">
        <f t="shared" si="6"/>
        <v>404</v>
      </c>
      <c r="C420" s="115" t="s">
        <v>5475</v>
      </c>
      <c r="D420" s="112" t="str">
        <f>+"Torre de anclaje, retención intermedia y terminal (15°) Tipo R"&amp;IF(MID(C420,3,3)="220","C",IF(MID(C420,3,3)="138","S",""))&amp;IF(MID(C420,10,1)="D",2,1)&amp;RIGHT(C420,2)</f>
        <v>Torre de anclaje, retención intermedia y terminal (15°) Tipo RC1-3</v>
      </c>
      <c r="E420" s="140" t="s">
        <v>5072</v>
      </c>
      <c r="F420" s="141">
        <v>0</v>
      </c>
      <c r="G420" s="142">
        <f>VLOOKUP(C420,'[8]Resumen Peso'!$B$1:$D$65536,3,0)*$C$14</f>
        <v>17542.239696325767</v>
      </c>
      <c r="H420" s="143"/>
      <c r="I420" s="144"/>
      <c r="J420" s="111">
        <f>+VLOOKUP(C420,'[8]Resumen Peso'!$B$1:$D$65536,3,0)</f>
        <v>10891.788742025026</v>
      </c>
      <c r="N420" s="118"/>
      <c r="O420" s="118"/>
      <c r="P420" s="118"/>
      <c r="Q420" s="118"/>
      <c r="R420" s="118"/>
    </row>
    <row r="421" spans="1:18" x14ac:dyDescent="0.2">
      <c r="A421" s="114"/>
      <c r="B421" s="139">
        <f t="shared" si="6"/>
        <v>405</v>
      </c>
      <c r="C421" s="115" t="s">
        <v>5476</v>
      </c>
      <c r="D421" s="112" t="str">
        <f>+"Torre de anclaje, retención intermedia y terminal (15°) Tipo R"&amp;IF(MID(C421,3,3)="220","C",IF(MID(C421,3,3)="138","S",""))&amp;IF(MID(C421,10,1)="D",2,1)&amp;RIGHT(C421,2)</f>
        <v>Torre de anclaje, retención intermedia y terminal (15°) Tipo RC1±0</v>
      </c>
      <c r="E421" s="140" t="s">
        <v>5072</v>
      </c>
      <c r="F421" s="141">
        <v>0</v>
      </c>
      <c r="G421" s="142">
        <f>VLOOKUP(C421,'[8]Resumen Peso'!$B$1:$D$65536,3,0)*$C$14</f>
        <v>19556.565993674212</v>
      </c>
      <c r="H421" s="143"/>
      <c r="I421" s="144"/>
      <c r="J421" s="111">
        <f>+VLOOKUP(C421,'[8]Resumen Peso'!$B$1:$D$65536,3,0)</f>
        <v>12142.462365691223</v>
      </c>
      <c r="N421" s="118"/>
      <c r="O421" s="118"/>
      <c r="P421" s="118"/>
      <c r="Q421" s="118"/>
      <c r="R421" s="118"/>
    </row>
    <row r="422" spans="1:18" x14ac:dyDescent="0.2">
      <c r="A422" s="114"/>
      <c r="B422" s="139">
        <f t="shared" si="6"/>
        <v>406</v>
      </c>
      <c r="C422" s="115" t="s">
        <v>5477</v>
      </c>
      <c r="D422" s="112" t="str">
        <f>+"Torre de anclaje, retención intermedia y terminal (15°) Tipo R"&amp;IF(MID(C422,3,3)="220","C",IF(MID(C422,3,3)="138","S",""))&amp;IF(MID(C422,10,1)="D",2,1)&amp;RIGHT(C422,2)</f>
        <v>Torre de anclaje, retención intermedia y terminal (15°) Tipo RC1+3</v>
      </c>
      <c r="E422" s="140" t="s">
        <v>5072</v>
      </c>
      <c r="F422" s="141">
        <v>0</v>
      </c>
      <c r="G422" s="142">
        <f>VLOOKUP(C422,'[8]Resumen Peso'!$B$1:$D$65536,3,0)*$C$14</f>
        <v>21570.892291022657</v>
      </c>
      <c r="H422" s="143"/>
      <c r="I422" s="144"/>
      <c r="J422" s="111">
        <f>+VLOOKUP(C422,'[8]Resumen Peso'!$B$1:$D$65536,3,0)</f>
        <v>13393.135989357419</v>
      </c>
      <c r="N422" s="118"/>
      <c r="O422" s="118"/>
      <c r="P422" s="118"/>
      <c r="Q422" s="118"/>
      <c r="R422" s="118"/>
    </row>
    <row r="423" spans="1:18" x14ac:dyDescent="0.2">
      <c r="A423" s="114"/>
      <c r="B423" s="139">
        <f t="shared" si="6"/>
        <v>407</v>
      </c>
      <c r="C423" s="115" t="s">
        <v>5478</v>
      </c>
      <c r="D423" s="112" t="str">
        <f>+"Torre de suspensión tipo S"&amp;IF(MID(C423,3,3)="220","C",IF(MID(C423,3,3)="138","S",""))&amp;IF(MID(C423,10,1)="D",2,1)&amp;" (5°)Tipo S"&amp;IF(MID(C423,3,3)="220","C",IF(MID(C423,3,3)="138","S",""))&amp;IF(MID(C423,10,1)="D",2,1)&amp;RIGHT(C423,2)</f>
        <v>Torre de suspensión tipo SC2 (5°)Tipo SC2-6</v>
      </c>
      <c r="E423" s="140" t="s">
        <v>5072</v>
      </c>
      <c r="F423" s="141">
        <v>0</v>
      </c>
      <c r="G423" s="142">
        <f>VLOOKUP(C423,'[8]Resumen Peso'!$B$1:$D$65536,3,0)*$C$14</f>
        <v>8157.7467053737746</v>
      </c>
      <c r="H423" s="143"/>
      <c r="I423" s="144"/>
      <c r="J423" s="111">
        <f>+VLOOKUP(C423,'[8]Resumen Peso'!$B$1:$D$65536,3,0)</f>
        <v>5065.0575561621145</v>
      </c>
      <c r="N423" s="118"/>
      <c r="O423" s="118"/>
      <c r="P423" s="118"/>
      <c r="Q423" s="118"/>
      <c r="R423" s="118"/>
    </row>
    <row r="424" spans="1:18" x14ac:dyDescent="0.2">
      <c r="A424" s="114"/>
      <c r="B424" s="139">
        <f t="shared" si="6"/>
        <v>408</v>
      </c>
      <c r="C424" s="115" t="s">
        <v>5479</v>
      </c>
      <c r="D424" s="112" t="str">
        <f>+"Torre de suspensión tipo S"&amp;IF(MID(C424,3,3)="220","C",IF(MID(C424,3,3)="138","S",""))&amp;IF(MID(C424,10,1)="D",2,1)&amp;" (5°)Tipo S"&amp;IF(MID(C424,3,3)="220","C",IF(MID(C424,3,3)="138","S",""))&amp;IF(MID(C424,10,1)="D",2,1)&amp;RIGHT(C424,2)</f>
        <v>Torre de suspensión tipo SC2 (5°)Tipo SC2-3</v>
      </c>
      <c r="E424" s="140" t="s">
        <v>5072</v>
      </c>
      <c r="F424" s="141">
        <v>0</v>
      </c>
      <c r="G424" s="142">
        <f>VLOOKUP(C424,'[8]Resumen Peso'!$B$1:$D$65536,3,0)*$C$14</f>
        <v>9333.6381223645876</v>
      </c>
      <c r="H424" s="143"/>
      <c r="I424" s="144"/>
      <c r="J424" s="111">
        <f>+VLOOKUP(C424,'[8]Resumen Peso'!$B$1:$D$65536,3,0)</f>
        <v>5795.1559426359318</v>
      </c>
      <c r="N424" s="118"/>
      <c r="O424" s="118"/>
      <c r="P424" s="118"/>
      <c r="Q424" s="118"/>
      <c r="R424" s="118"/>
    </row>
    <row r="425" spans="1:18" x14ac:dyDescent="0.2">
      <c r="A425" s="114"/>
      <c r="B425" s="139">
        <f t="shared" si="6"/>
        <v>409</v>
      </c>
      <c r="C425" s="115" t="s">
        <v>5480</v>
      </c>
      <c r="D425" s="112" t="str">
        <f>+"Torre de suspensión tipo S"&amp;IF(MID(C425,3,3)="220","C",IF(MID(C425,3,3)="138","S",""))&amp;IF(MID(C425,10,1)="D",2,1)&amp;" (5°)Tipo S"&amp;IF(MID(C425,3,3)="220","C",IF(MID(C425,3,3)="138","S",""))&amp;IF(MID(C425,10,1)="D",2,1)&amp;RIGHT(C425,2)</f>
        <v>Torre de suspensión tipo SC2 (5°)Tipo SC2±0</v>
      </c>
      <c r="E425" s="140" t="s">
        <v>5072</v>
      </c>
      <c r="F425" s="141">
        <v>0</v>
      </c>
      <c r="G425" s="142">
        <f>VLOOKUP(C425,'[8]Resumen Peso'!$B$1:$D$65536,3,0)*$C$14</f>
        <v>10499.030508846556</v>
      </c>
      <c r="H425" s="143"/>
      <c r="I425" s="144"/>
      <c r="J425" s="111">
        <f>+VLOOKUP(C425,'[8]Resumen Peso'!$B$1:$D$65536,3,0)</f>
        <v>6518.7355935162341</v>
      </c>
      <c r="N425" s="118"/>
      <c r="O425" s="118"/>
      <c r="P425" s="118"/>
      <c r="Q425" s="118"/>
      <c r="R425" s="118"/>
    </row>
    <row r="426" spans="1:18" x14ac:dyDescent="0.2">
      <c r="A426" s="114"/>
      <c r="B426" s="139">
        <f t="shared" si="6"/>
        <v>410</v>
      </c>
      <c r="C426" s="115" t="s">
        <v>5481</v>
      </c>
      <c r="D426" s="112" t="str">
        <f>+"Torre de suspensión tipo S"&amp;IF(MID(C426,3,3)="220","C",IF(MID(C426,3,3)="138","S",""))&amp;IF(MID(C426,10,1)="D",2,1)&amp;" (5°)Tipo S"&amp;IF(MID(C426,3,3)="220","C",IF(MID(C426,3,3)="138","S",""))&amp;IF(MID(C426,10,1)="D",2,1)&amp;RIGHT(C426,2)</f>
        <v>Torre de suspensión tipo SC2 (5°)Tipo SC2+3</v>
      </c>
      <c r="E426" s="140" t="s">
        <v>5072</v>
      </c>
      <c r="F426" s="141">
        <v>0</v>
      </c>
      <c r="G426" s="142">
        <f>VLOOKUP(C426,'[8]Resumen Peso'!$B$1:$D$65536,3,0)*$C$14</f>
        <v>11653.923864819677</v>
      </c>
      <c r="H426" s="143"/>
      <c r="I426" s="144"/>
      <c r="J426" s="111">
        <f>+VLOOKUP(C426,'[8]Resumen Peso'!$B$1:$D$65536,3,0)</f>
        <v>7235.7965088030205</v>
      </c>
      <c r="N426" s="118"/>
      <c r="O426" s="118"/>
      <c r="P426" s="118"/>
      <c r="Q426" s="118"/>
      <c r="R426" s="118"/>
    </row>
    <row r="427" spans="1:18" x14ac:dyDescent="0.2">
      <c r="A427" s="114"/>
      <c r="B427" s="139">
        <f t="shared" si="6"/>
        <v>411</v>
      </c>
      <c r="C427" s="115" t="s">
        <v>5482</v>
      </c>
      <c r="D427" s="112" t="str">
        <f>+"Torre de suspensión tipo S"&amp;IF(MID(C427,3,3)="220","C",IF(MID(C427,3,3)="138","S",""))&amp;IF(MID(C427,10,1)="D",2,1)&amp;" (5°)Tipo S"&amp;IF(MID(C427,3,3)="220","C",IF(MID(C427,3,3)="138","S",""))&amp;IF(MID(C427,10,1)="D",2,1)&amp;RIGHT(C427,2)</f>
        <v>Torre de suspensión tipo SC2 (5°)Tipo SC2+6</v>
      </c>
      <c r="E427" s="140" t="s">
        <v>5072</v>
      </c>
      <c r="F427" s="141">
        <v>0</v>
      </c>
      <c r="G427" s="142">
        <f>VLOOKUP(C427,'[8]Resumen Peso'!$B$1:$D$65536,3,0)*$C$14</f>
        <v>12808.817220792796</v>
      </c>
      <c r="H427" s="143"/>
      <c r="I427" s="144"/>
      <c r="J427" s="111">
        <f>+VLOOKUP(C427,'[8]Resumen Peso'!$B$1:$D$65536,3,0)</f>
        <v>7952.8574240898051</v>
      </c>
      <c r="N427" s="118"/>
      <c r="O427" s="118"/>
      <c r="P427" s="118"/>
      <c r="Q427" s="118"/>
      <c r="R427" s="118"/>
    </row>
    <row r="428" spans="1:18" x14ac:dyDescent="0.2">
      <c r="A428" s="114"/>
      <c r="B428" s="139">
        <f t="shared" si="6"/>
        <v>412</v>
      </c>
      <c r="C428" s="115" t="s">
        <v>5483</v>
      </c>
      <c r="D428" s="112" t="str">
        <f>+"Torre de ángulo menor tipo A"&amp;IF(MID(C428,3,3)="220","C",IF(MID(C428,3,3)="138","S",""))&amp;IF(MID(C428,10,1)="D",2,1)&amp;" (30°)Tipo A"&amp;IF(MID(C428,3,3)="220","C",IF(MID(C428,3,3)="138","S",""))&amp;IF(MID(C428,10,1)="D",2,1)&amp;RIGHT(C428,2)</f>
        <v>Torre de ángulo menor tipo AC2 (30°)Tipo AC2-3</v>
      </c>
      <c r="E428" s="140" t="s">
        <v>5072</v>
      </c>
      <c r="F428" s="141">
        <v>0</v>
      </c>
      <c r="G428" s="142">
        <f>VLOOKUP(C428,'[8]Resumen Peso'!$B$1:$D$65536,3,0)*$C$14</f>
        <v>14359.713009498593</v>
      </c>
      <c r="H428" s="143"/>
      <c r="I428" s="144"/>
      <c r="J428" s="111">
        <f>+VLOOKUP(C428,'[8]Resumen Peso'!$B$1:$D$65536,3,0)</f>
        <v>8915.7920084928373</v>
      </c>
      <c r="N428" s="118"/>
      <c r="O428" s="118"/>
      <c r="P428" s="118"/>
      <c r="Q428" s="118"/>
      <c r="R428" s="118"/>
    </row>
    <row r="429" spans="1:18" x14ac:dyDescent="0.2">
      <c r="A429" s="114"/>
      <c r="B429" s="139">
        <f t="shared" si="6"/>
        <v>413</v>
      </c>
      <c r="C429" s="115" t="s">
        <v>5484</v>
      </c>
      <c r="D429" s="112" t="str">
        <f>+"Torre de ángulo menor tipo A"&amp;IF(MID(C429,3,3)="220","C",IF(MID(C429,3,3)="138","S",""))&amp;IF(MID(C429,10,1)="D",2,1)&amp;" (30°)Tipo A"&amp;IF(MID(C429,3,3)="220","C",IF(MID(C429,3,3)="138","S",""))&amp;IF(MID(C429,10,1)="D",2,1)&amp;RIGHT(C429,2)</f>
        <v>Torre de ángulo menor tipo AC2 (30°)Tipo AC2±0</v>
      </c>
      <c r="E429" s="140" t="s">
        <v>5072</v>
      </c>
      <c r="F429" s="141">
        <v>0</v>
      </c>
      <c r="G429" s="142">
        <f>VLOOKUP(C429,'[8]Resumen Peso'!$B$1:$D$65536,3,0)*$C$14</f>
        <v>15937.528312429073</v>
      </c>
      <c r="H429" s="143"/>
      <c r="I429" s="144"/>
      <c r="J429" s="111">
        <f>+VLOOKUP(C429,'[8]Resumen Peso'!$B$1:$D$65536,3,0)</f>
        <v>9895.4406309576443</v>
      </c>
      <c r="N429" s="118"/>
      <c r="O429" s="118"/>
      <c r="P429" s="118"/>
      <c r="Q429" s="118"/>
      <c r="R429" s="118"/>
    </row>
    <row r="430" spans="1:18" x14ac:dyDescent="0.2">
      <c r="A430" s="114"/>
      <c r="B430" s="139">
        <f t="shared" si="6"/>
        <v>414</v>
      </c>
      <c r="C430" s="115" t="s">
        <v>5485</v>
      </c>
      <c r="D430" s="112" t="str">
        <f>+"Torre de ángulo menor tipo A"&amp;IF(MID(C430,3,3)="220","C",IF(MID(C430,3,3)="138","S",""))&amp;IF(MID(C430,10,1)="D",2,1)&amp;" (30°)Tipo A"&amp;IF(MID(C430,3,3)="220","C",IF(MID(C430,3,3)="138","S",""))&amp;IF(MID(C430,10,1)="D",2,1)&amp;RIGHT(C430,2)</f>
        <v>Torre de ángulo menor tipo AC2 (30°)Tipo AC2+3</v>
      </c>
      <c r="E430" s="140" t="s">
        <v>5072</v>
      </c>
      <c r="F430" s="141">
        <v>0</v>
      </c>
      <c r="G430" s="142">
        <f>VLOOKUP(C430,'[8]Resumen Peso'!$B$1:$D$65536,3,0)*$C$14</f>
        <v>17515.34361535955</v>
      </c>
      <c r="H430" s="143"/>
      <c r="I430" s="144"/>
      <c r="J430" s="111">
        <f>+VLOOKUP(C430,'[8]Resumen Peso'!$B$1:$D$65536,3,0)</f>
        <v>10875.089253422451</v>
      </c>
      <c r="N430" s="118"/>
      <c r="O430" s="118"/>
      <c r="P430" s="118"/>
      <c r="Q430" s="118"/>
      <c r="R430" s="118"/>
    </row>
    <row r="431" spans="1:18" x14ac:dyDescent="0.2">
      <c r="A431" s="114"/>
      <c r="B431" s="139">
        <f t="shared" si="6"/>
        <v>415</v>
      </c>
      <c r="C431" s="115" t="s">
        <v>5486</v>
      </c>
      <c r="D431" s="112" t="str">
        <f>+"Torre de ángulo mayor tipo B"&amp;IF(MID(C431,3,3)="220","C",IF(MID(C431,3,3)="138","S",""))&amp;IF(MID(C431,10,1)="D",2,1)&amp;" (65°)Tipo B"&amp;IF(MID(C431,3,3)="220","C",IF(MID(C431,3,3)="138","S",""))&amp;IF(MID(C431,10,1)="D",2,1)&amp;RIGHT(C431,2)</f>
        <v>Torre de ángulo mayor tipo BC2 (65°)Tipo BC2-3</v>
      </c>
      <c r="E431" s="140" t="s">
        <v>5072</v>
      </c>
      <c r="F431" s="141">
        <v>0</v>
      </c>
      <c r="G431" s="142">
        <f>VLOOKUP(C431,'[8]Resumen Peso'!$B$1:$D$65536,3,0)*$C$14</f>
        <v>19378.313174856012</v>
      </c>
      <c r="H431" s="143"/>
      <c r="I431" s="144"/>
      <c r="J431" s="111">
        <f>+VLOOKUP(C431,'[8]Resumen Peso'!$B$1:$D$65536,3,0)</f>
        <v>12031.787099656352</v>
      </c>
      <c r="N431" s="118"/>
      <c r="O431" s="118"/>
      <c r="P431" s="118"/>
      <c r="Q431" s="118"/>
      <c r="R431" s="118"/>
    </row>
    <row r="432" spans="1:18" x14ac:dyDescent="0.2">
      <c r="A432" s="114"/>
      <c r="B432" s="139">
        <f t="shared" si="6"/>
        <v>416</v>
      </c>
      <c r="C432" s="115" t="s">
        <v>5487</v>
      </c>
      <c r="D432" s="112" t="str">
        <f>+"Torre de ángulo mayor tipo B"&amp;IF(MID(C432,3,3)="220","C",IF(MID(C432,3,3)="138","S",""))&amp;IF(MID(C432,10,1)="D",2,1)&amp;" (65°)Tipo B"&amp;IF(MID(C432,3,3)="220","C",IF(MID(C432,3,3)="138","S",""))&amp;IF(MID(C432,10,1)="D",2,1)&amp;RIGHT(C432,2)</f>
        <v>Torre de ángulo mayor tipo BC2 (65°)Tipo BC2±0</v>
      </c>
      <c r="E432" s="140" t="s">
        <v>5072</v>
      </c>
      <c r="F432" s="141">
        <v>0</v>
      </c>
      <c r="G432" s="142">
        <f>VLOOKUP(C432,'[8]Resumen Peso'!$B$1:$D$65536,3,0)*$C$14</f>
        <v>21579.413335028967</v>
      </c>
      <c r="H432" s="143"/>
      <c r="I432" s="144"/>
      <c r="J432" s="111">
        <f>+VLOOKUP(C432,'[8]Resumen Peso'!$B$1:$D$65536,3,0)</f>
        <v>13398.426614316651</v>
      </c>
      <c r="N432" s="118"/>
      <c r="O432" s="118"/>
      <c r="P432" s="118"/>
      <c r="Q432" s="118"/>
      <c r="R432" s="118"/>
    </row>
    <row r="433" spans="1:18" x14ac:dyDescent="0.2">
      <c r="A433" s="114"/>
      <c r="B433" s="139">
        <f t="shared" si="6"/>
        <v>417</v>
      </c>
      <c r="C433" s="115" t="s">
        <v>5488</v>
      </c>
      <c r="D433" s="112" t="str">
        <f>+"Torre de ángulo mayor tipo B"&amp;IF(MID(C433,3,3)="220","C",IF(MID(C433,3,3)="138","S",""))&amp;IF(MID(C433,10,1)="D",2,1)&amp;" (65°)Tipo B"&amp;IF(MID(C433,3,3)="220","C",IF(MID(C433,3,3)="138","S",""))&amp;IF(MID(C433,10,1)="D",2,1)&amp;RIGHT(C433,2)</f>
        <v>Torre de ángulo mayor tipo BC2 (65°)Tipo BC2+3</v>
      </c>
      <c r="E433" s="140" t="s">
        <v>5072</v>
      </c>
      <c r="F433" s="141">
        <v>0</v>
      </c>
      <c r="G433" s="142">
        <f>VLOOKUP(C433,'[8]Resumen Peso'!$B$1:$D$65536,3,0)*$C$14</f>
        <v>24168.942935232444</v>
      </c>
      <c r="H433" s="143"/>
      <c r="I433" s="144"/>
      <c r="J433" s="111">
        <f>+VLOOKUP(C433,'[8]Resumen Peso'!$B$1:$D$65536,3,0)</f>
        <v>15006.237808034652</v>
      </c>
      <c r="N433" s="118"/>
      <c r="O433" s="118"/>
      <c r="P433" s="118"/>
      <c r="Q433" s="118"/>
      <c r="R433" s="118"/>
    </row>
    <row r="434" spans="1:18" x14ac:dyDescent="0.2">
      <c r="A434" s="114"/>
      <c r="B434" s="139">
        <f t="shared" si="6"/>
        <v>418</v>
      </c>
      <c r="C434" s="115" t="s">
        <v>5489</v>
      </c>
      <c r="D434" s="112" t="str">
        <f>+"Torre de anclaje, retención intermedia y terminal (15°) Tipo R"&amp;IF(MID(C434,3,3)="220","C",IF(MID(C434,3,3)="138","S",""))&amp;IF(MID(C434,10,1)="D",2,1)&amp;RIGHT(C434,2)</f>
        <v>Torre de anclaje, retención intermedia y terminal (15°) Tipo RC2-3</v>
      </c>
      <c r="E434" s="140" t="s">
        <v>5072</v>
      </c>
      <c r="F434" s="141">
        <v>0</v>
      </c>
      <c r="G434" s="142">
        <f>VLOOKUP(C434,'[8]Resumen Peso'!$B$1:$D$65536,3,0)*$C$14</f>
        <v>24950.829818600545</v>
      </c>
      <c r="H434" s="143"/>
      <c r="I434" s="144"/>
      <c r="J434" s="111">
        <f>+VLOOKUP(C434,'[8]Resumen Peso'!$B$1:$D$65536,3,0)</f>
        <v>15491.702999551184</v>
      </c>
      <c r="N434" s="118"/>
      <c r="O434" s="118"/>
      <c r="P434" s="118"/>
      <c r="Q434" s="118"/>
      <c r="R434" s="118"/>
    </row>
    <row r="435" spans="1:18" x14ac:dyDescent="0.2">
      <c r="A435" s="114"/>
      <c r="B435" s="139">
        <f t="shared" si="6"/>
        <v>419</v>
      </c>
      <c r="C435" s="115" t="s">
        <v>5490</v>
      </c>
      <c r="D435" s="112" t="str">
        <f>+"Torre de anclaje, retención intermedia y terminal (15°) Tipo R"&amp;IF(MID(C435,3,3)="220","C",IF(MID(C435,3,3)="138","S",""))&amp;IF(MID(C435,10,1)="D",2,1)&amp;RIGHT(C435,2)</f>
        <v>Torre de anclaje, retención intermedia y terminal (15°) Tipo RC2±0</v>
      </c>
      <c r="E435" s="140" t="s">
        <v>5072</v>
      </c>
      <c r="F435" s="141">
        <v>0</v>
      </c>
      <c r="G435" s="142">
        <f>VLOOKUP(C435,'[8]Resumen Peso'!$B$1:$D$65536,3,0)*$C$14</f>
        <v>27815.863788852334</v>
      </c>
      <c r="H435" s="143"/>
      <c r="I435" s="144"/>
      <c r="J435" s="111">
        <f>+VLOOKUP(C435,'[8]Resumen Peso'!$B$1:$D$65536,3,0)</f>
        <v>17270.571905854162</v>
      </c>
      <c r="N435" s="118"/>
      <c r="O435" s="118"/>
      <c r="P435" s="118"/>
      <c r="Q435" s="118"/>
      <c r="R435" s="118"/>
    </row>
    <row r="436" spans="1:18" x14ac:dyDescent="0.2">
      <c r="A436" s="114"/>
      <c r="B436" s="139">
        <f t="shared" si="6"/>
        <v>420</v>
      </c>
      <c r="C436" s="115" t="s">
        <v>5491</v>
      </c>
      <c r="D436" s="112" t="str">
        <f>+"Torre de anclaje, retención intermedia y terminal (15°) Tipo R"&amp;IF(MID(C436,3,3)="220","C",IF(MID(C436,3,3)="138","S",""))&amp;IF(MID(C436,10,1)="D",2,1)&amp;RIGHT(C436,2)</f>
        <v>Torre de anclaje, retención intermedia y terminal (15°) Tipo RC2+3</v>
      </c>
      <c r="E436" s="140" t="s">
        <v>5072</v>
      </c>
      <c r="F436" s="141">
        <v>0</v>
      </c>
      <c r="G436" s="142">
        <f>VLOOKUP(C436,'[8]Resumen Peso'!$B$1:$D$65536,3,0)*$C$14</f>
        <v>30680.897759104122</v>
      </c>
      <c r="H436" s="143"/>
      <c r="I436" s="144"/>
      <c r="J436" s="111">
        <f>+VLOOKUP(C436,'[8]Resumen Peso'!$B$1:$D$65536,3,0)</f>
        <v>19049.44081215714</v>
      </c>
      <c r="N436" s="118"/>
      <c r="O436" s="118"/>
      <c r="P436" s="118"/>
      <c r="Q436" s="118"/>
      <c r="R436" s="118"/>
    </row>
    <row r="437" spans="1:18" x14ac:dyDescent="0.2">
      <c r="A437" s="114"/>
      <c r="B437" s="139">
        <f t="shared" si="6"/>
        <v>421</v>
      </c>
      <c r="C437" s="115" t="s">
        <v>5492</v>
      </c>
      <c r="D437" s="112" t="str">
        <f>+"Torre de suspensión tipo S"&amp;IF(MID(C437,3,3)="220","C",IF(MID(C437,3,3)="138","S",""))&amp;IF(MID(C437,10,1)="D",2,1)&amp;" (5°)Tipo S"&amp;IF(MID(C437,3,3)="220","C",IF(MID(C437,3,3)="138","S",""))&amp;IF(MID(C437,10,1)="D",2,1)&amp;RIGHT(C437,2)</f>
        <v>Torre de suspensión tipo SC1 (5°)Tipo SC1-6</v>
      </c>
      <c r="E437" s="140" t="s">
        <v>5072</v>
      </c>
      <c r="F437" s="141">
        <v>0</v>
      </c>
      <c r="G437" s="142">
        <f>VLOOKUP(C437,'[8]Resumen Peso'!$B$1:$D$65536,3,0)*$C$14</f>
        <v>6977.0954404094591</v>
      </c>
      <c r="H437" s="143"/>
      <c r="I437" s="144"/>
      <c r="J437" s="111">
        <f>+VLOOKUP(C437,'[8]Resumen Peso'!$B$1:$D$65536,3,0)</f>
        <v>4332.0038310617019</v>
      </c>
      <c r="N437" s="118"/>
      <c r="O437" s="118"/>
      <c r="P437" s="118"/>
      <c r="Q437" s="118"/>
      <c r="R437" s="118"/>
    </row>
    <row r="438" spans="1:18" x14ac:dyDescent="0.2">
      <c r="A438" s="114"/>
      <c r="B438" s="139">
        <f t="shared" si="6"/>
        <v>422</v>
      </c>
      <c r="C438" s="115" t="s">
        <v>5493</v>
      </c>
      <c r="D438" s="112" t="str">
        <f>+"Torre de suspensión tipo S"&amp;IF(MID(C438,3,3)="220","C",IF(MID(C438,3,3)="138","S",""))&amp;IF(MID(C438,10,1)="D",2,1)&amp;" (5°)Tipo S"&amp;IF(MID(C438,3,3)="220","C",IF(MID(C438,3,3)="138","S",""))&amp;IF(MID(C438,10,1)="D",2,1)&amp;RIGHT(C438,2)</f>
        <v>Torre de suspensión tipo SC1 (5°)Tipo SC1-3</v>
      </c>
      <c r="E438" s="140" t="s">
        <v>5072</v>
      </c>
      <c r="F438" s="141">
        <v>0</v>
      </c>
      <c r="G438" s="142">
        <f>VLOOKUP(C438,'[8]Resumen Peso'!$B$1:$D$65536,3,0)*$C$14</f>
        <v>7982.8028912792897</v>
      </c>
      <c r="H438" s="143"/>
      <c r="I438" s="144"/>
      <c r="J438" s="111">
        <f>+VLOOKUP(C438,'[8]Resumen Peso'!$B$1:$D$65536,3,0)</f>
        <v>4956.4368157192439</v>
      </c>
      <c r="N438" s="118"/>
      <c r="O438" s="118"/>
      <c r="P438" s="118"/>
      <c r="Q438" s="118"/>
      <c r="R438" s="118"/>
    </row>
    <row r="439" spans="1:18" x14ac:dyDescent="0.2">
      <c r="A439" s="114"/>
      <c r="B439" s="139">
        <f t="shared" si="6"/>
        <v>423</v>
      </c>
      <c r="C439" s="115" t="s">
        <v>5494</v>
      </c>
      <c r="D439" s="112" t="str">
        <f>+"Torre de suspensión tipo S"&amp;IF(MID(C439,3,3)="220","C",IF(MID(C439,3,3)="138","S",""))&amp;IF(MID(C439,10,1)="D",2,1)&amp;" (5°)Tipo S"&amp;IF(MID(C439,3,3)="220","C",IF(MID(C439,3,3)="138","S",""))&amp;IF(MID(C439,10,1)="D",2,1)&amp;RIGHT(C439,2)</f>
        <v>Torre de suspensión tipo SC1 (5°)Tipo SC1±0</v>
      </c>
      <c r="E439" s="140" t="s">
        <v>5072</v>
      </c>
      <c r="F439" s="141">
        <v>0</v>
      </c>
      <c r="G439" s="142">
        <f>VLOOKUP(C439,'[8]Resumen Peso'!$B$1:$D$65536,3,0)*$C$14</f>
        <v>8979.5308113377851</v>
      </c>
      <c r="H439" s="143"/>
      <c r="I439" s="144"/>
      <c r="J439" s="111">
        <f>+VLOOKUP(C439,'[8]Resumen Peso'!$B$1:$D$65536,3,0)</f>
        <v>5575.2945058709156</v>
      </c>
      <c r="N439" s="118"/>
      <c r="O439" s="118"/>
      <c r="P439" s="118"/>
      <c r="Q439" s="118"/>
      <c r="R439" s="118"/>
    </row>
    <row r="440" spans="1:18" x14ac:dyDescent="0.2">
      <c r="A440" s="114"/>
      <c r="B440" s="139">
        <f t="shared" si="6"/>
        <v>424</v>
      </c>
      <c r="C440" s="115" t="s">
        <v>5495</v>
      </c>
      <c r="D440" s="112" t="str">
        <f>+"Torre de suspensión tipo S"&amp;IF(MID(C440,3,3)="220","C",IF(MID(C440,3,3)="138","S",""))&amp;IF(MID(C440,10,1)="D",2,1)&amp;" (5°)Tipo S"&amp;IF(MID(C440,3,3)="220","C",IF(MID(C440,3,3)="138","S",""))&amp;IF(MID(C440,10,1)="D",2,1)&amp;RIGHT(C440,2)</f>
        <v>Torre de suspensión tipo SC1 (5°)Tipo SC1+3</v>
      </c>
      <c r="E440" s="140" t="s">
        <v>5072</v>
      </c>
      <c r="F440" s="141">
        <v>0</v>
      </c>
      <c r="G440" s="142">
        <f>VLOOKUP(C440,'[8]Resumen Peso'!$B$1:$D$65536,3,0)*$C$14</f>
        <v>9967.2792005849424</v>
      </c>
      <c r="H440" s="143"/>
      <c r="I440" s="144"/>
      <c r="J440" s="111">
        <f>+VLOOKUP(C440,'[8]Resumen Peso'!$B$1:$D$65536,3,0)</f>
        <v>6188.576901516717</v>
      </c>
      <c r="N440" s="118"/>
      <c r="O440" s="118"/>
      <c r="P440" s="118"/>
      <c r="Q440" s="118"/>
      <c r="R440" s="118"/>
    </row>
    <row r="441" spans="1:18" x14ac:dyDescent="0.2">
      <c r="A441" s="114"/>
      <c r="B441" s="139">
        <f t="shared" si="6"/>
        <v>425</v>
      </c>
      <c r="C441" s="115" t="s">
        <v>5496</v>
      </c>
      <c r="D441" s="112" t="str">
        <f>+"Torre de suspensión tipo S"&amp;IF(MID(C441,3,3)="220","C",IF(MID(C441,3,3)="138","S",""))&amp;IF(MID(C441,10,1)="D",2,1)&amp;" (5°)Tipo S"&amp;IF(MID(C441,3,3)="220","C",IF(MID(C441,3,3)="138","S",""))&amp;IF(MID(C441,10,1)="D",2,1)&amp;RIGHT(C441,2)</f>
        <v>Torre de suspensión tipo SC1 (5°)Tipo SC1+6</v>
      </c>
      <c r="E441" s="140" t="s">
        <v>5072</v>
      </c>
      <c r="F441" s="141">
        <v>0</v>
      </c>
      <c r="G441" s="142">
        <f>VLOOKUP(C441,'[8]Resumen Peso'!$B$1:$D$65536,3,0)*$C$14</f>
        <v>10955.027589832096</v>
      </c>
      <c r="H441" s="143"/>
      <c r="I441" s="144"/>
      <c r="J441" s="111">
        <f>+VLOOKUP(C441,'[8]Resumen Peso'!$B$1:$D$65536,3,0)</f>
        <v>6801.8592971625167</v>
      </c>
      <c r="N441" s="118"/>
      <c r="O441" s="118"/>
      <c r="P441" s="118"/>
      <c r="Q441" s="118"/>
      <c r="R441" s="118"/>
    </row>
    <row r="442" spans="1:18" x14ac:dyDescent="0.2">
      <c r="A442" s="114"/>
      <c r="B442" s="139">
        <f t="shared" si="6"/>
        <v>426</v>
      </c>
      <c r="C442" s="115" t="s">
        <v>5497</v>
      </c>
      <c r="D442" s="112" t="str">
        <f>+"Torre de ángulo menor tipo A"&amp;IF(MID(C442,3,3)="220","C",IF(MID(C442,3,3)="138","S",""))&amp;IF(MID(C442,10,1)="D",2,1)&amp;" (30°)Tipo A"&amp;IF(MID(C442,3,3)="220","C",IF(MID(C442,3,3)="138","S",""))&amp;IF(MID(C442,10,1)="D",2,1)&amp;RIGHT(C442,2)</f>
        <v>Torre de ángulo menor tipo AC1 (30°)Tipo AC1-3</v>
      </c>
      <c r="E442" s="140" t="s">
        <v>5072</v>
      </c>
      <c r="F442" s="141">
        <v>0</v>
      </c>
      <c r="G442" s="142">
        <f>VLOOKUP(C442,'[8]Resumen Peso'!$B$1:$D$65536,3,0)*$C$14</f>
        <v>12281.465922221294</v>
      </c>
      <c r="H442" s="143"/>
      <c r="I442" s="144"/>
      <c r="J442" s="111">
        <f>+VLOOKUP(C442,'[8]Resumen Peso'!$B$1:$D$65536,3,0)</f>
        <v>7625.4306509807584</v>
      </c>
      <c r="N442" s="118"/>
      <c r="O442" s="118"/>
      <c r="P442" s="118"/>
      <c r="Q442" s="118"/>
      <c r="R442" s="118"/>
    </row>
    <row r="443" spans="1:18" x14ac:dyDescent="0.2">
      <c r="A443" s="114"/>
      <c r="B443" s="139">
        <f t="shared" si="6"/>
        <v>427</v>
      </c>
      <c r="C443" s="115" t="s">
        <v>5498</v>
      </c>
      <c r="D443" s="112" t="str">
        <f>+"Torre de ángulo menor tipo A"&amp;IF(MID(C443,3,3)="220","C",IF(MID(C443,3,3)="138","S",""))&amp;IF(MID(C443,10,1)="D",2,1)&amp;" (30°)Tipo A"&amp;IF(MID(C443,3,3)="220","C",IF(MID(C443,3,3)="138","S",""))&amp;IF(MID(C443,10,1)="D",2,1)&amp;RIGHT(C443,2)</f>
        <v>Torre de ángulo menor tipo AC1 (30°)Tipo AC1±0</v>
      </c>
      <c r="E443" s="140" t="s">
        <v>5072</v>
      </c>
      <c r="F443" s="141">
        <v>0</v>
      </c>
      <c r="G443" s="142">
        <f>VLOOKUP(C443,'[8]Resumen Peso'!$B$1:$D$65536,3,0)*$C$14</f>
        <v>13630.927771610759</v>
      </c>
      <c r="H443" s="143"/>
      <c r="I443" s="144"/>
      <c r="J443" s="111">
        <f>+VLOOKUP(C443,'[8]Resumen Peso'!$B$1:$D$65536,3,0)</f>
        <v>8463.2970599120508</v>
      </c>
      <c r="N443" s="118"/>
      <c r="O443" s="118"/>
      <c r="P443" s="118"/>
      <c r="Q443" s="118"/>
      <c r="R443" s="118"/>
    </row>
    <row r="444" spans="1:18" x14ac:dyDescent="0.2">
      <c r="A444" s="114"/>
      <c r="B444" s="139">
        <f t="shared" si="6"/>
        <v>428</v>
      </c>
      <c r="C444" s="115" t="s">
        <v>5499</v>
      </c>
      <c r="D444" s="112" t="str">
        <f>+"Torre de ángulo menor tipo A"&amp;IF(MID(C444,3,3)="220","C",IF(MID(C444,3,3)="138","S",""))&amp;IF(MID(C444,10,1)="D",2,1)&amp;" (30°)Tipo A"&amp;IF(MID(C444,3,3)="220","C",IF(MID(C444,3,3)="138","S",""))&amp;IF(MID(C444,10,1)="D",2,1)&amp;RIGHT(C444,2)</f>
        <v>Torre de ángulo menor tipo AC1 (30°)Tipo AC1+3</v>
      </c>
      <c r="E444" s="140" t="s">
        <v>5072</v>
      </c>
      <c r="F444" s="141">
        <v>0</v>
      </c>
      <c r="G444" s="142">
        <f>VLOOKUP(C444,'[8]Resumen Peso'!$B$1:$D$65536,3,0)*$C$14</f>
        <v>14980.389621000224</v>
      </c>
      <c r="H444" s="143"/>
      <c r="I444" s="144"/>
      <c r="J444" s="111">
        <f>+VLOOKUP(C444,'[8]Resumen Peso'!$B$1:$D$65536,3,0)</f>
        <v>9301.1634688433442</v>
      </c>
      <c r="N444" s="118"/>
      <c r="O444" s="118"/>
      <c r="P444" s="118"/>
      <c r="Q444" s="118"/>
      <c r="R444" s="118"/>
    </row>
    <row r="445" spans="1:18" x14ac:dyDescent="0.2">
      <c r="A445" s="114"/>
      <c r="B445" s="139">
        <f t="shared" si="6"/>
        <v>429</v>
      </c>
      <c r="C445" s="115" t="s">
        <v>5500</v>
      </c>
      <c r="D445" s="112" t="str">
        <f>+"Torre de ángulo mayor tipo B"&amp;IF(MID(C445,3,3)="220","C",IF(MID(C445,3,3)="138","S",""))&amp;IF(MID(C445,10,1)="D",2,1)&amp;" (65°)Tipo B"&amp;IF(MID(C445,3,3)="220","C",IF(MID(C445,3,3)="138","S",""))&amp;IF(MID(C445,10,1)="D",2,1)&amp;RIGHT(C445,2)</f>
        <v>Torre de ángulo mayor tipo BC1 (65°)Tipo BC1-3</v>
      </c>
      <c r="E445" s="140" t="s">
        <v>5072</v>
      </c>
      <c r="F445" s="141">
        <v>0</v>
      </c>
      <c r="G445" s="142">
        <f>VLOOKUP(C445,'[8]Resumen Peso'!$B$1:$D$65536,3,0)*$C$14</f>
        <v>16573.736030079348</v>
      </c>
      <c r="H445" s="143"/>
      <c r="I445" s="144"/>
      <c r="J445" s="111">
        <f>+VLOOKUP(C445,'[8]Resumen Peso'!$B$1:$D$65536,3,0)</f>
        <v>10290.455188770584</v>
      </c>
      <c r="N445" s="118"/>
      <c r="O445" s="118"/>
      <c r="P445" s="118"/>
      <c r="Q445" s="118"/>
      <c r="R445" s="118"/>
    </row>
    <row r="446" spans="1:18" x14ac:dyDescent="0.2">
      <c r="A446" s="114"/>
      <c r="B446" s="139">
        <f t="shared" si="6"/>
        <v>430</v>
      </c>
      <c r="C446" s="115" t="s">
        <v>5501</v>
      </c>
      <c r="D446" s="112" t="str">
        <f>+"Torre de ángulo mayor tipo B"&amp;IF(MID(C446,3,3)="220","C",IF(MID(C446,3,3)="138","S",""))&amp;IF(MID(C446,10,1)="D",2,1)&amp;" (65°)Tipo B"&amp;IF(MID(C446,3,3)="220","C",IF(MID(C446,3,3)="138","S",""))&amp;IF(MID(C446,10,1)="D",2,1)&amp;RIGHT(C446,2)</f>
        <v>Torre de ángulo mayor tipo BC1 (65°)Tipo BC1±0</v>
      </c>
      <c r="E446" s="140" t="s">
        <v>5072</v>
      </c>
      <c r="F446" s="141">
        <v>0</v>
      </c>
      <c r="G446" s="142">
        <f>VLOOKUP(C446,'[8]Resumen Peso'!$B$1:$D$65536,3,0)*$C$14</f>
        <v>18456.276202760968</v>
      </c>
      <c r="H446" s="143"/>
      <c r="I446" s="144"/>
      <c r="J446" s="111">
        <f>+VLOOKUP(C446,'[8]Resumen Peso'!$B$1:$D$65536,3,0)</f>
        <v>11459.304219120917</v>
      </c>
      <c r="N446" s="118"/>
      <c r="O446" s="118"/>
      <c r="P446" s="118"/>
      <c r="Q446" s="118"/>
      <c r="R446" s="118"/>
    </row>
    <row r="447" spans="1:18" x14ac:dyDescent="0.2">
      <c r="A447" s="114"/>
      <c r="B447" s="139">
        <f t="shared" si="6"/>
        <v>431</v>
      </c>
      <c r="C447" s="115" t="s">
        <v>5502</v>
      </c>
      <c r="D447" s="112" t="str">
        <f>+"Torre de ángulo mayor tipo B"&amp;IF(MID(C447,3,3)="220","C",IF(MID(C447,3,3)="138","S",""))&amp;IF(MID(C447,10,1)="D",2,1)&amp;" (65°)Tipo B"&amp;IF(MID(C447,3,3)="220","C",IF(MID(C447,3,3)="138","S",""))&amp;IF(MID(C447,10,1)="D",2,1)&amp;RIGHT(C447,2)</f>
        <v>Torre de ángulo mayor tipo BC1 (65°)Tipo BC1+3</v>
      </c>
      <c r="E447" s="140" t="s">
        <v>5072</v>
      </c>
      <c r="F447" s="141">
        <v>0</v>
      </c>
      <c r="G447" s="142">
        <f>VLOOKUP(C447,'[8]Resumen Peso'!$B$1:$D$65536,3,0)*$C$14</f>
        <v>20671.029347092284</v>
      </c>
      <c r="H447" s="143"/>
      <c r="I447" s="144"/>
      <c r="J447" s="111">
        <f>+VLOOKUP(C447,'[8]Resumen Peso'!$B$1:$D$65536,3,0)</f>
        <v>12834.420725415428</v>
      </c>
      <c r="N447" s="118"/>
      <c r="O447" s="118"/>
      <c r="P447" s="118"/>
      <c r="Q447" s="118"/>
      <c r="R447" s="118"/>
    </row>
    <row r="448" spans="1:18" x14ac:dyDescent="0.2">
      <c r="A448" s="114"/>
      <c r="B448" s="139">
        <f t="shared" si="6"/>
        <v>432</v>
      </c>
      <c r="C448" s="115" t="s">
        <v>5503</v>
      </c>
      <c r="D448" s="112" t="str">
        <f>+"Torre de anclaje, retención intermedia y terminal (15°) Tipo R"&amp;IF(MID(C448,3,3)="220","C",IF(MID(C448,3,3)="138","S",""))&amp;IF(MID(C448,10,1)="D",2,1)&amp;RIGHT(C448,2)</f>
        <v>Torre de anclaje, retención intermedia y terminal (15°) Tipo RC1-3</v>
      </c>
      <c r="E448" s="140" t="s">
        <v>5072</v>
      </c>
      <c r="F448" s="141">
        <v>0</v>
      </c>
      <c r="G448" s="142">
        <f>VLOOKUP(C448,'[8]Resumen Peso'!$B$1:$D$65536,3,0)*$C$14</f>
        <v>21339.755602746918</v>
      </c>
      <c r="H448" s="143"/>
      <c r="I448" s="144"/>
      <c r="J448" s="111">
        <f>+VLOOKUP(C448,'[8]Resumen Peso'!$B$1:$D$65536,3,0)</f>
        <v>13249.625695186834</v>
      </c>
      <c r="N448" s="118"/>
      <c r="O448" s="118"/>
      <c r="P448" s="118"/>
      <c r="Q448" s="118"/>
      <c r="R448" s="118"/>
    </row>
    <row r="449" spans="1:18" x14ac:dyDescent="0.2">
      <c r="A449" s="114"/>
      <c r="B449" s="139">
        <f t="shared" si="6"/>
        <v>433</v>
      </c>
      <c r="C449" s="115" t="s">
        <v>5504</v>
      </c>
      <c r="D449" s="112" t="str">
        <f>+"Torre de anclaje, retención intermedia y terminal (15°) Tipo R"&amp;IF(MID(C449,3,3)="220","C",IF(MID(C449,3,3)="138","S",""))&amp;IF(MID(C449,10,1)="D",2,1)&amp;RIGHT(C449,2)</f>
        <v>Torre de anclaje, retención intermedia y terminal (15°) Tipo RC1±0</v>
      </c>
      <c r="E449" s="140" t="s">
        <v>5072</v>
      </c>
      <c r="F449" s="141">
        <v>0</v>
      </c>
      <c r="G449" s="142">
        <f>VLOOKUP(C449,'[8]Resumen Peso'!$B$1:$D$65536,3,0)*$C$14</f>
        <v>23790.140025358884</v>
      </c>
      <c r="H449" s="143"/>
      <c r="I449" s="144"/>
      <c r="J449" s="111">
        <f>+VLOOKUP(C449,'[8]Resumen Peso'!$B$1:$D$65536,3,0)</f>
        <v>14771.043138446861</v>
      </c>
      <c r="N449" s="118"/>
      <c r="O449" s="118"/>
      <c r="P449" s="118"/>
      <c r="Q449" s="118"/>
      <c r="R449" s="118"/>
    </row>
    <row r="450" spans="1:18" x14ac:dyDescent="0.2">
      <c r="A450" s="114"/>
      <c r="B450" s="139">
        <f t="shared" si="6"/>
        <v>434</v>
      </c>
      <c r="C450" s="115" t="s">
        <v>5505</v>
      </c>
      <c r="D450" s="112" t="str">
        <f>+"Torre de anclaje, retención intermedia y terminal (15°) Tipo R"&amp;IF(MID(C450,3,3)="220","C",IF(MID(C450,3,3)="138","S",""))&amp;IF(MID(C450,10,1)="D",2,1)&amp;RIGHT(C450,2)</f>
        <v>Torre de anclaje, retención intermedia y terminal (15°) Tipo RC1+3</v>
      </c>
      <c r="E450" s="140" t="s">
        <v>5072</v>
      </c>
      <c r="F450" s="141">
        <v>0</v>
      </c>
      <c r="G450" s="142">
        <f>VLOOKUP(C450,'[8]Resumen Peso'!$B$1:$D$65536,3,0)*$C$14</f>
        <v>26240.524447970849</v>
      </c>
      <c r="H450" s="143"/>
      <c r="I450" s="144"/>
      <c r="J450" s="111">
        <f>+VLOOKUP(C450,'[8]Resumen Peso'!$B$1:$D$65536,3,0)</f>
        <v>16292.460581706888</v>
      </c>
      <c r="N450" s="118"/>
      <c r="O450" s="118"/>
      <c r="P450" s="118"/>
      <c r="Q450" s="118"/>
      <c r="R450" s="118"/>
    </row>
    <row r="451" spans="1:18" x14ac:dyDescent="0.2">
      <c r="A451" s="114"/>
      <c r="B451" s="139">
        <f t="shared" si="6"/>
        <v>435</v>
      </c>
      <c r="C451" s="115" t="s">
        <v>5506</v>
      </c>
      <c r="D451" s="112" t="str">
        <f>+"Torre de suspensión tipo S"&amp;IF(MID(C451,3,3)="220","C",IF(MID(C451,3,3)="138","S",""))&amp;IF(MID(C451,10,1)="D",2,1)&amp;" (5°)Tipo S"&amp;IF(MID(C451,3,3)="220","C",IF(MID(C451,3,3)="138","S",""))&amp;IF(MID(C451,10,1)="D",2,1)&amp;RIGHT(C451,2)</f>
        <v>Torre de suspensión tipo SS1 (5°)Tipo SS1-6</v>
      </c>
      <c r="E451" s="140" t="s">
        <v>5072</v>
      </c>
      <c r="F451" s="141">
        <v>0</v>
      </c>
      <c r="G451" s="142">
        <f>VLOOKUP(C451,'[8]Resumen Peso'!$B$1:$D$65536,3,0)*$C$14</f>
        <v>5999.7609401251693</v>
      </c>
      <c r="H451" s="143"/>
      <c r="I451" s="144"/>
      <c r="J451" s="111">
        <f>+VLOOKUP(C451,'[8]Resumen Peso'!$B$1:$D$65536,3,0)</f>
        <v>3725.1873075354233</v>
      </c>
      <c r="N451" s="118"/>
      <c r="O451" s="118"/>
      <c r="P451" s="118"/>
      <c r="Q451" s="118"/>
      <c r="R451" s="118"/>
    </row>
    <row r="452" spans="1:18" x14ac:dyDescent="0.2">
      <c r="A452" s="114"/>
      <c r="B452" s="139">
        <f t="shared" si="6"/>
        <v>436</v>
      </c>
      <c r="C452" s="115" t="s">
        <v>5507</v>
      </c>
      <c r="D452" s="112" t="str">
        <f>+"Torre de suspensión tipo S"&amp;IF(MID(C452,3,3)="220","C",IF(MID(C452,3,3)="138","S",""))&amp;IF(MID(C452,10,1)="D",2,1)&amp;" (5°)Tipo S"&amp;IF(MID(C452,3,3)="220","C",IF(MID(C452,3,3)="138","S",""))&amp;IF(MID(C452,10,1)="D",2,1)&amp;RIGHT(C452,2)</f>
        <v>Torre de suspensión tipo SS1 (5°)Tipo SS1-3</v>
      </c>
      <c r="E452" s="140" t="s">
        <v>5072</v>
      </c>
      <c r="F452" s="141">
        <v>0</v>
      </c>
      <c r="G452" s="142">
        <f>VLOOKUP(C452,'[8]Resumen Peso'!$B$1:$D$65536,3,0)*$C$14</f>
        <v>6864.591345908977</v>
      </c>
      <c r="H452" s="143"/>
      <c r="I452" s="144"/>
      <c r="J452" s="111">
        <f>+VLOOKUP(C452,'[8]Resumen Peso'!$B$1:$D$65536,3,0)</f>
        <v>4262.1512437567453</v>
      </c>
      <c r="N452" s="118"/>
      <c r="O452" s="118"/>
      <c r="P452" s="118"/>
      <c r="Q452" s="118"/>
      <c r="R452" s="118"/>
    </row>
    <row r="453" spans="1:18" x14ac:dyDescent="0.2">
      <c r="A453" s="114"/>
      <c r="B453" s="139">
        <f t="shared" si="6"/>
        <v>437</v>
      </c>
      <c r="C453" s="115" t="s">
        <v>5508</v>
      </c>
      <c r="D453" s="112" t="str">
        <f>+"Torre de suspensión tipo S"&amp;IF(MID(C453,3,3)="220","C",IF(MID(C453,3,3)="138","S",""))&amp;IF(MID(C453,10,1)="D",2,1)&amp;" (5°)Tipo S"&amp;IF(MID(C453,3,3)="220","C",IF(MID(C453,3,3)="138","S",""))&amp;IF(MID(C453,10,1)="D",2,1)&amp;RIGHT(C453,2)</f>
        <v>Torre de suspensión tipo SS1 (5°)Tipo SS1±0</v>
      </c>
      <c r="E453" s="140" t="s">
        <v>5072</v>
      </c>
      <c r="F453" s="141">
        <v>0</v>
      </c>
      <c r="G453" s="142">
        <f>VLOOKUP(C453,'[8]Resumen Peso'!$B$1:$D$65536,3,0)*$C$14</f>
        <v>7721.7000516411445</v>
      </c>
      <c r="H453" s="143"/>
      <c r="I453" s="144"/>
      <c r="J453" s="111">
        <f>+VLOOKUP(C453,'[8]Resumen Peso'!$B$1:$D$65536,3,0)</f>
        <v>4794.3208591189486</v>
      </c>
      <c r="N453" s="118"/>
      <c r="O453" s="118"/>
      <c r="P453" s="118"/>
      <c r="Q453" s="118"/>
      <c r="R453" s="118"/>
    </row>
    <row r="454" spans="1:18" x14ac:dyDescent="0.2">
      <c r="A454" s="114"/>
      <c r="B454" s="139">
        <f t="shared" si="6"/>
        <v>438</v>
      </c>
      <c r="C454" s="115" t="s">
        <v>5509</v>
      </c>
      <c r="D454" s="112" t="str">
        <f>+"Torre de suspensión tipo S"&amp;IF(MID(C454,3,3)="220","C",IF(MID(C454,3,3)="138","S",""))&amp;IF(MID(C454,10,1)="D",2,1)&amp;" (5°)Tipo S"&amp;IF(MID(C454,3,3)="220","C",IF(MID(C454,3,3)="138","S",""))&amp;IF(MID(C454,10,1)="D",2,1)&amp;RIGHT(C454,2)</f>
        <v>Torre de suspensión tipo SS1 (5°)Tipo SS1+3</v>
      </c>
      <c r="E454" s="140" t="s">
        <v>5072</v>
      </c>
      <c r="F454" s="141">
        <v>0</v>
      </c>
      <c r="G454" s="142">
        <f>VLOOKUP(C454,'[8]Resumen Peso'!$B$1:$D$65536,3,0)*$C$14</f>
        <v>8571.0870573216707</v>
      </c>
      <c r="H454" s="143"/>
      <c r="I454" s="144"/>
      <c r="J454" s="111">
        <f>+VLOOKUP(C454,'[8]Resumen Peso'!$B$1:$D$65536,3,0)</f>
        <v>5321.6961536220333</v>
      </c>
      <c r="N454" s="118"/>
      <c r="O454" s="118"/>
      <c r="P454" s="118"/>
      <c r="Q454" s="118"/>
      <c r="R454" s="118"/>
    </row>
    <row r="455" spans="1:18" x14ac:dyDescent="0.2">
      <c r="A455" s="114"/>
      <c r="B455" s="139">
        <f t="shared" si="6"/>
        <v>439</v>
      </c>
      <c r="C455" s="115" t="s">
        <v>5510</v>
      </c>
      <c r="D455" s="112" t="str">
        <f>+"Torre de suspensión tipo S"&amp;IF(MID(C455,3,3)="220","C",IF(MID(C455,3,3)="138","S",""))&amp;IF(MID(C455,10,1)="D",2,1)&amp;" (5°)Tipo S"&amp;IF(MID(C455,3,3)="220","C",IF(MID(C455,3,3)="138","S",""))&amp;IF(MID(C455,10,1)="D",2,1)&amp;RIGHT(C455,2)</f>
        <v>Torre de suspensión tipo SS1 (5°)Tipo SS1+6</v>
      </c>
      <c r="E455" s="140" t="s">
        <v>5072</v>
      </c>
      <c r="F455" s="141">
        <v>0</v>
      </c>
      <c r="G455" s="142">
        <f>VLOOKUP(C455,'[8]Resumen Peso'!$B$1:$D$65536,3,0)*$C$14</f>
        <v>9420.4740630021952</v>
      </c>
      <c r="H455" s="143"/>
      <c r="I455" s="144"/>
      <c r="J455" s="111">
        <f>+VLOOKUP(C455,'[8]Resumen Peso'!$B$1:$D$65536,3,0)</f>
        <v>5849.0714481251171</v>
      </c>
      <c r="N455" s="118"/>
      <c r="O455" s="118"/>
      <c r="P455" s="118"/>
      <c r="Q455" s="118"/>
      <c r="R455" s="118"/>
    </row>
    <row r="456" spans="1:18" x14ac:dyDescent="0.2">
      <c r="A456" s="114"/>
      <c r="B456" s="139">
        <f t="shared" si="6"/>
        <v>440</v>
      </c>
      <c r="C456" s="115" t="s">
        <v>5511</v>
      </c>
      <c r="D456" s="112" t="str">
        <f>+"Torre de ángulo menor tipo A"&amp;IF(MID(C456,3,3)="220","C",IF(MID(C456,3,3)="138","S",""))&amp;IF(MID(C456,10,1)="D",2,1)&amp;" (30°)Tipo A"&amp;IF(MID(C456,3,3)="220","C",IF(MID(C456,3,3)="138","S",""))&amp;IF(MID(C456,10,1)="D",2,1)&amp;RIGHT(C456,2)</f>
        <v>Torre de ángulo menor tipo AS1 (30°)Tipo AS1-3</v>
      </c>
      <c r="E456" s="140" t="s">
        <v>5072</v>
      </c>
      <c r="F456" s="141">
        <v>0</v>
      </c>
      <c r="G456" s="142">
        <f>VLOOKUP(C456,'[8]Resumen Peso'!$B$1:$D$65536,3,0)*$C$14</f>
        <v>10561.108151230523</v>
      </c>
      <c r="H456" s="143"/>
      <c r="I456" s="144"/>
      <c r="J456" s="111">
        <f>+VLOOKUP(C456,'[8]Resumen Peso'!$B$1:$D$65536,3,0)</f>
        <v>6557.2789367924506</v>
      </c>
      <c r="N456" s="118"/>
      <c r="O456" s="118"/>
      <c r="P456" s="118"/>
      <c r="Q456" s="118"/>
      <c r="R456" s="118"/>
    </row>
    <row r="457" spans="1:18" x14ac:dyDescent="0.2">
      <c r="A457" s="114"/>
      <c r="B457" s="139">
        <f t="shared" si="6"/>
        <v>441</v>
      </c>
      <c r="C457" s="115" t="s">
        <v>5512</v>
      </c>
      <c r="D457" s="112" t="str">
        <f>+"Torre de ángulo menor tipo A"&amp;IF(MID(C457,3,3)="220","C",IF(MID(C457,3,3)="138","S",""))&amp;IF(MID(C457,10,1)="D",2,1)&amp;" (30°)Tipo A"&amp;IF(MID(C457,3,3)="220","C",IF(MID(C457,3,3)="138","S",""))&amp;IF(MID(C457,10,1)="D",2,1)&amp;RIGHT(C457,2)</f>
        <v>Torre de ángulo menor tipo AS1 (30°)Tipo AS1±0</v>
      </c>
      <c r="E457" s="140" t="s">
        <v>5072</v>
      </c>
      <c r="F457" s="141">
        <v>0</v>
      </c>
      <c r="G457" s="142">
        <f>VLOOKUP(C457,'[8]Resumen Peso'!$B$1:$D$65536,3,0)*$C$14</f>
        <v>11721.540678391257</v>
      </c>
      <c r="H457" s="143"/>
      <c r="I457" s="144"/>
      <c r="J457" s="111">
        <f>+VLOOKUP(C457,'[8]Resumen Peso'!$B$1:$D$65536,3,0)</f>
        <v>7277.7790641425645</v>
      </c>
      <c r="N457" s="118"/>
      <c r="O457" s="118"/>
      <c r="P457" s="118"/>
      <c r="Q457" s="118"/>
      <c r="R457" s="118"/>
    </row>
    <row r="458" spans="1:18" x14ac:dyDescent="0.2">
      <c r="A458" s="114"/>
      <c r="B458" s="139">
        <f t="shared" si="6"/>
        <v>442</v>
      </c>
      <c r="C458" s="115" t="s">
        <v>5513</v>
      </c>
      <c r="D458" s="112" t="str">
        <f>+"Torre de ángulo menor tipo A"&amp;IF(MID(C458,3,3)="220","C",IF(MID(C458,3,3)="138","S",""))&amp;IF(MID(C458,10,1)="D",2,1)&amp;" (30°)Tipo A"&amp;IF(MID(C458,3,3)="220","C",IF(MID(C458,3,3)="138","S",""))&amp;IF(MID(C458,10,1)="D",2,1)&amp;RIGHT(C458,2)</f>
        <v>Torre de ángulo menor tipo AS1 (30°)Tipo AS1+3</v>
      </c>
      <c r="E458" s="140" t="s">
        <v>5072</v>
      </c>
      <c r="F458" s="141">
        <v>0</v>
      </c>
      <c r="G458" s="142">
        <f>VLOOKUP(C458,'[8]Resumen Peso'!$B$1:$D$65536,3,0)*$C$14</f>
        <v>12881.973205551993</v>
      </c>
      <c r="H458" s="143"/>
      <c r="I458" s="144"/>
      <c r="J458" s="111">
        <f>+VLOOKUP(C458,'[8]Resumen Peso'!$B$1:$D$65536,3,0)</f>
        <v>7998.2791914926784</v>
      </c>
      <c r="N458" s="118"/>
      <c r="O458" s="118"/>
      <c r="P458" s="118"/>
      <c r="Q458" s="118"/>
      <c r="R458" s="118"/>
    </row>
    <row r="459" spans="1:18" x14ac:dyDescent="0.2">
      <c r="A459" s="114"/>
      <c r="B459" s="139">
        <f t="shared" si="6"/>
        <v>443</v>
      </c>
      <c r="C459" s="115" t="s">
        <v>5514</v>
      </c>
      <c r="D459" s="112" t="str">
        <f>+"Torre de ángulo mayor tipo B"&amp;IF(MID(C459,3,3)="220","C",IF(MID(C459,3,3)="138","S",""))&amp;IF(MID(C459,10,1)="D",2,1)&amp;" (65°)Tipo B"&amp;IF(MID(C459,3,3)="220","C",IF(MID(C459,3,3)="138","S",""))&amp;IF(MID(C459,10,1)="D",2,1)&amp;RIGHT(C459,2)</f>
        <v>Torre de ángulo mayor tipo BS1 (65°)Tipo BS1-3</v>
      </c>
      <c r="E459" s="140" t="s">
        <v>5072</v>
      </c>
      <c r="F459" s="141">
        <v>0</v>
      </c>
      <c r="G459" s="142">
        <f>VLOOKUP(C459,'[8]Resumen Peso'!$B$1:$D$65536,3,0)*$C$14</f>
        <v>14252.127538530503</v>
      </c>
      <c r="H459" s="143"/>
      <c r="I459" s="144"/>
      <c r="J459" s="111">
        <f>+VLOOKUP(C459,'[8]Resumen Peso'!$B$1:$D$65536,3,0)</f>
        <v>8848.9933418584314</v>
      </c>
      <c r="N459" s="118"/>
      <c r="O459" s="118"/>
      <c r="P459" s="118"/>
      <c r="Q459" s="118"/>
      <c r="R459" s="118"/>
    </row>
    <row r="460" spans="1:18" x14ac:dyDescent="0.2">
      <c r="A460" s="114"/>
      <c r="B460" s="139">
        <f t="shared" si="6"/>
        <v>444</v>
      </c>
      <c r="C460" s="115" t="s">
        <v>5515</v>
      </c>
      <c r="D460" s="112" t="str">
        <f>+"Torre de ángulo mayor tipo B"&amp;IF(MID(C460,3,3)="220","C",IF(MID(C460,3,3)="138","S",""))&amp;IF(MID(C460,10,1)="D",2,1)&amp;" (65°)Tipo B"&amp;IF(MID(C460,3,3)="220","C",IF(MID(C460,3,3)="138","S",""))&amp;IF(MID(C460,10,1)="D",2,1)&amp;RIGHT(C460,2)</f>
        <v>Torre de ángulo mayor tipo BS1 (65°)Tipo BS1±0</v>
      </c>
      <c r="E460" s="140" t="s">
        <v>5072</v>
      </c>
      <c r="F460" s="141">
        <v>0</v>
      </c>
      <c r="G460" s="142">
        <f>VLOOKUP(C460,'[8]Resumen Peso'!$B$1:$D$65536,3,0)*$C$14</f>
        <v>15870.966078541765</v>
      </c>
      <c r="H460" s="143"/>
      <c r="I460" s="144"/>
      <c r="J460" s="111">
        <f>+VLOOKUP(C460,'[8]Resumen Peso'!$B$1:$D$65536,3,0)</f>
        <v>9854.1128528490335</v>
      </c>
      <c r="N460" s="118"/>
      <c r="O460" s="118"/>
      <c r="P460" s="118"/>
      <c r="Q460" s="118"/>
      <c r="R460" s="118"/>
    </row>
    <row r="461" spans="1:18" x14ac:dyDescent="0.2">
      <c r="A461" s="114"/>
      <c r="B461" s="139">
        <f t="shared" si="6"/>
        <v>445</v>
      </c>
      <c r="C461" s="115" t="s">
        <v>5516</v>
      </c>
      <c r="D461" s="112" t="str">
        <f>+"Torre de ángulo mayor tipo B"&amp;IF(MID(C461,3,3)="220","C",IF(MID(C461,3,3)="138","S",""))&amp;IF(MID(C461,10,1)="D",2,1)&amp;" (65°)Tipo B"&amp;IF(MID(C461,3,3)="220","C",IF(MID(C461,3,3)="138","S",""))&amp;IF(MID(C461,10,1)="D",2,1)&amp;RIGHT(C461,2)</f>
        <v>Torre de ángulo mayor tipo BS1 (65°)Tipo BS1+3</v>
      </c>
      <c r="E461" s="140" t="s">
        <v>5072</v>
      </c>
      <c r="F461" s="141">
        <v>0</v>
      </c>
      <c r="G461" s="142">
        <f>VLOOKUP(C461,'[8]Resumen Peso'!$B$1:$D$65536,3,0)*$C$14</f>
        <v>17775.482007966777</v>
      </c>
      <c r="H461" s="143"/>
      <c r="I461" s="144"/>
      <c r="J461" s="111">
        <f>+VLOOKUP(C461,'[8]Resumen Peso'!$B$1:$D$65536,3,0)</f>
        <v>11036.606395190918</v>
      </c>
      <c r="N461" s="118"/>
      <c r="O461" s="118"/>
      <c r="P461" s="118"/>
      <c r="Q461" s="118"/>
      <c r="R461" s="118"/>
    </row>
    <row r="462" spans="1:18" x14ac:dyDescent="0.2">
      <c r="A462" s="114"/>
      <c r="B462" s="139">
        <f t="shared" si="6"/>
        <v>446</v>
      </c>
      <c r="C462" s="115" t="s">
        <v>5517</v>
      </c>
      <c r="D462" s="112" t="str">
        <f>+"Torre de anclaje, retención intermedia y terminal (15°) Tipo R"&amp;IF(MID(C462,3,3)="220","C",IF(MID(C462,3,3)="138","S",""))&amp;IF(MID(C462,10,1)="D",2,1)&amp;RIGHT(C462,2)</f>
        <v>Torre de anclaje, retención intermedia y terminal (15°) Tipo RS1-3</v>
      </c>
      <c r="E462" s="140" t="s">
        <v>5072</v>
      </c>
      <c r="F462" s="141">
        <v>0</v>
      </c>
      <c r="G462" s="142">
        <f>VLOOKUP(C462,'[8]Resumen Peso'!$B$1:$D$65536,3,0)*$C$14</f>
        <v>18350.534721890581</v>
      </c>
      <c r="H462" s="143"/>
      <c r="I462" s="144"/>
      <c r="J462" s="111">
        <f>+VLOOKUP(C462,'[8]Resumen Peso'!$B$1:$D$65536,3,0)</f>
        <v>11393.650466188197</v>
      </c>
      <c r="N462" s="118"/>
      <c r="O462" s="118"/>
      <c r="P462" s="118"/>
      <c r="Q462" s="118"/>
      <c r="R462" s="118"/>
    </row>
    <row r="463" spans="1:18" x14ac:dyDescent="0.2">
      <c r="A463" s="114"/>
      <c r="B463" s="139">
        <f t="shared" si="6"/>
        <v>447</v>
      </c>
      <c r="C463" s="115" t="s">
        <v>5518</v>
      </c>
      <c r="D463" s="112" t="str">
        <f>+"Torre de anclaje, retención intermedia y terminal (15°) Tipo R"&amp;IF(MID(C463,3,3)="220","C",IF(MID(C463,3,3)="138","S",""))&amp;IF(MID(C463,10,1)="D",2,1)&amp;RIGHT(C463,2)</f>
        <v>Torre de anclaje, retención intermedia y terminal (15°) Tipo RS1±0</v>
      </c>
      <c r="E463" s="140" t="s">
        <v>5072</v>
      </c>
      <c r="F463" s="141">
        <v>0</v>
      </c>
      <c r="G463" s="142">
        <f>VLOOKUP(C463,'[8]Resumen Peso'!$B$1:$D$65536,3,0)*$C$14</f>
        <v>20457.675275240334</v>
      </c>
      <c r="H463" s="143"/>
      <c r="I463" s="144"/>
      <c r="J463" s="111">
        <f>+VLOOKUP(C463,'[8]Resumen Peso'!$B$1:$D$65536,3,0)</f>
        <v>12701.951467322404</v>
      </c>
      <c r="N463" s="118"/>
      <c r="O463" s="118"/>
      <c r="P463" s="118"/>
      <c r="Q463" s="118"/>
      <c r="R463" s="118"/>
    </row>
    <row r="464" spans="1:18" x14ac:dyDescent="0.2">
      <c r="A464" s="114"/>
      <c r="B464" s="139">
        <f t="shared" si="6"/>
        <v>448</v>
      </c>
      <c r="C464" s="115" t="s">
        <v>5519</v>
      </c>
      <c r="D464" s="112" t="str">
        <f>+"Torre de anclaje, retención intermedia y terminal (15°) Tipo R"&amp;IF(MID(C464,3,3)="220","C",IF(MID(C464,3,3)="138","S",""))&amp;IF(MID(C464,10,1)="D",2,1)&amp;RIGHT(C464,2)</f>
        <v>Torre de anclaje, retención intermedia y terminal (15°) Tipo RS1+3</v>
      </c>
      <c r="E464" s="140" t="s">
        <v>5072</v>
      </c>
      <c r="F464" s="141">
        <v>0</v>
      </c>
      <c r="G464" s="142">
        <f>VLOOKUP(C464,'[8]Resumen Peso'!$B$1:$D$65536,3,0)*$C$14</f>
        <v>22564.815828590086</v>
      </c>
      <c r="H464" s="143"/>
      <c r="I464" s="144"/>
      <c r="J464" s="111">
        <f>+VLOOKUP(C464,'[8]Resumen Peso'!$B$1:$D$65536,3,0)</f>
        <v>14010.252468456611</v>
      </c>
      <c r="N464" s="118"/>
      <c r="O464" s="118"/>
      <c r="P464" s="118"/>
      <c r="Q464" s="118"/>
      <c r="R464" s="118"/>
    </row>
    <row r="465" spans="1:18" x14ac:dyDescent="0.2">
      <c r="A465" s="114"/>
      <c r="B465" s="139">
        <f t="shared" si="6"/>
        <v>449</v>
      </c>
      <c r="C465" s="115" t="s">
        <v>5520</v>
      </c>
      <c r="D465" s="112" t="str">
        <f>+"Torre de suspensión tipo S"&amp;IF(MID(C465,3,3)="220","C",IF(MID(C465,3,3)="138","S",""))&amp;IF(MID(C465,10,1)="D",2,1)&amp;" (5°)Tipo S"&amp;IF(MID(C465,3,3)="220","C",IF(MID(C465,3,3)="138","S",""))&amp;IF(MID(C465,10,1)="D",2,1)&amp;RIGHT(C465,2)</f>
        <v>Torre de suspensión tipo SS1 (5°)Tipo SS1-6</v>
      </c>
      <c r="E465" s="140" t="s">
        <v>5072</v>
      </c>
      <c r="F465" s="141">
        <v>0</v>
      </c>
      <c r="G465" s="142">
        <f>VLOOKUP(C465,'[8]Resumen Peso'!$B$1:$D$65536,3,0)*$C$14</f>
        <v>5529.4860473664676</v>
      </c>
      <c r="H465" s="143"/>
      <c r="I465" s="144"/>
      <c r="J465" s="111">
        <f>+VLOOKUP(C465,'[8]Resumen Peso'!$B$1:$D$65536,3,0)</f>
        <v>3433.1986634810901</v>
      </c>
      <c r="N465" s="118"/>
      <c r="O465" s="118"/>
      <c r="P465" s="118"/>
      <c r="Q465" s="118"/>
      <c r="R465" s="118"/>
    </row>
    <row r="466" spans="1:18" x14ac:dyDescent="0.2">
      <c r="A466" s="114"/>
      <c r="B466" s="139">
        <f t="shared" ref="B466:B529" si="7">1+B465</f>
        <v>450</v>
      </c>
      <c r="C466" s="115" t="s">
        <v>5521</v>
      </c>
      <c r="D466" s="112" t="str">
        <f>+"Torre de suspensión tipo S"&amp;IF(MID(C466,3,3)="220","C",IF(MID(C466,3,3)="138","S",""))&amp;IF(MID(C466,10,1)="D",2,1)&amp;" (5°)Tipo S"&amp;IF(MID(C466,3,3)="220","C",IF(MID(C466,3,3)="138","S",""))&amp;IF(MID(C466,10,1)="D",2,1)&amp;RIGHT(C466,2)</f>
        <v>Torre de suspensión tipo SS1 (5°)Tipo SS1-3</v>
      </c>
      <c r="E466" s="140" t="s">
        <v>5072</v>
      </c>
      <c r="F466" s="141">
        <v>0</v>
      </c>
      <c r="G466" s="142">
        <f>VLOOKUP(C466,'[8]Resumen Peso'!$B$1:$D$65536,3,0)*$C$14</f>
        <v>6326.5290812210924</v>
      </c>
      <c r="H466" s="143"/>
      <c r="I466" s="144"/>
      <c r="J466" s="111">
        <f>+VLOOKUP(C466,'[8]Resumen Peso'!$B$1:$D$65536,3,0)</f>
        <v>3928.0741465053911</v>
      </c>
      <c r="N466" s="118"/>
      <c r="O466" s="118"/>
      <c r="P466" s="118"/>
      <c r="Q466" s="118"/>
      <c r="R466" s="118"/>
    </row>
    <row r="467" spans="1:18" x14ac:dyDescent="0.2">
      <c r="A467" s="114"/>
      <c r="B467" s="139">
        <f t="shared" si="7"/>
        <v>451</v>
      </c>
      <c r="C467" s="115" t="s">
        <v>5522</v>
      </c>
      <c r="D467" s="112" t="str">
        <f>+"Torre de suspensión tipo S"&amp;IF(MID(C467,3,3)="220","C",IF(MID(C467,3,3)="138","S",""))&amp;IF(MID(C467,10,1)="D",2,1)&amp;" (5°)Tipo S"&amp;IF(MID(C467,3,3)="220","C",IF(MID(C467,3,3)="138","S",""))&amp;IF(MID(C467,10,1)="D",2,1)&amp;RIGHT(C467,2)</f>
        <v>Torre de suspensión tipo SS1 (5°)Tipo SS1±0</v>
      </c>
      <c r="E467" s="140" t="s">
        <v>5072</v>
      </c>
      <c r="F467" s="141">
        <v>0</v>
      </c>
      <c r="G467" s="142">
        <f>VLOOKUP(C467,'[8]Resumen Peso'!$B$1:$D$65536,3,0)*$C$14</f>
        <v>7116.4556594163023</v>
      </c>
      <c r="H467" s="143"/>
      <c r="I467" s="144"/>
      <c r="J467" s="111">
        <f>+VLOOKUP(C467,'[8]Resumen Peso'!$B$1:$D$65536,3,0)</f>
        <v>4418.5310984312609</v>
      </c>
      <c r="N467" s="118"/>
      <c r="O467" s="118"/>
      <c r="P467" s="118"/>
      <c r="Q467" s="118"/>
      <c r="R467" s="118"/>
    </row>
    <row r="468" spans="1:18" x14ac:dyDescent="0.2">
      <c r="A468" s="114"/>
      <c r="B468" s="139">
        <f t="shared" si="7"/>
        <v>452</v>
      </c>
      <c r="C468" s="115" t="s">
        <v>5523</v>
      </c>
      <c r="D468" s="112" t="str">
        <f>+"Torre de suspensión tipo S"&amp;IF(MID(C468,3,3)="220","C",IF(MID(C468,3,3)="138","S",""))&amp;IF(MID(C468,10,1)="D",2,1)&amp;" (5°)Tipo S"&amp;IF(MID(C468,3,3)="220","C",IF(MID(C468,3,3)="138","S",""))&amp;IF(MID(C468,10,1)="D",2,1)&amp;RIGHT(C468,2)</f>
        <v>Torre de suspensión tipo SS1 (5°)Tipo SS1+3</v>
      </c>
      <c r="E468" s="140" t="s">
        <v>5072</v>
      </c>
      <c r="F468" s="141">
        <v>0</v>
      </c>
      <c r="G468" s="142">
        <f>VLOOKUP(C468,'[8]Resumen Peso'!$B$1:$D$65536,3,0)*$C$14</f>
        <v>7899.2657819520955</v>
      </c>
      <c r="H468" s="143"/>
      <c r="I468" s="144"/>
      <c r="J468" s="111">
        <f>+VLOOKUP(C468,'[8]Resumen Peso'!$B$1:$D$65536,3,0)</f>
        <v>4904.5695192587</v>
      </c>
      <c r="N468" s="118"/>
      <c r="O468" s="118"/>
      <c r="P468" s="118"/>
      <c r="Q468" s="118"/>
      <c r="R468" s="118"/>
    </row>
    <row r="469" spans="1:18" x14ac:dyDescent="0.2">
      <c r="A469" s="114"/>
      <c r="B469" s="139">
        <f t="shared" si="7"/>
        <v>453</v>
      </c>
      <c r="C469" s="115" t="s">
        <v>5524</v>
      </c>
      <c r="D469" s="112" t="str">
        <f>+"Torre de suspensión tipo S"&amp;IF(MID(C469,3,3)="220","C",IF(MID(C469,3,3)="138","S",""))&amp;IF(MID(C469,10,1)="D",2,1)&amp;" (5°)Tipo S"&amp;IF(MID(C469,3,3)="220","C",IF(MID(C469,3,3)="138","S",""))&amp;IF(MID(C469,10,1)="D",2,1)&amp;RIGHT(C469,2)</f>
        <v>Torre de suspensión tipo SS1 (5°)Tipo SS1+6</v>
      </c>
      <c r="E469" s="140" t="s">
        <v>5072</v>
      </c>
      <c r="F469" s="141">
        <v>0</v>
      </c>
      <c r="G469" s="142">
        <f>VLOOKUP(C469,'[8]Resumen Peso'!$B$1:$D$65536,3,0)*$C$14</f>
        <v>8682.0759044878887</v>
      </c>
      <c r="H469" s="143"/>
      <c r="I469" s="144"/>
      <c r="J469" s="111">
        <f>+VLOOKUP(C469,'[8]Resumen Peso'!$B$1:$D$65536,3,0)</f>
        <v>5390.6079400861381</v>
      </c>
      <c r="N469" s="118"/>
      <c r="O469" s="118"/>
      <c r="P469" s="118"/>
      <c r="Q469" s="118"/>
      <c r="R469" s="118"/>
    </row>
    <row r="470" spans="1:18" x14ac:dyDescent="0.2">
      <c r="A470" s="114"/>
      <c r="B470" s="139">
        <f t="shared" si="7"/>
        <v>454</v>
      </c>
      <c r="C470" s="115" t="s">
        <v>5525</v>
      </c>
      <c r="D470" s="112" t="str">
        <f>+"Torre de ángulo menor tipo A"&amp;IF(MID(C470,3,3)="220","C",IF(MID(C470,3,3)="138","S",""))&amp;IF(MID(C470,10,1)="D",2,1)&amp;" (30°)Tipo A"&amp;IF(MID(C470,3,3)="220","C",IF(MID(C470,3,3)="138","S",""))&amp;IF(MID(C470,10,1)="D",2,1)&amp;RIGHT(C470,2)</f>
        <v>Torre de ángulo menor tipo AS1 (30°)Tipo AS1-3</v>
      </c>
      <c r="E470" s="140" t="s">
        <v>5072</v>
      </c>
      <c r="F470" s="141">
        <v>0</v>
      </c>
      <c r="G470" s="142">
        <f>VLOOKUP(C470,'[8]Resumen Peso'!$B$1:$D$65536,3,0)*$C$14</f>
        <v>9733.3045015855459</v>
      </c>
      <c r="H470" s="143"/>
      <c r="I470" s="144"/>
      <c r="J470" s="111">
        <f>+VLOOKUP(C470,'[8]Resumen Peso'!$B$1:$D$65536,3,0)</f>
        <v>6043.3045168842073</v>
      </c>
      <c r="N470" s="118"/>
      <c r="O470" s="118"/>
      <c r="P470" s="118"/>
      <c r="Q470" s="118"/>
      <c r="R470" s="118"/>
    </row>
    <row r="471" spans="1:18" x14ac:dyDescent="0.2">
      <c r="A471" s="114"/>
      <c r="B471" s="139">
        <f t="shared" si="7"/>
        <v>455</v>
      </c>
      <c r="C471" s="115" t="s">
        <v>5526</v>
      </c>
      <c r="D471" s="112" t="str">
        <f>+"Torre de ángulo menor tipo A"&amp;IF(MID(C471,3,3)="220","C",IF(MID(C471,3,3)="138","S",""))&amp;IF(MID(C471,10,1)="D",2,1)&amp;" (30°)Tipo A"&amp;IF(MID(C471,3,3)="220","C",IF(MID(C471,3,3)="138","S",""))&amp;IF(MID(C471,10,1)="D",2,1)&amp;RIGHT(C471,2)</f>
        <v>Torre de ángulo menor tipo AS1 (30°)Tipo AS1±0</v>
      </c>
      <c r="E471" s="140" t="s">
        <v>5072</v>
      </c>
      <c r="F471" s="141">
        <v>0</v>
      </c>
      <c r="G471" s="142">
        <f>VLOOKUP(C471,'[8]Resumen Peso'!$B$1:$D$65536,3,0)*$C$14</f>
        <v>10802.779690993946</v>
      </c>
      <c r="H471" s="143"/>
      <c r="I471" s="144"/>
      <c r="J471" s="111">
        <f>+VLOOKUP(C471,'[8]Resumen Peso'!$B$1:$D$65536,3,0)</f>
        <v>6707.330207418654</v>
      </c>
      <c r="N471" s="118"/>
      <c r="O471" s="118"/>
      <c r="P471" s="118"/>
      <c r="Q471" s="118"/>
      <c r="R471" s="118"/>
    </row>
    <row r="472" spans="1:18" x14ac:dyDescent="0.2">
      <c r="A472" s="114"/>
      <c r="B472" s="139">
        <f t="shared" si="7"/>
        <v>456</v>
      </c>
      <c r="C472" s="115" t="s">
        <v>5527</v>
      </c>
      <c r="D472" s="112" t="str">
        <f>+"Torre de ángulo menor tipo A"&amp;IF(MID(C472,3,3)="220","C",IF(MID(C472,3,3)="138","S",""))&amp;IF(MID(C472,10,1)="D",2,1)&amp;" (30°)Tipo A"&amp;IF(MID(C472,3,3)="220","C",IF(MID(C472,3,3)="138","S",""))&amp;IF(MID(C472,10,1)="D",2,1)&amp;RIGHT(C472,2)</f>
        <v>Torre de ángulo menor tipo AS1 (30°)Tipo AS1+3</v>
      </c>
      <c r="E472" s="140" t="s">
        <v>5072</v>
      </c>
      <c r="F472" s="141">
        <v>0</v>
      </c>
      <c r="G472" s="142">
        <f>VLOOKUP(C472,'[8]Resumen Peso'!$B$1:$D$65536,3,0)*$C$14</f>
        <v>11872.254880402346</v>
      </c>
      <c r="H472" s="143"/>
      <c r="I472" s="144"/>
      <c r="J472" s="111">
        <f>+VLOOKUP(C472,'[8]Resumen Peso'!$B$1:$D$65536,3,0)</f>
        <v>7371.3558979531008</v>
      </c>
      <c r="N472" s="118"/>
      <c r="O472" s="118"/>
      <c r="P472" s="118"/>
      <c r="Q472" s="118"/>
      <c r="R472" s="118"/>
    </row>
    <row r="473" spans="1:18" x14ac:dyDescent="0.2">
      <c r="A473" s="114"/>
      <c r="B473" s="139">
        <f t="shared" si="7"/>
        <v>457</v>
      </c>
      <c r="C473" s="115" t="s">
        <v>5528</v>
      </c>
      <c r="D473" s="112" t="str">
        <f>+"Torre de ángulo mayor tipo B"&amp;IF(MID(C473,3,3)="220","C",IF(MID(C473,3,3)="138","S",""))&amp;IF(MID(C473,10,1)="D",2,1)&amp;" (65°)Tipo B"&amp;IF(MID(C473,3,3)="220","C",IF(MID(C473,3,3)="138","S",""))&amp;IF(MID(C473,10,1)="D",2,1)&amp;RIGHT(C473,2)</f>
        <v>Torre de ángulo mayor tipo BS1 (65°)Tipo BS1-3</v>
      </c>
      <c r="E473" s="140" t="s">
        <v>5072</v>
      </c>
      <c r="F473" s="141">
        <v>0</v>
      </c>
      <c r="G473" s="142">
        <f>VLOOKUP(C473,'[8]Resumen Peso'!$B$1:$D$65536,3,0)*$C$14</f>
        <v>13135.013404042013</v>
      </c>
      <c r="H473" s="143"/>
      <c r="I473" s="144"/>
      <c r="J473" s="111">
        <f>+VLOOKUP(C473,'[8]Resumen Peso'!$B$1:$D$65536,3,0)</f>
        <v>8155.3891405586828</v>
      </c>
      <c r="N473" s="118"/>
      <c r="O473" s="118"/>
      <c r="P473" s="118"/>
      <c r="Q473" s="118"/>
      <c r="R473" s="118"/>
    </row>
    <row r="474" spans="1:18" x14ac:dyDescent="0.2">
      <c r="A474" s="114"/>
      <c r="B474" s="139">
        <f t="shared" si="7"/>
        <v>458</v>
      </c>
      <c r="C474" s="115" t="s">
        <v>5529</v>
      </c>
      <c r="D474" s="112" t="str">
        <f>+"Torre de ángulo mayor tipo B"&amp;IF(MID(C474,3,3)="220","C",IF(MID(C474,3,3)="138","S",""))&amp;IF(MID(C474,10,1)="D",2,1)&amp;" (65°)Tipo B"&amp;IF(MID(C474,3,3)="220","C",IF(MID(C474,3,3)="138","S",""))&amp;IF(MID(C474,10,1)="D",2,1)&amp;RIGHT(C474,2)</f>
        <v>Torre de ángulo mayor tipo BS1 (65°)Tipo BS1±0</v>
      </c>
      <c r="E474" s="140" t="s">
        <v>5072</v>
      </c>
      <c r="F474" s="141">
        <v>0</v>
      </c>
      <c r="G474" s="142">
        <f>VLOOKUP(C474,'[8]Resumen Peso'!$B$1:$D$65536,3,0)*$C$14</f>
        <v>14626.963701605804</v>
      </c>
      <c r="H474" s="143"/>
      <c r="I474" s="144"/>
      <c r="J474" s="111">
        <f>+VLOOKUP(C474,'[8]Resumen Peso'!$B$1:$D$65536,3,0)</f>
        <v>9081.7251008448584</v>
      </c>
      <c r="N474" s="118"/>
      <c r="O474" s="118"/>
      <c r="P474" s="118"/>
      <c r="Q474" s="118"/>
      <c r="R474" s="118"/>
    </row>
    <row r="475" spans="1:18" x14ac:dyDescent="0.2">
      <c r="A475" s="114"/>
      <c r="B475" s="139">
        <f t="shared" si="7"/>
        <v>459</v>
      </c>
      <c r="C475" s="115" t="s">
        <v>5530</v>
      </c>
      <c r="D475" s="112" t="str">
        <f>+"Torre de ángulo mayor tipo B"&amp;IF(MID(C475,3,3)="220","C",IF(MID(C475,3,3)="138","S",""))&amp;IF(MID(C475,10,1)="D",2,1)&amp;" (65°)Tipo B"&amp;IF(MID(C475,3,3)="220","C",IF(MID(C475,3,3)="138","S",""))&amp;IF(MID(C475,10,1)="D",2,1)&amp;RIGHT(C475,2)</f>
        <v>Torre de ángulo mayor tipo BS1 (65°)Tipo BS1+3</v>
      </c>
      <c r="E475" s="140" t="s">
        <v>5072</v>
      </c>
      <c r="F475" s="141">
        <v>0</v>
      </c>
      <c r="G475" s="142">
        <f>VLOOKUP(C475,'[8]Resumen Peso'!$B$1:$D$65536,3,0)*$C$14</f>
        <v>16382.199345798503</v>
      </c>
      <c r="H475" s="143"/>
      <c r="I475" s="144"/>
      <c r="J475" s="111">
        <f>+VLOOKUP(C475,'[8]Resumen Peso'!$B$1:$D$65536,3,0)</f>
        <v>10171.532112946243</v>
      </c>
      <c r="N475" s="118"/>
      <c r="O475" s="118"/>
      <c r="P475" s="118"/>
      <c r="Q475" s="118"/>
      <c r="R475" s="118"/>
    </row>
    <row r="476" spans="1:18" x14ac:dyDescent="0.2">
      <c r="A476" s="114"/>
      <c r="B476" s="139">
        <f t="shared" si="7"/>
        <v>460</v>
      </c>
      <c r="C476" s="115" t="s">
        <v>5531</v>
      </c>
      <c r="D476" s="112" t="str">
        <f>+"Torre de anclaje, retención intermedia y terminal (15°) Tipo R"&amp;IF(MID(C476,3,3)="220","C",IF(MID(C476,3,3)="138","S",""))&amp;IF(MID(C476,10,1)="D",2,1)&amp;RIGHT(C476,2)</f>
        <v>Torre de anclaje, retención intermedia y terminal (15°) Tipo RS1-3</v>
      </c>
      <c r="E476" s="140" t="s">
        <v>5072</v>
      </c>
      <c r="F476" s="141">
        <v>0</v>
      </c>
      <c r="G476" s="142">
        <f>VLOOKUP(C476,'[8]Resumen Peso'!$B$1:$D$65536,3,0)*$C$14</f>
        <v>16912.178121598783</v>
      </c>
      <c r="H476" s="143"/>
      <c r="I476" s="144"/>
      <c r="J476" s="111">
        <f>+VLOOKUP(C476,'[8]Resumen Peso'!$B$1:$D$65536,3,0)</f>
        <v>10500.590258525152</v>
      </c>
      <c r="N476" s="118"/>
      <c r="O476" s="118"/>
      <c r="P476" s="118"/>
      <c r="Q476" s="118"/>
      <c r="R476" s="118"/>
    </row>
    <row r="477" spans="1:18" x14ac:dyDescent="0.2">
      <c r="A477" s="114"/>
      <c r="B477" s="139">
        <f t="shared" si="7"/>
        <v>461</v>
      </c>
      <c r="C477" s="115" t="s">
        <v>5532</v>
      </c>
      <c r="D477" s="112" t="str">
        <f>+"Torre de anclaje, retención intermedia y terminal (15°) Tipo R"&amp;IF(MID(C477,3,3)="220","C",IF(MID(C477,3,3)="138","S",""))&amp;IF(MID(C477,10,1)="D",2,1)&amp;RIGHT(C477,2)</f>
        <v>Torre de anclaje, retención intermedia y terminal (15°) Tipo RS1±0</v>
      </c>
      <c r="E477" s="140" t="s">
        <v>5072</v>
      </c>
      <c r="F477" s="141">
        <v>0</v>
      </c>
      <c r="G477" s="142">
        <f>VLOOKUP(C477,'[8]Resumen Peso'!$B$1:$D$65536,3,0)*$C$14</f>
        <v>18854.156211369878</v>
      </c>
      <c r="H477" s="143"/>
      <c r="I477" s="144"/>
      <c r="J477" s="111">
        <f>+VLOOKUP(C477,'[8]Resumen Peso'!$B$1:$D$65536,3,0)</f>
        <v>11706.343654989021</v>
      </c>
      <c r="N477" s="118"/>
      <c r="O477" s="118"/>
      <c r="P477" s="118"/>
      <c r="Q477" s="118"/>
      <c r="R477" s="118"/>
    </row>
    <row r="478" spans="1:18" x14ac:dyDescent="0.2">
      <c r="A478" s="114"/>
      <c r="B478" s="139">
        <f t="shared" si="7"/>
        <v>462</v>
      </c>
      <c r="C478" s="115" t="s">
        <v>5533</v>
      </c>
      <c r="D478" s="112" t="str">
        <f>+"Torre de anclaje, retención intermedia y terminal (15°) Tipo R"&amp;IF(MID(C478,3,3)="220","C",IF(MID(C478,3,3)="138","S",""))&amp;IF(MID(C478,10,1)="D",2,1)&amp;RIGHT(C478,2)</f>
        <v>Torre de anclaje, retención intermedia y terminal (15°) Tipo RS1+3</v>
      </c>
      <c r="E478" s="140" t="s">
        <v>5072</v>
      </c>
      <c r="F478" s="141">
        <v>0</v>
      </c>
      <c r="G478" s="142">
        <f>VLOOKUP(C478,'[8]Resumen Peso'!$B$1:$D$65536,3,0)*$C$14</f>
        <v>20796.134301140977</v>
      </c>
      <c r="H478" s="143"/>
      <c r="I478" s="144"/>
      <c r="J478" s="111">
        <f>+VLOOKUP(C478,'[8]Resumen Peso'!$B$1:$D$65536,3,0)</f>
        <v>12912.097051452891</v>
      </c>
      <c r="N478" s="118"/>
      <c r="O478" s="118"/>
      <c r="P478" s="118"/>
      <c r="Q478" s="118"/>
      <c r="R478" s="118"/>
    </row>
    <row r="479" spans="1:18" x14ac:dyDescent="0.2">
      <c r="A479" s="114"/>
      <c r="B479" s="139">
        <f t="shared" si="7"/>
        <v>463</v>
      </c>
      <c r="C479" s="115" t="s">
        <v>5534</v>
      </c>
      <c r="D479" s="112" t="str">
        <f>+"Torre de suspensión tipo S"&amp;IF(MID(C479,3,3)="220","C",IF(MID(C479,3,3)="138","S",""))&amp;IF(MID(C479,10,1)="D",2,1)&amp;" (5°)Tipo S"&amp;IF(MID(C479,3,3)="220","C",IF(MID(C479,3,3)="138","S",""))&amp;IF(MID(C479,10,1)="D",2,1)&amp;RIGHT(C479,2)</f>
        <v>Torre de suspensión tipo SS2 (5°)Tipo SS2-6</v>
      </c>
      <c r="E479" s="140" t="s">
        <v>5072</v>
      </c>
      <c r="F479" s="141">
        <v>0</v>
      </c>
      <c r="G479" s="142">
        <f>VLOOKUP(C479,'[8]Resumen Peso'!$B$1:$D$65536,3,0)*$C$14</f>
        <v>8298.3316971152271</v>
      </c>
      <c r="H479" s="143"/>
      <c r="I479" s="144"/>
      <c r="J479" s="111">
        <f>+VLOOKUP(C479,'[8]Resumen Peso'!$B$1:$D$65536,3,0)</f>
        <v>5152.3452718047156</v>
      </c>
      <c r="N479" s="118"/>
      <c r="O479" s="118"/>
      <c r="P479" s="118"/>
      <c r="Q479" s="118"/>
      <c r="R479" s="118"/>
    </row>
    <row r="480" spans="1:18" x14ac:dyDescent="0.2">
      <c r="A480" s="114"/>
      <c r="B480" s="139">
        <f t="shared" si="7"/>
        <v>464</v>
      </c>
      <c r="C480" s="115" t="s">
        <v>5535</v>
      </c>
      <c r="D480" s="112" t="str">
        <f>+"Torre de suspensión tipo S"&amp;IF(MID(C480,3,3)="220","C",IF(MID(C480,3,3)="138","S",""))&amp;IF(MID(C480,10,1)="D",2,1)&amp;" (5°)Tipo S"&amp;IF(MID(C480,3,3)="220","C",IF(MID(C480,3,3)="138","S",""))&amp;IF(MID(C480,10,1)="D",2,1)&amp;RIGHT(C480,2)</f>
        <v>Torre de suspensión tipo SS2 (5°)Tipo SS2-3</v>
      </c>
      <c r="E480" s="140" t="s">
        <v>5072</v>
      </c>
      <c r="F480" s="141">
        <v>0</v>
      </c>
      <c r="G480" s="142">
        <f>VLOOKUP(C480,'[8]Resumen Peso'!$B$1:$D$65536,3,0)*$C$14</f>
        <v>9494.4876174201236</v>
      </c>
      <c r="H480" s="143"/>
      <c r="I480" s="144"/>
      <c r="J480" s="111">
        <f>+VLOOKUP(C480,'[8]Resumen Peso'!$B$1:$D$65536,3,0)</f>
        <v>5895.025671344134</v>
      </c>
      <c r="N480" s="118"/>
      <c r="O480" s="118"/>
      <c r="P480" s="118"/>
      <c r="Q480" s="118"/>
      <c r="R480" s="118"/>
    </row>
    <row r="481" spans="1:18" x14ac:dyDescent="0.2">
      <c r="A481" s="114"/>
      <c r="B481" s="139">
        <f t="shared" si="7"/>
        <v>465</v>
      </c>
      <c r="C481" s="115" t="s">
        <v>5536</v>
      </c>
      <c r="D481" s="112" t="str">
        <f>+"Torre de suspensión tipo S"&amp;IF(MID(C481,3,3)="220","C",IF(MID(C481,3,3)="138","S",""))&amp;IF(MID(C481,10,1)="D",2,1)&amp;" (5°)Tipo S"&amp;IF(MID(C481,3,3)="220","C",IF(MID(C481,3,3)="138","S",""))&amp;IF(MID(C481,10,1)="D",2,1)&amp;RIGHT(C481,2)</f>
        <v>Torre de suspensión tipo SS2 (5°)Tipo SS2±0</v>
      </c>
      <c r="E481" s="140" t="s">
        <v>5072</v>
      </c>
      <c r="F481" s="141">
        <v>0</v>
      </c>
      <c r="G481" s="142">
        <f>VLOOKUP(C481,'[8]Resumen Peso'!$B$1:$D$65536,3,0)*$C$14</f>
        <v>10679.963574150872</v>
      </c>
      <c r="H481" s="143"/>
      <c r="I481" s="144"/>
      <c r="J481" s="111">
        <f>+VLOOKUP(C481,'[8]Resumen Peso'!$B$1:$D$65536,3,0)</f>
        <v>6631.074995887665</v>
      </c>
      <c r="N481" s="118"/>
      <c r="O481" s="118"/>
      <c r="P481" s="118"/>
      <c r="Q481" s="118"/>
      <c r="R481" s="118"/>
    </row>
    <row r="482" spans="1:18" x14ac:dyDescent="0.2">
      <c r="A482" s="114"/>
      <c r="B482" s="139">
        <f t="shared" si="7"/>
        <v>466</v>
      </c>
      <c r="C482" s="115" t="s">
        <v>5537</v>
      </c>
      <c r="D482" s="112" t="str">
        <f>+"Torre de suspensión tipo S"&amp;IF(MID(C482,3,3)="220","C",IF(MID(C482,3,3)="138","S",""))&amp;IF(MID(C482,10,1)="D",2,1)&amp;" (5°)Tipo S"&amp;IF(MID(C482,3,3)="220","C",IF(MID(C482,3,3)="138","S",""))&amp;IF(MID(C482,10,1)="D",2,1)&amp;RIGHT(C482,2)</f>
        <v>Torre de suspensión tipo SS2 (5°)Tipo SS2+3</v>
      </c>
      <c r="E482" s="140" t="s">
        <v>5072</v>
      </c>
      <c r="F482" s="141">
        <v>0</v>
      </c>
      <c r="G482" s="142">
        <f>VLOOKUP(C482,'[8]Resumen Peso'!$B$1:$D$65536,3,0)*$C$14</f>
        <v>11854.759567307467</v>
      </c>
      <c r="H482" s="143"/>
      <c r="I482" s="144"/>
      <c r="J482" s="111">
        <f>+VLOOKUP(C482,'[8]Resumen Peso'!$B$1:$D$65536,3,0)</f>
        <v>7360.4932454353084</v>
      </c>
      <c r="N482" s="118"/>
      <c r="O482" s="118"/>
      <c r="P482" s="118"/>
      <c r="Q482" s="118"/>
      <c r="R482" s="118"/>
    </row>
    <row r="483" spans="1:18" x14ac:dyDescent="0.2">
      <c r="A483" s="114"/>
      <c r="B483" s="139">
        <f t="shared" si="7"/>
        <v>467</v>
      </c>
      <c r="C483" s="115" t="s">
        <v>5538</v>
      </c>
      <c r="D483" s="112" t="str">
        <f>+"Torre de suspensión tipo S"&amp;IF(MID(C483,3,3)="220","C",IF(MID(C483,3,3)="138","S",""))&amp;IF(MID(C483,10,1)="D",2,1)&amp;" (5°)Tipo S"&amp;IF(MID(C483,3,3)="220","C",IF(MID(C483,3,3)="138","S",""))&amp;IF(MID(C483,10,1)="D",2,1)&amp;RIGHT(C483,2)</f>
        <v>Torre de suspensión tipo SS2 (5°)Tipo SS2+6</v>
      </c>
      <c r="E483" s="140" t="s">
        <v>5072</v>
      </c>
      <c r="F483" s="141">
        <v>0</v>
      </c>
      <c r="G483" s="142">
        <f>VLOOKUP(C483,'[8]Resumen Peso'!$B$1:$D$65536,3,0)*$C$14</f>
        <v>13029.555560464063</v>
      </c>
      <c r="H483" s="143"/>
      <c r="I483" s="144"/>
      <c r="J483" s="111">
        <f>+VLOOKUP(C483,'[8]Resumen Peso'!$B$1:$D$65536,3,0)</f>
        <v>8089.9114949829509</v>
      </c>
      <c r="N483" s="118"/>
      <c r="O483" s="118"/>
      <c r="P483" s="118"/>
      <c r="Q483" s="118"/>
      <c r="R483" s="118"/>
    </row>
    <row r="484" spans="1:18" x14ac:dyDescent="0.2">
      <c r="A484" s="114"/>
      <c r="B484" s="139">
        <f t="shared" si="7"/>
        <v>468</v>
      </c>
      <c r="C484" s="115" t="s">
        <v>5539</v>
      </c>
      <c r="D484" s="112" t="str">
        <f>+"Torre de ángulo menor tipo A"&amp;IF(MID(C484,3,3)="220","C",IF(MID(C484,3,3)="138","S",""))&amp;IF(MID(C484,10,1)="D",2,1)&amp;" (30°)Tipo A"&amp;IF(MID(C484,3,3)="220","C",IF(MID(C484,3,3)="138","S",""))&amp;IF(MID(C484,10,1)="D",2,1)&amp;RIGHT(C484,2)</f>
        <v>Torre de ángulo menor tipo AS2 (30°)Tipo AS2-3</v>
      </c>
      <c r="E484" s="140" t="s">
        <v>5072</v>
      </c>
      <c r="F484" s="141">
        <v>0</v>
      </c>
      <c r="G484" s="142">
        <f>VLOOKUP(C484,'[8]Resumen Peso'!$B$1:$D$65536,3,0)*$C$14</f>
        <v>14607.178419710481</v>
      </c>
      <c r="H484" s="143"/>
      <c r="I484" s="144"/>
      <c r="J484" s="111">
        <f>+VLOOKUP(C484,'[8]Resumen Peso'!$B$1:$D$65536,3,0)</f>
        <v>9069.440631225485</v>
      </c>
      <c r="N484" s="118"/>
      <c r="O484" s="118"/>
      <c r="P484" s="118"/>
      <c r="Q484" s="118"/>
      <c r="R484" s="118"/>
    </row>
    <row r="485" spans="1:18" x14ac:dyDescent="0.2">
      <c r="A485" s="114"/>
      <c r="B485" s="139">
        <f t="shared" si="7"/>
        <v>469</v>
      </c>
      <c r="C485" s="115" t="s">
        <v>5540</v>
      </c>
      <c r="D485" s="112" t="str">
        <f>+"Torre de ángulo menor tipo A"&amp;IF(MID(C485,3,3)="220","C",IF(MID(C485,3,3)="138","S",""))&amp;IF(MID(C485,10,1)="D",2,1)&amp;" (30°)Tipo A"&amp;IF(MID(C485,3,3)="220","C",IF(MID(C485,3,3)="138","S",""))&amp;IF(MID(C485,10,1)="D",2,1)&amp;RIGHT(C485,2)</f>
        <v>Torre de ángulo menor tipo AS2 (30°)Tipo AS2±0</v>
      </c>
      <c r="E485" s="140" t="s">
        <v>5072</v>
      </c>
      <c r="F485" s="141">
        <v>0</v>
      </c>
      <c r="G485" s="142">
        <f>VLOOKUP(C485,'[8]Resumen Peso'!$B$1:$D$65536,3,0)*$C$14</f>
        <v>16212.184705561023</v>
      </c>
      <c r="H485" s="143"/>
      <c r="I485" s="144"/>
      <c r="J485" s="111">
        <f>+VLOOKUP(C485,'[8]Resumen Peso'!$B$1:$D$65536,3,0)</f>
        <v>10065.971843757476</v>
      </c>
      <c r="N485" s="118"/>
      <c r="O485" s="118"/>
      <c r="P485" s="118"/>
      <c r="Q485" s="118"/>
      <c r="R485" s="118"/>
    </row>
    <row r="486" spans="1:18" x14ac:dyDescent="0.2">
      <c r="A486" s="114"/>
      <c r="B486" s="139">
        <f t="shared" si="7"/>
        <v>470</v>
      </c>
      <c r="C486" s="115" t="s">
        <v>5541</v>
      </c>
      <c r="D486" s="112" t="str">
        <f>+"Torre de ángulo menor tipo A"&amp;IF(MID(C486,3,3)="220","C",IF(MID(C486,3,3)="138","S",""))&amp;IF(MID(C486,10,1)="D",2,1)&amp;" (30°)Tipo A"&amp;IF(MID(C486,3,3)="220","C",IF(MID(C486,3,3)="138","S",""))&amp;IF(MID(C486,10,1)="D",2,1)&amp;RIGHT(C486,2)</f>
        <v>Torre de ángulo menor tipo AS2 (30°)Tipo AS2+3</v>
      </c>
      <c r="E486" s="140" t="s">
        <v>5072</v>
      </c>
      <c r="F486" s="141">
        <v>0</v>
      </c>
      <c r="G486" s="142">
        <f>VLOOKUP(C486,'[8]Resumen Peso'!$B$1:$D$65536,3,0)*$C$14</f>
        <v>17817.190991411564</v>
      </c>
      <c r="H486" s="143"/>
      <c r="I486" s="144"/>
      <c r="J486" s="111">
        <f>+VLOOKUP(C486,'[8]Resumen Peso'!$B$1:$D$65536,3,0)</f>
        <v>11062.503056289466</v>
      </c>
      <c r="N486" s="118"/>
      <c r="O486" s="118"/>
      <c r="P486" s="118"/>
      <c r="Q486" s="118"/>
      <c r="R486" s="118"/>
    </row>
    <row r="487" spans="1:18" x14ac:dyDescent="0.2">
      <c r="A487" s="114"/>
      <c r="B487" s="139">
        <f t="shared" si="7"/>
        <v>471</v>
      </c>
      <c r="C487" s="115" t="s">
        <v>5542</v>
      </c>
      <c r="D487" s="112" t="str">
        <f>+"Torre de ángulo mayor tipo B"&amp;IF(MID(C487,3,3)="220","C",IF(MID(C487,3,3)="138","S",""))&amp;IF(MID(C487,10,1)="D",2,1)&amp;" (65°)Tipo B"&amp;IF(MID(C487,3,3)="220","C",IF(MID(C487,3,3)="138","S",""))&amp;IF(MID(C487,10,1)="D",2,1)&amp;RIGHT(C487,2)</f>
        <v>Torre de ángulo mayor tipo BS2 (65°)Tipo BS2-3</v>
      </c>
      <c r="E487" s="140" t="s">
        <v>5072</v>
      </c>
      <c r="F487" s="141">
        <v>0</v>
      </c>
      <c r="G487" s="142">
        <f>VLOOKUP(C487,'[8]Resumen Peso'!$B$1:$D$65536,3,0)*$C$14</f>
        <v>19712.265686014005</v>
      </c>
      <c r="H487" s="143"/>
      <c r="I487" s="144"/>
      <c r="J487" s="111">
        <f>+VLOOKUP(C487,'[8]Resumen Peso'!$B$1:$D$65536,3,0)</f>
        <v>12239.134637049965</v>
      </c>
      <c r="N487" s="118"/>
      <c r="O487" s="118"/>
      <c r="P487" s="118"/>
      <c r="Q487" s="118"/>
      <c r="R487" s="118"/>
    </row>
    <row r="488" spans="1:18" x14ac:dyDescent="0.2">
      <c r="A488" s="114"/>
      <c r="B488" s="139">
        <f t="shared" si="7"/>
        <v>472</v>
      </c>
      <c r="C488" s="115" t="s">
        <v>5543</v>
      </c>
      <c r="D488" s="112" t="str">
        <f>+"Torre de ángulo mayor tipo B"&amp;IF(MID(C488,3,3)="220","C",IF(MID(C488,3,3)="138","S",""))&amp;IF(MID(C488,10,1)="D",2,1)&amp;" (65°)Tipo B"&amp;IF(MID(C488,3,3)="220","C",IF(MID(C488,3,3)="138","S",""))&amp;IF(MID(C488,10,1)="D",2,1)&amp;RIGHT(C488,2)</f>
        <v>Torre de ángulo mayor tipo BS2 (65°)Tipo BS2±0</v>
      </c>
      <c r="E488" s="140" t="s">
        <v>5072</v>
      </c>
      <c r="F488" s="141">
        <v>0</v>
      </c>
      <c r="G488" s="142">
        <f>VLOOKUP(C488,'[8]Resumen Peso'!$B$1:$D$65536,3,0)*$C$14</f>
        <v>21951.298091329627</v>
      </c>
      <c r="H488" s="143"/>
      <c r="I488" s="144"/>
      <c r="J488" s="111">
        <f>+VLOOKUP(C488,'[8]Resumen Peso'!$B$1:$D$65536,3,0)</f>
        <v>13629.325876447623</v>
      </c>
      <c r="N488" s="118"/>
      <c r="O488" s="118"/>
      <c r="P488" s="118"/>
      <c r="Q488" s="118"/>
      <c r="R488" s="118"/>
    </row>
    <row r="489" spans="1:18" x14ac:dyDescent="0.2">
      <c r="A489" s="114"/>
      <c r="B489" s="139">
        <f t="shared" si="7"/>
        <v>473</v>
      </c>
      <c r="C489" s="115" t="s">
        <v>5544</v>
      </c>
      <c r="D489" s="112" t="str">
        <f>+"Torre de ángulo mayor tipo B"&amp;IF(MID(C489,3,3)="220","C",IF(MID(C489,3,3)="138","S",""))&amp;IF(MID(C489,10,1)="D",2,1)&amp;" (65°)Tipo B"&amp;IF(MID(C489,3,3)="220","C",IF(MID(C489,3,3)="138","S",""))&amp;IF(MID(C489,10,1)="D",2,1)&amp;RIGHT(C489,2)</f>
        <v>Torre de ángulo mayor tipo BS2 (65°)Tipo BS2+3</v>
      </c>
      <c r="E489" s="140" t="s">
        <v>5072</v>
      </c>
      <c r="F489" s="141">
        <v>0</v>
      </c>
      <c r="G489" s="142">
        <f>VLOOKUP(C489,'[8]Resumen Peso'!$B$1:$D$65536,3,0)*$C$14</f>
        <v>24585.453862289185</v>
      </c>
      <c r="H489" s="143"/>
      <c r="I489" s="144"/>
      <c r="J489" s="111">
        <f>+VLOOKUP(C489,'[8]Resumen Peso'!$B$1:$D$65536,3,0)</f>
        <v>15264.84498162134</v>
      </c>
      <c r="N489" s="118"/>
      <c r="O489" s="118"/>
      <c r="P489" s="118"/>
      <c r="Q489" s="118"/>
      <c r="R489" s="118"/>
    </row>
    <row r="490" spans="1:18" x14ac:dyDescent="0.2">
      <c r="A490" s="114"/>
      <c r="B490" s="139">
        <f t="shared" si="7"/>
        <v>474</v>
      </c>
      <c r="C490" s="115" t="s">
        <v>5545</v>
      </c>
      <c r="D490" s="112" t="str">
        <f>+"Torre de anclaje, retención intermedia y terminal (15°) Tipo R"&amp;IF(MID(C490,3,3)="220","C",IF(MID(C490,3,3)="138","S",""))&amp;IF(MID(C490,10,1)="D",2,1)&amp;RIGHT(C490,2)</f>
        <v>Torre de anclaje, retención intermedia y terminal (15°) Tipo RS2-3</v>
      </c>
      <c r="E490" s="140" t="s">
        <v>5072</v>
      </c>
      <c r="F490" s="141">
        <v>0</v>
      </c>
      <c r="G490" s="142">
        <f>VLOOKUP(C490,'[8]Resumen Peso'!$B$1:$D$65536,3,0)*$C$14</f>
        <v>25380.815246032329</v>
      </c>
      <c r="H490" s="143"/>
      <c r="I490" s="144"/>
      <c r="J490" s="111">
        <f>+VLOOKUP(C490,'[8]Resumen Peso'!$B$1:$D$65536,3,0)</f>
        <v>15758.676346102664</v>
      </c>
      <c r="N490" s="118"/>
      <c r="O490" s="118"/>
      <c r="P490" s="118"/>
      <c r="Q490" s="118"/>
      <c r="R490" s="118"/>
    </row>
    <row r="491" spans="1:18" x14ac:dyDescent="0.2">
      <c r="A491" s="114"/>
      <c r="B491" s="139">
        <f t="shared" si="7"/>
        <v>475</v>
      </c>
      <c r="C491" s="115" t="s">
        <v>5546</v>
      </c>
      <c r="D491" s="112" t="str">
        <f>+"Torre de anclaje, retención intermedia y terminal (15°) Tipo R"&amp;IF(MID(C491,3,3)="220","C",IF(MID(C491,3,3)="138","S",""))&amp;IF(MID(C491,10,1)="D",2,1)&amp;RIGHT(C491,2)</f>
        <v>Torre de anclaje, retención intermedia y terminal (15°) Tipo RS2±0</v>
      </c>
      <c r="E491" s="140" t="s">
        <v>5072</v>
      </c>
      <c r="F491" s="141">
        <v>0</v>
      </c>
      <c r="G491" s="142">
        <f>VLOOKUP(C491,'[8]Resumen Peso'!$B$1:$D$65536,3,0)*$C$14</f>
        <v>28295.223239723888</v>
      </c>
      <c r="H491" s="143"/>
      <c r="I491" s="144"/>
      <c r="J491" s="111">
        <f>+VLOOKUP(C491,'[8]Resumen Peso'!$B$1:$D$65536,3,0)</f>
        <v>17568.201054740985</v>
      </c>
      <c r="N491" s="118"/>
      <c r="O491" s="118"/>
      <c r="P491" s="118"/>
      <c r="Q491" s="118"/>
      <c r="R491" s="118"/>
    </row>
    <row r="492" spans="1:18" x14ac:dyDescent="0.2">
      <c r="A492" s="114"/>
      <c r="B492" s="139">
        <f t="shared" si="7"/>
        <v>476</v>
      </c>
      <c r="C492" s="115" t="s">
        <v>5547</v>
      </c>
      <c r="D492" s="112" t="str">
        <f>+"Torre de anclaje, retención intermedia y terminal (15°) Tipo R"&amp;IF(MID(C492,3,3)="220","C",IF(MID(C492,3,3)="138","S",""))&amp;IF(MID(C492,10,1)="D",2,1)&amp;RIGHT(C492,2)</f>
        <v>Torre de anclaje, retención intermedia y terminal (15°) Tipo RS2+3</v>
      </c>
      <c r="E492" s="140" t="s">
        <v>5072</v>
      </c>
      <c r="F492" s="141">
        <v>0</v>
      </c>
      <c r="G492" s="142">
        <f>VLOOKUP(C492,'[8]Resumen Peso'!$B$1:$D$65536,3,0)*$C$14</f>
        <v>31209.631233415446</v>
      </c>
      <c r="H492" s="143"/>
      <c r="I492" s="144"/>
      <c r="J492" s="111">
        <f>+VLOOKUP(C492,'[8]Resumen Peso'!$B$1:$D$65536,3,0)</f>
        <v>19377.725763379305</v>
      </c>
      <c r="N492" s="118"/>
      <c r="O492" s="118"/>
      <c r="P492" s="118"/>
      <c r="Q492" s="118"/>
      <c r="R492" s="118"/>
    </row>
    <row r="493" spans="1:18" x14ac:dyDescent="0.2">
      <c r="A493" s="114"/>
      <c r="B493" s="139">
        <f t="shared" si="7"/>
        <v>477</v>
      </c>
      <c r="C493" s="115" t="s">
        <v>5548</v>
      </c>
      <c r="D493" s="112" t="str">
        <f>+"Torre de suspensión tipo S"&amp;IF(MID(C493,3,3)="220","C",IF(MID(C493,3,3)="138","S",""))&amp;IF(MID(C493,10,1)="D",2,1)&amp;" (5°)Tipo S"&amp;IF(MID(C493,3,3)="220","C",IF(MID(C493,3,3)="138","S",""))&amp;IF(MID(C493,10,1)="D",2,1)&amp;RIGHT(C493,2)</f>
        <v>Torre de suspensión tipo SS2 (5°)Tipo SS2-6</v>
      </c>
      <c r="E493" s="140" t="s">
        <v>5072</v>
      </c>
      <c r="F493" s="141">
        <v>0</v>
      </c>
      <c r="G493" s="142">
        <f>VLOOKUP(C493,'[8]Resumen Peso'!$B$1:$D$65536,3,0)*$C$14</f>
        <v>7608.8764640869595</v>
      </c>
      <c r="H493" s="143"/>
      <c r="I493" s="144"/>
      <c r="J493" s="111">
        <f>+VLOOKUP(C493,'[8]Resumen Peso'!$B$1:$D$65536,3,0)</f>
        <v>4724.269901998865</v>
      </c>
      <c r="N493" s="118"/>
      <c r="O493" s="118"/>
      <c r="P493" s="118"/>
      <c r="Q493" s="118"/>
      <c r="R493" s="118"/>
    </row>
    <row r="494" spans="1:18" x14ac:dyDescent="0.2">
      <c r="A494" s="114"/>
      <c r="B494" s="139">
        <f t="shared" si="7"/>
        <v>478</v>
      </c>
      <c r="C494" s="115" t="s">
        <v>5549</v>
      </c>
      <c r="D494" s="112" t="str">
        <f>+"Torre de suspensión tipo S"&amp;IF(MID(C494,3,3)="220","C",IF(MID(C494,3,3)="138","S",""))&amp;IF(MID(C494,10,1)="D",2,1)&amp;" (5°)Tipo S"&amp;IF(MID(C494,3,3)="220","C",IF(MID(C494,3,3)="138","S",""))&amp;IF(MID(C494,10,1)="D",2,1)&amp;RIGHT(C494,2)</f>
        <v>Torre de suspensión tipo SS2 (5°)Tipo SS2-3</v>
      </c>
      <c r="E494" s="140" t="s">
        <v>5072</v>
      </c>
      <c r="F494" s="141">
        <v>0</v>
      </c>
      <c r="G494" s="142">
        <f>VLOOKUP(C494,'[8]Resumen Peso'!$B$1:$D$65536,3,0)*$C$14</f>
        <v>8705.6514499012956</v>
      </c>
      <c r="H494" s="143"/>
      <c r="I494" s="144"/>
      <c r="J494" s="111">
        <f>+VLOOKUP(C494,'[8]Resumen Peso'!$B$1:$D$65536,3,0)</f>
        <v>5405.2457437284311</v>
      </c>
      <c r="N494" s="118"/>
      <c r="O494" s="118"/>
      <c r="P494" s="118"/>
      <c r="Q494" s="118"/>
      <c r="R494" s="118"/>
    </row>
    <row r="495" spans="1:18" x14ac:dyDescent="0.2">
      <c r="A495" s="114"/>
      <c r="B495" s="139">
        <f t="shared" si="7"/>
        <v>479</v>
      </c>
      <c r="C495" s="115" t="s">
        <v>5550</v>
      </c>
      <c r="D495" s="112" t="str">
        <f>+"Torre de suspensión tipo S"&amp;IF(MID(C495,3,3)="220","C",IF(MID(C495,3,3)="138","S",""))&amp;IF(MID(C495,10,1)="D",2,1)&amp;" (5°)Tipo S"&amp;IF(MID(C495,3,3)="220","C",IF(MID(C495,3,3)="138","S",""))&amp;IF(MID(C495,10,1)="D",2,1)&amp;RIGHT(C495,2)</f>
        <v>Torre de suspensión tipo SS2 (5°)Tipo SS2±0</v>
      </c>
      <c r="E495" s="140" t="s">
        <v>5072</v>
      </c>
      <c r="F495" s="141">
        <v>0</v>
      </c>
      <c r="G495" s="142">
        <f>VLOOKUP(C495,'[8]Resumen Peso'!$B$1:$D$65536,3,0)*$C$14</f>
        <v>9792.6338019137183</v>
      </c>
      <c r="H495" s="143"/>
      <c r="I495" s="144"/>
      <c r="J495" s="111">
        <f>+VLOOKUP(C495,'[8]Resumen Peso'!$B$1:$D$65536,3,0)</f>
        <v>6080.1414440139833</v>
      </c>
      <c r="N495" s="118"/>
      <c r="O495" s="118"/>
      <c r="P495" s="118"/>
      <c r="Q495" s="118"/>
      <c r="R495" s="118"/>
    </row>
    <row r="496" spans="1:18" x14ac:dyDescent="0.2">
      <c r="A496" s="114"/>
      <c r="B496" s="139">
        <f t="shared" si="7"/>
        <v>480</v>
      </c>
      <c r="C496" s="115" t="s">
        <v>5551</v>
      </c>
      <c r="D496" s="112" t="str">
        <f>+"Torre de suspensión tipo S"&amp;IF(MID(C496,3,3)="220","C",IF(MID(C496,3,3)="138","S",""))&amp;IF(MID(C496,10,1)="D",2,1)&amp;" (5°)Tipo S"&amp;IF(MID(C496,3,3)="220","C",IF(MID(C496,3,3)="138","S",""))&amp;IF(MID(C496,10,1)="D",2,1)&amp;RIGHT(C496,2)</f>
        <v>Torre de suspensión tipo SS2 (5°)Tipo SS2+3</v>
      </c>
      <c r="E496" s="140" t="s">
        <v>5072</v>
      </c>
      <c r="F496" s="141">
        <v>0</v>
      </c>
      <c r="G496" s="142">
        <f>VLOOKUP(C496,'[8]Resumen Peso'!$B$1:$D$65536,3,0)*$C$14</f>
        <v>10869.823520124228</v>
      </c>
      <c r="H496" s="143"/>
      <c r="I496" s="144"/>
      <c r="J496" s="111">
        <f>+VLOOKUP(C496,'[8]Resumen Peso'!$B$1:$D$65536,3,0)</f>
        <v>6748.9570028555218</v>
      </c>
      <c r="N496" s="118"/>
      <c r="O496" s="118"/>
      <c r="P496" s="118"/>
      <c r="Q496" s="118"/>
      <c r="R496" s="118"/>
    </row>
    <row r="497" spans="1:18" x14ac:dyDescent="0.2">
      <c r="A497" s="114"/>
      <c r="B497" s="139">
        <f t="shared" si="7"/>
        <v>481</v>
      </c>
      <c r="C497" s="115" t="s">
        <v>5552</v>
      </c>
      <c r="D497" s="112" t="str">
        <f>+"Torre de suspensión tipo S"&amp;IF(MID(C497,3,3)="220","C",IF(MID(C497,3,3)="138","S",""))&amp;IF(MID(C497,10,1)="D",2,1)&amp;" (5°)Tipo S"&amp;IF(MID(C497,3,3)="220","C",IF(MID(C497,3,3)="138","S",""))&amp;IF(MID(C497,10,1)="D",2,1)&amp;RIGHT(C497,2)</f>
        <v>Torre de suspensión tipo SS2 (5°)Tipo SS2+6</v>
      </c>
      <c r="E497" s="140" t="s">
        <v>5072</v>
      </c>
      <c r="F497" s="141">
        <v>0</v>
      </c>
      <c r="G497" s="142">
        <f>VLOOKUP(C497,'[8]Resumen Peso'!$B$1:$D$65536,3,0)*$C$14</f>
        <v>11947.013238334735</v>
      </c>
      <c r="H497" s="143"/>
      <c r="I497" s="144"/>
      <c r="J497" s="111">
        <f>+VLOOKUP(C497,'[8]Resumen Peso'!$B$1:$D$65536,3,0)</f>
        <v>7417.7725616970592</v>
      </c>
      <c r="N497" s="118"/>
      <c r="O497" s="118"/>
      <c r="P497" s="118"/>
      <c r="Q497" s="118"/>
      <c r="R497" s="118"/>
    </row>
    <row r="498" spans="1:18" x14ac:dyDescent="0.2">
      <c r="A498" s="114"/>
      <c r="B498" s="139">
        <f t="shared" si="7"/>
        <v>482</v>
      </c>
      <c r="C498" s="115" t="s">
        <v>5553</v>
      </c>
      <c r="D498" s="112" t="str">
        <f>+"Torre de ángulo menor tipo A"&amp;IF(MID(C498,3,3)="220","C",IF(MID(C498,3,3)="138","S",""))&amp;IF(MID(C498,10,1)="D",2,1)&amp;" (30°)Tipo A"&amp;IF(MID(C498,3,3)="220","C",IF(MID(C498,3,3)="138","S",""))&amp;IF(MID(C498,10,1)="D",2,1)&amp;RIGHT(C498,2)</f>
        <v>Torre de ángulo menor tipo AS2 (30°)Tipo AS2-3</v>
      </c>
      <c r="E498" s="140" t="s">
        <v>5072</v>
      </c>
      <c r="F498" s="141">
        <v>0</v>
      </c>
      <c r="G498" s="142">
        <f>VLOOKUP(C498,'[8]Resumen Peso'!$B$1:$D$65536,3,0)*$C$14</f>
        <v>13393.561518285829</v>
      </c>
      <c r="H498" s="143"/>
      <c r="I498" s="144"/>
      <c r="J498" s="111">
        <f>+VLOOKUP(C498,'[8]Resumen Peso'!$B$1:$D$65536,3,0)</f>
        <v>8315.9188955239188</v>
      </c>
      <c r="N498" s="118"/>
      <c r="O498" s="118"/>
      <c r="P498" s="118"/>
      <c r="Q498" s="118"/>
      <c r="R498" s="118"/>
    </row>
    <row r="499" spans="1:18" x14ac:dyDescent="0.2">
      <c r="A499" s="114"/>
      <c r="B499" s="139">
        <f t="shared" si="7"/>
        <v>483</v>
      </c>
      <c r="C499" s="115" t="s">
        <v>5554</v>
      </c>
      <c r="D499" s="112" t="str">
        <f>+"Torre de ángulo menor tipo A"&amp;IF(MID(C499,3,3)="220","C",IF(MID(C499,3,3)="138","S",""))&amp;IF(MID(C499,10,1)="D",2,1)&amp;" (30°)Tipo A"&amp;IF(MID(C499,3,3)="220","C",IF(MID(C499,3,3)="138","S",""))&amp;IF(MID(C499,10,1)="D",2,1)&amp;RIGHT(C499,2)</f>
        <v>Torre de ángulo menor tipo AS2 (30°)Tipo AS2±0</v>
      </c>
      <c r="E499" s="140" t="s">
        <v>5072</v>
      </c>
      <c r="F499" s="141">
        <v>0</v>
      </c>
      <c r="G499" s="142">
        <f>VLOOKUP(C499,'[8]Resumen Peso'!$B$1:$D$65536,3,0)*$C$14</f>
        <v>14865.218111305026</v>
      </c>
      <c r="H499" s="143"/>
      <c r="I499" s="144"/>
      <c r="J499" s="111">
        <f>+VLOOKUP(C499,'[8]Resumen Peso'!$B$1:$D$65536,3,0)</f>
        <v>9229.6547120132273</v>
      </c>
      <c r="N499" s="118"/>
      <c r="O499" s="118"/>
      <c r="P499" s="118"/>
      <c r="Q499" s="118"/>
      <c r="R499" s="118"/>
    </row>
    <row r="500" spans="1:18" x14ac:dyDescent="0.2">
      <c r="A500" s="114"/>
      <c r="B500" s="139">
        <f t="shared" si="7"/>
        <v>484</v>
      </c>
      <c r="C500" s="115" t="s">
        <v>5555</v>
      </c>
      <c r="D500" s="112" t="str">
        <f>+"Torre de ángulo menor tipo A"&amp;IF(MID(C500,3,3)="220","C",IF(MID(C500,3,3)="138","S",""))&amp;IF(MID(C500,10,1)="D",2,1)&amp;" (30°)Tipo A"&amp;IF(MID(C500,3,3)="220","C",IF(MID(C500,3,3)="138","S",""))&amp;IF(MID(C500,10,1)="D",2,1)&amp;RIGHT(C500,2)</f>
        <v>Torre de ángulo menor tipo AS2 (30°)Tipo AS2+3</v>
      </c>
      <c r="E500" s="140" t="s">
        <v>5072</v>
      </c>
      <c r="F500" s="141">
        <v>0</v>
      </c>
      <c r="G500" s="142">
        <f>VLOOKUP(C500,'[8]Resumen Peso'!$B$1:$D$65536,3,0)*$C$14</f>
        <v>16336.874704324222</v>
      </c>
      <c r="H500" s="143"/>
      <c r="I500" s="144"/>
      <c r="J500" s="111">
        <f>+VLOOKUP(C500,'[8]Resumen Peso'!$B$1:$D$65536,3,0)</f>
        <v>10143.390528502536</v>
      </c>
      <c r="N500" s="118"/>
      <c r="O500" s="118"/>
      <c r="P500" s="118"/>
      <c r="Q500" s="118"/>
      <c r="R500" s="118"/>
    </row>
    <row r="501" spans="1:18" x14ac:dyDescent="0.2">
      <c r="A501" s="114"/>
      <c r="B501" s="139">
        <f t="shared" si="7"/>
        <v>485</v>
      </c>
      <c r="C501" s="115" t="s">
        <v>5556</v>
      </c>
      <c r="D501" s="112" t="str">
        <f>+"Torre de ángulo mayor tipo B"&amp;IF(MID(C501,3,3)="220","C",IF(MID(C501,3,3)="138","S",""))&amp;IF(MID(C501,10,1)="D",2,1)&amp;" (65°)Tipo B"&amp;IF(MID(C501,3,3)="220","C",IF(MID(C501,3,3)="138","S",""))&amp;IF(MID(C501,10,1)="D",2,1)&amp;RIGHT(C501,2)</f>
        <v>Torre de ángulo mayor tipo BS2 (65°)Tipo BS2-3</v>
      </c>
      <c r="E501" s="140" t="s">
        <v>5072</v>
      </c>
      <c r="F501" s="141">
        <v>0</v>
      </c>
      <c r="G501" s="142">
        <f>VLOOKUP(C501,'[8]Resumen Peso'!$B$1:$D$65536,3,0)*$C$14</f>
        <v>18074.499779790891</v>
      </c>
      <c r="H501" s="143"/>
      <c r="I501" s="144"/>
      <c r="J501" s="111">
        <f>+VLOOKUP(C501,'[8]Resumen Peso'!$B$1:$D$65536,3,0)</f>
        <v>11222.263327099188</v>
      </c>
      <c r="N501" s="118"/>
      <c r="O501" s="118"/>
      <c r="P501" s="118"/>
      <c r="Q501" s="118"/>
      <c r="R501" s="118"/>
    </row>
    <row r="502" spans="1:18" x14ac:dyDescent="0.2">
      <c r="A502" s="114"/>
      <c r="B502" s="139">
        <f t="shared" si="7"/>
        <v>486</v>
      </c>
      <c r="C502" s="115" t="s">
        <v>5557</v>
      </c>
      <c r="D502" s="112" t="str">
        <f>+"Torre de ángulo mayor tipo B"&amp;IF(MID(C502,3,3)="220","C",IF(MID(C502,3,3)="138","S",""))&amp;IF(MID(C502,10,1)="D",2,1)&amp;" (65°)Tipo B"&amp;IF(MID(C502,3,3)="220","C",IF(MID(C502,3,3)="138","S",""))&amp;IF(MID(C502,10,1)="D",2,1)&amp;RIGHT(C502,2)</f>
        <v>Torre de ángulo mayor tipo BS2 (65°)Tipo BS2±0</v>
      </c>
      <c r="E502" s="140" t="s">
        <v>5072</v>
      </c>
      <c r="F502" s="141">
        <v>0</v>
      </c>
      <c r="G502" s="142">
        <f>VLOOKUP(C502,'[8]Resumen Peso'!$B$1:$D$65536,3,0)*$C$14</f>
        <v>20127.505322707006</v>
      </c>
      <c r="H502" s="143"/>
      <c r="I502" s="144"/>
      <c r="J502" s="111">
        <f>+VLOOKUP(C502,'[8]Resumen Peso'!$B$1:$D$65536,3,0)</f>
        <v>12496.952480065911</v>
      </c>
      <c r="N502" s="118"/>
      <c r="O502" s="118"/>
      <c r="P502" s="118"/>
      <c r="Q502" s="118"/>
      <c r="R502" s="118"/>
    </row>
    <row r="503" spans="1:18" x14ac:dyDescent="0.2">
      <c r="A503" s="114"/>
      <c r="B503" s="139">
        <f t="shared" si="7"/>
        <v>487</v>
      </c>
      <c r="C503" s="115" t="s">
        <v>5558</v>
      </c>
      <c r="D503" s="112" t="str">
        <f>+"Torre de ángulo mayor tipo B"&amp;IF(MID(C503,3,3)="220","C",IF(MID(C503,3,3)="138","S",""))&amp;IF(MID(C503,10,1)="D",2,1)&amp;" (65°)Tipo B"&amp;IF(MID(C503,3,3)="220","C",IF(MID(C503,3,3)="138","S",""))&amp;IF(MID(C503,10,1)="D",2,1)&amp;RIGHT(C503,2)</f>
        <v>Torre de ángulo mayor tipo BS2 (65°)Tipo BS2+3</v>
      </c>
      <c r="E503" s="140" t="s">
        <v>5072</v>
      </c>
      <c r="F503" s="141">
        <v>0</v>
      </c>
      <c r="G503" s="142">
        <f>VLOOKUP(C503,'[8]Resumen Peso'!$B$1:$D$65536,3,0)*$C$14</f>
        <v>22542.805961431848</v>
      </c>
      <c r="H503" s="143"/>
      <c r="I503" s="144"/>
      <c r="J503" s="111">
        <f>+VLOOKUP(C503,'[8]Resumen Peso'!$B$1:$D$65536,3,0)</f>
        <v>13996.586777673821</v>
      </c>
      <c r="N503" s="118"/>
      <c r="O503" s="118"/>
      <c r="P503" s="118"/>
      <c r="Q503" s="118"/>
      <c r="R503" s="118"/>
    </row>
    <row r="504" spans="1:18" x14ac:dyDescent="0.2">
      <c r="A504" s="114"/>
      <c r="B504" s="139">
        <f t="shared" si="7"/>
        <v>488</v>
      </c>
      <c r="C504" s="115" t="s">
        <v>5559</v>
      </c>
      <c r="D504" s="112" t="str">
        <f>+"Torre de anclaje, retención intermedia y terminal (15°) Tipo R"&amp;IF(MID(C504,3,3)="220","C",IF(MID(C504,3,3)="138","S",""))&amp;IF(MID(C504,10,1)="D",2,1)&amp;RIGHT(C504,2)</f>
        <v>Torre de anclaje, retención intermedia y terminal (15°) Tipo RS2-3</v>
      </c>
      <c r="E504" s="140" t="s">
        <v>5072</v>
      </c>
      <c r="F504" s="141">
        <v>0</v>
      </c>
      <c r="G504" s="142">
        <f>VLOOKUP(C504,'[8]Resumen Peso'!$B$1:$D$65536,3,0)*$C$14</f>
        <v>23272.085861789492</v>
      </c>
      <c r="H504" s="143"/>
      <c r="I504" s="144"/>
      <c r="J504" s="111">
        <f>+VLOOKUP(C504,'[8]Resumen Peso'!$B$1:$D$65536,3,0)</f>
        <v>14449.388856884048</v>
      </c>
      <c r="N504" s="118"/>
      <c r="O504" s="118"/>
      <c r="P504" s="118"/>
      <c r="Q504" s="118"/>
      <c r="R504" s="118"/>
    </row>
    <row r="505" spans="1:18" x14ac:dyDescent="0.2">
      <c r="A505" s="114"/>
      <c r="B505" s="139">
        <f t="shared" si="7"/>
        <v>489</v>
      </c>
      <c r="C505" s="115" t="s">
        <v>5560</v>
      </c>
      <c r="D505" s="112" t="str">
        <f>+"Torre de anclaje, retención intermedia y terminal (15°) Tipo R"&amp;IF(MID(C505,3,3)="220","C",IF(MID(C505,3,3)="138","S",""))&amp;IF(MID(C505,10,1)="D",2,1)&amp;RIGHT(C505,2)</f>
        <v>Torre de anclaje, retención intermedia y terminal (15°) Tipo RS2±0</v>
      </c>
      <c r="E505" s="140" t="s">
        <v>5072</v>
      </c>
      <c r="F505" s="141">
        <v>0</v>
      </c>
      <c r="G505" s="142">
        <f>VLOOKUP(C505,'[8]Resumen Peso'!$B$1:$D$65536,3,0)*$C$14</f>
        <v>25944.35436096933</v>
      </c>
      <c r="H505" s="143"/>
      <c r="I505" s="144"/>
      <c r="J505" s="111">
        <f>+VLOOKUP(C505,'[8]Resumen Peso'!$B$1:$D$65536,3,0)</f>
        <v>16108.571746804959</v>
      </c>
      <c r="N505" s="118"/>
      <c r="O505" s="118"/>
      <c r="P505" s="118"/>
      <c r="Q505" s="118"/>
      <c r="R505" s="118"/>
    </row>
    <row r="506" spans="1:18" x14ac:dyDescent="0.2">
      <c r="A506" s="114"/>
      <c r="B506" s="139">
        <f t="shared" si="7"/>
        <v>490</v>
      </c>
      <c r="C506" s="115" t="s">
        <v>5561</v>
      </c>
      <c r="D506" s="112" t="str">
        <f>+"Torre de anclaje, retención intermedia y terminal (15°) Tipo R"&amp;IF(MID(C506,3,3)="220","C",IF(MID(C506,3,3)="138","S",""))&amp;IF(MID(C506,10,1)="D",2,1)&amp;RIGHT(C506,2)</f>
        <v>Torre de anclaje, retención intermedia y terminal (15°) Tipo RS2+3</v>
      </c>
      <c r="E506" s="140" t="s">
        <v>5072</v>
      </c>
      <c r="F506" s="141">
        <v>0</v>
      </c>
      <c r="G506" s="142">
        <f>VLOOKUP(C506,'[8]Resumen Peso'!$B$1:$D$65536,3,0)*$C$14</f>
        <v>28616.622860149171</v>
      </c>
      <c r="H506" s="143"/>
      <c r="I506" s="144"/>
      <c r="J506" s="111">
        <f>+VLOOKUP(C506,'[8]Resumen Peso'!$B$1:$D$65536,3,0)</f>
        <v>17767.754636725869</v>
      </c>
      <c r="N506" s="118"/>
      <c r="O506" s="118"/>
      <c r="P506" s="118"/>
      <c r="Q506" s="118"/>
      <c r="R506" s="118"/>
    </row>
    <row r="507" spans="1:18" x14ac:dyDescent="0.2">
      <c r="A507" s="114"/>
      <c r="B507" s="139">
        <f t="shared" si="7"/>
        <v>491</v>
      </c>
      <c r="C507" s="115" t="s">
        <v>5562</v>
      </c>
      <c r="D507" s="112" t="str">
        <f>+"Torre de suspensión tipo S"&amp;IF(MID(C507,3,3)="220","C",IF(MID(C507,3,3)="138","S",""))&amp;IF(MID(C507,10,1)="D",2,1)&amp;" (5°)Tipo S"&amp;IF(MID(C507,3,3)="220","C",IF(MID(C507,3,3)="138","S",""))&amp;IF(MID(C507,10,1)="D",2,1)&amp;RIGHT(C507,2)</f>
        <v>Torre de suspensión tipo SS1 (5°)Tipo SS1-6</v>
      </c>
      <c r="E507" s="140" t="s">
        <v>5072</v>
      </c>
      <c r="F507" s="141">
        <v>0</v>
      </c>
      <c r="G507" s="142">
        <f>VLOOKUP(C507,'[8]Resumen Peso'!$B$1:$D$65536,3,0)*$C$14</f>
        <v>5178.4369371253779</v>
      </c>
      <c r="H507" s="143"/>
      <c r="I507" s="144"/>
      <c r="J507" s="111">
        <f>+VLOOKUP(C507,'[8]Resumen Peso'!$B$1:$D$65536,3,0)</f>
        <v>3215.2360308291918</v>
      </c>
      <c r="N507" s="118"/>
      <c r="O507" s="118"/>
      <c r="P507" s="118"/>
      <c r="Q507" s="118"/>
      <c r="R507" s="118"/>
    </row>
    <row r="508" spans="1:18" x14ac:dyDescent="0.2">
      <c r="A508" s="114"/>
      <c r="B508" s="139">
        <f t="shared" si="7"/>
        <v>492</v>
      </c>
      <c r="C508" s="115" t="s">
        <v>5563</v>
      </c>
      <c r="D508" s="112" t="str">
        <f>+"Torre de suspensión tipo S"&amp;IF(MID(C508,3,3)="220","C",IF(MID(C508,3,3)="138","S",""))&amp;IF(MID(C508,10,1)="D",2,1)&amp;" (5°)Tipo S"&amp;IF(MID(C508,3,3)="220","C",IF(MID(C508,3,3)="138","S",""))&amp;IF(MID(C508,10,1)="D",2,1)&amp;RIGHT(C508,2)</f>
        <v>Torre de suspensión tipo SS1 (5°)Tipo SS1-3</v>
      </c>
      <c r="E508" s="140" t="s">
        <v>5072</v>
      </c>
      <c r="F508" s="141">
        <v>0</v>
      </c>
      <c r="G508" s="142">
        <f>VLOOKUP(C508,'[8]Resumen Peso'!$B$1:$D$65536,3,0)*$C$14</f>
        <v>5924.8782974317373</v>
      </c>
      <c r="H508" s="143"/>
      <c r="I508" s="144"/>
      <c r="J508" s="111">
        <f>+VLOOKUP(C508,'[8]Resumen Peso'!$B$1:$D$65536,3,0)</f>
        <v>3678.6934767144803</v>
      </c>
      <c r="N508" s="118"/>
      <c r="O508" s="118"/>
      <c r="P508" s="118"/>
      <c r="Q508" s="118"/>
      <c r="R508" s="118"/>
    </row>
    <row r="509" spans="1:18" x14ac:dyDescent="0.2">
      <c r="A509" s="114"/>
      <c r="B509" s="139">
        <f t="shared" si="7"/>
        <v>493</v>
      </c>
      <c r="C509" s="115" t="s">
        <v>5564</v>
      </c>
      <c r="D509" s="112" t="str">
        <f>+"Torre de suspensión tipo S"&amp;IF(MID(C509,3,3)="220","C",IF(MID(C509,3,3)="138","S",""))&amp;IF(MID(C509,10,1)="D",2,1)&amp;" (5°)Tipo S"&amp;IF(MID(C509,3,3)="220","C",IF(MID(C509,3,3)="138","S",""))&amp;IF(MID(C509,10,1)="D",2,1)&amp;RIGHT(C509,2)</f>
        <v>Torre de suspensión tipo SS1 (5°)Tipo SS1±0</v>
      </c>
      <c r="E509" s="140" t="s">
        <v>5072</v>
      </c>
      <c r="F509" s="141">
        <v>0</v>
      </c>
      <c r="G509" s="142">
        <f>VLOOKUP(C509,'[8]Resumen Peso'!$B$1:$D$65536,3,0)*$C$14</f>
        <v>6664.6550027353633</v>
      </c>
      <c r="H509" s="143"/>
      <c r="I509" s="144"/>
      <c r="J509" s="111">
        <f>+VLOOKUP(C509,'[8]Resumen Peso'!$B$1:$D$65536,3,0)</f>
        <v>4138.0129096900791</v>
      </c>
      <c r="N509" s="118"/>
      <c r="O509" s="118"/>
      <c r="P509" s="118"/>
      <c r="Q509" s="118"/>
      <c r="R509" s="118"/>
    </row>
    <row r="510" spans="1:18" x14ac:dyDescent="0.2">
      <c r="A510" s="114"/>
      <c r="B510" s="139">
        <f t="shared" si="7"/>
        <v>494</v>
      </c>
      <c r="C510" s="115" t="s">
        <v>5565</v>
      </c>
      <c r="D510" s="112" t="str">
        <f>+"Torre de suspensión tipo S"&amp;IF(MID(C510,3,3)="220","C",IF(MID(C510,3,3)="138","S",""))&amp;IF(MID(C510,10,1)="D",2,1)&amp;" (5°)Tipo S"&amp;IF(MID(C510,3,3)="220","C",IF(MID(C510,3,3)="138","S",""))&amp;IF(MID(C510,10,1)="D",2,1)&amp;RIGHT(C510,2)</f>
        <v>Torre de suspensión tipo SS1 (5°)Tipo SS1+3</v>
      </c>
      <c r="E510" s="140" t="s">
        <v>5072</v>
      </c>
      <c r="F510" s="141">
        <v>0</v>
      </c>
      <c r="G510" s="142">
        <f>VLOOKUP(C510,'[8]Resumen Peso'!$B$1:$D$65536,3,0)*$C$14</f>
        <v>7397.7670530362539</v>
      </c>
      <c r="H510" s="143"/>
      <c r="I510" s="144"/>
      <c r="J510" s="111">
        <f>+VLOOKUP(C510,'[8]Resumen Peso'!$B$1:$D$65536,3,0)</f>
        <v>4593.1943297559883</v>
      </c>
      <c r="N510" s="118"/>
      <c r="O510" s="118"/>
      <c r="P510" s="118"/>
      <c r="Q510" s="118"/>
      <c r="R510" s="118"/>
    </row>
    <row r="511" spans="1:18" x14ac:dyDescent="0.2">
      <c r="A511" s="114"/>
      <c r="B511" s="139">
        <f t="shared" si="7"/>
        <v>495</v>
      </c>
      <c r="C511" s="115" t="s">
        <v>5566</v>
      </c>
      <c r="D511" s="112" t="str">
        <f>+"Torre de suspensión tipo S"&amp;IF(MID(C511,3,3)="220","C",IF(MID(C511,3,3)="138","S",""))&amp;IF(MID(C511,10,1)="D",2,1)&amp;" (5°)Tipo S"&amp;IF(MID(C511,3,3)="220","C",IF(MID(C511,3,3)="138","S",""))&amp;IF(MID(C511,10,1)="D",2,1)&amp;RIGHT(C511,2)</f>
        <v>Torre de suspensión tipo SS1 (5°)Tipo SS1+6</v>
      </c>
      <c r="E511" s="140" t="s">
        <v>5072</v>
      </c>
      <c r="F511" s="141">
        <v>0</v>
      </c>
      <c r="G511" s="142">
        <f>VLOOKUP(C511,'[8]Resumen Peso'!$B$1:$D$65536,3,0)*$C$14</f>
        <v>8130.8791033371426</v>
      </c>
      <c r="H511" s="143"/>
      <c r="I511" s="144"/>
      <c r="J511" s="111">
        <f>+VLOOKUP(C511,'[8]Resumen Peso'!$B$1:$D$65536,3,0)</f>
        <v>5048.3757498218965</v>
      </c>
      <c r="N511" s="118"/>
      <c r="O511" s="118"/>
      <c r="P511" s="118"/>
      <c r="Q511" s="118"/>
      <c r="R511" s="118"/>
    </row>
    <row r="512" spans="1:18" x14ac:dyDescent="0.2">
      <c r="A512" s="114"/>
      <c r="B512" s="139">
        <f t="shared" si="7"/>
        <v>496</v>
      </c>
      <c r="C512" s="115" t="s">
        <v>5567</v>
      </c>
      <c r="D512" s="112" t="str">
        <f>+"Torre de ángulo menor tipo A"&amp;IF(MID(C512,3,3)="220","C",IF(MID(C512,3,3)="138","S",""))&amp;IF(MID(C512,10,1)="D",2,1)&amp;" (30°)Tipo A"&amp;IF(MID(C512,3,3)="220","C",IF(MID(C512,3,3)="138","S",""))&amp;IF(MID(C512,10,1)="D",2,1)&amp;RIGHT(C512,2)</f>
        <v>Torre de ángulo menor tipo AS1 (30°)Tipo AS1-3</v>
      </c>
      <c r="E512" s="140" t="s">
        <v>5072</v>
      </c>
      <c r="F512" s="141">
        <v>0</v>
      </c>
      <c r="G512" s="142">
        <f>VLOOKUP(C512,'[8]Resumen Peso'!$B$1:$D$65536,3,0)*$C$14</f>
        <v>9115.3686110312065</v>
      </c>
      <c r="H512" s="143"/>
      <c r="I512" s="144"/>
      <c r="J512" s="111">
        <f>+VLOOKUP(C512,'[8]Resumen Peso'!$B$1:$D$65536,3,0)</f>
        <v>5659.6347408154961</v>
      </c>
      <c r="N512" s="118"/>
      <c r="O512" s="118"/>
      <c r="P512" s="118"/>
      <c r="Q512" s="118"/>
      <c r="R512" s="118"/>
    </row>
    <row r="513" spans="1:18" x14ac:dyDescent="0.2">
      <c r="A513" s="114"/>
      <c r="B513" s="139">
        <f t="shared" si="7"/>
        <v>497</v>
      </c>
      <c r="C513" s="115" t="s">
        <v>5568</v>
      </c>
      <c r="D513" s="112" t="str">
        <f>+"Torre de ángulo menor tipo A"&amp;IF(MID(C513,3,3)="220","C",IF(MID(C513,3,3)="138","S",""))&amp;IF(MID(C513,10,1)="D",2,1)&amp;" (30°)Tipo A"&amp;IF(MID(C513,3,3)="220","C",IF(MID(C513,3,3)="138","S",""))&amp;IF(MID(C513,10,1)="D",2,1)&amp;RIGHT(C513,2)</f>
        <v>Torre de ángulo menor tipo AS1 (30°)Tipo AS1±0</v>
      </c>
      <c r="E513" s="140" t="s">
        <v>5072</v>
      </c>
      <c r="F513" s="141">
        <v>0</v>
      </c>
      <c r="G513" s="142">
        <f>VLOOKUP(C513,'[8]Resumen Peso'!$B$1:$D$65536,3,0)*$C$14</f>
        <v>10116.946294152282</v>
      </c>
      <c r="H513" s="143"/>
      <c r="I513" s="144"/>
      <c r="J513" s="111">
        <f>+VLOOKUP(C513,'[8]Resumen Peso'!$B$1:$D$65536,3,0)</f>
        <v>6281.5035969095406</v>
      </c>
      <c r="N513" s="118"/>
      <c r="O513" s="118"/>
      <c r="P513" s="118"/>
      <c r="Q513" s="118"/>
      <c r="R513" s="118"/>
    </row>
    <row r="514" spans="1:18" x14ac:dyDescent="0.2">
      <c r="A514" s="114"/>
      <c r="B514" s="139">
        <f t="shared" si="7"/>
        <v>498</v>
      </c>
      <c r="C514" s="115" t="s">
        <v>5569</v>
      </c>
      <c r="D514" s="112" t="str">
        <f>+"Torre de ángulo menor tipo A"&amp;IF(MID(C514,3,3)="220","C",IF(MID(C514,3,3)="138","S",""))&amp;IF(MID(C514,10,1)="D",2,1)&amp;" (30°)Tipo A"&amp;IF(MID(C514,3,3)="220","C",IF(MID(C514,3,3)="138","S",""))&amp;IF(MID(C514,10,1)="D",2,1)&amp;RIGHT(C514,2)</f>
        <v>Torre de ángulo menor tipo AS1 (30°)Tipo AS1+3</v>
      </c>
      <c r="E514" s="140" t="s">
        <v>5072</v>
      </c>
      <c r="F514" s="141">
        <v>0</v>
      </c>
      <c r="G514" s="142">
        <f>VLOOKUP(C514,'[8]Resumen Peso'!$B$1:$D$65536,3,0)*$C$14</f>
        <v>11118.523977273358</v>
      </c>
      <c r="H514" s="143"/>
      <c r="I514" s="144"/>
      <c r="J514" s="111">
        <f>+VLOOKUP(C514,'[8]Resumen Peso'!$B$1:$D$65536,3,0)</f>
        <v>6903.3724530035852</v>
      </c>
      <c r="N514" s="118"/>
      <c r="O514" s="118"/>
      <c r="P514" s="118"/>
      <c r="Q514" s="118"/>
      <c r="R514" s="118"/>
    </row>
    <row r="515" spans="1:18" x14ac:dyDescent="0.2">
      <c r="A515" s="114"/>
      <c r="B515" s="139">
        <f t="shared" si="7"/>
        <v>499</v>
      </c>
      <c r="C515" s="115" t="s">
        <v>5570</v>
      </c>
      <c r="D515" s="112" t="str">
        <f>+"Torre de ángulo mayor tipo B"&amp;IF(MID(C515,3,3)="220","C",IF(MID(C515,3,3)="138","S",""))&amp;IF(MID(C515,10,1)="D",2,1)&amp;" (65°)Tipo B"&amp;IF(MID(C515,3,3)="220","C",IF(MID(C515,3,3)="138","S",""))&amp;IF(MID(C515,10,1)="D",2,1)&amp;RIGHT(C515,2)</f>
        <v>Torre de ángulo mayor tipo BS1 (65°)Tipo BS1-3</v>
      </c>
      <c r="E515" s="140" t="s">
        <v>5072</v>
      </c>
      <c r="F515" s="141">
        <v>0</v>
      </c>
      <c r="G515" s="142">
        <f>VLOOKUP(C515,'[8]Resumen Peso'!$B$1:$D$65536,3,0)*$C$14</f>
        <v>12301.114063489407</v>
      </c>
      <c r="H515" s="143"/>
      <c r="I515" s="144"/>
      <c r="J515" s="111">
        <f>+VLOOKUP(C515,'[8]Resumen Peso'!$B$1:$D$65536,3,0)</f>
        <v>7637.6299714535353</v>
      </c>
      <c r="N515" s="118"/>
      <c r="O515" s="118"/>
      <c r="P515" s="118"/>
      <c r="Q515" s="118"/>
      <c r="R515" s="118"/>
    </row>
    <row r="516" spans="1:18" x14ac:dyDescent="0.2">
      <c r="A516" s="114"/>
      <c r="B516" s="139">
        <f t="shared" si="7"/>
        <v>500</v>
      </c>
      <c r="C516" s="115" t="s">
        <v>5571</v>
      </c>
      <c r="D516" s="112" t="str">
        <f>+"Torre de ángulo mayor tipo B"&amp;IF(MID(C516,3,3)="220","C",IF(MID(C516,3,3)="138","S",""))&amp;IF(MID(C516,10,1)="D",2,1)&amp;" (65°)Tipo B"&amp;IF(MID(C516,3,3)="220","C",IF(MID(C516,3,3)="138","S",""))&amp;IF(MID(C516,10,1)="D",2,1)&amp;RIGHT(C516,2)</f>
        <v>Torre de ángulo mayor tipo BS1 (65°)Tipo BS1±0</v>
      </c>
      <c r="E516" s="140" t="s">
        <v>5072</v>
      </c>
      <c r="F516" s="141">
        <v>0</v>
      </c>
      <c r="G516" s="142">
        <f>VLOOKUP(C516,'[8]Resumen Peso'!$B$1:$D$65536,3,0)*$C$14</f>
        <v>13698.345282282189</v>
      </c>
      <c r="H516" s="143"/>
      <c r="I516" s="144"/>
      <c r="J516" s="111">
        <f>+VLOOKUP(C516,'[8]Resumen Peso'!$B$1:$D$65536,3,0)</f>
        <v>8505.155870215518</v>
      </c>
      <c r="N516" s="118"/>
      <c r="O516" s="118"/>
      <c r="P516" s="118"/>
      <c r="Q516" s="118"/>
      <c r="R516" s="118"/>
    </row>
    <row r="517" spans="1:18" x14ac:dyDescent="0.2">
      <c r="A517" s="114"/>
      <c r="B517" s="139">
        <f t="shared" si="7"/>
        <v>501</v>
      </c>
      <c r="C517" s="115" t="s">
        <v>5572</v>
      </c>
      <c r="D517" s="112" t="str">
        <f>+"Torre de ángulo mayor tipo B"&amp;IF(MID(C517,3,3)="220","C",IF(MID(C517,3,3)="138","S",""))&amp;IF(MID(C517,10,1)="D",2,1)&amp;" (65°)Tipo B"&amp;IF(MID(C517,3,3)="220","C",IF(MID(C517,3,3)="138","S",""))&amp;IF(MID(C517,10,1)="D",2,1)&amp;RIGHT(C517,2)</f>
        <v>Torre de ángulo mayor tipo BS1 (65°)Tipo BS1+3</v>
      </c>
      <c r="E517" s="140" t="s">
        <v>5072</v>
      </c>
      <c r="F517" s="141">
        <v>0</v>
      </c>
      <c r="G517" s="142">
        <f>VLOOKUP(C517,'[8]Resumen Peso'!$B$1:$D$65536,3,0)*$C$14</f>
        <v>15342.146716156052</v>
      </c>
      <c r="H517" s="143"/>
      <c r="I517" s="144"/>
      <c r="J517" s="111">
        <f>+VLOOKUP(C517,'[8]Resumen Peso'!$B$1:$D$65536,3,0)</f>
        <v>9525.7745746413802</v>
      </c>
      <c r="N517" s="118"/>
      <c r="O517" s="118"/>
      <c r="P517" s="118"/>
      <c r="Q517" s="118"/>
      <c r="R517" s="118"/>
    </row>
    <row r="518" spans="1:18" x14ac:dyDescent="0.2">
      <c r="A518" s="114"/>
      <c r="B518" s="139">
        <f t="shared" si="7"/>
        <v>502</v>
      </c>
      <c r="C518" s="115" t="s">
        <v>5573</v>
      </c>
      <c r="D518" s="112" t="str">
        <f>+"Torre de anclaje, retención intermedia y terminal (15°) Tipo R"&amp;IF(MID(C518,3,3)="220","C",IF(MID(C518,3,3)="138","S",""))&amp;IF(MID(C518,10,1)="D",2,1)&amp;RIGHT(C518,2)</f>
        <v>Torre de anclaje, retención intermedia y terminal (15°) Tipo RS1-3</v>
      </c>
      <c r="E518" s="140" t="s">
        <v>5072</v>
      </c>
      <c r="F518" s="141">
        <v>0</v>
      </c>
      <c r="G518" s="142">
        <f>VLOOKUP(C518,'[8]Resumen Peso'!$B$1:$D$65536,3,0)*$C$14</f>
        <v>15838.478860768984</v>
      </c>
      <c r="H518" s="143"/>
      <c r="I518" s="144"/>
      <c r="J518" s="111">
        <f>+VLOOKUP(C518,'[8]Resumen Peso'!$B$1:$D$65536,3,0)</f>
        <v>9833.9418872868991</v>
      </c>
      <c r="N518" s="118"/>
      <c r="O518" s="118"/>
      <c r="P518" s="118"/>
      <c r="Q518" s="118"/>
      <c r="R518" s="118"/>
    </row>
    <row r="519" spans="1:18" x14ac:dyDescent="0.2">
      <c r="A519" s="114"/>
      <c r="B519" s="139">
        <f t="shared" si="7"/>
        <v>503</v>
      </c>
      <c r="C519" s="115" t="s">
        <v>5574</v>
      </c>
      <c r="D519" s="112" t="str">
        <f>+"Torre de anclaje, retención intermedia y terminal (15°) Tipo R"&amp;IF(MID(C519,3,3)="220","C",IF(MID(C519,3,3)="138","S",""))&amp;IF(MID(C519,10,1)="D",2,1)&amp;RIGHT(C519,2)</f>
        <v>Torre de anclaje, retención intermedia y terminal (15°) Tipo RS1±0</v>
      </c>
      <c r="E519" s="140" t="s">
        <v>5072</v>
      </c>
      <c r="F519" s="141">
        <v>0</v>
      </c>
      <c r="G519" s="142">
        <f>VLOOKUP(C519,'[8]Resumen Peso'!$B$1:$D$65536,3,0)*$C$14</f>
        <v>17657.167068861741</v>
      </c>
      <c r="H519" s="143"/>
      <c r="I519" s="144"/>
      <c r="J519" s="111">
        <f>+VLOOKUP(C519,'[8]Resumen Peso'!$B$1:$D$65536,3,0)</f>
        <v>10963.145916707803</v>
      </c>
      <c r="N519" s="118"/>
      <c r="O519" s="118"/>
      <c r="P519" s="118"/>
      <c r="Q519" s="118"/>
      <c r="R519" s="118"/>
    </row>
    <row r="520" spans="1:18" x14ac:dyDescent="0.2">
      <c r="A520" s="114"/>
      <c r="B520" s="139">
        <f t="shared" si="7"/>
        <v>504</v>
      </c>
      <c r="C520" s="115" t="s">
        <v>5575</v>
      </c>
      <c r="D520" s="112" t="str">
        <f>+"Torre de anclaje, retención intermedia y terminal (15°) Tipo R"&amp;IF(MID(C520,3,3)="220","C",IF(MID(C520,3,3)="138","S",""))&amp;IF(MID(C520,10,1)="D",2,1)&amp;RIGHT(C520,2)</f>
        <v>Torre de anclaje, retención intermedia y terminal (15°) Tipo RS1+3</v>
      </c>
      <c r="E520" s="140" t="s">
        <v>5072</v>
      </c>
      <c r="F520" s="141">
        <v>0</v>
      </c>
      <c r="G520" s="142">
        <f>VLOOKUP(C520,'[8]Resumen Peso'!$B$1:$D$65536,3,0)*$C$14</f>
        <v>19475.855276954502</v>
      </c>
      <c r="H520" s="143"/>
      <c r="I520" s="144"/>
      <c r="J520" s="111">
        <f>+VLOOKUP(C520,'[8]Resumen Peso'!$B$1:$D$65536,3,0)</f>
        <v>12092.349946128707</v>
      </c>
      <c r="N520" s="118"/>
      <c r="O520" s="118"/>
      <c r="P520" s="118"/>
      <c r="Q520" s="118"/>
      <c r="R520" s="118"/>
    </row>
    <row r="521" spans="1:18" x14ac:dyDescent="0.2">
      <c r="A521" s="114"/>
      <c r="B521" s="139">
        <f t="shared" si="7"/>
        <v>505</v>
      </c>
      <c r="C521" s="115" t="s">
        <v>5576</v>
      </c>
      <c r="D521" s="112" t="str">
        <f>+"Torre de suspensión tipo S"&amp;IF(MID(C521,3,3)="220","C",IF(MID(C521,3,3)="138","S",""))&amp;IF(MID(C521,10,1)="D",2,1)&amp;" (5°)Tipo S"&amp;IF(MID(C521,3,3)="220","C",IF(MID(C521,3,3)="138","S",""))&amp;IF(MID(C521,10,1)="D",2,1)&amp;RIGHT(C521,2)</f>
        <v>Torre de suspensión tipo SS1 (5°)Tipo SS1-6</v>
      </c>
      <c r="E521" s="140" t="s">
        <v>5072</v>
      </c>
      <c r="F521" s="141">
        <v>0</v>
      </c>
      <c r="G521" s="142">
        <f>VLOOKUP(C521,'[8]Resumen Peso'!$B$1:$D$65536,3,0)*$C$14</f>
        <v>4706.6695694844675</v>
      </c>
      <c r="H521" s="143"/>
      <c r="I521" s="144"/>
      <c r="J521" s="111">
        <f>+VLOOKUP(C521,'[8]Resumen Peso'!$B$1:$D$65536,3,0)</f>
        <v>2922.3207251055851</v>
      </c>
      <c r="N521" s="118"/>
      <c r="O521" s="118"/>
      <c r="P521" s="118"/>
      <c r="Q521" s="118"/>
      <c r="R521" s="118"/>
    </row>
    <row r="522" spans="1:18" x14ac:dyDescent="0.2">
      <c r="A522" s="114"/>
      <c r="B522" s="139">
        <f t="shared" si="7"/>
        <v>506</v>
      </c>
      <c r="C522" s="115" t="s">
        <v>5577</v>
      </c>
      <c r="D522" s="112" t="str">
        <f>+"Torre de suspensión tipo S"&amp;IF(MID(C522,3,3)="220","C",IF(MID(C522,3,3)="138","S",""))&amp;IF(MID(C522,10,1)="D",2,1)&amp;" (5°)Tipo S"&amp;IF(MID(C522,3,3)="220","C",IF(MID(C522,3,3)="138","S",""))&amp;IF(MID(C522,10,1)="D",2,1)&amp;RIGHT(C522,2)</f>
        <v>Torre de suspensión tipo SS1 (5°)Tipo SS1-3</v>
      </c>
      <c r="E522" s="140" t="s">
        <v>5072</v>
      </c>
      <c r="F522" s="141">
        <v>0</v>
      </c>
      <c r="G522" s="142">
        <f>VLOOKUP(C522,'[8]Resumen Peso'!$B$1:$D$65536,3,0)*$C$14</f>
        <v>5385.108426347093</v>
      </c>
      <c r="H522" s="143"/>
      <c r="I522" s="144"/>
      <c r="J522" s="111">
        <f>+VLOOKUP(C522,'[8]Resumen Peso'!$B$1:$D$65536,3,0)</f>
        <v>3343.5561449406246</v>
      </c>
      <c r="N522" s="118"/>
      <c r="O522" s="118"/>
      <c r="P522" s="118"/>
      <c r="Q522" s="118"/>
      <c r="R522" s="118"/>
    </row>
    <row r="523" spans="1:18" x14ac:dyDescent="0.2">
      <c r="A523" s="114"/>
      <c r="B523" s="139">
        <f t="shared" si="7"/>
        <v>507</v>
      </c>
      <c r="C523" s="115" t="s">
        <v>5578</v>
      </c>
      <c r="D523" s="112" t="str">
        <f>+"Torre de suspensión tipo S"&amp;IF(MID(C523,3,3)="220","C",IF(MID(C523,3,3)="138","S",""))&amp;IF(MID(C523,10,1)="D",2,1)&amp;" (5°)Tipo S"&amp;IF(MID(C523,3,3)="220","C",IF(MID(C523,3,3)="138","S",""))&amp;IF(MID(C523,10,1)="D",2,1)&amp;RIGHT(C523,2)</f>
        <v>Torre de suspensión tipo SS1 (5°)Tipo SS1±0</v>
      </c>
      <c r="E523" s="140" t="s">
        <v>5072</v>
      </c>
      <c r="F523" s="141">
        <v>0</v>
      </c>
      <c r="G523" s="142">
        <f>VLOOKUP(C523,'[8]Resumen Peso'!$B$1:$D$65536,3,0)*$C$14</f>
        <v>6057.4897934163027</v>
      </c>
      <c r="H523" s="143"/>
      <c r="I523" s="144"/>
      <c r="J523" s="111">
        <f>+VLOOKUP(C523,'[8]Resumen Peso'!$B$1:$D$65536,3,0)</f>
        <v>3761.0305342414222</v>
      </c>
      <c r="N523" s="118"/>
      <c r="O523" s="118"/>
      <c r="P523" s="118"/>
      <c r="Q523" s="118"/>
      <c r="R523" s="118"/>
    </row>
    <row r="524" spans="1:18" x14ac:dyDescent="0.2">
      <c r="A524" s="114"/>
      <c r="B524" s="139">
        <f t="shared" si="7"/>
        <v>508</v>
      </c>
      <c r="C524" s="115" t="s">
        <v>5579</v>
      </c>
      <c r="D524" s="112" t="str">
        <f>+"Torre de suspensión tipo S"&amp;IF(MID(C524,3,3)="220","C",IF(MID(C524,3,3)="138","S",""))&amp;IF(MID(C524,10,1)="D",2,1)&amp;" (5°)Tipo S"&amp;IF(MID(C524,3,3)="220","C",IF(MID(C524,3,3)="138","S",""))&amp;IF(MID(C524,10,1)="D",2,1)&amp;RIGHT(C524,2)</f>
        <v>Torre de suspensión tipo SS1 (5°)Tipo SS1+3</v>
      </c>
      <c r="E524" s="140" t="s">
        <v>5072</v>
      </c>
      <c r="F524" s="141">
        <v>0</v>
      </c>
      <c r="G524" s="142">
        <f>VLOOKUP(C524,'[8]Resumen Peso'!$B$1:$D$65536,3,0)*$C$14</f>
        <v>6723.8136706920959</v>
      </c>
      <c r="H524" s="143"/>
      <c r="I524" s="144"/>
      <c r="J524" s="111">
        <f>+VLOOKUP(C524,'[8]Resumen Peso'!$B$1:$D$65536,3,0)</f>
        <v>4174.7438930079788</v>
      </c>
      <c r="N524" s="118"/>
      <c r="O524" s="118"/>
      <c r="P524" s="118"/>
      <c r="Q524" s="118"/>
      <c r="R524" s="118"/>
    </row>
    <row r="525" spans="1:18" x14ac:dyDescent="0.2">
      <c r="A525" s="114"/>
      <c r="B525" s="139">
        <f t="shared" si="7"/>
        <v>509</v>
      </c>
      <c r="C525" s="115" t="s">
        <v>5580</v>
      </c>
      <c r="D525" s="112" t="str">
        <f>+"Torre de suspensión tipo S"&amp;IF(MID(C525,3,3)="220","C",IF(MID(C525,3,3)="138","S",""))&amp;IF(MID(C525,10,1)="D",2,1)&amp;" (5°)Tipo S"&amp;IF(MID(C525,3,3)="220","C",IF(MID(C525,3,3)="138","S",""))&amp;IF(MID(C525,10,1)="D",2,1)&amp;RIGHT(C525,2)</f>
        <v>Torre de suspensión tipo SS1 (5°)Tipo SS1+6</v>
      </c>
      <c r="E525" s="140" t="s">
        <v>5072</v>
      </c>
      <c r="F525" s="141">
        <v>0</v>
      </c>
      <c r="G525" s="142">
        <f>VLOOKUP(C525,'[8]Resumen Peso'!$B$1:$D$65536,3,0)*$C$14</f>
        <v>7390.1375479678882</v>
      </c>
      <c r="H525" s="143"/>
      <c r="I525" s="144"/>
      <c r="J525" s="111">
        <f>+VLOOKUP(C525,'[8]Resumen Peso'!$B$1:$D$65536,3,0)</f>
        <v>4588.4572517745346</v>
      </c>
      <c r="N525" s="118"/>
      <c r="O525" s="118"/>
      <c r="P525" s="118"/>
      <c r="Q525" s="118"/>
      <c r="R525" s="118"/>
    </row>
    <row r="526" spans="1:18" x14ac:dyDescent="0.2">
      <c r="A526" s="114"/>
      <c r="B526" s="139">
        <f t="shared" si="7"/>
        <v>510</v>
      </c>
      <c r="C526" s="115" t="s">
        <v>5581</v>
      </c>
      <c r="D526" s="112" t="str">
        <f>+"Torre de ángulo menor tipo A"&amp;IF(MID(C526,3,3)="220","C",IF(MID(C526,3,3)="138","S",""))&amp;IF(MID(C526,10,1)="D",2,1)&amp;" (30°)Tipo A"&amp;IF(MID(C526,3,3)="220","C",IF(MID(C526,3,3)="138","S",""))&amp;IF(MID(C526,10,1)="D",2,1)&amp;RIGHT(C526,2)</f>
        <v>Torre de ángulo menor tipo AS1 (30°)Tipo AS1-3</v>
      </c>
      <c r="E526" s="140" t="s">
        <v>5072</v>
      </c>
      <c r="F526" s="141">
        <v>0</v>
      </c>
      <c r="G526" s="142">
        <f>VLOOKUP(C526,'[8]Resumen Peso'!$B$1:$D$65536,3,0)*$C$14</f>
        <v>8284.9378252717579</v>
      </c>
      <c r="H526" s="143"/>
      <c r="I526" s="144"/>
      <c r="J526" s="111">
        <f>+VLOOKUP(C526,'[8]Resumen Peso'!$B$1:$D$65536,3,0)</f>
        <v>5144.0291602316092</v>
      </c>
      <c r="N526" s="118"/>
      <c r="O526" s="118"/>
      <c r="P526" s="118"/>
      <c r="Q526" s="118"/>
      <c r="R526" s="118"/>
    </row>
    <row r="527" spans="1:18" x14ac:dyDescent="0.2">
      <c r="A527" s="114"/>
      <c r="B527" s="139">
        <f t="shared" si="7"/>
        <v>511</v>
      </c>
      <c r="C527" s="115" t="s">
        <v>5582</v>
      </c>
      <c r="D527" s="112" t="str">
        <f>+"Torre de ángulo menor tipo A"&amp;IF(MID(C527,3,3)="220","C",IF(MID(C527,3,3)="138","S",""))&amp;IF(MID(C527,10,1)="D",2,1)&amp;" (30°)Tipo A"&amp;IF(MID(C527,3,3)="220","C",IF(MID(C527,3,3)="138","S",""))&amp;IF(MID(C527,10,1)="D",2,1)&amp;RIGHT(C527,2)</f>
        <v>Torre de ángulo menor tipo AS1 (30°)Tipo AS1±0</v>
      </c>
      <c r="E527" s="140" t="s">
        <v>5072</v>
      </c>
      <c r="F527" s="141">
        <v>0</v>
      </c>
      <c r="G527" s="142">
        <f>VLOOKUP(C527,'[8]Resumen Peso'!$B$1:$D$65536,3,0)*$C$14</f>
        <v>9195.2695064059462</v>
      </c>
      <c r="H527" s="143"/>
      <c r="I527" s="144"/>
      <c r="J527" s="111">
        <f>+VLOOKUP(C527,'[8]Resumen Peso'!$B$1:$D$65536,3,0)</f>
        <v>5709.2443509784789</v>
      </c>
      <c r="N527" s="118"/>
      <c r="O527" s="118"/>
      <c r="P527" s="118"/>
      <c r="Q527" s="118"/>
      <c r="R527" s="118"/>
    </row>
    <row r="528" spans="1:18" x14ac:dyDescent="0.2">
      <c r="A528" s="114"/>
      <c r="B528" s="139">
        <f t="shared" si="7"/>
        <v>512</v>
      </c>
      <c r="C528" s="115" t="s">
        <v>5583</v>
      </c>
      <c r="D528" s="112" t="str">
        <f>+"Torre de ángulo menor tipo A"&amp;IF(MID(C528,3,3)="220","C",IF(MID(C528,3,3)="138","S",""))&amp;IF(MID(C528,10,1)="D",2,1)&amp;" (30°)Tipo A"&amp;IF(MID(C528,3,3)="220","C",IF(MID(C528,3,3)="138","S",""))&amp;IF(MID(C528,10,1)="D",2,1)&amp;RIGHT(C528,2)</f>
        <v>Torre de ángulo menor tipo AS1 (30°)Tipo AS1+3</v>
      </c>
      <c r="E528" s="140" t="s">
        <v>5072</v>
      </c>
      <c r="F528" s="141">
        <v>0</v>
      </c>
      <c r="G528" s="142">
        <f>VLOOKUP(C528,'[8]Resumen Peso'!$B$1:$D$65536,3,0)*$C$14</f>
        <v>10105.601187540136</v>
      </c>
      <c r="H528" s="143"/>
      <c r="I528" s="144"/>
      <c r="J528" s="111">
        <f>+VLOOKUP(C528,'[8]Resumen Peso'!$B$1:$D$65536,3,0)</f>
        <v>6274.4595417253486</v>
      </c>
      <c r="N528" s="118"/>
      <c r="O528" s="118"/>
      <c r="P528" s="118"/>
      <c r="Q528" s="118"/>
      <c r="R528" s="118"/>
    </row>
    <row r="529" spans="1:18" x14ac:dyDescent="0.2">
      <c r="A529" s="114"/>
      <c r="B529" s="139">
        <f t="shared" si="7"/>
        <v>513</v>
      </c>
      <c r="C529" s="115" t="s">
        <v>5584</v>
      </c>
      <c r="D529" s="112" t="str">
        <f>+"Torre de ángulo mayor tipo B"&amp;IF(MID(C529,3,3)="220","C",IF(MID(C529,3,3)="138","S",""))&amp;IF(MID(C529,10,1)="D",2,1)&amp;" (65°)Tipo B"&amp;IF(MID(C529,3,3)="220","C",IF(MID(C529,3,3)="138","S",""))&amp;IF(MID(C529,10,1)="D",2,1)&amp;RIGHT(C529,2)</f>
        <v>Torre de ángulo mayor tipo BS1 (65°)Tipo BS1-3</v>
      </c>
      <c r="E529" s="140" t="s">
        <v>5072</v>
      </c>
      <c r="F529" s="141">
        <v>0</v>
      </c>
      <c r="G529" s="142">
        <f>VLOOKUP(C529,'[8]Resumen Peso'!$B$1:$D$65536,3,0)*$C$14</f>
        <v>11180.454630682942</v>
      </c>
      <c r="H529" s="143"/>
      <c r="I529" s="144"/>
      <c r="J529" s="111">
        <f>+VLOOKUP(C529,'[8]Resumen Peso'!$B$1:$D$65536,3,0)</f>
        <v>6941.8245323999254</v>
      </c>
      <c r="N529" s="118"/>
      <c r="O529" s="118"/>
      <c r="P529" s="118"/>
      <c r="Q529" s="118"/>
      <c r="R529" s="118"/>
    </row>
    <row r="530" spans="1:18" x14ac:dyDescent="0.2">
      <c r="A530" s="114"/>
      <c r="B530" s="139">
        <f t="shared" ref="B530:B593" si="8">1+B529</f>
        <v>514</v>
      </c>
      <c r="C530" s="115" t="s">
        <v>5585</v>
      </c>
      <c r="D530" s="112" t="str">
        <f>+"Torre de ángulo mayor tipo B"&amp;IF(MID(C530,3,3)="220","C",IF(MID(C530,3,3)="138","S",""))&amp;IF(MID(C530,10,1)="D",2,1)&amp;" (65°)Tipo B"&amp;IF(MID(C530,3,3)="220","C",IF(MID(C530,3,3)="138","S",""))&amp;IF(MID(C530,10,1)="D",2,1)&amp;RIGHT(C530,2)</f>
        <v>Torre de ángulo mayor tipo BS1 (65°)Tipo BS1±0</v>
      </c>
      <c r="E530" s="140" t="s">
        <v>5072</v>
      </c>
      <c r="F530" s="141">
        <v>0</v>
      </c>
      <c r="G530" s="142">
        <f>VLOOKUP(C530,'[8]Resumen Peso'!$B$1:$D$65536,3,0)*$C$14</f>
        <v>12450.394911673653</v>
      </c>
      <c r="H530" s="143"/>
      <c r="I530" s="144"/>
      <c r="J530" s="111">
        <f>+VLOOKUP(C530,'[8]Resumen Peso'!$B$1:$D$65536,3,0)</f>
        <v>7730.3168512248612</v>
      </c>
      <c r="N530" s="118"/>
      <c r="O530" s="118"/>
      <c r="P530" s="118"/>
      <c r="Q530" s="118"/>
      <c r="R530" s="118"/>
    </row>
    <row r="531" spans="1:18" x14ac:dyDescent="0.2">
      <c r="A531" s="114"/>
      <c r="B531" s="139">
        <f t="shared" si="8"/>
        <v>515</v>
      </c>
      <c r="C531" s="115" t="s">
        <v>5586</v>
      </c>
      <c r="D531" s="112" t="str">
        <f>+"Torre de ángulo mayor tipo B"&amp;IF(MID(C531,3,3)="220","C",IF(MID(C531,3,3)="138","S",""))&amp;IF(MID(C531,10,1)="D",2,1)&amp;" (65°)Tipo B"&amp;IF(MID(C531,3,3)="220","C",IF(MID(C531,3,3)="138","S",""))&amp;IF(MID(C531,10,1)="D",2,1)&amp;RIGHT(C531,2)</f>
        <v>Torre de ángulo mayor tipo BS1 (65°)Tipo BS1+3</v>
      </c>
      <c r="E531" s="140" t="s">
        <v>5072</v>
      </c>
      <c r="F531" s="141">
        <v>0</v>
      </c>
      <c r="G531" s="142">
        <f>VLOOKUP(C531,'[8]Resumen Peso'!$B$1:$D$65536,3,0)*$C$14</f>
        <v>13944.442301074494</v>
      </c>
      <c r="H531" s="143"/>
      <c r="I531" s="144"/>
      <c r="J531" s="111">
        <f>+VLOOKUP(C531,'[8]Resumen Peso'!$B$1:$D$65536,3,0)</f>
        <v>8657.9548733718457</v>
      </c>
      <c r="N531" s="118"/>
      <c r="O531" s="118"/>
      <c r="P531" s="118"/>
      <c r="Q531" s="118"/>
      <c r="R531" s="118"/>
    </row>
    <row r="532" spans="1:18" x14ac:dyDescent="0.2">
      <c r="A532" s="114"/>
      <c r="B532" s="139">
        <f t="shared" si="8"/>
        <v>516</v>
      </c>
      <c r="C532" s="115" t="s">
        <v>5587</v>
      </c>
      <c r="D532" s="112" t="str">
        <f>+"Torre de anclaje, retención intermedia y terminal (15°) Tipo R"&amp;IF(MID(C532,3,3)="220","C",IF(MID(C532,3,3)="138","S",""))&amp;IF(MID(C532,10,1)="D",2,1)&amp;RIGHT(C532,2)</f>
        <v>Torre de anclaje, retención intermedia y terminal (15°) Tipo RS1-3</v>
      </c>
      <c r="E532" s="140" t="s">
        <v>5072</v>
      </c>
      <c r="F532" s="141">
        <v>0</v>
      </c>
      <c r="G532" s="142">
        <f>VLOOKUP(C532,'[8]Resumen Peso'!$B$1:$D$65536,3,0)*$C$14</f>
        <v>14395.557459909161</v>
      </c>
      <c r="H532" s="143"/>
      <c r="I532" s="144"/>
      <c r="J532" s="111">
        <f>+VLOOKUP(C532,'[8]Resumen Peso'!$B$1:$D$65536,3,0)</f>
        <v>8938.0474438422734</v>
      </c>
      <c r="N532" s="118"/>
      <c r="O532" s="118"/>
      <c r="P532" s="118"/>
      <c r="Q532" s="118"/>
      <c r="R532" s="118"/>
    </row>
    <row r="533" spans="1:18" x14ac:dyDescent="0.2">
      <c r="A533" s="114"/>
      <c r="B533" s="139">
        <f t="shared" si="8"/>
        <v>517</v>
      </c>
      <c r="C533" s="115" t="s">
        <v>5588</v>
      </c>
      <c r="D533" s="112" t="str">
        <f>+"Torre de anclaje, retención intermedia y terminal (15°) Tipo R"&amp;IF(MID(C533,3,3)="220","C",IF(MID(C533,3,3)="138","S",""))&amp;IF(MID(C533,10,1)="D",2,1)&amp;RIGHT(C533,2)</f>
        <v>Torre de anclaje, retención intermedia y terminal (15°) Tipo RS1±0</v>
      </c>
      <c r="E533" s="140" t="s">
        <v>5072</v>
      </c>
      <c r="F533" s="141">
        <v>0</v>
      </c>
      <c r="G533" s="142">
        <f>VLOOKUP(C533,'[8]Resumen Peso'!$B$1:$D$65536,3,0)*$C$14</f>
        <v>16048.559041147337</v>
      </c>
      <c r="H533" s="143"/>
      <c r="I533" s="144"/>
      <c r="J533" s="111">
        <f>+VLOOKUP(C533,'[8]Resumen Peso'!$B$1:$D$65536,3,0)</f>
        <v>9964.3784212288447</v>
      </c>
      <c r="N533" s="118"/>
      <c r="O533" s="118"/>
      <c r="P533" s="118"/>
      <c r="Q533" s="118"/>
      <c r="R533" s="118"/>
    </row>
    <row r="534" spans="1:18" x14ac:dyDescent="0.2">
      <c r="A534" s="114"/>
      <c r="B534" s="139">
        <f t="shared" si="8"/>
        <v>518</v>
      </c>
      <c r="C534" s="115" t="s">
        <v>5589</v>
      </c>
      <c r="D534" s="112" t="str">
        <f>+"Torre de anclaje, retención intermedia y terminal (15°) Tipo R"&amp;IF(MID(C534,3,3)="220","C",IF(MID(C534,3,3)="138","S",""))&amp;IF(MID(C534,10,1)="D",2,1)&amp;RIGHT(C534,2)</f>
        <v>Torre de anclaje, retención intermedia y terminal (15°) Tipo RS1+3</v>
      </c>
      <c r="E534" s="140" t="s">
        <v>5072</v>
      </c>
      <c r="F534" s="141">
        <v>0</v>
      </c>
      <c r="G534" s="142">
        <f>VLOOKUP(C534,'[8]Resumen Peso'!$B$1:$D$65536,3,0)*$C$14</f>
        <v>17701.560622385514</v>
      </c>
      <c r="H534" s="143"/>
      <c r="I534" s="144"/>
      <c r="J534" s="111">
        <f>+VLOOKUP(C534,'[8]Resumen Peso'!$B$1:$D$65536,3,0)</f>
        <v>10990.709398615416</v>
      </c>
      <c r="N534" s="118"/>
      <c r="O534" s="118"/>
      <c r="P534" s="118"/>
      <c r="Q534" s="118"/>
      <c r="R534" s="118"/>
    </row>
    <row r="535" spans="1:18" x14ac:dyDescent="0.2">
      <c r="A535" s="114"/>
      <c r="B535" s="139">
        <f t="shared" si="8"/>
        <v>519</v>
      </c>
      <c r="C535" s="115" t="s">
        <v>5590</v>
      </c>
      <c r="D535" s="112" t="str">
        <f>+"Torre de suspensión tipo S"&amp;IF(MID(C535,3,3)="220","C",IF(MID(C535,3,3)="138","S",""))&amp;IF(MID(C535,10,1)="D",2,1)&amp;" (5°)Tipo S"&amp;IF(MID(C535,3,3)="220","C",IF(MID(C535,3,3)="138","S",""))&amp;IF(MID(C535,10,1)="D",2,1)&amp;RIGHT(C535,2)</f>
        <v>Torre de suspensión tipo SS1 (5°)Tipo SS1-6</v>
      </c>
      <c r="E535" s="140" t="s">
        <v>5072</v>
      </c>
      <c r="F535" s="141">
        <v>0</v>
      </c>
      <c r="G535" s="142">
        <f>VLOOKUP(C535,'[8]Resumen Peso'!$B$1:$D$65536,3,0)*$C$14</f>
        <v>4418.633079208068</v>
      </c>
      <c r="H535" s="143"/>
      <c r="I535" s="144"/>
      <c r="J535" s="111">
        <f>+VLOOKUP(C535,'[8]Resumen Peso'!$B$1:$D$65536,3,0)</f>
        <v>2743.4819532957358</v>
      </c>
      <c r="N535" s="118"/>
      <c r="O535" s="118"/>
      <c r="P535" s="118"/>
      <c r="Q535" s="118"/>
      <c r="R535" s="118"/>
    </row>
    <row r="536" spans="1:18" x14ac:dyDescent="0.2">
      <c r="A536" s="114"/>
      <c r="B536" s="139">
        <f t="shared" si="8"/>
        <v>520</v>
      </c>
      <c r="C536" s="115" t="s">
        <v>5591</v>
      </c>
      <c r="D536" s="112" t="str">
        <f>+"Torre de suspensión tipo S"&amp;IF(MID(C536,3,3)="220","C",IF(MID(C536,3,3)="138","S",""))&amp;IF(MID(C536,10,1)="D",2,1)&amp;" (5°)Tipo S"&amp;IF(MID(C536,3,3)="220","C",IF(MID(C536,3,3)="138","S",""))&amp;IF(MID(C536,10,1)="D",2,1)&amp;RIGHT(C536,2)</f>
        <v>Torre de suspensión tipo SS1 (5°)Tipo SS1-3</v>
      </c>
      <c r="E536" s="140" t="s">
        <v>5072</v>
      </c>
      <c r="F536" s="141">
        <v>0</v>
      </c>
      <c r="G536" s="142">
        <f>VLOOKUP(C536,'[8]Resumen Peso'!$B$1:$D$65536,3,0)*$C$14</f>
        <v>5055.5531626975189</v>
      </c>
      <c r="H536" s="143"/>
      <c r="I536" s="144"/>
      <c r="J536" s="111">
        <f>+VLOOKUP(C536,'[8]Resumen Peso'!$B$1:$D$65536,3,0)</f>
        <v>3138.9388114284543</v>
      </c>
      <c r="N536" s="118"/>
      <c r="O536" s="118"/>
      <c r="P536" s="118"/>
      <c r="Q536" s="118"/>
      <c r="R536" s="118"/>
    </row>
    <row r="537" spans="1:18" x14ac:dyDescent="0.2">
      <c r="A537" s="114"/>
      <c r="B537" s="139">
        <f t="shared" si="8"/>
        <v>521</v>
      </c>
      <c r="C537" s="115" t="s">
        <v>5592</v>
      </c>
      <c r="D537" s="112" t="str">
        <f>+"Torre de suspensión tipo S"&amp;IF(MID(C537,3,3)="220","C",IF(MID(C537,3,3)="138","S",""))&amp;IF(MID(C537,10,1)="D",2,1)&amp;" (5°)Tipo S"&amp;IF(MID(C537,3,3)="220","C",IF(MID(C537,3,3)="138","S",""))&amp;IF(MID(C537,10,1)="D",2,1)&amp;RIGHT(C537,2)</f>
        <v>Torre de suspensión tipo SS1 (5°)Tipo SS1±0</v>
      </c>
      <c r="E537" s="140" t="s">
        <v>5072</v>
      </c>
      <c r="F537" s="141">
        <v>0</v>
      </c>
      <c r="G537" s="142">
        <f>VLOOKUP(C537,'[8]Resumen Peso'!$B$1:$D$65536,3,0)*$C$14</f>
        <v>5686.7864597272428</v>
      </c>
      <c r="H537" s="143"/>
      <c r="I537" s="144"/>
      <c r="J537" s="111">
        <f>+VLOOKUP(C537,'[8]Resumen Peso'!$B$1:$D$65536,3,0)</f>
        <v>3530.8648047564166</v>
      </c>
      <c r="N537" s="118"/>
      <c r="O537" s="118"/>
      <c r="P537" s="118"/>
      <c r="Q537" s="118"/>
      <c r="R537" s="118"/>
    </row>
    <row r="538" spans="1:18" x14ac:dyDescent="0.2">
      <c r="A538" s="114"/>
      <c r="B538" s="139">
        <f t="shared" si="8"/>
        <v>522</v>
      </c>
      <c r="C538" s="115" t="s">
        <v>5593</v>
      </c>
      <c r="D538" s="112" t="str">
        <f>+"Torre de suspensión tipo S"&amp;IF(MID(C538,3,3)="220","C",IF(MID(C538,3,3)="138","S",""))&amp;IF(MID(C538,10,1)="D",2,1)&amp;" (5°)Tipo S"&amp;IF(MID(C538,3,3)="220","C",IF(MID(C538,3,3)="138","S",""))&amp;IF(MID(C538,10,1)="D",2,1)&amp;RIGHT(C538,2)</f>
        <v>Torre de suspensión tipo SS1 (5°)Tipo SS1+3</v>
      </c>
      <c r="E538" s="140" t="s">
        <v>5072</v>
      </c>
      <c r="F538" s="141">
        <v>0</v>
      </c>
      <c r="G538" s="142">
        <f>VLOOKUP(C538,'[8]Resumen Peso'!$B$1:$D$65536,3,0)*$C$14</f>
        <v>6312.3329702972396</v>
      </c>
      <c r="H538" s="143"/>
      <c r="I538" s="144"/>
      <c r="J538" s="111">
        <f>+VLOOKUP(C538,'[8]Resumen Peso'!$B$1:$D$65536,3,0)</f>
        <v>3919.2599332796226</v>
      </c>
      <c r="N538" s="118"/>
      <c r="O538" s="118"/>
      <c r="P538" s="118"/>
      <c r="Q538" s="118"/>
      <c r="R538" s="118"/>
    </row>
    <row r="539" spans="1:18" x14ac:dyDescent="0.2">
      <c r="A539" s="114"/>
      <c r="B539" s="139">
        <f t="shared" si="8"/>
        <v>523</v>
      </c>
      <c r="C539" s="115" t="s">
        <v>5594</v>
      </c>
      <c r="D539" s="112" t="str">
        <f>+"Torre de suspensión tipo S"&amp;IF(MID(C539,3,3)="220","C",IF(MID(C539,3,3)="138","S",""))&amp;IF(MID(C539,10,1)="D",2,1)&amp;" (5°)Tipo S"&amp;IF(MID(C539,3,3)="220","C",IF(MID(C539,3,3)="138","S",""))&amp;IF(MID(C539,10,1)="D",2,1)&amp;RIGHT(C539,2)</f>
        <v>Torre de suspensión tipo SS1 (5°)Tipo SS1+6</v>
      </c>
      <c r="E539" s="140" t="s">
        <v>5072</v>
      </c>
      <c r="F539" s="141">
        <v>0</v>
      </c>
      <c r="G539" s="142">
        <f>VLOOKUP(C539,'[8]Resumen Peso'!$B$1:$D$65536,3,0)*$C$14</f>
        <v>6937.8794808672355</v>
      </c>
      <c r="H539" s="143"/>
      <c r="I539" s="144"/>
      <c r="J539" s="111">
        <f>+VLOOKUP(C539,'[8]Resumen Peso'!$B$1:$D$65536,3,0)</f>
        <v>4307.6550618028277</v>
      </c>
      <c r="N539" s="118"/>
      <c r="O539" s="118"/>
      <c r="P539" s="118"/>
      <c r="Q539" s="118"/>
      <c r="R539" s="118"/>
    </row>
    <row r="540" spans="1:18" x14ac:dyDescent="0.2">
      <c r="A540" s="114"/>
      <c r="B540" s="139">
        <f t="shared" si="8"/>
        <v>524</v>
      </c>
      <c r="C540" s="115" t="s">
        <v>5595</v>
      </c>
      <c r="D540" s="112" t="str">
        <f>+"Torre de ángulo menor tipo A"&amp;IF(MID(C540,3,3)="220","C",IF(MID(C540,3,3)="138","S",""))&amp;IF(MID(C540,10,1)="D",2,1)&amp;" (30°)Tipo A"&amp;IF(MID(C540,3,3)="220","C",IF(MID(C540,3,3)="138","S",""))&amp;IF(MID(C540,10,1)="D",2,1)&amp;RIGHT(C540,2)</f>
        <v>Torre de ángulo menor tipo AS1 (30°)Tipo AS1-3</v>
      </c>
      <c r="E540" s="140" t="s">
        <v>5072</v>
      </c>
      <c r="F540" s="141">
        <v>0</v>
      </c>
      <c r="G540" s="142">
        <f>VLOOKUP(C540,'[8]Resumen Peso'!$B$1:$D$65536,3,0)*$C$14</f>
        <v>7777.9202031252253</v>
      </c>
      <c r="H540" s="143"/>
      <c r="I540" s="144"/>
      <c r="J540" s="111">
        <f>+VLOOKUP(C540,'[8]Resumen Peso'!$B$1:$D$65536,3,0)</f>
        <v>4829.2273490318366</v>
      </c>
      <c r="N540" s="118"/>
      <c r="O540" s="118"/>
      <c r="P540" s="118"/>
      <c r="Q540" s="118"/>
      <c r="R540" s="118"/>
    </row>
    <row r="541" spans="1:18" x14ac:dyDescent="0.2">
      <c r="A541" s="114"/>
      <c r="B541" s="139">
        <f t="shared" si="8"/>
        <v>525</v>
      </c>
      <c r="C541" s="115" t="s">
        <v>5596</v>
      </c>
      <c r="D541" s="112" t="str">
        <f>+"Torre de ángulo menor tipo A"&amp;IF(MID(C541,3,3)="220","C",IF(MID(C541,3,3)="138","S",""))&amp;IF(MID(C541,10,1)="D",2,1)&amp;" (30°)Tipo A"&amp;IF(MID(C541,3,3)="220","C",IF(MID(C541,3,3)="138","S",""))&amp;IF(MID(C541,10,1)="D",2,1)&amp;RIGHT(C541,2)</f>
        <v>Torre de ángulo menor tipo AS1 (30°)Tipo AS1±0</v>
      </c>
      <c r="E541" s="140" t="s">
        <v>5072</v>
      </c>
      <c r="F541" s="141">
        <v>0</v>
      </c>
      <c r="G541" s="142">
        <f>VLOOKUP(C541,'[8]Resumen Peso'!$B$1:$D$65536,3,0)*$C$14</f>
        <v>8632.5418458659551</v>
      </c>
      <c r="H541" s="143"/>
      <c r="I541" s="144"/>
      <c r="J541" s="111">
        <f>+VLOOKUP(C541,'[8]Resumen Peso'!$B$1:$D$65536,3,0)</f>
        <v>5359.8527736202404</v>
      </c>
      <c r="N541" s="118"/>
      <c r="O541" s="118"/>
      <c r="P541" s="118"/>
      <c r="Q541" s="118"/>
      <c r="R541" s="118"/>
    </row>
    <row r="542" spans="1:18" x14ac:dyDescent="0.2">
      <c r="A542" s="114"/>
      <c r="B542" s="139">
        <f t="shared" si="8"/>
        <v>526</v>
      </c>
      <c r="C542" s="115" t="s">
        <v>5597</v>
      </c>
      <c r="D542" s="112" t="str">
        <f>+"Torre de ángulo menor tipo A"&amp;IF(MID(C542,3,3)="220","C",IF(MID(C542,3,3)="138","S",""))&amp;IF(MID(C542,10,1)="D",2,1)&amp;" (30°)Tipo A"&amp;IF(MID(C542,3,3)="220","C",IF(MID(C542,3,3)="138","S",""))&amp;IF(MID(C542,10,1)="D",2,1)&amp;RIGHT(C542,2)</f>
        <v>Torre de ángulo menor tipo AS1 (30°)Tipo AS1+3</v>
      </c>
      <c r="E542" s="140" t="s">
        <v>5072</v>
      </c>
      <c r="F542" s="141">
        <v>0</v>
      </c>
      <c r="G542" s="142">
        <f>VLOOKUP(C542,'[8]Resumen Peso'!$B$1:$D$65536,3,0)*$C$14</f>
        <v>9487.163488606684</v>
      </c>
      <c r="H542" s="143"/>
      <c r="I542" s="144"/>
      <c r="J542" s="111">
        <f>+VLOOKUP(C542,'[8]Resumen Peso'!$B$1:$D$65536,3,0)</f>
        <v>5890.4781982086442</v>
      </c>
      <c r="N542" s="118"/>
      <c r="O542" s="118"/>
      <c r="P542" s="118"/>
      <c r="Q542" s="118"/>
      <c r="R542" s="118"/>
    </row>
    <row r="543" spans="1:18" x14ac:dyDescent="0.2">
      <c r="A543" s="114"/>
      <c r="B543" s="139">
        <f t="shared" si="8"/>
        <v>527</v>
      </c>
      <c r="C543" s="115" t="s">
        <v>5598</v>
      </c>
      <c r="D543" s="112" t="str">
        <f>+"Torre de ángulo mayor tipo B"&amp;IF(MID(C543,3,3)="220","C",IF(MID(C543,3,3)="138","S",""))&amp;IF(MID(C543,10,1)="D",2,1)&amp;" (65°)Tipo B"&amp;IF(MID(C543,3,3)="220","C",IF(MID(C543,3,3)="138","S",""))&amp;IF(MID(C543,10,1)="D",2,1)&amp;RIGHT(C543,2)</f>
        <v>Torre de ángulo mayor tipo BS1 (65°)Tipo BS1-3</v>
      </c>
      <c r="E543" s="140" t="s">
        <v>5072</v>
      </c>
      <c r="F543" s="141">
        <v>0</v>
      </c>
      <c r="G543" s="142">
        <f>VLOOKUP(C543,'[8]Resumen Peso'!$B$1:$D$65536,3,0)*$C$14</f>
        <v>10496.238570053649</v>
      </c>
      <c r="H543" s="143"/>
      <c r="I543" s="144"/>
      <c r="J543" s="111">
        <f>+VLOOKUP(C543,'[8]Resumen Peso'!$B$1:$D$65536,3,0)</f>
        <v>6517.0021086226625</v>
      </c>
      <c r="N543" s="118"/>
      <c r="O543" s="118"/>
      <c r="P543" s="118"/>
      <c r="Q543" s="118"/>
      <c r="R543" s="118"/>
    </row>
    <row r="544" spans="1:18" x14ac:dyDescent="0.2">
      <c r="A544" s="114"/>
      <c r="B544" s="139">
        <f t="shared" si="8"/>
        <v>528</v>
      </c>
      <c r="C544" s="115" t="s">
        <v>5599</v>
      </c>
      <c r="D544" s="112" t="str">
        <f>+"Torre de ángulo mayor tipo B"&amp;IF(MID(C544,3,3)="220","C",IF(MID(C544,3,3)="138","S",""))&amp;IF(MID(C544,10,1)="D",2,1)&amp;" (65°)Tipo B"&amp;IF(MID(C544,3,3)="220","C",IF(MID(C544,3,3)="138","S",""))&amp;IF(MID(C544,10,1)="D",2,1)&amp;RIGHT(C544,2)</f>
        <v>Torre de ángulo mayor tipo BS1 (65°)Tipo BS1±0</v>
      </c>
      <c r="E544" s="140" t="s">
        <v>5072</v>
      </c>
      <c r="F544" s="141">
        <v>0</v>
      </c>
      <c r="G544" s="142">
        <f>VLOOKUP(C544,'[8]Resumen Peso'!$B$1:$D$65536,3,0)*$C$14</f>
        <v>11688.461659302504</v>
      </c>
      <c r="H544" s="143"/>
      <c r="I544" s="144"/>
      <c r="J544" s="111">
        <f>+VLOOKUP(C544,'[8]Resumen Peso'!$B$1:$D$65536,3,0)</f>
        <v>7257.2406554818062</v>
      </c>
      <c r="N544" s="118"/>
      <c r="O544" s="118"/>
      <c r="P544" s="118"/>
      <c r="Q544" s="118"/>
      <c r="R544" s="118"/>
    </row>
    <row r="545" spans="1:18" x14ac:dyDescent="0.2">
      <c r="A545" s="114"/>
      <c r="B545" s="139">
        <f t="shared" si="8"/>
        <v>529</v>
      </c>
      <c r="C545" s="115" t="s">
        <v>5600</v>
      </c>
      <c r="D545" s="112" t="str">
        <f>+"Torre de ángulo mayor tipo B"&amp;IF(MID(C545,3,3)="220","C",IF(MID(C545,3,3)="138","S",""))&amp;IF(MID(C545,10,1)="D",2,1)&amp;" (65°)Tipo B"&amp;IF(MID(C545,3,3)="220","C",IF(MID(C545,3,3)="138","S",""))&amp;IF(MID(C545,10,1)="D",2,1)&amp;RIGHT(C545,2)</f>
        <v>Torre de ángulo mayor tipo BS1 (65°)Tipo BS1+3</v>
      </c>
      <c r="E545" s="140" t="s">
        <v>5072</v>
      </c>
      <c r="F545" s="141">
        <v>0</v>
      </c>
      <c r="G545" s="142">
        <f>VLOOKUP(C545,'[8]Resumen Peso'!$B$1:$D$65536,3,0)*$C$14</f>
        <v>13091.077058418807</v>
      </c>
      <c r="H545" s="143"/>
      <c r="I545" s="144"/>
      <c r="J545" s="111">
        <f>+VLOOKUP(C545,'[8]Resumen Peso'!$B$1:$D$65536,3,0)</f>
        <v>8128.109534139624</v>
      </c>
      <c r="N545" s="118"/>
      <c r="O545" s="118"/>
      <c r="P545" s="118"/>
      <c r="Q545" s="118"/>
      <c r="R545" s="118"/>
    </row>
    <row r="546" spans="1:18" x14ac:dyDescent="0.2">
      <c r="A546" s="114"/>
      <c r="B546" s="139">
        <f t="shared" si="8"/>
        <v>530</v>
      </c>
      <c r="C546" s="115" t="s">
        <v>5601</v>
      </c>
      <c r="D546" s="112" t="str">
        <f>+"Torre de anclaje, retención intermedia y terminal (15°) Tipo R"&amp;IF(MID(C546,3,3)="220","C",IF(MID(C546,3,3)="138","S",""))&amp;IF(MID(C546,10,1)="D",2,1)&amp;RIGHT(C546,2)</f>
        <v>Torre de anclaje, retención intermedia y terminal (15°) Tipo RS1-3</v>
      </c>
      <c r="E546" s="140" t="s">
        <v>5072</v>
      </c>
      <c r="F546" s="141">
        <v>0</v>
      </c>
      <c r="G546" s="142">
        <f>VLOOKUP(C546,'[8]Resumen Peso'!$B$1:$D$65536,3,0)*$C$14</f>
        <v>13514.585089720309</v>
      </c>
      <c r="H546" s="143"/>
      <c r="I546" s="144"/>
      <c r="J546" s="111">
        <f>+VLOOKUP(C546,'[8]Resumen Peso'!$B$1:$D$65536,3,0)</f>
        <v>8391.0611348096936</v>
      </c>
      <c r="N546" s="118"/>
      <c r="O546" s="118"/>
      <c r="P546" s="118"/>
      <c r="Q546" s="118"/>
      <c r="R546" s="118"/>
    </row>
    <row r="547" spans="1:18" x14ac:dyDescent="0.2">
      <c r="A547" s="114"/>
      <c r="B547" s="139">
        <f t="shared" si="8"/>
        <v>531</v>
      </c>
      <c r="C547" s="115" t="s">
        <v>5602</v>
      </c>
      <c r="D547" s="112" t="str">
        <f>+"Torre de anclaje, retención intermedia y terminal (15°) Tipo R"&amp;IF(MID(C547,3,3)="220","C",IF(MID(C547,3,3)="138","S",""))&amp;IF(MID(C547,10,1)="D",2,1)&amp;RIGHT(C547,2)</f>
        <v>Torre de anclaje, retención intermedia y terminal (15°) Tipo RS1±0</v>
      </c>
      <c r="E547" s="140" t="s">
        <v>5072</v>
      </c>
      <c r="F547" s="141">
        <v>0</v>
      </c>
      <c r="G547" s="142">
        <f>VLOOKUP(C547,'[8]Resumen Peso'!$B$1:$D$65536,3,0)*$C$14</f>
        <v>15066.427078840927</v>
      </c>
      <c r="H547" s="143"/>
      <c r="I547" s="144"/>
      <c r="J547" s="111">
        <f>+VLOOKUP(C547,'[8]Resumen Peso'!$B$1:$D$65536,3,0)</f>
        <v>9354.5832049160472</v>
      </c>
      <c r="N547" s="118"/>
      <c r="O547" s="118"/>
      <c r="P547" s="118"/>
      <c r="Q547" s="118"/>
      <c r="R547" s="118"/>
    </row>
    <row r="548" spans="1:18" x14ac:dyDescent="0.2">
      <c r="A548" s="114"/>
      <c r="B548" s="139">
        <f t="shared" si="8"/>
        <v>532</v>
      </c>
      <c r="C548" s="115" t="s">
        <v>5603</v>
      </c>
      <c r="D548" s="112" t="str">
        <f>+"Torre de anclaje, retención intermedia y terminal (15°) Tipo R"&amp;IF(MID(C548,3,3)="220","C",IF(MID(C548,3,3)="138","S",""))&amp;IF(MID(C548,10,1)="D",2,1)&amp;RIGHT(C548,2)</f>
        <v>Torre de anclaje, retención intermedia y terminal (15°) Tipo RS1+3</v>
      </c>
      <c r="E548" s="140" t="s">
        <v>5072</v>
      </c>
      <c r="F548" s="141">
        <v>0</v>
      </c>
      <c r="G548" s="142">
        <f>VLOOKUP(C548,'[8]Resumen Peso'!$B$1:$D$65536,3,0)*$C$14</f>
        <v>16618.269067961544</v>
      </c>
      <c r="H548" s="143"/>
      <c r="I548" s="144"/>
      <c r="J548" s="111">
        <f>+VLOOKUP(C548,'[8]Resumen Peso'!$B$1:$D$65536,3,0)</f>
        <v>10318.105275022401</v>
      </c>
      <c r="N548" s="118"/>
      <c r="O548" s="118"/>
      <c r="P548" s="118"/>
      <c r="Q548" s="118"/>
      <c r="R548" s="118"/>
    </row>
    <row r="549" spans="1:18" x14ac:dyDescent="0.2">
      <c r="A549" s="114"/>
      <c r="B549" s="139">
        <f t="shared" si="8"/>
        <v>533</v>
      </c>
      <c r="C549" s="115" t="s">
        <v>5604</v>
      </c>
      <c r="D549" s="112" t="str">
        <f>+"Torre de suspensión tipo S"&amp;IF(MID(C549,3,3)="220","C",IF(MID(C549,3,3)="138","S",""))&amp;IF(MID(C549,10,1)="D",2,1)&amp;" (5°)Tipo S"&amp;IF(MID(C549,3,3)="220","C",IF(MID(C549,3,3)="138","S",""))&amp;IF(MID(C549,10,1)="D",2,1)&amp;RIGHT(C549,2)</f>
        <v>Torre de suspensión tipo SS2 (5°)Tipo SS2-6</v>
      </c>
      <c r="E549" s="140" t="s">
        <v>5072</v>
      </c>
      <c r="F549" s="141">
        <v>0</v>
      </c>
      <c r="G549" s="142">
        <f>VLOOKUP(C549,'[8]Resumen Peso'!$B$1:$D$65536,3,0)*$C$14</f>
        <v>7123.785367174617</v>
      </c>
      <c r="H549" s="143"/>
      <c r="I549" s="144"/>
      <c r="J549" s="111">
        <f>+VLOOKUP(C549,'[8]Resumen Peso'!$B$1:$D$65536,3,0)</f>
        <v>4423.0820354738707</v>
      </c>
      <c r="N549" s="118"/>
      <c r="O549" s="118"/>
      <c r="P549" s="118"/>
      <c r="Q549" s="118"/>
      <c r="R549" s="118"/>
    </row>
    <row r="550" spans="1:18" x14ac:dyDescent="0.2">
      <c r="A550" s="114"/>
      <c r="B550" s="139">
        <f t="shared" si="8"/>
        <v>534</v>
      </c>
      <c r="C550" s="115" t="s">
        <v>5605</v>
      </c>
      <c r="D550" s="112" t="str">
        <f>+"Torre de suspensión tipo S"&amp;IF(MID(C550,3,3)="220","C",IF(MID(C550,3,3)="138","S",""))&amp;IF(MID(C550,10,1)="D",2,1)&amp;" (5°)Tipo S"&amp;IF(MID(C550,3,3)="220","C",IF(MID(C550,3,3)="138","S",""))&amp;IF(MID(C550,10,1)="D",2,1)&amp;RIGHT(C550,2)</f>
        <v>Torre de suspensión tipo SS2 (5°)Tipo SS2-3</v>
      </c>
      <c r="E550" s="140" t="s">
        <v>5072</v>
      </c>
      <c r="F550" s="141">
        <v>0</v>
      </c>
      <c r="G550" s="142">
        <f>VLOOKUP(C550,'[8]Resumen Peso'!$B$1:$D$65536,3,0)*$C$14</f>
        <v>8150.6373119925793</v>
      </c>
      <c r="H550" s="143"/>
      <c r="I550" s="144"/>
      <c r="J550" s="111">
        <f>+VLOOKUP(C550,'[8]Resumen Peso'!$B$1:$D$65536,3,0)</f>
        <v>5060.6434099565904</v>
      </c>
      <c r="N550" s="118"/>
      <c r="O550" s="118"/>
      <c r="P550" s="118"/>
      <c r="Q550" s="118"/>
      <c r="R550" s="118"/>
    </row>
    <row r="551" spans="1:18" x14ac:dyDescent="0.2">
      <c r="A551" s="114"/>
      <c r="B551" s="139">
        <f t="shared" si="8"/>
        <v>535</v>
      </c>
      <c r="C551" s="115" t="s">
        <v>5606</v>
      </c>
      <c r="D551" s="112" t="str">
        <f>+"Torre de suspensión tipo S"&amp;IF(MID(C551,3,3)="220","C",IF(MID(C551,3,3)="138","S",""))&amp;IF(MID(C551,10,1)="D",2,1)&amp;" (5°)Tipo S"&amp;IF(MID(C551,3,3)="220","C",IF(MID(C551,3,3)="138","S",""))&amp;IF(MID(C551,10,1)="D",2,1)&amp;RIGHT(C551,2)</f>
        <v>Torre de suspensión tipo SS2 (5°)Tipo SS2±0</v>
      </c>
      <c r="E551" s="140" t="s">
        <v>5072</v>
      </c>
      <c r="F551" s="141">
        <v>0</v>
      </c>
      <c r="G551" s="142">
        <f>VLOOKUP(C551,'[8]Resumen Peso'!$B$1:$D$65536,3,0)*$C$14</f>
        <v>9168.3209358746662</v>
      </c>
      <c r="H551" s="143"/>
      <c r="I551" s="144"/>
      <c r="J551" s="111">
        <f>+VLOOKUP(C551,'[8]Resumen Peso'!$B$1:$D$65536,3,0)</f>
        <v>5692.5122721671432</v>
      </c>
      <c r="N551" s="118"/>
      <c r="O551" s="118"/>
      <c r="P551" s="118"/>
      <c r="Q551" s="118"/>
      <c r="R551" s="118"/>
    </row>
    <row r="552" spans="1:18" x14ac:dyDescent="0.2">
      <c r="A552" s="114"/>
      <c r="B552" s="139">
        <f t="shared" si="8"/>
        <v>536</v>
      </c>
      <c r="C552" s="115" t="s">
        <v>5607</v>
      </c>
      <c r="D552" s="112" t="str">
        <f>+"Torre de suspensión tipo S"&amp;IF(MID(C552,3,3)="220","C",IF(MID(C552,3,3)="138","S",""))&amp;IF(MID(C552,10,1)="D",2,1)&amp;" (5°)Tipo S"&amp;IF(MID(C552,3,3)="220","C",IF(MID(C552,3,3)="138","S",""))&amp;IF(MID(C552,10,1)="D",2,1)&amp;RIGHT(C552,2)</f>
        <v>Torre de suspensión tipo SS2 (5°)Tipo SS2+3</v>
      </c>
      <c r="E552" s="140" t="s">
        <v>5072</v>
      </c>
      <c r="F552" s="141">
        <v>0</v>
      </c>
      <c r="G552" s="142">
        <f>VLOOKUP(C552,'[8]Resumen Peso'!$B$1:$D$65536,3,0)*$C$14</f>
        <v>10176.836238820881</v>
      </c>
      <c r="H552" s="143"/>
      <c r="I552" s="144"/>
      <c r="J552" s="111">
        <f>+VLOOKUP(C552,'[8]Resumen Peso'!$B$1:$D$65536,3,0)</f>
        <v>6318.6886221055292</v>
      </c>
      <c r="N552" s="118"/>
      <c r="O552" s="118"/>
      <c r="P552" s="118"/>
      <c r="Q552" s="118"/>
      <c r="R552" s="118"/>
    </row>
    <row r="553" spans="1:18" x14ac:dyDescent="0.2">
      <c r="A553" s="114"/>
      <c r="B553" s="139">
        <f t="shared" si="8"/>
        <v>537</v>
      </c>
      <c r="C553" s="115" t="s">
        <v>5608</v>
      </c>
      <c r="D553" s="112" t="str">
        <f>+"Torre de suspensión tipo S"&amp;IF(MID(C553,3,3)="220","C",IF(MID(C553,3,3)="138","S",""))&amp;IF(MID(C553,10,1)="D",2,1)&amp;" (5°)Tipo S"&amp;IF(MID(C553,3,3)="220","C",IF(MID(C553,3,3)="138","S",""))&amp;IF(MID(C553,10,1)="D",2,1)&amp;RIGHT(C553,2)</f>
        <v>Torre de suspensión tipo SS2 (5°)Tipo SS2+6</v>
      </c>
      <c r="E553" s="140" t="s">
        <v>5072</v>
      </c>
      <c r="F553" s="141">
        <v>0</v>
      </c>
      <c r="G553" s="142">
        <f>VLOOKUP(C553,'[8]Resumen Peso'!$B$1:$D$65536,3,0)*$C$14</f>
        <v>11185.351541767093</v>
      </c>
      <c r="H553" s="143"/>
      <c r="I553" s="144"/>
      <c r="J553" s="111">
        <f>+VLOOKUP(C553,'[8]Resumen Peso'!$B$1:$D$65536,3,0)</f>
        <v>6944.8649720439143</v>
      </c>
      <c r="N553" s="118"/>
      <c r="O553" s="118"/>
      <c r="P553" s="118"/>
      <c r="Q553" s="118"/>
      <c r="R553" s="118"/>
    </row>
    <row r="554" spans="1:18" x14ac:dyDescent="0.2">
      <c r="A554" s="114"/>
      <c r="B554" s="139">
        <f t="shared" si="8"/>
        <v>538</v>
      </c>
      <c r="C554" s="115" t="s">
        <v>5609</v>
      </c>
      <c r="D554" s="112" t="str">
        <f>+"Torre de ángulo menor tipo A"&amp;IF(MID(C554,3,3)="220","C",IF(MID(C554,3,3)="138","S",""))&amp;IF(MID(C554,10,1)="D",2,1)&amp;" (30°)Tipo A"&amp;IF(MID(C554,3,3)="220","C",IF(MID(C554,3,3)="138","S",""))&amp;IF(MID(C554,10,1)="D",2,1)&amp;RIGHT(C554,2)</f>
        <v>Torre de ángulo menor tipo AS2 (30°)Tipo AS2-3</v>
      </c>
      <c r="E554" s="140" t="s">
        <v>5072</v>
      </c>
      <c r="F554" s="141">
        <v>0</v>
      </c>
      <c r="G554" s="142">
        <f>VLOOKUP(C554,'[8]Resumen Peso'!$B$1:$D$65536,3,0)*$C$14</f>
        <v>12539.677573772628</v>
      </c>
      <c r="H554" s="143"/>
      <c r="I554" s="144"/>
      <c r="J554" s="111">
        <f>+VLOOKUP(C554,'[8]Resumen Peso'!$B$1:$D$65536,3,0)</f>
        <v>7785.7514998639008</v>
      </c>
      <c r="N554" s="118"/>
      <c r="O554" s="118"/>
      <c r="P554" s="118"/>
      <c r="Q554" s="118"/>
      <c r="R554" s="118"/>
    </row>
    <row r="555" spans="1:18" x14ac:dyDescent="0.2">
      <c r="A555" s="114"/>
      <c r="B555" s="139">
        <f t="shared" si="8"/>
        <v>539</v>
      </c>
      <c r="C555" s="115" t="s">
        <v>5610</v>
      </c>
      <c r="D555" s="112" t="str">
        <f>+"Torre de ángulo menor tipo A"&amp;IF(MID(C555,3,3)="220","C",IF(MID(C555,3,3)="138","S",""))&amp;IF(MID(C555,10,1)="D",2,1)&amp;" (30°)Tipo A"&amp;IF(MID(C555,3,3)="220","C",IF(MID(C555,3,3)="138","S",""))&amp;IF(MID(C555,10,1)="D",2,1)&amp;RIGHT(C555,2)</f>
        <v>Torre de ángulo menor tipo AS2 (30°)Tipo AS2±0</v>
      </c>
      <c r="E555" s="140" t="s">
        <v>5072</v>
      </c>
      <c r="F555" s="141">
        <v>0</v>
      </c>
      <c r="G555" s="142">
        <f>VLOOKUP(C555,'[8]Resumen Peso'!$B$1:$D$65536,3,0)*$C$14</f>
        <v>13917.511180657744</v>
      </c>
      <c r="H555" s="143"/>
      <c r="I555" s="144"/>
      <c r="J555" s="111">
        <f>+VLOOKUP(C555,'[8]Resumen Peso'!$B$1:$D$65536,3,0)</f>
        <v>8641.2336291497231</v>
      </c>
      <c r="N555" s="118"/>
      <c r="O555" s="118"/>
      <c r="P555" s="118"/>
      <c r="Q555" s="118"/>
      <c r="R555" s="118"/>
    </row>
    <row r="556" spans="1:18" x14ac:dyDescent="0.2">
      <c r="A556" s="114"/>
      <c r="B556" s="139">
        <f t="shared" si="8"/>
        <v>540</v>
      </c>
      <c r="C556" s="115" t="s">
        <v>5611</v>
      </c>
      <c r="D556" s="112" t="str">
        <f>+"Torre de ángulo menor tipo A"&amp;IF(MID(C556,3,3)="220","C",IF(MID(C556,3,3)="138","S",""))&amp;IF(MID(C556,10,1)="D",2,1)&amp;" (30°)Tipo A"&amp;IF(MID(C556,3,3)="220","C",IF(MID(C556,3,3)="138","S",""))&amp;IF(MID(C556,10,1)="D",2,1)&amp;RIGHT(C556,2)</f>
        <v>Torre de ángulo menor tipo AS2 (30°)Tipo AS2+3</v>
      </c>
      <c r="E556" s="140" t="s">
        <v>5072</v>
      </c>
      <c r="F556" s="141">
        <v>0</v>
      </c>
      <c r="G556" s="142">
        <f>VLOOKUP(C556,'[8]Resumen Peso'!$B$1:$D$65536,3,0)*$C$14</f>
        <v>15295.344787542861</v>
      </c>
      <c r="H556" s="143"/>
      <c r="I556" s="144"/>
      <c r="J556" s="111">
        <f>+VLOOKUP(C556,'[8]Resumen Peso'!$B$1:$D$65536,3,0)</f>
        <v>9496.7157584355464</v>
      </c>
      <c r="N556" s="118"/>
      <c r="O556" s="118"/>
      <c r="P556" s="118"/>
      <c r="Q556" s="118"/>
      <c r="R556" s="118"/>
    </row>
    <row r="557" spans="1:18" x14ac:dyDescent="0.2">
      <c r="A557" s="114"/>
      <c r="B557" s="139">
        <f t="shared" si="8"/>
        <v>541</v>
      </c>
      <c r="C557" s="115" t="s">
        <v>5612</v>
      </c>
      <c r="D557" s="112" t="str">
        <f>+"Torre de ángulo mayor tipo B"&amp;IF(MID(C557,3,3)="220","C",IF(MID(C557,3,3)="138","S",""))&amp;IF(MID(C557,10,1)="D",2,1)&amp;" (65°)Tipo B"&amp;IF(MID(C557,3,3)="220","C",IF(MID(C557,3,3)="138","S",""))&amp;IF(MID(C557,10,1)="D",2,1)&amp;RIGHT(C557,2)</f>
        <v>Torre de ángulo mayor tipo BS2 (65°)Tipo BS2-3</v>
      </c>
      <c r="E557" s="140" t="s">
        <v>5072</v>
      </c>
      <c r="F557" s="141">
        <v>0</v>
      </c>
      <c r="G557" s="142">
        <f>VLOOKUP(C557,'[8]Resumen Peso'!$B$1:$D$65536,3,0)*$C$14</f>
        <v>16922.190504472306</v>
      </c>
      <c r="H557" s="143"/>
      <c r="I557" s="144"/>
      <c r="J557" s="111">
        <f>+VLOOKUP(C557,'[8]Resumen Peso'!$B$1:$D$65536,3,0)</f>
        <v>10506.806839814115</v>
      </c>
      <c r="N557" s="118"/>
      <c r="O557" s="118"/>
      <c r="P557" s="118"/>
      <c r="Q557" s="118"/>
      <c r="R557" s="118"/>
    </row>
    <row r="558" spans="1:18" x14ac:dyDescent="0.2">
      <c r="A558" s="114"/>
      <c r="B558" s="139">
        <f t="shared" si="8"/>
        <v>542</v>
      </c>
      <c r="C558" s="115" t="s">
        <v>5613</v>
      </c>
      <c r="D558" s="112" t="str">
        <f>+"Torre de ángulo mayor tipo B"&amp;IF(MID(C558,3,3)="220","C",IF(MID(C558,3,3)="138","S",""))&amp;IF(MID(C558,10,1)="D",2,1)&amp;" (65°)Tipo B"&amp;IF(MID(C558,3,3)="220","C",IF(MID(C558,3,3)="138","S",""))&amp;IF(MID(C558,10,1)="D",2,1)&amp;RIGHT(C558,2)</f>
        <v>Torre de ángulo mayor tipo BS2 (65°)Tipo BS2±0</v>
      </c>
      <c r="E558" s="140" t="s">
        <v>5072</v>
      </c>
      <c r="F558" s="141">
        <v>0</v>
      </c>
      <c r="G558" s="142">
        <f>VLOOKUP(C558,'[8]Resumen Peso'!$B$1:$D$65536,3,0)*$C$14</f>
        <v>18844.310138610585</v>
      </c>
      <c r="H558" s="143"/>
      <c r="I558" s="144"/>
      <c r="J558" s="111">
        <f>+VLOOKUP(C558,'[8]Resumen Peso'!$B$1:$D$65536,3,0)</f>
        <v>11700.230333868725</v>
      </c>
      <c r="N558" s="118"/>
      <c r="O558" s="118"/>
      <c r="P558" s="118"/>
      <c r="Q558" s="118"/>
      <c r="R558" s="118"/>
    </row>
    <row r="559" spans="1:18" x14ac:dyDescent="0.2">
      <c r="A559" s="114"/>
      <c r="B559" s="139">
        <f t="shared" si="8"/>
        <v>543</v>
      </c>
      <c r="C559" s="115" t="s">
        <v>5614</v>
      </c>
      <c r="D559" s="112" t="str">
        <f>+"Torre de ángulo mayor tipo B"&amp;IF(MID(C559,3,3)="220","C",IF(MID(C559,3,3)="138","S",""))&amp;IF(MID(C559,10,1)="D",2,1)&amp;" (65°)Tipo B"&amp;IF(MID(C559,3,3)="220","C",IF(MID(C559,3,3)="138","S",""))&amp;IF(MID(C559,10,1)="D",2,1)&amp;RIGHT(C559,2)</f>
        <v>Torre de ángulo mayor tipo BS2 (65°)Tipo BS2+3</v>
      </c>
      <c r="E559" s="140" t="s">
        <v>5072</v>
      </c>
      <c r="F559" s="141">
        <v>0</v>
      </c>
      <c r="G559" s="142">
        <f>VLOOKUP(C559,'[8]Resumen Peso'!$B$1:$D$65536,3,0)*$C$14</f>
        <v>21105.627355243858</v>
      </c>
      <c r="H559" s="143"/>
      <c r="I559" s="144"/>
      <c r="J559" s="111">
        <f>+VLOOKUP(C559,'[8]Resumen Peso'!$B$1:$D$65536,3,0)</f>
        <v>13104.257973932974</v>
      </c>
      <c r="N559" s="118"/>
      <c r="O559" s="118"/>
      <c r="P559" s="118"/>
      <c r="Q559" s="118"/>
      <c r="R559" s="118"/>
    </row>
    <row r="560" spans="1:18" x14ac:dyDescent="0.2">
      <c r="A560" s="114"/>
      <c r="B560" s="139">
        <f t="shared" si="8"/>
        <v>544</v>
      </c>
      <c r="C560" s="115" t="s">
        <v>5615</v>
      </c>
      <c r="D560" s="112" t="str">
        <f>+"Torre de anclaje, retención intermedia y terminal (15°) Tipo R"&amp;IF(MID(C560,3,3)="220","C",IF(MID(C560,3,3)="138","S",""))&amp;IF(MID(C560,10,1)="D",2,1)&amp;RIGHT(C560,2)</f>
        <v>Torre de anclaje, retención intermedia y terminal (15°) Tipo RS2-3</v>
      </c>
      <c r="E560" s="140" t="s">
        <v>5072</v>
      </c>
      <c r="F560" s="141">
        <v>0</v>
      </c>
      <c r="G560" s="142">
        <f>VLOOKUP(C560,'[8]Resumen Peso'!$B$1:$D$65536,3,0)*$C$14</f>
        <v>21788.413244496132</v>
      </c>
      <c r="H560" s="143"/>
      <c r="I560" s="144"/>
      <c r="J560" s="111">
        <f>+VLOOKUP(C560,'[8]Resumen Peso'!$B$1:$D$65536,3,0)</f>
        <v>13528.192419620038</v>
      </c>
      <c r="N560" s="118"/>
      <c r="O560" s="118"/>
      <c r="P560" s="118"/>
      <c r="Q560" s="118"/>
      <c r="R560" s="118"/>
    </row>
    <row r="561" spans="1:18" x14ac:dyDescent="0.2">
      <c r="A561" s="114"/>
      <c r="B561" s="139">
        <f t="shared" si="8"/>
        <v>545</v>
      </c>
      <c r="C561" s="115" t="s">
        <v>5616</v>
      </c>
      <c r="D561" s="112" t="str">
        <f>+"Torre de anclaje, retención intermedia y terminal (15°) Tipo R"&amp;IF(MID(C561,3,3)="220","C",IF(MID(C561,3,3)="138","S",""))&amp;IF(MID(C561,10,1)="D",2,1)&amp;RIGHT(C561,2)</f>
        <v>Torre de anclaje, retención intermedia y terminal (15°) Tipo RS2±0</v>
      </c>
      <c r="E561" s="140" t="s">
        <v>5072</v>
      </c>
      <c r="F561" s="141">
        <v>0</v>
      </c>
      <c r="G561" s="142">
        <f>VLOOKUP(C561,'[8]Resumen Peso'!$B$1:$D$65536,3,0)*$C$14</f>
        <v>24290.315768669043</v>
      </c>
      <c r="H561" s="143"/>
      <c r="I561" s="144"/>
      <c r="J561" s="111">
        <f>+VLOOKUP(C561,'[8]Resumen Peso'!$B$1:$D$65536,3,0)</f>
        <v>15081.596900356786</v>
      </c>
      <c r="N561" s="118"/>
      <c r="O561" s="118"/>
      <c r="P561" s="118"/>
      <c r="Q561" s="118"/>
      <c r="R561" s="118"/>
    </row>
    <row r="562" spans="1:18" x14ac:dyDescent="0.2">
      <c r="A562" s="114"/>
      <c r="B562" s="139">
        <f t="shared" si="8"/>
        <v>546</v>
      </c>
      <c r="C562" s="115" t="s">
        <v>5617</v>
      </c>
      <c r="D562" s="112" t="str">
        <f>+"Torre de anclaje, retención intermedia y terminal (15°) Tipo R"&amp;IF(MID(C562,3,3)="220","C",IF(MID(C562,3,3)="138","S",""))&amp;IF(MID(C562,10,1)="D",2,1)&amp;RIGHT(C562,2)</f>
        <v>Torre de anclaje, retención intermedia y terminal (15°) Tipo RS2+3</v>
      </c>
      <c r="E562" s="140" t="s">
        <v>5072</v>
      </c>
      <c r="F562" s="141">
        <v>0</v>
      </c>
      <c r="G562" s="142">
        <f>VLOOKUP(C562,'[8]Resumen Peso'!$B$1:$D$65536,3,0)*$C$14</f>
        <v>26792.218292841953</v>
      </c>
      <c r="H562" s="143"/>
      <c r="I562" s="144"/>
      <c r="J562" s="111">
        <f>+VLOOKUP(C562,'[8]Resumen Peso'!$B$1:$D$65536,3,0)</f>
        <v>16635.001381093534</v>
      </c>
      <c r="N562" s="118"/>
      <c r="O562" s="118"/>
      <c r="P562" s="118"/>
      <c r="Q562" s="118"/>
      <c r="R562" s="118"/>
    </row>
    <row r="563" spans="1:18" x14ac:dyDescent="0.2">
      <c r="A563" s="114"/>
      <c r="B563" s="139">
        <f t="shared" si="8"/>
        <v>547</v>
      </c>
      <c r="C563" s="115" t="s">
        <v>5618</v>
      </c>
      <c r="D563" s="112" t="str">
        <f>+"Torre de suspensión tipo S"&amp;IF(MID(C563,3,3)="220","C",IF(MID(C563,3,3)="138","S",""))&amp;IF(MID(C563,10,1)="D",2,1)&amp;" (5°)Tipo S"&amp;IF(MID(C563,3,3)="220","C",IF(MID(C563,3,3)="138","S",""))&amp;IF(MID(C563,10,1)="D",2,1)&amp;RIGHT(C563,2)</f>
        <v>Torre de suspensión tipo SS2 (5°)Tipo SS2-6</v>
      </c>
      <c r="E563" s="140" t="s">
        <v>5072</v>
      </c>
      <c r="F563" s="141">
        <v>0</v>
      </c>
      <c r="G563" s="142">
        <f>VLOOKUP(C563,'[8]Resumen Peso'!$B$1:$D$65536,3,0)*$C$14</f>
        <v>6446.5377981409374</v>
      </c>
      <c r="H563" s="143"/>
      <c r="I563" s="144"/>
      <c r="J563" s="111">
        <f>+VLOOKUP(C563,'[8]Resumen Peso'!$B$1:$D$65536,3,0)</f>
        <v>4002.5862734925859</v>
      </c>
      <c r="N563" s="118"/>
      <c r="O563" s="118"/>
      <c r="P563" s="118"/>
      <c r="Q563" s="118"/>
      <c r="R563" s="118"/>
    </row>
    <row r="564" spans="1:18" x14ac:dyDescent="0.2">
      <c r="A564" s="114"/>
      <c r="B564" s="139">
        <f t="shared" si="8"/>
        <v>548</v>
      </c>
      <c r="C564" s="115" t="s">
        <v>5619</v>
      </c>
      <c r="D564" s="112" t="str">
        <f>+"Torre de suspensión tipo S"&amp;IF(MID(C564,3,3)="220","C",IF(MID(C564,3,3)="138","S",""))&amp;IF(MID(C564,10,1)="D",2,1)&amp;" (5°)Tipo S"&amp;IF(MID(C564,3,3)="220","C",IF(MID(C564,3,3)="138","S",""))&amp;IF(MID(C564,10,1)="D",2,1)&amp;RIGHT(C564,2)</f>
        <v>Torre de suspensión tipo SS2 (5°)Tipo SS2-3</v>
      </c>
      <c r="E564" s="140" t="s">
        <v>5072</v>
      </c>
      <c r="F564" s="141">
        <v>0</v>
      </c>
      <c r="G564" s="142">
        <f>VLOOKUP(C564,'[8]Resumen Peso'!$B$1:$D$65536,3,0)*$C$14</f>
        <v>7375.7684717468373</v>
      </c>
      <c r="H564" s="143"/>
      <c r="I564" s="144"/>
      <c r="J564" s="111">
        <f>+VLOOKUP(C564,'[8]Resumen Peso'!$B$1:$D$65536,3,0)</f>
        <v>4579.5356462482732</v>
      </c>
      <c r="N564" s="118"/>
      <c r="O564" s="118"/>
      <c r="P564" s="118"/>
      <c r="Q564" s="118"/>
      <c r="R564" s="118"/>
    </row>
    <row r="565" spans="1:18" x14ac:dyDescent="0.2">
      <c r="A565" s="114"/>
      <c r="B565" s="139">
        <f t="shared" si="8"/>
        <v>549</v>
      </c>
      <c r="C565" s="115" t="s">
        <v>5620</v>
      </c>
      <c r="D565" s="112" t="str">
        <f>+"Torre de suspensión tipo S"&amp;IF(MID(C565,3,3)="220","C",IF(MID(C565,3,3)="138","S",""))&amp;IF(MID(C565,10,1)="D",2,1)&amp;" (5°)Tipo S"&amp;IF(MID(C565,3,3)="220","C",IF(MID(C565,3,3)="138","S",""))&amp;IF(MID(C565,10,1)="D",2,1)&amp;RIGHT(C565,2)</f>
        <v>Torre de suspensión tipo SS2 (5°)Tipo SS2±0</v>
      </c>
      <c r="E565" s="140" t="s">
        <v>5072</v>
      </c>
      <c r="F565" s="141">
        <v>0</v>
      </c>
      <c r="G565" s="142">
        <f>VLOOKUP(C565,'[8]Resumen Peso'!$B$1:$D$65536,3,0)*$C$14</f>
        <v>8296.7024429098292</v>
      </c>
      <c r="H565" s="143"/>
      <c r="I565" s="144"/>
      <c r="J565" s="111">
        <f>+VLOOKUP(C565,'[8]Resumen Peso'!$B$1:$D$65536,3,0)</f>
        <v>5151.3336853186429</v>
      </c>
      <c r="N565" s="118"/>
      <c r="O565" s="118"/>
      <c r="P565" s="118"/>
      <c r="Q565" s="118"/>
      <c r="R565" s="118"/>
    </row>
    <row r="566" spans="1:18" x14ac:dyDescent="0.2">
      <c r="A566" s="114"/>
      <c r="B566" s="139">
        <f t="shared" si="8"/>
        <v>550</v>
      </c>
      <c r="C566" s="115" t="s">
        <v>5621</v>
      </c>
      <c r="D566" s="112" t="str">
        <f>+"Torre de suspensión tipo S"&amp;IF(MID(C566,3,3)="220","C",IF(MID(C566,3,3)="138","S",""))&amp;IF(MID(C566,10,1)="D",2,1)&amp;" (5°)Tipo S"&amp;IF(MID(C566,3,3)="220","C",IF(MID(C566,3,3)="138","S",""))&amp;IF(MID(C566,10,1)="D",2,1)&amp;RIGHT(C566,2)</f>
        <v>Torre de suspensión tipo SS2 (5°)Tipo SS2+3</v>
      </c>
      <c r="E566" s="140" t="s">
        <v>5072</v>
      </c>
      <c r="F566" s="141">
        <v>0</v>
      </c>
      <c r="G566" s="142">
        <f>VLOOKUP(C566,'[8]Resumen Peso'!$B$1:$D$65536,3,0)*$C$14</f>
        <v>9209.3397116299111</v>
      </c>
      <c r="H566" s="143"/>
      <c r="I566" s="144"/>
      <c r="J566" s="111">
        <f>+VLOOKUP(C566,'[8]Resumen Peso'!$B$1:$D$65536,3,0)</f>
        <v>5717.980390703694</v>
      </c>
      <c r="N566" s="118"/>
      <c r="O566" s="118"/>
      <c r="P566" s="118"/>
      <c r="Q566" s="118"/>
      <c r="R566" s="118"/>
    </row>
    <row r="567" spans="1:18" x14ac:dyDescent="0.2">
      <c r="A567" s="114"/>
      <c r="B567" s="139">
        <f t="shared" si="8"/>
        <v>551</v>
      </c>
      <c r="C567" s="115" t="s">
        <v>5622</v>
      </c>
      <c r="D567" s="112" t="str">
        <f>+"Torre de suspensión tipo S"&amp;IF(MID(C567,3,3)="220","C",IF(MID(C567,3,3)="138","S",""))&amp;IF(MID(C567,10,1)="D",2,1)&amp;" (5°)Tipo S"&amp;IF(MID(C567,3,3)="220","C",IF(MID(C567,3,3)="138","S",""))&amp;IF(MID(C567,10,1)="D",2,1)&amp;RIGHT(C567,2)</f>
        <v>Torre de suspensión tipo SS2 (5°)Tipo SS2+6</v>
      </c>
      <c r="E567" s="140" t="s">
        <v>5072</v>
      </c>
      <c r="F567" s="141">
        <v>0</v>
      </c>
      <c r="G567" s="142">
        <f>VLOOKUP(C567,'[8]Resumen Peso'!$B$1:$D$65536,3,0)*$C$14</f>
        <v>10121.976980349991</v>
      </c>
      <c r="H567" s="143"/>
      <c r="I567" s="144"/>
      <c r="J567" s="111">
        <f>+VLOOKUP(C567,'[8]Resumen Peso'!$B$1:$D$65536,3,0)</f>
        <v>6284.6270960887441</v>
      </c>
      <c r="N567" s="118"/>
      <c r="O567" s="118"/>
      <c r="P567" s="118"/>
      <c r="Q567" s="118"/>
      <c r="R567" s="118"/>
    </row>
    <row r="568" spans="1:18" x14ac:dyDescent="0.2">
      <c r="A568" s="114"/>
      <c r="B568" s="139">
        <f t="shared" si="8"/>
        <v>552</v>
      </c>
      <c r="C568" s="115" t="s">
        <v>5623</v>
      </c>
      <c r="D568" s="112" t="str">
        <f>+"Torre de ángulo menor tipo A"&amp;IF(MID(C568,3,3)="220","C",IF(MID(C568,3,3)="138","S",""))&amp;IF(MID(C568,10,1)="D",2,1)&amp;" (30°)Tipo A"&amp;IF(MID(C568,3,3)="220","C",IF(MID(C568,3,3)="138","S",""))&amp;IF(MID(C568,10,1)="D",2,1)&amp;RIGHT(C568,2)</f>
        <v>Torre de ángulo menor tipo AS2 (30°)Tipo AS2-3</v>
      </c>
      <c r="E568" s="140" t="s">
        <v>5072</v>
      </c>
      <c r="F568" s="141">
        <v>0</v>
      </c>
      <c r="G568" s="142">
        <f>VLOOKUP(C568,'[8]Resumen Peso'!$B$1:$D$65536,3,0)*$C$14</f>
        <v>11347.549271811746</v>
      </c>
      <c r="H568" s="143"/>
      <c r="I568" s="144"/>
      <c r="J568" s="111">
        <f>+VLOOKUP(C568,'[8]Resumen Peso'!$B$1:$D$65536,3,0)</f>
        <v>7045.5718054166437</v>
      </c>
      <c r="N568" s="118"/>
      <c r="O568" s="118"/>
      <c r="P568" s="118"/>
      <c r="Q568" s="118"/>
      <c r="R568" s="118"/>
    </row>
    <row r="569" spans="1:18" x14ac:dyDescent="0.2">
      <c r="A569" s="114"/>
      <c r="B569" s="139">
        <f t="shared" si="8"/>
        <v>553</v>
      </c>
      <c r="C569" s="115" t="s">
        <v>5624</v>
      </c>
      <c r="D569" s="112" t="str">
        <f>+"Torre de ángulo menor tipo A"&amp;IF(MID(C569,3,3)="220","C",IF(MID(C569,3,3)="138","S",""))&amp;IF(MID(C569,10,1)="D",2,1)&amp;" (30°)Tipo A"&amp;IF(MID(C569,3,3)="220","C",IF(MID(C569,3,3)="138","S",""))&amp;IF(MID(C569,10,1)="D",2,1)&amp;RIGHT(C569,2)</f>
        <v>Torre de ángulo menor tipo AS2 (30°)Tipo AS2±0</v>
      </c>
      <c r="E569" s="140" t="s">
        <v>5072</v>
      </c>
      <c r="F569" s="141">
        <v>0</v>
      </c>
      <c r="G569" s="142">
        <f>VLOOKUP(C569,'[8]Resumen Peso'!$B$1:$D$65536,3,0)*$C$14</f>
        <v>12594.39430833712</v>
      </c>
      <c r="H569" s="143"/>
      <c r="I569" s="144"/>
      <c r="J569" s="111">
        <f>+VLOOKUP(C569,'[8]Resumen Peso'!$B$1:$D$65536,3,0)</f>
        <v>7819.7245343137001</v>
      </c>
      <c r="N569" s="118"/>
      <c r="O569" s="118"/>
      <c r="P569" s="118"/>
      <c r="Q569" s="118"/>
      <c r="R569" s="118"/>
    </row>
    <row r="570" spans="1:18" x14ac:dyDescent="0.2">
      <c r="A570" s="114"/>
      <c r="B570" s="139">
        <f t="shared" si="8"/>
        <v>554</v>
      </c>
      <c r="C570" s="115" t="s">
        <v>5625</v>
      </c>
      <c r="D570" s="112" t="str">
        <f>+"Torre de ángulo menor tipo A"&amp;IF(MID(C570,3,3)="220","C",IF(MID(C570,3,3)="138","S",""))&amp;IF(MID(C570,10,1)="D",2,1)&amp;" (30°)Tipo A"&amp;IF(MID(C570,3,3)="220","C",IF(MID(C570,3,3)="138","S",""))&amp;IF(MID(C570,10,1)="D",2,1)&amp;RIGHT(C570,2)</f>
        <v>Torre de ángulo menor tipo AS2 (30°)Tipo AS2+3</v>
      </c>
      <c r="E570" s="140" t="s">
        <v>5072</v>
      </c>
      <c r="F570" s="141">
        <v>0</v>
      </c>
      <c r="G570" s="142">
        <f>VLOOKUP(C570,'[8]Resumen Peso'!$B$1:$D$65536,3,0)*$C$14</f>
        <v>13841.239344862493</v>
      </c>
      <c r="H570" s="143"/>
      <c r="I570" s="144"/>
      <c r="J570" s="111">
        <f>+VLOOKUP(C570,'[8]Resumen Peso'!$B$1:$D$65536,3,0)</f>
        <v>8593.8772632107557</v>
      </c>
      <c r="N570" s="118"/>
      <c r="O570" s="118"/>
      <c r="P570" s="118"/>
      <c r="Q570" s="118"/>
      <c r="R570" s="118"/>
    </row>
    <row r="571" spans="1:18" x14ac:dyDescent="0.2">
      <c r="A571" s="114"/>
      <c r="B571" s="139">
        <f t="shared" si="8"/>
        <v>555</v>
      </c>
      <c r="C571" s="115" t="s">
        <v>5626</v>
      </c>
      <c r="D571" s="112" t="str">
        <f>+"Torre de ángulo mayor tipo B"&amp;IF(MID(C571,3,3)="220","C",IF(MID(C571,3,3)="138","S",""))&amp;IF(MID(C571,10,1)="D",2,1)&amp;" (65°)Tipo B"&amp;IF(MID(C571,3,3)="220","C",IF(MID(C571,3,3)="138","S",""))&amp;IF(MID(C571,10,1)="D",2,1)&amp;RIGHT(C571,2)</f>
        <v>Torre de ángulo mayor tipo BS2 (65°)Tipo BS2-3</v>
      </c>
      <c r="E571" s="140" t="s">
        <v>5072</v>
      </c>
      <c r="F571" s="141">
        <v>0</v>
      </c>
      <c r="G571" s="142">
        <f>VLOOKUP(C571,'[8]Resumen Peso'!$B$1:$D$65536,3,0)*$C$14</f>
        <v>15313.423284352641</v>
      </c>
      <c r="H571" s="143"/>
      <c r="I571" s="144"/>
      <c r="J571" s="111">
        <f>+VLOOKUP(C571,'[8]Resumen Peso'!$B$1:$D$65536,3,0)</f>
        <v>9507.9405034757547</v>
      </c>
      <c r="N571" s="118"/>
      <c r="O571" s="118"/>
      <c r="P571" s="118"/>
      <c r="Q571" s="118"/>
      <c r="R571" s="118"/>
    </row>
    <row r="572" spans="1:18" x14ac:dyDescent="0.2">
      <c r="A572" s="114"/>
      <c r="B572" s="139">
        <f t="shared" si="8"/>
        <v>556</v>
      </c>
      <c r="C572" s="115" t="s">
        <v>5627</v>
      </c>
      <c r="D572" s="112" t="str">
        <f>+"Torre de ángulo mayor tipo B"&amp;IF(MID(C572,3,3)="220","C",IF(MID(C572,3,3)="138","S",""))&amp;IF(MID(C572,10,1)="D",2,1)&amp;" (65°)Tipo B"&amp;IF(MID(C572,3,3)="220","C",IF(MID(C572,3,3)="138","S",""))&amp;IF(MID(C572,10,1)="D",2,1)&amp;RIGHT(C572,2)</f>
        <v>Torre de ángulo mayor tipo BS2 (65°)Tipo BS2±0</v>
      </c>
      <c r="E572" s="140" t="s">
        <v>5072</v>
      </c>
      <c r="F572" s="141">
        <v>0</v>
      </c>
      <c r="G572" s="142">
        <f>VLOOKUP(C572,'[8]Resumen Peso'!$B$1:$D$65536,3,0)*$C$14</f>
        <v>17052.809893488462</v>
      </c>
      <c r="H572" s="143"/>
      <c r="I572" s="144"/>
      <c r="J572" s="111">
        <f>+VLOOKUP(C572,'[8]Resumen Peso'!$B$1:$D$65536,3,0)</f>
        <v>10587.90701946075</v>
      </c>
      <c r="N572" s="118"/>
      <c r="O572" s="118"/>
      <c r="P572" s="118"/>
      <c r="Q572" s="118"/>
      <c r="R572" s="118"/>
    </row>
    <row r="573" spans="1:18" x14ac:dyDescent="0.2">
      <c r="A573" s="114"/>
      <c r="B573" s="139">
        <f t="shared" si="8"/>
        <v>557</v>
      </c>
      <c r="C573" s="115" t="s">
        <v>5628</v>
      </c>
      <c r="D573" s="112" t="str">
        <f>+"Torre de ángulo mayor tipo B"&amp;IF(MID(C573,3,3)="220","C",IF(MID(C573,3,3)="138","S",""))&amp;IF(MID(C573,10,1)="D",2,1)&amp;" (65°)Tipo B"&amp;IF(MID(C573,3,3)="220","C",IF(MID(C573,3,3)="138","S",""))&amp;IF(MID(C573,10,1)="D",2,1)&amp;RIGHT(C573,2)</f>
        <v>Torre de ángulo mayor tipo BS2 (65°)Tipo BS2+3</v>
      </c>
      <c r="E573" s="140" t="s">
        <v>5072</v>
      </c>
      <c r="F573" s="141">
        <v>0</v>
      </c>
      <c r="G573" s="142">
        <f>VLOOKUP(C573,'[8]Resumen Peso'!$B$1:$D$65536,3,0)*$C$14</f>
        <v>19099.147080707076</v>
      </c>
      <c r="H573" s="143"/>
      <c r="I573" s="144"/>
      <c r="J573" s="111">
        <f>+VLOOKUP(C573,'[8]Resumen Peso'!$B$1:$D$65536,3,0)</f>
        <v>11858.455861796041</v>
      </c>
      <c r="N573" s="118"/>
      <c r="O573" s="118"/>
      <c r="P573" s="118"/>
      <c r="Q573" s="118"/>
      <c r="R573" s="118"/>
    </row>
    <row r="574" spans="1:18" x14ac:dyDescent="0.2">
      <c r="A574" s="114"/>
      <c r="B574" s="139">
        <f t="shared" si="8"/>
        <v>558</v>
      </c>
      <c r="C574" s="115" t="s">
        <v>5629</v>
      </c>
      <c r="D574" s="112" t="str">
        <f>+"Torre de anclaje, retención intermedia y terminal (15°) Tipo R"&amp;IF(MID(C574,3,3)="220","C",IF(MID(C574,3,3)="138","S",""))&amp;IF(MID(C574,10,1)="D",2,1)&amp;RIGHT(C574,2)</f>
        <v>Torre de anclaje, retención intermedia y terminal (15°) Tipo RS2-3</v>
      </c>
      <c r="E574" s="140" t="s">
        <v>5072</v>
      </c>
      <c r="F574" s="141">
        <v>0</v>
      </c>
      <c r="G574" s="142">
        <f>VLOOKUP(C574,'[8]Resumen Peso'!$B$1:$D$65536,3,0)*$C$14</f>
        <v>19717.021541577844</v>
      </c>
      <c r="H574" s="143"/>
      <c r="I574" s="144"/>
      <c r="J574" s="111">
        <f>+VLOOKUP(C574,'[8]Resumen Peso'!$B$1:$D$65536,3,0)</f>
        <v>12242.08749683216</v>
      </c>
      <c r="N574" s="118"/>
      <c r="O574" s="118"/>
      <c r="P574" s="118"/>
      <c r="Q574" s="118"/>
      <c r="R574" s="118"/>
    </row>
    <row r="575" spans="1:18" x14ac:dyDescent="0.2">
      <c r="A575" s="114"/>
      <c r="B575" s="139">
        <f t="shared" si="8"/>
        <v>559</v>
      </c>
      <c r="C575" s="115" t="s">
        <v>5630</v>
      </c>
      <c r="D575" s="112" t="str">
        <f>+"Torre de anclaje, retención intermedia y terminal (15°) Tipo R"&amp;IF(MID(C575,3,3)="220","C",IF(MID(C575,3,3)="138","S",""))&amp;IF(MID(C575,10,1)="D",2,1)&amp;RIGHT(C575,2)</f>
        <v>Torre de anclaje, retención intermedia y terminal (15°) Tipo RS2±0</v>
      </c>
      <c r="E575" s="140" t="s">
        <v>5072</v>
      </c>
      <c r="F575" s="141">
        <v>0</v>
      </c>
      <c r="G575" s="142">
        <f>VLOOKUP(C575,'[8]Resumen Peso'!$B$1:$D$65536,3,0)*$C$14</f>
        <v>21981.071952706625</v>
      </c>
      <c r="H575" s="143"/>
      <c r="I575" s="144"/>
      <c r="J575" s="111">
        <f>+VLOOKUP(C575,'[8]Resumen Peso'!$B$1:$D$65536,3,0)</f>
        <v>13647.812148084906</v>
      </c>
      <c r="N575" s="118"/>
      <c r="O575" s="118"/>
      <c r="P575" s="118"/>
      <c r="Q575" s="118"/>
      <c r="R575" s="118"/>
    </row>
    <row r="576" spans="1:18" x14ac:dyDescent="0.2">
      <c r="A576" s="114"/>
      <c r="B576" s="139">
        <f t="shared" si="8"/>
        <v>560</v>
      </c>
      <c r="C576" s="115" t="s">
        <v>5631</v>
      </c>
      <c r="D576" s="112" t="str">
        <f>+"Torre de anclaje, retención intermedia y terminal (15°) Tipo R"&amp;IF(MID(C576,3,3)="220","C",IF(MID(C576,3,3)="138","S",""))&amp;IF(MID(C576,10,1)="D",2,1)&amp;RIGHT(C576,2)</f>
        <v>Torre de anclaje, retención intermedia y terminal (15°) Tipo RS2+3</v>
      </c>
      <c r="E576" s="140" t="s">
        <v>5072</v>
      </c>
      <c r="F576" s="141">
        <v>0</v>
      </c>
      <c r="G576" s="142">
        <f>VLOOKUP(C576,'[8]Resumen Peso'!$B$1:$D$65536,3,0)*$C$14</f>
        <v>24245.122363835406</v>
      </c>
      <c r="H576" s="143"/>
      <c r="I576" s="144"/>
      <c r="J576" s="111">
        <f>+VLOOKUP(C576,'[8]Resumen Peso'!$B$1:$D$65536,3,0)</f>
        <v>15053.536799337651</v>
      </c>
      <c r="N576" s="118"/>
      <c r="O576" s="118"/>
      <c r="P576" s="118"/>
      <c r="Q576" s="118"/>
      <c r="R576" s="118"/>
    </row>
    <row r="577" spans="1:18" x14ac:dyDescent="0.2">
      <c r="A577" s="114"/>
      <c r="B577" s="139">
        <f t="shared" si="8"/>
        <v>561</v>
      </c>
      <c r="C577" s="115" t="s">
        <v>5632</v>
      </c>
      <c r="D577" s="112" t="str">
        <f>+"Torre de suspensión tipo S"&amp;IF(MID(C577,3,3)="220","C",IF(MID(C577,3,3)="138","S",""))&amp;IF(MID(C577,10,1)="D",2,1)&amp;" (5°)Tipo S"&amp;IF(MID(C577,3,3)="220","C",IF(MID(C577,3,3)="138","S",""))&amp;IF(MID(C577,10,1)="D",2,1)&amp;RIGHT(C577,2)</f>
        <v>Torre de suspensión tipo SS2 (5°)Tipo SS2-6</v>
      </c>
      <c r="E577" s="140" t="s">
        <v>5072</v>
      </c>
      <c r="F577" s="141">
        <v>0</v>
      </c>
      <c r="G577" s="142">
        <f>VLOOKUP(C577,'[8]Resumen Peso'!$B$1:$D$65536,3,0)*$C$14</f>
        <v>6028.6907831247454</v>
      </c>
      <c r="H577" s="143"/>
      <c r="I577" s="144"/>
      <c r="J577" s="111">
        <f>+VLOOKUP(C577,'[8]Resumen Peso'!$B$1:$D$65536,3,0)</f>
        <v>3743.1495372019881</v>
      </c>
      <c r="N577" s="118"/>
      <c r="O577" s="118"/>
      <c r="P577" s="118"/>
      <c r="Q577" s="118"/>
      <c r="R577" s="118"/>
    </row>
    <row r="578" spans="1:18" x14ac:dyDescent="0.2">
      <c r="A578" s="114"/>
      <c r="B578" s="139">
        <f t="shared" si="8"/>
        <v>562</v>
      </c>
      <c r="C578" s="115" t="s">
        <v>5633</v>
      </c>
      <c r="D578" s="112" t="str">
        <f>+"Torre de suspensión tipo S"&amp;IF(MID(C578,3,3)="220","C",IF(MID(C578,3,3)="138","S",""))&amp;IF(MID(C578,10,1)="D",2,1)&amp;" (5°)Tipo S"&amp;IF(MID(C578,3,3)="220","C",IF(MID(C578,3,3)="138","S",""))&amp;IF(MID(C578,10,1)="D",2,1)&amp;RIGHT(C578,2)</f>
        <v>Torre de suspensión tipo SS2 (5°)Tipo SS2-3</v>
      </c>
      <c r="E578" s="140" t="s">
        <v>5072</v>
      </c>
      <c r="F578" s="141">
        <v>0</v>
      </c>
      <c r="G578" s="142">
        <f>VLOOKUP(C578,'[8]Resumen Peso'!$B$1:$D$65536,3,0)*$C$14</f>
        <v>6897.6912563679516</v>
      </c>
      <c r="H578" s="143"/>
      <c r="I578" s="144"/>
      <c r="J578" s="111">
        <f>+VLOOKUP(C578,'[8]Resumen Peso'!$B$1:$D$65536,3,0)</f>
        <v>4282.7026236455176</v>
      </c>
      <c r="N578" s="118"/>
      <c r="O578" s="118"/>
      <c r="P578" s="118"/>
      <c r="Q578" s="118"/>
      <c r="R578" s="118"/>
    </row>
    <row r="579" spans="1:18" x14ac:dyDescent="0.2">
      <c r="A579" s="114"/>
      <c r="B579" s="139">
        <f t="shared" si="8"/>
        <v>563</v>
      </c>
      <c r="C579" s="115" t="s">
        <v>5634</v>
      </c>
      <c r="D579" s="112" t="str">
        <f>+"Torre de suspensión tipo S"&amp;IF(MID(C579,3,3)="220","C",IF(MID(C579,3,3)="138","S",""))&amp;IF(MID(C579,10,1)="D",2,1)&amp;" (5°)Tipo S"&amp;IF(MID(C579,3,3)="220","C",IF(MID(C579,3,3)="138","S",""))&amp;IF(MID(C579,10,1)="D",2,1)&amp;RIGHT(C579,2)</f>
        <v>Torre de suspensión tipo SS2 (5°)Tipo SS2±0</v>
      </c>
      <c r="E579" s="140" t="s">
        <v>5072</v>
      </c>
      <c r="F579" s="141">
        <v>0</v>
      </c>
      <c r="G579" s="142">
        <f>VLOOKUP(C579,'[8]Resumen Peso'!$B$1:$D$65536,3,0)*$C$14</f>
        <v>7758.9327968143434</v>
      </c>
      <c r="H579" s="143"/>
      <c r="I579" s="144"/>
      <c r="J579" s="111">
        <f>+VLOOKUP(C579,'[8]Resumen Peso'!$B$1:$D$65536,3,0)</f>
        <v>4817.4382718172301</v>
      </c>
      <c r="N579" s="118"/>
      <c r="O579" s="118"/>
      <c r="P579" s="118"/>
      <c r="Q579" s="118"/>
      <c r="R579" s="118"/>
    </row>
    <row r="580" spans="1:18" x14ac:dyDescent="0.2">
      <c r="A580" s="114"/>
      <c r="B580" s="139">
        <f t="shared" si="8"/>
        <v>564</v>
      </c>
      <c r="C580" s="115" t="s">
        <v>5635</v>
      </c>
      <c r="D580" s="112" t="str">
        <f>+"Torre de suspensión tipo S"&amp;IF(MID(C580,3,3)="220","C",IF(MID(C580,3,3)="138","S",""))&amp;IF(MID(C580,10,1)="D",2,1)&amp;" (5°)Tipo S"&amp;IF(MID(C580,3,3)="220","C",IF(MID(C580,3,3)="138","S",""))&amp;IF(MID(C580,10,1)="D",2,1)&amp;RIGHT(C580,2)</f>
        <v>Torre de suspensión tipo SS2 (5°)Tipo SS2+3</v>
      </c>
      <c r="E580" s="140" t="s">
        <v>5072</v>
      </c>
      <c r="F580" s="141">
        <v>0</v>
      </c>
      <c r="G580" s="142">
        <f>VLOOKUP(C580,'[8]Resumen Peso'!$B$1:$D$65536,3,0)*$C$14</f>
        <v>8612.4154044639217</v>
      </c>
      <c r="H580" s="143"/>
      <c r="I580" s="144"/>
      <c r="J580" s="111">
        <f>+VLOOKUP(C580,'[8]Resumen Peso'!$B$1:$D$65536,3,0)</f>
        <v>5347.3564817171255</v>
      </c>
      <c r="N580" s="118"/>
      <c r="O580" s="118"/>
      <c r="P580" s="118"/>
      <c r="Q580" s="118"/>
      <c r="R580" s="118"/>
    </row>
    <row r="581" spans="1:18" x14ac:dyDescent="0.2">
      <c r="A581" s="114"/>
      <c r="B581" s="139">
        <f t="shared" si="8"/>
        <v>565</v>
      </c>
      <c r="C581" s="115" t="s">
        <v>5636</v>
      </c>
      <c r="D581" s="112" t="str">
        <f>+"Torre de suspensión tipo S"&amp;IF(MID(C581,3,3)="220","C",IF(MID(C581,3,3)="138","S",""))&amp;IF(MID(C581,10,1)="D",2,1)&amp;" (5°)Tipo S"&amp;IF(MID(C581,3,3)="220","C",IF(MID(C581,3,3)="138","S",""))&amp;IF(MID(C581,10,1)="D",2,1)&amp;RIGHT(C581,2)</f>
        <v>Torre de suspensión tipo SS2 (5°)Tipo SS2+6</v>
      </c>
      <c r="E581" s="140" t="s">
        <v>5072</v>
      </c>
      <c r="F581" s="141">
        <v>0</v>
      </c>
      <c r="G581" s="142">
        <f>VLOOKUP(C581,'[8]Resumen Peso'!$B$1:$D$65536,3,0)*$C$14</f>
        <v>9465.8980121134991</v>
      </c>
      <c r="H581" s="143"/>
      <c r="I581" s="144"/>
      <c r="J581" s="111">
        <f>+VLOOKUP(C581,'[8]Resumen Peso'!$B$1:$D$65536,3,0)</f>
        <v>5877.2746916170208</v>
      </c>
      <c r="N581" s="118"/>
      <c r="O581" s="118"/>
      <c r="P581" s="118"/>
      <c r="Q581" s="118"/>
      <c r="R581" s="118"/>
    </row>
    <row r="582" spans="1:18" x14ac:dyDescent="0.2">
      <c r="A582" s="114"/>
      <c r="B582" s="139">
        <f t="shared" si="8"/>
        <v>566</v>
      </c>
      <c r="C582" s="115" t="s">
        <v>5637</v>
      </c>
      <c r="D582" s="112" t="str">
        <f>+"Torre de ángulo menor tipo A"&amp;IF(MID(C582,3,3)="220","C",IF(MID(C582,3,3)="138","S",""))&amp;IF(MID(C582,10,1)="D",2,1)&amp;" (30°)Tipo A"&amp;IF(MID(C582,3,3)="220","C",IF(MID(C582,3,3)="138","S",""))&amp;IF(MID(C582,10,1)="D",2,1)&amp;RIGHT(C582,2)</f>
        <v>Torre de ángulo menor tipo AS2 (30°)Tipo AS2-3</v>
      </c>
      <c r="E582" s="140" t="s">
        <v>5072</v>
      </c>
      <c r="F582" s="141">
        <v>0</v>
      </c>
      <c r="G582" s="142">
        <f>VLOOKUP(C582,'[8]Resumen Peso'!$B$1:$D$65536,3,0)*$C$14</f>
        <v>10612.032046993321</v>
      </c>
      <c r="H582" s="143"/>
      <c r="I582" s="144"/>
      <c r="J582" s="111">
        <f>+VLOOKUP(C582,'[8]Resumen Peso'!$B$1:$D$65536,3,0)</f>
        <v>6588.8970382533189</v>
      </c>
      <c r="N582" s="118"/>
      <c r="O582" s="118"/>
      <c r="P582" s="118"/>
      <c r="Q582" s="118"/>
      <c r="R582" s="118"/>
    </row>
    <row r="583" spans="1:18" x14ac:dyDescent="0.2">
      <c r="A583" s="114"/>
      <c r="B583" s="139">
        <f t="shared" si="8"/>
        <v>567</v>
      </c>
      <c r="C583" s="115" t="s">
        <v>5638</v>
      </c>
      <c r="D583" s="112" t="str">
        <f>+"Torre de ángulo menor tipo A"&amp;IF(MID(C583,3,3)="220","C",IF(MID(C583,3,3)="138","S",""))&amp;IF(MID(C583,10,1)="D",2,1)&amp;" (30°)Tipo A"&amp;IF(MID(C583,3,3)="220","C",IF(MID(C583,3,3)="138","S",""))&amp;IF(MID(C583,10,1)="D",2,1)&amp;RIGHT(C583,2)</f>
        <v>Torre de ángulo menor tipo AS2 (30°)Tipo AS2±0</v>
      </c>
      <c r="E583" s="140" t="s">
        <v>5072</v>
      </c>
      <c r="F583" s="141">
        <v>0</v>
      </c>
      <c r="G583" s="142">
        <f>VLOOKUP(C583,'[8]Resumen Peso'!$B$1:$D$65536,3,0)*$C$14</f>
        <v>11778.059985564174</v>
      </c>
      <c r="H583" s="143"/>
      <c r="I583" s="144"/>
      <c r="J583" s="111">
        <f>+VLOOKUP(C583,'[8]Resumen Peso'!$B$1:$D$65536,3,0)</f>
        <v>7312.8712966185558</v>
      </c>
      <c r="N583" s="118"/>
      <c r="O583" s="118"/>
      <c r="P583" s="118"/>
      <c r="Q583" s="118"/>
      <c r="R583" s="118"/>
    </row>
    <row r="584" spans="1:18" x14ac:dyDescent="0.2">
      <c r="A584" s="114"/>
      <c r="B584" s="139">
        <f t="shared" si="8"/>
        <v>568</v>
      </c>
      <c r="C584" s="115" t="s">
        <v>5639</v>
      </c>
      <c r="D584" s="112" t="str">
        <f>+"Torre de ángulo menor tipo A"&amp;IF(MID(C584,3,3)="220","C",IF(MID(C584,3,3)="138","S",""))&amp;IF(MID(C584,10,1)="D",2,1)&amp;" (30°)Tipo A"&amp;IF(MID(C584,3,3)="220","C",IF(MID(C584,3,3)="138","S",""))&amp;IF(MID(C584,10,1)="D",2,1)&amp;RIGHT(C584,2)</f>
        <v>Torre de ángulo menor tipo AS2 (30°)Tipo AS2+3</v>
      </c>
      <c r="E584" s="140" t="s">
        <v>5072</v>
      </c>
      <c r="F584" s="141">
        <v>0</v>
      </c>
      <c r="G584" s="142">
        <f>VLOOKUP(C584,'[8]Resumen Peso'!$B$1:$D$65536,3,0)*$C$14</f>
        <v>12944.087924135027</v>
      </c>
      <c r="H584" s="143"/>
      <c r="I584" s="144"/>
      <c r="J584" s="111">
        <f>+VLOOKUP(C584,'[8]Resumen Peso'!$B$1:$D$65536,3,0)</f>
        <v>8036.8455549837927</v>
      </c>
      <c r="N584" s="118"/>
      <c r="O584" s="118"/>
      <c r="P584" s="118"/>
      <c r="Q584" s="118"/>
      <c r="R584" s="118"/>
    </row>
    <row r="585" spans="1:18" x14ac:dyDescent="0.2">
      <c r="A585" s="114"/>
      <c r="B585" s="139">
        <f t="shared" si="8"/>
        <v>569</v>
      </c>
      <c r="C585" s="115" t="s">
        <v>5640</v>
      </c>
      <c r="D585" s="112" t="str">
        <f>+"Torre de ángulo mayor tipo B"&amp;IF(MID(C585,3,3)="220","C",IF(MID(C585,3,3)="138","S",""))&amp;IF(MID(C585,10,1)="D",2,1)&amp;" (65°)Tipo B"&amp;IF(MID(C585,3,3)="220","C",IF(MID(C585,3,3)="138","S",""))&amp;IF(MID(C585,10,1)="D",2,1)&amp;RIGHT(C585,2)</f>
        <v>Torre de ángulo mayor tipo BS2 (65°)Tipo BS2-3</v>
      </c>
      <c r="E585" s="140" t="s">
        <v>5072</v>
      </c>
      <c r="F585" s="141">
        <v>0</v>
      </c>
      <c r="G585" s="142">
        <f>VLOOKUP(C585,'[8]Resumen Peso'!$B$1:$D$65536,3,0)*$C$14</f>
        <v>14320.848911967594</v>
      </c>
      <c r="H585" s="143"/>
      <c r="I585" s="144"/>
      <c r="J585" s="111">
        <f>+VLOOKUP(C585,'[8]Resumen Peso'!$B$1:$D$65536,3,0)</f>
        <v>8891.6617065881292</v>
      </c>
      <c r="N585" s="118"/>
      <c r="O585" s="118"/>
      <c r="P585" s="118"/>
      <c r="Q585" s="118"/>
      <c r="R585" s="118"/>
    </row>
    <row r="586" spans="1:18" x14ac:dyDescent="0.2">
      <c r="A586" s="114"/>
      <c r="B586" s="139">
        <f t="shared" si="8"/>
        <v>570</v>
      </c>
      <c r="C586" s="115" t="s">
        <v>5641</v>
      </c>
      <c r="D586" s="112" t="str">
        <f>+"Torre de ángulo mayor tipo B"&amp;IF(MID(C586,3,3)="220","C",IF(MID(C586,3,3)="138","S",""))&amp;IF(MID(C586,10,1)="D",2,1)&amp;" (65°)Tipo B"&amp;IF(MID(C586,3,3)="220","C",IF(MID(C586,3,3)="138","S",""))&amp;IF(MID(C586,10,1)="D",2,1)&amp;RIGHT(C586,2)</f>
        <v>Torre de ángulo mayor tipo BS2 (65°)Tipo BS2±0</v>
      </c>
      <c r="E586" s="140" t="s">
        <v>5072</v>
      </c>
      <c r="F586" s="141">
        <v>0</v>
      </c>
      <c r="G586" s="142">
        <f>VLOOKUP(C586,'[8]Resumen Peso'!$B$1:$D$65536,3,0)*$C$14</f>
        <v>15947.493220453893</v>
      </c>
      <c r="H586" s="143"/>
      <c r="I586" s="144"/>
      <c r="J586" s="111">
        <f>+VLOOKUP(C586,'[8]Resumen Peso'!$B$1:$D$65536,3,0)</f>
        <v>9901.6277356215251</v>
      </c>
      <c r="N586" s="118"/>
      <c r="O586" s="118"/>
      <c r="P586" s="118"/>
      <c r="Q586" s="118"/>
      <c r="R586" s="118"/>
    </row>
    <row r="587" spans="1:18" x14ac:dyDescent="0.2">
      <c r="A587" s="114"/>
      <c r="B587" s="139">
        <f t="shared" si="8"/>
        <v>571</v>
      </c>
      <c r="C587" s="115" t="s">
        <v>5642</v>
      </c>
      <c r="D587" s="112" t="str">
        <f>+"Torre de ángulo mayor tipo B"&amp;IF(MID(C587,3,3)="220","C",IF(MID(C587,3,3)="138","S",""))&amp;IF(MID(C587,10,1)="D",2,1)&amp;" (65°)Tipo B"&amp;IF(MID(C587,3,3)="220","C",IF(MID(C587,3,3)="138","S",""))&amp;IF(MID(C587,10,1)="D",2,1)&amp;RIGHT(C587,2)</f>
        <v>Torre de ángulo mayor tipo BS2 (65°)Tipo BS2+3</v>
      </c>
      <c r="E587" s="140" t="s">
        <v>5072</v>
      </c>
      <c r="F587" s="141">
        <v>0</v>
      </c>
      <c r="G587" s="142">
        <f>VLOOKUP(C587,'[8]Resumen Peso'!$B$1:$D$65536,3,0)*$C$14</f>
        <v>17861.192406908362</v>
      </c>
      <c r="H587" s="143"/>
      <c r="I587" s="144"/>
      <c r="J587" s="111">
        <f>+VLOOKUP(C587,'[8]Resumen Peso'!$B$1:$D$65536,3,0)</f>
        <v>11089.823063896109</v>
      </c>
      <c r="N587" s="118"/>
      <c r="O587" s="118"/>
      <c r="P587" s="118"/>
      <c r="Q587" s="118"/>
      <c r="R587" s="118"/>
    </row>
    <row r="588" spans="1:18" x14ac:dyDescent="0.2">
      <c r="A588" s="114"/>
      <c r="B588" s="139">
        <f t="shared" si="8"/>
        <v>572</v>
      </c>
      <c r="C588" s="115" t="s">
        <v>5643</v>
      </c>
      <c r="D588" s="112" t="str">
        <f>+"Torre de anclaje, retención intermedia y terminal (15°) Tipo R"&amp;IF(MID(C588,3,3)="220","C",IF(MID(C588,3,3)="138","S",""))&amp;IF(MID(C588,10,1)="D",2,1)&amp;RIGHT(C588,2)</f>
        <v>Torre de anclaje, retención intermedia y terminal (15°) Tipo RS2-3</v>
      </c>
      <c r="E588" s="140" t="s">
        <v>5072</v>
      </c>
      <c r="F588" s="141">
        <v>0</v>
      </c>
      <c r="G588" s="142">
        <f>VLOOKUP(C588,'[8]Resumen Peso'!$B$1:$D$65536,3,0)*$C$14</f>
        <v>18439.017928765064</v>
      </c>
      <c r="H588" s="143"/>
      <c r="I588" s="144"/>
      <c r="J588" s="111">
        <f>+VLOOKUP(C588,'[8]Resumen Peso'!$B$1:$D$65536,3,0)</f>
        <v>11448.588741640882</v>
      </c>
      <c r="N588" s="118"/>
      <c r="O588" s="118"/>
      <c r="P588" s="118"/>
      <c r="Q588" s="118"/>
      <c r="R588" s="118"/>
    </row>
    <row r="589" spans="1:18" x14ac:dyDescent="0.2">
      <c r="A589" s="114"/>
      <c r="B589" s="139">
        <f t="shared" si="8"/>
        <v>573</v>
      </c>
      <c r="C589" s="115" t="s">
        <v>5644</v>
      </c>
      <c r="D589" s="112" t="str">
        <f>+"Torre de anclaje, retención intermedia y terminal (15°) Tipo R"&amp;IF(MID(C589,3,3)="220","C",IF(MID(C589,3,3)="138","S",""))&amp;IF(MID(C589,10,1)="D",2,1)&amp;RIGHT(C589,2)</f>
        <v>Torre de anclaje, retención intermedia y terminal (15°) Tipo RS2±0</v>
      </c>
      <c r="E589" s="140" t="s">
        <v>5072</v>
      </c>
      <c r="F589" s="141">
        <v>0</v>
      </c>
      <c r="G589" s="142">
        <f>VLOOKUP(C589,'[8]Resumen Peso'!$B$1:$D$65536,3,0)*$C$14</f>
        <v>20556.318761165068</v>
      </c>
      <c r="H589" s="143"/>
      <c r="I589" s="144"/>
      <c r="J589" s="111">
        <f>+VLOOKUP(C589,'[8]Resumen Peso'!$B$1:$D$65536,3,0)</f>
        <v>12763.198151216146</v>
      </c>
      <c r="N589" s="118"/>
      <c r="O589" s="118"/>
      <c r="P589" s="118"/>
      <c r="Q589" s="118"/>
      <c r="R589" s="118"/>
    </row>
    <row r="590" spans="1:18" x14ac:dyDescent="0.2">
      <c r="A590" s="114"/>
      <c r="B590" s="139">
        <f t="shared" si="8"/>
        <v>574</v>
      </c>
      <c r="C590" s="115" t="s">
        <v>5645</v>
      </c>
      <c r="D590" s="112" t="str">
        <f>+"Torre de anclaje, retención intermedia y terminal (15°) Tipo R"&amp;IF(MID(C590,3,3)="220","C",IF(MID(C590,3,3)="138","S",""))&amp;IF(MID(C590,10,1)="D",2,1)&amp;RIGHT(C590,2)</f>
        <v>Torre de anclaje, retención intermedia y terminal (15°) Tipo RS2+3</v>
      </c>
      <c r="E590" s="140" t="s">
        <v>5072</v>
      </c>
      <c r="F590" s="141">
        <v>0</v>
      </c>
      <c r="G590" s="142">
        <f>VLOOKUP(C590,'[8]Resumen Peso'!$B$1:$D$65536,3,0)*$C$14</f>
        <v>22673.619593565068</v>
      </c>
      <c r="H590" s="143"/>
      <c r="I590" s="144"/>
      <c r="J590" s="111">
        <f>+VLOOKUP(C590,'[8]Resumen Peso'!$B$1:$D$65536,3,0)</f>
        <v>14077.807560791409</v>
      </c>
      <c r="N590" s="118"/>
      <c r="O590" s="118"/>
      <c r="P590" s="118"/>
      <c r="Q590" s="118"/>
      <c r="R590" s="118"/>
    </row>
    <row r="591" spans="1:18" x14ac:dyDescent="0.2">
      <c r="A591" s="114"/>
      <c r="B591" s="139">
        <f t="shared" si="8"/>
        <v>575</v>
      </c>
      <c r="C591" s="115" t="s">
        <v>5646</v>
      </c>
      <c r="D591" s="112" t="str">
        <f>+"Torre de suspensión tipo S"&amp;IF(MID(C591,3,3)="220","C",IF(MID(C591,3,3)="138","S",""))&amp;IF(MID(C591,10,1)="D",2,1)&amp;" (5°)Tipo S"&amp;IF(MID(C591,3,3)="220","C",IF(MID(C591,3,3)="138","S",""))&amp;IF(MID(C591,10,1)="D",2,1)&amp;RIGHT(C591,2)</f>
        <v>Torre de suspensión tipo SS1 (5°)Tipo SS1-6</v>
      </c>
      <c r="E591" s="140" t="s">
        <v>5072</v>
      </c>
      <c r="F591" s="141">
        <v>0</v>
      </c>
      <c r="G591" s="142">
        <f>VLOOKUP(C591,'[8]Resumen Peso'!$B$1:$D$65536,3,0)*$C$14</f>
        <v>5562.2145808500309</v>
      </c>
      <c r="H591" s="143"/>
      <c r="I591" s="144"/>
      <c r="J591" s="111">
        <f>+VLOOKUP(C591,'[8]Resumen Peso'!$B$1:$D$65536,3,0)</f>
        <v>3453.5194593834476</v>
      </c>
      <c r="N591" s="118"/>
      <c r="O591" s="118"/>
      <c r="P591" s="118"/>
      <c r="Q591" s="118"/>
      <c r="R591" s="118"/>
    </row>
    <row r="592" spans="1:18" x14ac:dyDescent="0.2">
      <c r="A592" s="114"/>
      <c r="B592" s="139">
        <f t="shared" si="8"/>
        <v>576</v>
      </c>
      <c r="C592" s="115" t="s">
        <v>5647</v>
      </c>
      <c r="D592" s="112" t="str">
        <f>+"Torre de suspensión tipo S"&amp;IF(MID(C592,3,3)="220","C",IF(MID(C592,3,3)="138","S",""))&amp;IF(MID(C592,10,1)="D",2,1)&amp;" (5°)Tipo S"&amp;IF(MID(C592,3,3)="220","C",IF(MID(C592,3,3)="138","S",""))&amp;IF(MID(C592,10,1)="D",2,1)&amp;RIGHT(C592,2)</f>
        <v>Torre de suspensión tipo SS1 (5°)Tipo SS1-3</v>
      </c>
      <c r="E592" s="140" t="s">
        <v>5072</v>
      </c>
      <c r="F592" s="141">
        <v>0</v>
      </c>
      <c r="G592" s="142">
        <f>VLOOKUP(C592,'[8]Resumen Peso'!$B$1:$D$65536,3,0)*$C$14</f>
        <v>6363.9752411527379</v>
      </c>
      <c r="H592" s="143"/>
      <c r="I592" s="144"/>
      <c r="J592" s="111">
        <f>+VLOOKUP(C592,'[8]Resumen Peso'!$B$1:$D$65536,3,0)</f>
        <v>3951.324066141422</v>
      </c>
      <c r="N592" s="118"/>
      <c r="O592" s="118"/>
      <c r="P592" s="118"/>
      <c r="Q592" s="118"/>
      <c r="R592" s="118"/>
    </row>
    <row r="593" spans="1:18" x14ac:dyDescent="0.2">
      <c r="A593" s="114"/>
      <c r="B593" s="139">
        <f t="shared" si="8"/>
        <v>577</v>
      </c>
      <c r="C593" s="115" t="s">
        <v>5648</v>
      </c>
      <c r="D593" s="112" t="str">
        <f>+"Torre de suspensión tipo S"&amp;IF(MID(C593,3,3)="220","C",IF(MID(C593,3,3)="138","S",""))&amp;IF(MID(C593,10,1)="D",2,1)&amp;" (5°)Tipo S"&amp;IF(MID(C593,3,3)="220","C",IF(MID(C593,3,3)="138","S",""))&amp;IF(MID(C593,10,1)="D",2,1)&amp;RIGHT(C593,2)</f>
        <v>Torre de suspensión tipo SS1 (5°)Tipo SS1±0</v>
      </c>
      <c r="E593" s="140" t="s">
        <v>5072</v>
      </c>
      <c r="F593" s="141">
        <v>0</v>
      </c>
      <c r="G593" s="142">
        <f>VLOOKUP(C593,'[8]Resumen Peso'!$B$1:$D$65536,3,0)*$C$14</f>
        <v>7158.5773241313136</v>
      </c>
      <c r="H593" s="143"/>
      <c r="I593" s="144"/>
      <c r="J593" s="111">
        <f>+VLOOKUP(C593,'[8]Resumen Peso'!$B$1:$D$65536,3,0)</f>
        <v>4444.6839889104858</v>
      </c>
      <c r="N593" s="118"/>
      <c r="O593" s="118"/>
      <c r="P593" s="118"/>
      <c r="Q593" s="118"/>
      <c r="R593" s="118"/>
    </row>
    <row r="594" spans="1:18" x14ac:dyDescent="0.2">
      <c r="A594" s="114"/>
      <c r="B594" s="139">
        <f t="shared" ref="B594:B657" si="9">1+B593</f>
        <v>578</v>
      </c>
      <c r="C594" s="115" t="s">
        <v>5649</v>
      </c>
      <c r="D594" s="112" t="str">
        <f>+"Torre de suspensión tipo S"&amp;IF(MID(C594,3,3)="220","C",IF(MID(C594,3,3)="138","S",""))&amp;IF(MID(C594,10,1)="D",2,1)&amp;" (5°)Tipo S"&amp;IF(MID(C594,3,3)="220","C",IF(MID(C594,3,3)="138","S",""))&amp;IF(MID(C594,10,1)="D",2,1)&amp;RIGHT(C594,2)</f>
        <v>Torre de suspensión tipo SS1 (5°)Tipo SS1+3</v>
      </c>
      <c r="E594" s="140" t="s">
        <v>5072</v>
      </c>
      <c r="F594" s="141">
        <v>0</v>
      </c>
      <c r="G594" s="142">
        <f>VLOOKUP(C594,'[8]Resumen Peso'!$B$1:$D$65536,3,0)*$C$14</f>
        <v>7946.0208297857598</v>
      </c>
      <c r="H594" s="143"/>
      <c r="I594" s="144"/>
      <c r="J594" s="111">
        <f>+VLOOKUP(C594,'[8]Resumen Peso'!$B$1:$D$65536,3,0)</f>
        <v>4933.59922769064</v>
      </c>
      <c r="N594" s="118"/>
      <c r="O594" s="118"/>
      <c r="P594" s="118"/>
      <c r="Q594" s="118"/>
      <c r="R594" s="118"/>
    </row>
    <row r="595" spans="1:18" x14ac:dyDescent="0.2">
      <c r="A595" s="114"/>
      <c r="B595" s="139">
        <f t="shared" si="9"/>
        <v>579</v>
      </c>
      <c r="C595" s="115" t="s">
        <v>5650</v>
      </c>
      <c r="D595" s="112" t="str">
        <f>+"Torre de suspensión tipo S"&amp;IF(MID(C595,3,3)="220","C",IF(MID(C595,3,3)="138","S",""))&amp;IF(MID(C595,10,1)="D",2,1)&amp;" (5°)Tipo S"&amp;IF(MID(C595,3,3)="220","C",IF(MID(C595,3,3)="138","S",""))&amp;IF(MID(C595,10,1)="D",2,1)&amp;RIGHT(C595,2)</f>
        <v>Torre de suspensión tipo SS1 (5°)Tipo SS1+6</v>
      </c>
      <c r="E595" s="140" t="s">
        <v>5072</v>
      </c>
      <c r="F595" s="141">
        <v>0</v>
      </c>
      <c r="G595" s="142">
        <f>VLOOKUP(C595,'[8]Resumen Peso'!$B$1:$D$65536,3,0)*$C$14</f>
        <v>8733.4643354402015</v>
      </c>
      <c r="H595" s="143"/>
      <c r="I595" s="144"/>
      <c r="J595" s="111">
        <f>+VLOOKUP(C595,'[8]Resumen Peso'!$B$1:$D$65536,3,0)</f>
        <v>5422.5144664707923</v>
      </c>
      <c r="N595" s="118"/>
      <c r="O595" s="118"/>
      <c r="P595" s="118"/>
      <c r="Q595" s="118"/>
      <c r="R595" s="118"/>
    </row>
    <row r="596" spans="1:18" x14ac:dyDescent="0.2">
      <c r="A596" s="114"/>
      <c r="B596" s="139">
        <f t="shared" si="9"/>
        <v>580</v>
      </c>
      <c r="C596" s="115" t="s">
        <v>5651</v>
      </c>
      <c r="D596" s="112" t="str">
        <f>+"Torre de ángulo menor tipo A"&amp;IF(MID(C596,3,3)="220","C",IF(MID(C596,3,3)="138","S",""))&amp;IF(MID(C596,10,1)="D",2,1)&amp;" (30°)Tipo A"&amp;IF(MID(C596,3,3)="220","C",IF(MID(C596,3,3)="138","S",""))&amp;IF(MID(C596,10,1)="D",2,1)&amp;RIGHT(C596,2)</f>
        <v>Torre de ángulo menor tipo AS1 (30°)Tipo AS1-3</v>
      </c>
      <c r="E596" s="140" t="s">
        <v>5072</v>
      </c>
      <c r="F596" s="141">
        <v>0</v>
      </c>
      <c r="G596" s="142">
        <f>VLOOKUP(C596,'[8]Resumen Peso'!$B$1:$D$65536,3,0)*$C$14</f>
        <v>9790.915060606234</v>
      </c>
      <c r="H596" s="143"/>
      <c r="I596" s="144"/>
      <c r="J596" s="111">
        <f>+VLOOKUP(C596,'[8]Resumen Peso'!$B$1:$D$65536,3,0)</f>
        <v>6079.0742959446725</v>
      </c>
      <c r="N596" s="118"/>
      <c r="O596" s="118"/>
      <c r="P596" s="118"/>
      <c r="Q596" s="118"/>
      <c r="R596" s="118"/>
    </row>
    <row r="597" spans="1:18" x14ac:dyDescent="0.2">
      <c r="A597" s="114"/>
      <c r="B597" s="139">
        <f t="shared" si="9"/>
        <v>581</v>
      </c>
      <c r="C597" s="115" t="s">
        <v>5652</v>
      </c>
      <c r="D597" s="112" t="str">
        <f>+"Torre de ángulo menor tipo A"&amp;IF(MID(C597,3,3)="220","C",IF(MID(C597,3,3)="138","S",""))&amp;IF(MID(C597,10,1)="D",2,1)&amp;" (30°)Tipo A"&amp;IF(MID(C597,3,3)="220","C",IF(MID(C597,3,3)="138","S",""))&amp;IF(MID(C597,10,1)="D",2,1)&amp;RIGHT(C597,2)</f>
        <v>Torre de ángulo menor tipo AS1 (30°)Tipo AS1±0</v>
      </c>
      <c r="E597" s="140" t="s">
        <v>5072</v>
      </c>
      <c r="F597" s="141">
        <v>0</v>
      </c>
      <c r="G597" s="142">
        <f>VLOOKUP(C597,'[8]Resumen Peso'!$B$1:$D$65536,3,0)*$C$14</f>
        <v>10866.720378031336</v>
      </c>
      <c r="H597" s="143"/>
      <c r="I597" s="144"/>
      <c r="J597" s="111">
        <f>+VLOOKUP(C597,'[8]Resumen Peso'!$B$1:$D$65536,3,0)</f>
        <v>6747.0302951661179</v>
      </c>
      <c r="N597" s="118"/>
      <c r="O597" s="118"/>
      <c r="P597" s="118"/>
      <c r="Q597" s="118"/>
      <c r="R597" s="118"/>
    </row>
    <row r="598" spans="1:18" x14ac:dyDescent="0.2">
      <c r="A598" s="114"/>
      <c r="B598" s="139">
        <f t="shared" si="9"/>
        <v>582</v>
      </c>
      <c r="C598" s="115" t="s">
        <v>5653</v>
      </c>
      <c r="D598" s="112" t="str">
        <f>+"Torre de ángulo menor tipo A"&amp;IF(MID(C598,3,3)="220","C",IF(MID(C598,3,3)="138","S",""))&amp;IF(MID(C598,10,1)="D",2,1)&amp;" (30°)Tipo A"&amp;IF(MID(C598,3,3)="220","C",IF(MID(C598,3,3)="138","S",""))&amp;IF(MID(C598,10,1)="D",2,1)&amp;RIGHT(C598,2)</f>
        <v>Torre de ángulo menor tipo AS1 (30°)Tipo AS1+3</v>
      </c>
      <c r="E598" s="140" t="s">
        <v>5072</v>
      </c>
      <c r="F598" s="141">
        <v>0</v>
      </c>
      <c r="G598" s="142">
        <f>VLOOKUP(C598,'[8]Resumen Peso'!$B$1:$D$65536,3,0)*$C$14</f>
        <v>11942.525695456437</v>
      </c>
      <c r="H598" s="143"/>
      <c r="I598" s="144"/>
      <c r="J598" s="111">
        <f>+VLOOKUP(C598,'[8]Resumen Peso'!$B$1:$D$65536,3,0)</f>
        <v>7414.9862943875632</v>
      </c>
      <c r="N598" s="118"/>
      <c r="O598" s="118"/>
      <c r="P598" s="118"/>
      <c r="Q598" s="118"/>
      <c r="R598" s="118"/>
    </row>
    <row r="599" spans="1:18" x14ac:dyDescent="0.2">
      <c r="A599" s="114"/>
      <c r="B599" s="139">
        <f t="shared" si="9"/>
        <v>583</v>
      </c>
      <c r="C599" s="115" t="s">
        <v>5654</v>
      </c>
      <c r="D599" s="112" t="str">
        <f>+"Torre de ángulo mayor tipo B"&amp;IF(MID(C599,3,3)="220","C",IF(MID(C599,3,3)="138","S",""))&amp;IF(MID(C599,10,1)="D",2,1)&amp;" (65°)Tipo B"&amp;IF(MID(C599,3,3)="220","C",IF(MID(C599,3,3)="138","S",""))&amp;IF(MID(C599,10,1)="D",2,1)&amp;RIGHT(C599,2)</f>
        <v>Torre de ángulo mayor tipo BS1 (65°)Tipo BS1-3</v>
      </c>
      <c r="E599" s="140" t="s">
        <v>5072</v>
      </c>
      <c r="F599" s="141">
        <v>0</v>
      </c>
      <c r="G599" s="142">
        <f>VLOOKUP(C599,'[8]Resumen Peso'!$B$1:$D$65536,3,0)*$C$14</f>
        <v>13212.758373885277</v>
      </c>
      <c r="H599" s="143"/>
      <c r="I599" s="144"/>
      <c r="J599" s="111">
        <f>+VLOOKUP(C599,'[8]Resumen Peso'!$B$1:$D$65536,3,0)</f>
        <v>8203.6601596501223</v>
      </c>
      <c r="N599" s="118"/>
      <c r="O599" s="118"/>
      <c r="P599" s="118"/>
      <c r="Q599" s="118"/>
      <c r="R599" s="118"/>
    </row>
    <row r="600" spans="1:18" x14ac:dyDescent="0.2">
      <c r="A600" s="114"/>
      <c r="B600" s="139">
        <f t="shared" si="9"/>
        <v>584</v>
      </c>
      <c r="C600" s="115" t="s">
        <v>5655</v>
      </c>
      <c r="D600" s="112" t="str">
        <f>+"Torre de ángulo mayor tipo B"&amp;IF(MID(C600,3,3)="220","C",IF(MID(C600,3,3)="138","S",""))&amp;IF(MID(C600,10,1)="D",2,1)&amp;" (65°)Tipo B"&amp;IF(MID(C600,3,3)="220","C",IF(MID(C600,3,3)="138","S",""))&amp;IF(MID(C600,10,1)="D",2,1)&amp;RIGHT(C600,2)</f>
        <v>Torre de ángulo mayor tipo BS1 (65°)Tipo BS1±0</v>
      </c>
      <c r="E600" s="140" t="s">
        <v>5072</v>
      </c>
      <c r="F600" s="141">
        <v>0</v>
      </c>
      <c r="G600" s="142">
        <f>VLOOKUP(C600,'[8]Resumen Peso'!$B$1:$D$65536,3,0)*$C$14</f>
        <v>14713.539391854429</v>
      </c>
      <c r="H600" s="143"/>
      <c r="I600" s="144"/>
      <c r="J600" s="111">
        <f>+VLOOKUP(C600,'[8]Resumen Peso'!$B$1:$D$65536,3,0)</f>
        <v>9135.4790196549238</v>
      </c>
      <c r="N600" s="118"/>
      <c r="O600" s="118"/>
      <c r="P600" s="118"/>
      <c r="Q600" s="118"/>
      <c r="R600" s="118"/>
    </row>
    <row r="601" spans="1:18" x14ac:dyDescent="0.2">
      <c r="A601" s="114"/>
      <c r="B601" s="139">
        <f t="shared" si="9"/>
        <v>585</v>
      </c>
      <c r="C601" s="115" t="s">
        <v>5656</v>
      </c>
      <c r="D601" s="112" t="str">
        <f>+"Torre de ángulo mayor tipo B"&amp;IF(MID(C601,3,3)="220","C",IF(MID(C601,3,3)="138","S",""))&amp;IF(MID(C601,10,1)="D",2,1)&amp;" (65°)Tipo B"&amp;IF(MID(C601,3,3)="220","C",IF(MID(C601,3,3)="138","S",""))&amp;IF(MID(C601,10,1)="D",2,1)&amp;RIGHT(C601,2)</f>
        <v>Torre de ángulo mayor tipo BS1 (65°)Tipo BS1+3</v>
      </c>
      <c r="E601" s="140" t="s">
        <v>5072</v>
      </c>
      <c r="F601" s="141">
        <v>0</v>
      </c>
      <c r="G601" s="142">
        <f>VLOOKUP(C601,'[8]Resumen Peso'!$B$1:$D$65536,3,0)*$C$14</f>
        <v>16479.164118876961</v>
      </c>
      <c r="H601" s="143"/>
      <c r="I601" s="144"/>
      <c r="J601" s="111">
        <f>+VLOOKUP(C601,'[8]Resumen Peso'!$B$1:$D$65536,3,0)</f>
        <v>10231.736502013515</v>
      </c>
      <c r="N601" s="118"/>
      <c r="O601" s="118"/>
      <c r="P601" s="118"/>
      <c r="Q601" s="118"/>
      <c r="R601" s="118"/>
    </row>
    <row r="602" spans="1:18" x14ac:dyDescent="0.2">
      <c r="A602" s="114"/>
      <c r="B602" s="139">
        <f t="shared" si="9"/>
        <v>586</v>
      </c>
      <c r="C602" s="115" t="s">
        <v>5657</v>
      </c>
      <c r="D602" s="112" t="str">
        <f>+"Torre de anclaje, retención intermedia y terminal (15°) Tipo R"&amp;IF(MID(C602,3,3)="220","C",IF(MID(C602,3,3)="138","S",""))&amp;IF(MID(C602,10,1)="D",2,1)&amp;RIGHT(C602,2)</f>
        <v>Torre de anclaje, retención intermedia y terminal (15°) Tipo RS1-3</v>
      </c>
      <c r="E602" s="140" t="s">
        <v>5072</v>
      </c>
      <c r="F602" s="141">
        <v>0</v>
      </c>
      <c r="G602" s="142">
        <f>VLOOKUP(C602,'[8]Resumen Peso'!$B$1:$D$65536,3,0)*$C$14</f>
        <v>17012.279791662018</v>
      </c>
      <c r="H602" s="143"/>
      <c r="I602" s="144"/>
      <c r="J602" s="111">
        <f>+VLOOKUP(C602,'[8]Resumen Peso'!$B$1:$D$65536,3,0)</f>
        <v>10562.74231333267</v>
      </c>
      <c r="N602" s="118"/>
      <c r="O602" s="118"/>
      <c r="P602" s="118"/>
      <c r="Q602" s="118"/>
      <c r="R602" s="118"/>
    </row>
    <row r="603" spans="1:18" x14ac:dyDescent="0.2">
      <c r="A603" s="114"/>
      <c r="B603" s="139">
        <f t="shared" si="9"/>
        <v>587</v>
      </c>
      <c r="C603" s="115" t="s">
        <v>5658</v>
      </c>
      <c r="D603" s="112" t="str">
        <f>+"Torre de anclaje, retención intermedia y terminal (15°) Tipo R"&amp;IF(MID(C603,3,3)="220","C",IF(MID(C603,3,3)="138","S",""))&amp;IF(MID(C603,10,1)="D",2,1)&amp;RIGHT(C603,2)</f>
        <v>Torre de anclaje, retención intermedia y terminal (15°) Tipo RS1±0</v>
      </c>
      <c r="E603" s="140" t="s">
        <v>5072</v>
      </c>
      <c r="F603" s="141">
        <v>0</v>
      </c>
      <c r="G603" s="142">
        <f>VLOOKUP(C603,'[8]Resumen Peso'!$B$1:$D$65536,3,0)*$C$14</f>
        <v>18965.752276100357</v>
      </c>
      <c r="H603" s="143"/>
      <c r="I603" s="144"/>
      <c r="J603" s="111">
        <f>+VLOOKUP(C603,'[8]Resumen Peso'!$B$1:$D$65536,3,0)</f>
        <v>11775.632456335195</v>
      </c>
      <c r="N603" s="118"/>
      <c r="O603" s="118"/>
      <c r="P603" s="118"/>
      <c r="Q603" s="118"/>
      <c r="R603" s="118"/>
    </row>
    <row r="604" spans="1:18" x14ac:dyDescent="0.2">
      <c r="A604" s="114"/>
      <c r="B604" s="139">
        <f t="shared" si="9"/>
        <v>588</v>
      </c>
      <c r="C604" s="115" t="s">
        <v>5659</v>
      </c>
      <c r="D604" s="112" t="str">
        <f>+"Torre de anclaje, retención intermedia y terminal (15°) Tipo R"&amp;IF(MID(C604,3,3)="220","C",IF(MID(C604,3,3)="138","S",""))&amp;IF(MID(C604,10,1)="D",2,1)&amp;RIGHT(C604,2)</f>
        <v>Torre de anclaje, retención intermedia y terminal (15°) Tipo RS1+3</v>
      </c>
      <c r="E604" s="140" t="s">
        <v>5072</v>
      </c>
      <c r="F604" s="141">
        <v>0</v>
      </c>
      <c r="G604" s="142">
        <f>VLOOKUP(C604,'[8]Resumen Peso'!$B$1:$D$65536,3,0)*$C$14</f>
        <v>20919.224760538691</v>
      </c>
      <c r="H604" s="143"/>
      <c r="I604" s="144"/>
      <c r="J604" s="111">
        <f>+VLOOKUP(C604,'[8]Resumen Peso'!$B$1:$D$65536,3,0)</f>
        <v>12988.522599337721</v>
      </c>
      <c r="N604" s="118"/>
      <c r="O604" s="118"/>
      <c r="P604" s="118"/>
      <c r="Q604" s="118"/>
      <c r="R604" s="118"/>
    </row>
    <row r="605" spans="1:18" x14ac:dyDescent="0.2">
      <c r="A605" s="114"/>
      <c r="B605" s="139">
        <f t="shared" si="9"/>
        <v>589</v>
      </c>
      <c r="C605" s="115" t="s">
        <v>5660</v>
      </c>
      <c r="D605" s="112" t="str">
        <f>+"Torre de suspensión tipo S"&amp;IF(MID(C605,3,3)="220","C",IF(MID(C605,3,3)="138","S",""))&amp;IF(MID(C605,10,1)="D",2,1)&amp;" (5°)Tipo S"&amp;IF(MID(C605,3,3)="220","C",IF(MID(C605,3,3)="138","S",""))&amp;IF(MID(C605,10,1)="D",2,1)&amp;RIGHT(C605,2)</f>
        <v>Torre de suspensión tipo SS1 (5°)Tipo SS1-6</v>
      </c>
      <c r="E605" s="140" t="s">
        <v>5072</v>
      </c>
      <c r="F605" s="141">
        <v>0</v>
      </c>
      <c r="G605" s="142">
        <f>VLOOKUP(C605,'[8]Resumen Peso'!$B$1:$D$65536,3,0)*$C$14</f>
        <v>5064.1484002530242</v>
      </c>
      <c r="H605" s="143"/>
      <c r="I605" s="144"/>
      <c r="J605" s="111">
        <f>+VLOOKUP(C605,'[8]Resumen Peso'!$B$1:$D$65536,3,0)</f>
        <v>3144.2755023677355</v>
      </c>
      <c r="N605" s="118"/>
      <c r="O605" s="118"/>
      <c r="P605" s="118"/>
      <c r="Q605" s="118"/>
      <c r="R605" s="118"/>
    </row>
    <row r="606" spans="1:18" x14ac:dyDescent="0.2">
      <c r="A606" s="114"/>
      <c r="B606" s="139">
        <f t="shared" si="9"/>
        <v>590</v>
      </c>
      <c r="C606" s="115" t="s">
        <v>5661</v>
      </c>
      <c r="D606" s="112" t="str">
        <f>+"Torre de suspensión tipo S"&amp;IF(MID(C606,3,3)="220","C",IF(MID(C606,3,3)="138","S",""))&amp;IF(MID(C606,10,1)="D",2,1)&amp;" (5°)Tipo S"&amp;IF(MID(C606,3,3)="220","C",IF(MID(C606,3,3)="138","S",""))&amp;IF(MID(C606,10,1)="D",2,1)&amp;RIGHT(C606,2)</f>
        <v>Torre de suspensión tipo SS1 (5°)Tipo SS1-3</v>
      </c>
      <c r="E606" s="140" t="s">
        <v>5072</v>
      </c>
      <c r="F606" s="141">
        <v>0</v>
      </c>
      <c r="G606" s="142">
        <f>VLOOKUP(C606,'[8]Resumen Peso'!$B$1:$D$65536,3,0)*$C$14</f>
        <v>5794.1157372264333</v>
      </c>
      <c r="H606" s="143"/>
      <c r="I606" s="144"/>
      <c r="J606" s="111">
        <f>+VLOOKUP(C606,'[8]Resumen Peso'!$B$1:$D$65536,3,0)</f>
        <v>3597.5044036099316</v>
      </c>
      <c r="N606" s="118"/>
      <c r="O606" s="118"/>
      <c r="P606" s="118"/>
      <c r="Q606" s="118"/>
      <c r="R606" s="118"/>
    </row>
    <row r="607" spans="1:18" x14ac:dyDescent="0.2">
      <c r="A607" s="114"/>
      <c r="B607" s="139">
        <f t="shared" si="9"/>
        <v>591</v>
      </c>
      <c r="C607" s="115" t="s">
        <v>5662</v>
      </c>
      <c r="D607" s="112" t="str">
        <f>+"Torre de suspensión tipo S"&amp;IF(MID(C607,3,3)="220","C",IF(MID(C607,3,3)="138","S",""))&amp;IF(MID(C607,10,1)="D",2,1)&amp;" (5°)Tipo S"&amp;IF(MID(C607,3,3)="220","C",IF(MID(C607,3,3)="138","S",""))&amp;IF(MID(C607,10,1)="D",2,1)&amp;RIGHT(C607,2)</f>
        <v>Torre de suspensión tipo SS1 (5°)Tipo SS1±0</v>
      </c>
      <c r="E607" s="140" t="s">
        <v>5072</v>
      </c>
      <c r="F607" s="141">
        <v>0</v>
      </c>
      <c r="G607" s="142">
        <f>VLOOKUP(C607,'[8]Resumen Peso'!$B$1:$D$65536,3,0)*$C$14</f>
        <v>6517.5655086911502</v>
      </c>
      <c r="H607" s="143"/>
      <c r="I607" s="144"/>
      <c r="J607" s="111">
        <f>+VLOOKUP(C607,'[8]Resumen Peso'!$B$1:$D$65536,3,0)</f>
        <v>4046.6866182338936</v>
      </c>
      <c r="N607" s="118"/>
      <c r="O607" s="118"/>
      <c r="P607" s="118"/>
      <c r="Q607" s="118"/>
      <c r="R607" s="118"/>
    </row>
    <row r="608" spans="1:18" x14ac:dyDescent="0.2">
      <c r="A608" s="114"/>
      <c r="B608" s="139">
        <f t="shared" si="9"/>
        <v>592</v>
      </c>
      <c r="C608" s="115" t="s">
        <v>5663</v>
      </c>
      <c r="D608" s="112" t="str">
        <f>+"Torre de suspensión tipo S"&amp;IF(MID(C608,3,3)="220","C",IF(MID(C608,3,3)="138","S",""))&amp;IF(MID(C608,10,1)="D",2,1)&amp;" (5°)Tipo S"&amp;IF(MID(C608,3,3)="220","C",IF(MID(C608,3,3)="138","S",""))&amp;IF(MID(C608,10,1)="D",2,1)&amp;RIGHT(C608,2)</f>
        <v>Torre de suspensión tipo SS1 (5°)Tipo SS1+3</v>
      </c>
      <c r="E608" s="140" t="s">
        <v>5072</v>
      </c>
      <c r="F608" s="141">
        <v>0</v>
      </c>
      <c r="G608" s="142">
        <f>VLOOKUP(C608,'[8]Resumen Peso'!$B$1:$D$65536,3,0)*$C$14</f>
        <v>7234.4977146471774</v>
      </c>
      <c r="H608" s="143"/>
      <c r="I608" s="144"/>
      <c r="J608" s="111">
        <f>+VLOOKUP(C608,'[8]Resumen Peso'!$B$1:$D$65536,3,0)</f>
        <v>4491.8221462396223</v>
      </c>
      <c r="N608" s="118"/>
      <c r="O608" s="118"/>
      <c r="P608" s="118"/>
      <c r="Q608" s="118"/>
      <c r="R608" s="118"/>
    </row>
    <row r="609" spans="1:18" x14ac:dyDescent="0.2">
      <c r="A609" s="114"/>
      <c r="B609" s="139">
        <f t="shared" si="9"/>
        <v>593</v>
      </c>
      <c r="C609" s="115" t="s">
        <v>5664</v>
      </c>
      <c r="D609" s="112" t="str">
        <f>+"Torre de suspensión tipo S"&amp;IF(MID(C609,3,3)="220","C",IF(MID(C609,3,3)="138","S",""))&amp;IF(MID(C609,10,1)="D",2,1)&amp;" (5°)Tipo S"&amp;IF(MID(C609,3,3)="220","C",IF(MID(C609,3,3)="138","S",""))&amp;IF(MID(C609,10,1)="D",2,1)&amp;RIGHT(C609,2)</f>
        <v>Torre de suspensión tipo SS1 (5°)Tipo SS1+6</v>
      </c>
      <c r="E609" s="140" t="s">
        <v>5072</v>
      </c>
      <c r="F609" s="141">
        <v>0</v>
      </c>
      <c r="G609" s="142">
        <f>VLOOKUP(C609,'[8]Resumen Peso'!$B$1:$D$65536,3,0)*$C$14</f>
        <v>7951.4299206032028</v>
      </c>
      <c r="H609" s="143"/>
      <c r="I609" s="144"/>
      <c r="J609" s="111">
        <f>+VLOOKUP(C609,'[8]Resumen Peso'!$B$1:$D$65536,3,0)</f>
        <v>4936.9576742453501</v>
      </c>
      <c r="N609" s="118"/>
      <c r="O609" s="118"/>
      <c r="P609" s="118"/>
      <c r="Q609" s="118"/>
      <c r="R609" s="118"/>
    </row>
    <row r="610" spans="1:18" x14ac:dyDescent="0.2">
      <c r="A610" s="114"/>
      <c r="B610" s="139">
        <f t="shared" si="9"/>
        <v>594</v>
      </c>
      <c r="C610" s="115" t="s">
        <v>5665</v>
      </c>
      <c r="D610" s="112" t="str">
        <f>+"Torre de ángulo menor tipo A"&amp;IF(MID(C610,3,3)="220","C",IF(MID(C610,3,3)="138","S",""))&amp;IF(MID(C610,10,1)="D",2,1)&amp;" (30°)Tipo A"&amp;IF(MID(C610,3,3)="220","C",IF(MID(C610,3,3)="138","S",""))&amp;IF(MID(C610,10,1)="D",2,1)&amp;RIGHT(C610,2)</f>
        <v>Torre de ángulo menor tipo AS1 (30°)Tipo AS1-3</v>
      </c>
      <c r="E610" s="140" t="s">
        <v>5072</v>
      </c>
      <c r="F610" s="141">
        <v>0</v>
      </c>
      <c r="G610" s="142">
        <f>VLOOKUP(C610,'[8]Resumen Peso'!$B$1:$D$65536,3,0)*$C$14</f>
        <v>8914.1916624160422</v>
      </c>
      <c r="H610" s="143"/>
      <c r="I610" s="144"/>
      <c r="J610" s="111">
        <f>+VLOOKUP(C610,'[8]Resumen Peso'!$B$1:$D$65536,3,0)</f>
        <v>5534.7261281176243</v>
      </c>
      <c r="N610" s="118"/>
      <c r="O610" s="118"/>
      <c r="P610" s="118"/>
      <c r="Q610" s="118"/>
      <c r="R610" s="118"/>
    </row>
    <row r="611" spans="1:18" x14ac:dyDescent="0.2">
      <c r="A611" s="114"/>
      <c r="B611" s="139">
        <f t="shared" si="9"/>
        <v>595</v>
      </c>
      <c r="C611" s="115" t="s">
        <v>5666</v>
      </c>
      <c r="D611" s="112" t="str">
        <f>+"Torre de ángulo menor tipo A"&amp;IF(MID(C611,3,3)="220","C",IF(MID(C611,3,3)="138","S",""))&amp;IF(MID(C611,10,1)="D",2,1)&amp;" (30°)Tipo A"&amp;IF(MID(C611,3,3)="220","C",IF(MID(C611,3,3)="138","S",""))&amp;IF(MID(C611,10,1)="D",2,1)&amp;RIGHT(C611,2)</f>
        <v>Torre de ángulo menor tipo AS1 (30°)Tipo AS1±0</v>
      </c>
      <c r="E611" s="140" t="s">
        <v>5072</v>
      </c>
      <c r="F611" s="141">
        <v>0</v>
      </c>
      <c r="G611" s="142">
        <f>VLOOKUP(C611,'[8]Resumen Peso'!$B$1:$D$65536,3,0)*$C$14</f>
        <v>9893.6644421931651</v>
      </c>
      <c r="H611" s="143"/>
      <c r="I611" s="144"/>
      <c r="J611" s="111">
        <f>+VLOOKUP(C611,'[8]Resumen Peso'!$B$1:$D$65536,3,0)</f>
        <v>6142.8702864790503</v>
      </c>
      <c r="N611" s="118"/>
      <c r="O611" s="118"/>
      <c r="P611" s="118"/>
      <c r="Q611" s="118"/>
      <c r="R611" s="118"/>
    </row>
    <row r="612" spans="1:18" x14ac:dyDescent="0.2">
      <c r="A612" s="114"/>
      <c r="B612" s="139">
        <f t="shared" si="9"/>
        <v>596</v>
      </c>
      <c r="C612" s="115" t="s">
        <v>5667</v>
      </c>
      <c r="D612" s="112" t="str">
        <f>+"Torre de ángulo menor tipo A"&amp;IF(MID(C612,3,3)="220","C",IF(MID(C612,3,3)="138","S",""))&amp;IF(MID(C612,10,1)="D",2,1)&amp;" (30°)Tipo A"&amp;IF(MID(C612,3,3)="220","C",IF(MID(C612,3,3)="138","S",""))&amp;IF(MID(C612,10,1)="D",2,1)&amp;RIGHT(C612,2)</f>
        <v>Torre de ángulo menor tipo AS1 (30°)Tipo AS1+3</v>
      </c>
      <c r="E612" s="140" t="s">
        <v>5072</v>
      </c>
      <c r="F612" s="141">
        <v>0</v>
      </c>
      <c r="G612" s="142">
        <f>VLOOKUP(C612,'[8]Resumen Peso'!$B$1:$D$65536,3,0)*$C$14</f>
        <v>10873.13722197029</v>
      </c>
      <c r="H612" s="143"/>
      <c r="I612" s="144"/>
      <c r="J612" s="111">
        <f>+VLOOKUP(C612,'[8]Resumen Peso'!$B$1:$D$65536,3,0)</f>
        <v>6751.0144448404762</v>
      </c>
      <c r="N612" s="118"/>
      <c r="O612" s="118"/>
      <c r="P612" s="118"/>
      <c r="Q612" s="118"/>
      <c r="R612" s="118"/>
    </row>
    <row r="613" spans="1:18" x14ac:dyDescent="0.2">
      <c r="A613" s="114"/>
      <c r="B613" s="139">
        <f t="shared" si="9"/>
        <v>597</v>
      </c>
      <c r="C613" s="115" t="s">
        <v>5668</v>
      </c>
      <c r="D613" s="112" t="str">
        <f>+"Torre de ángulo mayor tipo B"&amp;IF(MID(C613,3,3)="220","C",IF(MID(C613,3,3)="138","S",""))&amp;IF(MID(C613,10,1)="D",2,1)&amp;" (65°)Tipo B"&amp;IF(MID(C613,3,3)="220","C",IF(MID(C613,3,3)="138","S",""))&amp;IF(MID(C613,10,1)="D",2,1)&amp;RIGHT(C613,2)</f>
        <v>Torre de ángulo mayor tipo BS1 (65°)Tipo BS1-3</v>
      </c>
      <c r="E613" s="140" t="s">
        <v>5072</v>
      </c>
      <c r="F613" s="141">
        <v>0</v>
      </c>
      <c r="G613" s="142">
        <f>VLOOKUP(C613,'[8]Resumen Peso'!$B$1:$D$65536,3,0)*$C$14</f>
        <v>12029.627445947135</v>
      </c>
      <c r="H613" s="143"/>
      <c r="I613" s="144"/>
      <c r="J613" s="111">
        <f>+VLOOKUP(C613,'[8]Resumen Peso'!$B$1:$D$65536,3,0)</f>
        <v>7469.0668383675866</v>
      </c>
      <c r="N613" s="118"/>
      <c r="O613" s="118"/>
      <c r="P613" s="118"/>
      <c r="Q613" s="118"/>
      <c r="R613" s="118"/>
    </row>
    <row r="614" spans="1:18" x14ac:dyDescent="0.2">
      <c r="A614" s="114"/>
      <c r="B614" s="139">
        <f t="shared" si="9"/>
        <v>598</v>
      </c>
      <c r="C614" s="115" t="s">
        <v>5669</v>
      </c>
      <c r="D614" s="112" t="str">
        <f>+"Torre de ángulo mayor tipo B"&amp;IF(MID(C614,3,3)="220","C",IF(MID(C614,3,3)="138","S",""))&amp;IF(MID(C614,10,1)="D",2,1)&amp;" (65°)Tipo B"&amp;IF(MID(C614,3,3)="220","C",IF(MID(C614,3,3)="138","S",""))&amp;IF(MID(C614,10,1)="D",2,1)&amp;RIGHT(C614,2)</f>
        <v>Torre de ángulo mayor tipo BS1 (65°)Tipo BS1±0</v>
      </c>
      <c r="E614" s="140" t="s">
        <v>5072</v>
      </c>
      <c r="F614" s="141">
        <v>0</v>
      </c>
      <c r="G614" s="142">
        <f>VLOOKUP(C614,'[8]Resumen Peso'!$B$1:$D$65536,3,0)*$C$14</f>
        <v>13396.021654729548</v>
      </c>
      <c r="H614" s="143"/>
      <c r="I614" s="144"/>
      <c r="J614" s="111">
        <f>+VLOOKUP(C614,'[8]Resumen Peso'!$B$1:$D$65536,3,0)</f>
        <v>8317.446367892635</v>
      </c>
      <c r="N614" s="118"/>
      <c r="O614" s="118"/>
      <c r="P614" s="118"/>
      <c r="Q614" s="118"/>
      <c r="R614" s="118"/>
    </row>
    <row r="615" spans="1:18" x14ac:dyDescent="0.2">
      <c r="A615" s="114"/>
      <c r="B615" s="139">
        <f t="shared" si="9"/>
        <v>599</v>
      </c>
      <c r="C615" s="115" t="s">
        <v>5670</v>
      </c>
      <c r="D615" s="112" t="str">
        <f>+"Torre de ángulo mayor tipo B"&amp;IF(MID(C615,3,3)="220","C",IF(MID(C615,3,3)="138","S",""))&amp;IF(MID(C615,10,1)="D",2,1)&amp;" (65°)Tipo B"&amp;IF(MID(C615,3,3)="220","C",IF(MID(C615,3,3)="138","S",""))&amp;IF(MID(C615,10,1)="D",2,1)&amp;RIGHT(C615,2)</f>
        <v>Torre de ángulo mayor tipo BS1 (65°)Tipo BS1+3</v>
      </c>
      <c r="E615" s="140" t="s">
        <v>5072</v>
      </c>
      <c r="F615" s="141">
        <v>0</v>
      </c>
      <c r="G615" s="142">
        <f>VLOOKUP(C615,'[8]Resumen Peso'!$B$1:$D$65536,3,0)*$C$14</f>
        <v>15003.544253297096</v>
      </c>
      <c r="H615" s="143"/>
      <c r="I615" s="144"/>
      <c r="J615" s="111">
        <f>+VLOOKUP(C615,'[8]Resumen Peso'!$B$1:$D$65536,3,0)</f>
        <v>9315.5399320397519</v>
      </c>
      <c r="N615" s="118"/>
      <c r="O615" s="118"/>
      <c r="P615" s="118"/>
      <c r="Q615" s="118"/>
      <c r="R615" s="118"/>
    </row>
    <row r="616" spans="1:18" x14ac:dyDescent="0.2">
      <c r="A616" s="114"/>
      <c r="B616" s="139">
        <f t="shared" si="9"/>
        <v>600</v>
      </c>
      <c r="C616" s="115" t="s">
        <v>5671</v>
      </c>
      <c r="D616" s="112" t="str">
        <f>+"Torre de anclaje, retención intermedia y terminal (15°) Tipo R"&amp;IF(MID(C616,3,3)="220","C",IF(MID(C616,3,3)="138","S",""))&amp;IF(MID(C616,10,1)="D",2,1)&amp;RIGHT(C616,2)</f>
        <v>Torre de anclaje, retención intermedia y terminal (15°) Tipo RS1-3</v>
      </c>
      <c r="E616" s="140" t="s">
        <v>5072</v>
      </c>
      <c r="F616" s="141">
        <v>0</v>
      </c>
      <c r="G616" s="142">
        <f>VLOOKUP(C616,'[8]Resumen Peso'!$B$1:$D$65536,3,0)*$C$14</f>
        <v>15488.922305912909</v>
      </c>
      <c r="H616" s="143"/>
      <c r="I616" s="144"/>
      <c r="J616" s="111">
        <f>+VLOOKUP(C616,'[8]Resumen Peso'!$B$1:$D$65536,3,0)</f>
        <v>9616.9059662876043</v>
      </c>
      <c r="N616" s="118"/>
      <c r="O616" s="118"/>
      <c r="P616" s="118"/>
      <c r="Q616" s="118"/>
      <c r="R616" s="118"/>
    </row>
    <row r="617" spans="1:18" x14ac:dyDescent="0.2">
      <c r="A617" s="114"/>
      <c r="B617" s="139">
        <f t="shared" si="9"/>
        <v>601</v>
      </c>
      <c r="C617" s="115" t="s">
        <v>5672</v>
      </c>
      <c r="D617" s="112" t="str">
        <f>+"Torre de anclaje, retención intermedia y terminal (15°) Tipo R"&amp;IF(MID(C617,3,3)="220","C",IF(MID(C617,3,3)="138","S",""))&amp;IF(MID(C617,10,1)="D",2,1)&amp;RIGHT(C617,2)</f>
        <v>Torre de anclaje, retención intermedia y terminal (15°) Tipo RS1±0</v>
      </c>
      <c r="E617" s="140" t="s">
        <v>5072</v>
      </c>
      <c r="F617" s="141">
        <v>0</v>
      </c>
      <c r="G617" s="142">
        <f>VLOOKUP(C617,'[8]Resumen Peso'!$B$1:$D$65536,3,0)*$C$14</f>
        <v>17267.471912946385</v>
      </c>
      <c r="H617" s="143"/>
      <c r="I617" s="144"/>
      <c r="J617" s="111">
        <f>+VLOOKUP(C617,'[8]Resumen Peso'!$B$1:$D$65536,3,0)</f>
        <v>10721.188368213605</v>
      </c>
      <c r="N617" s="118"/>
      <c r="O617" s="118"/>
      <c r="P617" s="118"/>
      <c r="Q617" s="118"/>
      <c r="R617" s="118"/>
    </row>
    <row r="618" spans="1:18" x14ac:dyDescent="0.2">
      <c r="A618" s="114"/>
      <c r="B618" s="139">
        <f t="shared" si="9"/>
        <v>602</v>
      </c>
      <c r="C618" s="115" t="s">
        <v>5673</v>
      </c>
      <c r="D618" s="112" t="str">
        <f>+"Torre de anclaje, retención intermedia y terminal (15°) Tipo R"&amp;IF(MID(C618,3,3)="220","C",IF(MID(C618,3,3)="138","S",""))&amp;IF(MID(C618,10,1)="D",2,1)&amp;RIGHT(C618,2)</f>
        <v>Torre de anclaje, retención intermedia y terminal (15°) Tipo RS1+3</v>
      </c>
      <c r="E618" s="140" t="s">
        <v>5072</v>
      </c>
      <c r="F618" s="141">
        <v>0</v>
      </c>
      <c r="G618" s="142">
        <f>VLOOKUP(C618,'[8]Resumen Peso'!$B$1:$D$65536,3,0)*$C$14</f>
        <v>19046.021519979862</v>
      </c>
      <c r="H618" s="143"/>
      <c r="I618" s="144"/>
      <c r="J618" s="111">
        <f>+VLOOKUP(C618,'[8]Resumen Peso'!$B$1:$D$65536,3,0)</f>
        <v>11825.470770139606</v>
      </c>
      <c r="N618" s="118"/>
      <c r="O618" s="118"/>
      <c r="P618" s="118"/>
      <c r="Q618" s="118"/>
      <c r="R618" s="118"/>
    </row>
    <row r="619" spans="1:18" x14ac:dyDescent="0.2">
      <c r="A619" s="114"/>
      <c r="B619" s="139">
        <f t="shared" si="9"/>
        <v>603</v>
      </c>
      <c r="C619" s="115" t="s">
        <v>5674</v>
      </c>
      <c r="D619" s="112" t="str">
        <f>+"Torre de suspensión tipo S"&amp;IF(MID(C619,3,3)="220","C",IF(MID(C619,3,3)="138","S",""))&amp;IF(MID(C619,10,1)="D",2,1)&amp;" (5°)Tipo S"&amp;IF(MID(C619,3,3)="220","C",IF(MID(C619,3,3)="138","S",""))&amp;IF(MID(C619,10,1)="D",2,1)&amp;RIGHT(C619,2)</f>
        <v>Torre de suspensión tipo SS1 (5°)Tipo SS1-6</v>
      </c>
      <c r="E619" s="140" t="s">
        <v>5072</v>
      </c>
      <c r="F619" s="141">
        <v>0</v>
      </c>
      <c r="G619" s="142">
        <f>VLOOKUP(C619,'[8]Resumen Peso'!$B$1:$D$65536,3,0)*$C$14</f>
        <v>4760.2695326369831</v>
      </c>
      <c r="H619" s="143"/>
      <c r="I619" s="144"/>
      <c r="J619" s="111">
        <f>+VLOOKUP(C619,'[8]Resumen Peso'!$B$1:$D$65536,3,0)</f>
        <v>2955.6003681468214</v>
      </c>
      <c r="N619" s="118"/>
      <c r="O619" s="118"/>
      <c r="P619" s="118"/>
      <c r="Q619" s="118"/>
      <c r="R619" s="118"/>
    </row>
    <row r="620" spans="1:18" x14ac:dyDescent="0.2">
      <c r="A620" s="114"/>
      <c r="B620" s="139">
        <f t="shared" si="9"/>
        <v>604</v>
      </c>
      <c r="C620" s="115" t="s">
        <v>5675</v>
      </c>
      <c r="D620" s="112" t="str">
        <f>+"Torre de suspensión tipo S"&amp;IF(MID(C620,3,3)="220","C",IF(MID(C620,3,3)="138","S",""))&amp;IF(MID(C620,10,1)="D",2,1)&amp;" (5°)Tipo S"&amp;IF(MID(C620,3,3)="220","C",IF(MID(C620,3,3)="138","S",""))&amp;IF(MID(C620,10,1)="D",2,1)&amp;RIGHT(C620,2)</f>
        <v>Torre de suspensión tipo SS1 (5°)Tipo SS1-3</v>
      </c>
      <c r="E620" s="140" t="s">
        <v>5072</v>
      </c>
      <c r="F620" s="141">
        <v>0</v>
      </c>
      <c r="G620" s="142">
        <f>VLOOKUP(C620,'[8]Resumen Peso'!$B$1:$D$65536,3,0)*$C$14</f>
        <v>5446.4345103143851</v>
      </c>
      <c r="H620" s="143"/>
      <c r="I620" s="144"/>
      <c r="J620" s="111">
        <f>+VLOOKUP(C620,'[8]Resumen Peso'!$B$1:$D$65536,3,0)</f>
        <v>3381.6328536454621</v>
      </c>
      <c r="N620" s="118"/>
      <c r="O620" s="118"/>
      <c r="P620" s="118"/>
      <c r="Q620" s="118"/>
      <c r="R620" s="118"/>
    </row>
    <row r="621" spans="1:18" x14ac:dyDescent="0.2">
      <c r="A621" s="114"/>
      <c r="B621" s="139">
        <f t="shared" si="9"/>
        <v>605</v>
      </c>
      <c r="C621" s="115" t="s">
        <v>5676</v>
      </c>
      <c r="D621" s="112" t="str">
        <f>+"Torre de suspensión tipo S"&amp;IF(MID(C621,3,3)="220","C",IF(MID(C621,3,3)="138","S",""))&amp;IF(MID(C621,10,1)="D",2,1)&amp;" (5°)Tipo S"&amp;IF(MID(C621,3,3)="220","C",IF(MID(C621,3,3)="138","S",""))&amp;IF(MID(C621,10,1)="D",2,1)&amp;RIGHT(C621,2)</f>
        <v>Torre de suspensión tipo SS1 (5°)Tipo SS1±0</v>
      </c>
      <c r="E621" s="140" t="s">
        <v>5072</v>
      </c>
      <c r="F621" s="141">
        <v>0</v>
      </c>
      <c r="G621" s="142">
        <f>VLOOKUP(C621,'[8]Resumen Peso'!$B$1:$D$65536,3,0)*$C$14</f>
        <v>6126.473014976812</v>
      </c>
      <c r="H621" s="143"/>
      <c r="I621" s="144"/>
      <c r="J621" s="111">
        <f>+VLOOKUP(C621,'[8]Resumen Peso'!$B$1:$D$65536,3,0)</f>
        <v>3803.8614776664367</v>
      </c>
      <c r="N621" s="118"/>
      <c r="O621" s="118"/>
      <c r="P621" s="118"/>
      <c r="Q621" s="118"/>
      <c r="R621" s="118"/>
    </row>
    <row r="622" spans="1:18" x14ac:dyDescent="0.2">
      <c r="A622" s="114"/>
      <c r="B622" s="139">
        <f t="shared" si="9"/>
        <v>606</v>
      </c>
      <c r="C622" s="115" t="s">
        <v>5677</v>
      </c>
      <c r="D622" s="112" t="str">
        <f>+"Torre de suspensión tipo S"&amp;IF(MID(C622,3,3)="220","C",IF(MID(C622,3,3)="138","S",""))&amp;IF(MID(C622,10,1)="D",2,1)&amp;" (5°)Tipo S"&amp;IF(MID(C622,3,3)="220","C",IF(MID(C622,3,3)="138","S",""))&amp;IF(MID(C622,10,1)="D",2,1)&amp;RIGHT(C622,2)</f>
        <v>Torre de suspensión tipo SS1 (5°)Tipo SS1+3</v>
      </c>
      <c r="E622" s="140" t="s">
        <v>5072</v>
      </c>
      <c r="F622" s="141">
        <v>0</v>
      </c>
      <c r="G622" s="142">
        <f>VLOOKUP(C622,'[8]Resumen Peso'!$B$1:$D$65536,3,0)*$C$14</f>
        <v>6800.385046624262</v>
      </c>
      <c r="H622" s="143"/>
      <c r="I622" s="144"/>
      <c r="J622" s="111">
        <f>+VLOOKUP(C622,'[8]Resumen Peso'!$B$1:$D$65536,3,0)</f>
        <v>4222.2862402097453</v>
      </c>
      <c r="N622" s="118"/>
      <c r="O622" s="118"/>
      <c r="P622" s="118"/>
      <c r="Q622" s="118"/>
      <c r="R622" s="118"/>
    </row>
    <row r="623" spans="1:18" x14ac:dyDescent="0.2">
      <c r="A623" s="114"/>
      <c r="B623" s="139">
        <f t="shared" si="9"/>
        <v>607</v>
      </c>
      <c r="C623" s="115" t="s">
        <v>5678</v>
      </c>
      <c r="D623" s="112" t="str">
        <f>+"Torre de suspensión tipo S"&amp;IF(MID(C623,3,3)="220","C",IF(MID(C623,3,3)="138","S",""))&amp;IF(MID(C623,10,1)="D",2,1)&amp;" (5°)Tipo S"&amp;IF(MID(C623,3,3)="220","C",IF(MID(C623,3,3)="138","S",""))&amp;IF(MID(C623,10,1)="D",2,1)&amp;RIGHT(C623,2)</f>
        <v>Torre de suspensión tipo SS1 (5°)Tipo SS1+6</v>
      </c>
      <c r="E623" s="140" t="s">
        <v>5072</v>
      </c>
      <c r="F623" s="141">
        <v>0</v>
      </c>
      <c r="G623" s="142">
        <f>VLOOKUP(C623,'[8]Resumen Peso'!$B$1:$D$65536,3,0)*$C$14</f>
        <v>7474.2970782717102</v>
      </c>
      <c r="H623" s="143"/>
      <c r="I623" s="144"/>
      <c r="J623" s="111">
        <f>+VLOOKUP(C623,'[8]Resumen Peso'!$B$1:$D$65536,3,0)</f>
        <v>4640.7110027530525</v>
      </c>
      <c r="N623" s="118"/>
      <c r="O623" s="118"/>
      <c r="P623" s="118"/>
      <c r="Q623" s="118"/>
      <c r="R623" s="118"/>
    </row>
    <row r="624" spans="1:18" x14ac:dyDescent="0.2">
      <c r="A624" s="114"/>
      <c r="B624" s="139">
        <f t="shared" si="9"/>
        <v>608</v>
      </c>
      <c r="C624" s="115" t="s">
        <v>5679</v>
      </c>
      <c r="D624" s="112" t="str">
        <f>+"Torre de ángulo menor tipo A"&amp;IF(MID(C624,3,3)="220","C",IF(MID(C624,3,3)="138","S",""))&amp;IF(MID(C624,10,1)="D",2,1)&amp;" (30°)Tipo A"&amp;IF(MID(C624,3,3)="220","C",IF(MID(C624,3,3)="138","S",""))&amp;IF(MID(C624,10,1)="D",2,1)&amp;RIGHT(C624,2)</f>
        <v>Torre de ángulo menor tipo AS1 (30°)Tipo AS1-3</v>
      </c>
      <c r="E624" s="140" t="s">
        <v>5072</v>
      </c>
      <c r="F624" s="141">
        <v>0</v>
      </c>
      <c r="G624" s="142">
        <f>VLOOKUP(C624,'[8]Resumen Peso'!$B$1:$D$65536,3,0)*$C$14</f>
        <v>8379.2874190980547</v>
      </c>
      <c r="H624" s="143"/>
      <c r="I624" s="144"/>
      <c r="J624" s="111">
        <f>+VLOOKUP(C624,'[8]Resumen Peso'!$B$1:$D$65536,3,0)</f>
        <v>5202.6098125109838</v>
      </c>
      <c r="N624" s="118"/>
      <c r="O624" s="118"/>
      <c r="P624" s="118"/>
      <c r="Q624" s="118"/>
      <c r="R624" s="118"/>
    </row>
    <row r="625" spans="1:18" x14ac:dyDescent="0.2">
      <c r="A625" s="114"/>
      <c r="B625" s="139">
        <f t="shared" si="9"/>
        <v>609</v>
      </c>
      <c r="C625" s="115" t="s">
        <v>5680</v>
      </c>
      <c r="D625" s="112" t="str">
        <f>+"Torre de ángulo menor tipo A"&amp;IF(MID(C625,3,3)="220","C",IF(MID(C625,3,3)="138","S",""))&amp;IF(MID(C625,10,1)="D",2,1)&amp;" (30°)Tipo A"&amp;IF(MID(C625,3,3)="220","C",IF(MID(C625,3,3)="138","S",""))&amp;IF(MID(C625,10,1)="D",2,1)&amp;RIGHT(C625,2)</f>
        <v>Torre de ángulo menor tipo AS1 (30°)Tipo AS1±0</v>
      </c>
      <c r="E625" s="140" t="s">
        <v>5072</v>
      </c>
      <c r="F625" s="141">
        <v>0</v>
      </c>
      <c r="G625" s="142">
        <f>VLOOKUP(C625,'[8]Resumen Peso'!$B$1:$D$65536,3,0)*$C$14</f>
        <v>9299.986036734801</v>
      </c>
      <c r="H625" s="143"/>
      <c r="I625" s="144"/>
      <c r="J625" s="111">
        <f>+VLOOKUP(C625,'[8]Resumen Peso'!$B$1:$D$65536,3,0)</f>
        <v>5774.2617230976512</v>
      </c>
      <c r="N625" s="118"/>
      <c r="O625" s="118"/>
      <c r="P625" s="118"/>
      <c r="Q625" s="118"/>
      <c r="R625" s="118"/>
    </row>
    <row r="626" spans="1:18" x14ac:dyDescent="0.2">
      <c r="A626" s="114"/>
      <c r="B626" s="139">
        <f t="shared" si="9"/>
        <v>610</v>
      </c>
      <c r="C626" s="115" t="s">
        <v>5681</v>
      </c>
      <c r="D626" s="112" t="str">
        <f>+"Torre de ángulo menor tipo A"&amp;IF(MID(C626,3,3)="220","C",IF(MID(C626,3,3)="138","S",""))&amp;IF(MID(C626,10,1)="D",2,1)&amp;" (30°)Tipo A"&amp;IF(MID(C626,3,3)="220","C",IF(MID(C626,3,3)="138","S",""))&amp;IF(MID(C626,10,1)="D",2,1)&amp;RIGHT(C626,2)</f>
        <v>Torre de ángulo menor tipo AS1 (30°)Tipo AS1+3</v>
      </c>
      <c r="E626" s="140" t="s">
        <v>5072</v>
      </c>
      <c r="F626" s="141">
        <v>0</v>
      </c>
      <c r="G626" s="142">
        <f>VLOOKUP(C626,'[8]Resumen Peso'!$B$1:$D$65536,3,0)*$C$14</f>
        <v>10220.684654371546</v>
      </c>
      <c r="H626" s="143"/>
      <c r="I626" s="144"/>
      <c r="J626" s="111">
        <f>+VLOOKUP(C626,'[8]Resumen Peso'!$B$1:$D$65536,3,0)</f>
        <v>6345.9136336843185</v>
      </c>
      <c r="N626" s="118"/>
      <c r="O626" s="118"/>
      <c r="P626" s="118"/>
      <c r="Q626" s="118"/>
      <c r="R626" s="118"/>
    </row>
    <row r="627" spans="1:18" x14ac:dyDescent="0.2">
      <c r="A627" s="114"/>
      <c r="B627" s="139">
        <f t="shared" si="9"/>
        <v>611</v>
      </c>
      <c r="C627" s="115" t="s">
        <v>5682</v>
      </c>
      <c r="D627" s="112" t="str">
        <f>+"Torre de ángulo mayor tipo B"&amp;IF(MID(C627,3,3)="220","C",IF(MID(C627,3,3)="138","S",""))&amp;IF(MID(C627,10,1)="D",2,1)&amp;" (65°)Tipo B"&amp;IF(MID(C627,3,3)="220","C",IF(MID(C627,3,3)="138","S",""))&amp;IF(MID(C627,10,1)="D",2,1)&amp;RIGHT(C627,2)</f>
        <v>Torre de ángulo mayor tipo BS1 (65°)Tipo BS1-3</v>
      </c>
      <c r="E627" s="140" t="s">
        <v>5072</v>
      </c>
      <c r="F627" s="141">
        <v>0</v>
      </c>
      <c r="G627" s="142">
        <f>VLOOKUP(C627,'[8]Resumen Peso'!$B$1:$D$65536,3,0)*$C$14</f>
        <v>11307.778622177551</v>
      </c>
      <c r="H627" s="143"/>
      <c r="I627" s="144"/>
      <c r="J627" s="111">
        <f>+VLOOKUP(C627,'[8]Resumen Peso'!$B$1:$D$65536,3,0)</f>
        <v>7020.8786350206501</v>
      </c>
      <c r="N627" s="118"/>
      <c r="O627" s="118"/>
      <c r="P627" s="118"/>
      <c r="Q627" s="118"/>
      <c r="R627" s="118"/>
    </row>
    <row r="628" spans="1:18" x14ac:dyDescent="0.2">
      <c r="A628" s="114"/>
      <c r="B628" s="139">
        <f t="shared" si="9"/>
        <v>612</v>
      </c>
      <c r="C628" s="115" t="s">
        <v>5683</v>
      </c>
      <c r="D628" s="112" t="str">
        <f>+"Torre de ángulo mayor tipo B"&amp;IF(MID(C628,3,3)="220","C",IF(MID(C628,3,3)="138","S",""))&amp;IF(MID(C628,10,1)="D",2,1)&amp;" (65°)Tipo B"&amp;IF(MID(C628,3,3)="220","C",IF(MID(C628,3,3)="138","S",""))&amp;IF(MID(C628,10,1)="D",2,1)&amp;RIGHT(C628,2)</f>
        <v>Torre de ángulo mayor tipo BS1 (65°)Tipo BS1±0</v>
      </c>
      <c r="E628" s="140" t="s">
        <v>5072</v>
      </c>
      <c r="F628" s="141">
        <v>0</v>
      </c>
      <c r="G628" s="142">
        <f>VLOOKUP(C628,'[8]Resumen Peso'!$B$1:$D$65536,3,0)*$C$14</f>
        <v>12592.181093738922</v>
      </c>
      <c r="H628" s="143"/>
      <c r="I628" s="144"/>
      <c r="J628" s="111">
        <f>+VLOOKUP(C628,'[8]Resumen Peso'!$B$1:$D$65536,3,0)</f>
        <v>7818.3503730742204</v>
      </c>
      <c r="N628" s="118"/>
      <c r="O628" s="118"/>
      <c r="P628" s="118"/>
      <c r="Q628" s="118"/>
      <c r="R628" s="118"/>
    </row>
    <row r="629" spans="1:18" x14ac:dyDescent="0.2">
      <c r="A629" s="114"/>
      <c r="B629" s="139">
        <f t="shared" si="9"/>
        <v>613</v>
      </c>
      <c r="C629" s="115" t="s">
        <v>5684</v>
      </c>
      <c r="D629" s="112" t="str">
        <f>+"Torre de ángulo mayor tipo B"&amp;IF(MID(C629,3,3)="220","C",IF(MID(C629,3,3)="138","S",""))&amp;IF(MID(C629,10,1)="D",2,1)&amp;" (65°)Tipo B"&amp;IF(MID(C629,3,3)="220","C",IF(MID(C629,3,3)="138","S",""))&amp;IF(MID(C629,10,1)="D",2,1)&amp;RIGHT(C629,2)</f>
        <v>Torre de ángulo mayor tipo BS1 (65°)Tipo BS1+3</v>
      </c>
      <c r="E629" s="140" t="s">
        <v>5072</v>
      </c>
      <c r="F629" s="141">
        <v>0</v>
      </c>
      <c r="G629" s="142">
        <f>VLOOKUP(C629,'[8]Resumen Peso'!$B$1:$D$65536,3,0)*$C$14</f>
        <v>14103.242824987594</v>
      </c>
      <c r="H629" s="143"/>
      <c r="I629" s="144"/>
      <c r="J629" s="111">
        <f>+VLOOKUP(C629,'[8]Resumen Peso'!$B$1:$D$65536,3,0)</f>
        <v>8756.5524178431278</v>
      </c>
      <c r="N629" s="118"/>
      <c r="O629" s="118"/>
      <c r="P629" s="118"/>
      <c r="Q629" s="118"/>
      <c r="R629" s="118"/>
    </row>
    <row r="630" spans="1:18" x14ac:dyDescent="0.2">
      <c r="A630" s="114"/>
      <c r="B630" s="139">
        <f t="shared" si="9"/>
        <v>614</v>
      </c>
      <c r="C630" s="115" t="s">
        <v>5685</v>
      </c>
      <c r="D630" s="112" t="str">
        <f>+"Torre de anclaje, retención intermedia y terminal (15°) Tipo R"&amp;IF(MID(C630,3,3)="220","C",IF(MID(C630,3,3)="138","S",""))&amp;IF(MID(C630,10,1)="D",2,1)&amp;RIGHT(C630,2)</f>
        <v>Torre de anclaje, retención intermedia y terminal (15°) Tipo RS1-3</v>
      </c>
      <c r="E630" s="140" t="s">
        <v>5072</v>
      </c>
      <c r="F630" s="141">
        <v>0</v>
      </c>
      <c r="G630" s="142">
        <f>VLOOKUP(C630,'[8]Resumen Peso'!$B$1:$D$65536,3,0)*$C$14</f>
        <v>14559.495322557032</v>
      </c>
      <c r="H630" s="143"/>
      <c r="I630" s="144"/>
      <c r="J630" s="111">
        <f>+VLOOKUP(C630,'[8]Resumen Peso'!$B$1:$D$65536,3,0)</f>
        <v>9039.834706910724</v>
      </c>
      <c r="N630" s="118"/>
      <c r="O630" s="118"/>
      <c r="P630" s="118"/>
      <c r="Q630" s="118"/>
      <c r="R630" s="118"/>
    </row>
    <row r="631" spans="1:18" x14ac:dyDescent="0.2">
      <c r="A631" s="114"/>
      <c r="B631" s="139">
        <f t="shared" si="9"/>
        <v>615</v>
      </c>
      <c r="C631" s="115" t="s">
        <v>5686</v>
      </c>
      <c r="D631" s="112" t="str">
        <f>+"Torre de anclaje, retención intermedia y terminal (15°) Tipo R"&amp;IF(MID(C631,3,3)="220","C",IF(MID(C631,3,3)="138","S",""))&amp;IF(MID(C631,10,1)="D",2,1)&amp;RIGHT(C631,2)</f>
        <v>Torre de anclaje, retención intermedia y terminal (15°) Tipo RS1±0</v>
      </c>
      <c r="E631" s="140" t="s">
        <v>5072</v>
      </c>
      <c r="F631" s="141">
        <v>0</v>
      </c>
      <c r="G631" s="142">
        <f>VLOOKUP(C631,'[8]Resumen Peso'!$B$1:$D$65536,3,0)*$C$14</f>
        <v>16231.321429829466</v>
      </c>
      <c r="H631" s="143"/>
      <c r="I631" s="144"/>
      <c r="J631" s="111">
        <f>+VLOOKUP(C631,'[8]Resumen Peso'!$B$1:$D$65536,3,0)</f>
        <v>10077.853630892669</v>
      </c>
      <c r="N631" s="118"/>
      <c r="O631" s="118"/>
      <c r="P631" s="118"/>
      <c r="Q631" s="118"/>
      <c r="R631" s="118"/>
    </row>
    <row r="632" spans="1:18" x14ac:dyDescent="0.2">
      <c r="A632" s="114"/>
      <c r="B632" s="139">
        <f t="shared" si="9"/>
        <v>616</v>
      </c>
      <c r="C632" s="115" t="s">
        <v>5687</v>
      </c>
      <c r="D632" s="112" t="str">
        <f>+"Torre de anclaje, retención intermedia y terminal (15°) Tipo R"&amp;IF(MID(C632,3,3)="220","C",IF(MID(C632,3,3)="138","S",""))&amp;IF(MID(C632,10,1)="D",2,1)&amp;RIGHT(C632,2)</f>
        <v>Torre de anclaje, retención intermedia y terminal (15°) Tipo RS1+3</v>
      </c>
      <c r="E632" s="140" t="s">
        <v>5072</v>
      </c>
      <c r="F632" s="141">
        <v>0</v>
      </c>
      <c r="G632" s="142">
        <f>VLOOKUP(C632,'[8]Resumen Peso'!$B$1:$D$65536,3,0)*$C$14</f>
        <v>17903.147537101901</v>
      </c>
      <c r="H632" s="143"/>
      <c r="I632" s="144"/>
      <c r="J632" s="111">
        <f>+VLOOKUP(C632,'[8]Resumen Peso'!$B$1:$D$65536,3,0)</f>
        <v>11115.872554874613</v>
      </c>
      <c r="N632" s="118"/>
      <c r="O632" s="118"/>
      <c r="P632" s="118"/>
      <c r="Q632" s="118"/>
      <c r="R632" s="118"/>
    </row>
    <row r="633" spans="1:18" x14ac:dyDescent="0.2">
      <c r="A633" s="114"/>
      <c r="B633" s="139">
        <f t="shared" si="9"/>
        <v>617</v>
      </c>
      <c r="C633" s="115" t="s">
        <v>5688</v>
      </c>
      <c r="D633" s="112" t="str">
        <f>+"Torre de suspensión tipo S"&amp;IF(MID(C633,3,3)="220","C",IF(MID(C633,3,3)="138","S",""))&amp;IF(MID(C633,10,1)="D",2,1)&amp;" (5°)Tipo S"&amp;IF(MID(C633,3,3)="220","C",IF(MID(C633,3,3)="138","S",""))&amp;IF(MID(C633,10,1)="D",2,1)&amp;RIGHT(C633,2)</f>
        <v>Torre de suspensión tipo SS2 (5°)Tipo SS2-6</v>
      </c>
      <c r="E633" s="140" t="s">
        <v>5072</v>
      </c>
      <c r="F633" s="141">
        <v>0</v>
      </c>
      <c r="G633" s="142">
        <f>VLOOKUP(C633,'[8]Resumen Peso'!$B$1:$D$65536,3,0)*$C$14</f>
        <v>7661.1551231776175</v>
      </c>
      <c r="H633" s="143"/>
      <c r="I633" s="144"/>
      <c r="J633" s="111">
        <f>+VLOOKUP(C633,'[8]Resumen Peso'!$B$1:$D$65536,3,0)</f>
        <v>4756.7291614998658</v>
      </c>
      <c r="N633" s="118"/>
      <c r="O633" s="118"/>
      <c r="P633" s="118"/>
      <c r="Q633" s="118"/>
      <c r="R633" s="118"/>
    </row>
    <row r="634" spans="1:18" x14ac:dyDescent="0.2">
      <c r="A634" s="114"/>
      <c r="B634" s="139">
        <f t="shared" si="9"/>
        <v>618</v>
      </c>
      <c r="C634" s="115" t="s">
        <v>5689</v>
      </c>
      <c r="D634" s="112" t="str">
        <f>+"Torre de suspensión tipo S"&amp;IF(MID(C634,3,3)="220","C",IF(MID(C634,3,3)="138","S",""))&amp;IF(MID(C634,10,1)="D",2,1)&amp;" (5°)Tipo S"&amp;IF(MID(C634,3,3)="220","C",IF(MID(C634,3,3)="138","S",""))&amp;IF(MID(C634,10,1)="D",2,1)&amp;RIGHT(C634,2)</f>
        <v>Torre de suspensión tipo SS2 (5°)Tipo SS2-3</v>
      </c>
      <c r="E634" s="140" t="s">
        <v>5072</v>
      </c>
      <c r="F634" s="141">
        <v>0</v>
      </c>
      <c r="G634" s="142">
        <f>VLOOKUP(C634,'[8]Resumen Peso'!$B$1:$D$65536,3,0)*$C$14</f>
        <v>8765.4657715635803</v>
      </c>
      <c r="H634" s="143"/>
      <c r="I634" s="144"/>
      <c r="J634" s="111">
        <f>+VLOOKUP(C634,'[8]Resumen Peso'!$B$1:$D$65536,3,0)</f>
        <v>5442.3838154097566</v>
      </c>
      <c r="N634" s="118"/>
      <c r="O634" s="118"/>
      <c r="P634" s="118"/>
      <c r="Q634" s="118"/>
      <c r="R634" s="118"/>
    </row>
    <row r="635" spans="1:18" x14ac:dyDescent="0.2">
      <c r="A635" s="114"/>
      <c r="B635" s="139">
        <f t="shared" si="9"/>
        <v>619</v>
      </c>
      <c r="C635" s="115" t="s">
        <v>5690</v>
      </c>
      <c r="D635" s="112" t="str">
        <f>+"Torre de suspensión tipo S"&amp;IF(MID(C635,3,3)="220","C",IF(MID(C635,3,3)="138","S",""))&amp;IF(MID(C635,10,1)="D",2,1)&amp;" (5°)Tipo S"&amp;IF(MID(C635,3,3)="220","C",IF(MID(C635,3,3)="138","S",""))&amp;IF(MID(C635,10,1)="D",2,1)&amp;RIGHT(C635,2)</f>
        <v>Torre de suspensión tipo SS2 (5°)Tipo SS2±0</v>
      </c>
      <c r="E635" s="140" t="s">
        <v>5072</v>
      </c>
      <c r="F635" s="141">
        <v>0</v>
      </c>
      <c r="G635" s="142">
        <f>VLOOKUP(C635,'[8]Resumen Peso'!$B$1:$D$65536,3,0)*$C$14</f>
        <v>9859.9165034460966</v>
      </c>
      <c r="H635" s="143"/>
      <c r="I635" s="144"/>
      <c r="J635" s="111">
        <f>+VLOOKUP(C635,'[8]Resumen Peso'!$B$1:$D$65536,3,0)</f>
        <v>6121.9165527668802</v>
      </c>
      <c r="N635" s="118"/>
      <c r="O635" s="118"/>
      <c r="P635" s="118"/>
      <c r="Q635" s="118"/>
      <c r="R635" s="118"/>
    </row>
    <row r="636" spans="1:18" x14ac:dyDescent="0.2">
      <c r="A636" s="114"/>
      <c r="B636" s="139">
        <f t="shared" si="9"/>
        <v>620</v>
      </c>
      <c r="C636" s="115" t="s">
        <v>5691</v>
      </c>
      <c r="D636" s="112" t="str">
        <f>+"Torre de suspensión tipo S"&amp;IF(MID(C636,3,3)="220","C",IF(MID(C636,3,3)="138","S",""))&amp;IF(MID(C636,10,1)="D",2,1)&amp;" (5°)Tipo S"&amp;IF(MID(C636,3,3)="220","C",IF(MID(C636,3,3)="138","S",""))&amp;IF(MID(C636,10,1)="D",2,1)&amp;RIGHT(C636,2)</f>
        <v>Torre de suspensión tipo SS2 (5°)Tipo SS2+3</v>
      </c>
      <c r="E636" s="140" t="s">
        <v>5072</v>
      </c>
      <c r="F636" s="141">
        <v>0</v>
      </c>
      <c r="G636" s="142">
        <f>VLOOKUP(C636,'[8]Resumen Peso'!$B$1:$D$65536,3,0)*$C$14</f>
        <v>10944.507318825168</v>
      </c>
      <c r="H636" s="143"/>
      <c r="I636" s="144"/>
      <c r="J636" s="111">
        <f>+VLOOKUP(C636,'[8]Resumen Peso'!$B$1:$D$65536,3,0)</f>
        <v>6795.3273735712373</v>
      </c>
      <c r="N636" s="118"/>
      <c r="O636" s="118"/>
      <c r="P636" s="118"/>
      <c r="Q636" s="118"/>
      <c r="R636" s="118"/>
    </row>
    <row r="637" spans="1:18" x14ac:dyDescent="0.2">
      <c r="A637" s="114"/>
      <c r="B637" s="139">
        <f t="shared" si="9"/>
        <v>621</v>
      </c>
      <c r="C637" s="115" t="s">
        <v>5692</v>
      </c>
      <c r="D637" s="112" t="str">
        <f>+"Torre de suspensión tipo S"&amp;IF(MID(C637,3,3)="220","C",IF(MID(C637,3,3)="138","S",""))&amp;IF(MID(C637,10,1)="D",2,1)&amp;" (5°)Tipo S"&amp;IF(MID(C637,3,3)="220","C",IF(MID(C637,3,3)="138","S",""))&amp;IF(MID(C637,10,1)="D",2,1)&amp;RIGHT(C637,2)</f>
        <v>Torre de suspensión tipo SS2 (5°)Tipo SS2+6</v>
      </c>
      <c r="E637" s="140" t="s">
        <v>5072</v>
      </c>
      <c r="F637" s="141">
        <v>0</v>
      </c>
      <c r="G637" s="142">
        <f>VLOOKUP(C637,'[8]Resumen Peso'!$B$1:$D$65536,3,0)*$C$14</f>
        <v>12029.098134204238</v>
      </c>
      <c r="H637" s="143"/>
      <c r="I637" s="144"/>
      <c r="J637" s="111">
        <f>+VLOOKUP(C637,'[8]Resumen Peso'!$B$1:$D$65536,3,0)</f>
        <v>7468.7381943755936</v>
      </c>
      <c r="N637" s="118"/>
      <c r="O637" s="118"/>
      <c r="P637" s="118"/>
      <c r="Q637" s="118"/>
      <c r="R637" s="118"/>
    </row>
    <row r="638" spans="1:18" x14ac:dyDescent="0.2">
      <c r="A638" s="114"/>
      <c r="B638" s="139">
        <f t="shared" si="9"/>
        <v>622</v>
      </c>
      <c r="C638" s="115" t="s">
        <v>5693</v>
      </c>
      <c r="D638" s="112" t="str">
        <f>+"Torre de ángulo menor tipo A"&amp;IF(MID(C638,3,3)="220","C",IF(MID(C638,3,3)="138","S",""))&amp;IF(MID(C638,10,1)="D",2,1)&amp;" (30°)Tipo A"&amp;IF(MID(C638,3,3)="220","C",IF(MID(C638,3,3)="138","S",""))&amp;IF(MID(C638,10,1)="D",2,1)&amp;RIGHT(C638,2)</f>
        <v>Torre de ángulo menor tipo AS2 (30°)Tipo AS2-3</v>
      </c>
      <c r="E638" s="140" t="s">
        <v>5072</v>
      </c>
      <c r="F638" s="141">
        <v>0</v>
      </c>
      <c r="G638" s="142">
        <f>VLOOKUP(C638,'[8]Resumen Peso'!$B$1:$D$65536,3,0)*$C$14</f>
        <v>13485.585280260289</v>
      </c>
      <c r="H638" s="143"/>
      <c r="I638" s="144"/>
      <c r="J638" s="111">
        <f>+VLOOKUP(C638,'[8]Resumen Peso'!$B$1:$D$65536,3,0)</f>
        <v>8373.0554637172118</v>
      </c>
      <c r="N638" s="118"/>
      <c r="O638" s="118"/>
      <c r="P638" s="118"/>
      <c r="Q638" s="118"/>
      <c r="R638" s="118"/>
    </row>
    <row r="639" spans="1:18" x14ac:dyDescent="0.2">
      <c r="A639" s="114"/>
      <c r="B639" s="139">
        <f t="shared" si="9"/>
        <v>623</v>
      </c>
      <c r="C639" s="115" t="s">
        <v>5694</v>
      </c>
      <c r="D639" s="112" t="str">
        <f>+"Torre de ángulo menor tipo A"&amp;IF(MID(C639,3,3)="220","C",IF(MID(C639,3,3)="138","S",""))&amp;IF(MID(C639,10,1)="D",2,1)&amp;" (30°)Tipo A"&amp;IF(MID(C639,3,3)="220","C",IF(MID(C639,3,3)="138","S",""))&amp;IF(MID(C639,10,1)="D",2,1)&amp;RIGHT(C639,2)</f>
        <v>Torre de ángulo menor tipo AS2 (30°)Tipo AS2±0</v>
      </c>
      <c r="E639" s="140" t="s">
        <v>5072</v>
      </c>
      <c r="F639" s="141">
        <v>0</v>
      </c>
      <c r="G639" s="142">
        <f>VLOOKUP(C639,'[8]Resumen Peso'!$B$1:$D$65536,3,0)*$C$14</f>
        <v>14967.353252231174</v>
      </c>
      <c r="H639" s="143"/>
      <c r="I639" s="144"/>
      <c r="J639" s="111">
        <f>+VLOOKUP(C639,'[8]Resumen Peso'!$B$1:$D$65536,3,0)</f>
        <v>9293.0693271001237</v>
      </c>
      <c r="N639" s="118"/>
      <c r="O639" s="118"/>
      <c r="P639" s="118"/>
      <c r="Q639" s="118"/>
      <c r="R639" s="118"/>
    </row>
    <row r="640" spans="1:18" x14ac:dyDescent="0.2">
      <c r="A640" s="114"/>
      <c r="B640" s="139">
        <f t="shared" si="9"/>
        <v>624</v>
      </c>
      <c r="C640" s="115" t="s">
        <v>5695</v>
      </c>
      <c r="D640" s="112" t="str">
        <f>+"Torre de ángulo menor tipo A"&amp;IF(MID(C640,3,3)="220","C",IF(MID(C640,3,3)="138","S",""))&amp;IF(MID(C640,10,1)="D",2,1)&amp;" (30°)Tipo A"&amp;IF(MID(C640,3,3)="220","C",IF(MID(C640,3,3)="138","S",""))&amp;IF(MID(C640,10,1)="D",2,1)&amp;RIGHT(C640,2)</f>
        <v>Torre de ángulo menor tipo AS2 (30°)Tipo AS2+3</v>
      </c>
      <c r="E640" s="140" t="s">
        <v>5072</v>
      </c>
      <c r="F640" s="141">
        <v>0</v>
      </c>
      <c r="G640" s="142">
        <f>VLOOKUP(C640,'[8]Resumen Peso'!$B$1:$D$65536,3,0)*$C$14</f>
        <v>16449.121224202059</v>
      </c>
      <c r="H640" s="143"/>
      <c r="I640" s="144"/>
      <c r="J640" s="111">
        <f>+VLOOKUP(C640,'[8]Resumen Peso'!$B$1:$D$65536,3,0)</f>
        <v>10213.083190483036</v>
      </c>
      <c r="N640" s="118"/>
      <c r="O640" s="118"/>
      <c r="P640" s="118"/>
      <c r="Q640" s="118"/>
      <c r="R640" s="118"/>
    </row>
    <row r="641" spans="1:18" x14ac:dyDescent="0.2">
      <c r="A641" s="114"/>
      <c r="B641" s="139">
        <f t="shared" si="9"/>
        <v>625</v>
      </c>
      <c r="C641" s="115" t="s">
        <v>5696</v>
      </c>
      <c r="D641" s="112" t="str">
        <f>+"Torre de ángulo mayor tipo B"&amp;IF(MID(C641,3,3)="220","C",IF(MID(C641,3,3)="138","S",""))&amp;IF(MID(C641,10,1)="D",2,1)&amp;" (65°)Tipo B"&amp;IF(MID(C641,3,3)="220","C",IF(MID(C641,3,3)="138","S",""))&amp;IF(MID(C641,10,1)="D",2,1)&amp;RIGHT(C641,2)</f>
        <v>Torre de ángulo mayor tipo BS2 (65°)Tipo BS2-3</v>
      </c>
      <c r="E641" s="140" t="s">
        <v>5072</v>
      </c>
      <c r="F641" s="141">
        <v>0</v>
      </c>
      <c r="G641" s="142">
        <f>VLOOKUP(C641,'[8]Resumen Peso'!$B$1:$D$65536,3,0)*$C$14</f>
        <v>18198.685080561871</v>
      </c>
      <c r="H641" s="143"/>
      <c r="I641" s="144"/>
      <c r="J641" s="111">
        <f>+VLOOKUP(C641,'[8]Resumen Peso'!$B$1:$D$65536,3,0)</f>
        <v>11299.368650266426</v>
      </c>
      <c r="N641" s="118"/>
      <c r="O641" s="118"/>
      <c r="P641" s="118"/>
      <c r="Q641" s="118"/>
      <c r="R641" s="118"/>
    </row>
    <row r="642" spans="1:18" x14ac:dyDescent="0.2">
      <c r="A642" s="114"/>
      <c r="B642" s="139">
        <f t="shared" si="9"/>
        <v>626</v>
      </c>
      <c r="C642" s="115" t="s">
        <v>5697</v>
      </c>
      <c r="D642" s="112" t="str">
        <f>+"Torre de ángulo mayor tipo B"&amp;IF(MID(C642,3,3)="220","C",IF(MID(C642,3,3)="138","S",""))&amp;IF(MID(C642,10,1)="D",2,1)&amp;" (65°)Tipo B"&amp;IF(MID(C642,3,3)="220","C",IF(MID(C642,3,3)="138","S",""))&amp;IF(MID(C642,10,1)="D",2,1)&amp;RIGHT(C642,2)</f>
        <v>Torre de ángulo mayor tipo BS2 (65°)Tipo BS2±0</v>
      </c>
      <c r="E642" s="140" t="s">
        <v>5072</v>
      </c>
      <c r="F642" s="141">
        <v>0</v>
      </c>
      <c r="G642" s="142">
        <f>VLOOKUP(C642,'[8]Resumen Peso'!$B$1:$D$65536,3,0)*$C$14</f>
        <v>20265.796303521012</v>
      </c>
      <c r="H642" s="143"/>
      <c r="I642" s="144"/>
      <c r="J642" s="111">
        <f>+VLOOKUP(C642,'[8]Resumen Peso'!$B$1:$D$65536,3,0)</f>
        <v>12582.815868893569</v>
      </c>
      <c r="N642" s="118"/>
      <c r="O642" s="118"/>
      <c r="P642" s="118"/>
      <c r="Q642" s="118"/>
      <c r="R642" s="118"/>
    </row>
    <row r="643" spans="1:18" x14ac:dyDescent="0.2">
      <c r="A643" s="114"/>
      <c r="B643" s="139">
        <f t="shared" si="9"/>
        <v>627</v>
      </c>
      <c r="C643" s="115" t="s">
        <v>5698</v>
      </c>
      <c r="D643" s="112" t="str">
        <f>+"Torre de ángulo mayor tipo B"&amp;IF(MID(C643,3,3)="220","C",IF(MID(C643,3,3)="138","S",""))&amp;IF(MID(C643,10,1)="D",2,1)&amp;" (65°)Tipo B"&amp;IF(MID(C643,3,3)="220","C",IF(MID(C643,3,3)="138","S",""))&amp;IF(MID(C643,10,1)="D",2,1)&amp;RIGHT(C643,2)</f>
        <v>Torre de ángulo mayor tipo BS2 (65°)Tipo BS2+3</v>
      </c>
      <c r="E643" s="140" t="s">
        <v>5072</v>
      </c>
      <c r="F643" s="141">
        <v>0</v>
      </c>
      <c r="G643" s="142">
        <f>VLOOKUP(C643,'[8]Resumen Peso'!$B$1:$D$65536,3,0)*$C$14</f>
        <v>22697.691859943538</v>
      </c>
      <c r="H643" s="143"/>
      <c r="I643" s="144"/>
      <c r="J643" s="111">
        <f>+VLOOKUP(C643,'[8]Resumen Peso'!$B$1:$D$65536,3,0)</f>
        <v>14092.753773160799</v>
      </c>
      <c r="N643" s="118"/>
      <c r="O643" s="118"/>
      <c r="P643" s="118"/>
      <c r="Q643" s="118"/>
      <c r="R643" s="118"/>
    </row>
    <row r="644" spans="1:18" x14ac:dyDescent="0.2">
      <c r="A644" s="114"/>
      <c r="B644" s="139">
        <f t="shared" si="9"/>
        <v>628</v>
      </c>
      <c r="C644" s="115" t="s">
        <v>5699</v>
      </c>
      <c r="D644" s="112" t="str">
        <f>+"Torre de anclaje, retención intermedia y terminal (15°) Tipo R"&amp;IF(MID(C644,3,3)="220","C",IF(MID(C644,3,3)="138","S",""))&amp;IF(MID(C644,10,1)="D",2,1)&amp;RIGHT(C644,2)</f>
        <v>Torre de anclaje, retención intermedia y terminal (15°) Tipo RS2-3</v>
      </c>
      <c r="E644" s="140" t="s">
        <v>5072</v>
      </c>
      <c r="F644" s="141">
        <v>0</v>
      </c>
      <c r="G644" s="142">
        <f>VLOOKUP(C644,'[8]Resumen Peso'!$B$1:$D$65536,3,0)*$C$14</f>
        <v>23431.982457409013</v>
      </c>
      <c r="H644" s="143"/>
      <c r="I644" s="144"/>
      <c r="J644" s="111">
        <f>+VLOOKUP(C644,'[8]Resumen Peso'!$B$1:$D$65536,3,0)</f>
        <v>14548.666940538418</v>
      </c>
      <c r="N644" s="118"/>
      <c r="O644" s="118"/>
      <c r="P644" s="118"/>
      <c r="Q644" s="118"/>
      <c r="R644" s="118"/>
    </row>
    <row r="645" spans="1:18" x14ac:dyDescent="0.2">
      <c r="A645" s="114"/>
      <c r="B645" s="139">
        <f t="shared" si="9"/>
        <v>629</v>
      </c>
      <c r="C645" s="115" t="s">
        <v>5700</v>
      </c>
      <c r="D645" s="112" t="str">
        <f>+"Torre de anclaje, retención intermedia y terminal (15°) Tipo R"&amp;IF(MID(C645,3,3)="220","C",IF(MID(C645,3,3)="138","S",""))&amp;IF(MID(C645,10,1)="D",2,1)&amp;RIGHT(C645,2)</f>
        <v>Torre de anclaje, retención intermedia y terminal (15°) Tipo RS2±0</v>
      </c>
      <c r="E645" s="140" t="s">
        <v>5072</v>
      </c>
      <c r="F645" s="141">
        <v>0</v>
      </c>
      <c r="G645" s="142">
        <f>VLOOKUP(C645,'[8]Resumen Peso'!$B$1:$D$65536,3,0)*$C$14</f>
        <v>26122.611435238585</v>
      </c>
      <c r="H645" s="143"/>
      <c r="I645" s="144"/>
      <c r="J645" s="111">
        <f>+VLOOKUP(C645,'[8]Resumen Peso'!$B$1:$D$65536,3,0)</f>
        <v>16219.24965500381</v>
      </c>
      <c r="N645" s="118"/>
      <c r="O645" s="118"/>
      <c r="P645" s="118"/>
      <c r="Q645" s="118"/>
      <c r="R645" s="118"/>
    </row>
    <row r="646" spans="1:18" x14ac:dyDescent="0.2">
      <c r="A646" s="114"/>
      <c r="B646" s="139">
        <f t="shared" si="9"/>
        <v>630</v>
      </c>
      <c r="C646" s="115" t="s">
        <v>5701</v>
      </c>
      <c r="D646" s="112" t="str">
        <f>+"Torre de anclaje, retención intermedia y terminal (15°) Tipo R"&amp;IF(MID(C646,3,3)="220","C",IF(MID(C646,3,3)="138","S",""))&amp;IF(MID(C646,10,1)="D",2,1)&amp;RIGHT(C646,2)</f>
        <v>Torre de anclaje, retención intermedia y terminal (15°) Tipo RS2+3</v>
      </c>
      <c r="E646" s="140" t="s">
        <v>5072</v>
      </c>
      <c r="F646" s="141">
        <v>0</v>
      </c>
      <c r="G646" s="142">
        <f>VLOOKUP(C646,'[8]Resumen Peso'!$B$1:$D$65536,3,0)*$C$14</f>
        <v>28813.240413068157</v>
      </c>
      <c r="H646" s="143"/>
      <c r="I646" s="144"/>
      <c r="J646" s="111">
        <f>+VLOOKUP(C646,'[8]Resumen Peso'!$B$1:$D$65536,3,0)</f>
        <v>17889.832369469201</v>
      </c>
      <c r="N646" s="118"/>
      <c r="O646" s="118"/>
      <c r="P646" s="118"/>
      <c r="Q646" s="118"/>
      <c r="R646" s="118"/>
    </row>
    <row r="647" spans="1:18" x14ac:dyDescent="0.2">
      <c r="A647" s="114"/>
      <c r="B647" s="139">
        <f t="shared" si="9"/>
        <v>631</v>
      </c>
      <c r="C647" s="115" t="s">
        <v>5702</v>
      </c>
      <c r="D647" s="112" t="str">
        <f>+"Torre de suspensión tipo S"&amp;IF(MID(C647,3,3)="220","C",IF(MID(C647,3,3)="138","S",""))&amp;IF(MID(C647,10,1)="D",2,1)&amp;" (5°)Tipo S"&amp;IF(MID(C647,3,3)="220","C",IF(MID(C647,3,3)="138","S",""))&amp;IF(MID(C647,10,1)="D",2,1)&amp;RIGHT(C647,2)</f>
        <v>Torre de suspensión tipo SS2 (5°)Tipo SS2-6</v>
      </c>
      <c r="E647" s="140" t="s">
        <v>5072</v>
      </c>
      <c r="F647" s="141">
        <v>0</v>
      </c>
      <c r="G647" s="142">
        <f>VLOOKUP(C647,'[8]Resumen Peso'!$B$1:$D$65536,3,0)*$C$14</f>
        <v>6946.6906214644951</v>
      </c>
      <c r="H647" s="143"/>
      <c r="I647" s="144"/>
      <c r="J647" s="111">
        <f>+VLOOKUP(C647,'[8]Resumen Peso'!$B$1:$D$65536,3,0)</f>
        <v>4313.1258046283137</v>
      </c>
      <c r="N647" s="118"/>
      <c r="O647" s="118"/>
      <c r="P647" s="118"/>
      <c r="Q647" s="118"/>
      <c r="R647" s="118"/>
    </row>
    <row r="648" spans="1:18" x14ac:dyDescent="0.2">
      <c r="A648" s="114"/>
      <c r="B648" s="139">
        <f t="shared" si="9"/>
        <v>632</v>
      </c>
      <c r="C648" s="115" t="s">
        <v>5703</v>
      </c>
      <c r="D648" s="112" t="str">
        <f>+"Torre de suspensión tipo S"&amp;IF(MID(C648,3,3)="220","C",IF(MID(C648,3,3)="138","S",""))&amp;IF(MID(C648,10,1)="D",2,1)&amp;" (5°)Tipo S"&amp;IF(MID(C648,3,3)="220","C",IF(MID(C648,3,3)="138","S",""))&amp;IF(MID(C648,10,1)="D",2,1)&amp;RIGHT(C648,2)</f>
        <v>Torre de suspensión tipo SS2 (5°)Tipo SS2-3</v>
      </c>
      <c r="E648" s="140" t="s">
        <v>5072</v>
      </c>
      <c r="F648" s="141">
        <v>0</v>
      </c>
      <c r="G648" s="142">
        <f>VLOOKUP(C648,'[8]Resumen Peso'!$B$1:$D$65536,3,0)*$C$14</f>
        <v>7948.015395729647</v>
      </c>
      <c r="H648" s="143"/>
      <c r="I648" s="144"/>
      <c r="J648" s="111">
        <f>+VLOOKUP(C648,'[8]Resumen Peso'!$B$1:$D$65536,3,0)</f>
        <v>4934.8376323224848</v>
      </c>
      <c r="N648" s="118"/>
      <c r="O648" s="118"/>
      <c r="P648" s="118"/>
      <c r="Q648" s="118"/>
      <c r="R648" s="118"/>
    </row>
    <row r="649" spans="1:18" x14ac:dyDescent="0.2">
      <c r="A649" s="114"/>
      <c r="B649" s="139">
        <f t="shared" si="9"/>
        <v>633</v>
      </c>
      <c r="C649" s="115" t="s">
        <v>5704</v>
      </c>
      <c r="D649" s="112" t="str">
        <f>+"Torre de suspensión tipo S"&amp;IF(MID(C649,3,3)="220","C",IF(MID(C649,3,3)="138","S",""))&amp;IF(MID(C649,10,1)="D",2,1)&amp;" (5°)Tipo S"&amp;IF(MID(C649,3,3)="220","C",IF(MID(C649,3,3)="138","S",""))&amp;IF(MID(C649,10,1)="D",2,1)&amp;RIGHT(C649,2)</f>
        <v>Torre de suspensión tipo SS2 (5°)Tipo SS2±0</v>
      </c>
      <c r="E649" s="140" t="s">
        <v>5072</v>
      </c>
      <c r="F649" s="141">
        <v>0</v>
      </c>
      <c r="G649" s="142">
        <f>VLOOKUP(C649,'[8]Resumen Peso'!$B$1:$D$65536,3,0)*$C$14</f>
        <v>8940.3997702245742</v>
      </c>
      <c r="H649" s="143"/>
      <c r="I649" s="144"/>
      <c r="J649" s="111">
        <f>+VLOOKUP(C649,'[8]Resumen Peso'!$B$1:$D$65536,3,0)</f>
        <v>5550.9984615551011</v>
      </c>
      <c r="N649" s="118"/>
      <c r="O649" s="118"/>
      <c r="P649" s="118"/>
      <c r="Q649" s="118"/>
      <c r="R649" s="118"/>
    </row>
    <row r="650" spans="1:18" x14ac:dyDescent="0.2">
      <c r="A650" s="114"/>
      <c r="B650" s="139">
        <f t="shared" si="9"/>
        <v>634</v>
      </c>
      <c r="C650" s="115" t="s">
        <v>5705</v>
      </c>
      <c r="D650" s="112" t="str">
        <f>+"Torre de suspensión tipo S"&amp;IF(MID(C650,3,3)="220","C",IF(MID(C650,3,3)="138","S",""))&amp;IF(MID(C650,10,1)="D",2,1)&amp;" (5°)Tipo S"&amp;IF(MID(C650,3,3)="220","C",IF(MID(C650,3,3)="138","S",""))&amp;IF(MID(C650,10,1)="D",2,1)&amp;RIGHT(C650,2)</f>
        <v>Torre de suspensión tipo SS2 (5°)Tipo SS2+3</v>
      </c>
      <c r="E650" s="140" t="s">
        <v>5072</v>
      </c>
      <c r="F650" s="141">
        <v>0</v>
      </c>
      <c r="G650" s="142">
        <f>VLOOKUP(C650,'[8]Resumen Peso'!$B$1:$D$65536,3,0)*$C$14</f>
        <v>9923.8437449492794</v>
      </c>
      <c r="H650" s="143"/>
      <c r="I650" s="144"/>
      <c r="J650" s="111">
        <f>+VLOOKUP(C650,'[8]Resumen Peso'!$B$1:$D$65536,3,0)</f>
        <v>6161.6082923261629</v>
      </c>
      <c r="N650" s="118"/>
      <c r="O650" s="118"/>
      <c r="P650" s="118"/>
      <c r="Q650" s="118"/>
      <c r="R650" s="118"/>
    </row>
    <row r="651" spans="1:18" x14ac:dyDescent="0.2">
      <c r="A651" s="114"/>
      <c r="B651" s="139">
        <f t="shared" si="9"/>
        <v>635</v>
      </c>
      <c r="C651" s="115" t="s">
        <v>5706</v>
      </c>
      <c r="D651" s="112" t="str">
        <f>+"Torre de suspensión tipo S"&amp;IF(MID(C651,3,3)="220","C",IF(MID(C651,3,3)="138","S",""))&amp;IF(MID(C651,10,1)="D",2,1)&amp;" (5°)Tipo S"&amp;IF(MID(C651,3,3)="220","C",IF(MID(C651,3,3)="138","S",""))&amp;IF(MID(C651,10,1)="D",2,1)&amp;RIGHT(C651,2)</f>
        <v>Torre de suspensión tipo SS2 (5°)Tipo SS2+6</v>
      </c>
      <c r="E651" s="140" t="s">
        <v>5072</v>
      </c>
      <c r="F651" s="141">
        <v>0</v>
      </c>
      <c r="G651" s="142">
        <f>VLOOKUP(C651,'[8]Resumen Peso'!$B$1:$D$65536,3,0)*$C$14</f>
        <v>10907.287719673981</v>
      </c>
      <c r="H651" s="143"/>
      <c r="I651" s="144"/>
      <c r="J651" s="111">
        <f>+VLOOKUP(C651,'[8]Resumen Peso'!$B$1:$D$65536,3,0)</f>
        <v>6772.2181230972228</v>
      </c>
      <c r="N651" s="118"/>
      <c r="O651" s="118"/>
      <c r="P651" s="118"/>
      <c r="Q651" s="118"/>
      <c r="R651" s="118"/>
    </row>
    <row r="652" spans="1:18" x14ac:dyDescent="0.2">
      <c r="A652" s="114"/>
      <c r="B652" s="139">
        <f t="shared" si="9"/>
        <v>636</v>
      </c>
      <c r="C652" s="115" t="s">
        <v>5707</v>
      </c>
      <c r="D652" s="112" t="str">
        <f>+"Torre de ángulo menor tipo A"&amp;IF(MID(C652,3,3)="220","C",IF(MID(C652,3,3)="138","S",""))&amp;IF(MID(C652,10,1)="D",2,1)&amp;" (30°)Tipo A"&amp;IF(MID(C652,3,3)="220","C",IF(MID(C652,3,3)="138","S",""))&amp;IF(MID(C652,10,1)="D",2,1)&amp;RIGHT(C652,2)</f>
        <v>Torre de ángulo menor tipo AS2 (30°)Tipo AS2-3</v>
      </c>
      <c r="E652" s="140" t="s">
        <v>5072</v>
      </c>
      <c r="F652" s="141">
        <v>0</v>
      </c>
      <c r="G652" s="142">
        <f>VLOOKUP(C652,'[8]Resumen Peso'!$B$1:$D$65536,3,0)*$C$14</f>
        <v>12227.945692932015</v>
      </c>
      <c r="H652" s="143"/>
      <c r="I652" s="144"/>
      <c r="J652" s="111">
        <f>+VLOOKUP(C652,'[8]Resumen Peso'!$B$1:$D$65536,3,0)</f>
        <v>7592.2005138412196</v>
      </c>
      <c r="N652" s="118"/>
      <c r="O652" s="118"/>
      <c r="P652" s="118"/>
      <c r="Q652" s="118"/>
      <c r="R652" s="118"/>
    </row>
    <row r="653" spans="1:18" x14ac:dyDescent="0.2">
      <c r="A653" s="114"/>
      <c r="B653" s="139">
        <f t="shared" si="9"/>
        <v>637</v>
      </c>
      <c r="C653" s="115" t="s">
        <v>5708</v>
      </c>
      <c r="D653" s="112" t="str">
        <f>+"Torre de ángulo menor tipo A"&amp;IF(MID(C653,3,3)="220","C",IF(MID(C653,3,3)="138","S",""))&amp;IF(MID(C653,10,1)="D",2,1)&amp;" (30°)Tipo A"&amp;IF(MID(C653,3,3)="220","C",IF(MID(C653,3,3)="138","S",""))&amp;IF(MID(C653,10,1)="D",2,1)&amp;RIGHT(C653,2)</f>
        <v>Torre de ángulo menor tipo AS2 (30°)Tipo AS2±0</v>
      </c>
      <c r="E653" s="140" t="s">
        <v>5072</v>
      </c>
      <c r="F653" s="141">
        <v>0</v>
      </c>
      <c r="G653" s="142">
        <f>VLOOKUP(C653,'[8]Resumen Peso'!$B$1:$D$65536,3,0)*$C$14</f>
        <v>13571.526851200904</v>
      </c>
      <c r="H653" s="143"/>
      <c r="I653" s="144"/>
      <c r="J653" s="111">
        <f>+VLOOKUP(C653,'[8]Resumen Peso'!$B$1:$D$65536,3,0)</f>
        <v>8426.4156646406427</v>
      </c>
      <c r="N653" s="118"/>
      <c r="O653" s="118"/>
      <c r="P653" s="118"/>
      <c r="Q653" s="118"/>
      <c r="R653" s="118"/>
    </row>
    <row r="654" spans="1:18" x14ac:dyDescent="0.2">
      <c r="A654" s="114"/>
      <c r="B654" s="139">
        <f t="shared" si="9"/>
        <v>638</v>
      </c>
      <c r="C654" s="115" t="s">
        <v>5709</v>
      </c>
      <c r="D654" s="112" t="str">
        <f>+"Torre de ángulo menor tipo A"&amp;IF(MID(C654,3,3)="220","C",IF(MID(C654,3,3)="138","S",""))&amp;IF(MID(C654,10,1)="D",2,1)&amp;" (30°)Tipo A"&amp;IF(MID(C654,3,3)="220","C",IF(MID(C654,3,3)="138","S",""))&amp;IF(MID(C654,10,1)="D",2,1)&amp;RIGHT(C654,2)</f>
        <v>Torre de ángulo menor tipo AS2 (30°)Tipo AS2+3</v>
      </c>
      <c r="E654" s="140" t="s">
        <v>5072</v>
      </c>
      <c r="F654" s="141">
        <v>0</v>
      </c>
      <c r="G654" s="142">
        <f>VLOOKUP(C654,'[8]Resumen Peso'!$B$1:$D$65536,3,0)*$C$14</f>
        <v>14915.108009469794</v>
      </c>
      <c r="H654" s="143"/>
      <c r="I654" s="144"/>
      <c r="J654" s="111">
        <f>+VLOOKUP(C654,'[8]Resumen Peso'!$B$1:$D$65536,3,0)</f>
        <v>9260.6308154400667</v>
      </c>
      <c r="N654" s="118"/>
      <c r="O654" s="118"/>
      <c r="P654" s="118"/>
      <c r="Q654" s="118"/>
      <c r="R654" s="118"/>
    </row>
    <row r="655" spans="1:18" x14ac:dyDescent="0.2">
      <c r="A655" s="114"/>
      <c r="B655" s="139">
        <f t="shared" si="9"/>
        <v>639</v>
      </c>
      <c r="C655" s="115" t="s">
        <v>5710</v>
      </c>
      <c r="D655" s="112" t="str">
        <f>+"Torre de ángulo mayor tipo B"&amp;IF(MID(C655,3,3)="220","C",IF(MID(C655,3,3)="138","S",""))&amp;IF(MID(C655,10,1)="D",2,1)&amp;" (65°)Tipo B"&amp;IF(MID(C655,3,3)="220","C",IF(MID(C655,3,3)="138","S",""))&amp;IF(MID(C655,10,1)="D",2,1)&amp;RIGHT(C655,2)</f>
        <v>Torre de ángulo mayor tipo BS2 (65°)Tipo BS2-3</v>
      </c>
      <c r="E655" s="140" t="s">
        <v>5072</v>
      </c>
      <c r="F655" s="141">
        <v>0</v>
      </c>
      <c r="G655" s="142">
        <f>VLOOKUP(C655,'[8]Resumen Peso'!$B$1:$D$65536,3,0)*$C$14</f>
        <v>16501.510926160372</v>
      </c>
      <c r="H655" s="143"/>
      <c r="I655" s="144"/>
      <c r="J655" s="111">
        <f>+VLOOKUP(C655,'[8]Resumen Peso'!$B$1:$D$65536,3,0)</f>
        <v>10245.611395311242</v>
      </c>
      <c r="N655" s="118"/>
      <c r="O655" s="118"/>
      <c r="P655" s="118"/>
      <c r="Q655" s="118"/>
      <c r="R655" s="118"/>
    </row>
    <row r="656" spans="1:18" x14ac:dyDescent="0.2">
      <c r="A656" s="114"/>
      <c r="B656" s="139">
        <f t="shared" si="9"/>
        <v>640</v>
      </c>
      <c r="C656" s="115" t="s">
        <v>5711</v>
      </c>
      <c r="D656" s="112" t="str">
        <f>+"Torre de ángulo mayor tipo B"&amp;IF(MID(C656,3,3)="220","C",IF(MID(C656,3,3)="138","S",""))&amp;IF(MID(C656,10,1)="D",2,1)&amp;" (65°)Tipo B"&amp;IF(MID(C656,3,3)="220","C",IF(MID(C656,3,3)="138","S",""))&amp;IF(MID(C656,10,1)="D",2,1)&amp;RIGHT(C656,2)</f>
        <v>Torre de ángulo mayor tipo BS2 (65°)Tipo BS2±0</v>
      </c>
      <c r="E656" s="140" t="s">
        <v>5072</v>
      </c>
      <c r="F656" s="141">
        <v>0</v>
      </c>
      <c r="G656" s="142">
        <f>VLOOKUP(C656,'[8]Resumen Peso'!$B$1:$D$65536,3,0)*$C$14</f>
        <v>18375.847356526025</v>
      </c>
      <c r="H656" s="143"/>
      <c r="I656" s="144"/>
      <c r="J656" s="111">
        <f>+VLOOKUP(C656,'[8]Resumen Peso'!$B$1:$D$65536,3,0)</f>
        <v>11409.366809923431</v>
      </c>
      <c r="N656" s="118"/>
      <c r="O656" s="118"/>
      <c r="P656" s="118"/>
      <c r="Q656" s="118"/>
      <c r="R656" s="118"/>
    </row>
    <row r="657" spans="1:18" x14ac:dyDescent="0.2">
      <c r="A657" s="114"/>
      <c r="B657" s="139">
        <f t="shared" si="9"/>
        <v>641</v>
      </c>
      <c r="C657" s="115" t="s">
        <v>5712</v>
      </c>
      <c r="D657" s="112" t="str">
        <f>+"Torre de ángulo mayor tipo B"&amp;IF(MID(C657,3,3)="220","C",IF(MID(C657,3,3)="138","S",""))&amp;IF(MID(C657,10,1)="D",2,1)&amp;" (65°)Tipo B"&amp;IF(MID(C657,3,3)="220","C",IF(MID(C657,3,3)="138","S",""))&amp;IF(MID(C657,10,1)="D",2,1)&amp;RIGHT(C657,2)</f>
        <v>Torre de ángulo mayor tipo BS2 (65°)Tipo BS2+3</v>
      </c>
      <c r="E657" s="140" t="s">
        <v>5072</v>
      </c>
      <c r="F657" s="141">
        <v>0</v>
      </c>
      <c r="G657" s="142">
        <f>VLOOKUP(C657,'[8]Resumen Peso'!$B$1:$D$65536,3,0)*$C$14</f>
        <v>20580.949039309147</v>
      </c>
      <c r="H657" s="143"/>
      <c r="I657" s="144"/>
      <c r="J657" s="111">
        <f>+VLOOKUP(C657,'[8]Resumen Peso'!$B$1:$D$65536,3,0)</f>
        <v>12778.490827114243</v>
      </c>
      <c r="N657" s="118"/>
      <c r="O657" s="118"/>
      <c r="P657" s="118"/>
      <c r="Q657" s="118"/>
      <c r="R657" s="118"/>
    </row>
    <row r="658" spans="1:18" x14ac:dyDescent="0.2">
      <c r="A658" s="114"/>
      <c r="B658" s="139">
        <f t="shared" ref="B658:B721" si="10">1+B657</f>
        <v>642</v>
      </c>
      <c r="C658" s="115" t="s">
        <v>5713</v>
      </c>
      <c r="D658" s="112" t="str">
        <f>+"Torre de anclaje, retención intermedia y terminal (15°) Tipo R"&amp;IF(MID(C658,3,3)="220","C",IF(MID(C658,3,3)="138","S",""))&amp;IF(MID(C658,10,1)="D",2,1)&amp;RIGHT(C658,2)</f>
        <v>Torre de anclaje, retención intermedia y terminal (15°) Tipo RS2-3</v>
      </c>
      <c r="E658" s="140" t="s">
        <v>5072</v>
      </c>
      <c r="F658" s="141">
        <v>0</v>
      </c>
      <c r="G658" s="142">
        <f>VLOOKUP(C658,'[8]Resumen Peso'!$B$1:$D$65536,3,0)*$C$14</f>
        <v>21246.761116578153</v>
      </c>
      <c r="H658" s="143"/>
      <c r="I658" s="144"/>
      <c r="J658" s="111">
        <f>+VLOOKUP(C658,'[8]Resumen Peso'!$B$1:$D$65536,3,0)</f>
        <v>13191.886414738197</v>
      </c>
      <c r="N658" s="118"/>
      <c r="O658" s="118"/>
      <c r="P658" s="118"/>
      <c r="Q658" s="118"/>
      <c r="R658" s="118"/>
    </row>
    <row r="659" spans="1:18" x14ac:dyDescent="0.2">
      <c r="A659" s="114"/>
      <c r="B659" s="139">
        <f t="shared" si="10"/>
        <v>643</v>
      </c>
      <c r="C659" s="115" t="s">
        <v>5714</v>
      </c>
      <c r="D659" s="112" t="str">
        <f>+"Torre de anclaje, retención intermedia y terminal (15°) Tipo R"&amp;IF(MID(C659,3,3)="220","C",IF(MID(C659,3,3)="138","S",""))&amp;IF(MID(C659,10,1)="D",2,1)&amp;RIGHT(C659,2)</f>
        <v>Torre de anclaje, retención intermedia y terminal (15°) Tipo RS2±0</v>
      </c>
      <c r="E659" s="140" t="s">
        <v>5072</v>
      </c>
      <c r="F659" s="141">
        <v>0</v>
      </c>
      <c r="G659" s="142">
        <f>VLOOKUP(C659,'[8]Resumen Peso'!$B$1:$D$65536,3,0)*$C$14</f>
        <v>23686.467242562045</v>
      </c>
      <c r="H659" s="143"/>
      <c r="I659" s="144"/>
      <c r="J659" s="111">
        <f>+VLOOKUP(C659,'[8]Resumen Peso'!$B$1:$D$65536,3,0)</f>
        <v>14706.673817991301</v>
      </c>
      <c r="N659" s="118"/>
      <c r="O659" s="118"/>
      <c r="P659" s="118"/>
      <c r="Q659" s="118"/>
      <c r="R659" s="118"/>
    </row>
    <row r="660" spans="1:18" x14ac:dyDescent="0.2">
      <c r="A660" s="114"/>
      <c r="B660" s="139">
        <f t="shared" si="10"/>
        <v>644</v>
      </c>
      <c r="C660" s="115" t="s">
        <v>5715</v>
      </c>
      <c r="D660" s="112" t="str">
        <f>+"Torre de anclaje, retención intermedia y terminal (15°) Tipo R"&amp;IF(MID(C660,3,3)="220","C",IF(MID(C660,3,3)="138","S",""))&amp;IF(MID(C660,10,1)="D",2,1)&amp;RIGHT(C660,2)</f>
        <v>Torre de anclaje, retención intermedia y terminal (15°) Tipo RS2+3</v>
      </c>
      <c r="E660" s="140" t="s">
        <v>5072</v>
      </c>
      <c r="F660" s="141">
        <v>0</v>
      </c>
      <c r="G660" s="142">
        <f>VLOOKUP(C660,'[8]Resumen Peso'!$B$1:$D$65536,3,0)*$C$14</f>
        <v>26126.173368545933</v>
      </c>
      <c r="H660" s="143"/>
      <c r="I660" s="144"/>
      <c r="J660" s="111">
        <f>+VLOOKUP(C660,'[8]Resumen Peso'!$B$1:$D$65536,3,0)</f>
        <v>16221.461221244404</v>
      </c>
      <c r="N660" s="118"/>
      <c r="O660" s="118"/>
      <c r="P660" s="118"/>
      <c r="Q660" s="118"/>
      <c r="R660" s="118"/>
    </row>
    <row r="661" spans="1:18" x14ac:dyDescent="0.2">
      <c r="A661" s="114"/>
      <c r="B661" s="139">
        <f t="shared" si="10"/>
        <v>645</v>
      </c>
      <c r="C661" s="115" t="s">
        <v>5716</v>
      </c>
      <c r="D661" s="112" t="str">
        <f>+"Torre de suspensión tipo S"&amp;IF(MID(C661,3,3)="220","C",IF(MID(C661,3,3)="138","S",""))&amp;IF(MID(C661,10,1)="D",2,1)&amp;" (5°)Tipo S"&amp;IF(MID(C661,3,3)="220","C",IF(MID(C661,3,3)="138","S",""))&amp;IF(MID(C661,10,1)="D",2,1)&amp;RIGHT(C661,2)</f>
        <v>Torre de suspensión tipo SS2 (5°)Tipo SS2-6</v>
      </c>
      <c r="E661" s="140" t="s">
        <v>5072</v>
      </c>
      <c r="F661" s="141">
        <v>0</v>
      </c>
      <c r="G661" s="142">
        <f>VLOOKUP(C661,'[8]Resumen Peso'!$B$1:$D$65536,3,0)*$C$14</f>
        <v>6506.3204997338953</v>
      </c>
      <c r="H661" s="143"/>
      <c r="I661" s="144"/>
      <c r="J661" s="111">
        <f>+VLOOKUP(C661,'[8]Resumen Peso'!$B$1:$D$65536,3,0)</f>
        <v>4039.7047126115317</v>
      </c>
      <c r="N661" s="118"/>
      <c r="O661" s="118"/>
      <c r="P661" s="118"/>
      <c r="Q661" s="118"/>
      <c r="R661" s="118"/>
    </row>
    <row r="662" spans="1:18" x14ac:dyDescent="0.2">
      <c r="A662" s="114"/>
      <c r="B662" s="139">
        <f t="shared" si="10"/>
        <v>646</v>
      </c>
      <c r="C662" s="115" t="s">
        <v>5717</v>
      </c>
      <c r="D662" s="112" t="str">
        <f>+"Torre de suspensión tipo S"&amp;IF(MID(C662,3,3)="220","C",IF(MID(C662,3,3)="138","S",""))&amp;IF(MID(C662,10,1)="D",2,1)&amp;" (5°)Tipo S"&amp;IF(MID(C662,3,3)="220","C",IF(MID(C662,3,3)="138","S",""))&amp;IF(MID(C662,10,1)="D",2,1)&amp;RIGHT(C662,2)</f>
        <v>Torre de suspensión tipo SS2 (5°)Tipo SS2-3</v>
      </c>
      <c r="E662" s="140" t="s">
        <v>5072</v>
      </c>
      <c r="F662" s="141">
        <v>0</v>
      </c>
      <c r="G662" s="142">
        <f>VLOOKUP(C662,'[8]Resumen Peso'!$B$1:$D$65536,3,0)*$C$14</f>
        <v>7444.1684996955382</v>
      </c>
      <c r="H662" s="143"/>
      <c r="I662" s="144"/>
      <c r="J662" s="111">
        <f>+VLOOKUP(C662,'[8]Resumen Peso'!$B$1:$D$65536,3,0)</f>
        <v>4622.0044910059869</v>
      </c>
      <c r="N662" s="118"/>
      <c r="O662" s="118"/>
      <c r="P662" s="118"/>
      <c r="Q662" s="118"/>
      <c r="R662" s="118"/>
    </row>
    <row r="663" spans="1:18" x14ac:dyDescent="0.2">
      <c r="A663" s="114"/>
      <c r="B663" s="139">
        <f t="shared" si="10"/>
        <v>647</v>
      </c>
      <c r="C663" s="115" t="s">
        <v>5718</v>
      </c>
      <c r="D663" s="112" t="str">
        <f>+"Torre de suspensión tipo S"&amp;IF(MID(C663,3,3)="220","C",IF(MID(C663,3,3)="138","S",""))&amp;IF(MID(C663,10,1)="D",2,1)&amp;" (5°)Tipo S"&amp;IF(MID(C663,3,3)="220","C",IF(MID(C663,3,3)="138","S",""))&amp;IF(MID(C663,10,1)="D",2,1)&amp;RIGHT(C663,2)</f>
        <v>Torre de suspensión tipo SS2 (5°)Tipo SS2±0</v>
      </c>
      <c r="E663" s="140" t="s">
        <v>5072</v>
      </c>
      <c r="F663" s="141">
        <v>0</v>
      </c>
      <c r="G663" s="142">
        <f>VLOOKUP(C663,'[8]Resumen Peso'!$B$1:$D$65536,3,0)*$C$14</f>
        <v>8373.6428568003794</v>
      </c>
      <c r="H663" s="143"/>
      <c r="I663" s="144"/>
      <c r="J663" s="111">
        <f>+VLOOKUP(C663,'[8]Resumen Peso'!$B$1:$D$65536,3,0)</f>
        <v>5199.1051642362054</v>
      </c>
      <c r="N663" s="118"/>
      <c r="O663" s="118"/>
      <c r="P663" s="118"/>
      <c r="Q663" s="118"/>
      <c r="R663" s="118"/>
    </row>
    <row r="664" spans="1:18" x14ac:dyDescent="0.2">
      <c r="A664" s="114"/>
      <c r="B664" s="139">
        <f t="shared" si="10"/>
        <v>648</v>
      </c>
      <c r="C664" s="115" t="s">
        <v>5719</v>
      </c>
      <c r="D664" s="112" t="str">
        <f>+"Torre de suspensión tipo S"&amp;IF(MID(C664,3,3)="220","C",IF(MID(C664,3,3)="138","S",""))&amp;IF(MID(C664,10,1)="D",2,1)&amp;" (5°)Tipo S"&amp;IF(MID(C664,3,3)="220","C",IF(MID(C664,3,3)="138","S",""))&amp;IF(MID(C664,10,1)="D",2,1)&amp;RIGHT(C664,2)</f>
        <v>Torre de suspensión tipo SS2 (5°)Tipo SS2+3</v>
      </c>
      <c r="E664" s="140" t="s">
        <v>5072</v>
      </c>
      <c r="F664" s="141">
        <v>0</v>
      </c>
      <c r="G664" s="142">
        <f>VLOOKUP(C664,'[8]Resumen Peso'!$B$1:$D$65536,3,0)*$C$14</f>
        <v>9294.7435710484224</v>
      </c>
      <c r="H664" s="143"/>
      <c r="I664" s="144"/>
      <c r="J664" s="111">
        <f>+VLOOKUP(C664,'[8]Resumen Peso'!$B$1:$D$65536,3,0)</f>
        <v>5771.0067323021885</v>
      </c>
      <c r="N664" s="118"/>
      <c r="O664" s="118"/>
      <c r="P664" s="118"/>
      <c r="Q664" s="118"/>
      <c r="R664" s="118"/>
    </row>
    <row r="665" spans="1:18" x14ac:dyDescent="0.2">
      <c r="A665" s="114"/>
      <c r="B665" s="139">
        <f t="shared" si="10"/>
        <v>649</v>
      </c>
      <c r="C665" s="115" t="s">
        <v>5720</v>
      </c>
      <c r="D665" s="112" t="str">
        <f>+"Torre de suspensión tipo S"&amp;IF(MID(C665,3,3)="220","C",IF(MID(C665,3,3)="138","S",""))&amp;IF(MID(C665,10,1)="D",2,1)&amp;" (5°)Tipo S"&amp;IF(MID(C665,3,3)="220","C",IF(MID(C665,3,3)="138","S",""))&amp;IF(MID(C665,10,1)="D",2,1)&amp;RIGHT(C665,2)</f>
        <v>Torre de suspensión tipo SS2 (5°)Tipo SS2+6</v>
      </c>
      <c r="E665" s="140" t="s">
        <v>5072</v>
      </c>
      <c r="F665" s="141">
        <v>0</v>
      </c>
      <c r="G665" s="142">
        <f>VLOOKUP(C665,'[8]Resumen Peso'!$B$1:$D$65536,3,0)*$C$14</f>
        <v>10215.844285296464</v>
      </c>
      <c r="H665" s="143"/>
      <c r="I665" s="144"/>
      <c r="J665" s="111">
        <f>+VLOOKUP(C665,'[8]Resumen Peso'!$B$1:$D$65536,3,0)</f>
        <v>6342.9083003681708</v>
      </c>
      <c r="N665" s="118"/>
      <c r="O665" s="118"/>
      <c r="P665" s="118"/>
      <c r="Q665" s="118"/>
      <c r="R665" s="118"/>
    </row>
    <row r="666" spans="1:18" x14ac:dyDescent="0.2">
      <c r="A666" s="114"/>
      <c r="B666" s="139">
        <f t="shared" si="10"/>
        <v>650</v>
      </c>
      <c r="C666" s="115" t="s">
        <v>5721</v>
      </c>
      <c r="D666" s="112" t="str">
        <f>+"Torre de ángulo menor tipo A"&amp;IF(MID(C666,3,3)="220","C",IF(MID(C666,3,3)="138","S",""))&amp;IF(MID(C666,10,1)="D",2,1)&amp;" (30°)Tipo A"&amp;IF(MID(C666,3,3)="220","C",IF(MID(C666,3,3)="138","S",""))&amp;IF(MID(C666,10,1)="D",2,1)&amp;RIGHT(C666,2)</f>
        <v>Torre de ángulo menor tipo AS2 (30°)Tipo AS2-3</v>
      </c>
      <c r="E666" s="140" t="s">
        <v>5072</v>
      </c>
      <c r="F666" s="141">
        <v>0</v>
      </c>
      <c r="G666" s="142">
        <f>VLOOKUP(C666,'[8]Resumen Peso'!$B$1:$D$65536,3,0)*$C$14</f>
        <v>11452.782060817302</v>
      </c>
      <c r="H666" s="143"/>
      <c r="I666" s="144"/>
      <c r="J666" s="111">
        <f>+VLOOKUP(C666,'[8]Resumen Peso'!$B$1:$D$65536,3,0)</f>
        <v>7110.9097170188143</v>
      </c>
      <c r="N666" s="118"/>
      <c r="O666" s="118"/>
      <c r="P666" s="118"/>
      <c r="Q666" s="118"/>
      <c r="R666" s="118"/>
    </row>
    <row r="667" spans="1:18" x14ac:dyDescent="0.2">
      <c r="A667" s="114"/>
      <c r="B667" s="139">
        <f t="shared" si="10"/>
        <v>651</v>
      </c>
      <c r="C667" s="115" t="s">
        <v>5722</v>
      </c>
      <c r="D667" s="112" t="str">
        <f>+"Torre de ángulo menor tipo A"&amp;IF(MID(C667,3,3)="220","C",IF(MID(C667,3,3)="138","S",""))&amp;IF(MID(C667,10,1)="D",2,1)&amp;" (30°)Tipo A"&amp;IF(MID(C667,3,3)="220","C",IF(MID(C667,3,3)="138","S",""))&amp;IF(MID(C667,10,1)="D",2,1)&amp;RIGHT(C667,2)</f>
        <v>Torre de ángulo menor tipo AS2 (30°)Tipo AS2±0</v>
      </c>
      <c r="E667" s="140" t="s">
        <v>5072</v>
      </c>
      <c r="F667" s="141">
        <v>0</v>
      </c>
      <c r="G667" s="142">
        <f>VLOOKUP(C667,'[8]Resumen Peso'!$B$1:$D$65536,3,0)*$C$14</f>
        <v>12711.189856622977</v>
      </c>
      <c r="H667" s="143"/>
      <c r="I667" s="144"/>
      <c r="J667" s="111">
        <f>+VLOOKUP(C667,'[8]Resumen Peso'!$B$1:$D$65536,3,0)</f>
        <v>7892.2416393105595</v>
      </c>
      <c r="N667" s="118"/>
      <c r="O667" s="118"/>
      <c r="P667" s="118"/>
      <c r="Q667" s="118"/>
      <c r="R667" s="118"/>
    </row>
    <row r="668" spans="1:18" x14ac:dyDescent="0.2">
      <c r="A668" s="114"/>
      <c r="B668" s="139">
        <f t="shared" si="10"/>
        <v>652</v>
      </c>
      <c r="C668" s="115" t="s">
        <v>5723</v>
      </c>
      <c r="D668" s="112" t="str">
        <f>+"Torre de ángulo menor tipo A"&amp;IF(MID(C668,3,3)="220","C",IF(MID(C668,3,3)="138","S",""))&amp;IF(MID(C668,10,1)="D",2,1)&amp;" (30°)Tipo A"&amp;IF(MID(C668,3,3)="220","C",IF(MID(C668,3,3)="138","S",""))&amp;IF(MID(C668,10,1)="D",2,1)&amp;RIGHT(C668,2)</f>
        <v>Torre de ángulo menor tipo AS2 (30°)Tipo AS2+3</v>
      </c>
      <c r="E668" s="140" t="s">
        <v>5072</v>
      </c>
      <c r="F668" s="141">
        <v>0</v>
      </c>
      <c r="G668" s="142">
        <f>VLOOKUP(C668,'[8]Resumen Peso'!$B$1:$D$65536,3,0)*$C$14</f>
        <v>13969.597652428651</v>
      </c>
      <c r="H668" s="143"/>
      <c r="I668" s="144"/>
      <c r="J668" s="111">
        <f>+VLOOKUP(C668,'[8]Resumen Peso'!$B$1:$D$65536,3,0)</f>
        <v>8673.5735616023048</v>
      </c>
      <c r="N668" s="118"/>
      <c r="O668" s="118"/>
      <c r="P668" s="118"/>
      <c r="Q668" s="118"/>
      <c r="R668" s="118"/>
    </row>
    <row r="669" spans="1:18" x14ac:dyDescent="0.2">
      <c r="A669" s="114"/>
      <c r="B669" s="139">
        <f t="shared" si="10"/>
        <v>653</v>
      </c>
      <c r="C669" s="115" t="s">
        <v>5724</v>
      </c>
      <c r="D669" s="112" t="str">
        <f>+"Torre de ángulo mayor tipo B"&amp;IF(MID(C669,3,3)="220","C",IF(MID(C669,3,3)="138","S",""))&amp;IF(MID(C669,10,1)="D",2,1)&amp;" (65°)Tipo B"&amp;IF(MID(C669,3,3)="220","C",IF(MID(C669,3,3)="138","S",""))&amp;IF(MID(C669,10,1)="D",2,1)&amp;RIGHT(C669,2)</f>
        <v>Torre de ángulo mayor tipo BS2 (65°)Tipo BS2-3</v>
      </c>
      <c r="E669" s="140" t="s">
        <v>5072</v>
      </c>
      <c r="F669" s="141">
        <v>0</v>
      </c>
      <c r="G669" s="142">
        <f>VLOOKUP(C669,'[8]Resumen Peso'!$B$1:$D$65536,3,0)*$C$14</f>
        <v>15455.434057149027</v>
      </c>
      <c r="H669" s="143"/>
      <c r="I669" s="144"/>
      <c r="J669" s="111">
        <f>+VLOOKUP(C669,'[8]Resumen Peso'!$B$1:$D$65536,3,0)</f>
        <v>9596.1134713045958</v>
      </c>
      <c r="N669" s="118"/>
      <c r="O669" s="118"/>
      <c r="P669" s="118"/>
      <c r="Q669" s="118"/>
      <c r="R669" s="118"/>
    </row>
    <row r="670" spans="1:18" x14ac:dyDescent="0.2">
      <c r="A670" s="114"/>
      <c r="B670" s="139">
        <f t="shared" si="10"/>
        <v>654</v>
      </c>
      <c r="C670" s="115" t="s">
        <v>5725</v>
      </c>
      <c r="D670" s="112" t="str">
        <f>+"Torre de ángulo mayor tipo B"&amp;IF(MID(C670,3,3)="220","C",IF(MID(C670,3,3)="138","S",""))&amp;IF(MID(C670,10,1)="D",2,1)&amp;" (65°)Tipo B"&amp;IF(MID(C670,3,3)="220","C",IF(MID(C670,3,3)="138","S",""))&amp;IF(MID(C670,10,1)="D",2,1)&amp;RIGHT(C670,2)</f>
        <v>Torre de ángulo mayor tipo BS2 (65°)Tipo BS2±0</v>
      </c>
      <c r="E670" s="140" t="s">
        <v>5072</v>
      </c>
      <c r="F670" s="141">
        <v>0</v>
      </c>
      <c r="G670" s="142">
        <f>VLOOKUP(C670,'[8]Resumen Peso'!$B$1:$D$65536,3,0)*$C$14</f>
        <v>17210.95106586751</v>
      </c>
      <c r="H670" s="143"/>
      <c r="I670" s="144"/>
      <c r="J670" s="111">
        <f>+VLOOKUP(C670,'[8]Resumen Peso'!$B$1:$D$65536,3,0)</f>
        <v>10686.095179626498</v>
      </c>
      <c r="N670" s="118"/>
      <c r="O670" s="118"/>
      <c r="P670" s="118"/>
      <c r="Q670" s="118"/>
      <c r="R670" s="118"/>
    </row>
    <row r="671" spans="1:18" x14ac:dyDescent="0.2">
      <c r="A671" s="114"/>
      <c r="B671" s="139">
        <f t="shared" si="10"/>
        <v>655</v>
      </c>
      <c r="C671" s="115" t="s">
        <v>5726</v>
      </c>
      <c r="D671" s="112" t="str">
        <f>+"Torre de ángulo mayor tipo B"&amp;IF(MID(C671,3,3)="220","C",IF(MID(C671,3,3)="138","S",""))&amp;IF(MID(C671,10,1)="D",2,1)&amp;" (65°)Tipo B"&amp;IF(MID(C671,3,3)="220","C",IF(MID(C671,3,3)="138","S",""))&amp;IF(MID(C671,10,1)="D",2,1)&amp;RIGHT(C671,2)</f>
        <v>Torre de ángulo mayor tipo BS2 (65°)Tipo BS2+3</v>
      </c>
      <c r="E671" s="140" t="s">
        <v>5072</v>
      </c>
      <c r="F671" s="141">
        <v>0</v>
      </c>
      <c r="G671" s="142">
        <f>VLOOKUP(C671,'[8]Resumen Peso'!$B$1:$D$65536,3,0)*$C$14</f>
        <v>19276.265193771615</v>
      </c>
      <c r="H671" s="143"/>
      <c r="I671" s="144"/>
      <c r="J671" s="111">
        <f>+VLOOKUP(C671,'[8]Resumen Peso'!$B$1:$D$65536,3,0)</f>
        <v>11968.42660118168</v>
      </c>
      <c r="N671" s="118"/>
      <c r="O671" s="118"/>
      <c r="P671" s="118"/>
      <c r="Q671" s="118"/>
      <c r="R671" s="118"/>
    </row>
    <row r="672" spans="1:18" x14ac:dyDescent="0.2">
      <c r="A672" s="114"/>
      <c r="B672" s="139">
        <f t="shared" si="10"/>
        <v>656</v>
      </c>
      <c r="C672" s="115" t="s">
        <v>5727</v>
      </c>
      <c r="D672" s="112" t="str">
        <f>+"Torre de anclaje, retención intermedia y terminal (15°) Tipo R"&amp;IF(MID(C672,3,3)="220","C",IF(MID(C672,3,3)="138","S",""))&amp;IF(MID(C672,10,1)="D",2,1)&amp;RIGHT(C672,2)</f>
        <v>Torre de anclaje, retención intermedia y terminal (15°) Tipo RS2-3</v>
      </c>
      <c r="E672" s="140" t="s">
        <v>5072</v>
      </c>
      <c r="F672" s="141">
        <v>0</v>
      </c>
      <c r="G672" s="142">
        <f>VLOOKUP(C672,'[8]Resumen Peso'!$B$1:$D$65536,3,0)*$C$14</f>
        <v>19899.869583741191</v>
      </c>
      <c r="H672" s="143"/>
      <c r="I672" s="144"/>
      <c r="J672" s="111">
        <f>+VLOOKUP(C672,'[8]Resumen Peso'!$B$1:$D$65536,3,0)</f>
        <v>12355.615887825084</v>
      </c>
      <c r="N672" s="118"/>
      <c r="O672" s="118"/>
      <c r="P672" s="118"/>
      <c r="Q672" s="118"/>
      <c r="R672" s="118"/>
    </row>
    <row r="673" spans="1:18" x14ac:dyDescent="0.2">
      <c r="A673" s="114"/>
      <c r="B673" s="139">
        <f t="shared" si="10"/>
        <v>657</v>
      </c>
      <c r="C673" s="115" t="s">
        <v>5728</v>
      </c>
      <c r="D673" s="112" t="str">
        <f>+"Torre de anclaje, retención intermedia y terminal (15°) Tipo R"&amp;IF(MID(C673,3,3)="220","C",IF(MID(C673,3,3)="138","S",""))&amp;IF(MID(C673,10,1)="D",2,1)&amp;RIGHT(C673,2)</f>
        <v>Torre de anclaje, retención intermedia y terminal (15°) Tipo RS2±0</v>
      </c>
      <c r="E673" s="140" t="s">
        <v>5072</v>
      </c>
      <c r="F673" s="141">
        <v>0</v>
      </c>
      <c r="G673" s="142">
        <f>VLOOKUP(C673,'[8]Resumen Peso'!$B$1:$D$65536,3,0)*$C$14</f>
        <v>22184.91592390322</v>
      </c>
      <c r="H673" s="143"/>
      <c r="I673" s="144"/>
      <c r="J673" s="111">
        <f>+VLOOKUP(C673,'[8]Resumen Peso'!$B$1:$D$65536,3,0)</f>
        <v>13774.376686538555</v>
      </c>
      <c r="N673" s="118"/>
      <c r="O673" s="118"/>
      <c r="P673" s="118"/>
      <c r="Q673" s="118"/>
      <c r="R673" s="118"/>
    </row>
    <row r="674" spans="1:18" x14ac:dyDescent="0.2">
      <c r="A674" s="114"/>
      <c r="B674" s="139">
        <f t="shared" si="10"/>
        <v>658</v>
      </c>
      <c r="C674" s="115" t="s">
        <v>5729</v>
      </c>
      <c r="D674" s="112" t="str">
        <f>+"Torre de anclaje, retención intermedia y terminal (15°) Tipo R"&amp;IF(MID(C674,3,3)="220","C",IF(MID(C674,3,3)="138","S",""))&amp;IF(MID(C674,10,1)="D",2,1)&amp;RIGHT(C674,2)</f>
        <v>Torre de anclaje, retención intermedia y terminal (15°) Tipo RS2+3</v>
      </c>
      <c r="E674" s="140" t="s">
        <v>5072</v>
      </c>
      <c r="F674" s="141">
        <v>0</v>
      </c>
      <c r="G674" s="142">
        <f>VLOOKUP(C674,'[8]Resumen Peso'!$B$1:$D$65536,3,0)*$C$14</f>
        <v>24469.962264065252</v>
      </c>
      <c r="H674" s="143"/>
      <c r="I674" s="144"/>
      <c r="J674" s="111">
        <f>+VLOOKUP(C674,'[8]Resumen Peso'!$B$1:$D$65536,3,0)</f>
        <v>15193.137485252026</v>
      </c>
      <c r="N674" s="118"/>
      <c r="O674" s="118"/>
      <c r="P674" s="118"/>
      <c r="Q674" s="118"/>
      <c r="R674" s="118"/>
    </row>
    <row r="675" spans="1:18" x14ac:dyDescent="0.2">
      <c r="A675" s="114"/>
      <c r="B675" s="139">
        <f t="shared" si="10"/>
        <v>659</v>
      </c>
      <c r="C675" s="115" t="s">
        <v>5730</v>
      </c>
      <c r="D675" s="112" t="str">
        <f>+"Torre de suspensión tipo S"&amp;IF(MID(C675,3,3)="220","C",IF(MID(C675,3,3)="138","S",""))&amp;IF(MID(C675,10,1)="D",2,1)&amp;" (5°)Tipo S"&amp;IF(MID(C675,3,3)="220","C",IF(MID(C675,3,3)="138","S",""))&amp;IF(MID(C675,10,1)="D",2,1)&amp;RIGHT(C675,2)</f>
        <v>Torre de suspensión tipo SS1 (5°)Tipo SS1-6</v>
      </c>
      <c r="E675" s="140" t="s">
        <v>5072</v>
      </c>
      <c r="F675" s="141">
        <v>0</v>
      </c>
      <c r="G675" s="142">
        <f>VLOOKUP(C675,'[8]Resumen Peso'!$B$1:$D$65536,3,0)*$C$14</f>
        <v>5057.3035647978259</v>
      </c>
      <c r="H675" s="143"/>
      <c r="I675" s="144"/>
      <c r="J675" s="111">
        <f>+VLOOKUP(C675,'[8]Resumen Peso'!$B$1:$D$65536,3,0)</f>
        <v>3140.0256173449266</v>
      </c>
      <c r="N675" s="118"/>
      <c r="O675" s="118"/>
      <c r="P675" s="118"/>
      <c r="Q675" s="118"/>
      <c r="R675" s="118"/>
    </row>
    <row r="676" spans="1:18" x14ac:dyDescent="0.2">
      <c r="A676" s="114"/>
      <c r="B676" s="139">
        <f t="shared" si="10"/>
        <v>660</v>
      </c>
      <c r="C676" s="115" t="s">
        <v>5731</v>
      </c>
      <c r="D676" s="112" t="str">
        <f>+"Torre de suspensión tipo S"&amp;IF(MID(C676,3,3)="220","C",IF(MID(C676,3,3)="138","S",""))&amp;IF(MID(C676,10,1)="D",2,1)&amp;" (5°)Tipo S"&amp;IF(MID(C676,3,3)="220","C",IF(MID(C676,3,3)="138","S",""))&amp;IF(MID(C676,10,1)="D",2,1)&amp;RIGHT(C676,2)</f>
        <v>Torre de suspensión tipo SS1 (5°)Tipo SS1-3</v>
      </c>
      <c r="E676" s="140" t="s">
        <v>5072</v>
      </c>
      <c r="F676" s="141">
        <v>0</v>
      </c>
      <c r="G676" s="142">
        <f>VLOOKUP(C676,'[8]Resumen Peso'!$B$1:$D$65536,3,0)*$C$14</f>
        <v>5786.2842588227377</v>
      </c>
      <c r="H676" s="143"/>
      <c r="I676" s="144"/>
      <c r="J676" s="111">
        <f>+VLOOKUP(C676,'[8]Resumen Peso'!$B$1:$D$65536,3,0)</f>
        <v>3592.6419225477989</v>
      </c>
      <c r="N676" s="118"/>
      <c r="O676" s="118"/>
      <c r="P676" s="118"/>
      <c r="Q676" s="118"/>
      <c r="R676" s="118"/>
    </row>
    <row r="677" spans="1:18" x14ac:dyDescent="0.2">
      <c r="A677" s="114"/>
      <c r="B677" s="139">
        <f t="shared" si="10"/>
        <v>661</v>
      </c>
      <c r="C677" s="115" t="s">
        <v>5732</v>
      </c>
      <c r="D677" s="112" t="str">
        <f>+"Torre de suspensión tipo S"&amp;IF(MID(C677,3,3)="220","C",IF(MID(C677,3,3)="138","S",""))&amp;IF(MID(C677,10,1)="D",2,1)&amp;" (5°)Tipo S"&amp;IF(MID(C677,3,3)="220","C",IF(MID(C677,3,3)="138","S",""))&amp;IF(MID(C677,10,1)="D",2,1)&amp;RIGHT(C677,2)</f>
        <v>Torre de suspensión tipo SS1 (5°)Tipo SS1±0</v>
      </c>
      <c r="E677" s="140" t="s">
        <v>5072</v>
      </c>
      <c r="F677" s="141">
        <v>0</v>
      </c>
      <c r="G677" s="142">
        <f>VLOOKUP(C677,'[8]Resumen Peso'!$B$1:$D$65536,3,0)*$C$14</f>
        <v>6508.7561966509984</v>
      </c>
      <c r="H677" s="143"/>
      <c r="I677" s="144"/>
      <c r="J677" s="111">
        <f>+VLOOKUP(C677,'[8]Resumen Peso'!$B$1:$D$65536,3,0)</f>
        <v>4041.2170107399311</v>
      </c>
      <c r="N677" s="118"/>
      <c r="O677" s="118"/>
      <c r="P677" s="118"/>
      <c r="Q677" s="118"/>
      <c r="R677" s="118"/>
    </row>
    <row r="678" spans="1:18" x14ac:dyDescent="0.2">
      <c r="A678" s="114"/>
      <c r="B678" s="139">
        <f t="shared" si="10"/>
        <v>662</v>
      </c>
      <c r="C678" s="115" t="s">
        <v>5733</v>
      </c>
      <c r="D678" s="112" t="str">
        <f>+"Torre de suspensión tipo S"&amp;IF(MID(C678,3,3)="220","C",IF(MID(C678,3,3)="138","S",""))&amp;IF(MID(C678,10,1)="D",2,1)&amp;" (5°)Tipo S"&amp;IF(MID(C678,3,3)="220","C",IF(MID(C678,3,3)="138","S",""))&amp;IF(MID(C678,10,1)="D",2,1)&amp;RIGHT(C678,2)</f>
        <v>Torre de suspensión tipo SS1 (5°)Tipo SS1+3</v>
      </c>
      <c r="E678" s="140" t="s">
        <v>5072</v>
      </c>
      <c r="F678" s="141">
        <v>0</v>
      </c>
      <c r="G678" s="142">
        <f>VLOOKUP(C678,'[8]Resumen Peso'!$B$1:$D$65536,3,0)*$C$14</f>
        <v>7224.719378282608</v>
      </c>
      <c r="H678" s="143"/>
      <c r="I678" s="144"/>
      <c r="J678" s="111">
        <f>+VLOOKUP(C678,'[8]Resumen Peso'!$B$1:$D$65536,3,0)</f>
        <v>4485.7508819213235</v>
      </c>
      <c r="N678" s="118"/>
      <c r="O678" s="118"/>
      <c r="P678" s="118"/>
      <c r="Q678" s="118"/>
      <c r="R678" s="118"/>
    </row>
    <row r="679" spans="1:18" x14ac:dyDescent="0.2">
      <c r="A679" s="114"/>
      <c r="B679" s="139">
        <f t="shared" si="10"/>
        <v>663</v>
      </c>
      <c r="C679" s="115" t="s">
        <v>5734</v>
      </c>
      <c r="D679" s="112" t="str">
        <f>+"Torre de suspensión tipo S"&amp;IF(MID(C679,3,3)="220","C",IF(MID(C679,3,3)="138","S",""))&amp;IF(MID(C679,10,1)="D",2,1)&amp;" (5°)Tipo S"&amp;IF(MID(C679,3,3)="220","C",IF(MID(C679,3,3)="138","S",""))&amp;IF(MID(C679,10,1)="D",2,1)&amp;RIGHT(C679,2)</f>
        <v>Torre de suspensión tipo SS1 (5°)Tipo SS1+6</v>
      </c>
      <c r="E679" s="140" t="s">
        <v>5072</v>
      </c>
      <c r="F679" s="141">
        <v>0</v>
      </c>
      <c r="G679" s="142">
        <f>VLOOKUP(C679,'[8]Resumen Peso'!$B$1:$D$65536,3,0)*$C$14</f>
        <v>7940.6825599142176</v>
      </c>
      <c r="H679" s="143"/>
      <c r="I679" s="144"/>
      <c r="J679" s="111">
        <f>+VLOOKUP(C679,'[8]Resumen Peso'!$B$1:$D$65536,3,0)</f>
        <v>4930.2847531027155</v>
      </c>
      <c r="N679" s="118"/>
      <c r="O679" s="118"/>
      <c r="P679" s="118"/>
      <c r="Q679" s="118"/>
      <c r="R679" s="118"/>
    </row>
    <row r="680" spans="1:18" x14ac:dyDescent="0.2">
      <c r="A680" s="114"/>
      <c r="B680" s="139">
        <f t="shared" si="10"/>
        <v>664</v>
      </c>
      <c r="C680" s="115" t="s">
        <v>5735</v>
      </c>
      <c r="D680" s="112" t="str">
        <f>+"Torre de ángulo menor tipo A"&amp;IF(MID(C680,3,3)="220","C",IF(MID(C680,3,3)="138","S",""))&amp;IF(MID(C680,10,1)="D",2,1)&amp;" (30°)Tipo A"&amp;IF(MID(C680,3,3)="220","C",IF(MID(C680,3,3)="138","S",""))&amp;IF(MID(C680,10,1)="D",2,1)&amp;RIGHT(C680,2)</f>
        <v>Torre de ángulo menor tipo AS1 (30°)Tipo AS1-3</v>
      </c>
      <c r="E680" s="140" t="s">
        <v>5072</v>
      </c>
      <c r="F680" s="141">
        <v>0</v>
      </c>
      <c r="G680" s="142">
        <f>VLOOKUP(C680,'[8]Resumen Peso'!$B$1:$D$65536,3,0)*$C$14</f>
        <v>8902.1430077711102</v>
      </c>
      <c r="H680" s="143"/>
      <c r="I680" s="144"/>
      <c r="J680" s="111">
        <f>+VLOOKUP(C680,'[8]Resumen Peso'!$B$1:$D$65536,3,0)</f>
        <v>5527.245247495197</v>
      </c>
      <c r="N680" s="118"/>
      <c r="O680" s="118"/>
      <c r="P680" s="118"/>
      <c r="Q680" s="118"/>
      <c r="R680" s="118"/>
    </row>
    <row r="681" spans="1:18" x14ac:dyDescent="0.2">
      <c r="A681" s="114"/>
      <c r="B681" s="139">
        <f t="shared" si="10"/>
        <v>665</v>
      </c>
      <c r="C681" s="115" t="s">
        <v>5736</v>
      </c>
      <c r="D681" s="112" t="str">
        <f>+"Torre de ángulo menor tipo A"&amp;IF(MID(C681,3,3)="220","C",IF(MID(C681,3,3)="138","S",""))&amp;IF(MID(C681,10,1)="D",2,1)&amp;" (30°)Tipo A"&amp;IF(MID(C681,3,3)="220","C",IF(MID(C681,3,3)="138","S",""))&amp;IF(MID(C681,10,1)="D",2,1)&amp;RIGHT(C681,2)</f>
        <v>Torre de ángulo menor tipo AS1 (30°)Tipo AS1±0</v>
      </c>
      <c r="E681" s="140" t="s">
        <v>5072</v>
      </c>
      <c r="F681" s="141">
        <v>0</v>
      </c>
      <c r="G681" s="142">
        <f>VLOOKUP(C681,'[8]Resumen Peso'!$B$1:$D$65536,3,0)*$C$14</f>
        <v>9880.2919065162168</v>
      </c>
      <c r="H681" s="143"/>
      <c r="I681" s="144"/>
      <c r="J681" s="111">
        <f>+VLOOKUP(C681,'[8]Resumen Peso'!$B$1:$D$65536,3,0)</f>
        <v>6134.5674223032156</v>
      </c>
      <c r="N681" s="118"/>
      <c r="O681" s="118"/>
      <c r="P681" s="118"/>
      <c r="Q681" s="118"/>
      <c r="R681" s="118"/>
    </row>
    <row r="682" spans="1:18" x14ac:dyDescent="0.2">
      <c r="A682" s="114"/>
      <c r="B682" s="139">
        <f t="shared" si="10"/>
        <v>666</v>
      </c>
      <c r="C682" s="115" t="s">
        <v>5737</v>
      </c>
      <c r="D682" s="112" t="str">
        <f>+"Torre de ángulo menor tipo A"&amp;IF(MID(C682,3,3)="220","C",IF(MID(C682,3,3)="138","S",""))&amp;IF(MID(C682,10,1)="D",2,1)&amp;" (30°)Tipo A"&amp;IF(MID(C682,3,3)="220","C",IF(MID(C682,3,3)="138","S",""))&amp;IF(MID(C682,10,1)="D",2,1)&amp;RIGHT(C682,2)</f>
        <v>Torre de ángulo menor tipo AS1 (30°)Tipo AS1+3</v>
      </c>
      <c r="E682" s="140" t="s">
        <v>5072</v>
      </c>
      <c r="F682" s="141">
        <v>0</v>
      </c>
      <c r="G682" s="142">
        <f>VLOOKUP(C682,'[8]Resumen Peso'!$B$1:$D$65536,3,0)*$C$14</f>
        <v>10858.440805261322</v>
      </c>
      <c r="H682" s="143"/>
      <c r="I682" s="144"/>
      <c r="J682" s="111">
        <f>+VLOOKUP(C682,'[8]Resumen Peso'!$B$1:$D$65536,3,0)</f>
        <v>6741.8895971112343</v>
      </c>
      <c r="N682" s="118"/>
      <c r="O682" s="118"/>
      <c r="P682" s="118"/>
      <c r="Q682" s="118"/>
      <c r="R682" s="118"/>
    </row>
    <row r="683" spans="1:18" x14ac:dyDescent="0.2">
      <c r="A683" s="114"/>
      <c r="B683" s="139">
        <f t="shared" si="10"/>
        <v>667</v>
      </c>
      <c r="C683" s="115" t="s">
        <v>5738</v>
      </c>
      <c r="D683" s="112" t="str">
        <f>+"Torre de ángulo mayor tipo B"&amp;IF(MID(C683,3,3)="220","C",IF(MID(C683,3,3)="138","S",""))&amp;IF(MID(C683,10,1)="D",2,1)&amp;" (65°)Tipo B"&amp;IF(MID(C683,3,3)="220","C",IF(MID(C683,3,3)="138","S",""))&amp;IF(MID(C683,10,1)="D",2,1)&amp;RIGHT(C683,2)</f>
        <v>Torre de ángulo mayor tipo BS1 (65°)Tipo BS1-3</v>
      </c>
      <c r="E683" s="140" t="s">
        <v>5072</v>
      </c>
      <c r="F683" s="141">
        <v>0</v>
      </c>
      <c r="G683" s="142">
        <f>VLOOKUP(C683,'[8]Resumen Peso'!$B$1:$D$65536,3,0)*$C$14</f>
        <v>12013.367886797814</v>
      </c>
      <c r="H683" s="143"/>
      <c r="I683" s="144"/>
      <c r="J683" s="111">
        <f>+VLOOKUP(C683,'[8]Resumen Peso'!$B$1:$D$65536,3,0)</f>
        <v>7458.9714522391014</v>
      </c>
      <c r="N683" s="118"/>
      <c r="O683" s="118"/>
      <c r="P683" s="118"/>
      <c r="Q683" s="118"/>
      <c r="R683" s="118"/>
    </row>
    <row r="684" spans="1:18" x14ac:dyDescent="0.2">
      <c r="A684" s="114"/>
      <c r="B684" s="139">
        <f t="shared" si="10"/>
        <v>668</v>
      </c>
      <c r="C684" s="115" t="s">
        <v>5739</v>
      </c>
      <c r="D684" s="112" t="str">
        <f>+"Torre de ángulo mayor tipo B"&amp;IF(MID(C684,3,3)="220","C",IF(MID(C684,3,3)="138","S",""))&amp;IF(MID(C684,10,1)="D",2,1)&amp;" (65°)Tipo B"&amp;IF(MID(C684,3,3)="220","C",IF(MID(C684,3,3)="138","S",""))&amp;IF(MID(C684,10,1)="D",2,1)&amp;RIGHT(C684,2)</f>
        <v>Torre de ángulo mayor tipo BS1 (65°)Tipo BS1±0</v>
      </c>
      <c r="E684" s="140" t="s">
        <v>5072</v>
      </c>
      <c r="F684" s="141">
        <v>0</v>
      </c>
      <c r="G684" s="142">
        <f>VLOOKUP(C684,'[8]Resumen Peso'!$B$1:$D$65536,3,0)*$C$14</f>
        <v>13377.915241422956</v>
      </c>
      <c r="H684" s="143"/>
      <c r="I684" s="144"/>
      <c r="J684" s="111">
        <f>+VLOOKUP(C684,'[8]Resumen Peso'!$B$1:$D$65536,3,0)</f>
        <v>8306.2042897985539</v>
      </c>
      <c r="N684" s="118"/>
      <c r="O684" s="118"/>
      <c r="P684" s="118"/>
      <c r="Q684" s="118"/>
      <c r="R684" s="118"/>
    </row>
    <row r="685" spans="1:18" x14ac:dyDescent="0.2">
      <c r="A685" s="114"/>
      <c r="B685" s="139">
        <f t="shared" si="10"/>
        <v>669</v>
      </c>
      <c r="C685" s="115" t="s">
        <v>5740</v>
      </c>
      <c r="D685" s="112" t="str">
        <f>+"Torre de ángulo mayor tipo B"&amp;IF(MID(C685,3,3)="220","C",IF(MID(C685,3,3)="138","S",""))&amp;IF(MID(C685,10,1)="D",2,1)&amp;" (65°)Tipo B"&amp;IF(MID(C685,3,3)="220","C",IF(MID(C685,3,3)="138","S",""))&amp;IF(MID(C685,10,1)="D",2,1)&amp;RIGHT(C685,2)</f>
        <v>Torre de ángulo mayor tipo BS1 (65°)Tipo BS1+3</v>
      </c>
      <c r="E685" s="140" t="s">
        <v>5072</v>
      </c>
      <c r="F685" s="141">
        <v>0</v>
      </c>
      <c r="G685" s="142">
        <f>VLOOKUP(C685,'[8]Resumen Peso'!$B$1:$D$65536,3,0)*$C$14</f>
        <v>14983.265070393714</v>
      </c>
      <c r="H685" s="143"/>
      <c r="I685" s="144"/>
      <c r="J685" s="111">
        <f>+VLOOKUP(C685,'[8]Resumen Peso'!$B$1:$D$65536,3,0)</f>
        <v>9302.9488045743819</v>
      </c>
      <c r="N685" s="118"/>
      <c r="O685" s="118"/>
      <c r="P685" s="118"/>
      <c r="Q685" s="118"/>
      <c r="R685" s="118"/>
    </row>
    <row r="686" spans="1:18" x14ac:dyDescent="0.2">
      <c r="A686" s="114"/>
      <c r="B686" s="139">
        <f t="shared" si="10"/>
        <v>670</v>
      </c>
      <c r="C686" s="115" t="s">
        <v>5741</v>
      </c>
      <c r="D686" s="112" t="str">
        <f>+"Torre de anclaje, retención intermedia y terminal (15°) Tipo R"&amp;IF(MID(C686,3,3)="220","C",IF(MID(C686,3,3)="138","S",""))&amp;IF(MID(C686,10,1)="D",2,1)&amp;RIGHT(C686,2)</f>
        <v>Torre de anclaje, retención intermedia y terminal (15°) Tipo RS1-3</v>
      </c>
      <c r="E686" s="140" t="s">
        <v>5072</v>
      </c>
      <c r="F686" s="141">
        <v>0</v>
      </c>
      <c r="G686" s="142">
        <f>VLOOKUP(C686,'[8]Resumen Peso'!$B$1:$D$65536,3,0)*$C$14</f>
        <v>15467.987073336189</v>
      </c>
      <c r="H686" s="143"/>
      <c r="I686" s="144"/>
      <c r="J686" s="111">
        <f>+VLOOKUP(C686,'[8]Resumen Peso'!$B$1:$D$65536,3,0)</f>
        <v>9603.9075046066519</v>
      </c>
      <c r="N686" s="118"/>
      <c r="O686" s="118"/>
      <c r="P686" s="118"/>
      <c r="Q686" s="118"/>
      <c r="R686" s="118"/>
    </row>
    <row r="687" spans="1:18" x14ac:dyDescent="0.2">
      <c r="A687" s="114"/>
      <c r="B687" s="139">
        <f t="shared" si="10"/>
        <v>671</v>
      </c>
      <c r="C687" s="115" t="s">
        <v>5742</v>
      </c>
      <c r="D687" s="112" t="str">
        <f>+"Torre de anclaje, retención intermedia y terminal (15°) Tipo R"&amp;IF(MID(C687,3,3)="220","C",IF(MID(C687,3,3)="138","S",""))&amp;IF(MID(C687,10,1)="D",2,1)&amp;RIGHT(C687,2)</f>
        <v>Torre de anclaje, retención intermedia y terminal (15°) Tipo RS1±0</v>
      </c>
      <c r="E687" s="140" t="s">
        <v>5072</v>
      </c>
      <c r="F687" s="141">
        <v>0</v>
      </c>
      <c r="G687" s="142">
        <f>VLOOKUP(C687,'[8]Resumen Peso'!$B$1:$D$65536,3,0)*$C$14</f>
        <v>17244.132746194191</v>
      </c>
      <c r="H687" s="143"/>
      <c r="I687" s="144"/>
      <c r="J687" s="111">
        <f>+VLOOKUP(C687,'[8]Resumen Peso'!$B$1:$D$65536,3,0)</f>
        <v>10706.697329550336</v>
      </c>
      <c r="N687" s="118"/>
      <c r="O687" s="118"/>
      <c r="P687" s="118"/>
      <c r="Q687" s="118"/>
      <c r="R687" s="118"/>
    </row>
    <row r="688" spans="1:18" x14ac:dyDescent="0.2">
      <c r="A688" s="114"/>
      <c r="B688" s="139">
        <f t="shared" si="10"/>
        <v>672</v>
      </c>
      <c r="C688" s="115" t="s">
        <v>5743</v>
      </c>
      <c r="D688" s="112" t="str">
        <f>+"Torre de anclaje, retención intermedia y terminal (15°) Tipo R"&amp;IF(MID(C688,3,3)="220","C",IF(MID(C688,3,3)="138","S",""))&amp;IF(MID(C688,10,1)="D",2,1)&amp;RIGHT(C688,2)</f>
        <v>Torre de anclaje, retención intermedia y terminal (15°) Tipo RS1+3</v>
      </c>
      <c r="E688" s="140" t="s">
        <v>5072</v>
      </c>
      <c r="F688" s="141">
        <v>0</v>
      </c>
      <c r="G688" s="142">
        <f>VLOOKUP(C688,'[8]Resumen Peso'!$B$1:$D$65536,3,0)*$C$14</f>
        <v>19020.278419052192</v>
      </c>
      <c r="H688" s="143"/>
      <c r="I688" s="144"/>
      <c r="J688" s="111">
        <f>+VLOOKUP(C688,'[8]Resumen Peso'!$B$1:$D$65536,3,0)</f>
        <v>11809.48715449402</v>
      </c>
      <c r="N688" s="118"/>
      <c r="O688" s="118"/>
      <c r="P688" s="118"/>
      <c r="Q688" s="118"/>
      <c r="R688" s="118"/>
    </row>
    <row r="689" spans="1:18" x14ac:dyDescent="0.2">
      <c r="A689" s="114"/>
      <c r="B689" s="139">
        <f t="shared" si="10"/>
        <v>673</v>
      </c>
      <c r="C689" s="115" t="s">
        <v>5744</v>
      </c>
      <c r="D689" s="112" t="str">
        <f>+"Torre de suspensión tipo S"&amp;IF(MID(C689,3,3)="220","C",IF(MID(C689,3,3)="138","S",""))&amp;IF(MID(C689,10,1)="D",2,1)&amp;" (5°)Tipo S"&amp;IF(MID(C689,3,3)="220","C",IF(MID(C689,3,3)="138","S",""))&amp;IF(MID(C689,10,1)="D",2,1)&amp;RIGHT(C689,2)</f>
        <v>Torre de suspensión tipo SS1 (5°)Tipo SS1-6</v>
      </c>
      <c r="E689" s="140" t="s">
        <v>5072</v>
      </c>
      <c r="F689" s="141">
        <v>0</v>
      </c>
      <c r="G689" s="142">
        <f>VLOOKUP(C689,'[8]Resumen Peso'!$B$1:$D$65536,3,0)*$C$14</f>
        <v>4896.5862288197286</v>
      </c>
      <c r="H689" s="143"/>
      <c r="I689" s="144"/>
      <c r="J689" s="111">
        <f>+VLOOKUP(C689,'[8]Resumen Peso'!$B$1:$D$65536,3,0)</f>
        <v>3040.2379447924222</v>
      </c>
      <c r="N689" s="118"/>
      <c r="O689" s="118"/>
      <c r="P689" s="118"/>
      <c r="Q689" s="118"/>
      <c r="R689" s="118"/>
    </row>
    <row r="690" spans="1:18" x14ac:dyDescent="0.2">
      <c r="A690" s="114"/>
      <c r="B690" s="139">
        <f t="shared" si="10"/>
        <v>674</v>
      </c>
      <c r="C690" s="115" t="s">
        <v>5745</v>
      </c>
      <c r="D690" s="112" t="str">
        <f>+"Torre de suspensión tipo S"&amp;IF(MID(C690,3,3)="220","C",IF(MID(C690,3,3)="138","S",""))&amp;IF(MID(C690,10,1)="D",2,1)&amp;" (5°)Tipo S"&amp;IF(MID(C690,3,3)="220","C",IF(MID(C690,3,3)="138","S",""))&amp;IF(MID(C690,10,1)="D",2,1)&amp;RIGHT(C690,2)</f>
        <v>Torre de suspensión tipo SS1 (5°)Tipo SS1-3</v>
      </c>
      <c r="E690" s="140" t="s">
        <v>5072</v>
      </c>
      <c r="F690" s="141">
        <v>0</v>
      </c>
      <c r="G690" s="142">
        <f>VLOOKUP(C690,'[8]Resumen Peso'!$B$1:$D$65536,3,0)*$C$14</f>
        <v>5602.4004600009503</v>
      </c>
      <c r="H690" s="143"/>
      <c r="I690" s="144"/>
      <c r="J690" s="111">
        <f>+VLOOKUP(C690,'[8]Resumen Peso'!$B$1:$D$65536,3,0)</f>
        <v>3478.4704413390778</v>
      </c>
      <c r="N690" s="118"/>
      <c r="O690" s="118"/>
      <c r="P690" s="118"/>
      <c r="Q690" s="118"/>
      <c r="R690" s="118"/>
    </row>
    <row r="691" spans="1:18" x14ac:dyDescent="0.2">
      <c r="A691" s="114"/>
      <c r="B691" s="139">
        <f t="shared" si="10"/>
        <v>675</v>
      </c>
      <c r="C691" s="115" t="s">
        <v>5746</v>
      </c>
      <c r="D691" s="112" t="str">
        <f>+"Torre de suspensión tipo S"&amp;IF(MID(C691,3,3)="220","C",IF(MID(C691,3,3)="138","S",""))&amp;IF(MID(C691,10,1)="D",2,1)&amp;" (5°)Tipo S"&amp;IF(MID(C691,3,3)="220","C",IF(MID(C691,3,3)="138","S",""))&amp;IF(MID(C691,10,1)="D",2,1)&amp;RIGHT(C691,2)</f>
        <v>Torre de suspensión tipo SS1 (5°)Tipo SS1±0</v>
      </c>
      <c r="E691" s="140" t="s">
        <v>5072</v>
      </c>
      <c r="F691" s="141">
        <v>0</v>
      </c>
      <c r="G691" s="142">
        <f>VLOOKUP(C691,'[8]Resumen Peso'!$B$1:$D$65536,3,0)*$C$14</f>
        <v>6301.9127784037682</v>
      </c>
      <c r="H691" s="143"/>
      <c r="I691" s="144"/>
      <c r="J691" s="111">
        <f>+VLOOKUP(C691,'[8]Resumen Peso'!$B$1:$D$65536,3,0)</f>
        <v>3912.7901477379951</v>
      </c>
      <c r="N691" s="118"/>
      <c r="O691" s="118"/>
      <c r="P691" s="118"/>
      <c r="Q691" s="118"/>
      <c r="R691" s="118"/>
    </row>
    <row r="692" spans="1:18" x14ac:dyDescent="0.2">
      <c r="A692" s="114"/>
      <c r="B692" s="139">
        <f t="shared" si="10"/>
        <v>676</v>
      </c>
      <c r="C692" s="115" t="s">
        <v>5747</v>
      </c>
      <c r="D692" s="112" t="str">
        <f>+"Torre de suspensión tipo S"&amp;IF(MID(C692,3,3)="220","C",IF(MID(C692,3,3)="138","S",""))&amp;IF(MID(C692,10,1)="D",2,1)&amp;" (5°)Tipo S"&amp;IF(MID(C692,3,3)="220","C",IF(MID(C692,3,3)="138","S",""))&amp;IF(MID(C692,10,1)="D",2,1)&amp;RIGHT(C692,2)</f>
        <v>Torre de suspensión tipo SS1 (5°)Tipo SS1+3</v>
      </c>
      <c r="E692" s="140" t="s">
        <v>5072</v>
      </c>
      <c r="F692" s="141">
        <v>0</v>
      </c>
      <c r="G692" s="142">
        <f>VLOOKUP(C692,'[8]Resumen Peso'!$B$1:$D$65536,3,0)*$C$14</f>
        <v>6995.1231840281844</v>
      </c>
      <c r="H692" s="143"/>
      <c r="I692" s="144"/>
      <c r="J692" s="111">
        <f>+VLOOKUP(C692,'[8]Resumen Peso'!$B$1:$D$65536,3,0)</f>
        <v>4343.1970639891751</v>
      </c>
      <c r="N692" s="118"/>
      <c r="O692" s="118"/>
      <c r="P692" s="118"/>
      <c r="Q692" s="118"/>
      <c r="R692" s="118"/>
    </row>
    <row r="693" spans="1:18" x14ac:dyDescent="0.2">
      <c r="A693" s="114"/>
      <c r="B693" s="139">
        <f t="shared" si="10"/>
        <v>677</v>
      </c>
      <c r="C693" s="115" t="s">
        <v>5748</v>
      </c>
      <c r="D693" s="112" t="str">
        <f>+"Torre de suspensión tipo S"&amp;IF(MID(C693,3,3)="220","C",IF(MID(C693,3,3)="138","S",""))&amp;IF(MID(C693,10,1)="D",2,1)&amp;" (5°)Tipo S"&amp;IF(MID(C693,3,3)="220","C",IF(MID(C693,3,3)="138","S",""))&amp;IF(MID(C693,10,1)="D",2,1)&amp;RIGHT(C693,2)</f>
        <v>Torre de suspensión tipo SS1 (5°)Tipo SS1+6</v>
      </c>
      <c r="E693" s="140" t="s">
        <v>5072</v>
      </c>
      <c r="F693" s="141">
        <v>0</v>
      </c>
      <c r="G693" s="142">
        <f>VLOOKUP(C693,'[8]Resumen Peso'!$B$1:$D$65536,3,0)*$C$14</f>
        <v>7688.3335896525978</v>
      </c>
      <c r="H693" s="143"/>
      <c r="I693" s="144"/>
      <c r="J693" s="111">
        <f>+VLOOKUP(C693,'[8]Resumen Peso'!$B$1:$D$65536,3,0)</f>
        <v>4773.6039802403538</v>
      </c>
      <c r="N693" s="118"/>
      <c r="O693" s="118"/>
      <c r="P693" s="118"/>
      <c r="Q693" s="118"/>
      <c r="R693" s="118"/>
    </row>
    <row r="694" spans="1:18" x14ac:dyDescent="0.2">
      <c r="A694" s="114"/>
      <c r="B694" s="139">
        <f t="shared" si="10"/>
        <v>678</v>
      </c>
      <c r="C694" s="115" t="s">
        <v>5749</v>
      </c>
      <c r="D694" s="112" t="str">
        <f>+"Torre de ángulo menor tipo A"&amp;IF(MID(C694,3,3)="220","C",IF(MID(C694,3,3)="138","S",""))&amp;IF(MID(C694,10,1)="D",2,1)&amp;" (30°)Tipo A"&amp;IF(MID(C694,3,3)="220","C",IF(MID(C694,3,3)="138","S",""))&amp;IF(MID(C694,10,1)="D",2,1)&amp;RIGHT(C694,2)</f>
        <v>Torre de ángulo menor tipo AS1 (30°)Tipo AS1-3</v>
      </c>
      <c r="E694" s="140" t="s">
        <v>5072</v>
      </c>
      <c r="F694" s="141">
        <v>0</v>
      </c>
      <c r="G694" s="142">
        <f>VLOOKUP(C694,'[8]Resumen Peso'!$B$1:$D$65536,3,0)*$C$14</f>
        <v>8619.2395414528455</v>
      </c>
      <c r="H694" s="143"/>
      <c r="I694" s="144"/>
      <c r="J694" s="111">
        <f>+VLOOKUP(C694,'[8]Resumen Peso'!$B$1:$D$65536,3,0)</f>
        <v>5351.5935152839156</v>
      </c>
      <c r="N694" s="118"/>
      <c r="O694" s="118"/>
      <c r="P694" s="118"/>
      <c r="Q694" s="118"/>
      <c r="R694" s="118"/>
    </row>
    <row r="695" spans="1:18" x14ac:dyDescent="0.2">
      <c r="A695" s="114"/>
      <c r="B695" s="139">
        <f t="shared" si="10"/>
        <v>679</v>
      </c>
      <c r="C695" s="115" t="s">
        <v>5750</v>
      </c>
      <c r="D695" s="112" t="str">
        <f>+"Torre de ángulo menor tipo A"&amp;IF(MID(C695,3,3)="220","C",IF(MID(C695,3,3)="138","S",""))&amp;IF(MID(C695,10,1)="D",2,1)&amp;" (30°)Tipo A"&amp;IF(MID(C695,3,3)="220","C",IF(MID(C695,3,3)="138","S",""))&amp;IF(MID(C695,10,1)="D",2,1)&amp;RIGHT(C695,2)</f>
        <v>Torre de ángulo menor tipo AS1 (30°)Tipo AS1±0</v>
      </c>
      <c r="E695" s="140" t="s">
        <v>5072</v>
      </c>
      <c r="F695" s="141">
        <v>0</v>
      </c>
      <c r="G695" s="142">
        <f>VLOOKUP(C695,'[8]Resumen Peso'!$B$1:$D$65536,3,0)*$C$14</f>
        <v>9566.3035976169213</v>
      </c>
      <c r="H695" s="143"/>
      <c r="I695" s="144"/>
      <c r="J695" s="111">
        <f>+VLOOKUP(C695,'[8]Resumen Peso'!$B$1:$D$65536,3,0)</f>
        <v>5939.6154442662764</v>
      </c>
      <c r="N695" s="118"/>
      <c r="O695" s="118"/>
      <c r="P695" s="118"/>
      <c r="Q695" s="118"/>
      <c r="R695" s="118"/>
    </row>
    <row r="696" spans="1:18" x14ac:dyDescent="0.2">
      <c r="A696" s="114"/>
      <c r="B696" s="139">
        <f t="shared" si="10"/>
        <v>680</v>
      </c>
      <c r="C696" s="115" t="s">
        <v>5751</v>
      </c>
      <c r="D696" s="112" t="str">
        <f>+"Torre de ángulo menor tipo A"&amp;IF(MID(C696,3,3)="220","C",IF(MID(C696,3,3)="138","S",""))&amp;IF(MID(C696,10,1)="D",2,1)&amp;" (30°)Tipo A"&amp;IF(MID(C696,3,3)="220","C",IF(MID(C696,3,3)="138","S",""))&amp;IF(MID(C696,10,1)="D",2,1)&amp;RIGHT(C696,2)</f>
        <v>Torre de ángulo menor tipo AS1 (30°)Tipo AS1+3</v>
      </c>
      <c r="E696" s="140" t="s">
        <v>5072</v>
      </c>
      <c r="F696" s="141">
        <v>0</v>
      </c>
      <c r="G696" s="142">
        <f>VLOOKUP(C696,'[8]Resumen Peso'!$B$1:$D$65536,3,0)*$C$14</f>
        <v>10513.367653780995</v>
      </c>
      <c r="H696" s="143"/>
      <c r="I696" s="144"/>
      <c r="J696" s="111">
        <f>+VLOOKUP(C696,'[8]Resumen Peso'!$B$1:$D$65536,3,0)</f>
        <v>6527.6373732486372</v>
      </c>
      <c r="N696" s="118"/>
      <c r="O696" s="118"/>
      <c r="P696" s="118"/>
      <c r="Q696" s="118"/>
      <c r="R696" s="118"/>
    </row>
    <row r="697" spans="1:18" x14ac:dyDescent="0.2">
      <c r="A697" s="114"/>
      <c r="B697" s="139">
        <f t="shared" si="10"/>
        <v>681</v>
      </c>
      <c r="C697" s="115" t="s">
        <v>5752</v>
      </c>
      <c r="D697" s="112" t="str">
        <f>+"Torre de ángulo mayor tipo B"&amp;IF(MID(C697,3,3)="220","C",IF(MID(C697,3,3)="138","S",""))&amp;IF(MID(C697,10,1)="D",2,1)&amp;" (65°)Tipo B"&amp;IF(MID(C697,3,3)="220","C",IF(MID(C697,3,3)="138","S",""))&amp;IF(MID(C697,10,1)="D",2,1)&amp;RIGHT(C697,2)</f>
        <v>Torre de ángulo mayor tipo BS1 (65°)Tipo BS1-3</v>
      </c>
      <c r="E697" s="140" t="s">
        <v>5072</v>
      </c>
      <c r="F697" s="141">
        <v>0</v>
      </c>
      <c r="G697" s="142">
        <f>VLOOKUP(C697,'[8]Resumen Peso'!$B$1:$D$65536,3,0)*$C$14</f>
        <v>11631.592013913632</v>
      </c>
      <c r="H697" s="143"/>
      <c r="I697" s="144"/>
      <c r="J697" s="111">
        <f>+VLOOKUP(C697,'[8]Resumen Peso'!$B$1:$D$65536,3,0)</f>
        <v>7221.9309017598116</v>
      </c>
      <c r="N697" s="118"/>
      <c r="O697" s="118"/>
      <c r="P697" s="118"/>
      <c r="Q697" s="118"/>
      <c r="R697" s="118"/>
    </row>
    <row r="698" spans="1:18" x14ac:dyDescent="0.2">
      <c r="A698" s="114"/>
      <c r="B698" s="139">
        <f t="shared" si="10"/>
        <v>682</v>
      </c>
      <c r="C698" s="115" t="s">
        <v>5753</v>
      </c>
      <c r="D698" s="112" t="str">
        <f>+"Torre de ángulo mayor tipo B"&amp;IF(MID(C698,3,3)="220","C",IF(MID(C698,3,3)="138","S",""))&amp;IF(MID(C698,10,1)="D",2,1)&amp;" (65°)Tipo B"&amp;IF(MID(C698,3,3)="220","C",IF(MID(C698,3,3)="138","S",""))&amp;IF(MID(C698,10,1)="D",2,1)&amp;RIGHT(C698,2)</f>
        <v>Torre de ángulo mayor tipo BS1 (65°)Tipo BS1±0</v>
      </c>
      <c r="E698" s="140" t="s">
        <v>5072</v>
      </c>
      <c r="F698" s="141">
        <v>0</v>
      </c>
      <c r="G698" s="142">
        <f>VLOOKUP(C698,'[8]Resumen Peso'!$B$1:$D$65536,3,0)*$C$14</f>
        <v>12952.775071173312</v>
      </c>
      <c r="H698" s="143"/>
      <c r="I698" s="144"/>
      <c r="J698" s="111">
        <f>+VLOOKUP(C698,'[8]Resumen Peso'!$B$1:$D$65536,3,0)</f>
        <v>8042.2393115365385</v>
      </c>
      <c r="N698" s="118"/>
      <c r="O698" s="118"/>
      <c r="P698" s="118"/>
      <c r="Q698" s="118"/>
      <c r="R698" s="118"/>
    </row>
    <row r="699" spans="1:18" x14ac:dyDescent="0.2">
      <c r="A699" s="114"/>
      <c r="B699" s="139">
        <f t="shared" si="10"/>
        <v>683</v>
      </c>
      <c r="C699" s="115" t="s">
        <v>5754</v>
      </c>
      <c r="D699" s="112" t="str">
        <f>+"Torre de ángulo mayor tipo B"&amp;IF(MID(C699,3,3)="220","C",IF(MID(C699,3,3)="138","S",""))&amp;IF(MID(C699,10,1)="D",2,1)&amp;" (65°)Tipo B"&amp;IF(MID(C699,3,3)="220","C",IF(MID(C699,3,3)="138","S",""))&amp;IF(MID(C699,10,1)="D",2,1)&amp;RIGHT(C699,2)</f>
        <v>Torre de ángulo mayor tipo BS1 (65°)Tipo BS1+3</v>
      </c>
      <c r="E699" s="140" t="s">
        <v>5072</v>
      </c>
      <c r="F699" s="141">
        <v>0</v>
      </c>
      <c r="G699" s="142">
        <f>VLOOKUP(C699,'[8]Resumen Peso'!$B$1:$D$65536,3,0)*$C$14</f>
        <v>14507.108079714111</v>
      </c>
      <c r="H699" s="143"/>
      <c r="I699" s="144"/>
      <c r="J699" s="111">
        <f>+VLOOKUP(C699,'[8]Resumen Peso'!$B$1:$D$65536,3,0)</f>
        <v>9007.3080289209247</v>
      </c>
      <c r="N699" s="118"/>
      <c r="O699" s="118"/>
      <c r="P699" s="118"/>
      <c r="Q699" s="118"/>
      <c r="R699" s="118"/>
    </row>
    <row r="700" spans="1:18" x14ac:dyDescent="0.2">
      <c r="A700" s="114"/>
      <c r="B700" s="139">
        <f t="shared" si="10"/>
        <v>684</v>
      </c>
      <c r="C700" s="115" t="s">
        <v>5755</v>
      </c>
      <c r="D700" s="112" t="str">
        <f>+"Torre de anclaje, retención intermedia y terminal (15°) Tipo R"&amp;IF(MID(C700,3,3)="220","C",IF(MID(C700,3,3)="138","S",""))&amp;IF(MID(C700,10,1)="D",2,1)&amp;RIGHT(C700,2)</f>
        <v>Torre de anclaje, retención intermedia y terminal (15°) Tipo RS1-3</v>
      </c>
      <c r="E700" s="140" t="s">
        <v>5072</v>
      </c>
      <c r="F700" s="141">
        <v>0</v>
      </c>
      <c r="G700" s="142">
        <f>VLOOKUP(C700,'[8]Resumen Peso'!$B$1:$D$65536,3,0)*$C$14</f>
        <v>14976.425978867928</v>
      </c>
      <c r="H700" s="143"/>
      <c r="I700" s="144"/>
      <c r="J700" s="111">
        <f>+VLOOKUP(C700,'[8]Resumen Peso'!$B$1:$D$65536,3,0)</f>
        <v>9298.7024858958248</v>
      </c>
      <c r="N700" s="118"/>
      <c r="O700" s="118"/>
      <c r="P700" s="118"/>
      <c r="Q700" s="118"/>
      <c r="R700" s="118"/>
    </row>
    <row r="701" spans="1:18" x14ac:dyDescent="0.2">
      <c r="A701" s="114"/>
      <c r="B701" s="139">
        <f t="shared" si="10"/>
        <v>685</v>
      </c>
      <c r="C701" s="115" t="s">
        <v>5756</v>
      </c>
      <c r="D701" s="112" t="str">
        <f>+"Torre de anclaje, retención intermedia y terminal (15°) Tipo R"&amp;IF(MID(C701,3,3)="220","C",IF(MID(C701,3,3)="138","S",""))&amp;IF(MID(C701,10,1)="D",2,1)&amp;RIGHT(C701,2)</f>
        <v>Torre de anclaje, retención intermedia y terminal (15°) Tipo RS1±0</v>
      </c>
      <c r="E701" s="140" t="s">
        <v>5072</v>
      </c>
      <c r="F701" s="141">
        <v>0</v>
      </c>
      <c r="G701" s="142">
        <f>VLOOKUP(C701,'[8]Resumen Peso'!$B$1:$D$65536,3,0)*$C$14</f>
        <v>16696.127066742396</v>
      </c>
      <c r="H701" s="143"/>
      <c r="I701" s="144"/>
      <c r="J701" s="111">
        <f>+VLOOKUP(C701,'[8]Resumen Peso'!$B$1:$D$65536,3,0)</f>
        <v>10366.446472570597</v>
      </c>
      <c r="N701" s="118"/>
      <c r="O701" s="118"/>
      <c r="P701" s="118"/>
      <c r="Q701" s="118"/>
      <c r="R701" s="118"/>
    </row>
    <row r="702" spans="1:18" x14ac:dyDescent="0.2">
      <c r="A702" s="114"/>
      <c r="B702" s="139">
        <f t="shared" si="10"/>
        <v>686</v>
      </c>
      <c r="C702" s="115" t="s">
        <v>5757</v>
      </c>
      <c r="D702" s="112" t="str">
        <f>+"Torre de anclaje, retención intermedia y terminal (15°) Tipo R"&amp;IF(MID(C702,3,3)="220","C",IF(MID(C702,3,3)="138","S",""))&amp;IF(MID(C702,10,1)="D",2,1)&amp;RIGHT(C702,2)</f>
        <v>Torre de anclaje, retención intermedia y terminal (15°) Tipo RS1+3</v>
      </c>
      <c r="E702" s="140" t="s">
        <v>5072</v>
      </c>
      <c r="F702" s="141">
        <v>0</v>
      </c>
      <c r="G702" s="142">
        <f>VLOOKUP(C702,'[8]Resumen Peso'!$B$1:$D$65536,3,0)*$C$14</f>
        <v>18415.828154616862</v>
      </c>
      <c r="H702" s="143"/>
      <c r="I702" s="144"/>
      <c r="J702" s="111">
        <f>+VLOOKUP(C702,'[8]Resumen Peso'!$B$1:$D$65536,3,0)</f>
        <v>11434.190459245368</v>
      </c>
      <c r="N702" s="118"/>
      <c r="O702" s="118"/>
      <c r="P702" s="118"/>
      <c r="Q702" s="118"/>
      <c r="R702" s="118"/>
    </row>
    <row r="703" spans="1:18" x14ac:dyDescent="0.2">
      <c r="A703" s="114"/>
      <c r="B703" s="139">
        <f t="shared" si="10"/>
        <v>687</v>
      </c>
      <c r="C703" s="115" t="s">
        <v>5758</v>
      </c>
      <c r="D703" s="112" t="str">
        <f>+"Torre de suspensión tipo S"&amp;IF(MID(C703,3,3)="220","C",IF(MID(C703,3,3)="138","S",""))&amp;IF(MID(C703,10,1)="D",2,1)&amp;" (5°)Tipo S"&amp;IF(MID(C703,3,3)="220","C",IF(MID(C703,3,3)="138","S",""))&amp;IF(MID(C703,10,1)="D",2,1)&amp;RIGHT(C703,2)</f>
        <v>Torre de suspensión tipo SS1 (5°)Tipo SS1-6</v>
      </c>
      <c r="E703" s="140" t="s">
        <v>5072</v>
      </c>
      <c r="F703" s="141">
        <v>0</v>
      </c>
      <c r="G703" s="142">
        <f>VLOOKUP(C703,'[8]Resumen Peso'!$B$1:$D$65536,3,0)*$C$14</f>
        <v>4207.2689302221825</v>
      </c>
      <c r="H703" s="143"/>
      <c r="I703" s="144"/>
      <c r="J703" s="111">
        <f>+VLOOKUP(C703,'[8]Resumen Peso'!$B$1:$D$65536,3,0)</f>
        <v>2612.2482169972659</v>
      </c>
      <c r="N703" s="118"/>
      <c r="O703" s="118"/>
      <c r="P703" s="118"/>
      <c r="Q703" s="118"/>
      <c r="R703" s="118"/>
    </row>
    <row r="704" spans="1:18" x14ac:dyDescent="0.2">
      <c r="A704" s="114"/>
      <c r="B704" s="139">
        <f t="shared" si="10"/>
        <v>688</v>
      </c>
      <c r="C704" s="115" t="s">
        <v>5759</v>
      </c>
      <c r="D704" s="112" t="str">
        <f>+"Torre de suspensión tipo S"&amp;IF(MID(C704,3,3)="220","C",IF(MID(C704,3,3)="138","S",""))&amp;IF(MID(C704,10,1)="D",2,1)&amp;" (5°)Tipo S"&amp;IF(MID(C704,3,3)="220","C",IF(MID(C704,3,3)="138","S",""))&amp;IF(MID(C704,10,1)="D",2,1)&amp;RIGHT(C704,2)</f>
        <v>Torre de suspensión tipo SS1 (5°)Tipo SS1-3</v>
      </c>
      <c r="E704" s="140" t="s">
        <v>5072</v>
      </c>
      <c r="F704" s="141">
        <v>0</v>
      </c>
      <c r="G704" s="142">
        <f>VLOOKUP(C704,'[8]Resumen Peso'!$B$1:$D$65536,3,0)*$C$14</f>
        <v>4813.722109353308</v>
      </c>
      <c r="H704" s="143"/>
      <c r="I704" s="144"/>
      <c r="J704" s="111">
        <f>+VLOOKUP(C704,'[8]Resumen Peso'!$B$1:$D$65536,3,0)</f>
        <v>2988.7885005284033</v>
      </c>
      <c r="N704" s="118"/>
      <c r="O704" s="118"/>
      <c r="P704" s="118"/>
      <c r="Q704" s="118"/>
      <c r="R704" s="118"/>
    </row>
    <row r="705" spans="1:18" x14ac:dyDescent="0.2">
      <c r="A705" s="114"/>
      <c r="B705" s="139">
        <f t="shared" si="10"/>
        <v>689</v>
      </c>
      <c r="C705" s="115" t="s">
        <v>5760</v>
      </c>
      <c r="D705" s="112" t="str">
        <f>+"Torre de suspensión tipo S"&amp;IF(MID(C705,3,3)="220","C",IF(MID(C705,3,3)="138","S",""))&amp;IF(MID(C705,10,1)="D",2,1)&amp;" (5°)Tipo S"&amp;IF(MID(C705,3,3)="220","C",IF(MID(C705,3,3)="138","S",""))&amp;IF(MID(C705,10,1)="D",2,1)&amp;RIGHT(C705,2)</f>
        <v>Torre de suspensión tipo SS1 (5°)Tipo SS1±0</v>
      </c>
      <c r="E705" s="140" t="s">
        <v>5072</v>
      </c>
      <c r="F705" s="141">
        <v>0</v>
      </c>
      <c r="G705" s="142">
        <f>VLOOKUP(C705,'[8]Resumen Peso'!$B$1:$D$65536,3,0)*$C$14</f>
        <v>5414.7605279564768</v>
      </c>
      <c r="H705" s="143"/>
      <c r="I705" s="144"/>
      <c r="J705" s="111">
        <f>+VLOOKUP(C705,'[8]Resumen Peso'!$B$1:$D$65536,3,0)</f>
        <v>3361.9668172422985</v>
      </c>
      <c r="N705" s="118"/>
      <c r="O705" s="118"/>
      <c r="P705" s="118"/>
      <c r="Q705" s="118"/>
      <c r="R705" s="118"/>
    </row>
    <row r="706" spans="1:18" x14ac:dyDescent="0.2">
      <c r="A706" s="114"/>
      <c r="B706" s="139">
        <f t="shared" si="10"/>
        <v>690</v>
      </c>
      <c r="C706" s="115" t="s">
        <v>5761</v>
      </c>
      <c r="D706" s="112" t="str">
        <f>+"Torre de suspensión tipo S"&amp;IF(MID(C706,3,3)="220","C",IF(MID(C706,3,3)="138","S",""))&amp;IF(MID(C706,10,1)="D",2,1)&amp;" (5°)Tipo S"&amp;IF(MID(C706,3,3)="220","C",IF(MID(C706,3,3)="138","S",""))&amp;IF(MID(C706,10,1)="D",2,1)&amp;RIGHT(C706,2)</f>
        <v>Torre de suspensión tipo SS1 (5°)Tipo SS1+3</v>
      </c>
      <c r="E706" s="140" t="s">
        <v>5072</v>
      </c>
      <c r="F706" s="141">
        <v>0</v>
      </c>
      <c r="G706" s="142">
        <f>VLOOKUP(C706,'[8]Resumen Peso'!$B$1:$D$65536,3,0)*$C$14</f>
        <v>6010.3841860316907</v>
      </c>
      <c r="H706" s="143"/>
      <c r="I706" s="144"/>
      <c r="J706" s="111">
        <f>+VLOOKUP(C706,'[8]Resumen Peso'!$B$1:$D$65536,3,0)</f>
        <v>3731.7831671389517</v>
      </c>
      <c r="N706" s="118"/>
      <c r="O706" s="118"/>
      <c r="P706" s="118"/>
      <c r="Q706" s="118"/>
      <c r="R706" s="118"/>
    </row>
    <row r="707" spans="1:18" x14ac:dyDescent="0.2">
      <c r="A707" s="114"/>
      <c r="B707" s="139">
        <f t="shared" si="10"/>
        <v>691</v>
      </c>
      <c r="C707" s="115" t="s">
        <v>5762</v>
      </c>
      <c r="D707" s="112" t="str">
        <f>+"Torre de suspensión tipo S"&amp;IF(MID(C707,3,3)="220","C",IF(MID(C707,3,3)="138","S",""))&amp;IF(MID(C707,10,1)="D",2,1)&amp;" (5°)Tipo S"&amp;IF(MID(C707,3,3)="220","C",IF(MID(C707,3,3)="138","S",""))&amp;IF(MID(C707,10,1)="D",2,1)&amp;RIGHT(C707,2)</f>
        <v>Torre de suspensión tipo SS1 (5°)Tipo SS1+6</v>
      </c>
      <c r="E707" s="140" t="s">
        <v>5072</v>
      </c>
      <c r="F707" s="141">
        <v>0</v>
      </c>
      <c r="G707" s="142">
        <f>VLOOKUP(C707,'[8]Resumen Peso'!$B$1:$D$65536,3,0)*$C$14</f>
        <v>6606.0078441069008</v>
      </c>
      <c r="H707" s="143"/>
      <c r="I707" s="144"/>
      <c r="J707" s="111">
        <f>+VLOOKUP(C707,'[8]Resumen Peso'!$B$1:$D$65536,3,0)</f>
        <v>4101.5995170356036</v>
      </c>
      <c r="N707" s="118"/>
      <c r="O707" s="118"/>
      <c r="P707" s="118"/>
      <c r="Q707" s="118"/>
      <c r="R707" s="118"/>
    </row>
    <row r="708" spans="1:18" x14ac:dyDescent="0.2">
      <c r="A708" s="114"/>
      <c r="B708" s="139">
        <f t="shared" si="10"/>
        <v>692</v>
      </c>
      <c r="C708" s="115" t="s">
        <v>5763</v>
      </c>
      <c r="D708" s="112" t="str">
        <f>+"Torre de ángulo menor tipo A"&amp;IF(MID(C708,3,3)="220","C",IF(MID(C708,3,3)="138","S",""))&amp;IF(MID(C708,10,1)="D",2,1)&amp;" (30°)Tipo A"&amp;IF(MID(C708,3,3)="220","C",IF(MID(C708,3,3)="138","S",""))&amp;IF(MID(C708,10,1)="D",2,1)&amp;RIGHT(C708,2)</f>
        <v>Torre de ángulo menor tipo AS1 (30°)Tipo AS1-3</v>
      </c>
      <c r="E708" s="140" t="s">
        <v>5072</v>
      </c>
      <c r="F708" s="141">
        <v>0</v>
      </c>
      <c r="G708" s="142">
        <f>VLOOKUP(C708,'[8]Resumen Peso'!$B$1:$D$65536,3,0)*$C$14</f>
        <v>7405.8654397755781</v>
      </c>
      <c r="H708" s="143"/>
      <c r="I708" s="144"/>
      <c r="J708" s="111">
        <f>+VLOOKUP(C708,'[8]Resumen Peso'!$B$1:$D$65536,3,0)</f>
        <v>4598.2225313450026</v>
      </c>
      <c r="N708" s="118"/>
      <c r="O708" s="118"/>
      <c r="P708" s="118"/>
      <c r="Q708" s="118"/>
      <c r="R708" s="118"/>
    </row>
    <row r="709" spans="1:18" x14ac:dyDescent="0.2">
      <c r="A709" s="114"/>
      <c r="B709" s="139">
        <f t="shared" si="10"/>
        <v>693</v>
      </c>
      <c r="C709" s="115" t="s">
        <v>5764</v>
      </c>
      <c r="D709" s="112" t="str">
        <f>+"Torre de ángulo menor tipo A"&amp;IF(MID(C709,3,3)="220","C",IF(MID(C709,3,3)="138","S",""))&amp;IF(MID(C709,10,1)="D",2,1)&amp;" (30°)Tipo A"&amp;IF(MID(C709,3,3)="220","C",IF(MID(C709,3,3)="138","S",""))&amp;IF(MID(C709,10,1)="D",2,1)&amp;RIGHT(C709,2)</f>
        <v>Torre de ángulo menor tipo AS1 (30°)Tipo AS1±0</v>
      </c>
      <c r="E709" s="140" t="s">
        <v>5072</v>
      </c>
      <c r="F709" s="141">
        <v>0</v>
      </c>
      <c r="G709" s="142">
        <f>VLOOKUP(C709,'[8]Resumen Peso'!$B$1:$D$65536,3,0)*$C$14</f>
        <v>8219.6064814379333</v>
      </c>
      <c r="H709" s="143"/>
      <c r="I709" s="144"/>
      <c r="J709" s="111">
        <f>+VLOOKUP(C709,'[8]Resumen Peso'!$B$1:$D$65536,3,0)</f>
        <v>5103.4656285738092</v>
      </c>
      <c r="N709" s="118"/>
      <c r="O709" s="118"/>
      <c r="P709" s="118"/>
      <c r="Q709" s="118"/>
      <c r="R709" s="118"/>
    </row>
    <row r="710" spans="1:18" x14ac:dyDescent="0.2">
      <c r="A710" s="114"/>
      <c r="B710" s="139">
        <f t="shared" si="10"/>
        <v>694</v>
      </c>
      <c r="C710" s="115" t="s">
        <v>5765</v>
      </c>
      <c r="D710" s="112" t="str">
        <f>+"Torre de ángulo menor tipo A"&amp;IF(MID(C710,3,3)="220","C",IF(MID(C710,3,3)="138","S",""))&amp;IF(MID(C710,10,1)="D",2,1)&amp;" (30°)Tipo A"&amp;IF(MID(C710,3,3)="220","C",IF(MID(C710,3,3)="138","S",""))&amp;IF(MID(C710,10,1)="D",2,1)&amp;RIGHT(C710,2)</f>
        <v>Torre de ángulo menor tipo AS1 (30°)Tipo AS1+3</v>
      </c>
      <c r="E710" s="140" t="s">
        <v>5072</v>
      </c>
      <c r="F710" s="141">
        <v>0</v>
      </c>
      <c r="G710" s="142">
        <f>VLOOKUP(C710,'[8]Resumen Peso'!$B$1:$D$65536,3,0)*$C$14</f>
        <v>9033.3475231002867</v>
      </c>
      <c r="H710" s="143"/>
      <c r="I710" s="144"/>
      <c r="J710" s="111">
        <f>+VLOOKUP(C710,'[8]Resumen Peso'!$B$1:$D$65536,3,0)</f>
        <v>5608.7087258026158</v>
      </c>
      <c r="N710" s="118"/>
      <c r="O710" s="118"/>
      <c r="P710" s="118"/>
      <c r="Q710" s="118"/>
      <c r="R710" s="118"/>
    </row>
    <row r="711" spans="1:18" x14ac:dyDescent="0.2">
      <c r="A711" s="114"/>
      <c r="B711" s="139">
        <f t="shared" si="10"/>
        <v>695</v>
      </c>
      <c r="C711" s="115" t="s">
        <v>5766</v>
      </c>
      <c r="D711" s="112" t="str">
        <f>+"Torre de ángulo mayor tipo B"&amp;IF(MID(C711,3,3)="220","C",IF(MID(C711,3,3)="138","S",""))&amp;IF(MID(C711,10,1)="D",2,1)&amp;" (65°)Tipo B"&amp;IF(MID(C711,3,3)="220","C",IF(MID(C711,3,3)="138","S",""))&amp;IF(MID(C711,10,1)="D",2,1)&amp;RIGHT(C711,2)</f>
        <v>Torre de ángulo mayor tipo BS1 (65°)Tipo BS1-3</v>
      </c>
      <c r="E711" s="140" t="s">
        <v>5072</v>
      </c>
      <c r="F711" s="141">
        <v>0</v>
      </c>
      <c r="G711" s="142">
        <f>VLOOKUP(C711,'[8]Resumen Peso'!$B$1:$D$65536,3,0)*$C$14</f>
        <v>9994.1537639285307</v>
      </c>
      <c r="H711" s="143"/>
      <c r="I711" s="144"/>
      <c r="J711" s="111">
        <f>+VLOOKUP(C711,'[8]Resumen Peso'!$B$1:$D$65536,3,0)</f>
        <v>6205.2630300578667</v>
      </c>
      <c r="N711" s="118"/>
      <c r="O711" s="118"/>
      <c r="P711" s="118"/>
      <c r="Q711" s="118"/>
      <c r="R711" s="118"/>
    </row>
    <row r="712" spans="1:18" x14ac:dyDescent="0.2">
      <c r="A712" s="114"/>
      <c r="B712" s="139">
        <f t="shared" si="10"/>
        <v>696</v>
      </c>
      <c r="C712" s="115" t="s">
        <v>5767</v>
      </c>
      <c r="D712" s="112" t="str">
        <f>+"Torre de ángulo mayor tipo B"&amp;IF(MID(C712,3,3)="220","C",IF(MID(C712,3,3)="138","S",""))&amp;IF(MID(C712,10,1)="D",2,1)&amp;" (65°)Tipo B"&amp;IF(MID(C712,3,3)="220","C",IF(MID(C712,3,3)="138","S",""))&amp;IF(MID(C712,10,1)="D",2,1)&amp;RIGHT(C712,2)</f>
        <v>Torre de ángulo mayor tipo BS1 (65°)Tipo BS1±0</v>
      </c>
      <c r="E712" s="140" t="s">
        <v>5072</v>
      </c>
      <c r="F712" s="141">
        <v>0</v>
      </c>
      <c r="G712" s="142">
        <f>VLOOKUP(C712,'[8]Resumen Peso'!$B$1:$D$65536,3,0)*$C$14</f>
        <v>11129.34717586696</v>
      </c>
      <c r="H712" s="143"/>
      <c r="I712" s="144"/>
      <c r="J712" s="111">
        <f>+VLOOKUP(C712,'[8]Resumen Peso'!$B$1:$D$65536,3,0)</f>
        <v>6910.0924610889379</v>
      </c>
      <c r="N712" s="118"/>
      <c r="O712" s="118"/>
      <c r="P712" s="118"/>
      <c r="Q712" s="118"/>
      <c r="R712" s="118"/>
    </row>
    <row r="713" spans="1:18" x14ac:dyDescent="0.2">
      <c r="A713" s="114"/>
      <c r="B713" s="139">
        <f t="shared" si="10"/>
        <v>697</v>
      </c>
      <c r="C713" s="115" t="s">
        <v>5768</v>
      </c>
      <c r="D713" s="112" t="str">
        <f>+"Torre de ángulo mayor tipo B"&amp;IF(MID(C713,3,3)="220","C",IF(MID(C713,3,3)="138","S",""))&amp;IF(MID(C713,10,1)="D",2,1)&amp;" (65°)Tipo B"&amp;IF(MID(C713,3,3)="220","C",IF(MID(C713,3,3)="138","S",""))&amp;IF(MID(C713,10,1)="D",2,1)&amp;RIGHT(C713,2)</f>
        <v>Torre de ángulo mayor tipo BS1 (65°)Tipo BS1+3</v>
      </c>
      <c r="E713" s="140" t="s">
        <v>5072</v>
      </c>
      <c r="F713" s="141">
        <v>0</v>
      </c>
      <c r="G713" s="142">
        <f>VLOOKUP(C713,'[8]Resumen Peso'!$B$1:$D$65536,3,0)*$C$14</f>
        <v>12464.868836970996</v>
      </c>
      <c r="H713" s="143"/>
      <c r="I713" s="144"/>
      <c r="J713" s="111">
        <f>+VLOOKUP(C713,'[8]Resumen Peso'!$B$1:$D$65536,3,0)</f>
        <v>7739.3035564196107</v>
      </c>
      <c r="N713" s="118"/>
      <c r="O713" s="118"/>
      <c r="P713" s="118"/>
      <c r="Q713" s="118"/>
      <c r="R713" s="118"/>
    </row>
    <row r="714" spans="1:18" x14ac:dyDescent="0.2">
      <c r="A714" s="114"/>
      <c r="B714" s="139">
        <f t="shared" si="10"/>
        <v>698</v>
      </c>
      <c r="C714" s="115" t="s">
        <v>5769</v>
      </c>
      <c r="D714" s="112" t="str">
        <f>+"Torre de anclaje, retención intermedia y terminal (15°) Tipo R"&amp;IF(MID(C714,3,3)="220","C",IF(MID(C714,3,3)="138","S",""))&amp;IF(MID(C714,10,1)="D",2,1)&amp;RIGHT(C714,2)</f>
        <v>Torre de anclaje, retención intermedia y terminal (15°) Tipo RS1-3</v>
      </c>
      <c r="E714" s="140" t="s">
        <v>5072</v>
      </c>
      <c r="F714" s="141">
        <v>0</v>
      </c>
      <c r="G714" s="142">
        <f>VLOOKUP(C714,'[8]Resumen Peso'!$B$1:$D$65536,3,0)*$C$14</f>
        <v>12868.118473194181</v>
      </c>
      <c r="H714" s="143"/>
      <c r="I714" s="144"/>
      <c r="J714" s="111">
        <f>+VLOOKUP(C714,'[8]Resumen Peso'!$B$1:$D$65536,3,0)</f>
        <v>7989.6769365622449</v>
      </c>
      <c r="N714" s="118"/>
      <c r="O714" s="118"/>
      <c r="P714" s="118"/>
      <c r="Q714" s="118"/>
      <c r="R714" s="118"/>
    </row>
    <row r="715" spans="1:18" x14ac:dyDescent="0.2">
      <c r="A715" s="114"/>
      <c r="B715" s="139">
        <f t="shared" si="10"/>
        <v>699</v>
      </c>
      <c r="C715" s="115" t="s">
        <v>5770</v>
      </c>
      <c r="D715" s="112" t="str">
        <f>+"Torre de anclaje, retención intermedia y terminal (15°) Tipo R"&amp;IF(MID(C715,3,3)="220","C",IF(MID(C715,3,3)="138","S",""))&amp;IF(MID(C715,10,1)="D",2,1)&amp;RIGHT(C715,2)</f>
        <v>Torre de anclaje, retención intermedia y terminal (15°) Tipo RS1±0</v>
      </c>
      <c r="E715" s="140" t="s">
        <v>5072</v>
      </c>
      <c r="F715" s="141">
        <v>0</v>
      </c>
      <c r="G715" s="142">
        <f>VLOOKUP(C715,'[8]Resumen Peso'!$B$1:$D$65536,3,0)*$C$14</f>
        <v>14345.728509692512</v>
      </c>
      <c r="H715" s="143"/>
      <c r="I715" s="144"/>
      <c r="J715" s="111">
        <f>+VLOOKUP(C715,'[8]Resumen Peso'!$B$1:$D$65536,3,0)</f>
        <v>8907.10918234364</v>
      </c>
      <c r="N715" s="118"/>
      <c r="O715" s="118"/>
      <c r="P715" s="118"/>
      <c r="Q715" s="118"/>
      <c r="R715" s="118"/>
    </row>
    <row r="716" spans="1:18" x14ac:dyDescent="0.2">
      <c r="A716" s="114"/>
      <c r="B716" s="139">
        <f t="shared" si="10"/>
        <v>700</v>
      </c>
      <c r="C716" s="115" t="s">
        <v>5771</v>
      </c>
      <c r="D716" s="112" t="str">
        <f>+"Torre de anclaje, retención intermedia y terminal (15°) Tipo R"&amp;IF(MID(C716,3,3)="220","C",IF(MID(C716,3,3)="138","S",""))&amp;IF(MID(C716,10,1)="D",2,1)&amp;RIGHT(C716,2)</f>
        <v>Torre de anclaje, retención intermedia y terminal (15°) Tipo RS1+3</v>
      </c>
      <c r="E716" s="140" t="s">
        <v>5072</v>
      </c>
      <c r="F716" s="141">
        <v>0</v>
      </c>
      <c r="G716" s="142">
        <f>VLOOKUP(C716,'[8]Resumen Peso'!$B$1:$D$65536,3,0)*$C$14</f>
        <v>15823.338546190838</v>
      </c>
      <c r="H716" s="143"/>
      <c r="I716" s="144"/>
      <c r="J716" s="111">
        <f>+VLOOKUP(C716,'[8]Resumen Peso'!$B$1:$D$65536,3,0)</f>
        <v>9824.5414281250341</v>
      </c>
      <c r="N716" s="118"/>
      <c r="O716" s="118"/>
      <c r="P716" s="118"/>
      <c r="Q716" s="118"/>
      <c r="R716" s="118"/>
    </row>
    <row r="717" spans="1:18" x14ac:dyDescent="0.2">
      <c r="A717" s="114"/>
      <c r="B717" s="139">
        <f t="shared" si="10"/>
        <v>701</v>
      </c>
      <c r="C717" s="115" t="s">
        <v>5772</v>
      </c>
      <c r="D717" s="112" t="str">
        <f>+"Torre de suspensión tipo S"&amp;IF(MID(C717,3,3)="220","C",IF(MID(C717,3,3)="138","S",""))&amp;IF(MID(C717,10,1)="D",2,1)&amp;" (5°)Tipo S"&amp;IF(MID(C717,3,3)="220","C",IF(MID(C717,3,3)="138","S",""))&amp;IF(MID(C717,10,1)="D",2,1)&amp;RIGHT(C717,2)</f>
        <v>Torre de suspensión tipo S1 (5°)Tipo S1-6</v>
      </c>
      <c r="E717" s="140" t="s">
        <v>5072</v>
      </c>
      <c r="F717" s="141">
        <v>0</v>
      </c>
      <c r="G717" s="142">
        <f>VLOOKUP(C717,'[8]Resumen Peso'!$B$1:$D$65536,3,0)*$C$14</f>
        <v>4339.7376522761169</v>
      </c>
      <c r="H717" s="143"/>
      <c r="I717" s="144"/>
      <c r="J717" s="111">
        <f>+VLOOKUP(C717,'[8]Resumen Peso'!$B$1:$D$65536,3,0)</f>
        <v>2694.4966277198537</v>
      </c>
      <c r="N717" s="118"/>
      <c r="O717" s="118"/>
      <c r="P717" s="118"/>
      <c r="Q717" s="118"/>
      <c r="R717" s="118"/>
    </row>
    <row r="718" spans="1:18" x14ac:dyDescent="0.2">
      <c r="A718" s="114"/>
      <c r="B718" s="139">
        <f t="shared" si="10"/>
        <v>702</v>
      </c>
      <c r="C718" s="115" t="s">
        <v>5773</v>
      </c>
      <c r="D718" s="112" t="str">
        <f>+"Torre de suspensión tipo S"&amp;IF(MID(C718,3,3)="220","C",IF(MID(C718,3,3)="138","S",""))&amp;IF(MID(C718,10,1)="D",2,1)&amp;" (5°)Tipo S"&amp;IF(MID(C718,3,3)="220","C",IF(MID(C718,3,3)="138","S",""))&amp;IF(MID(C718,10,1)="D",2,1)&amp;RIGHT(C718,2)</f>
        <v>Torre de suspensión tipo S1 (5°)Tipo S1-3</v>
      </c>
      <c r="E718" s="140" t="s">
        <v>5072</v>
      </c>
      <c r="F718" s="141">
        <v>0</v>
      </c>
      <c r="G718" s="142">
        <f>VLOOKUP(C718,'[8]Resumen Peso'!$B$1:$D$65536,3,0)*$C$14</f>
        <v>4965.2854219735755</v>
      </c>
      <c r="H718" s="143"/>
      <c r="I718" s="144"/>
      <c r="J718" s="111">
        <f>+VLOOKUP(C718,'[8]Resumen Peso'!$B$1:$D$65536,3,0)</f>
        <v>3082.8925380218147</v>
      </c>
      <c r="N718" s="118"/>
      <c r="O718" s="118"/>
      <c r="P718" s="118"/>
      <c r="Q718" s="118"/>
      <c r="R718" s="118"/>
    </row>
    <row r="719" spans="1:18" x14ac:dyDescent="0.2">
      <c r="A719" s="114"/>
      <c r="B719" s="139">
        <f t="shared" si="10"/>
        <v>703</v>
      </c>
      <c r="C719" s="115" t="s">
        <v>5774</v>
      </c>
      <c r="D719" s="112" t="str">
        <f>+"Torre de suspensión tipo S"&amp;IF(MID(C719,3,3)="220","C",IF(MID(C719,3,3)="138","S",""))&amp;IF(MID(C719,10,1)="D",2,1)&amp;" (5°)Tipo S"&amp;IF(MID(C719,3,3)="220","C",IF(MID(C719,3,3)="138","S",""))&amp;IF(MID(C719,10,1)="D",2,1)&amp;RIGHT(C719,2)</f>
        <v>Torre de suspensión tipo S1 (5°)Tipo S1±0</v>
      </c>
      <c r="E719" s="140" t="s">
        <v>5072</v>
      </c>
      <c r="F719" s="141">
        <v>0</v>
      </c>
      <c r="G719" s="142">
        <f>VLOOKUP(C719,'[8]Resumen Peso'!$B$1:$D$65536,3,0)*$C$14</f>
        <v>5585.2479437273068</v>
      </c>
      <c r="H719" s="143"/>
      <c r="I719" s="144"/>
      <c r="J719" s="111">
        <f>+VLOOKUP(C719,'[8]Resumen Peso'!$B$1:$D$65536,3,0)</f>
        <v>3467.8206276960796</v>
      </c>
      <c r="N719" s="118"/>
      <c r="O719" s="118"/>
      <c r="P719" s="118"/>
      <c r="Q719" s="118"/>
      <c r="R719" s="118"/>
    </row>
    <row r="720" spans="1:18" x14ac:dyDescent="0.2">
      <c r="A720" s="114"/>
      <c r="B720" s="139">
        <f t="shared" si="10"/>
        <v>704</v>
      </c>
      <c r="C720" s="115" t="s">
        <v>5775</v>
      </c>
      <c r="D720" s="112" t="str">
        <f>+"Torre de suspensión tipo S"&amp;IF(MID(C720,3,3)="220","C",IF(MID(C720,3,3)="138","S",""))&amp;IF(MID(C720,10,1)="D",2,1)&amp;" (5°)Tipo S"&amp;IF(MID(C720,3,3)="220","C",IF(MID(C720,3,3)="138","S",""))&amp;IF(MID(C720,10,1)="D",2,1)&amp;RIGHT(C720,2)</f>
        <v>Torre de suspensión tipo S1 (5°)Tipo S1+3</v>
      </c>
      <c r="E720" s="140" t="s">
        <v>5072</v>
      </c>
      <c r="F720" s="141">
        <v>0</v>
      </c>
      <c r="G720" s="142">
        <f>VLOOKUP(C720,'[8]Resumen Peso'!$B$1:$D$65536,3,0)*$C$14</f>
        <v>6199.6252175373111</v>
      </c>
      <c r="H720" s="143"/>
      <c r="I720" s="144"/>
      <c r="J720" s="111">
        <f>+VLOOKUP(C720,'[8]Resumen Peso'!$B$1:$D$65536,3,0)</f>
        <v>3849.2808967426486</v>
      </c>
      <c r="N720" s="118"/>
      <c r="O720" s="118"/>
      <c r="P720" s="118"/>
      <c r="Q720" s="118"/>
      <c r="R720" s="118"/>
    </row>
    <row r="721" spans="1:18" x14ac:dyDescent="0.2">
      <c r="A721" s="114"/>
      <c r="B721" s="139">
        <f t="shared" si="10"/>
        <v>705</v>
      </c>
      <c r="C721" s="115" t="s">
        <v>5776</v>
      </c>
      <c r="D721" s="112" t="str">
        <f>+"Torre de suspensión tipo S"&amp;IF(MID(C721,3,3)="220","C",IF(MID(C721,3,3)="138","S",""))&amp;IF(MID(C721,10,1)="D",2,1)&amp;" (5°)Tipo S"&amp;IF(MID(C721,3,3)="220","C",IF(MID(C721,3,3)="138","S",""))&amp;IF(MID(C721,10,1)="D",2,1)&amp;RIGHT(C721,2)</f>
        <v>Torre de suspensión tipo S1 (5°)Tipo S1+6</v>
      </c>
      <c r="E721" s="140" t="s">
        <v>5072</v>
      </c>
      <c r="F721" s="141">
        <v>0</v>
      </c>
      <c r="G721" s="142">
        <f>VLOOKUP(C721,'[8]Resumen Peso'!$B$1:$D$65536,3,0)*$C$14</f>
        <v>6814.0024913473144</v>
      </c>
      <c r="H721" s="143"/>
      <c r="I721" s="144"/>
      <c r="J721" s="111">
        <f>+VLOOKUP(C721,'[8]Resumen Peso'!$B$1:$D$65536,3,0)</f>
        <v>4230.7411657892171</v>
      </c>
      <c r="N721" s="118"/>
      <c r="O721" s="118"/>
      <c r="P721" s="118"/>
      <c r="Q721" s="118"/>
      <c r="R721" s="118"/>
    </row>
    <row r="722" spans="1:18" x14ac:dyDescent="0.2">
      <c r="A722" s="114"/>
      <c r="B722" s="139">
        <f t="shared" ref="B722:B785" si="11">1+B721</f>
        <v>706</v>
      </c>
      <c r="C722" s="115" t="s">
        <v>5777</v>
      </c>
      <c r="D722" s="112" t="str">
        <f>+"Torre de ángulo menor tipo A"&amp;IF(MID(C722,3,3)="220","C",IF(MID(C722,3,3)="138","S",""))&amp;IF(MID(C722,10,1)="D",2,1)&amp;" (30°)Tipo A"&amp;IF(MID(C722,3,3)="220","C",IF(MID(C722,3,3)="138","S",""))&amp;IF(MID(C722,10,1)="D",2,1)&amp;RIGHT(C722,2)</f>
        <v>Torre de ángulo menor tipo A1 (30°)Tipo A1-3</v>
      </c>
      <c r="E722" s="140" t="s">
        <v>5072</v>
      </c>
      <c r="F722" s="141">
        <v>0</v>
      </c>
      <c r="G722" s="142">
        <f>VLOOKUP(C722,'[8]Resumen Peso'!$B$1:$D$65536,3,0)*$C$14</f>
        <v>7639.0441470988244</v>
      </c>
      <c r="H722" s="143"/>
      <c r="I722" s="144"/>
      <c r="J722" s="111">
        <f>+VLOOKUP(C722,'[8]Resumen Peso'!$B$1:$D$65536,3,0)</f>
        <v>4743.0006932712267</v>
      </c>
      <c r="N722" s="118"/>
      <c r="O722" s="118"/>
      <c r="P722" s="118"/>
      <c r="Q722" s="118"/>
      <c r="R722" s="118"/>
    </row>
    <row r="723" spans="1:18" x14ac:dyDescent="0.2">
      <c r="A723" s="114"/>
      <c r="B723" s="139">
        <f t="shared" si="11"/>
        <v>707</v>
      </c>
      <c r="C723" s="115" t="s">
        <v>5778</v>
      </c>
      <c r="D723" s="112" t="str">
        <f>+"Torre de ángulo menor tipo A"&amp;IF(MID(C723,3,3)="220","C",IF(MID(C723,3,3)="138","S",""))&amp;IF(MID(C723,10,1)="D",2,1)&amp;" (30°)Tipo A"&amp;IF(MID(C723,3,3)="220","C",IF(MID(C723,3,3)="138","S",""))&amp;IF(MID(C723,10,1)="D",2,1)&amp;RIGHT(C723,2)</f>
        <v>Torre de ángulo menor tipo A1 (30°)Tipo A1±0</v>
      </c>
      <c r="E723" s="140" t="s">
        <v>5072</v>
      </c>
      <c r="F723" s="141">
        <v>0</v>
      </c>
      <c r="G723" s="142">
        <f>VLOOKUP(C723,'[8]Resumen Peso'!$B$1:$D$65536,3,0)*$C$14</f>
        <v>8478.4063785780509</v>
      </c>
      <c r="H723" s="143"/>
      <c r="I723" s="144"/>
      <c r="J723" s="111">
        <f>+VLOOKUP(C723,'[8]Resumen Peso'!$B$1:$D$65536,3,0)</f>
        <v>5264.1517128426485</v>
      </c>
      <c r="N723" s="118"/>
      <c r="O723" s="118"/>
      <c r="P723" s="118"/>
      <c r="Q723" s="118"/>
      <c r="R723" s="118"/>
    </row>
    <row r="724" spans="1:18" x14ac:dyDescent="0.2">
      <c r="A724" s="114"/>
      <c r="B724" s="139">
        <f t="shared" si="11"/>
        <v>708</v>
      </c>
      <c r="C724" s="115" t="s">
        <v>5779</v>
      </c>
      <c r="D724" s="112" t="str">
        <f>+"Torre de ángulo menor tipo A"&amp;IF(MID(C724,3,3)="220","C",IF(MID(C724,3,3)="138","S",""))&amp;IF(MID(C724,10,1)="D",2,1)&amp;" (30°)Tipo A"&amp;IF(MID(C724,3,3)="220","C",IF(MID(C724,3,3)="138","S",""))&amp;IF(MID(C724,10,1)="D",2,1)&amp;RIGHT(C724,2)</f>
        <v>Torre de ángulo menor tipo A1 (30°)Tipo A1+3</v>
      </c>
      <c r="E724" s="140" t="s">
        <v>5072</v>
      </c>
      <c r="F724" s="141">
        <v>0</v>
      </c>
      <c r="G724" s="142">
        <f>VLOOKUP(C724,'[8]Resumen Peso'!$B$1:$D$65536,3,0)*$C$14</f>
        <v>9317.7686100572773</v>
      </c>
      <c r="H724" s="143"/>
      <c r="I724" s="144"/>
      <c r="J724" s="111">
        <f>+VLOOKUP(C724,'[8]Resumen Peso'!$B$1:$D$65536,3,0)</f>
        <v>5785.3027324140703</v>
      </c>
      <c r="N724" s="118"/>
      <c r="O724" s="118"/>
      <c r="P724" s="118"/>
      <c r="Q724" s="118"/>
      <c r="R724" s="118"/>
    </row>
    <row r="725" spans="1:18" x14ac:dyDescent="0.2">
      <c r="A725" s="114"/>
      <c r="B725" s="139">
        <f t="shared" si="11"/>
        <v>709</v>
      </c>
      <c r="C725" s="115" t="s">
        <v>5780</v>
      </c>
      <c r="D725" s="112" t="str">
        <f>+"Torre de ángulo mayor tipo B"&amp;IF(MID(C725,3,3)="220","C",IF(MID(C725,3,3)="138","S",""))&amp;IF(MID(C725,10,1)="D",2,1)&amp;" (65°)Tipo B"&amp;IF(MID(C725,3,3)="220","C",IF(MID(C725,3,3)="138","S",""))&amp;IF(MID(C725,10,1)="D",2,1)&amp;RIGHT(C725,2)</f>
        <v>Torre de ángulo mayor tipo B1 (65°)Tipo B1-3</v>
      </c>
      <c r="E725" s="140" t="s">
        <v>5072</v>
      </c>
      <c r="F725" s="141">
        <v>0</v>
      </c>
      <c r="G725" s="142">
        <f>VLOOKUP(C725,'[8]Resumen Peso'!$B$1:$D$65536,3,0)*$C$14</f>
        <v>10308.826488462026</v>
      </c>
      <c r="H725" s="143"/>
      <c r="I725" s="144"/>
      <c r="J725" s="111">
        <f>+VLOOKUP(C725,'[8]Resumen Peso'!$B$1:$D$65536,3,0)</f>
        <v>6400.6399544316746</v>
      </c>
      <c r="N725" s="118"/>
      <c r="O725" s="118"/>
      <c r="P725" s="118"/>
      <c r="Q725" s="118"/>
      <c r="R725" s="118"/>
    </row>
    <row r="726" spans="1:18" x14ac:dyDescent="0.2">
      <c r="A726" s="114"/>
      <c r="B726" s="139">
        <f t="shared" si="11"/>
        <v>710</v>
      </c>
      <c r="C726" s="115" t="s">
        <v>5781</v>
      </c>
      <c r="D726" s="112" t="str">
        <f>+"Torre de ángulo mayor tipo B"&amp;IF(MID(C726,3,3)="220","C",IF(MID(C726,3,3)="138","S",""))&amp;IF(MID(C726,10,1)="D",2,1)&amp;" (65°)Tipo B"&amp;IF(MID(C726,3,3)="220","C",IF(MID(C726,3,3)="138","S",""))&amp;IF(MID(C726,10,1)="D",2,1)&amp;RIGHT(C726,2)</f>
        <v>Torre de ángulo mayor tipo B1 (65°)Tipo B1±0</v>
      </c>
      <c r="E726" s="140" t="s">
        <v>5072</v>
      </c>
      <c r="F726" s="141">
        <v>0</v>
      </c>
      <c r="G726" s="142">
        <f>VLOOKUP(C726,'[8]Resumen Peso'!$B$1:$D$65536,3,0)*$C$14</f>
        <v>11479.762236594683</v>
      </c>
      <c r="H726" s="143"/>
      <c r="I726" s="144"/>
      <c r="J726" s="111">
        <f>+VLOOKUP(C726,'[8]Resumen Peso'!$B$1:$D$65536,3,0)</f>
        <v>7127.6614191889466</v>
      </c>
      <c r="N726" s="118"/>
      <c r="O726" s="118"/>
      <c r="P726" s="118"/>
      <c r="Q726" s="118"/>
      <c r="R726" s="118"/>
    </row>
    <row r="727" spans="1:18" x14ac:dyDescent="0.2">
      <c r="A727" s="114"/>
      <c r="B727" s="139">
        <f t="shared" si="11"/>
        <v>711</v>
      </c>
      <c r="C727" s="115" t="s">
        <v>5782</v>
      </c>
      <c r="D727" s="112" t="str">
        <f>+"Torre de ángulo mayor tipo B"&amp;IF(MID(C727,3,3)="220","C",IF(MID(C727,3,3)="138","S",""))&amp;IF(MID(C727,10,1)="D",2,1)&amp;" (65°)Tipo B"&amp;IF(MID(C727,3,3)="220","C",IF(MID(C727,3,3)="138","S",""))&amp;IF(MID(C727,10,1)="D",2,1)&amp;RIGHT(C727,2)</f>
        <v>Torre de ángulo mayor tipo B1 (65°)Tipo B1+3</v>
      </c>
      <c r="E727" s="140" t="s">
        <v>5072</v>
      </c>
      <c r="F727" s="141">
        <v>0</v>
      </c>
      <c r="G727" s="142">
        <f>VLOOKUP(C727,'[8]Resumen Peso'!$B$1:$D$65536,3,0)*$C$14</f>
        <v>12857.333704986046</v>
      </c>
      <c r="H727" s="143"/>
      <c r="I727" s="144"/>
      <c r="J727" s="111">
        <f>+VLOOKUP(C727,'[8]Resumen Peso'!$B$1:$D$65536,3,0)</f>
        <v>7982.9807894916212</v>
      </c>
      <c r="N727" s="118"/>
      <c r="O727" s="118"/>
      <c r="P727" s="118"/>
      <c r="Q727" s="118"/>
      <c r="R727" s="118"/>
    </row>
    <row r="728" spans="1:18" x14ac:dyDescent="0.2">
      <c r="A728" s="114"/>
      <c r="B728" s="139">
        <f t="shared" si="11"/>
        <v>712</v>
      </c>
      <c r="C728" s="115" t="s">
        <v>5783</v>
      </c>
      <c r="D728" s="112" t="str">
        <f>+"Torre de anclaje, retención intermedia y terminal (15°) Tipo R"&amp;IF(MID(C728,3,3)="220","C",IF(MID(C728,3,3)="138","S",""))&amp;IF(MID(C728,10,1)="D",2,1)&amp;RIGHT(C728,2)</f>
        <v>Torre de anclaje, retención intermedia y terminal (15°) Tipo R1-3</v>
      </c>
      <c r="E728" s="140" t="s">
        <v>5072</v>
      </c>
      <c r="F728" s="141">
        <v>0</v>
      </c>
      <c r="G728" s="142">
        <f>VLOOKUP(C728,'[8]Resumen Peso'!$B$1:$D$65536,3,0)*$C$14</f>
        <v>13273.279930104578</v>
      </c>
      <c r="H728" s="143"/>
      <c r="I728" s="144"/>
      <c r="J728" s="111">
        <f>+VLOOKUP(C728,'[8]Resumen Peso'!$B$1:$D$65536,3,0)</f>
        <v>8241.2373456930927</v>
      </c>
      <c r="N728" s="118"/>
      <c r="O728" s="118"/>
      <c r="P728" s="118"/>
      <c r="Q728" s="118"/>
      <c r="R728" s="118"/>
    </row>
    <row r="729" spans="1:18" x14ac:dyDescent="0.2">
      <c r="A729" s="114"/>
      <c r="B729" s="139">
        <f t="shared" si="11"/>
        <v>713</v>
      </c>
      <c r="C729" s="115" t="s">
        <v>5784</v>
      </c>
      <c r="D729" s="112" t="str">
        <f>+"Torre de anclaje, retención intermedia y terminal (15°) Tipo R"&amp;IF(MID(C729,3,3)="220","C",IF(MID(C729,3,3)="138","S",""))&amp;IF(MID(C729,10,1)="D",2,1)&amp;RIGHT(C729,2)</f>
        <v>Torre de anclaje, retención intermedia y terminal (15°) Tipo R1±0</v>
      </c>
      <c r="E729" s="140" t="s">
        <v>5072</v>
      </c>
      <c r="F729" s="141">
        <v>0</v>
      </c>
      <c r="G729" s="142">
        <f>VLOOKUP(C729,'[8]Resumen Peso'!$B$1:$D$65536,3,0)*$C$14</f>
        <v>14797.413522970546</v>
      </c>
      <c r="H729" s="143"/>
      <c r="I729" s="144"/>
      <c r="J729" s="111">
        <f>+VLOOKUP(C729,'[8]Resumen Peso'!$B$1:$D$65536,3,0)</f>
        <v>9187.5555693345523</v>
      </c>
      <c r="N729" s="118"/>
      <c r="O729" s="118"/>
      <c r="P729" s="118"/>
      <c r="Q729" s="118"/>
      <c r="R729" s="118"/>
    </row>
    <row r="730" spans="1:18" x14ac:dyDescent="0.2">
      <c r="A730" s="114"/>
      <c r="B730" s="139">
        <f t="shared" si="11"/>
        <v>714</v>
      </c>
      <c r="C730" s="115" t="s">
        <v>5785</v>
      </c>
      <c r="D730" s="112" t="str">
        <f>+"Torre de anclaje, retención intermedia y terminal (15°) Tipo R"&amp;IF(MID(C730,3,3)="220","C",IF(MID(C730,3,3)="138","S",""))&amp;IF(MID(C730,10,1)="D",2,1)&amp;RIGHT(C730,2)</f>
        <v>Torre de anclaje, retención intermedia y terminal (15°) Tipo R1+3</v>
      </c>
      <c r="E730" s="140" t="s">
        <v>5072</v>
      </c>
      <c r="F730" s="141">
        <v>0</v>
      </c>
      <c r="G730" s="142">
        <f>VLOOKUP(C730,'[8]Resumen Peso'!$B$1:$D$65536,3,0)*$C$14</f>
        <v>16321.547115836513</v>
      </c>
      <c r="H730" s="143"/>
      <c r="I730" s="144"/>
      <c r="J730" s="111">
        <f>+VLOOKUP(C730,'[8]Resumen Peso'!$B$1:$D$65536,3,0)</f>
        <v>10133.873792976012</v>
      </c>
      <c r="N730" s="118"/>
      <c r="O730" s="118"/>
      <c r="P730" s="118"/>
      <c r="Q730" s="118"/>
      <c r="R730" s="118"/>
    </row>
    <row r="731" spans="1:18" x14ac:dyDescent="0.2">
      <c r="A731" s="114"/>
      <c r="B731" s="139">
        <f t="shared" si="11"/>
        <v>715</v>
      </c>
      <c r="C731" s="115" t="s">
        <v>5786</v>
      </c>
      <c r="D731" s="112" t="str">
        <f>+"Torre de suspensión tipo S"&amp;IF(MID(C731,3,3)="220","C",IF(MID(C731,3,3)="138","S",""))&amp;IF(MID(C731,10,1)="D",2,1)&amp;" (5°)Tipo S"&amp;IF(MID(C731,3,3)="220","C",IF(MID(C731,3,3)="138","S",""))&amp;IF(MID(C731,10,1)="D",2,1)&amp;RIGHT(C731,2)</f>
        <v>Torre de suspensión tipo S2 (5°)Tipo S2-6</v>
      </c>
      <c r="E731" s="140" t="s">
        <v>5072</v>
      </c>
      <c r="F731" s="141">
        <v>0</v>
      </c>
      <c r="G731" s="142">
        <f>VLOOKUP(C731,'[8]Resumen Peso'!$B$1:$D$65536,3,0)*$C$14</f>
        <v>5870.997361658031</v>
      </c>
      <c r="H731" s="143"/>
      <c r="I731" s="144"/>
      <c r="J731" s="111">
        <f>+VLOOKUP(C731,'[8]Resumen Peso'!$B$1:$D$65536,3,0)</f>
        <v>3645.2393807820918</v>
      </c>
      <c r="N731" s="118"/>
      <c r="O731" s="118"/>
      <c r="P731" s="118"/>
      <c r="Q731" s="118"/>
      <c r="R731" s="118"/>
    </row>
    <row r="732" spans="1:18" x14ac:dyDescent="0.2">
      <c r="A732" s="114"/>
      <c r="B732" s="139">
        <f t="shared" si="11"/>
        <v>716</v>
      </c>
      <c r="C732" s="115" t="s">
        <v>5787</v>
      </c>
      <c r="D732" s="112" t="str">
        <f>+"Torre de suspensión tipo S"&amp;IF(MID(C732,3,3)="220","C",IF(MID(C732,3,3)="138","S",""))&amp;IF(MID(C732,10,1)="D",2,1)&amp;" (5°)Tipo S"&amp;IF(MID(C732,3,3)="220","C",IF(MID(C732,3,3)="138","S",""))&amp;IF(MID(C732,10,1)="D",2,1)&amp;RIGHT(C732,2)</f>
        <v>Torre de suspensión tipo S2 (5°)Tipo S2-3</v>
      </c>
      <c r="E732" s="140" t="s">
        <v>5072</v>
      </c>
      <c r="F732" s="141">
        <v>0</v>
      </c>
      <c r="G732" s="142">
        <f>VLOOKUP(C732,'[8]Resumen Peso'!$B$1:$D$65536,3,0)*$C$14</f>
        <v>6717.2672516267558</v>
      </c>
      <c r="H732" s="143"/>
      <c r="I732" s="144"/>
      <c r="J732" s="111">
        <f>+VLOOKUP(C732,'[8]Resumen Peso'!$B$1:$D$65536,3,0)</f>
        <v>4170.6792915254564</v>
      </c>
      <c r="N732" s="118"/>
      <c r="O732" s="118"/>
      <c r="P732" s="118"/>
      <c r="Q732" s="118"/>
      <c r="R732" s="118"/>
    </row>
    <row r="733" spans="1:18" x14ac:dyDescent="0.2">
      <c r="A733" s="114"/>
      <c r="B733" s="139">
        <f t="shared" si="11"/>
        <v>717</v>
      </c>
      <c r="C733" s="115" t="s">
        <v>5788</v>
      </c>
      <c r="D733" s="112" t="str">
        <f>+"Torre de suspensión tipo S"&amp;IF(MID(C733,3,3)="220","C",IF(MID(C733,3,3)="138","S",""))&amp;IF(MID(C733,10,1)="D",2,1)&amp;" (5°)Tipo S"&amp;IF(MID(C733,3,3)="220","C",IF(MID(C733,3,3)="138","S",""))&amp;IF(MID(C733,10,1)="D",2,1)&amp;RIGHT(C733,2)</f>
        <v>Torre de suspensión tipo S2 (5°)Tipo S2±0</v>
      </c>
      <c r="E733" s="140" t="s">
        <v>5072</v>
      </c>
      <c r="F733" s="141">
        <v>0</v>
      </c>
      <c r="G733" s="142">
        <f>VLOOKUP(C733,'[8]Resumen Peso'!$B$1:$D$65536,3,0)*$C$14</f>
        <v>7555.9811604350461</v>
      </c>
      <c r="H733" s="143"/>
      <c r="I733" s="144"/>
      <c r="J733" s="111">
        <f>+VLOOKUP(C733,'[8]Resumen Peso'!$B$1:$D$65536,3,0)</f>
        <v>4691.4277744943265</v>
      </c>
      <c r="N733" s="118"/>
      <c r="O733" s="118"/>
      <c r="P733" s="118"/>
      <c r="Q733" s="118"/>
      <c r="R733" s="118"/>
    </row>
    <row r="734" spans="1:18" x14ac:dyDescent="0.2">
      <c r="A734" s="114"/>
      <c r="B734" s="139">
        <f t="shared" si="11"/>
        <v>718</v>
      </c>
      <c r="C734" s="115" t="s">
        <v>5789</v>
      </c>
      <c r="D734" s="112" t="str">
        <f>+"Torre de suspensión tipo S"&amp;IF(MID(C734,3,3)="220","C",IF(MID(C734,3,3)="138","S",""))&amp;IF(MID(C734,10,1)="D",2,1)&amp;" (5°)Tipo S"&amp;IF(MID(C734,3,3)="220","C",IF(MID(C734,3,3)="138","S",""))&amp;IF(MID(C734,10,1)="D",2,1)&amp;RIGHT(C734,2)</f>
        <v>Torre de suspensión tipo S2 (5°)Tipo S2+3</v>
      </c>
      <c r="E734" s="140" t="s">
        <v>5072</v>
      </c>
      <c r="F734" s="141">
        <v>0</v>
      </c>
      <c r="G734" s="142">
        <f>VLOOKUP(C734,'[8]Resumen Peso'!$B$1:$D$65536,3,0)*$C$14</f>
        <v>8387.1390880829022</v>
      </c>
      <c r="H734" s="143"/>
      <c r="I734" s="144"/>
      <c r="J734" s="111">
        <f>+VLOOKUP(C734,'[8]Resumen Peso'!$B$1:$D$65536,3,0)</f>
        <v>5207.484829688703</v>
      </c>
      <c r="N734" s="118"/>
      <c r="O734" s="118"/>
      <c r="P734" s="118"/>
      <c r="Q734" s="118"/>
      <c r="R734" s="118"/>
    </row>
    <row r="735" spans="1:18" x14ac:dyDescent="0.2">
      <c r="A735" s="114"/>
      <c r="B735" s="139">
        <f t="shared" si="11"/>
        <v>719</v>
      </c>
      <c r="C735" s="115" t="s">
        <v>5790</v>
      </c>
      <c r="D735" s="112" t="str">
        <f>+"Torre de suspensión tipo S"&amp;IF(MID(C735,3,3)="220","C",IF(MID(C735,3,3)="138","S",""))&amp;IF(MID(C735,10,1)="D",2,1)&amp;" (5°)Tipo S"&amp;IF(MID(C735,3,3)="220","C",IF(MID(C735,3,3)="138","S",""))&amp;IF(MID(C735,10,1)="D",2,1)&amp;RIGHT(C735,2)</f>
        <v>Torre de suspensión tipo S2 (5°)Tipo S2+6</v>
      </c>
      <c r="E735" s="140" t="s">
        <v>5072</v>
      </c>
      <c r="F735" s="141">
        <v>0</v>
      </c>
      <c r="G735" s="142">
        <f>VLOOKUP(C735,'[8]Resumen Peso'!$B$1:$D$65536,3,0)*$C$14</f>
        <v>9218.2970157307554</v>
      </c>
      <c r="H735" s="143"/>
      <c r="I735" s="144"/>
      <c r="J735" s="111">
        <f>+VLOOKUP(C735,'[8]Resumen Peso'!$B$1:$D$65536,3,0)</f>
        <v>5723.5418848830786</v>
      </c>
      <c r="N735" s="118"/>
      <c r="O735" s="118"/>
      <c r="P735" s="118"/>
      <c r="Q735" s="118"/>
      <c r="R735" s="118"/>
    </row>
    <row r="736" spans="1:18" x14ac:dyDescent="0.2">
      <c r="A736" s="114"/>
      <c r="B736" s="139">
        <f t="shared" si="11"/>
        <v>720</v>
      </c>
      <c r="C736" s="115" t="s">
        <v>5791</v>
      </c>
      <c r="D736" s="112" t="str">
        <f>+"Torre de ángulo menor tipo A"&amp;IF(MID(C736,3,3)="220","C",IF(MID(C736,3,3)="138","S",""))&amp;IF(MID(C736,10,1)="D",2,1)&amp;" (30°)Tipo A"&amp;IF(MID(C736,3,3)="220","C",IF(MID(C736,3,3)="138","S",""))&amp;IF(MID(C736,10,1)="D",2,1)&amp;RIGHT(C736,2)</f>
        <v>Torre de ángulo menor tipo A2 (30°)Tipo A2-3</v>
      </c>
      <c r="E736" s="140" t="s">
        <v>5072</v>
      </c>
      <c r="F736" s="141">
        <v>0</v>
      </c>
      <c r="G736" s="142">
        <f>VLOOKUP(C736,'[8]Resumen Peso'!$B$1:$D$65536,3,0)*$C$14</f>
        <v>10334.4514407879</v>
      </c>
      <c r="H736" s="143"/>
      <c r="I736" s="144"/>
      <c r="J736" s="111">
        <f>+VLOOKUP(C736,'[8]Resumen Peso'!$B$1:$D$65536,3,0)</f>
        <v>6416.5502128758308</v>
      </c>
      <c r="N736" s="118"/>
      <c r="O736" s="118"/>
      <c r="P736" s="118"/>
      <c r="Q736" s="118"/>
      <c r="R736" s="118"/>
    </row>
    <row r="737" spans="1:18" x14ac:dyDescent="0.2">
      <c r="A737" s="114"/>
      <c r="B737" s="139">
        <f t="shared" si="11"/>
        <v>721</v>
      </c>
      <c r="C737" s="115" t="s">
        <v>5792</v>
      </c>
      <c r="D737" s="112" t="str">
        <f>+"Torre de ángulo menor tipo A"&amp;IF(MID(C737,3,3)="220","C",IF(MID(C737,3,3)="138","S",""))&amp;IF(MID(C737,10,1)="D",2,1)&amp;" (30°)Tipo A"&amp;IF(MID(C737,3,3)="220","C",IF(MID(C737,3,3)="138","S",""))&amp;IF(MID(C737,10,1)="D",2,1)&amp;RIGHT(C737,2)</f>
        <v>Torre de ángulo menor tipo A2 (30°)Tipo A2±0</v>
      </c>
      <c r="E737" s="140" t="s">
        <v>5072</v>
      </c>
      <c r="F737" s="141">
        <v>0</v>
      </c>
      <c r="G737" s="142">
        <f>VLOOKUP(C737,'[8]Resumen Peso'!$B$1:$D$65536,3,0)*$C$14</f>
        <v>11469.979401540399</v>
      </c>
      <c r="H737" s="143"/>
      <c r="I737" s="144"/>
      <c r="J737" s="111">
        <f>+VLOOKUP(C737,'[8]Resumen Peso'!$B$1:$D$65536,3,0)</f>
        <v>7121.5873616823874</v>
      </c>
      <c r="N737" s="118"/>
      <c r="O737" s="118"/>
      <c r="P737" s="118"/>
      <c r="Q737" s="118"/>
      <c r="R737" s="118"/>
    </row>
    <row r="738" spans="1:18" x14ac:dyDescent="0.2">
      <c r="A738" s="114"/>
      <c r="B738" s="139">
        <f t="shared" si="11"/>
        <v>722</v>
      </c>
      <c r="C738" s="115" t="s">
        <v>5793</v>
      </c>
      <c r="D738" s="112" t="str">
        <f>+"Torre de ángulo menor tipo A"&amp;IF(MID(C738,3,3)="220","C",IF(MID(C738,3,3)="138","S",""))&amp;IF(MID(C738,10,1)="D",2,1)&amp;" (30°)Tipo A"&amp;IF(MID(C738,3,3)="220","C",IF(MID(C738,3,3)="138","S",""))&amp;IF(MID(C738,10,1)="D",2,1)&amp;RIGHT(C738,2)</f>
        <v>Torre de ángulo menor tipo A2 (30°)Tipo A2+3</v>
      </c>
      <c r="E738" s="140" t="s">
        <v>5072</v>
      </c>
      <c r="F738" s="141">
        <v>0</v>
      </c>
      <c r="G738" s="142">
        <f>VLOOKUP(C738,'[8]Resumen Peso'!$B$1:$D$65536,3,0)*$C$14</f>
        <v>12605.507362292899</v>
      </c>
      <c r="H738" s="143"/>
      <c r="I738" s="144"/>
      <c r="J738" s="111">
        <f>+VLOOKUP(C738,'[8]Resumen Peso'!$B$1:$D$65536,3,0)</f>
        <v>7826.624510488944</v>
      </c>
      <c r="N738" s="118"/>
      <c r="O738" s="118"/>
      <c r="P738" s="118"/>
      <c r="Q738" s="118"/>
      <c r="R738" s="118"/>
    </row>
    <row r="739" spans="1:18" x14ac:dyDescent="0.2">
      <c r="A739" s="114"/>
      <c r="B739" s="139">
        <f t="shared" si="11"/>
        <v>723</v>
      </c>
      <c r="C739" s="115" t="s">
        <v>5794</v>
      </c>
      <c r="D739" s="112" t="str">
        <f>+"Torre de ángulo mayor tipo B"&amp;IF(MID(C739,3,3)="220","C",IF(MID(C739,3,3)="138","S",""))&amp;IF(MID(C739,10,1)="D",2,1)&amp;" (65°)Tipo B"&amp;IF(MID(C739,3,3)="220","C",IF(MID(C739,3,3)="138","S",""))&amp;IF(MID(C739,10,1)="D",2,1)&amp;RIGHT(C739,2)</f>
        <v>Torre de ángulo mayor tipo B2 (65°)Tipo B2-3</v>
      </c>
      <c r="E739" s="140" t="s">
        <v>5072</v>
      </c>
      <c r="F739" s="141">
        <v>0</v>
      </c>
      <c r="G739" s="142">
        <f>VLOOKUP(C739,'[8]Resumen Peso'!$B$1:$D$65536,3,0)*$C$14</f>
        <v>13946.256194497761</v>
      </c>
      <c r="H739" s="143"/>
      <c r="I739" s="144"/>
      <c r="J739" s="111">
        <f>+VLOOKUP(C739,'[8]Resumen Peso'!$B$1:$D$65536,3,0)</f>
        <v>8659.0811003707222</v>
      </c>
      <c r="N739" s="118"/>
      <c r="O739" s="118"/>
      <c r="P739" s="118"/>
      <c r="Q739" s="118"/>
      <c r="R739" s="118"/>
    </row>
    <row r="740" spans="1:18" x14ac:dyDescent="0.2">
      <c r="A740" s="114"/>
      <c r="B740" s="139">
        <f t="shared" si="11"/>
        <v>724</v>
      </c>
      <c r="C740" s="115" t="s">
        <v>5795</v>
      </c>
      <c r="D740" s="112" t="str">
        <f>+"Torre de ángulo mayor tipo B"&amp;IF(MID(C740,3,3)="220","C",IF(MID(C740,3,3)="138","S",""))&amp;IF(MID(C740,10,1)="D",2,1)&amp;" (65°)Tipo B"&amp;IF(MID(C740,3,3)="220","C",IF(MID(C740,3,3)="138","S",""))&amp;IF(MID(C740,10,1)="D",2,1)&amp;RIGHT(C740,2)</f>
        <v>Torre de ángulo mayor tipo B2 (65°)Tipo B2±0</v>
      </c>
      <c r="E740" s="140" t="s">
        <v>5072</v>
      </c>
      <c r="F740" s="141">
        <v>0</v>
      </c>
      <c r="G740" s="142">
        <f>VLOOKUP(C740,'[8]Resumen Peso'!$B$1:$D$65536,3,0)*$C$14</f>
        <v>15530.3521096857</v>
      </c>
      <c r="H740" s="143"/>
      <c r="I740" s="144"/>
      <c r="J740" s="111">
        <f>+VLOOKUP(C740,'[8]Resumen Peso'!$B$1:$D$65536,3,0)</f>
        <v>9642.629287717953</v>
      </c>
      <c r="N740" s="118"/>
      <c r="O740" s="118"/>
      <c r="P740" s="118"/>
      <c r="Q740" s="118"/>
      <c r="R740" s="118"/>
    </row>
    <row r="741" spans="1:18" x14ac:dyDescent="0.2">
      <c r="A741" s="114"/>
      <c r="B741" s="139">
        <f t="shared" si="11"/>
        <v>725</v>
      </c>
      <c r="C741" s="115" t="s">
        <v>5796</v>
      </c>
      <c r="D741" s="112" t="str">
        <f>+"Torre de ángulo mayor tipo B"&amp;IF(MID(C741,3,3)="220","C",IF(MID(C741,3,3)="138","S",""))&amp;IF(MID(C741,10,1)="D",2,1)&amp;" (65°)Tipo B"&amp;IF(MID(C741,3,3)="220","C",IF(MID(C741,3,3)="138","S",""))&amp;IF(MID(C741,10,1)="D",2,1)&amp;RIGHT(C741,2)</f>
        <v>Torre de ángulo mayor tipo B2 (65°)Tipo B2+3</v>
      </c>
      <c r="E741" s="140" t="s">
        <v>5072</v>
      </c>
      <c r="F741" s="141">
        <v>0</v>
      </c>
      <c r="G741" s="142">
        <f>VLOOKUP(C741,'[8]Resumen Peso'!$B$1:$D$65536,3,0)*$C$14</f>
        <v>17393.994362847985</v>
      </c>
      <c r="H741" s="143"/>
      <c r="I741" s="144"/>
      <c r="J741" s="111">
        <f>+VLOOKUP(C741,'[8]Resumen Peso'!$B$1:$D$65536,3,0)</f>
        <v>10799.744802244108</v>
      </c>
      <c r="N741" s="118"/>
      <c r="O741" s="118"/>
      <c r="P741" s="118"/>
      <c r="Q741" s="118"/>
      <c r="R741" s="118"/>
    </row>
    <row r="742" spans="1:18" x14ac:dyDescent="0.2">
      <c r="A742" s="114"/>
      <c r="B742" s="139">
        <f t="shared" si="11"/>
        <v>726</v>
      </c>
      <c r="C742" s="115" t="s">
        <v>5797</v>
      </c>
      <c r="D742" s="112" t="str">
        <f>+"Torre de anclaje, retención intermedia y terminal (15°) Tipo R"&amp;IF(MID(C742,3,3)="220","C",IF(MID(C742,3,3)="138","S",""))&amp;IF(MID(C742,10,1)="D",2,1)&amp;RIGHT(C742,2)</f>
        <v>Torre de anclaje, retención intermedia y terminal (15°) Tipo R2-3</v>
      </c>
      <c r="E742" s="140" t="s">
        <v>5072</v>
      </c>
      <c r="F742" s="141">
        <v>0</v>
      </c>
      <c r="G742" s="142">
        <f>VLOOKUP(C742,'[8]Resumen Peso'!$B$1:$D$65536,3,0)*$C$14</f>
        <v>17956.705610838228</v>
      </c>
      <c r="H742" s="143"/>
      <c r="I742" s="144"/>
      <c r="J742" s="111">
        <f>+VLOOKUP(C742,'[8]Resumen Peso'!$B$1:$D$65536,3,0)</f>
        <v>11149.126189225992</v>
      </c>
      <c r="N742" s="118"/>
      <c r="O742" s="118"/>
      <c r="P742" s="118"/>
      <c r="Q742" s="118"/>
      <c r="R742" s="118"/>
    </row>
    <row r="743" spans="1:18" x14ac:dyDescent="0.2">
      <c r="A743" s="114"/>
      <c r="B743" s="139">
        <f t="shared" si="11"/>
        <v>727</v>
      </c>
      <c r="C743" s="115" t="s">
        <v>5798</v>
      </c>
      <c r="D743" s="112" t="str">
        <f>+"Torre de anclaje, retención intermedia y terminal (15°) Tipo R"&amp;IF(MID(C743,3,3)="220","C",IF(MID(C743,3,3)="138","S",""))&amp;IF(MID(C743,10,1)="D",2,1)&amp;RIGHT(C743,2)</f>
        <v>Torre de anclaje, retención intermedia y terminal (15°) Tipo R2±0</v>
      </c>
      <c r="E743" s="140" t="s">
        <v>5072</v>
      </c>
      <c r="F743" s="141">
        <v>0</v>
      </c>
      <c r="G743" s="142">
        <f>VLOOKUP(C743,'[8]Resumen Peso'!$B$1:$D$65536,3,0)*$C$14</f>
        <v>20018.623869384868</v>
      </c>
      <c r="H743" s="143"/>
      <c r="I743" s="144"/>
      <c r="J743" s="111">
        <f>+VLOOKUP(C743,'[8]Resumen Peso'!$B$1:$D$65536,3,0)</f>
        <v>12429.34915186844</v>
      </c>
      <c r="N743" s="118"/>
      <c r="O743" s="118"/>
      <c r="P743" s="118"/>
      <c r="Q743" s="118"/>
      <c r="R743" s="118"/>
    </row>
    <row r="744" spans="1:18" x14ac:dyDescent="0.2">
      <c r="A744" s="114"/>
      <c r="B744" s="139">
        <f t="shared" si="11"/>
        <v>728</v>
      </c>
      <c r="C744" s="115" t="s">
        <v>5799</v>
      </c>
      <c r="D744" s="112" t="str">
        <f>+"Torre de anclaje, retención intermedia y terminal (15°) Tipo R"&amp;IF(MID(C744,3,3)="220","C",IF(MID(C744,3,3)="138","S",""))&amp;IF(MID(C744,10,1)="D",2,1)&amp;RIGHT(C744,2)</f>
        <v>Torre de anclaje, retención intermedia y terminal (15°) Tipo R2+3</v>
      </c>
      <c r="E744" s="140" t="s">
        <v>5072</v>
      </c>
      <c r="F744" s="141">
        <v>0</v>
      </c>
      <c r="G744" s="142">
        <f>VLOOKUP(C744,'[8]Resumen Peso'!$B$1:$D$65536,3,0)*$C$14</f>
        <v>22080.542127931509</v>
      </c>
      <c r="H744" s="143"/>
      <c r="I744" s="144"/>
      <c r="J744" s="111">
        <f>+VLOOKUP(C744,'[8]Resumen Peso'!$B$1:$D$65536,3,0)</f>
        <v>13709.572114510889</v>
      </c>
      <c r="N744" s="118"/>
      <c r="O744" s="118"/>
      <c r="P744" s="118"/>
      <c r="Q744" s="118"/>
      <c r="R744" s="118"/>
    </row>
    <row r="745" spans="1:18" x14ac:dyDescent="0.2">
      <c r="A745" s="114"/>
      <c r="B745" s="139">
        <f t="shared" si="11"/>
        <v>729</v>
      </c>
      <c r="C745" s="115" t="s">
        <v>5800</v>
      </c>
      <c r="D745" s="112" t="str">
        <f>+"Torre de suspensión tipo S"&amp;IF(MID(C745,3,3)="220","C",IF(MID(C745,3,3)="138","S",""))&amp;IF(MID(C745,10,1)="D",2,1)&amp;" (5°)Tipo S"&amp;IF(MID(C745,3,3)="220","C",IF(MID(C745,3,3)="138","S",""))&amp;IF(MID(C745,10,1)="D",2,1)&amp;RIGHT(C745,2)</f>
        <v>Torre de suspensión tipo S1 (5°)Tipo S1-6</v>
      </c>
      <c r="E745" s="140" t="s">
        <v>5072</v>
      </c>
      <c r="F745" s="141">
        <v>0</v>
      </c>
      <c r="G745" s="142">
        <f>VLOOKUP(C745,'[8]Resumen Peso'!$B$1:$D$65536,3,0)*$C$14</f>
        <v>2951.6183541963023</v>
      </c>
      <c r="H745" s="143"/>
      <c r="I745" s="144"/>
      <c r="J745" s="111">
        <f>+VLOOKUP(C745,'[8]Resumen Peso'!$B$1:$D$65536,3,0)</f>
        <v>1832.6282229357078</v>
      </c>
      <c r="N745" s="118"/>
      <c r="O745" s="118"/>
      <c r="P745" s="118"/>
      <c r="Q745" s="118"/>
      <c r="R745" s="118"/>
    </row>
    <row r="746" spans="1:18" x14ac:dyDescent="0.2">
      <c r="A746" s="114"/>
      <c r="B746" s="139">
        <f t="shared" si="11"/>
        <v>730</v>
      </c>
      <c r="C746" s="115" t="s">
        <v>5801</v>
      </c>
      <c r="D746" s="112" t="str">
        <f>+"Torre de suspensión tipo S"&amp;IF(MID(C746,3,3)="220","C",IF(MID(C746,3,3)="138","S",""))&amp;IF(MID(C746,10,1)="D",2,1)&amp;" (5°)Tipo S"&amp;IF(MID(C746,3,3)="220","C",IF(MID(C746,3,3)="138","S",""))&amp;IF(MID(C746,10,1)="D",2,1)&amp;RIGHT(C746,2)</f>
        <v>Torre de suspensión tipo S1 (5°)Tipo S1-3</v>
      </c>
      <c r="E746" s="140" t="s">
        <v>5072</v>
      </c>
      <c r="F746" s="141">
        <v>0</v>
      </c>
      <c r="G746" s="142">
        <f>VLOOKUP(C746,'[8]Resumen Peso'!$B$1:$D$65536,3,0)*$C$14</f>
        <v>3377.0768557020751</v>
      </c>
      <c r="H746" s="143"/>
      <c r="I746" s="144"/>
      <c r="J746" s="111">
        <f>+VLOOKUP(C746,'[8]Resumen Peso'!$B$1:$D$65536,3,0)</f>
        <v>2096.7908496651789</v>
      </c>
      <c r="N746" s="118"/>
      <c r="O746" s="118"/>
      <c r="P746" s="118"/>
      <c r="Q746" s="118"/>
      <c r="R746" s="118"/>
    </row>
    <row r="747" spans="1:18" x14ac:dyDescent="0.2">
      <c r="A747" s="114"/>
      <c r="B747" s="139">
        <f t="shared" si="11"/>
        <v>731</v>
      </c>
      <c r="C747" s="115" t="s">
        <v>5802</v>
      </c>
      <c r="D747" s="112" t="str">
        <f>+"Torre de suspensión tipo S"&amp;IF(MID(C747,3,3)="220","C",IF(MID(C747,3,3)="138","S",""))&amp;IF(MID(C747,10,1)="D",2,1)&amp;" (5°)Tipo S"&amp;IF(MID(C747,3,3)="220","C",IF(MID(C747,3,3)="138","S",""))&amp;IF(MID(C747,10,1)="D",2,1)&amp;RIGHT(C747,2)</f>
        <v>Torre de suspensión tipo S1 (5°)Tipo S1±0</v>
      </c>
      <c r="E747" s="140" t="s">
        <v>5072</v>
      </c>
      <c r="F747" s="141">
        <v>0</v>
      </c>
      <c r="G747" s="142">
        <f>VLOOKUP(C747,'[8]Resumen Peso'!$B$1:$D$65536,3,0)*$C$14</f>
        <v>3798.7366205872613</v>
      </c>
      <c r="H747" s="143"/>
      <c r="I747" s="144"/>
      <c r="J747" s="111">
        <f>+VLOOKUP(C747,'[8]Resumen Peso'!$B$1:$D$65536,3,0)</f>
        <v>2358.5948815131374</v>
      </c>
      <c r="N747" s="118"/>
      <c r="O747" s="118"/>
      <c r="P747" s="118"/>
      <c r="Q747" s="118"/>
      <c r="R747" s="118"/>
    </row>
    <row r="748" spans="1:18" x14ac:dyDescent="0.2">
      <c r="A748" s="114"/>
      <c r="B748" s="139">
        <f t="shared" si="11"/>
        <v>732</v>
      </c>
      <c r="C748" s="115" t="s">
        <v>5803</v>
      </c>
      <c r="D748" s="112" t="str">
        <f>+"Torre de suspensión tipo S"&amp;IF(MID(C748,3,3)="220","C",IF(MID(C748,3,3)="138","S",""))&amp;IF(MID(C748,10,1)="D",2,1)&amp;" (5°)Tipo S"&amp;IF(MID(C748,3,3)="220","C",IF(MID(C748,3,3)="138","S",""))&amp;IF(MID(C748,10,1)="D",2,1)&amp;RIGHT(C748,2)</f>
        <v>Torre de suspensión tipo S1 (5°)Tipo S1+3</v>
      </c>
      <c r="E748" s="140" t="s">
        <v>5072</v>
      </c>
      <c r="F748" s="141">
        <v>0</v>
      </c>
      <c r="G748" s="142">
        <f>VLOOKUP(C748,'[8]Resumen Peso'!$B$1:$D$65536,3,0)*$C$14</f>
        <v>4216.5976488518609</v>
      </c>
      <c r="H748" s="143"/>
      <c r="I748" s="144"/>
      <c r="J748" s="111">
        <f>+VLOOKUP(C748,'[8]Resumen Peso'!$B$1:$D$65536,3,0)</f>
        <v>2618.0403184795828</v>
      </c>
      <c r="N748" s="118"/>
      <c r="O748" s="118"/>
      <c r="P748" s="118"/>
      <c r="Q748" s="118"/>
      <c r="R748" s="118"/>
    </row>
    <row r="749" spans="1:18" x14ac:dyDescent="0.2">
      <c r="A749" s="114"/>
      <c r="B749" s="139">
        <f t="shared" si="11"/>
        <v>733</v>
      </c>
      <c r="C749" s="115" t="s">
        <v>5804</v>
      </c>
      <c r="D749" s="112" t="str">
        <f>+"Torre de suspensión tipo S"&amp;IF(MID(C749,3,3)="220","C",IF(MID(C749,3,3)="138","S",""))&amp;IF(MID(C749,10,1)="D",2,1)&amp;" (5°)Tipo S"&amp;IF(MID(C749,3,3)="220","C",IF(MID(C749,3,3)="138","S",""))&amp;IF(MID(C749,10,1)="D",2,1)&amp;RIGHT(C749,2)</f>
        <v>Torre de suspensión tipo S1 (5°)Tipo S1+6</v>
      </c>
      <c r="E749" s="140" t="s">
        <v>5072</v>
      </c>
      <c r="F749" s="141">
        <v>0</v>
      </c>
      <c r="G749" s="142">
        <f>VLOOKUP(C749,'[8]Resumen Peso'!$B$1:$D$65536,3,0)*$C$14</f>
        <v>4634.4586771164595</v>
      </c>
      <c r="H749" s="143"/>
      <c r="I749" s="144"/>
      <c r="J749" s="111">
        <f>+VLOOKUP(C749,'[8]Resumen Peso'!$B$1:$D$65536,3,0)</f>
        <v>2877.4857554460277</v>
      </c>
      <c r="N749" s="118"/>
      <c r="O749" s="118"/>
      <c r="P749" s="118"/>
      <c r="Q749" s="118"/>
      <c r="R749" s="118"/>
    </row>
    <row r="750" spans="1:18" x14ac:dyDescent="0.2">
      <c r="A750" s="114"/>
      <c r="B750" s="139">
        <f t="shared" si="11"/>
        <v>734</v>
      </c>
      <c r="C750" s="115" t="s">
        <v>5805</v>
      </c>
      <c r="D750" s="112" t="str">
        <f>+"Torre de ángulo menor tipo A"&amp;IF(MID(C750,3,3)="220","C",IF(MID(C750,3,3)="138","S",""))&amp;IF(MID(C750,10,1)="D",2,1)&amp;" (30°)Tipo A"&amp;IF(MID(C750,3,3)="220","C",IF(MID(C750,3,3)="138","S",""))&amp;IF(MID(C750,10,1)="D",2,1)&amp;RIGHT(C750,2)</f>
        <v>Torre de ángulo menor tipo A1 (30°)Tipo A1-3</v>
      </c>
      <c r="E750" s="140" t="s">
        <v>5072</v>
      </c>
      <c r="F750" s="141">
        <v>0</v>
      </c>
      <c r="G750" s="142">
        <f>VLOOKUP(C750,'[8]Resumen Peso'!$B$1:$D$65536,3,0)*$C$14</f>
        <v>5195.6004532363677</v>
      </c>
      <c r="H750" s="143"/>
      <c r="I750" s="144"/>
      <c r="J750" s="111">
        <f>+VLOOKUP(C750,'[8]Resumen Peso'!$B$1:$D$65536,3,0)</f>
        <v>3225.8926741533851</v>
      </c>
      <c r="N750" s="118"/>
      <c r="O750" s="118"/>
      <c r="P750" s="118"/>
      <c r="Q750" s="118"/>
      <c r="R750" s="118"/>
    </row>
    <row r="751" spans="1:18" x14ac:dyDescent="0.2">
      <c r="A751" s="114"/>
      <c r="B751" s="139">
        <f t="shared" si="11"/>
        <v>735</v>
      </c>
      <c r="C751" s="115" t="s">
        <v>5806</v>
      </c>
      <c r="D751" s="112" t="str">
        <f>+"Torre de ángulo menor tipo A"&amp;IF(MID(C751,3,3)="220","C",IF(MID(C751,3,3)="138","S",""))&amp;IF(MID(C751,10,1)="D",2,1)&amp;" (30°)Tipo A"&amp;IF(MID(C751,3,3)="220","C",IF(MID(C751,3,3)="138","S",""))&amp;IF(MID(C751,10,1)="D",2,1)&amp;RIGHT(C751,2)</f>
        <v>Torre de ángulo menor tipo A1 (30°)Tipo A1±0</v>
      </c>
      <c r="E751" s="140" t="s">
        <v>5072</v>
      </c>
      <c r="F751" s="141">
        <v>0</v>
      </c>
      <c r="G751" s="142">
        <f>VLOOKUP(C751,'[8]Resumen Peso'!$B$1:$D$65536,3,0)*$C$14</f>
        <v>5766.4821900514626</v>
      </c>
      <c r="H751" s="143"/>
      <c r="I751" s="144"/>
      <c r="J751" s="111">
        <f>+VLOOKUP(C751,'[8]Resumen Peso'!$B$1:$D$65536,3,0)</f>
        <v>3580.3470301369425</v>
      </c>
      <c r="N751" s="118"/>
      <c r="O751" s="118"/>
      <c r="P751" s="118"/>
      <c r="Q751" s="118"/>
      <c r="R751" s="118"/>
    </row>
    <row r="752" spans="1:18" x14ac:dyDescent="0.2">
      <c r="A752" s="114"/>
      <c r="B752" s="139">
        <f t="shared" si="11"/>
        <v>736</v>
      </c>
      <c r="C752" s="115" t="s">
        <v>5807</v>
      </c>
      <c r="D752" s="112" t="str">
        <f>+"Torre de ángulo menor tipo A"&amp;IF(MID(C752,3,3)="220","C",IF(MID(C752,3,3)="138","S",""))&amp;IF(MID(C752,10,1)="D",2,1)&amp;" (30°)Tipo A"&amp;IF(MID(C752,3,3)="220","C",IF(MID(C752,3,3)="138","S",""))&amp;IF(MID(C752,10,1)="D",2,1)&amp;RIGHT(C752,2)</f>
        <v>Torre de ángulo menor tipo A1 (30°)Tipo A1+3</v>
      </c>
      <c r="E752" s="140" t="s">
        <v>5072</v>
      </c>
      <c r="F752" s="141">
        <v>0</v>
      </c>
      <c r="G752" s="142">
        <f>VLOOKUP(C752,'[8]Resumen Peso'!$B$1:$D$65536,3,0)*$C$14</f>
        <v>6337.3639268665584</v>
      </c>
      <c r="H752" s="143"/>
      <c r="I752" s="144"/>
      <c r="J752" s="111">
        <f>+VLOOKUP(C752,'[8]Resumen Peso'!$B$1:$D$65536,3,0)</f>
        <v>3934.8013861205</v>
      </c>
      <c r="N752" s="118"/>
      <c r="O752" s="118"/>
      <c r="P752" s="118"/>
      <c r="Q752" s="118"/>
      <c r="R752" s="118"/>
    </row>
    <row r="753" spans="1:18" x14ac:dyDescent="0.2">
      <c r="A753" s="114"/>
      <c r="B753" s="139">
        <f t="shared" si="11"/>
        <v>737</v>
      </c>
      <c r="C753" s="115" t="s">
        <v>5808</v>
      </c>
      <c r="D753" s="112" t="str">
        <f>+"Torre de ángulo mayor tipo B"&amp;IF(MID(C753,3,3)="220","C",IF(MID(C753,3,3)="138","S",""))&amp;IF(MID(C753,10,1)="D",2,1)&amp;" (65°)Tipo B"&amp;IF(MID(C753,3,3)="220","C",IF(MID(C753,3,3)="138","S",""))&amp;IF(MID(C753,10,1)="D",2,1)&amp;RIGHT(C753,2)</f>
        <v>Torre de ángulo mayor tipo B1 (65°)Tipo B1-3</v>
      </c>
      <c r="E753" s="140" t="s">
        <v>5072</v>
      </c>
      <c r="F753" s="141">
        <v>0</v>
      </c>
      <c r="G753" s="142">
        <f>VLOOKUP(C753,'[8]Resumen Peso'!$B$1:$D$65536,3,0)*$C$14</f>
        <v>7011.4195630260547</v>
      </c>
      <c r="H753" s="143"/>
      <c r="I753" s="144"/>
      <c r="J753" s="111">
        <f>+VLOOKUP(C753,'[8]Resumen Peso'!$B$1:$D$65536,3,0)</f>
        <v>4353.3153111672682</v>
      </c>
      <c r="N753" s="118"/>
      <c r="O753" s="118"/>
      <c r="P753" s="118"/>
      <c r="Q753" s="118"/>
      <c r="R753" s="118"/>
    </row>
    <row r="754" spans="1:18" x14ac:dyDescent="0.2">
      <c r="A754" s="114"/>
      <c r="B754" s="139">
        <f t="shared" si="11"/>
        <v>738</v>
      </c>
      <c r="C754" s="115" t="s">
        <v>5809</v>
      </c>
      <c r="D754" s="112" t="str">
        <f>+"Torre de ángulo mayor tipo B"&amp;IF(MID(C754,3,3)="220","C",IF(MID(C754,3,3)="138","S",""))&amp;IF(MID(C754,10,1)="D",2,1)&amp;" (65°)Tipo B"&amp;IF(MID(C754,3,3)="220","C",IF(MID(C754,3,3)="138","S",""))&amp;IF(MID(C754,10,1)="D",2,1)&amp;RIGHT(C754,2)</f>
        <v>Torre de ángulo mayor tipo B1 (65°)Tipo B1±0</v>
      </c>
      <c r="E754" s="140" t="s">
        <v>5072</v>
      </c>
      <c r="F754" s="141">
        <v>0</v>
      </c>
      <c r="G754" s="142">
        <f>VLOOKUP(C754,'[8]Resumen Peso'!$B$1:$D$65536,3,0)*$C$14</f>
        <v>7807.816885329682</v>
      </c>
      <c r="H754" s="143"/>
      <c r="I754" s="144"/>
      <c r="J754" s="111">
        <f>+VLOOKUP(C754,'[8]Resumen Peso'!$B$1:$D$65536,3,0)</f>
        <v>4847.7898788054208</v>
      </c>
      <c r="N754" s="118"/>
      <c r="O754" s="118"/>
      <c r="P754" s="118"/>
      <c r="Q754" s="118"/>
      <c r="R754" s="118"/>
    </row>
    <row r="755" spans="1:18" x14ac:dyDescent="0.2">
      <c r="A755" s="114"/>
      <c r="B755" s="139">
        <f t="shared" si="11"/>
        <v>739</v>
      </c>
      <c r="C755" s="115" t="s">
        <v>5810</v>
      </c>
      <c r="D755" s="112" t="str">
        <f>+"Torre de ángulo mayor tipo B"&amp;IF(MID(C755,3,3)="220","C",IF(MID(C755,3,3)="138","S",""))&amp;IF(MID(C755,10,1)="D",2,1)&amp;" (65°)Tipo B"&amp;IF(MID(C755,3,3)="220","C",IF(MID(C755,3,3)="138","S",""))&amp;IF(MID(C755,10,1)="D",2,1)&amp;RIGHT(C755,2)</f>
        <v>Torre de ángulo mayor tipo B1 (65°)Tipo B1+3</v>
      </c>
      <c r="E755" s="140" t="s">
        <v>5072</v>
      </c>
      <c r="F755" s="141">
        <v>0</v>
      </c>
      <c r="G755" s="142">
        <f>VLOOKUP(C755,'[8]Resumen Peso'!$B$1:$D$65536,3,0)*$C$14</f>
        <v>8744.7549115692436</v>
      </c>
      <c r="H755" s="143"/>
      <c r="I755" s="144"/>
      <c r="J755" s="111">
        <f>+VLOOKUP(C755,'[8]Resumen Peso'!$B$1:$D$65536,3,0)</f>
        <v>5429.5246642620714</v>
      </c>
      <c r="N755" s="118"/>
      <c r="O755" s="118"/>
      <c r="P755" s="118"/>
      <c r="Q755" s="118"/>
      <c r="R755" s="118"/>
    </row>
    <row r="756" spans="1:18" x14ac:dyDescent="0.2">
      <c r="A756" s="114"/>
      <c r="B756" s="139">
        <f t="shared" si="11"/>
        <v>740</v>
      </c>
      <c r="C756" s="115" t="s">
        <v>5811</v>
      </c>
      <c r="D756" s="112" t="str">
        <f>+"Torre de anclaje, retención intermedia y terminal (15°) Tipo R"&amp;IF(MID(C756,3,3)="220","C",IF(MID(C756,3,3)="138","S",""))&amp;IF(MID(C756,10,1)="D",2,1)&amp;RIGHT(C756,2)</f>
        <v>Torre de anclaje, retención intermedia y terminal (15°) Tipo R1-3</v>
      </c>
      <c r="E756" s="140" t="s">
        <v>5072</v>
      </c>
      <c r="F756" s="141">
        <v>0</v>
      </c>
      <c r="G756" s="142">
        <f>VLOOKUP(C756,'[8]Resumen Peso'!$B$1:$D$65536,3,0)*$C$14</f>
        <v>9027.6555407753931</v>
      </c>
      <c r="H756" s="143"/>
      <c r="I756" s="144"/>
      <c r="J756" s="111">
        <f>+VLOOKUP(C756,'[8]Resumen Peso'!$B$1:$D$65536,3,0)</f>
        <v>5605.1746349408277</v>
      </c>
      <c r="N756" s="118"/>
      <c r="O756" s="118"/>
      <c r="P756" s="118"/>
      <c r="Q756" s="118"/>
      <c r="R756" s="118"/>
    </row>
    <row r="757" spans="1:18" x14ac:dyDescent="0.2">
      <c r="A757" s="114"/>
      <c r="B757" s="139">
        <f t="shared" si="11"/>
        <v>741</v>
      </c>
      <c r="C757" s="115" t="s">
        <v>5812</v>
      </c>
      <c r="D757" s="112" t="str">
        <f>+"Torre de anclaje, retención intermedia y terminal (15°) Tipo R"&amp;IF(MID(C757,3,3)="220","C",IF(MID(C757,3,3)="138","S",""))&amp;IF(MID(C757,10,1)="D",2,1)&amp;RIGHT(C757,2)</f>
        <v>Torre de anclaje, retención intermedia y terminal (15°) Tipo R1±0</v>
      </c>
      <c r="E757" s="140" t="s">
        <v>5072</v>
      </c>
      <c r="F757" s="141">
        <v>0</v>
      </c>
      <c r="G757" s="142">
        <f>VLOOKUP(C757,'[8]Resumen Peso'!$B$1:$D$65536,3,0)*$C$14</f>
        <v>10064.27596518996</v>
      </c>
      <c r="H757" s="143"/>
      <c r="I757" s="144"/>
      <c r="J757" s="111">
        <f>+VLOOKUP(C757,'[8]Resumen Peso'!$B$1:$D$65536,3,0)</f>
        <v>6248.8011537801867</v>
      </c>
      <c r="N757" s="118"/>
      <c r="O757" s="118"/>
      <c r="P757" s="118"/>
      <c r="Q757" s="118"/>
      <c r="R757" s="118"/>
    </row>
    <row r="758" spans="1:18" x14ac:dyDescent="0.2">
      <c r="A758" s="114"/>
      <c r="B758" s="139">
        <f t="shared" si="11"/>
        <v>742</v>
      </c>
      <c r="C758" s="115" t="s">
        <v>5813</v>
      </c>
      <c r="D758" s="112" t="str">
        <f>+"Torre de anclaje, retención intermedia y terminal (15°) Tipo R"&amp;IF(MID(C758,3,3)="220","C",IF(MID(C758,3,3)="138","S",""))&amp;IF(MID(C758,10,1)="D",2,1)&amp;RIGHT(C758,2)</f>
        <v>Torre de anclaje, retención intermedia y terminal (15°) Tipo R1+3</v>
      </c>
      <c r="E758" s="140" t="s">
        <v>5072</v>
      </c>
      <c r="F758" s="141">
        <v>0</v>
      </c>
      <c r="G758" s="142">
        <f>VLOOKUP(C758,'[8]Resumen Peso'!$B$1:$D$65536,3,0)*$C$14</f>
        <v>11100.896389604524</v>
      </c>
      <c r="H758" s="143"/>
      <c r="I758" s="144"/>
      <c r="J758" s="111">
        <f>+VLOOKUP(C758,'[8]Resumen Peso'!$B$1:$D$65536,3,0)</f>
        <v>6892.4276726195458</v>
      </c>
      <c r="N758" s="118"/>
      <c r="O758" s="118"/>
      <c r="P758" s="118"/>
      <c r="Q758" s="118"/>
      <c r="R758" s="118"/>
    </row>
    <row r="759" spans="1:18" x14ac:dyDescent="0.2">
      <c r="A759" s="114"/>
      <c r="B759" s="139">
        <f t="shared" si="11"/>
        <v>743</v>
      </c>
      <c r="C759" s="115" t="s">
        <v>5814</v>
      </c>
      <c r="D759" s="112" t="str">
        <f>+"Torre de suspensión tipo S"&amp;IF(MID(C759,3,3)="220","C",IF(MID(C759,3,3)="138","S",""))&amp;IF(MID(C759,10,1)="D",2,1)&amp;" (5°)Tipo S"&amp;IF(MID(C759,3,3)="220","C",IF(MID(C759,3,3)="138","S",""))&amp;IF(MID(C759,10,1)="D",2,1)&amp;RIGHT(C759,2)</f>
        <v>Torre de suspensión tipo S2 (5°)Tipo S2-6</v>
      </c>
      <c r="E759" s="140" t="s">
        <v>5072</v>
      </c>
      <c r="F759" s="141">
        <v>0</v>
      </c>
      <c r="G759" s="142">
        <f>VLOOKUP(C759,'[8]Resumen Peso'!$B$1:$D$65536,3,0)*$C$14</f>
        <v>3659.2070449661951</v>
      </c>
      <c r="H759" s="143"/>
      <c r="I759" s="144"/>
      <c r="J759" s="111">
        <f>+VLOOKUP(C759,'[8]Resumen Peso'!$B$1:$D$65536,3,0)</f>
        <v>2271.9624624356939</v>
      </c>
      <c r="N759" s="118"/>
      <c r="O759" s="118"/>
      <c r="P759" s="118"/>
      <c r="Q759" s="118"/>
      <c r="R759" s="118"/>
    </row>
    <row r="760" spans="1:18" x14ac:dyDescent="0.2">
      <c r="A760" s="114"/>
      <c r="B760" s="139">
        <f t="shared" si="11"/>
        <v>744</v>
      </c>
      <c r="C760" s="115" t="s">
        <v>5815</v>
      </c>
      <c r="D760" s="112" t="str">
        <f>+"Torre de suspensión tipo S"&amp;IF(MID(C760,3,3)="220","C",IF(MID(C760,3,3)="138","S",""))&amp;IF(MID(C760,10,1)="D",2,1)&amp;" (5°)Tipo S"&amp;IF(MID(C760,3,3)="220","C",IF(MID(C760,3,3)="138","S",""))&amp;IF(MID(C760,10,1)="D",2,1)&amp;RIGHT(C760,2)</f>
        <v>Torre de suspensión tipo S2 (5°)Tipo S2-3</v>
      </c>
      <c r="E760" s="140" t="s">
        <v>5072</v>
      </c>
      <c r="F760" s="141">
        <v>0</v>
      </c>
      <c r="G760" s="142">
        <f>VLOOKUP(C760,'[8]Resumen Peso'!$B$1:$D$65536,3,0)*$C$14</f>
        <v>4186.6603127090702</v>
      </c>
      <c r="H760" s="143"/>
      <c r="I760" s="144"/>
      <c r="J760" s="111">
        <f>+VLOOKUP(C760,'[8]Resumen Peso'!$B$1:$D$65536,3,0)</f>
        <v>2599.4525471111092</v>
      </c>
      <c r="N760" s="118"/>
      <c r="O760" s="118"/>
      <c r="P760" s="118"/>
      <c r="Q760" s="118"/>
      <c r="R760" s="118"/>
    </row>
    <row r="761" spans="1:18" x14ac:dyDescent="0.2">
      <c r="A761" s="114"/>
      <c r="B761" s="139">
        <f t="shared" si="11"/>
        <v>745</v>
      </c>
      <c r="C761" s="115" t="s">
        <v>5816</v>
      </c>
      <c r="D761" s="112" t="str">
        <f>+"Torre de suspensión tipo S"&amp;IF(MID(C761,3,3)="220","C",IF(MID(C761,3,3)="138","S",""))&amp;IF(MID(C761,10,1)="D",2,1)&amp;" (5°)Tipo S"&amp;IF(MID(C761,3,3)="220","C",IF(MID(C761,3,3)="138","S",""))&amp;IF(MID(C761,10,1)="D",2,1)&amp;RIGHT(C761,2)</f>
        <v>Torre de suspensión tipo S2 (5°)Tipo S2±0</v>
      </c>
      <c r="E761" s="140" t="s">
        <v>5072</v>
      </c>
      <c r="F761" s="141">
        <v>0</v>
      </c>
      <c r="G761" s="142">
        <f>VLOOKUP(C761,'[8]Resumen Peso'!$B$1:$D$65536,3,0)*$C$14</f>
        <v>4709.4041762756697</v>
      </c>
      <c r="H761" s="143"/>
      <c r="I761" s="144"/>
      <c r="J761" s="111">
        <f>+VLOOKUP(C761,'[8]Resumen Peso'!$B$1:$D$65536,3,0)</f>
        <v>2924.0186131733512</v>
      </c>
      <c r="N761" s="118"/>
      <c r="O761" s="118"/>
      <c r="P761" s="118"/>
      <c r="Q761" s="118"/>
      <c r="R761" s="118"/>
    </row>
    <row r="762" spans="1:18" x14ac:dyDescent="0.2">
      <c r="A762" s="114"/>
      <c r="B762" s="139">
        <f t="shared" si="11"/>
        <v>746</v>
      </c>
      <c r="C762" s="115" t="s">
        <v>5817</v>
      </c>
      <c r="D762" s="112" t="str">
        <f>+"Torre de suspensión tipo S"&amp;IF(MID(C762,3,3)="220","C",IF(MID(C762,3,3)="138","S",""))&amp;IF(MID(C762,10,1)="D",2,1)&amp;" (5°)Tipo S"&amp;IF(MID(C762,3,3)="220","C",IF(MID(C762,3,3)="138","S",""))&amp;IF(MID(C762,10,1)="D",2,1)&amp;RIGHT(C762,2)</f>
        <v>Torre de suspensión tipo S2 (5°)Tipo S2+3</v>
      </c>
      <c r="E762" s="140" t="s">
        <v>5072</v>
      </c>
      <c r="F762" s="141">
        <v>0</v>
      </c>
      <c r="G762" s="142">
        <f>VLOOKUP(C762,'[8]Resumen Peso'!$B$1:$D$65536,3,0)*$C$14</f>
        <v>5227.4386356659934</v>
      </c>
      <c r="H762" s="143"/>
      <c r="I762" s="144"/>
      <c r="J762" s="111">
        <f>+VLOOKUP(C762,'[8]Resumen Peso'!$B$1:$D$65536,3,0)</f>
        <v>3245.66066062242</v>
      </c>
      <c r="N762" s="118"/>
      <c r="O762" s="118"/>
      <c r="P762" s="118"/>
      <c r="Q762" s="118"/>
      <c r="R762" s="118"/>
    </row>
    <row r="763" spans="1:18" x14ac:dyDescent="0.2">
      <c r="A763" s="114"/>
      <c r="B763" s="139">
        <f t="shared" si="11"/>
        <v>747</v>
      </c>
      <c r="C763" s="115" t="s">
        <v>5818</v>
      </c>
      <c r="D763" s="112" t="str">
        <f>+"Torre de suspensión tipo S"&amp;IF(MID(C763,3,3)="220","C",IF(MID(C763,3,3)="138","S",""))&amp;IF(MID(C763,10,1)="D",2,1)&amp;" (5°)Tipo S"&amp;IF(MID(C763,3,3)="220","C",IF(MID(C763,3,3)="138","S",""))&amp;IF(MID(C763,10,1)="D",2,1)&amp;RIGHT(C763,2)</f>
        <v>Torre de suspensión tipo S2 (5°)Tipo S2+6</v>
      </c>
      <c r="E763" s="140" t="s">
        <v>5072</v>
      </c>
      <c r="F763" s="141">
        <v>0</v>
      </c>
      <c r="G763" s="142">
        <f>VLOOKUP(C763,'[8]Resumen Peso'!$B$1:$D$65536,3,0)*$C$14</f>
        <v>5745.4730950563162</v>
      </c>
      <c r="H763" s="143"/>
      <c r="I763" s="144"/>
      <c r="J763" s="111">
        <f>+VLOOKUP(C763,'[8]Resumen Peso'!$B$1:$D$65536,3,0)</f>
        <v>3567.3027080714883</v>
      </c>
      <c r="N763" s="118"/>
      <c r="O763" s="118"/>
      <c r="P763" s="118"/>
      <c r="Q763" s="118"/>
      <c r="R763" s="118"/>
    </row>
    <row r="764" spans="1:18" x14ac:dyDescent="0.2">
      <c r="A764" s="114"/>
      <c r="B764" s="139">
        <f t="shared" si="11"/>
        <v>748</v>
      </c>
      <c r="C764" s="115" t="s">
        <v>5819</v>
      </c>
      <c r="D764" s="112" t="str">
        <f>+"Torre de ángulo menor tipo A"&amp;IF(MID(C764,3,3)="220","C",IF(MID(C764,3,3)="138","S",""))&amp;IF(MID(C764,10,1)="D",2,1)&amp;" (30°)Tipo A"&amp;IF(MID(C764,3,3)="220","C",IF(MID(C764,3,3)="138","S",""))&amp;IF(MID(C764,10,1)="D",2,1)&amp;RIGHT(C764,2)</f>
        <v>Torre de ángulo menor tipo A2 (30°)Tipo A2-3</v>
      </c>
      <c r="E764" s="140" t="s">
        <v>5072</v>
      </c>
      <c r="F764" s="141">
        <v>0</v>
      </c>
      <c r="G764" s="142">
        <f>VLOOKUP(C764,'[8]Resumen Peso'!$B$1:$D$65536,3,0)*$C$14</f>
        <v>6441.1368611674061</v>
      </c>
      <c r="H764" s="143"/>
      <c r="I764" s="144"/>
      <c r="J764" s="111">
        <f>+VLOOKUP(C764,'[8]Resumen Peso'!$B$1:$D$65536,3,0)</f>
        <v>3999.2328895722294</v>
      </c>
      <c r="N764" s="118"/>
      <c r="O764" s="118"/>
      <c r="P764" s="118"/>
      <c r="Q764" s="118"/>
      <c r="R764" s="118"/>
    </row>
    <row r="765" spans="1:18" x14ac:dyDescent="0.2">
      <c r="A765" s="114"/>
      <c r="B765" s="139">
        <f t="shared" si="11"/>
        <v>749</v>
      </c>
      <c r="C765" s="115" t="s">
        <v>5820</v>
      </c>
      <c r="D765" s="112" t="str">
        <f>+"Torre de ángulo menor tipo A"&amp;IF(MID(C765,3,3)="220","C",IF(MID(C765,3,3)="138","S",""))&amp;IF(MID(C765,10,1)="D",2,1)&amp;" (30°)Tipo A"&amp;IF(MID(C765,3,3)="220","C",IF(MID(C765,3,3)="138","S",""))&amp;IF(MID(C765,10,1)="D",2,1)&amp;RIGHT(C765,2)</f>
        <v>Torre de ángulo menor tipo A2 (30°)Tipo A2±0</v>
      </c>
      <c r="E765" s="140" t="s">
        <v>5072</v>
      </c>
      <c r="F765" s="141">
        <v>0</v>
      </c>
      <c r="G765" s="142">
        <f>VLOOKUP(C765,'[8]Resumen Peso'!$B$1:$D$65536,3,0)*$C$14</f>
        <v>7148.8755395864664</v>
      </c>
      <c r="H765" s="143"/>
      <c r="I765" s="144"/>
      <c r="J765" s="111">
        <f>+VLOOKUP(C765,'[8]Resumen Peso'!$B$1:$D$65536,3,0)</f>
        <v>4438.660254797147</v>
      </c>
      <c r="N765" s="118"/>
      <c r="O765" s="118"/>
      <c r="P765" s="118"/>
      <c r="Q765" s="118"/>
      <c r="R765" s="118"/>
    </row>
    <row r="766" spans="1:18" x14ac:dyDescent="0.2">
      <c r="A766" s="114"/>
      <c r="B766" s="139">
        <f t="shared" si="11"/>
        <v>750</v>
      </c>
      <c r="C766" s="115" t="s">
        <v>5821</v>
      </c>
      <c r="D766" s="112" t="str">
        <f>+"Torre de ángulo menor tipo A"&amp;IF(MID(C766,3,3)="220","C",IF(MID(C766,3,3)="138","S",""))&amp;IF(MID(C766,10,1)="D",2,1)&amp;" (30°)Tipo A"&amp;IF(MID(C766,3,3)="220","C",IF(MID(C766,3,3)="138","S",""))&amp;IF(MID(C766,10,1)="D",2,1)&amp;RIGHT(C766,2)</f>
        <v>Torre de ángulo menor tipo A2 (30°)Tipo A2+3</v>
      </c>
      <c r="E766" s="140" t="s">
        <v>5072</v>
      </c>
      <c r="F766" s="141">
        <v>0</v>
      </c>
      <c r="G766" s="142">
        <f>VLOOKUP(C766,'[8]Resumen Peso'!$B$1:$D$65536,3,0)*$C$14</f>
        <v>7856.6142180055267</v>
      </c>
      <c r="H766" s="143"/>
      <c r="I766" s="144"/>
      <c r="J766" s="111">
        <f>+VLOOKUP(C766,'[8]Resumen Peso'!$B$1:$D$65536,3,0)</f>
        <v>4878.0876200220646</v>
      </c>
      <c r="N766" s="118"/>
      <c r="O766" s="118"/>
      <c r="P766" s="118"/>
      <c r="Q766" s="118"/>
      <c r="R766" s="118"/>
    </row>
    <row r="767" spans="1:18" x14ac:dyDescent="0.2">
      <c r="A767" s="114"/>
      <c r="B767" s="139">
        <f t="shared" si="11"/>
        <v>751</v>
      </c>
      <c r="C767" s="115" t="s">
        <v>5822</v>
      </c>
      <c r="D767" s="112" t="str">
        <f>+"Torre de ángulo mayor tipo B"&amp;IF(MID(C767,3,3)="220","C",IF(MID(C767,3,3)="138","S",""))&amp;IF(MID(C767,10,1)="D",2,1)&amp;" (65°)Tipo B"&amp;IF(MID(C767,3,3)="220","C",IF(MID(C767,3,3)="138","S",""))&amp;IF(MID(C767,10,1)="D",2,1)&amp;RIGHT(C767,2)</f>
        <v>Torre de ángulo mayor tipo B2 (65°)Tipo B2-3</v>
      </c>
      <c r="E767" s="140" t="s">
        <v>5072</v>
      </c>
      <c r="F767" s="141">
        <v>0</v>
      </c>
      <c r="G767" s="142">
        <f>VLOOKUP(C767,'[8]Resumen Peso'!$B$1:$D$65536,3,0)*$C$14</f>
        <v>8692.2605775788688</v>
      </c>
      <c r="H767" s="143"/>
      <c r="I767" s="144"/>
      <c r="J767" s="111">
        <f>+VLOOKUP(C767,'[8]Resumen Peso'!$B$1:$D$65536,3,0)</f>
        <v>5396.9314945258129</v>
      </c>
      <c r="N767" s="118"/>
      <c r="O767" s="118"/>
      <c r="P767" s="118"/>
      <c r="Q767" s="118"/>
      <c r="R767" s="118"/>
    </row>
    <row r="768" spans="1:18" x14ac:dyDescent="0.2">
      <c r="A768" s="114"/>
      <c r="B768" s="139">
        <f t="shared" si="11"/>
        <v>752</v>
      </c>
      <c r="C768" s="115" t="s">
        <v>5823</v>
      </c>
      <c r="D768" s="112" t="str">
        <f>+"Torre de ángulo mayor tipo B"&amp;IF(MID(C768,3,3)="220","C",IF(MID(C768,3,3)="138","S",""))&amp;IF(MID(C768,10,1)="D",2,1)&amp;" (65°)Tipo B"&amp;IF(MID(C768,3,3)="220","C",IF(MID(C768,3,3)="138","S",""))&amp;IF(MID(C768,10,1)="D",2,1)&amp;RIGHT(C768,2)</f>
        <v>Torre de ángulo mayor tipo B2 (65°)Tipo B2±0</v>
      </c>
      <c r="E768" s="140" t="s">
        <v>5072</v>
      </c>
      <c r="F768" s="141">
        <v>0</v>
      </c>
      <c r="G768" s="142">
        <f>VLOOKUP(C768,'[8]Resumen Peso'!$B$1:$D$65536,3,0)*$C$14</f>
        <v>9679.5774806000754</v>
      </c>
      <c r="H768" s="143"/>
      <c r="I768" s="144"/>
      <c r="J768" s="111">
        <f>+VLOOKUP(C768,'[8]Resumen Peso'!$B$1:$D$65536,3,0)</f>
        <v>6009.9459849953373</v>
      </c>
      <c r="N768" s="118"/>
      <c r="O768" s="118"/>
      <c r="P768" s="118"/>
      <c r="Q768" s="118"/>
      <c r="R768" s="118"/>
    </row>
    <row r="769" spans="1:18" x14ac:dyDescent="0.2">
      <c r="A769" s="114"/>
      <c r="B769" s="139">
        <f t="shared" si="11"/>
        <v>753</v>
      </c>
      <c r="C769" s="115" t="s">
        <v>5824</v>
      </c>
      <c r="D769" s="112" t="str">
        <f>+"Torre de ángulo mayor tipo B"&amp;IF(MID(C769,3,3)="220","C",IF(MID(C769,3,3)="138","S",""))&amp;IF(MID(C769,10,1)="D",2,1)&amp;" (65°)Tipo B"&amp;IF(MID(C769,3,3)="220","C",IF(MID(C769,3,3)="138","S",""))&amp;IF(MID(C769,10,1)="D",2,1)&amp;RIGHT(C769,2)</f>
        <v>Torre de ángulo mayor tipo B2 (65°)Tipo B2+3</v>
      </c>
      <c r="E769" s="140" t="s">
        <v>5072</v>
      </c>
      <c r="F769" s="141">
        <v>0</v>
      </c>
      <c r="G769" s="142">
        <f>VLOOKUP(C769,'[8]Resumen Peso'!$B$1:$D$65536,3,0)*$C$14</f>
        <v>10841.126778272086</v>
      </c>
      <c r="H769" s="143"/>
      <c r="I769" s="144"/>
      <c r="J769" s="111">
        <f>+VLOOKUP(C769,'[8]Resumen Peso'!$B$1:$D$65536,3,0)</f>
        <v>6731.1395031947786</v>
      </c>
      <c r="N769" s="118"/>
      <c r="O769" s="118"/>
      <c r="P769" s="118"/>
      <c r="Q769" s="118"/>
      <c r="R769" s="118"/>
    </row>
    <row r="770" spans="1:18" x14ac:dyDescent="0.2">
      <c r="A770" s="114"/>
      <c r="B770" s="139">
        <f t="shared" si="11"/>
        <v>754</v>
      </c>
      <c r="C770" s="115" t="s">
        <v>5825</v>
      </c>
      <c r="D770" s="112" t="str">
        <f>+"Torre de anclaje, retención intermedia y terminal (15°) Tipo R"&amp;IF(MID(C770,3,3)="220","C",IF(MID(C770,3,3)="138","S",""))&amp;IF(MID(C770,10,1)="D",2,1)&amp;RIGHT(C770,2)</f>
        <v>Torre de anclaje, retención intermedia y terminal (15°) Tipo R2-3</v>
      </c>
      <c r="E770" s="140" t="s">
        <v>5072</v>
      </c>
      <c r="F770" s="141">
        <v>0</v>
      </c>
      <c r="G770" s="142">
        <f>VLOOKUP(C770,'[8]Resumen Peso'!$B$1:$D$65536,3,0)*$C$14</f>
        <v>11191.846909126669</v>
      </c>
      <c r="H770" s="143"/>
      <c r="I770" s="144"/>
      <c r="J770" s="111">
        <f>+VLOOKUP(C770,'[8]Resumen Peso'!$B$1:$D$65536,3,0)</f>
        <v>6948.8978760691143</v>
      </c>
      <c r="N770" s="118"/>
      <c r="O770" s="118"/>
      <c r="P770" s="118"/>
      <c r="Q770" s="118"/>
      <c r="R770" s="118"/>
    </row>
    <row r="771" spans="1:18" x14ac:dyDescent="0.2">
      <c r="A771" s="114"/>
      <c r="B771" s="139">
        <f t="shared" si="11"/>
        <v>755</v>
      </c>
      <c r="C771" s="115" t="s">
        <v>5826</v>
      </c>
      <c r="D771" s="112" t="str">
        <f>+"Torre de anclaje, retención intermedia y terminal (15°) Tipo R"&amp;IF(MID(C771,3,3)="220","C",IF(MID(C771,3,3)="138","S",""))&amp;IF(MID(C771,10,1)="D",2,1)&amp;RIGHT(C771,2)</f>
        <v>Torre de anclaje, retención intermedia y terminal (15°) Tipo R2±0</v>
      </c>
      <c r="E771" s="140" t="s">
        <v>5072</v>
      </c>
      <c r="F771" s="141">
        <v>0</v>
      </c>
      <c r="G771" s="142">
        <f>VLOOKUP(C771,'[8]Resumen Peso'!$B$1:$D$65536,3,0)*$C$14</f>
        <v>12476.975372493498</v>
      </c>
      <c r="H771" s="143"/>
      <c r="I771" s="144"/>
      <c r="J771" s="111">
        <f>+VLOOKUP(C771,'[8]Resumen Peso'!$B$1:$D$65536,3,0)</f>
        <v>7746.8203746589897</v>
      </c>
      <c r="N771" s="118"/>
      <c r="O771" s="118"/>
      <c r="P771" s="118"/>
      <c r="Q771" s="118"/>
      <c r="R771" s="118"/>
    </row>
    <row r="772" spans="1:18" x14ac:dyDescent="0.2">
      <c r="A772" s="114"/>
      <c r="B772" s="139">
        <f t="shared" si="11"/>
        <v>756</v>
      </c>
      <c r="C772" s="115" t="s">
        <v>5827</v>
      </c>
      <c r="D772" s="112" t="str">
        <f>+"Torre de anclaje, retención intermedia y terminal (15°) Tipo R"&amp;IF(MID(C772,3,3)="220","C",IF(MID(C772,3,3)="138","S",""))&amp;IF(MID(C772,10,1)="D",2,1)&amp;RIGHT(C772,2)</f>
        <v>Torre de anclaje, retención intermedia y terminal (15°) Tipo R2+3</v>
      </c>
      <c r="E772" s="140" t="s">
        <v>5072</v>
      </c>
      <c r="F772" s="141">
        <v>0</v>
      </c>
      <c r="G772" s="142">
        <f>VLOOKUP(C772,'[8]Resumen Peso'!$B$1:$D$65536,3,0)*$C$14</f>
        <v>13762.103835860329</v>
      </c>
      <c r="H772" s="143"/>
      <c r="I772" s="144"/>
      <c r="J772" s="111">
        <f>+VLOOKUP(C772,'[8]Resumen Peso'!$B$1:$D$65536,3,0)</f>
        <v>8544.7428732488661</v>
      </c>
      <c r="N772" s="118"/>
      <c r="O772" s="118"/>
      <c r="P772" s="118"/>
      <c r="Q772" s="118"/>
      <c r="R772" s="118"/>
    </row>
    <row r="773" spans="1:18" x14ac:dyDescent="0.2">
      <c r="A773" s="114"/>
      <c r="B773" s="139">
        <f t="shared" si="11"/>
        <v>757</v>
      </c>
      <c r="C773" s="115" t="s">
        <v>5828</v>
      </c>
      <c r="D773" s="112" t="str">
        <f>+"Torre de suspensión tipo S"&amp;IF(MID(C773,3,3)="220","C",IF(MID(C773,3,3)="138","S",""))&amp;IF(MID(C773,10,1)="D",2,1)&amp;" (5°)Tipo S"&amp;IF(MID(C773,3,3)="220","C",IF(MID(C773,3,3)="138","S",""))&amp;IF(MID(C773,10,1)="D",2,1)&amp;RIGHT(C773,2)</f>
        <v>Torre de suspensión tipo S1 (5°)Tipo S1-6</v>
      </c>
      <c r="E773" s="140" t="s">
        <v>5072</v>
      </c>
      <c r="F773" s="141">
        <v>0</v>
      </c>
      <c r="G773" s="142">
        <f>VLOOKUP(C773,'[8]Resumen Peso'!$B$1:$D$65536,3,0)*$C$14</f>
        <v>3782.0282484859781</v>
      </c>
      <c r="H773" s="143"/>
      <c r="I773" s="144"/>
      <c r="J773" s="111">
        <f>+VLOOKUP(C773,'[8]Resumen Peso'!$B$1:$D$65536,3,0)</f>
        <v>2348.2208322297702</v>
      </c>
      <c r="N773" s="118"/>
      <c r="O773" s="118"/>
      <c r="P773" s="118"/>
      <c r="Q773" s="118"/>
      <c r="R773" s="118"/>
    </row>
    <row r="774" spans="1:18" x14ac:dyDescent="0.2">
      <c r="A774" s="114"/>
      <c r="B774" s="139">
        <f t="shared" si="11"/>
        <v>758</v>
      </c>
      <c r="C774" s="115" t="s">
        <v>5829</v>
      </c>
      <c r="D774" s="112" t="str">
        <f>+"Torre de suspensión tipo S"&amp;IF(MID(C774,3,3)="220","C",IF(MID(C774,3,3)="138","S",""))&amp;IF(MID(C774,10,1)="D",2,1)&amp;" (5°)Tipo S"&amp;IF(MID(C774,3,3)="220","C",IF(MID(C774,3,3)="138","S",""))&amp;IF(MID(C774,10,1)="D",2,1)&amp;RIGHT(C774,2)</f>
        <v>Torre de suspensión tipo S1 (5°)Tipo S1-3</v>
      </c>
      <c r="E774" s="140" t="s">
        <v>5072</v>
      </c>
      <c r="F774" s="141">
        <v>0</v>
      </c>
      <c r="G774" s="142">
        <f>VLOOKUP(C774,'[8]Resumen Peso'!$B$1:$D$65536,3,0)*$C$14</f>
        <v>4327.1854734929657</v>
      </c>
      <c r="H774" s="143"/>
      <c r="I774" s="144"/>
      <c r="J774" s="111">
        <f>+VLOOKUP(C774,'[8]Resumen Peso'!$B$1:$D$65536,3,0)</f>
        <v>2686.7031143529803</v>
      </c>
      <c r="N774" s="118"/>
      <c r="O774" s="118"/>
      <c r="P774" s="118"/>
      <c r="Q774" s="118"/>
      <c r="R774" s="118"/>
    </row>
    <row r="775" spans="1:18" x14ac:dyDescent="0.2">
      <c r="A775" s="114"/>
      <c r="B775" s="139">
        <f t="shared" si="11"/>
        <v>759</v>
      </c>
      <c r="C775" s="115" t="s">
        <v>5830</v>
      </c>
      <c r="D775" s="112" t="str">
        <f>+"Torre de suspensión tipo S"&amp;IF(MID(C775,3,3)="220","C",IF(MID(C775,3,3)="138","S",""))&amp;IF(MID(C775,10,1)="D",2,1)&amp;" (5°)Tipo S"&amp;IF(MID(C775,3,3)="220","C",IF(MID(C775,3,3)="138","S",""))&amp;IF(MID(C775,10,1)="D",2,1)&amp;RIGHT(C775,2)</f>
        <v>Torre de suspensión tipo S1 (5°)Tipo S1±0</v>
      </c>
      <c r="E775" s="140" t="s">
        <v>5072</v>
      </c>
      <c r="F775" s="141">
        <v>0</v>
      </c>
      <c r="G775" s="142">
        <f>VLOOKUP(C775,'[8]Resumen Peso'!$B$1:$D$65536,3,0)*$C$14</f>
        <v>4867.4752232766768</v>
      </c>
      <c r="H775" s="143"/>
      <c r="I775" s="144"/>
      <c r="J775" s="111">
        <f>+VLOOKUP(C775,'[8]Resumen Peso'!$B$1:$D$65536,3,0)</f>
        <v>3022.1632332429476</v>
      </c>
      <c r="N775" s="118"/>
      <c r="O775" s="118"/>
      <c r="P775" s="118"/>
      <c r="Q775" s="118"/>
      <c r="R775" s="118"/>
    </row>
    <row r="776" spans="1:18" x14ac:dyDescent="0.2">
      <c r="A776" s="114"/>
      <c r="B776" s="139">
        <f t="shared" si="11"/>
        <v>760</v>
      </c>
      <c r="C776" s="115" t="s">
        <v>5831</v>
      </c>
      <c r="D776" s="112" t="str">
        <f>+"Torre de suspensión tipo S"&amp;IF(MID(C776,3,3)="220","C",IF(MID(C776,3,3)="138","S",""))&amp;IF(MID(C776,10,1)="D",2,1)&amp;" (5°)Tipo S"&amp;IF(MID(C776,3,3)="220","C",IF(MID(C776,3,3)="138","S",""))&amp;IF(MID(C776,10,1)="D",2,1)&amp;RIGHT(C776,2)</f>
        <v>Torre de suspensión tipo S1 (5°)Tipo S1+3</v>
      </c>
      <c r="E776" s="140" t="s">
        <v>5072</v>
      </c>
      <c r="F776" s="141">
        <v>0</v>
      </c>
      <c r="G776" s="142">
        <f>VLOOKUP(C776,'[8]Resumen Peso'!$B$1:$D$65536,3,0)*$C$14</f>
        <v>5402.8974978371125</v>
      </c>
      <c r="H776" s="143"/>
      <c r="I776" s="144"/>
      <c r="J776" s="111">
        <f>+VLOOKUP(C776,'[8]Resumen Peso'!$B$1:$D$65536,3,0)</f>
        <v>3354.6011888996723</v>
      </c>
      <c r="N776" s="118"/>
      <c r="O776" s="118"/>
      <c r="P776" s="118"/>
      <c r="Q776" s="118"/>
      <c r="R776" s="118"/>
    </row>
    <row r="777" spans="1:18" x14ac:dyDescent="0.2">
      <c r="A777" s="114"/>
      <c r="B777" s="139">
        <f t="shared" si="11"/>
        <v>761</v>
      </c>
      <c r="C777" s="115" t="s">
        <v>5832</v>
      </c>
      <c r="D777" s="112" t="str">
        <f>+"Torre de suspensión tipo S"&amp;IF(MID(C777,3,3)="220","C",IF(MID(C777,3,3)="138","S",""))&amp;IF(MID(C777,10,1)="D",2,1)&amp;" (5°)Tipo S"&amp;IF(MID(C777,3,3)="220","C",IF(MID(C777,3,3)="138","S",""))&amp;IF(MID(C777,10,1)="D",2,1)&amp;RIGHT(C777,2)</f>
        <v>Torre de suspensión tipo S1 (5°)Tipo S1+6</v>
      </c>
      <c r="E777" s="140" t="s">
        <v>5072</v>
      </c>
      <c r="F777" s="141">
        <v>0</v>
      </c>
      <c r="G777" s="142">
        <f>VLOOKUP(C777,'[8]Resumen Peso'!$B$1:$D$65536,3,0)*$C$14</f>
        <v>5938.3197723975463</v>
      </c>
      <c r="H777" s="143"/>
      <c r="I777" s="144"/>
      <c r="J777" s="111">
        <f>+VLOOKUP(C777,'[8]Resumen Peso'!$B$1:$D$65536,3,0)</f>
        <v>3687.039144556396</v>
      </c>
      <c r="N777" s="118"/>
      <c r="O777" s="118"/>
      <c r="P777" s="118"/>
      <c r="Q777" s="118"/>
      <c r="R777" s="118"/>
    </row>
    <row r="778" spans="1:18" x14ac:dyDescent="0.2">
      <c r="A778" s="114"/>
      <c r="B778" s="139">
        <f t="shared" si="11"/>
        <v>762</v>
      </c>
      <c r="C778" s="115" t="s">
        <v>5833</v>
      </c>
      <c r="D778" s="112" t="str">
        <f>+"Torre de ángulo menor tipo A"&amp;IF(MID(C778,3,3)="220","C",IF(MID(C778,3,3)="138","S",""))&amp;IF(MID(C778,10,1)="D",2,1)&amp;" (30°)Tipo A"&amp;IF(MID(C778,3,3)="220","C",IF(MID(C778,3,3)="138","S",""))&amp;IF(MID(C778,10,1)="D",2,1)&amp;RIGHT(C778,2)</f>
        <v>Torre de ángulo menor tipo A1 (30°)Tipo A1-3</v>
      </c>
      <c r="E778" s="140" t="s">
        <v>5072</v>
      </c>
      <c r="F778" s="141">
        <v>0</v>
      </c>
      <c r="G778" s="142">
        <f>VLOOKUP(C778,'[8]Resumen Peso'!$B$1:$D$65536,3,0)*$C$14</f>
        <v>6657.3334774295308</v>
      </c>
      <c r="H778" s="143"/>
      <c r="I778" s="144"/>
      <c r="J778" s="111">
        <f>+VLOOKUP(C778,'[8]Resumen Peso'!$B$1:$D$65536,3,0)</f>
        <v>4133.4670530445783</v>
      </c>
      <c r="N778" s="118"/>
      <c r="O778" s="118"/>
      <c r="P778" s="118"/>
      <c r="Q778" s="118"/>
      <c r="R778" s="118"/>
    </row>
    <row r="779" spans="1:18" x14ac:dyDescent="0.2">
      <c r="A779" s="114"/>
      <c r="B779" s="139">
        <f t="shared" si="11"/>
        <v>763</v>
      </c>
      <c r="C779" s="115" t="s">
        <v>5834</v>
      </c>
      <c r="D779" s="112" t="str">
        <f>+"Torre de ángulo menor tipo A"&amp;IF(MID(C779,3,3)="220","C",IF(MID(C779,3,3)="138","S",""))&amp;IF(MID(C779,10,1)="D",2,1)&amp;" (30°)Tipo A"&amp;IF(MID(C779,3,3)="220","C",IF(MID(C779,3,3)="138","S",""))&amp;IF(MID(C779,10,1)="D",2,1)&amp;RIGHT(C779,2)</f>
        <v>Torre de ángulo menor tipo A1 (30°)Tipo A1±0</v>
      </c>
      <c r="E779" s="140" t="s">
        <v>5072</v>
      </c>
      <c r="F779" s="141">
        <v>0</v>
      </c>
      <c r="G779" s="142">
        <f>VLOOKUP(C779,'[8]Resumen Peso'!$B$1:$D$65536,3,0)*$C$14</f>
        <v>7388.8273889339962</v>
      </c>
      <c r="H779" s="143"/>
      <c r="I779" s="144"/>
      <c r="J779" s="111">
        <f>+VLOOKUP(C779,'[8]Resumen Peso'!$B$1:$D$65536,3,0)</f>
        <v>4587.6437880627946</v>
      </c>
      <c r="N779" s="118"/>
      <c r="O779" s="118"/>
      <c r="P779" s="118"/>
      <c r="Q779" s="118"/>
      <c r="R779" s="118"/>
    </row>
    <row r="780" spans="1:18" x14ac:dyDescent="0.2">
      <c r="A780" s="114"/>
      <c r="B780" s="139">
        <f t="shared" si="11"/>
        <v>764</v>
      </c>
      <c r="C780" s="115" t="s">
        <v>5835</v>
      </c>
      <c r="D780" s="112" t="str">
        <f>+"Torre de ángulo menor tipo A"&amp;IF(MID(C780,3,3)="220","C",IF(MID(C780,3,3)="138","S",""))&amp;IF(MID(C780,10,1)="D",2,1)&amp;" (30°)Tipo A"&amp;IF(MID(C780,3,3)="220","C",IF(MID(C780,3,3)="138","S",""))&amp;IF(MID(C780,10,1)="D",2,1)&amp;RIGHT(C780,2)</f>
        <v>Torre de ángulo menor tipo A1 (30°)Tipo A1+3</v>
      </c>
      <c r="E780" s="140" t="s">
        <v>5072</v>
      </c>
      <c r="F780" s="141">
        <v>0</v>
      </c>
      <c r="G780" s="142">
        <f>VLOOKUP(C780,'[8]Resumen Peso'!$B$1:$D$65536,3,0)*$C$14</f>
        <v>8120.3213004384615</v>
      </c>
      <c r="H780" s="143"/>
      <c r="I780" s="144"/>
      <c r="J780" s="111">
        <f>+VLOOKUP(C780,'[8]Resumen Peso'!$B$1:$D$65536,3,0)</f>
        <v>5041.8205230810108</v>
      </c>
      <c r="N780" s="118"/>
      <c r="O780" s="118"/>
      <c r="P780" s="118"/>
      <c r="Q780" s="118"/>
      <c r="R780" s="118"/>
    </row>
    <row r="781" spans="1:18" x14ac:dyDescent="0.2">
      <c r="A781" s="114"/>
      <c r="B781" s="139">
        <f t="shared" si="11"/>
        <v>765</v>
      </c>
      <c r="C781" s="115" t="s">
        <v>5836</v>
      </c>
      <c r="D781" s="112" t="str">
        <f>+"Torre de ángulo mayor tipo B"&amp;IF(MID(C781,3,3)="220","C",IF(MID(C781,3,3)="138","S",""))&amp;IF(MID(C781,10,1)="D",2,1)&amp;" (65°)Tipo B"&amp;IF(MID(C781,3,3)="220","C",IF(MID(C781,3,3)="138","S",""))&amp;IF(MID(C781,10,1)="D",2,1)&amp;RIGHT(C781,2)</f>
        <v>Torre de ángulo mayor tipo B1 (65°)Tipo B1-3</v>
      </c>
      <c r="E781" s="140" t="s">
        <v>5072</v>
      </c>
      <c r="F781" s="141">
        <v>0</v>
      </c>
      <c r="G781" s="142">
        <f>VLOOKUP(C781,'[8]Resumen Peso'!$B$1:$D$65536,3,0)*$C$14</f>
        <v>8984.0161115857336</v>
      </c>
      <c r="H781" s="143"/>
      <c r="I781" s="144"/>
      <c r="J781" s="111">
        <f>+VLOOKUP(C781,'[8]Resumen Peso'!$B$1:$D$65536,3,0)</f>
        <v>5578.0793807552473</v>
      </c>
      <c r="N781" s="118"/>
      <c r="O781" s="118"/>
      <c r="P781" s="118"/>
      <c r="Q781" s="118"/>
      <c r="R781" s="118"/>
    </row>
    <row r="782" spans="1:18" x14ac:dyDescent="0.2">
      <c r="A782" s="114"/>
      <c r="B782" s="139">
        <f t="shared" si="11"/>
        <v>766</v>
      </c>
      <c r="C782" s="115" t="s">
        <v>5837</v>
      </c>
      <c r="D782" s="112" t="str">
        <f>+"Torre de ángulo mayor tipo B"&amp;IF(MID(C782,3,3)="220","C",IF(MID(C782,3,3)="138","S",""))&amp;IF(MID(C782,10,1)="D",2,1)&amp;" (65°)Tipo B"&amp;IF(MID(C782,3,3)="220","C",IF(MID(C782,3,3)="138","S",""))&amp;IF(MID(C782,10,1)="D",2,1)&amp;RIGHT(C782,2)</f>
        <v>Torre de ángulo mayor tipo B1 (65°)Tipo B1±0</v>
      </c>
      <c r="E782" s="140" t="s">
        <v>5072</v>
      </c>
      <c r="F782" s="141">
        <v>0</v>
      </c>
      <c r="G782" s="142">
        <f>VLOOKUP(C782,'[8]Resumen Peso'!$B$1:$D$65536,3,0)*$C$14</f>
        <v>10004.472284616631</v>
      </c>
      <c r="H782" s="143"/>
      <c r="I782" s="144"/>
      <c r="J782" s="111">
        <f>+VLOOKUP(C782,'[8]Resumen Peso'!$B$1:$D$65536,3,0)</f>
        <v>6211.669689037024</v>
      </c>
      <c r="N782" s="118"/>
      <c r="O782" s="118"/>
      <c r="P782" s="118"/>
      <c r="Q782" s="118"/>
      <c r="R782" s="118"/>
    </row>
    <row r="783" spans="1:18" x14ac:dyDescent="0.2">
      <c r="A783" s="114"/>
      <c r="B783" s="139">
        <f t="shared" si="11"/>
        <v>767</v>
      </c>
      <c r="C783" s="115" t="s">
        <v>5838</v>
      </c>
      <c r="D783" s="112" t="str">
        <f>+"Torre de ángulo mayor tipo B"&amp;IF(MID(C783,3,3)="220","C",IF(MID(C783,3,3)="138","S",""))&amp;IF(MID(C783,10,1)="D",2,1)&amp;" (65°)Tipo B"&amp;IF(MID(C783,3,3)="220","C",IF(MID(C783,3,3)="138","S",""))&amp;IF(MID(C783,10,1)="D",2,1)&amp;RIGHT(C783,2)</f>
        <v>Torre de ángulo mayor tipo B1 (65°)Tipo B1+3</v>
      </c>
      <c r="E783" s="140" t="s">
        <v>5072</v>
      </c>
      <c r="F783" s="141">
        <v>0</v>
      </c>
      <c r="G783" s="142">
        <f>VLOOKUP(C783,'[8]Resumen Peso'!$B$1:$D$65536,3,0)*$C$14</f>
        <v>11205.008958770628</v>
      </c>
      <c r="H783" s="143"/>
      <c r="I783" s="144"/>
      <c r="J783" s="111">
        <f>+VLOOKUP(C783,'[8]Resumen Peso'!$B$1:$D$65536,3,0)</f>
        <v>6957.0700517214673</v>
      </c>
      <c r="N783" s="118"/>
      <c r="O783" s="118"/>
      <c r="P783" s="118"/>
      <c r="Q783" s="118"/>
      <c r="R783" s="118"/>
    </row>
    <row r="784" spans="1:18" x14ac:dyDescent="0.2">
      <c r="A784" s="114"/>
      <c r="B784" s="139">
        <f t="shared" si="11"/>
        <v>768</v>
      </c>
      <c r="C784" s="115" t="s">
        <v>5839</v>
      </c>
      <c r="D784" s="112" t="str">
        <f>+"Torre de anclaje, retención intermedia y terminal (15°) Tipo R"&amp;IF(MID(C784,3,3)="220","C",IF(MID(C784,3,3)="138","S",""))&amp;IF(MID(C784,10,1)="D",2,1)&amp;RIGHT(C784,2)</f>
        <v>Torre de anclaje, retención intermedia y terminal (15°) Tipo R1-3</v>
      </c>
      <c r="E784" s="140" t="s">
        <v>5072</v>
      </c>
      <c r="F784" s="141">
        <v>0</v>
      </c>
      <c r="G784" s="142">
        <f>VLOOKUP(C784,'[8]Resumen Peso'!$B$1:$D$65536,3,0)*$C$14</f>
        <v>11567.50100305914</v>
      </c>
      <c r="H784" s="143"/>
      <c r="I784" s="144"/>
      <c r="J784" s="111">
        <f>+VLOOKUP(C784,'[8]Resumen Peso'!$B$1:$D$65536,3,0)</f>
        <v>7182.1374795643451</v>
      </c>
      <c r="N784" s="118"/>
      <c r="O784" s="118"/>
      <c r="P784" s="118"/>
      <c r="Q784" s="118"/>
      <c r="R784" s="118"/>
    </row>
    <row r="785" spans="1:18" x14ac:dyDescent="0.2">
      <c r="A785" s="114"/>
      <c r="B785" s="139">
        <f t="shared" si="11"/>
        <v>769</v>
      </c>
      <c r="C785" s="115" t="s">
        <v>5840</v>
      </c>
      <c r="D785" s="112" t="str">
        <f>+"Torre de anclaje, retención intermedia y terminal (15°) Tipo R"&amp;IF(MID(C785,3,3)="220","C",IF(MID(C785,3,3)="138","S",""))&amp;IF(MID(C785,10,1)="D",2,1)&amp;RIGHT(C785,2)</f>
        <v>Torre de anclaje, retención intermedia y terminal (15°) Tipo R1±0</v>
      </c>
      <c r="E785" s="140" t="s">
        <v>5072</v>
      </c>
      <c r="F785" s="141">
        <v>0</v>
      </c>
      <c r="G785" s="142">
        <f>VLOOKUP(C785,'[8]Resumen Peso'!$B$1:$D$65536,3,0)*$C$14</f>
        <v>12895.764774870837</v>
      </c>
      <c r="H785" s="143"/>
      <c r="I785" s="144"/>
      <c r="J785" s="111">
        <f>+VLOOKUP(C785,'[8]Resumen Peso'!$B$1:$D$65536,3,0)</f>
        <v>8006.8422291687239</v>
      </c>
      <c r="N785" s="118"/>
      <c r="O785" s="118"/>
      <c r="P785" s="118"/>
      <c r="Q785" s="118"/>
      <c r="R785" s="118"/>
    </row>
    <row r="786" spans="1:18" x14ac:dyDescent="0.2">
      <c r="A786" s="114"/>
      <c r="B786" s="139">
        <f t="shared" ref="B786:B849" si="12">1+B785</f>
        <v>770</v>
      </c>
      <c r="C786" s="115" t="s">
        <v>5841</v>
      </c>
      <c r="D786" s="112" t="str">
        <f>+"Torre de anclaje, retención intermedia y terminal (15°) Tipo R"&amp;IF(MID(C786,3,3)="220","C",IF(MID(C786,3,3)="138","S",""))&amp;IF(MID(C786,10,1)="D",2,1)&amp;RIGHT(C786,2)</f>
        <v>Torre de anclaje, retención intermedia y terminal (15°) Tipo R1+3</v>
      </c>
      <c r="E786" s="140" t="s">
        <v>5072</v>
      </c>
      <c r="F786" s="141">
        <v>0</v>
      </c>
      <c r="G786" s="142">
        <f>VLOOKUP(C786,'[8]Resumen Peso'!$B$1:$D$65536,3,0)*$C$14</f>
        <v>14224.028546682532</v>
      </c>
      <c r="H786" s="143"/>
      <c r="I786" s="144"/>
      <c r="J786" s="111">
        <f>+VLOOKUP(C786,'[8]Resumen Peso'!$B$1:$D$65536,3,0)</f>
        <v>8831.5469787731017</v>
      </c>
      <c r="N786" s="118"/>
      <c r="O786" s="118"/>
      <c r="P786" s="118"/>
      <c r="Q786" s="118"/>
      <c r="R786" s="118"/>
    </row>
    <row r="787" spans="1:18" x14ac:dyDescent="0.2">
      <c r="A787" s="114"/>
      <c r="B787" s="139">
        <f t="shared" si="12"/>
        <v>771</v>
      </c>
      <c r="C787" s="115" t="s">
        <v>5842</v>
      </c>
      <c r="D787" s="112" t="str">
        <f>+"Torre de suspensión tipo S"&amp;IF(MID(C787,3,3)="220","C",IF(MID(C787,3,3)="138","S",""))&amp;IF(MID(C787,10,1)="D",2,1)&amp;" (5°)Tipo S"&amp;IF(MID(C787,3,3)="220","C",IF(MID(C787,3,3)="138","S",""))&amp;IF(MID(C787,10,1)="D",2,1)&amp;RIGHT(C787,2)</f>
        <v>Torre de suspensión tipo S1 (5°)Tipo S1-6</v>
      </c>
      <c r="E787" s="140" t="s">
        <v>5072</v>
      </c>
      <c r="F787" s="141">
        <v>0</v>
      </c>
      <c r="G787" s="142">
        <f>VLOOKUP(C787,'[8]Resumen Peso'!$B$1:$D$65536,3,0)*$C$14</f>
        <v>3280.7218377220552</v>
      </c>
      <c r="H787" s="143"/>
      <c r="I787" s="144"/>
      <c r="J787" s="111">
        <f>+VLOOKUP(C787,'[8]Resumen Peso'!$B$1:$D$65536,3,0)</f>
        <v>2036.9650510077695</v>
      </c>
      <c r="N787" s="118"/>
      <c r="O787" s="118"/>
      <c r="P787" s="118"/>
      <c r="Q787" s="118"/>
      <c r="R787" s="118"/>
    </row>
    <row r="788" spans="1:18" x14ac:dyDescent="0.2">
      <c r="A788" s="114"/>
      <c r="B788" s="139">
        <f t="shared" si="12"/>
        <v>772</v>
      </c>
      <c r="C788" s="115" t="s">
        <v>5843</v>
      </c>
      <c r="D788" s="112" t="str">
        <f>+"Torre de suspensión tipo S"&amp;IF(MID(C788,3,3)="220","C",IF(MID(C788,3,3)="138","S",""))&amp;IF(MID(C788,10,1)="D",2,1)&amp;" (5°)Tipo S"&amp;IF(MID(C788,3,3)="220","C",IF(MID(C788,3,3)="138","S",""))&amp;IF(MID(C788,10,1)="D",2,1)&amp;RIGHT(C788,2)</f>
        <v>Torre de suspensión tipo S1 (5°)Tipo S1-3</v>
      </c>
      <c r="E788" s="140" t="s">
        <v>5072</v>
      </c>
      <c r="F788" s="141">
        <v>0</v>
      </c>
      <c r="G788" s="142">
        <f>VLOOKUP(C788,'[8]Resumen Peso'!$B$1:$D$65536,3,0)*$C$14</f>
        <v>3753.6186791955047</v>
      </c>
      <c r="H788" s="143"/>
      <c r="I788" s="144"/>
      <c r="J788" s="111">
        <f>+VLOOKUP(C788,'[8]Resumen Peso'!$B$1:$D$65536,3,0)</f>
        <v>2330.5816349368174</v>
      </c>
      <c r="N788" s="118"/>
      <c r="O788" s="118"/>
      <c r="P788" s="118"/>
      <c r="Q788" s="118"/>
      <c r="R788" s="118"/>
    </row>
    <row r="789" spans="1:18" x14ac:dyDescent="0.2">
      <c r="A789" s="114"/>
      <c r="B789" s="139">
        <f t="shared" si="12"/>
        <v>773</v>
      </c>
      <c r="C789" s="115" t="s">
        <v>5844</v>
      </c>
      <c r="D789" s="112" t="str">
        <f>+"Torre de suspensión tipo S"&amp;IF(MID(C789,3,3)="220","C",IF(MID(C789,3,3)="138","S",""))&amp;IF(MID(C789,10,1)="D",2,1)&amp;" (5°)Tipo S"&amp;IF(MID(C789,3,3)="220","C",IF(MID(C789,3,3)="138","S",""))&amp;IF(MID(C789,10,1)="D",2,1)&amp;RIGHT(C789,2)</f>
        <v>Torre de suspensión tipo S1 (5°)Tipo S1±0</v>
      </c>
      <c r="E789" s="140" t="s">
        <v>5072</v>
      </c>
      <c r="F789" s="141">
        <v>0</v>
      </c>
      <c r="G789" s="142">
        <f>VLOOKUP(C789,'[8]Resumen Peso'!$B$1:$D$65536,3,0)*$C$14</f>
        <v>4222.2932274415125</v>
      </c>
      <c r="H789" s="143"/>
      <c r="I789" s="144"/>
      <c r="J789" s="111">
        <f>+VLOOKUP(C789,'[8]Resumen Peso'!$B$1:$D$65536,3,0)</f>
        <v>2621.5766422236416</v>
      </c>
      <c r="N789" s="118"/>
      <c r="O789" s="118"/>
      <c r="P789" s="118"/>
      <c r="Q789" s="118"/>
      <c r="R789" s="118"/>
    </row>
    <row r="790" spans="1:18" x14ac:dyDescent="0.2">
      <c r="A790" s="114"/>
      <c r="B790" s="139">
        <f t="shared" si="12"/>
        <v>774</v>
      </c>
      <c r="C790" s="115" t="s">
        <v>5845</v>
      </c>
      <c r="D790" s="112" t="str">
        <f>+"Torre de suspensión tipo S"&amp;IF(MID(C790,3,3)="220","C",IF(MID(C790,3,3)="138","S",""))&amp;IF(MID(C790,10,1)="D",2,1)&amp;" (5°)Tipo S"&amp;IF(MID(C790,3,3)="220","C",IF(MID(C790,3,3)="138","S",""))&amp;IF(MID(C790,10,1)="D",2,1)&amp;RIGHT(C790,2)</f>
        <v>Torre de suspensión tipo S1 (5°)Tipo S1+3</v>
      </c>
      <c r="E790" s="140" t="s">
        <v>5072</v>
      </c>
      <c r="F790" s="141">
        <v>0</v>
      </c>
      <c r="G790" s="142">
        <f>VLOOKUP(C790,'[8]Resumen Peso'!$B$1:$D$65536,3,0)*$C$14</f>
        <v>4686.7454824600791</v>
      </c>
      <c r="H790" s="143"/>
      <c r="I790" s="144"/>
      <c r="J790" s="111">
        <f>+VLOOKUP(C790,'[8]Resumen Peso'!$B$1:$D$65536,3,0)</f>
        <v>2909.9500728682424</v>
      </c>
      <c r="N790" s="118"/>
      <c r="O790" s="118"/>
      <c r="P790" s="118"/>
      <c r="Q790" s="118"/>
      <c r="R790" s="118"/>
    </row>
    <row r="791" spans="1:18" x14ac:dyDescent="0.2">
      <c r="A791" s="114"/>
      <c r="B791" s="139">
        <f t="shared" si="12"/>
        <v>775</v>
      </c>
      <c r="C791" s="115" t="s">
        <v>5846</v>
      </c>
      <c r="D791" s="112" t="str">
        <f>+"Torre de suspensión tipo S"&amp;IF(MID(C791,3,3)="220","C",IF(MID(C791,3,3)="138","S",""))&amp;IF(MID(C791,10,1)="D",2,1)&amp;" (5°)Tipo S"&amp;IF(MID(C791,3,3)="220","C",IF(MID(C791,3,3)="138","S",""))&amp;IF(MID(C791,10,1)="D",2,1)&amp;RIGHT(C791,2)</f>
        <v>Torre de suspensión tipo S1 (5°)Tipo S1+6</v>
      </c>
      <c r="E791" s="140" t="s">
        <v>5072</v>
      </c>
      <c r="F791" s="141">
        <v>0</v>
      </c>
      <c r="G791" s="142">
        <f>VLOOKUP(C791,'[8]Resumen Peso'!$B$1:$D$65536,3,0)*$C$14</f>
        <v>5151.1977374786456</v>
      </c>
      <c r="H791" s="143"/>
      <c r="I791" s="144"/>
      <c r="J791" s="111">
        <f>+VLOOKUP(C791,'[8]Resumen Peso'!$B$1:$D$65536,3,0)</f>
        <v>3198.3235035128428</v>
      </c>
      <c r="N791" s="118"/>
      <c r="O791" s="118"/>
      <c r="P791" s="118"/>
      <c r="Q791" s="118"/>
      <c r="R791" s="118"/>
    </row>
    <row r="792" spans="1:18" x14ac:dyDescent="0.2">
      <c r="A792" s="114"/>
      <c r="B792" s="139">
        <f t="shared" si="12"/>
        <v>776</v>
      </c>
      <c r="C792" s="115" t="s">
        <v>5847</v>
      </c>
      <c r="D792" s="112" t="str">
        <f>+"Torre de ángulo menor tipo A"&amp;IF(MID(C792,3,3)="220","C",IF(MID(C792,3,3)="138","S",""))&amp;IF(MID(C792,10,1)="D",2,1)&amp;" (30°)Tipo A"&amp;IF(MID(C792,3,3)="220","C",IF(MID(C792,3,3)="138","S",""))&amp;IF(MID(C792,10,1)="D",2,1)&amp;RIGHT(C792,2)</f>
        <v>Torre de ángulo menor tipo A1 (30°)Tipo A1-3</v>
      </c>
      <c r="E792" s="140" t="s">
        <v>5072</v>
      </c>
      <c r="F792" s="141">
        <v>0</v>
      </c>
      <c r="G792" s="142">
        <f>VLOOKUP(C792,'[8]Resumen Peso'!$B$1:$D$65536,3,0)*$C$14</f>
        <v>5774.9064484498504</v>
      </c>
      <c r="H792" s="143"/>
      <c r="I792" s="144"/>
      <c r="J792" s="111">
        <f>+VLOOKUP(C792,'[8]Resumen Peso'!$B$1:$D$65536,3,0)</f>
        <v>3585.5775619488345</v>
      </c>
      <c r="N792" s="118"/>
      <c r="O792" s="118"/>
      <c r="P792" s="118"/>
      <c r="Q792" s="118"/>
      <c r="R792" s="118"/>
    </row>
    <row r="793" spans="1:18" x14ac:dyDescent="0.2">
      <c r="A793" s="114"/>
      <c r="B793" s="139">
        <f t="shared" si="12"/>
        <v>777</v>
      </c>
      <c r="C793" s="115" t="s">
        <v>5848</v>
      </c>
      <c r="D793" s="112" t="str">
        <f>+"Torre de ángulo menor tipo A"&amp;IF(MID(C793,3,3)="220","C",IF(MID(C793,3,3)="138","S",""))&amp;IF(MID(C793,10,1)="D",2,1)&amp;" (30°)Tipo A"&amp;IF(MID(C793,3,3)="220","C",IF(MID(C793,3,3)="138","S",""))&amp;IF(MID(C793,10,1)="D",2,1)&amp;RIGHT(C793,2)</f>
        <v>Torre de ángulo menor tipo A1 (30°)Tipo A1±0</v>
      </c>
      <c r="E793" s="140" t="s">
        <v>5072</v>
      </c>
      <c r="F793" s="141">
        <v>0</v>
      </c>
      <c r="G793" s="142">
        <f>VLOOKUP(C793,'[8]Resumen Peso'!$B$1:$D$65536,3,0)*$C$14</f>
        <v>6409.4411192562156</v>
      </c>
      <c r="H793" s="143"/>
      <c r="I793" s="144"/>
      <c r="J793" s="111">
        <f>+VLOOKUP(C793,'[8]Resumen Peso'!$B$1:$D$65536,3,0)</f>
        <v>3979.5533428954877</v>
      </c>
      <c r="N793" s="118"/>
      <c r="O793" s="118"/>
      <c r="P793" s="118"/>
      <c r="Q793" s="118"/>
      <c r="R793" s="118"/>
    </row>
    <row r="794" spans="1:18" x14ac:dyDescent="0.2">
      <c r="A794" s="114"/>
      <c r="B794" s="139">
        <f t="shared" si="12"/>
        <v>778</v>
      </c>
      <c r="C794" s="115" t="s">
        <v>5849</v>
      </c>
      <c r="D794" s="112" t="str">
        <f>+"Torre de ángulo menor tipo A"&amp;IF(MID(C794,3,3)="220","C",IF(MID(C794,3,3)="138","S",""))&amp;IF(MID(C794,10,1)="D",2,1)&amp;" (30°)Tipo A"&amp;IF(MID(C794,3,3)="220","C",IF(MID(C794,3,3)="138","S",""))&amp;IF(MID(C794,10,1)="D",2,1)&amp;RIGHT(C794,2)</f>
        <v>Torre de ángulo menor tipo A1 (30°)Tipo A1+3</v>
      </c>
      <c r="E794" s="140" t="s">
        <v>5072</v>
      </c>
      <c r="F794" s="141">
        <v>0</v>
      </c>
      <c r="G794" s="142">
        <f>VLOOKUP(C794,'[8]Resumen Peso'!$B$1:$D$65536,3,0)*$C$14</f>
        <v>7043.97579006258</v>
      </c>
      <c r="H794" s="143"/>
      <c r="I794" s="144"/>
      <c r="J794" s="111">
        <f>+VLOOKUP(C794,'[8]Resumen Peso'!$B$1:$D$65536,3,0)</f>
        <v>4373.5291238421405</v>
      </c>
      <c r="N794" s="118"/>
      <c r="O794" s="118"/>
      <c r="P794" s="118"/>
      <c r="Q794" s="118"/>
      <c r="R794" s="118"/>
    </row>
    <row r="795" spans="1:18" x14ac:dyDescent="0.2">
      <c r="A795" s="114"/>
      <c r="B795" s="139">
        <f t="shared" si="12"/>
        <v>779</v>
      </c>
      <c r="C795" s="115" t="s">
        <v>5850</v>
      </c>
      <c r="D795" s="112" t="str">
        <f>+"Torre de ángulo mayor tipo B"&amp;IF(MID(C795,3,3)="220","C",IF(MID(C795,3,3)="138","S",""))&amp;IF(MID(C795,10,1)="D",2,1)&amp;" (65°)Tipo B"&amp;IF(MID(C795,3,3)="220","C",IF(MID(C795,3,3)="138","S",""))&amp;IF(MID(C795,10,1)="D",2,1)&amp;RIGHT(C795,2)</f>
        <v>Torre de ángulo mayor tipo B1 (65°)Tipo B1-3</v>
      </c>
      <c r="E795" s="140" t="s">
        <v>5072</v>
      </c>
      <c r="F795" s="141">
        <v>0</v>
      </c>
      <c r="G795" s="142">
        <f>VLOOKUP(C795,'[8]Resumen Peso'!$B$1:$D$65536,3,0)*$C$14</f>
        <v>7793.1881813746795</v>
      </c>
      <c r="H795" s="143"/>
      <c r="I795" s="144"/>
      <c r="J795" s="111">
        <f>+VLOOKUP(C795,'[8]Resumen Peso'!$B$1:$D$65536,3,0)</f>
        <v>4838.7070731998811</v>
      </c>
      <c r="N795" s="118"/>
      <c r="O795" s="118"/>
      <c r="P795" s="118"/>
      <c r="Q795" s="118"/>
      <c r="R795" s="118"/>
    </row>
    <row r="796" spans="1:18" x14ac:dyDescent="0.2">
      <c r="A796" s="114"/>
      <c r="B796" s="139">
        <f t="shared" si="12"/>
        <v>780</v>
      </c>
      <c r="C796" s="115" t="s">
        <v>5851</v>
      </c>
      <c r="D796" s="112" t="str">
        <f>+"Torre de ángulo mayor tipo B"&amp;IF(MID(C796,3,3)="220","C",IF(MID(C796,3,3)="138","S",""))&amp;IF(MID(C796,10,1)="D",2,1)&amp;" (65°)Tipo B"&amp;IF(MID(C796,3,3)="220","C",IF(MID(C796,3,3)="138","S",""))&amp;IF(MID(C796,10,1)="D",2,1)&amp;RIGHT(C796,2)</f>
        <v>Torre de ángulo mayor tipo B1 (65°)Tipo B1±0</v>
      </c>
      <c r="E796" s="140" t="s">
        <v>5072</v>
      </c>
      <c r="F796" s="141">
        <v>0</v>
      </c>
      <c r="G796" s="142">
        <f>VLOOKUP(C796,'[8]Resumen Peso'!$B$1:$D$65536,3,0)*$C$14</f>
        <v>8678.3832754729156</v>
      </c>
      <c r="H796" s="143"/>
      <c r="I796" s="144"/>
      <c r="J796" s="111">
        <f>+VLOOKUP(C796,'[8]Resumen Peso'!$B$1:$D$65536,3,0)</f>
        <v>5388.3152262804906</v>
      </c>
      <c r="N796" s="118"/>
      <c r="O796" s="118"/>
      <c r="P796" s="118"/>
      <c r="Q796" s="118"/>
      <c r="R796" s="118"/>
    </row>
    <row r="797" spans="1:18" x14ac:dyDescent="0.2">
      <c r="A797" s="114"/>
      <c r="B797" s="139">
        <f t="shared" si="12"/>
        <v>781</v>
      </c>
      <c r="C797" s="115" t="s">
        <v>5852</v>
      </c>
      <c r="D797" s="112" t="str">
        <f>+"Torre de ángulo mayor tipo B"&amp;IF(MID(C797,3,3)="220","C",IF(MID(C797,3,3)="138","S",""))&amp;IF(MID(C797,10,1)="D",2,1)&amp;" (65°)Tipo B"&amp;IF(MID(C797,3,3)="220","C",IF(MID(C797,3,3)="138","S",""))&amp;IF(MID(C797,10,1)="D",2,1)&amp;RIGHT(C797,2)</f>
        <v>Torre de ángulo mayor tipo B1 (65°)Tipo B1+3</v>
      </c>
      <c r="E797" s="140" t="s">
        <v>5072</v>
      </c>
      <c r="F797" s="141">
        <v>0</v>
      </c>
      <c r="G797" s="142">
        <f>VLOOKUP(C797,'[8]Resumen Peso'!$B$1:$D$65536,3,0)*$C$14</f>
        <v>9719.7892685296683</v>
      </c>
      <c r="H797" s="143"/>
      <c r="I797" s="144"/>
      <c r="J797" s="111">
        <f>+VLOOKUP(C797,'[8]Resumen Peso'!$B$1:$D$65536,3,0)</f>
        <v>6034.9130534341502</v>
      </c>
      <c r="N797" s="118"/>
      <c r="O797" s="118"/>
      <c r="P797" s="118"/>
      <c r="Q797" s="118"/>
      <c r="R797" s="118"/>
    </row>
    <row r="798" spans="1:18" x14ac:dyDescent="0.2">
      <c r="A798" s="114"/>
      <c r="B798" s="139">
        <f t="shared" si="12"/>
        <v>782</v>
      </c>
      <c r="C798" s="115" t="s">
        <v>5853</v>
      </c>
      <c r="D798" s="112" t="str">
        <f>+"Torre de anclaje, retención intermedia y terminal (15°) Tipo R"&amp;IF(MID(C798,3,3)="220","C",IF(MID(C798,3,3)="138","S",""))&amp;IF(MID(C798,10,1)="D",2,1)&amp;RIGHT(C798,2)</f>
        <v>Torre de anclaje, retención intermedia y terminal (15°) Tipo R1-3</v>
      </c>
      <c r="E798" s="140" t="s">
        <v>5072</v>
      </c>
      <c r="F798" s="141">
        <v>0</v>
      </c>
      <c r="G798" s="142">
        <f>VLOOKUP(C798,'[8]Resumen Peso'!$B$1:$D$65536,3,0)*$C$14</f>
        <v>10034.233129749875</v>
      </c>
      <c r="H798" s="143"/>
      <c r="I798" s="144"/>
      <c r="J798" s="111">
        <f>+VLOOKUP(C798,'[8]Resumen Peso'!$B$1:$D$65536,3,0)</f>
        <v>6230.1478790279698</v>
      </c>
      <c r="N798" s="118"/>
      <c r="O798" s="118"/>
      <c r="P798" s="118"/>
      <c r="Q798" s="118"/>
      <c r="R798" s="118"/>
    </row>
    <row r="799" spans="1:18" x14ac:dyDescent="0.2">
      <c r="A799" s="114"/>
      <c r="B799" s="139">
        <f t="shared" si="12"/>
        <v>783</v>
      </c>
      <c r="C799" s="115" t="s">
        <v>5854</v>
      </c>
      <c r="D799" s="112" t="str">
        <f>+"Torre de anclaje, retención intermedia y terminal (15°) Tipo R"&amp;IF(MID(C799,3,3)="220","C",IF(MID(C799,3,3)="138","S",""))&amp;IF(MID(C799,10,1)="D",2,1)&amp;RIGHT(C799,2)</f>
        <v>Torre de anclaje, retención intermedia y terminal (15°) Tipo R1±0</v>
      </c>
      <c r="E799" s="140" t="s">
        <v>5072</v>
      </c>
      <c r="F799" s="141">
        <v>0</v>
      </c>
      <c r="G799" s="142">
        <f>VLOOKUP(C799,'[8]Resumen Peso'!$B$1:$D$65536,3,0)*$C$14</f>
        <v>11186.436042084588</v>
      </c>
      <c r="H799" s="143"/>
      <c r="I799" s="144"/>
      <c r="J799" s="111">
        <f>+VLOOKUP(C799,'[8]Resumen Peso'!$B$1:$D$65536,3,0)</f>
        <v>6945.5383266755516</v>
      </c>
      <c r="N799" s="118"/>
      <c r="O799" s="118"/>
      <c r="P799" s="118"/>
      <c r="Q799" s="118"/>
      <c r="R799" s="118"/>
    </row>
    <row r="800" spans="1:18" x14ac:dyDescent="0.2">
      <c r="A800" s="114"/>
      <c r="B800" s="139">
        <f t="shared" si="12"/>
        <v>784</v>
      </c>
      <c r="C800" s="115" t="s">
        <v>5855</v>
      </c>
      <c r="D800" s="112" t="str">
        <f>+"Torre de anclaje, retención intermedia y terminal (15°) Tipo R"&amp;IF(MID(C800,3,3)="220","C",IF(MID(C800,3,3)="138","S",""))&amp;IF(MID(C800,10,1)="D",2,1)&amp;RIGHT(C800,2)</f>
        <v>Torre de anclaje, retención intermedia y terminal (15°) Tipo R1+3</v>
      </c>
      <c r="E800" s="140" t="s">
        <v>5072</v>
      </c>
      <c r="F800" s="141">
        <v>0</v>
      </c>
      <c r="G800" s="142">
        <f>VLOOKUP(C800,'[8]Resumen Peso'!$B$1:$D$65536,3,0)*$C$14</f>
        <v>12338.638954419301</v>
      </c>
      <c r="H800" s="143"/>
      <c r="I800" s="144"/>
      <c r="J800" s="111">
        <f>+VLOOKUP(C800,'[8]Resumen Peso'!$B$1:$D$65536,3,0)</f>
        <v>7660.9287743231334</v>
      </c>
      <c r="N800" s="118"/>
      <c r="O800" s="118"/>
      <c r="P800" s="118"/>
      <c r="Q800" s="118"/>
      <c r="R800" s="118"/>
    </row>
    <row r="801" spans="1:18" x14ac:dyDescent="0.2">
      <c r="A801" s="114"/>
      <c r="B801" s="139">
        <f t="shared" si="12"/>
        <v>785</v>
      </c>
      <c r="C801" s="115" t="s">
        <v>5856</v>
      </c>
      <c r="D801" s="112" t="str">
        <f>+"Torre de suspensión tipo S"&amp;IF(MID(C801,3,3)="220","C",IF(MID(C801,3,3)="138","S",""))&amp;IF(MID(C801,10,1)="D",2,1)&amp;" (5°)Tipo S"&amp;IF(MID(C801,3,3)="220","C",IF(MID(C801,3,3)="138","S",""))&amp;IF(MID(C801,10,1)="D",2,1)&amp;RIGHT(C801,2)</f>
        <v>Torre de suspensión tipo S2 (5°)Tipo S2-6</v>
      </c>
      <c r="E801" s="140" t="s">
        <v>5072</v>
      </c>
      <c r="F801" s="141">
        <v>0</v>
      </c>
      <c r="G801" s="142">
        <f>VLOOKUP(C801,'[8]Resumen Peso'!$B$1:$D$65536,3,0)*$C$14</f>
        <v>5158.4739461172239</v>
      </c>
      <c r="H801" s="143"/>
      <c r="I801" s="144"/>
      <c r="J801" s="111">
        <f>+VLOOKUP(C801,'[8]Resumen Peso'!$B$1:$D$65536,3,0)</f>
        <v>3202.8412235250084</v>
      </c>
      <c r="N801" s="118"/>
      <c r="O801" s="118"/>
      <c r="P801" s="118"/>
      <c r="Q801" s="118"/>
      <c r="R801" s="118"/>
    </row>
    <row r="802" spans="1:18" x14ac:dyDescent="0.2">
      <c r="A802" s="114"/>
      <c r="B802" s="139">
        <f t="shared" si="12"/>
        <v>786</v>
      </c>
      <c r="C802" s="115" t="s">
        <v>5857</v>
      </c>
      <c r="D802" s="112" t="str">
        <f>+"Torre de suspensión tipo S"&amp;IF(MID(C802,3,3)="220","C",IF(MID(C802,3,3)="138","S",""))&amp;IF(MID(C802,10,1)="D",2,1)&amp;" (5°)Tipo S"&amp;IF(MID(C802,3,3)="220","C",IF(MID(C802,3,3)="138","S",""))&amp;IF(MID(C802,10,1)="D",2,1)&amp;RIGHT(C802,2)</f>
        <v>Torre de suspensión tipo S2 (5°)Tipo S2-3</v>
      </c>
      <c r="E802" s="140" t="s">
        <v>5072</v>
      </c>
      <c r="F802" s="141">
        <v>0</v>
      </c>
      <c r="G802" s="142">
        <f>VLOOKUP(C802,'[8]Resumen Peso'!$B$1:$D$65536,3,0)*$C$14</f>
        <v>5902.0377581701568</v>
      </c>
      <c r="H802" s="143"/>
      <c r="I802" s="144"/>
      <c r="J802" s="111">
        <f>+VLOOKUP(C802,'[8]Resumen Peso'!$B$1:$D$65536,3,0)</f>
        <v>3664.5120305196037</v>
      </c>
      <c r="N802" s="118"/>
      <c r="O802" s="118"/>
      <c r="P802" s="118"/>
      <c r="Q802" s="118"/>
      <c r="R802" s="118"/>
    </row>
    <row r="803" spans="1:18" x14ac:dyDescent="0.2">
      <c r="A803" s="114"/>
      <c r="B803" s="139">
        <f t="shared" si="12"/>
        <v>787</v>
      </c>
      <c r="C803" s="115" t="s">
        <v>5858</v>
      </c>
      <c r="D803" s="112" t="str">
        <f>+"Torre de suspensión tipo S"&amp;IF(MID(C803,3,3)="220","C",IF(MID(C803,3,3)="138","S",""))&amp;IF(MID(C803,10,1)="D",2,1)&amp;" (5°)Tipo S"&amp;IF(MID(C803,3,3)="220","C",IF(MID(C803,3,3)="138","S",""))&amp;IF(MID(C803,10,1)="D",2,1)&amp;RIGHT(C803,2)</f>
        <v>Torre de suspensión tipo S2 (5°)Tipo S2±0</v>
      </c>
      <c r="E803" s="140" t="s">
        <v>5072</v>
      </c>
      <c r="F803" s="141">
        <v>0</v>
      </c>
      <c r="G803" s="142">
        <f>VLOOKUP(C803,'[8]Resumen Peso'!$B$1:$D$65536,3,0)*$C$14</f>
        <v>6638.9626076154746</v>
      </c>
      <c r="H803" s="143"/>
      <c r="I803" s="144"/>
      <c r="J803" s="111">
        <f>+VLOOKUP(C803,'[8]Resumen Peso'!$B$1:$D$65536,3,0)</f>
        <v>4122.0607767374622</v>
      </c>
      <c r="N803" s="118"/>
      <c r="O803" s="118"/>
      <c r="P803" s="118"/>
      <c r="Q803" s="118"/>
      <c r="R803" s="118"/>
    </row>
    <row r="804" spans="1:18" x14ac:dyDescent="0.2">
      <c r="A804" s="114"/>
      <c r="B804" s="139">
        <f t="shared" si="12"/>
        <v>788</v>
      </c>
      <c r="C804" s="115" t="s">
        <v>5859</v>
      </c>
      <c r="D804" s="112" t="str">
        <f>+"Torre de suspensión tipo S"&amp;IF(MID(C804,3,3)="220","C",IF(MID(C804,3,3)="138","S",""))&amp;IF(MID(C804,10,1)="D",2,1)&amp;" (5°)Tipo S"&amp;IF(MID(C804,3,3)="220","C",IF(MID(C804,3,3)="138","S",""))&amp;IF(MID(C804,10,1)="D",2,1)&amp;RIGHT(C804,2)</f>
        <v>Torre de suspensión tipo S2 (5°)Tipo S2+3</v>
      </c>
      <c r="E804" s="140" t="s">
        <v>5072</v>
      </c>
      <c r="F804" s="141">
        <v>0</v>
      </c>
      <c r="G804" s="142">
        <f>VLOOKUP(C804,'[8]Resumen Peso'!$B$1:$D$65536,3,0)*$C$14</f>
        <v>7369.248494453178</v>
      </c>
      <c r="H804" s="143"/>
      <c r="I804" s="144"/>
      <c r="J804" s="111">
        <f>+VLOOKUP(C804,'[8]Resumen Peso'!$B$1:$D$65536,3,0)</f>
        <v>4575.4874621785839</v>
      </c>
      <c r="N804" s="118"/>
      <c r="O804" s="118"/>
      <c r="P804" s="118"/>
      <c r="Q804" s="118"/>
      <c r="R804" s="118"/>
    </row>
    <row r="805" spans="1:18" x14ac:dyDescent="0.2">
      <c r="A805" s="114"/>
      <c r="B805" s="139">
        <f t="shared" si="12"/>
        <v>789</v>
      </c>
      <c r="C805" s="115" t="s">
        <v>5860</v>
      </c>
      <c r="D805" s="112" t="str">
        <f>+"Torre de suspensión tipo S"&amp;IF(MID(C805,3,3)="220","C",IF(MID(C805,3,3)="138","S",""))&amp;IF(MID(C805,10,1)="D",2,1)&amp;" (5°)Tipo S"&amp;IF(MID(C805,3,3)="220","C",IF(MID(C805,3,3)="138","S",""))&amp;IF(MID(C805,10,1)="D",2,1)&amp;RIGHT(C805,2)</f>
        <v>Torre de suspensión tipo S2 (5°)Tipo S2+6</v>
      </c>
      <c r="E805" s="140" t="s">
        <v>5072</v>
      </c>
      <c r="F805" s="141">
        <v>0</v>
      </c>
      <c r="G805" s="142">
        <f>VLOOKUP(C805,'[8]Resumen Peso'!$B$1:$D$65536,3,0)*$C$14</f>
        <v>8099.5343812908786</v>
      </c>
      <c r="H805" s="143"/>
      <c r="I805" s="144"/>
      <c r="J805" s="111">
        <f>+VLOOKUP(C805,'[8]Resumen Peso'!$B$1:$D$65536,3,0)</f>
        <v>5028.9141476197037</v>
      </c>
      <c r="N805" s="118"/>
      <c r="O805" s="118"/>
      <c r="P805" s="118"/>
      <c r="Q805" s="118"/>
      <c r="R805" s="118"/>
    </row>
    <row r="806" spans="1:18" x14ac:dyDescent="0.2">
      <c r="A806" s="114"/>
      <c r="B806" s="139">
        <f t="shared" si="12"/>
        <v>790</v>
      </c>
      <c r="C806" s="115" t="s">
        <v>5861</v>
      </c>
      <c r="D806" s="112" t="str">
        <f>+"Torre de ángulo menor tipo A"&amp;IF(MID(C806,3,3)="220","C",IF(MID(C806,3,3)="138","S",""))&amp;IF(MID(C806,10,1)="D",2,1)&amp;" (30°)Tipo A"&amp;IF(MID(C806,3,3)="220","C",IF(MID(C806,3,3)="138","S",""))&amp;IF(MID(C806,10,1)="D",2,1)&amp;RIGHT(C806,2)</f>
        <v>Torre de ángulo menor tipo A2 (30°)Tipo A2-3</v>
      </c>
      <c r="E806" s="140" t="s">
        <v>5072</v>
      </c>
      <c r="F806" s="141">
        <v>0</v>
      </c>
      <c r="G806" s="142">
        <f>VLOOKUP(C806,'[8]Resumen Peso'!$B$1:$D$65536,3,0)*$C$14</f>
        <v>9080.2286597626226</v>
      </c>
      <c r="H806" s="143"/>
      <c r="I806" s="144"/>
      <c r="J806" s="111">
        <f>+VLOOKUP(C806,'[8]Resumen Peso'!$B$1:$D$65536,3,0)</f>
        <v>5637.8167214378091</v>
      </c>
      <c r="N806" s="118"/>
      <c r="O806" s="118"/>
      <c r="P806" s="118"/>
      <c r="Q806" s="118"/>
      <c r="R806" s="118"/>
    </row>
    <row r="807" spans="1:18" x14ac:dyDescent="0.2">
      <c r="A807" s="114"/>
      <c r="B807" s="139">
        <f t="shared" si="12"/>
        <v>791</v>
      </c>
      <c r="C807" s="115" t="s">
        <v>5862</v>
      </c>
      <c r="D807" s="112" t="str">
        <f>+"Torre de ángulo menor tipo A"&amp;IF(MID(C807,3,3)="220","C",IF(MID(C807,3,3)="138","S",""))&amp;IF(MID(C807,10,1)="D",2,1)&amp;" (30°)Tipo A"&amp;IF(MID(C807,3,3)="220","C",IF(MID(C807,3,3)="138","S",""))&amp;IF(MID(C807,10,1)="D",2,1)&amp;RIGHT(C807,2)</f>
        <v>Torre de ángulo menor tipo A2 (30°)Tipo A2±0</v>
      </c>
      <c r="E807" s="140" t="s">
        <v>5072</v>
      </c>
      <c r="F807" s="141">
        <v>0</v>
      </c>
      <c r="G807" s="142">
        <f>VLOOKUP(C807,'[8]Resumen Peso'!$B$1:$D$65536,3,0)*$C$14</f>
        <v>10077.945238360291</v>
      </c>
      <c r="H807" s="143"/>
      <c r="I807" s="144"/>
      <c r="J807" s="111">
        <f>+VLOOKUP(C807,'[8]Resumen Peso'!$B$1:$D$65536,3,0)</f>
        <v>6257.2882590874678</v>
      </c>
      <c r="N807" s="118"/>
      <c r="O807" s="118"/>
      <c r="P807" s="118"/>
      <c r="Q807" s="118"/>
      <c r="R807" s="118"/>
    </row>
    <row r="808" spans="1:18" x14ac:dyDescent="0.2">
      <c r="A808" s="114"/>
      <c r="B808" s="139">
        <f t="shared" si="12"/>
        <v>792</v>
      </c>
      <c r="C808" s="115" t="s">
        <v>5863</v>
      </c>
      <c r="D808" s="112" t="str">
        <f>+"Torre de ángulo menor tipo A"&amp;IF(MID(C808,3,3)="220","C",IF(MID(C808,3,3)="138","S",""))&amp;IF(MID(C808,10,1)="D",2,1)&amp;" (30°)Tipo A"&amp;IF(MID(C808,3,3)="220","C",IF(MID(C808,3,3)="138","S",""))&amp;IF(MID(C808,10,1)="D",2,1)&amp;RIGHT(C808,2)</f>
        <v>Torre de ángulo menor tipo A2 (30°)Tipo A2+3</v>
      </c>
      <c r="E808" s="140" t="s">
        <v>5072</v>
      </c>
      <c r="F808" s="141">
        <v>0</v>
      </c>
      <c r="G808" s="142">
        <f>VLOOKUP(C808,'[8]Resumen Peso'!$B$1:$D$65536,3,0)*$C$14</f>
        <v>11075.661816957958</v>
      </c>
      <c r="H808" s="143"/>
      <c r="I808" s="144"/>
      <c r="J808" s="111">
        <f>+VLOOKUP(C808,'[8]Resumen Peso'!$B$1:$D$65536,3,0)</f>
        <v>6876.7597967371266</v>
      </c>
      <c r="N808" s="118"/>
      <c r="O808" s="118"/>
      <c r="P808" s="118"/>
      <c r="Q808" s="118"/>
      <c r="R808" s="118"/>
    </row>
    <row r="809" spans="1:18" x14ac:dyDescent="0.2">
      <c r="A809" s="114"/>
      <c r="B809" s="139">
        <f t="shared" si="12"/>
        <v>793</v>
      </c>
      <c r="C809" s="115" t="s">
        <v>5864</v>
      </c>
      <c r="D809" s="112" t="str">
        <f>+"Torre de ángulo mayor tipo B"&amp;IF(MID(C809,3,3)="220","C",IF(MID(C809,3,3)="138","S",""))&amp;IF(MID(C809,10,1)="D",2,1)&amp;" (65°)Tipo B"&amp;IF(MID(C809,3,3)="220","C",IF(MID(C809,3,3)="138","S",""))&amp;IF(MID(C809,10,1)="D",2,1)&amp;RIGHT(C809,2)</f>
        <v>Torre de ángulo mayor tipo B2 (65°)Tipo B2-3</v>
      </c>
      <c r="E809" s="140" t="s">
        <v>5072</v>
      </c>
      <c r="F809" s="141">
        <v>0</v>
      </c>
      <c r="G809" s="142">
        <f>VLOOKUP(C809,'[8]Resumen Peso'!$B$1:$D$65536,3,0)*$C$14</f>
        <v>12253.692991760372</v>
      </c>
      <c r="H809" s="143"/>
      <c r="I809" s="144"/>
      <c r="J809" s="111">
        <f>+VLOOKUP(C809,'[8]Resumen Peso'!$B$1:$D$65536,3,0)</f>
        <v>7608.1867359183807</v>
      </c>
      <c r="N809" s="118"/>
      <c r="O809" s="118"/>
      <c r="P809" s="118"/>
      <c r="Q809" s="118"/>
      <c r="R809" s="118"/>
    </row>
    <row r="810" spans="1:18" x14ac:dyDescent="0.2">
      <c r="A810" s="114"/>
      <c r="B810" s="139">
        <f t="shared" si="12"/>
        <v>794</v>
      </c>
      <c r="C810" s="115" t="s">
        <v>5865</v>
      </c>
      <c r="D810" s="112" t="str">
        <f>+"Torre de ángulo mayor tipo B"&amp;IF(MID(C810,3,3)="220","C",IF(MID(C810,3,3)="138","S",""))&amp;IF(MID(C810,10,1)="D",2,1)&amp;" (65°)Tipo B"&amp;IF(MID(C810,3,3)="220","C",IF(MID(C810,3,3)="138","S",""))&amp;IF(MID(C810,10,1)="D",2,1)&amp;RIGHT(C810,2)</f>
        <v>Torre de ángulo mayor tipo B2 (65°)Tipo B2±0</v>
      </c>
      <c r="E810" s="140" t="s">
        <v>5072</v>
      </c>
      <c r="F810" s="141">
        <v>0</v>
      </c>
      <c r="G810" s="142">
        <f>VLOOKUP(C810,'[8]Resumen Peso'!$B$1:$D$65536,3,0)*$C$14</f>
        <v>13645.537852739835</v>
      </c>
      <c r="H810" s="143"/>
      <c r="I810" s="144"/>
      <c r="J810" s="111">
        <f>+VLOOKUP(C810,'[8]Resumen Peso'!$B$1:$D$65536,3,0)</f>
        <v>8472.3683028044325</v>
      </c>
      <c r="N810" s="118"/>
      <c r="O810" s="118"/>
      <c r="P810" s="118"/>
      <c r="Q810" s="118"/>
      <c r="R810" s="118"/>
    </row>
    <row r="811" spans="1:18" x14ac:dyDescent="0.2">
      <c r="A811" s="114"/>
      <c r="B811" s="139">
        <f t="shared" si="12"/>
        <v>795</v>
      </c>
      <c r="C811" s="115" t="s">
        <v>5866</v>
      </c>
      <c r="D811" s="112" t="str">
        <f>+"Torre de ángulo mayor tipo B"&amp;IF(MID(C811,3,3)="220","C",IF(MID(C811,3,3)="138","S",""))&amp;IF(MID(C811,10,1)="D",2,1)&amp;" (65°)Tipo B"&amp;IF(MID(C811,3,3)="220","C",IF(MID(C811,3,3)="138","S",""))&amp;IF(MID(C811,10,1)="D",2,1)&amp;RIGHT(C811,2)</f>
        <v>Torre de ángulo mayor tipo B2 (65°)Tipo B2+3</v>
      </c>
      <c r="E811" s="140" t="s">
        <v>5072</v>
      </c>
      <c r="F811" s="141">
        <v>0</v>
      </c>
      <c r="G811" s="142">
        <f>VLOOKUP(C811,'[8]Resumen Peso'!$B$1:$D$65536,3,0)*$C$14</f>
        <v>15283.002395068617</v>
      </c>
      <c r="H811" s="143"/>
      <c r="I811" s="144"/>
      <c r="J811" s="111">
        <f>+VLOOKUP(C811,'[8]Resumen Peso'!$B$1:$D$65536,3,0)</f>
        <v>9489.0524991409657</v>
      </c>
      <c r="N811" s="118"/>
      <c r="O811" s="118"/>
      <c r="P811" s="118"/>
      <c r="Q811" s="118"/>
      <c r="R811" s="118"/>
    </row>
    <row r="812" spans="1:18" x14ac:dyDescent="0.2">
      <c r="A812" s="114"/>
      <c r="B812" s="139">
        <f t="shared" si="12"/>
        <v>796</v>
      </c>
      <c r="C812" s="115" t="s">
        <v>5867</v>
      </c>
      <c r="D812" s="112" t="str">
        <f>+"Torre de anclaje, retención intermedia y terminal (15°) Tipo R"&amp;IF(MID(C812,3,3)="220","C",IF(MID(C812,3,3)="138","S",""))&amp;IF(MID(C812,10,1)="D",2,1)&amp;RIGHT(C812,2)</f>
        <v>Torre de anclaje, retención intermedia y terminal (15°) Tipo R2-3</v>
      </c>
      <c r="E812" s="140" t="s">
        <v>5072</v>
      </c>
      <c r="F812" s="141">
        <v>0</v>
      </c>
      <c r="G812" s="142">
        <f>VLOOKUP(C812,'[8]Resumen Peso'!$B$1:$D$65536,3,0)*$C$14</f>
        <v>15777.421168086936</v>
      </c>
      <c r="H812" s="143"/>
      <c r="I812" s="144"/>
      <c r="J812" s="111">
        <f>+VLOOKUP(C812,'[8]Resumen Peso'!$B$1:$D$65536,3,0)</f>
        <v>9796.0318198564764</v>
      </c>
      <c r="N812" s="118"/>
      <c r="O812" s="118"/>
      <c r="P812" s="118"/>
      <c r="Q812" s="118"/>
      <c r="R812" s="118"/>
    </row>
    <row r="813" spans="1:18" x14ac:dyDescent="0.2">
      <c r="A813" s="114"/>
      <c r="B813" s="139">
        <f t="shared" si="12"/>
        <v>797</v>
      </c>
      <c r="C813" s="115" t="s">
        <v>5868</v>
      </c>
      <c r="D813" s="112" t="str">
        <f>+"Torre de anclaje, retención intermedia y terminal (15°) Tipo R"&amp;IF(MID(C813,3,3)="220","C",IF(MID(C813,3,3)="138","S",""))&amp;IF(MID(C813,10,1)="D",2,1)&amp;RIGHT(C813,2)</f>
        <v>Torre de anclaje, retención intermedia y terminal (15°) Tipo R2±0</v>
      </c>
      <c r="E813" s="140" t="s">
        <v>5072</v>
      </c>
      <c r="F813" s="141">
        <v>0</v>
      </c>
      <c r="G813" s="142">
        <f>VLOOKUP(C813,'[8]Resumen Peso'!$B$1:$D$65536,3,0)*$C$14</f>
        <v>17589.098292181647</v>
      </c>
      <c r="H813" s="143"/>
      <c r="I813" s="144"/>
      <c r="J813" s="111">
        <f>+VLOOKUP(C813,'[8]Resumen Peso'!$B$1:$D$65536,3,0)</f>
        <v>10920.882742314912</v>
      </c>
      <c r="N813" s="118"/>
      <c r="O813" s="118"/>
      <c r="P813" s="118"/>
      <c r="Q813" s="118"/>
      <c r="R813" s="118"/>
    </row>
    <row r="814" spans="1:18" x14ac:dyDescent="0.2">
      <c r="A814" s="114"/>
      <c r="B814" s="139">
        <f t="shared" si="12"/>
        <v>798</v>
      </c>
      <c r="C814" s="115" t="s">
        <v>5869</v>
      </c>
      <c r="D814" s="112" t="str">
        <f>+"Torre de anclaje, retención intermedia y terminal (15°) Tipo R"&amp;IF(MID(C814,3,3)="220","C",IF(MID(C814,3,3)="138","S",""))&amp;IF(MID(C814,10,1)="D",2,1)&amp;RIGHT(C814,2)</f>
        <v>Torre de anclaje, retención intermedia y terminal (15°) Tipo R2+3</v>
      </c>
      <c r="E814" s="140" t="s">
        <v>5072</v>
      </c>
      <c r="F814" s="141">
        <v>0</v>
      </c>
      <c r="G814" s="142">
        <f>VLOOKUP(C814,'[8]Resumen Peso'!$B$1:$D$65536,3,0)*$C$14</f>
        <v>19400.775416276356</v>
      </c>
      <c r="H814" s="143"/>
      <c r="I814" s="144"/>
      <c r="J814" s="111">
        <f>+VLOOKUP(C814,'[8]Resumen Peso'!$B$1:$D$65536,3,0)</f>
        <v>12045.733664773348</v>
      </c>
      <c r="N814" s="118"/>
      <c r="O814" s="118"/>
      <c r="P814" s="118"/>
      <c r="Q814" s="118"/>
      <c r="R814" s="118"/>
    </row>
    <row r="815" spans="1:18" x14ac:dyDescent="0.2">
      <c r="A815" s="114"/>
      <c r="B815" s="139">
        <f t="shared" si="12"/>
        <v>799</v>
      </c>
      <c r="C815" s="115" t="s">
        <v>5870</v>
      </c>
      <c r="D815" s="112" t="str">
        <f>+"Torre de suspensión tipo S"&amp;IF(MID(C815,3,3)="220","C",IF(MID(C815,3,3)="138","S",""))&amp;IF(MID(C815,10,1)="D",2,1)&amp;" (5°)Tipo S"&amp;IF(MID(C815,3,3)="220","C",IF(MID(C815,3,3)="138","S",""))&amp;IF(MID(C815,10,1)="D",2,1)&amp;RIGHT(C815,2)</f>
        <v>Torre de suspensión tipo S2 (5°)Tipo S2-6</v>
      </c>
      <c r="E815" s="140" t="s">
        <v>5072</v>
      </c>
      <c r="F815" s="141">
        <v>0</v>
      </c>
      <c r="G815" s="142">
        <f>VLOOKUP(C815,'[8]Resumen Peso'!$B$1:$D$65536,3,0)*$C$14</f>
        <v>4152.203257140618</v>
      </c>
      <c r="H815" s="143"/>
      <c r="I815" s="144"/>
      <c r="J815" s="111">
        <f>+VLOOKUP(C815,'[8]Resumen Peso'!$B$1:$D$65536,3,0)</f>
        <v>2578.058530359508</v>
      </c>
      <c r="N815" s="118"/>
      <c r="O815" s="118"/>
      <c r="P815" s="118"/>
      <c r="Q815" s="118"/>
      <c r="R815" s="118"/>
    </row>
    <row r="816" spans="1:18" x14ac:dyDescent="0.2">
      <c r="A816" s="114"/>
      <c r="B816" s="139">
        <f t="shared" si="12"/>
        <v>800</v>
      </c>
      <c r="C816" s="115" t="s">
        <v>5871</v>
      </c>
      <c r="D816" s="112" t="str">
        <f>+"Torre de suspensión tipo S"&amp;IF(MID(C816,3,3)="220","C",IF(MID(C816,3,3)="138","S",""))&amp;IF(MID(C816,10,1)="D",2,1)&amp;" (5°)Tipo S"&amp;IF(MID(C816,3,3)="220","C",IF(MID(C816,3,3)="138","S",""))&amp;IF(MID(C816,10,1)="D",2,1)&amp;RIGHT(C816,2)</f>
        <v>Torre de suspensión tipo S2 (5°)Tipo S2-3</v>
      </c>
      <c r="E816" s="140" t="s">
        <v>5072</v>
      </c>
      <c r="F816" s="141">
        <v>0</v>
      </c>
      <c r="G816" s="142">
        <f>VLOOKUP(C816,'[8]Resumen Peso'!$B$1:$D$65536,3,0)*$C$14</f>
        <v>4750.719041953681</v>
      </c>
      <c r="H816" s="143"/>
      <c r="I816" s="144"/>
      <c r="J816" s="111">
        <f>+VLOOKUP(C816,'[8]Resumen Peso'!$B$1:$D$65536,3,0)</f>
        <v>2949.6705707716897</v>
      </c>
      <c r="N816" s="118"/>
      <c r="O816" s="118"/>
      <c r="P816" s="118"/>
      <c r="Q816" s="118"/>
      <c r="R816" s="118"/>
    </row>
    <row r="817" spans="1:18" x14ac:dyDescent="0.2">
      <c r="A817" s="114"/>
      <c r="B817" s="139">
        <f t="shared" si="12"/>
        <v>801</v>
      </c>
      <c r="C817" s="115" t="s">
        <v>5872</v>
      </c>
      <c r="D817" s="112" t="str">
        <f>+"Torre de suspensión tipo S"&amp;IF(MID(C817,3,3)="220","C",IF(MID(C817,3,3)="138","S",""))&amp;IF(MID(C817,10,1)="D",2,1)&amp;" (5°)Tipo S"&amp;IF(MID(C817,3,3)="220","C",IF(MID(C817,3,3)="138","S",""))&amp;IF(MID(C817,10,1)="D",2,1)&amp;RIGHT(C817,2)</f>
        <v>Torre de suspensión tipo S2 (5°)Tipo S2±0</v>
      </c>
      <c r="E817" s="140" t="s">
        <v>5072</v>
      </c>
      <c r="F817" s="141">
        <v>0</v>
      </c>
      <c r="G817" s="142">
        <f>VLOOKUP(C817,'[8]Resumen Peso'!$B$1:$D$65536,3,0)*$C$14</f>
        <v>5343.890935830912</v>
      </c>
      <c r="H817" s="143"/>
      <c r="I817" s="144"/>
      <c r="J817" s="111">
        <f>+VLOOKUP(C817,'[8]Resumen Peso'!$B$1:$D$65536,3,0)</f>
        <v>3317.9646465373335</v>
      </c>
      <c r="N817" s="118"/>
      <c r="O817" s="118"/>
      <c r="P817" s="118"/>
      <c r="Q817" s="118"/>
      <c r="R817" s="118"/>
    </row>
    <row r="818" spans="1:18" x14ac:dyDescent="0.2">
      <c r="A818" s="114"/>
      <c r="B818" s="139">
        <f t="shared" si="12"/>
        <v>802</v>
      </c>
      <c r="C818" s="115" t="s">
        <v>5873</v>
      </c>
      <c r="D818" s="112" t="str">
        <f>+"Torre de suspensión tipo S"&amp;IF(MID(C818,3,3)="220","C",IF(MID(C818,3,3)="138","S",""))&amp;IF(MID(C818,10,1)="D",2,1)&amp;" (5°)Tipo S"&amp;IF(MID(C818,3,3)="220","C",IF(MID(C818,3,3)="138","S",""))&amp;IF(MID(C818,10,1)="D",2,1)&amp;RIGHT(C818,2)</f>
        <v>Torre de suspensión tipo S2 (5°)Tipo S2+3</v>
      </c>
      <c r="E818" s="140" t="s">
        <v>5072</v>
      </c>
      <c r="F818" s="141">
        <v>0</v>
      </c>
      <c r="G818" s="142">
        <f>VLOOKUP(C818,'[8]Resumen Peso'!$B$1:$D$65536,3,0)*$C$14</f>
        <v>5931.718938772312</v>
      </c>
      <c r="H818" s="143"/>
      <c r="I818" s="144"/>
      <c r="J818" s="111">
        <f>+VLOOKUP(C818,'[8]Resumen Peso'!$B$1:$D$65536,3,0)</f>
        <v>3682.9407576564404</v>
      </c>
      <c r="N818" s="118"/>
      <c r="O818" s="118"/>
      <c r="P818" s="118"/>
      <c r="Q818" s="118"/>
      <c r="R818" s="118"/>
    </row>
    <row r="819" spans="1:18" x14ac:dyDescent="0.2">
      <c r="A819" s="114"/>
      <c r="B819" s="139">
        <f t="shared" si="12"/>
        <v>803</v>
      </c>
      <c r="C819" s="115" t="s">
        <v>5874</v>
      </c>
      <c r="D819" s="112" t="str">
        <f>+"Torre de suspensión tipo S"&amp;IF(MID(C819,3,3)="220","C",IF(MID(C819,3,3)="138","S",""))&amp;IF(MID(C819,10,1)="D",2,1)&amp;" (5°)Tipo S"&amp;IF(MID(C819,3,3)="220","C",IF(MID(C819,3,3)="138","S",""))&amp;IF(MID(C819,10,1)="D",2,1)&amp;RIGHT(C819,2)</f>
        <v>Torre de suspensión tipo S2 (5°)Tipo S2+6</v>
      </c>
      <c r="E819" s="140" t="s">
        <v>5072</v>
      </c>
      <c r="F819" s="141">
        <v>0</v>
      </c>
      <c r="G819" s="142">
        <f>VLOOKUP(C819,'[8]Resumen Peso'!$B$1:$D$65536,3,0)*$C$14</f>
        <v>6519.5469417137119</v>
      </c>
      <c r="H819" s="143"/>
      <c r="I819" s="144"/>
      <c r="J819" s="111">
        <f>+VLOOKUP(C819,'[8]Resumen Peso'!$B$1:$D$65536,3,0)</f>
        <v>4047.9168687755468</v>
      </c>
      <c r="N819" s="118"/>
      <c r="O819" s="118"/>
      <c r="P819" s="118"/>
      <c r="Q819" s="118"/>
      <c r="R819" s="118"/>
    </row>
    <row r="820" spans="1:18" x14ac:dyDescent="0.2">
      <c r="A820" s="114"/>
      <c r="B820" s="139">
        <f t="shared" si="12"/>
        <v>804</v>
      </c>
      <c r="C820" s="115" t="s">
        <v>5875</v>
      </c>
      <c r="D820" s="112" t="str">
        <f>+"Torre de ángulo menor tipo A"&amp;IF(MID(C820,3,3)="220","C",IF(MID(C820,3,3)="138","S",""))&amp;IF(MID(C820,10,1)="D",2,1)&amp;" (30°)Tipo A"&amp;IF(MID(C820,3,3)="220","C",IF(MID(C820,3,3)="138","S",""))&amp;IF(MID(C820,10,1)="D",2,1)&amp;RIGHT(C820,2)</f>
        <v>Torre de ángulo menor tipo A2 (30°)Tipo A2-3</v>
      </c>
      <c r="E820" s="140" t="s">
        <v>5072</v>
      </c>
      <c r="F820" s="141">
        <v>0</v>
      </c>
      <c r="G820" s="142">
        <f>VLOOKUP(C820,'[8]Resumen Peso'!$B$1:$D$65536,3,0)*$C$14</f>
        <v>7308.9358229727832</v>
      </c>
      <c r="H820" s="143"/>
      <c r="I820" s="144"/>
      <c r="J820" s="111">
        <f>+VLOOKUP(C820,'[8]Resumen Peso'!$B$1:$D$65536,3,0)</f>
        <v>4538.0399704327492</v>
      </c>
      <c r="N820" s="118"/>
      <c r="O820" s="118"/>
      <c r="P820" s="118"/>
      <c r="Q820" s="118"/>
      <c r="R820" s="118"/>
    </row>
    <row r="821" spans="1:18" x14ac:dyDescent="0.2">
      <c r="A821" s="114"/>
      <c r="B821" s="139">
        <f t="shared" si="12"/>
        <v>805</v>
      </c>
      <c r="C821" s="115" t="s">
        <v>5876</v>
      </c>
      <c r="D821" s="112" t="str">
        <f>+"Torre de ángulo menor tipo A"&amp;IF(MID(C821,3,3)="220","C",IF(MID(C821,3,3)="138","S",""))&amp;IF(MID(C821,10,1)="D",2,1)&amp;" (30°)Tipo A"&amp;IF(MID(C821,3,3)="220","C",IF(MID(C821,3,3)="138","S",""))&amp;IF(MID(C821,10,1)="D",2,1)&amp;RIGHT(C821,2)</f>
        <v>Torre de ángulo menor tipo A2 (30°)Tipo A2±0</v>
      </c>
      <c r="E821" s="140" t="s">
        <v>5072</v>
      </c>
      <c r="F821" s="141">
        <v>0</v>
      </c>
      <c r="G821" s="142">
        <f>VLOOKUP(C821,'[8]Resumen Peso'!$B$1:$D$65536,3,0)*$C$14</f>
        <v>8112.026440591324</v>
      </c>
      <c r="H821" s="143"/>
      <c r="I821" s="144"/>
      <c r="J821" s="111">
        <f>+VLOOKUP(C821,'[8]Resumen Peso'!$B$1:$D$65536,3,0)</f>
        <v>5036.6703334436725</v>
      </c>
      <c r="N821" s="118"/>
      <c r="O821" s="118"/>
      <c r="P821" s="118"/>
      <c r="Q821" s="118"/>
      <c r="R821" s="118"/>
    </row>
    <row r="822" spans="1:18" x14ac:dyDescent="0.2">
      <c r="A822" s="114"/>
      <c r="B822" s="139">
        <f t="shared" si="12"/>
        <v>806</v>
      </c>
      <c r="C822" s="115" t="s">
        <v>5877</v>
      </c>
      <c r="D822" s="112" t="str">
        <f>+"Torre de ángulo menor tipo A"&amp;IF(MID(C822,3,3)="220","C",IF(MID(C822,3,3)="138","S",""))&amp;IF(MID(C822,10,1)="D",2,1)&amp;" (30°)Tipo A"&amp;IF(MID(C822,3,3)="220","C",IF(MID(C822,3,3)="138","S",""))&amp;IF(MID(C822,10,1)="D",2,1)&amp;RIGHT(C822,2)</f>
        <v>Torre de ángulo menor tipo A2 (30°)Tipo A2+3</v>
      </c>
      <c r="E822" s="140" t="s">
        <v>5072</v>
      </c>
      <c r="F822" s="141">
        <v>0</v>
      </c>
      <c r="G822" s="142">
        <f>VLOOKUP(C822,'[8]Resumen Peso'!$B$1:$D$65536,3,0)*$C$14</f>
        <v>8915.1170582098639</v>
      </c>
      <c r="H822" s="143"/>
      <c r="I822" s="144"/>
      <c r="J822" s="111">
        <f>+VLOOKUP(C822,'[8]Resumen Peso'!$B$1:$D$65536,3,0)</f>
        <v>5535.3006964545957</v>
      </c>
      <c r="N822" s="118"/>
      <c r="O822" s="118"/>
      <c r="P822" s="118"/>
      <c r="Q822" s="118"/>
      <c r="R822" s="118"/>
    </row>
    <row r="823" spans="1:18" x14ac:dyDescent="0.2">
      <c r="A823" s="114"/>
      <c r="B823" s="139">
        <f t="shared" si="12"/>
        <v>807</v>
      </c>
      <c r="C823" s="115" t="s">
        <v>5878</v>
      </c>
      <c r="D823" s="112" t="str">
        <f>+"Torre de ángulo mayor tipo B"&amp;IF(MID(C823,3,3)="220","C",IF(MID(C823,3,3)="138","S",""))&amp;IF(MID(C823,10,1)="D",2,1)&amp;" (65°)Tipo B"&amp;IF(MID(C823,3,3)="220","C",IF(MID(C823,3,3)="138","S",""))&amp;IF(MID(C823,10,1)="D",2,1)&amp;RIGHT(C823,2)</f>
        <v>Torre de ángulo mayor tipo B2 (65°)Tipo B2-3</v>
      </c>
      <c r="E823" s="140" t="s">
        <v>5072</v>
      </c>
      <c r="F823" s="141">
        <v>0</v>
      </c>
      <c r="G823" s="142">
        <f>VLOOKUP(C823,'[8]Resumen Peso'!$B$1:$D$65536,3,0)*$C$14</f>
        <v>9863.3480529034678</v>
      </c>
      <c r="H823" s="145"/>
      <c r="I823" s="144"/>
      <c r="J823" s="111">
        <f>+VLOOKUP(C823,'[8]Resumen Peso'!$B$1:$D$65536,3,0)</f>
        <v>6124.0471650714944</v>
      </c>
      <c r="N823" s="118"/>
      <c r="O823" s="118"/>
      <c r="P823" s="118"/>
      <c r="Q823" s="118"/>
      <c r="R823" s="118"/>
    </row>
    <row r="824" spans="1:18" x14ac:dyDescent="0.2">
      <c r="A824" s="114"/>
      <c r="B824" s="139">
        <f t="shared" si="12"/>
        <v>808</v>
      </c>
      <c r="C824" s="115" t="s">
        <v>5879</v>
      </c>
      <c r="D824" s="112" t="str">
        <f>+"Torre de ángulo mayor tipo B"&amp;IF(MID(C824,3,3)="220","C",IF(MID(C824,3,3)="138","S",""))&amp;IF(MID(C824,10,1)="D",2,1)&amp;" (65°)Tipo B"&amp;IF(MID(C824,3,3)="220","C",IF(MID(C824,3,3)="138","S",""))&amp;IF(MID(C824,10,1)="D",2,1)&amp;RIGHT(C824,2)</f>
        <v>Torre de ángulo mayor tipo B2 (65°)Tipo B2±0</v>
      </c>
      <c r="E824" s="140" t="s">
        <v>5072</v>
      </c>
      <c r="F824" s="141">
        <v>0</v>
      </c>
      <c r="G824" s="142">
        <f>VLOOKUP(C824,'[8]Resumen Peso'!$B$1:$D$65536,3,0)*$C$14</f>
        <v>10983.683800560653</v>
      </c>
      <c r="H824" s="145"/>
      <c r="I824" s="144"/>
      <c r="J824" s="111">
        <f>+VLOOKUP(C824,'[8]Resumen Peso'!$B$1:$D$65536,3,0)</f>
        <v>6819.6516314827331</v>
      </c>
      <c r="N824" s="118"/>
      <c r="O824" s="118"/>
      <c r="P824" s="118"/>
      <c r="Q824" s="118"/>
      <c r="R824" s="118"/>
    </row>
    <row r="825" spans="1:18" x14ac:dyDescent="0.2">
      <c r="A825" s="114"/>
      <c r="B825" s="139">
        <f t="shared" si="12"/>
        <v>809</v>
      </c>
      <c r="C825" s="115" t="s">
        <v>5880</v>
      </c>
      <c r="D825" s="112" t="str">
        <f>+"Torre de ángulo mayor tipo B"&amp;IF(MID(C825,3,3)="220","C",IF(MID(C825,3,3)="138","S",""))&amp;IF(MID(C825,10,1)="D",2,1)&amp;" (65°)Tipo B"&amp;IF(MID(C825,3,3)="220","C",IF(MID(C825,3,3)="138","S",""))&amp;IF(MID(C825,10,1)="D",2,1)&amp;RIGHT(C825,2)</f>
        <v>Torre de ángulo mayor tipo B2 (65°)Tipo B2+3</v>
      </c>
      <c r="E825" s="140" t="s">
        <v>5072</v>
      </c>
      <c r="F825" s="141">
        <v>0</v>
      </c>
      <c r="G825" s="142">
        <f>VLOOKUP(C825,'[8]Resumen Peso'!$B$1:$D$65536,3,0)*$C$14</f>
        <v>12301.725856627934</v>
      </c>
      <c r="H825" s="146"/>
      <c r="I825" s="144"/>
      <c r="J825" s="111">
        <f>+VLOOKUP(C825,'[8]Resumen Peso'!$B$1:$D$65536,3,0)</f>
        <v>7638.009827260662</v>
      </c>
      <c r="N825" s="118"/>
      <c r="O825" s="118"/>
      <c r="P825" s="118"/>
      <c r="Q825" s="118"/>
      <c r="R825" s="118"/>
    </row>
    <row r="826" spans="1:18" x14ac:dyDescent="0.2">
      <c r="A826" s="114"/>
      <c r="B826" s="139">
        <f t="shared" si="12"/>
        <v>810</v>
      </c>
      <c r="C826" s="115" t="s">
        <v>5881</v>
      </c>
      <c r="D826" s="112" t="str">
        <f>+"Torre de anclaje, retención intermedia y terminal (15°) Tipo R"&amp;IF(MID(C826,3,3)="220","C",IF(MID(C826,3,3)="138","S",""))&amp;IF(MID(C826,10,1)="D",2,1)&amp;RIGHT(C826,2)</f>
        <v>Torre de anclaje, retención intermedia y terminal (15°) Tipo R2-3</v>
      </c>
      <c r="E826" s="140" t="s">
        <v>5072</v>
      </c>
      <c r="F826" s="141">
        <v>0</v>
      </c>
      <c r="G826" s="142">
        <f>VLOOKUP(C826,'[8]Resumen Peso'!$B$1:$D$65536,3,0)*$C$14</f>
        <v>12699.697671773645</v>
      </c>
      <c r="H826" s="147"/>
      <c r="I826" s="144"/>
      <c r="J826" s="111">
        <f>+VLOOKUP(C826,'[8]Resumen Peso'!$B$1:$D$65536,3,0)</f>
        <v>7885.1062648241741</v>
      </c>
      <c r="N826" s="118"/>
      <c r="O826" s="118"/>
      <c r="P826" s="118"/>
      <c r="Q826" s="118"/>
      <c r="R826" s="118"/>
    </row>
    <row r="827" spans="1:18" x14ac:dyDescent="0.2">
      <c r="A827" s="114"/>
      <c r="B827" s="139">
        <f t="shared" si="12"/>
        <v>811</v>
      </c>
      <c r="C827" s="115" t="s">
        <v>5882</v>
      </c>
      <c r="D827" s="112" t="str">
        <f>+"Torre de anclaje, retención intermedia y terminal (15°) Tipo R"&amp;IF(MID(C827,3,3)="220","C",IF(MID(C827,3,3)="138","S",""))&amp;IF(MID(C827,10,1)="D",2,1)&amp;RIGHT(C827,2)</f>
        <v>Torre de anclaje, retención intermedia y terminal (15°) Tipo R2±0</v>
      </c>
      <c r="E827" s="140" t="s">
        <v>5072</v>
      </c>
      <c r="F827" s="141">
        <v>0</v>
      </c>
      <c r="G827" s="142">
        <f>VLOOKUP(C827,'[8]Resumen Peso'!$B$1:$D$65536,3,0)*$C$14</f>
        <v>14157.968418922681</v>
      </c>
      <c r="H827" s="143"/>
      <c r="I827" s="144"/>
      <c r="J827" s="111">
        <f>+VLOOKUP(C827,'[8]Resumen Peso'!$B$1:$D$65536,3,0)</f>
        <v>8790.5309529812421</v>
      </c>
      <c r="N827" s="118"/>
      <c r="O827" s="118"/>
      <c r="P827" s="118"/>
      <c r="Q827" s="118"/>
      <c r="R827" s="118"/>
    </row>
    <row r="828" spans="1:18" x14ac:dyDescent="0.2">
      <c r="A828" s="114"/>
      <c r="B828" s="139">
        <f t="shared" si="12"/>
        <v>812</v>
      </c>
      <c r="C828" s="115" t="s">
        <v>5883</v>
      </c>
      <c r="D828" s="112" t="str">
        <f>+"Torre de anclaje, retención intermedia y terminal (15°) Tipo R"&amp;IF(MID(C828,3,3)="220","C",IF(MID(C828,3,3)="138","S",""))&amp;IF(MID(C828,10,1)="D",2,1)&amp;RIGHT(C828,2)</f>
        <v>Torre de anclaje, retención intermedia y terminal (15°) Tipo R2+3</v>
      </c>
      <c r="E828" s="140" t="s">
        <v>5072</v>
      </c>
      <c r="F828" s="141">
        <v>0</v>
      </c>
      <c r="G828" s="142">
        <f>VLOOKUP(C828,'[8]Resumen Peso'!$B$1:$D$65536,3,0)*$C$14</f>
        <v>15616.239166071717</v>
      </c>
      <c r="H828" s="143"/>
      <c r="I828" s="144"/>
      <c r="J828" s="111">
        <f>+VLOOKUP(C828,'[8]Resumen Peso'!$B$1:$D$65536,3,0)</f>
        <v>9695.9556411383091</v>
      </c>
      <c r="N828" s="118"/>
      <c r="O828" s="118"/>
      <c r="P828" s="118"/>
      <c r="Q828" s="118"/>
      <c r="R828" s="118"/>
    </row>
    <row r="829" spans="1:18" x14ac:dyDescent="0.2">
      <c r="A829" s="114"/>
      <c r="B829" s="139">
        <f t="shared" si="12"/>
        <v>813</v>
      </c>
      <c r="C829" s="115" t="s">
        <v>5884</v>
      </c>
      <c r="D829" s="112" t="str">
        <f>+"Torre de suspensión tipo S"&amp;IF(MID(C829,3,3)="220","C",IF(MID(C829,3,3)="138","S",""))&amp;IF(MID(C829,10,1)="D",2,1)&amp;" (5°)Tipo S"&amp;IF(MID(C829,3,3)="220","C",IF(MID(C829,3,3)="138","S",""))&amp;IF(MID(C829,10,1)="D",2,1)&amp;RIGHT(C829,2)</f>
        <v>Torre de suspensión tipo S1 (5°)Tipo S1-6</v>
      </c>
      <c r="E829" s="140" t="s">
        <v>5072</v>
      </c>
      <c r="F829" s="141">
        <v>0</v>
      </c>
      <c r="G829" s="142">
        <f>VLOOKUP(C829,'[8]Resumen Peso'!$B$1:$D$65536,3,0)*$C$14</f>
        <v>4061.0717112257767</v>
      </c>
      <c r="H829" s="148"/>
      <c r="I829" s="144"/>
      <c r="J829" s="111">
        <f>+VLOOKUP(C829,'[8]Resumen Peso'!$B$1:$D$65536,3,0)</f>
        <v>2521.4759295615891</v>
      </c>
      <c r="N829" s="118"/>
      <c r="O829" s="118"/>
      <c r="P829" s="118"/>
      <c r="Q829" s="118"/>
      <c r="R829" s="118"/>
    </row>
    <row r="830" spans="1:18" x14ac:dyDescent="0.2">
      <c r="A830" s="114"/>
      <c r="B830" s="139">
        <f t="shared" si="12"/>
        <v>814</v>
      </c>
      <c r="C830" s="115" t="s">
        <v>5885</v>
      </c>
      <c r="D830" s="112" t="str">
        <f>+"Torre de suspensión tipo S"&amp;IF(MID(C830,3,3)="220","C",IF(MID(C830,3,3)="138","S",""))&amp;IF(MID(C830,10,1)="D",2,1)&amp;" (5°)Tipo S"&amp;IF(MID(C830,3,3)="220","C",IF(MID(C830,3,3)="138","S",""))&amp;IF(MID(C830,10,1)="D",2,1)&amp;RIGHT(C830,2)</f>
        <v>Torre de suspensión tipo S1 (5°)Tipo S1-3</v>
      </c>
      <c r="E830" s="140" t="s">
        <v>5072</v>
      </c>
      <c r="F830" s="141">
        <v>0</v>
      </c>
      <c r="G830" s="142">
        <f>VLOOKUP(C830,'[8]Resumen Peso'!$B$1:$D$65536,3,0)*$C$14</f>
        <v>4646.4514173484113</v>
      </c>
      <c r="H830" s="148"/>
      <c r="I830" s="144"/>
      <c r="J830" s="111">
        <f>+VLOOKUP(C830,'[8]Resumen Peso'!$B$1:$D$65536,3,0)</f>
        <v>2884.9319194083046</v>
      </c>
      <c r="N830" s="118"/>
      <c r="O830" s="118"/>
      <c r="P830" s="118"/>
      <c r="Q830" s="118"/>
      <c r="R830" s="118"/>
    </row>
    <row r="831" spans="1:18" x14ac:dyDescent="0.2">
      <c r="A831" s="114"/>
      <c r="B831" s="139">
        <f t="shared" si="12"/>
        <v>815</v>
      </c>
      <c r="C831" s="115" t="s">
        <v>5886</v>
      </c>
      <c r="D831" s="112" t="str">
        <f>+"Torre de suspensión tipo S"&amp;IF(MID(C831,3,3)="220","C",IF(MID(C831,3,3)="138","S",""))&amp;IF(MID(C831,10,1)="D",2,1)&amp;" (5°)Tipo S"&amp;IF(MID(C831,3,3)="220","C",IF(MID(C831,3,3)="138","S",""))&amp;IF(MID(C831,10,1)="D",2,1)&amp;RIGHT(C831,2)</f>
        <v>Torre de suspensión tipo S1 (5°)Tipo S1±0</v>
      </c>
      <c r="E831" s="140" t="s">
        <v>5072</v>
      </c>
      <c r="F831" s="141">
        <v>0</v>
      </c>
      <c r="G831" s="142">
        <f>VLOOKUP(C831,'[8]Resumen Peso'!$B$1:$D$65536,3,0)*$C$14</f>
        <v>5226.6045189520928</v>
      </c>
      <c r="H831" s="148"/>
      <c r="I831" s="144"/>
      <c r="J831" s="111">
        <f>+VLOOKUP(C831,'[8]Resumen Peso'!$B$1:$D$65536,3,0)</f>
        <v>3245.1427664885314</v>
      </c>
      <c r="N831" s="118"/>
      <c r="O831" s="118"/>
      <c r="P831" s="118"/>
      <c r="Q831" s="118"/>
      <c r="R831" s="118"/>
    </row>
    <row r="832" spans="1:18" x14ac:dyDescent="0.2">
      <c r="A832" s="114"/>
      <c r="B832" s="139">
        <f t="shared" si="12"/>
        <v>816</v>
      </c>
      <c r="C832" s="115" t="s">
        <v>5887</v>
      </c>
      <c r="D832" s="112" t="str">
        <f>+"Torre de suspensión tipo S"&amp;IF(MID(C832,3,3)="220","C",IF(MID(C832,3,3)="138","S",""))&amp;IF(MID(C832,10,1)="D",2,1)&amp;" (5°)Tipo S"&amp;IF(MID(C832,3,3)="220","C",IF(MID(C832,3,3)="138","S",""))&amp;IF(MID(C832,10,1)="D",2,1)&amp;RIGHT(C832,2)</f>
        <v>Torre de suspensión tipo S1 (5°)Tipo S1+3</v>
      </c>
      <c r="E832" s="140" t="s">
        <v>5072</v>
      </c>
      <c r="F832" s="141">
        <v>0</v>
      </c>
      <c r="G832" s="142">
        <f>VLOOKUP(C832,'[8]Resumen Peso'!$B$1:$D$65536,3,0)*$C$14</f>
        <v>5801.5310160368235</v>
      </c>
      <c r="H832" s="148"/>
      <c r="I832" s="144"/>
      <c r="J832" s="111">
        <f>+VLOOKUP(C832,'[8]Resumen Peso'!$B$1:$D$65536,3,0)</f>
        <v>3602.1084708022699</v>
      </c>
      <c r="N832" s="118"/>
      <c r="O832" s="118"/>
      <c r="P832" s="118"/>
      <c r="Q832" s="118"/>
      <c r="R832" s="118"/>
    </row>
    <row r="833" spans="1:18" x14ac:dyDescent="0.2">
      <c r="A833" s="114"/>
      <c r="B833" s="139">
        <f t="shared" si="12"/>
        <v>817</v>
      </c>
      <c r="C833" s="115" t="s">
        <v>5888</v>
      </c>
      <c r="D833" s="112" t="str">
        <f>+"Torre de suspensión tipo S"&amp;IF(MID(C833,3,3)="220","C",IF(MID(C833,3,3)="138","S",""))&amp;IF(MID(C833,10,1)="D",2,1)&amp;" (5°)Tipo S"&amp;IF(MID(C833,3,3)="220","C",IF(MID(C833,3,3)="138","S",""))&amp;IF(MID(C833,10,1)="D",2,1)&amp;RIGHT(C833,2)</f>
        <v>Torre de suspensión tipo S1 (5°)Tipo S1+6</v>
      </c>
      <c r="E833" s="140" t="s">
        <v>5072</v>
      </c>
      <c r="F833" s="141">
        <v>0</v>
      </c>
      <c r="G833" s="142">
        <f>VLOOKUP(C833,'[8]Resumen Peso'!$B$1:$D$65536,3,0)*$C$14</f>
        <v>6376.4575131215533</v>
      </c>
      <c r="H833" s="148"/>
      <c r="I833" s="144"/>
      <c r="J833" s="111">
        <f>+VLOOKUP(C833,'[8]Resumen Peso'!$B$1:$D$65536,3,0)</f>
        <v>3959.0741751160081</v>
      </c>
      <c r="N833" s="118"/>
      <c r="O833" s="118"/>
      <c r="P833" s="118"/>
      <c r="Q833" s="118"/>
      <c r="R833" s="118"/>
    </row>
    <row r="834" spans="1:18" x14ac:dyDescent="0.2">
      <c r="A834" s="114"/>
      <c r="B834" s="139">
        <f t="shared" si="12"/>
        <v>818</v>
      </c>
      <c r="C834" s="115" t="s">
        <v>5889</v>
      </c>
      <c r="D834" s="112" t="str">
        <f>+"Torre de ángulo menor tipo A"&amp;IF(MID(C834,3,3)="220","C",IF(MID(C834,3,3)="138","S",""))&amp;IF(MID(C834,10,1)="D",2,1)&amp;" (30°)Tipo A"&amp;IF(MID(C834,3,3)="220","C",IF(MID(C834,3,3)="138","S",""))&amp;IF(MID(C834,10,1)="D",2,1)&amp;RIGHT(C834,2)</f>
        <v>Torre de ángulo menor tipo A1 (30°)Tipo A1-3</v>
      </c>
      <c r="E834" s="140" t="s">
        <v>5072</v>
      </c>
      <c r="F834" s="141">
        <v>0</v>
      </c>
      <c r="G834" s="142">
        <f>VLOOKUP(C834,'[8]Resumen Peso'!$B$1:$D$65536,3,0)*$C$14</f>
        <v>7148.5210794521181</v>
      </c>
      <c r="H834" s="148"/>
      <c r="I834" s="144"/>
      <c r="J834" s="111">
        <f>+VLOOKUP(C834,'[8]Resumen Peso'!$B$1:$D$65536,3,0)</f>
        <v>4438.4401742961609</v>
      </c>
      <c r="N834" s="118"/>
      <c r="O834" s="118"/>
      <c r="P834" s="118"/>
      <c r="Q834" s="118"/>
      <c r="R834" s="118"/>
    </row>
    <row r="835" spans="1:18" x14ac:dyDescent="0.2">
      <c r="A835" s="114"/>
      <c r="B835" s="139">
        <f t="shared" si="12"/>
        <v>819</v>
      </c>
      <c r="C835" s="115" t="s">
        <v>5890</v>
      </c>
      <c r="D835" s="112" t="str">
        <f>+"Torre de ángulo menor tipo A"&amp;IF(MID(C835,3,3)="220","C",IF(MID(C835,3,3)="138","S",""))&amp;IF(MID(C835,10,1)="D",2,1)&amp;" (30°)Tipo A"&amp;IF(MID(C835,3,3)="220","C",IF(MID(C835,3,3)="138","S",""))&amp;IF(MID(C835,10,1)="D",2,1)&amp;RIGHT(C835,2)</f>
        <v>Torre de ángulo menor tipo A1 (30°)Tipo A1±0</v>
      </c>
      <c r="E835" s="140" t="s">
        <v>5072</v>
      </c>
      <c r="F835" s="141">
        <v>0</v>
      </c>
      <c r="G835" s="142">
        <f>VLOOKUP(C835,'[8]Resumen Peso'!$B$1:$D$65536,3,0)*$C$14</f>
        <v>7933.9856597692769</v>
      </c>
      <c r="H835" s="148"/>
      <c r="I835" s="144"/>
      <c r="J835" s="111">
        <f>+VLOOKUP(C835,'[8]Resumen Peso'!$B$1:$D$65536,3,0)</f>
        <v>4926.1267195295904</v>
      </c>
      <c r="N835" s="118"/>
      <c r="O835" s="118"/>
      <c r="P835" s="118"/>
      <c r="Q835" s="118"/>
      <c r="R835" s="118"/>
    </row>
    <row r="836" spans="1:18" x14ac:dyDescent="0.2">
      <c r="A836" s="114"/>
      <c r="B836" s="139">
        <f t="shared" si="12"/>
        <v>820</v>
      </c>
      <c r="C836" s="115" t="s">
        <v>5891</v>
      </c>
      <c r="D836" s="112" t="str">
        <f>+"Torre de ángulo menor tipo A"&amp;IF(MID(C836,3,3)="220","C",IF(MID(C836,3,3)="138","S",""))&amp;IF(MID(C836,10,1)="D",2,1)&amp;" (30°)Tipo A"&amp;IF(MID(C836,3,3)="220","C",IF(MID(C836,3,3)="138","S",""))&amp;IF(MID(C836,10,1)="D",2,1)&amp;RIGHT(C836,2)</f>
        <v>Torre de ángulo menor tipo A1 (30°)Tipo A1+3</v>
      </c>
      <c r="E836" s="140" t="s">
        <v>5072</v>
      </c>
      <c r="F836" s="141">
        <v>0</v>
      </c>
      <c r="G836" s="142">
        <f>VLOOKUP(C836,'[8]Resumen Peso'!$B$1:$D$65536,3,0)*$C$14</f>
        <v>8719.4502400864349</v>
      </c>
      <c r="H836" s="148"/>
      <c r="I836" s="144"/>
      <c r="J836" s="111">
        <f>+VLOOKUP(C836,'[8]Resumen Peso'!$B$1:$D$65536,3,0)</f>
        <v>5413.81326476302</v>
      </c>
      <c r="N836" s="118"/>
      <c r="O836" s="118"/>
      <c r="P836" s="118"/>
      <c r="Q836" s="118"/>
      <c r="R836" s="118"/>
    </row>
    <row r="837" spans="1:18" x14ac:dyDescent="0.2">
      <c r="A837" s="114"/>
      <c r="B837" s="139">
        <f t="shared" si="12"/>
        <v>821</v>
      </c>
      <c r="C837" s="115" t="s">
        <v>5892</v>
      </c>
      <c r="D837" s="112" t="str">
        <f>+"Torre de ángulo mayor tipo B"&amp;IF(MID(C837,3,3)="220","C",IF(MID(C837,3,3)="138","S",""))&amp;IF(MID(C837,10,1)="D",2,1)&amp;" (65°)Tipo B"&amp;IF(MID(C837,3,3)="220","C",IF(MID(C837,3,3)="138","S",""))&amp;IF(MID(C837,10,1)="D",2,1)&amp;RIGHT(C837,2)</f>
        <v>Torre de ángulo mayor tipo B1 (65°)Tipo B1-3</v>
      </c>
      <c r="E837" s="140" t="s">
        <v>5072</v>
      </c>
      <c r="F837" s="141">
        <v>0</v>
      </c>
      <c r="G837" s="142">
        <f>VLOOKUP(C837,'[8]Resumen Peso'!$B$1:$D$65536,3,0)*$C$14</f>
        <v>9646.8696918281858</v>
      </c>
      <c r="H837" s="148"/>
      <c r="I837" s="144"/>
      <c r="J837" s="111">
        <f>+VLOOKUP(C837,'[8]Resumen Peso'!$B$1:$D$65536,3,0)</f>
        <v>5989.6380692622733</v>
      </c>
      <c r="N837" s="118"/>
      <c r="O837" s="118"/>
      <c r="P837" s="118"/>
      <c r="Q837" s="118"/>
      <c r="R837" s="118"/>
    </row>
    <row r="838" spans="1:18" x14ac:dyDescent="0.2">
      <c r="A838" s="114"/>
      <c r="B838" s="139">
        <f t="shared" si="12"/>
        <v>822</v>
      </c>
      <c r="C838" s="115" t="s">
        <v>5893</v>
      </c>
      <c r="D838" s="112" t="str">
        <f>+"Torre de ángulo mayor tipo B"&amp;IF(MID(C838,3,3)="220","C",IF(MID(C838,3,3)="138","S",""))&amp;IF(MID(C838,10,1)="D",2,1)&amp;" (65°)Tipo B"&amp;IF(MID(C838,3,3)="220","C",IF(MID(C838,3,3)="138","S",""))&amp;IF(MID(C838,10,1)="D",2,1)&amp;RIGHT(C838,2)</f>
        <v>Torre de ángulo mayor tipo B1 (65°)Tipo B1±0</v>
      </c>
      <c r="E838" s="140" t="s">
        <v>5072</v>
      </c>
      <c r="F838" s="141">
        <v>0</v>
      </c>
      <c r="G838" s="142">
        <f>VLOOKUP(C838,'[8]Resumen Peso'!$B$1:$D$65536,3,0)*$C$14</f>
        <v>10742.616583327601</v>
      </c>
      <c r="H838" s="148"/>
      <c r="I838" s="144"/>
      <c r="J838" s="111">
        <f>+VLOOKUP(C838,'[8]Resumen Peso'!$B$1:$D$65536,3,0)</f>
        <v>6669.9755782430657</v>
      </c>
      <c r="N838" s="118"/>
      <c r="O838" s="118"/>
      <c r="P838" s="118"/>
      <c r="Q838" s="118"/>
      <c r="R838" s="118"/>
    </row>
    <row r="839" spans="1:18" x14ac:dyDescent="0.2">
      <c r="A839" s="114"/>
      <c r="B839" s="139">
        <f t="shared" si="12"/>
        <v>823</v>
      </c>
      <c r="C839" s="115" t="s">
        <v>5894</v>
      </c>
      <c r="D839" s="112" t="str">
        <f>+"Torre de ángulo mayor tipo B"&amp;IF(MID(C839,3,3)="220","C",IF(MID(C839,3,3)="138","S",""))&amp;IF(MID(C839,10,1)="D",2,1)&amp;" (65°)Tipo B"&amp;IF(MID(C839,3,3)="220","C",IF(MID(C839,3,3)="138","S",""))&amp;IF(MID(C839,10,1)="D",2,1)&amp;RIGHT(C839,2)</f>
        <v>Torre de ángulo mayor tipo B1 (65°)Tipo B1+3</v>
      </c>
      <c r="E839" s="140" t="s">
        <v>5072</v>
      </c>
      <c r="F839" s="141">
        <v>0</v>
      </c>
      <c r="G839" s="142">
        <f>VLOOKUP(C839,'[8]Resumen Peso'!$B$1:$D$65536,3,0)*$C$14</f>
        <v>12031.730573326915</v>
      </c>
      <c r="H839" s="148"/>
      <c r="I839" s="144"/>
      <c r="J839" s="111">
        <f>+VLOOKUP(C839,'[8]Resumen Peso'!$B$1:$D$65536,3,0)</f>
        <v>7470.3726476322345</v>
      </c>
      <c r="N839" s="118"/>
      <c r="O839" s="118"/>
      <c r="P839" s="118"/>
      <c r="Q839" s="118"/>
      <c r="R839" s="118"/>
    </row>
    <row r="840" spans="1:18" x14ac:dyDescent="0.2">
      <c r="A840" s="114"/>
      <c r="B840" s="139">
        <f t="shared" si="12"/>
        <v>824</v>
      </c>
      <c r="C840" s="115" t="s">
        <v>5895</v>
      </c>
      <c r="D840" s="112" t="str">
        <f>+"Torre de anclaje, retención intermedia y terminal (15°) Tipo R"&amp;IF(MID(C840,3,3)="220","C",IF(MID(C840,3,3)="138","S",""))&amp;IF(MID(C840,10,1)="D",2,1)&amp;RIGHT(C840,2)</f>
        <v>Torre de anclaje, retención intermedia y terminal (15°) Tipo R1-3</v>
      </c>
      <c r="E840" s="140" t="s">
        <v>5072</v>
      </c>
      <c r="F840" s="141">
        <v>0</v>
      </c>
      <c r="G840" s="142">
        <f>VLOOKUP(C840,'[8]Resumen Peso'!$B$1:$D$65536,3,0)*$C$14</f>
        <v>12420.967799990623</v>
      </c>
      <c r="H840" s="148"/>
      <c r="I840" s="144"/>
      <c r="J840" s="111">
        <f>+VLOOKUP(C840,'[8]Resumen Peso'!$B$1:$D$65536,3,0)</f>
        <v>7712.0458727587147</v>
      </c>
      <c r="N840" s="118"/>
      <c r="O840" s="118"/>
      <c r="P840" s="118"/>
      <c r="Q840" s="118"/>
      <c r="R840" s="118"/>
    </row>
    <row r="841" spans="1:18" x14ac:dyDescent="0.2">
      <c r="A841" s="114"/>
      <c r="B841" s="139">
        <f t="shared" si="12"/>
        <v>825</v>
      </c>
      <c r="C841" s="115" t="s">
        <v>5896</v>
      </c>
      <c r="D841" s="112" t="str">
        <f>+"Torre de anclaje, retención intermedia y terminal (15°) Tipo R"&amp;IF(MID(C841,3,3)="220","C",IF(MID(C841,3,3)="138","S",""))&amp;IF(MID(C841,10,1)="D",2,1)&amp;RIGHT(C841,2)</f>
        <v>Torre de anclaje, retención intermedia y terminal (15°) Tipo R1±0</v>
      </c>
      <c r="E841" s="140" t="s">
        <v>5072</v>
      </c>
      <c r="F841" s="141">
        <v>0</v>
      </c>
      <c r="G841" s="142">
        <f>VLOOKUP(C841,'[8]Resumen Peso'!$B$1:$D$65536,3,0)*$C$14</f>
        <v>13847.232775909279</v>
      </c>
      <c r="H841" s="148"/>
      <c r="I841" s="144"/>
      <c r="J841" s="111">
        <f>+VLOOKUP(C841,'[8]Resumen Peso'!$B$1:$D$65536,3,0)</f>
        <v>8597.5985203553118</v>
      </c>
      <c r="N841" s="118"/>
      <c r="O841" s="118"/>
      <c r="P841" s="118"/>
      <c r="Q841" s="118"/>
      <c r="R841" s="118"/>
    </row>
    <row r="842" spans="1:18" x14ac:dyDescent="0.2">
      <c r="A842" s="114"/>
      <c r="B842" s="139">
        <f t="shared" si="12"/>
        <v>826</v>
      </c>
      <c r="C842" s="115" t="s">
        <v>5897</v>
      </c>
      <c r="D842" s="112" t="str">
        <f>+"Torre de anclaje, retención intermedia y terminal (15°) Tipo R"&amp;IF(MID(C842,3,3)="220","C",IF(MID(C842,3,3)="138","S",""))&amp;IF(MID(C842,10,1)="D",2,1)&amp;RIGHT(C842,2)</f>
        <v>Torre de anclaje, retención intermedia y terminal (15°) Tipo R1+3</v>
      </c>
      <c r="E842" s="140" t="s">
        <v>5072</v>
      </c>
      <c r="F842" s="141">
        <v>0</v>
      </c>
      <c r="G842" s="142">
        <f>VLOOKUP(C842,'[8]Resumen Peso'!$B$1:$D$65536,3,0)*$C$14</f>
        <v>15273.497751827932</v>
      </c>
      <c r="H842" s="148"/>
      <c r="I842" s="144"/>
      <c r="J842" s="111">
        <f>+VLOOKUP(C842,'[8]Resumen Peso'!$B$1:$D$65536,3,0)</f>
        <v>9483.1511679519081</v>
      </c>
      <c r="N842" s="118"/>
      <c r="O842" s="118"/>
      <c r="P842" s="118"/>
      <c r="Q842" s="118"/>
      <c r="R842" s="118"/>
    </row>
    <row r="843" spans="1:18" x14ac:dyDescent="0.2">
      <c r="A843" s="114"/>
      <c r="B843" s="139">
        <f t="shared" si="12"/>
        <v>827</v>
      </c>
      <c r="C843" s="115" t="s">
        <v>5898</v>
      </c>
      <c r="D843" s="112" t="str">
        <f>+"Torre de suspensión tipo S"&amp;IF(MID(C843,3,3)="220","C",IF(MID(C843,3,3)="138","S",""))&amp;IF(MID(C843,10,1)="D",2,1)&amp;" (5°)Tipo S"&amp;IF(MID(C843,3,3)="220","C",IF(MID(C843,3,3)="138","S",""))&amp;IF(MID(C843,10,1)="D",2,1)&amp;RIGHT(C843,2)</f>
        <v>Torre de suspensión tipo S1 (5°)Tipo S1-6</v>
      </c>
      <c r="E843" s="140" t="s">
        <v>5072</v>
      </c>
      <c r="F843" s="141">
        <v>0</v>
      </c>
      <c r="G843" s="142">
        <f>VLOOKUP(C843,'[8]Resumen Peso'!$B$1:$D$65536,3,0)*$C$14</f>
        <v>4063.3346989514521</v>
      </c>
      <c r="H843" s="148"/>
      <c r="I843" s="144"/>
      <c r="J843" s="111">
        <f>+VLOOKUP(C843,'[8]Resumen Peso'!$B$1:$D$65536,3,0)</f>
        <v>2522.8809944028258</v>
      </c>
      <c r="N843" s="118"/>
      <c r="O843" s="118"/>
      <c r="P843" s="118"/>
      <c r="Q843" s="118"/>
      <c r="R843" s="118"/>
    </row>
    <row r="844" spans="1:18" x14ac:dyDescent="0.2">
      <c r="A844" s="114"/>
      <c r="B844" s="139">
        <f t="shared" si="12"/>
        <v>828</v>
      </c>
      <c r="C844" s="115" t="s">
        <v>5899</v>
      </c>
      <c r="D844" s="112" t="str">
        <f>+"Torre de suspensión tipo S"&amp;IF(MID(C844,3,3)="220","C",IF(MID(C844,3,3)="138","S",""))&amp;IF(MID(C844,10,1)="D",2,1)&amp;" (5°)Tipo S"&amp;IF(MID(C844,3,3)="220","C",IF(MID(C844,3,3)="138","S",""))&amp;IF(MID(C844,10,1)="D",2,1)&amp;RIGHT(C844,2)</f>
        <v>Torre de suspensión tipo S1 (5°)Tipo S1-3</v>
      </c>
      <c r="E844" s="140" t="s">
        <v>5072</v>
      </c>
      <c r="F844" s="141">
        <v>0</v>
      </c>
      <c r="G844" s="142">
        <f>VLOOKUP(C844,'[8]Resumen Peso'!$B$1:$D$65536,3,0)*$C$14</f>
        <v>4649.040601503013</v>
      </c>
      <c r="H844" s="148"/>
      <c r="I844" s="144"/>
      <c r="J844" s="111">
        <f>+VLOOKUP(C844,'[8]Resumen Peso'!$B$1:$D$65536,3,0)</f>
        <v>2886.5395161185484</v>
      </c>
      <c r="N844" s="118"/>
      <c r="O844" s="118"/>
      <c r="P844" s="118"/>
      <c r="Q844" s="118"/>
      <c r="R844" s="118"/>
    </row>
    <row r="845" spans="1:18" x14ac:dyDescent="0.2">
      <c r="A845" s="114"/>
      <c r="B845" s="139">
        <f t="shared" si="12"/>
        <v>829</v>
      </c>
      <c r="C845" s="115" t="s">
        <v>5900</v>
      </c>
      <c r="D845" s="112" t="str">
        <f>+"Torre de suspensión tipo S"&amp;IF(MID(C845,3,3)="220","C",IF(MID(C845,3,3)="138","S",""))&amp;IF(MID(C845,10,1)="D",2,1)&amp;" (5°)Tipo S"&amp;IF(MID(C845,3,3)="220","C",IF(MID(C845,3,3)="138","S",""))&amp;IF(MID(C845,10,1)="D",2,1)&amp;RIGHT(C845,2)</f>
        <v>Torre de suspensión tipo S1 (5°)Tipo S1±0</v>
      </c>
      <c r="E845" s="140" t="s">
        <v>5072</v>
      </c>
      <c r="F845" s="141">
        <v>0</v>
      </c>
      <c r="G845" s="142">
        <f>VLOOKUP(C845,'[8]Resumen Peso'!$B$1:$D$65536,3,0)*$C$14</f>
        <v>5229.5169870675054</v>
      </c>
      <c r="H845" s="148"/>
      <c r="I845" s="144"/>
      <c r="J845" s="111">
        <f>+VLOOKUP(C845,'[8]Resumen Peso'!$B$1:$D$65536,3,0)</f>
        <v>3246.9510867475233</v>
      </c>
      <c r="N845" s="118"/>
      <c r="O845" s="118"/>
      <c r="P845" s="118"/>
      <c r="Q845" s="118"/>
      <c r="R845" s="118"/>
    </row>
    <row r="846" spans="1:18" x14ac:dyDescent="0.2">
      <c r="A846" s="114"/>
      <c r="B846" s="139">
        <f t="shared" si="12"/>
        <v>830</v>
      </c>
      <c r="C846" s="115" t="s">
        <v>5901</v>
      </c>
      <c r="D846" s="112" t="str">
        <f>+"Torre de suspensión tipo S"&amp;IF(MID(C846,3,3)="220","C",IF(MID(C846,3,3)="138","S",""))&amp;IF(MID(C846,10,1)="D",2,1)&amp;" (5°)Tipo S"&amp;IF(MID(C846,3,3)="220","C",IF(MID(C846,3,3)="138","S",""))&amp;IF(MID(C846,10,1)="D",2,1)&amp;RIGHT(C846,2)</f>
        <v>Torre de suspensión tipo S1 (5°)Tipo S1+3</v>
      </c>
      <c r="E846" s="140" t="s">
        <v>5072</v>
      </c>
      <c r="F846" s="141">
        <v>0</v>
      </c>
      <c r="G846" s="142">
        <f>VLOOKUP(C846,'[8]Resumen Peso'!$B$1:$D$65536,3,0)*$C$14</f>
        <v>5804.763855644931</v>
      </c>
      <c r="H846" s="148"/>
      <c r="I846" s="144"/>
      <c r="J846" s="111">
        <f>+VLOOKUP(C846,'[8]Resumen Peso'!$B$1:$D$65536,3,0)</f>
        <v>3604.115706289751</v>
      </c>
      <c r="N846" s="118"/>
      <c r="O846" s="118"/>
      <c r="P846" s="118"/>
      <c r="Q846" s="118"/>
      <c r="R846" s="118"/>
    </row>
    <row r="847" spans="1:18" x14ac:dyDescent="0.2">
      <c r="A847" s="114"/>
      <c r="B847" s="139">
        <f t="shared" si="12"/>
        <v>831</v>
      </c>
      <c r="C847" s="115" t="s">
        <v>5902</v>
      </c>
      <c r="D847" s="112" t="str">
        <f>+"Torre de suspensión tipo S"&amp;IF(MID(C847,3,3)="220","C",IF(MID(C847,3,3)="138","S",""))&amp;IF(MID(C847,10,1)="D",2,1)&amp;" (5°)Tipo S"&amp;IF(MID(C847,3,3)="220","C",IF(MID(C847,3,3)="138","S",""))&amp;IF(MID(C847,10,1)="D",2,1)&amp;RIGHT(C847,2)</f>
        <v>Torre de suspensión tipo S1 (5°)Tipo S1+6</v>
      </c>
      <c r="E847" s="140" t="s">
        <v>5072</v>
      </c>
      <c r="F847" s="141">
        <v>0</v>
      </c>
      <c r="G847" s="142">
        <f>VLOOKUP(C847,'[8]Resumen Peso'!$B$1:$D$65536,3,0)*$C$14</f>
        <v>6380.0107242223567</v>
      </c>
      <c r="H847" s="148"/>
      <c r="I847" s="144"/>
      <c r="J847" s="111">
        <f>+VLOOKUP(C847,'[8]Resumen Peso'!$B$1:$D$65536,3,0)</f>
        <v>3961.2803258319782</v>
      </c>
      <c r="N847" s="118"/>
      <c r="O847" s="118"/>
      <c r="P847" s="118"/>
      <c r="Q847" s="118"/>
      <c r="R847" s="118"/>
    </row>
    <row r="848" spans="1:18" x14ac:dyDescent="0.2">
      <c r="A848" s="114"/>
      <c r="B848" s="139">
        <f t="shared" si="12"/>
        <v>832</v>
      </c>
      <c r="C848" s="115" t="s">
        <v>5903</v>
      </c>
      <c r="D848" s="112" t="str">
        <f>+"Torre de ángulo menor tipo A"&amp;IF(MID(C848,3,3)="220","C",IF(MID(C848,3,3)="138","S",""))&amp;IF(MID(C848,10,1)="D",2,1)&amp;" (30°)Tipo A"&amp;IF(MID(C848,3,3)="220","C",IF(MID(C848,3,3)="138","S",""))&amp;IF(MID(C848,10,1)="D",2,1)&amp;RIGHT(C848,2)</f>
        <v>Torre de ángulo menor tipo A1 (30°)Tipo A1-3</v>
      </c>
      <c r="E848" s="140" t="s">
        <v>5072</v>
      </c>
      <c r="F848" s="141">
        <v>0</v>
      </c>
      <c r="G848" s="142">
        <f>VLOOKUP(C848,'[8]Resumen Peso'!$B$1:$D$65536,3,0)*$C$14</f>
        <v>7152.5045145179947</v>
      </c>
      <c r="H848" s="148"/>
      <c r="I848" s="144"/>
      <c r="J848" s="111">
        <f>+VLOOKUP(C848,'[8]Resumen Peso'!$B$1:$D$65536,3,0)</f>
        <v>4440.9134464641493</v>
      </c>
      <c r="N848" s="118"/>
      <c r="O848" s="118"/>
      <c r="P848" s="118"/>
      <c r="Q848" s="118"/>
      <c r="R848" s="118"/>
    </row>
    <row r="849" spans="1:18" x14ac:dyDescent="0.2">
      <c r="A849" s="114"/>
      <c r="B849" s="139">
        <f t="shared" si="12"/>
        <v>833</v>
      </c>
      <c r="C849" s="115" t="s">
        <v>5904</v>
      </c>
      <c r="D849" s="112" t="str">
        <f>+"Torre de ángulo menor tipo A"&amp;IF(MID(C849,3,3)="220","C",IF(MID(C849,3,3)="138","S",""))&amp;IF(MID(C849,10,1)="D",2,1)&amp;" (30°)Tipo A"&amp;IF(MID(C849,3,3)="220","C",IF(MID(C849,3,3)="138","S",""))&amp;IF(MID(C849,10,1)="D",2,1)&amp;RIGHT(C849,2)</f>
        <v>Torre de ángulo menor tipo A1 (30°)Tipo A1±0</v>
      </c>
      <c r="E849" s="140" t="s">
        <v>5072</v>
      </c>
      <c r="F849" s="141">
        <v>0</v>
      </c>
      <c r="G849" s="142">
        <f>VLOOKUP(C849,'[8]Resumen Peso'!$B$1:$D$65536,3,0)*$C$14</f>
        <v>7938.4067863684731</v>
      </c>
      <c r="H849" s="148"/>
      <c r="I849" s="144"/>
      <c r="J849" s="111">
        <f>+VLOOKUP(C849,'[8]Resumen Peso'!$B$1:$D$65536,3,0)</f>
        <v>4928.8717496827403</v>
      </c>
      <c r="N849" s="118"/>
      <c r="O849" s="118"/>
      <c r="P849" s="118"/>
      <c r="Q849" s="118"/>
      <c r="R849" s="118"/>
    </row>
    <row r="850" spans="1:18" x14ac:dyDescent="0.2">
      <c r="A850" s="114"/>
      <c r="B850" s="139">
        <f t="shared" ref="B850:B913" si="13">1+B849</f>
        <v>834</v>
      </c>
      <c r="C850" s="115" t="s">
        <v>5905</v>
      </c>
      <c r="D850" s="112" t="str">
        <f>+"Torre de ángulo menor tipo A"&amp;IF(MID(C850,3,3)="220","C",IF(MID(C850,3,3)="138","S",""))&amp;IF(MID(C850,10,1)="D",2,1)&amp;" (30°)Tipo A"&amp;IF(MID(C850,3,3)="220","C",IF(MID(C850,3,3)="138","S",""))&amp;IF(MID(C850,10,1)="D",2,1)&amp;RIGHT(C850,2)</f>
        <v>Torre de ángulo menor tipo A1 (30°)Tipo A1+3</v>
      </c>
      <c r="E850" s="140" t="s">
        <v>5072</v>
      </c>
      <c r="F850" s="141">
        <v>0</v>
      </c>
      <c r="G850" s="142">
        <f>VLOOKUP(C850,'[8]Resumen Peso'!$B$1:$D$65536,3,0)*$C$14</f>
        <v>8724.3090582189525</v>
      </c>
      <c r="H850" s="148"/>
      <c r="I850" s="144"/>
      <c r="J850" s="111">
        <f>+VLOOKUP(C850,'[8]Resumen Peso'!$B$1:$D$65536,3,0)</f>
        <v>5416.8300529013313</v>
      </c>
      <c r="N850" s="118"/>
      <c r="O850" s="118"/>
      <c r="P850" s="118"/>
      <c r="Q850" s="118"/>
      <c r="R850" s="118"/>
    </row>
    <row r="851" spans="1:18" x14ac:dyDescent="0.2">
      <c r="A851" s="114"/>
      <c r="B851" s="139">
        <f t="shared" si="13"/>
        <v>835</v>
      </c>
      <c r="C851" s="115" t="s">
        <v>5906</v>
      </c>
      <c r="D851" s="112" t="str">
        <f>+"Torre de ángulo mayor tipo B"&amp;IF(MID(C851,3,3)="220","C",IF(MID(C851,3,3)="138","S",""))&amp;IF(MID(C851,10,1)="D",2,1)&amp;" (65°)Tipo B"&amp;IF(MID(C851,3,3)="220","C",IF(MID(C851,3,3)="138","S",""))&amp;IF(MID(C851,10,1)="D",2,1)&amp;RIGHT(C851,2)</f>
        <v>Torre de ángulo mayor tipo B1 (65°)Tipo B1-3</v>
      </c>
      <c r="E851" s="140" t="s">
        <v>5072</v>
      </c>
      <c r="F851" s="141">
        <v>0</v>
      </c>
      <c r="G851" s="142">
        <f>VLOOKUP(C851,'[8]Resumen Peso'!$B$1:$D$65536,3,0)*$C$14</f>
        <v>9652.2453042911366</v>
      </c>
      <c r="H851" s="148"/>
      <c r="I851" s="144"/>
      <c r="J851" s="111">
        <f>+VLOOKUP(C851,'[8]Resumen Peso'!$B$1:$D$65536,3,0)</f>
        <v>5992.9757294652472</v>
      </c>
      <c r="N851" s="118"/>
      <c r="O851" s="118"/>
      <c r="P851" s="118"/>
      <c r="Q851" s="118"/>
      <c r="R851" s="118"/>
    </row>
    <row r="852" spans="1:18" x14ac:dyDescent="0.2">
      <c r="A852" s="114"/>
      <c r="B852" s="139">
        <f t="shared" si="13"/>
        <v>836</v>
      </c>
      <c r="C852" s="115" t="s">
        <v>5907</v>
      </c>
      <c r="D852" s="112" t="str">
        <f>+"Torre de ángulo mayor tipo B"&amp;IF(MID(C852,3,3)="220","C",IF(MID(C852,3,3)="138","S",""))&amp;IF(MID(C852,10,1)="D",2,1)&amp;" (65°)Tipo B"&amp;IF(MID(C852,3,3)="220","C",IF(MID(C852,3,3)="138","S",""))&amp;IF(MID(C852,10,1)="D",2,1)&amp;RIGHT(C852,2)</f>
        <v>Torre de ángulo mayor tipo B1 (65°)Tipo B1±0</v>
      </c>
      <c r="E852" s="140" t="s">
        <v>5072</v>
      </c>
      <c r="F852" s="141">
        <v>0</v>
      </c>
      <c r="G852" s="142">
        <f>VLOOKUP(C852,'[8]Resumen Peso'!$B$1:$D$65536,3,0)*$C$14</f>
        <v>10748.602788742914</v>
      </c>
      <c r="H852" s="148"/>
      <c r="I852" s="144"/>
      <c r="J852" s="111">
        <f>+VLOOKUP(C852,'[8]Resumen Peso'!$B$1:$D$65536,3,0)</f>
        <v>6673.6923490704312</v>
      </c>
      <c r="N852" s="118"/>
      <c r="O852" s="118"/>
      <c r="P852" s="118"/>
      <c r="Q852" s="118"/>
      <c r="R852" s="118"/>
    </row>
    <row r="853" spans="1:18" x14ac:dyDescent="0.2">
      <c r="A853" s="114"/>
      <c r="B853" s="139">
        <f t="shared" si="13"/>
        <v>837</v>
      </c>
      <c r="C853" s="115" t="s">
        <v>5908</v>
      </c>
      <c r="D853" s="112" t="str">
        <f>+"Torre de ángulo mayor tipo B"&amp;IF(MID(C853,3,3)="220","C",IF(MID(C853,3,3)="138","S",""))&amp;IF(MID(C853,10,1)="D",2,1)&amp;" (65°)Tipo B"&amp;IF(MID(C853,3,3)="220","C",IF(MID(C853,3,3)="138","S",""))&amp;IF(MID(C853,10,1)="D",2,1)&amp;RIGHT(C853,2)</f>
        <v>Torre de ángulo mayor tipo B1 (65°)Tipo B1+3</v>
      </c>
      <c r="E853" s="140" t="s">
        <v>5072</v>
      </c>
      <c r="F853" s="141">
        <v>0</v>
      </c>
      <c r="G853" s="142">
        <f>VLOOKUP(C853,'[8]Resumen Peso'!$B$1:$D$65536,3,0)*$C$14</f>
        <v>12038.435123392066</v>
      </c>
      <c r="H853" s="148"/>
      <c r="I853" s="144"/>
      <c r="J853" s="111">
        <f>+VLOOKUP(C853,'[8]Resumen Peso'!$B$1:$D$65536,3,0)</f>
        <v>7474.5354309588838</v>
      </c>
      <c r="N853" s="118"/>
      <c r="O853" s="118"/>
      <c r="P853" s="118"/>
      <c r="Q853" s="118"/>
      <c r="R853" s="118"/>
    </row>
    <row r="854" spans="1:18" x14ac:dyDescent="0.2">
      <c r="A854" s="114"/>
      <c r="B854" s="139">
        <f t="shared" si="13"/>
        <v>838</v>
      </c>
      <c r="C854" s="115" t="s">
        <v>5909</v>
      </c>
      <c r="D854" s="112" t="str">
        <f>+"Torre de anclaje, retención intermedia y terminal (15°) Tipo R"&amp;IF(MID(C854,3,3)="220","C",IF(MID(C854,3,3)="138","S",""))&amp;IF(MID(C854,10,1)="D",2,1)&amp;RIGHT(C854,2)</f>
        <v>Torre de anclaje, retención intermedia y terminal (15°) Tipo R1-3</v>
      </c>
      <c r="E854" s="140" t="s">
        <v>5072</v>
      </c>
      <c r="F854" s="141">
        <v>0</v>
      </c>
      <c r="G854" s="142">
        <f>VLOOKUP(C854,'[8]Resumen Peso'!$B$1:$D$65536,3,0)*$C$14</f>
        <v>12427.889248236586</v>
      </c>
      <c r="H854" s="148"/>
      <c r="I854" s="144"/>
      <c r="J854" s="111">
        <f>+VLOOKUP(C854,'[8]Resumen Peso'!$B$1:$D$65536,3,0)</f>
        <v>7716.3433258427522</v>
      </c>
      <c r="N854" s="118"/>
      <c r="O854" s="118"/>
      <c r="P854" s="118"/>
      <c r="Q854" s="118"/>
      <c r="R854" s="118"/>
    </row>
    <row r="855" spans="1:18" x14ac:dyDescent="0.2">
      <c r="A855" s="114"/>
      <c r="B855" s="139">
        <f t="shared" si="13"/>
        <v>839</v>
      </c>
      <c r="C855" s="115" t="s">
        <v>5910</v>
      </c>
      <c r="D855" s="112" t="str">
        <f>+"Torre de anclaje, retención intermedia y terminal (15°) Tipo R"&amp;IF(MID(C855,3,3)="220","C",IF(MID(C855,3,3)="138","S",""))&amp;IF(MID(C855,10,1)="D",2,1)&amp;RIGHT(C855,2)</f>
        <v>Torre de anclaje, retención intermedia y terminal (15°) Tipo R1±0</v>
      </c>
      <c r="E855" s="140" t="s">
        <v>5072</v>
      </c>
      <c r="F855" s="141">
        <v>0</v>
      </c>
      <c r="G855" s="142">
        <f>VLOOKUP(C855,'[8]Resumen Peso'!$B$1:$D$65536,3,0)*$C$14</f>
        <v>13854.948994689617</v>
      </c>
      <c r="H855" s="148"/>
      <c r="I855" s="144"/>
      <c r="J855" s="111">
        <f>+VLOOKUP(C855,'[8]Resumen Peso'!$B$1:$D$65536,3,0)</f>
        <v>8602.389437951786</v>
      </c>
      <c r="N855" s="118"/>
      <c r="O855" s="118"/>
      <c r="P855" s="118"/>
      <c r="Q855" s="118"/>
      <c r="R855" s="118"/>
    </row>
    <row r="856" spans="1:18" x14ac:dyDescent="0.2">
      <c r="A856" s="114"/>
      <c r="B856" s="139">
        <f t="shared" si="13"/>
        <v>840</v>
      </c>
      <c r="C856" s="115" t="s">
        <v>5911</v>
      </c>
      <c r="D856" s="112" t="str">
        <f>+"Torre de anclaje, retención intermedia y terminal (15°) Tipo R"&amp;IF(MID(C856,3,3)="220","C",IF(MID(C856,3,3)="138","S",""))&amp;IF(MID(C856,10,1)="D",2,1)&amp;RIGHT(C856,2)</f>
        <v>Torre de anclaje, retención intermedia y terminal (15°) Tipo R1+3</v>
      </c>
      <c r="E856" s="140" t="s">
        <v>5072</v>
      </c>
      <c r="F856" s="141">
        <v>0</v>
      </c>
      <c r="G856" s="142">
        <f>VLOOKUP(C856,'[8]Resumen Peso'!$B$1:$D$65536,3,0)*$C$14</f>
        <v>15282.008741142647</v>
      </c>
      <c r="H856" s="148"/>
      <c r="I856" s="144"/>
      <c r="J856" s="111">
        <f>+VLOOKUP(C856,'[8]Resumen Peso'!$B$1:$D$65536,3,0)</f>
        <v>9488.4355500608199</v>
      </c>
      <c r="N856" s="118"/>
      <c r="O856" s="118"/>
      <c r="P856" s="118"/>
      <c r="Q856" s="118"/>
      <c r="R856" s="118"/>
    </row>
    <row r="857" spans="1:18" x14ac:dyDescent="0.2">
      <c r="A857" s="114"/>
      <c r="B857" s="139">
        <f t="shared" si="13"/>
        <v>841</v>
      </c>
      <c r="C857" s="115" t="s">
        <v>5912</v>
      </c>
      <c r="D857" s="112" t="str">
        <f>+"Torre de suspensión tipo S"&amp;IF(MID(C857,3,3)="220","C",IF(MID(C857,3,3)="138","S",""))&amp;IF(MID(C857,10,1)="D",2,1)&amp;" (5°)Tipo S"&amp;IF(MID(C857,3,3)="220","C",IF(MID(C857,3,3)="138","S",""))&amp;IF(MID(C857,10,1)="D",2,1)&amp;RIGHT(C857,2)</f>
        <v>Torre de suspensión tipo S1 (5°)Tipo S1-6</v>
      </c>
      <c r="E857" s="140" t="s">
        <v>5072</v>
      </c>
      <c r="F857" s="141">
        <v>0</v>
      </c>
      <c r="G857" s="142">
        <f>VLOOKUP(C857,'[8]Resumen Peso'!$B$1:$D$65536,3,0)*$C$14</f>
        <v>3342.691697890361</v>
      </c>
      <c r="H857" s="148"/>
      <c r="I857" s="144"/>
      <c r="J857" s="111">
        <f>+VLOOKUP(C857,'[8]Resumen Peso'!$B$1:$D$65536,3,0)</f>
        <v>2075.4414734606785</v>
      </c>
      <c r="N857" s="118"/>
      <c r="O857" s="118"/>
      <c r="P857" s="118"/>
      <c r="Q857" s="118"/>
      <c r="R857" s="118"/>
    </row>
    <row r="858" spans="1:18" x14ac:dyDescent="0.2">
      <c r="A858" s="114"/>
      <c r="B858" s="139">
        <f t="shared" si="13"/>
        <v>842</v>
      </c>
      <c r="C858" s="115" t="s">
        <v>5913</v>
      </c>
      <c r="D858" s="112" t="str">
        <f>+"Torre de suspensión tipo S"&amp;IF(MID(C858,3,3)="220","C",IF(MID(C858,3,3)="138","S",""))&amp;IF(MID(C858,10,1)="D",2,1)&amp;" (5°)Tipo S"&amp;IF(MID(C858,3,3)="220","C",IF(MID(C858,3,3)="138","S",""))&amp;IF(MID(C858,10,1)="D",2,1)&amp;RIGHT(C858,2)</f>
        <v>Torre de suspensión tipo S1 (5°)Tipo S1-3</v>
      </c>
      <c r="E858" s="140" t="s">
        <v>5072</v>
      </c>
      <c r="F858" s="141">
        <v>0</v>
      </c>
      <c r="G858" s="142">
        <f>VLOOKUP(C858,'[8]Resumen Peso'!$B$1:$D$65536,3,0)*$C$14</f>
        <v>3824.5211318205033</v>
      </c>
      <c r="H858" s="148"/>
      <c r="I858" s="144"/>
      <c r="J858" s="111">
        <f>+VLOOKUP(C858,'[8]Resumen Peso'!$B$1:$D$65536,3,0)</f>
        <v>2374.6042083739294</v>
      </c>
      <c r="N858" s="118"/>
      <c r="O858" s="118"/>
      <c r="P858" s="118"/>
      <c r="Q858" s="118"/>
      <c r="R858" s="118"/>
    </row>
    <row r="859" spans="1:18" x14ac:dyDescent="0.2">
      <c r="A859" s="114"/>
      <c r="B859" s="139">
        <f t="shared" si="13"/>
        <v>843</v>
      </c>
      <c r="C859" s="115" t="s">
        <v>5914</v>
      </c>
      <c r="D859" s="112" t="str">
        <f>+"Torre de suspensión tipo S"&amp;IF(MID(C859,3,3)="220","C",IF(MID(C859,3,3)="138","S",""))&amp;IF(MID(C859,10,1)="D",2,1)&amp;" (5°)Tipo S"&amp;IF(MID(C859,3,3)="220","C",IF(MID(C859,3,3)="138","S",""))&amp;IF(MID(C859,10,1)="D",2,1)&amp;RIGHT(C859,2)</f>
        <v>Torre de suspensión tipo S1 (5°)Tipo S1±0</v>
      </c>
      <c r="E859" s="140" t="s">
        <v>5072</v>
      </c>
      <c r="F859" s="141">
        <v>0</v>
      </c>
      <c r="G859" s="142">
        <f>VLOOKUP(C859,'[8]Resumen Peso'!$B$1:$D$65536,3,0)*$C$14</f>
        <v>4302.048517233412</v>
      </c>
      <c r="H859" s="148"/>
      <c r="I859" s="144"/>
      <c r="J859" s="111">
        <f>+VLOOKUP(C859,'[8]Resumen Peso'!$B$1:$D$65536,3,0)</f>
        <v>2671.0958474397407</v>
      </c>
      <c r="N859" s="118"/>
      <c r="O859" s="118"/>
      <c r="P859" s="118"/>
      <c r="Q859" s="118"/>
      <c r="R859" s="118"/>
    </row>
    <row r="860" spans="1:18" x14ac:dyDescent="0.2">
      <c r="A860" s="114"/>
      <c r="B860" s="139">
        <f t="shared" si="13"/>
        <v>844</v>
      </c>
      <c r="C860" s="115" t="s">
        <v>5915</v>
      </c>
      <c r="D860" s="112" t="str">
        <f>+"Torre de suspensión tipo S"&amp;IF(MID(C860,3,3)="220","C",IF(MID(C860,3,3)="138","S",""))&amp;IF(MID(C860,10,1)="D",2,1)&amp;" (5°)Tipo S"&amp;IF(MID(C860,3,3)="220","C",IF(MID(C860,3,3)="138","S",""))&amp;IF(MID(C860,10,1)="D",2,1)&amp;RIGHT(C860,2)</f>
        <v>Torre de suspensión tipo S1 (5°)Tipo S1+3</v>
      </c>
      <c r="E860" s="140" t="s">
        <v>5072</v>
      </c>
      <c r="F860" s="141">
        <v>0</v>
      </c>
      <c r="G860" s="142">
        <f>VLOOKUP(C860,'[8]Resumen Peso'!$B$1:$D$65536,3,0)*$C$14</f>
        <v>4775.2738541290882</v>
      </c>
      <c r="H860" s="148"/>
      <c r="I860" s="144"/>
      <c r="J860" s="111">
        <f>+VLOOKUP(C860,'[8]Resumen Peso'!$B$1:$D$65536,3,0)</f>
        <v>2964.9163906581125</v>
      </c>
      <c r="N860" s="118"/>
      <c r="O860" s="118"/>
      <c r="P860" s="118"/>
      <c r="Q860" s="118"/>
      <c r="R860" s="118"/>
    </row>
    <row r="861" spans="1:18" x14ac:dyDescent="0.2">
      <c r="A861" s="114"/>
      <c r="B861" s="139">
        <f t="shared" si="13"/>
        <v>845</v>
      </c>
      <c r="C861" s="115" t="s">
        <v>5916</v>
      </c>
      <c r="D861" s="112" t="str">
        <f>+"Torre de suspensión tipo S"&amp;IF(MID(C861,3,3)="220","C",IF(MID(C861,3,3)="138","S",""))&amp;IF(MID(C861,10,1)="D",2,1)&amp;" (5°)Tipo S"&amp;IF(MID(C861,3,3)="220","C",IF(MID(C861,3,3)="138","S",""))&amp;IF(MID(C861,10,1)="D",2,1)&amp;RIGHT(C861,2)</f>
        <v>Torre de suspensión tipo S1 (5°)Tipo S1+6</v>
      </c>
      <c r="E861" s="140" t="s">
        <v>5072</v>
      </c>
      <c r="F861" s="141">
        <v>0</v>
      </c>
      <c r="G861" s="142">
        <f>VLOOKUP(C861,'[8]Resumen Peso'!$B$1:$D$65536,3,0)*$C$14</f>
        <v>5248.4991910247627</v>
      </c>
      <c r="H861" s="148"/>
      <c r="I861" s="144"/>
      <c r="J861" s="111">
        <f>+VLOOKUP(C861,'[8]Resumen Peso'!$B$1:$D$65536,3,0)</f>
        <v>3258.7369338764838</v>
      </c>
      <c r="N861" s="118"/>
      <c r="O861" s="118"/>
      <c r="P861" s="118"/>
      <c r="Q861" s="118"/>
      <c r="R861" s="118"/>
    </row>
    <row r="862" spans="1:18" x14ac:dyDescent="0.2">
      <c r="A862" s="114"/>
      <c r="B862" s="139">
        <f t="shared" si="13"/>
        <v>846</v>
      </c>
      <c r="C862" s="115" t="s">
        <v>5917</v>
      </c>
      <c r="D862" s="112" t="str">
        <f>+"Torre de ángulo menor tipo A"&amp;IF(MID(C862,3,3)="220","C",IF(MID(C862,3,3)="138","S",""))&amp;IF(MID(C862,10,1)="D",2,1)&amp;" (30°)Tipo A"&amp;IF(MID(C862,3,3)="220","C",IF(MID(C862,3,3)="138","S",""))&amp;IF(MID(C862,10,1)="D",2,1)&amp;RIGHT(C862,2)</f>
        <v>Torre de ángulo menor tipo A1 (30°)Tipo A1-3</v>
      </c>
      <c r="E862" s="140" t="s">
        <v>5072</v>
      </c>
      <c r="F862" s="141">
        <v>0</v>
      </c>
      <c r="G862" s="142">
        <f>VLOOKUP(C862,'[8]Resumen Peso'!$B$1:$D$65536,3,0)*$C$14</f>
        <v>5883.9891938934488</v>
      </c>
      <c r="H862" s="148"/>
      <c r="I862" s="144"/>
      <c r="J862" s="111">
        <f>+VLOOKUP(C862,'[8]Resumen Peso'!$B$1:$D$65536,3,0)</f>
        <v>3653.3058702685876</v>
      </c>
      <c r="N862" s="118"/>
      <c r="O862" s="118"/>
      <c r="P862" s="118"/>
      <c r="Q862" s="118"/>
      <c r="R862" s="118"/>
    </row>
    <row r="863" spans="1:18" x14ac:dyDescent="0.2">
      <c r="A863" s="114"/>
      <c r="B863" s="139">
        <f t="shared" si="13"/>
        <v>847</v>
      </c>
      <c r="C863" s="115" t="s">
        <v>5918</v>
      </c>
      <c r="D863" s="112" t="str">
        <f>+"Torre de ángulo menor tipo A"&amp;IF(MID(C863,3,3)="220","C",IF(MID(C863,3,3)="138","S",""))&amp;IF(MID(C863,10,1)="D",2,1)&amp;" (30°)Tipo A"&amp;IF(MID(C863,3,3)="220","C",IF(MID(C863,3,3)="138","S",""))&amp;IF(MID(C863,10,1)="D",2,1)&amp;RIGHT(C863,2)</f>
        <v>Torre de ángulo menor tipo A1 (30°)Tipo A1±0</v>
      </c>
      <c r="E863" s="140" t="s">
        <v>5072</v>
      </c>
      <c r="F863" s="141">
        <v>0</v>
      </c>
      <c r="G863" s="142">
        <f>VLOOKUP(C863,'[8]Resumen Peso'!$B$1:$D$65536,3,0)*$C$14</f>
        <v>6530.5096491603199</v>
      </c>
      <c r="H863" s="148"/>
      <c r="I863" s="144"/>
      <c r="J863" s="111">
        <f>+VLOOKUP(C863,'[8]Resumen Peso'!$B$1:$D$65536,3,0)</f>
        <v>4054.7234964135264</v>
      </c>
      <c r="N863" s="118"/>
      <c r="O863" s="118"/>
      <c r="P863" s="118"/>
      <c r="Q863" s="118"/>
      <c r="R863" s="118"/>
    </row>
    <row r="864" spans="1:18" x14ac:dyDescent="0.2">
      <c r="A864" s="114"/>
      <c r="B864" s="139">
        <f t="shared" si="13"/>
        <v>848</v>
      </c>
      <c r="C864" s="115" t="s">
        <v>5919</v>
      </c>
      <c r="D864" s="112" t="str">
        <f>+"Torre de ángulo menor tipo A"&amp;IF(MID(C864,3,3)="220","C",IF(MID(C864,3,3)="138","S",""))&amp;IF(MID(C864,10,1)="D",2,1)&amp;" (30°)Tipo A"&amp;IF(MID(C864,3,3)="220","C",IF(MID(C864,3,3)="138","S",""))&amp;IF(MID(C864,10,1)="D",2,1)&amp;RIGHT(C864,2)</f>
        <v>Torre de ángulo menor tipo A1 (30°)Tipo A1+3</v>
      </c>
      <c r="E864" s="140" t="s">
        <v>5072</v>
      </c>
      <c r="F864" s="141">
        <v>0</v>
      </c>
      <c r="G864" s="142">
        <f>VLOOKUP(C864,'[8]Resumen Peso'!$B$1:$D$65536,3,0)*$C$14</f>
        <v>7177.030104427191</v>
      </c>
      <c r="H864" s="148"/>
      <c r="I864" s="144"/>
      <c r="J864" s="111">
        <f>+VLOOKUP(C864,'[8]Resumen Peso'!$B$1:$D$65536,3,0)</f>
        <v>4456.1411225584652</v>
      </c>
      <c r="N864" s="118"/>
      <c r="O864" s="118"/>
      <c r="P864" s="118"/>
      <c r="Q864" s="118"/>
      <c r="R864" s="118"/>
    </row>
    <row r="865" spans="1:18" x14ac:dyDescent="0.2">
      <c r="A865" s="114"/>
      <c r="B865" s="139">
        <f t="shared" si="13"/>
        <v>849</v>
      </c>
      <c r="C865" s="115" t="s">
        <v>5920</v>
      </c>
      <c r="D865" s="112" t="str">
        <f>+"Torre de ángulo mayor tipo B"&amp;IF(MID(C865,3,3)="220","C",IF(MID(C865,3,3)="138","S",""))&amp;IF(MID(C865,10,1)="D",2,1)&amp;" (65°)Tipo B"&amp;IF(MID(C865,3,3)="220","C",IF(MID(C865,3,3)="138","S",""))&amp;IF(MID(C865,10,1)="D",2,1)&amp;RIGHT(C865,2)</f>
        <v>Torre de ángulo mayor tipo B1 (65°)Tipo B1-3</v>
      </c>
      <c r="E865" s="140" t="s">
        <v>5072</v>
      </c>
      <c r="F865" s="141">
        <v>0</v>
      </c>
      <c r="G865" s="142">
        <f>VLOOKUP(C865,'[8]Resumen Peso'!$B$1:$D$65536,3,0)*$C$14</f>
        <v>7940.3944383368407</v>
      </c>
      <c r="H865" s="148"/>
      <c r="I865" s="144"/>
      <c r="J865" s="111">
        <f>+VLOOKUP(C865,'[8]Resumen Peso'!$B$1:$D$65536,3,0)</f>
        <v>4930.1058615012362</v>
      </c>
      <c r="N865" s="118"/>
      <c r="O865" s="118"/>
      <c r="P865" s="118"/>
      <c r="Q865" s="118"/>
      <c r="R865" s="118"/>
    </row>
    <row r="866" spans="1:18" x14ac:dyDescent="0.2">
      <c r="A866" s="114"/>
      <c r="B866" s="139">
        <f t="shared" si="13"/>
        <v>850</v>
      </c>
      <c r="C866" s="115" t="s">
        <v>5921</v>
      </c>
      <c r="D866" s="112" t="str">
        <f>+"Torre de ángulo mayor tipo B"&amp;IF(MID(C866,3,3)="220","C",IF(MID(C866,3,3)="138","S",""))&amp;IF(MID(C866,10,1)="D",2,1)&amp;" (65°)Tipo B"&amp;IF(MID(C866,3,3)="220","C",IF(MID(C866,3,3)="138","S",""))&amp;IF(MID(C866,10,1)="D",2,1)&amp;RIGHT(C866,2)</f>
        <v>Torre de ángulo mayor tipo B1 (65°)Tipo B1±0</v>
      </c>
      <c r="E866" s="140" t="s">
        <v>5072</v>
      </c>
      <c r="F866" s="141">
        <v>0</v>
      </c>
      <c r="G866" s="142">
        <f>VLOOKUP(C866,'[8]Resumen Peso'!$B$1:$D$65536,3,0)*$C$14</f>
        <v>8842.3100649630742</v>
      </c>
      <c r="H866" s="148"/>
      <c r="I866" s="144"/>
      <c r="J866" s="111">
        <f>+VLOOKUP(C866,'[8]Resumen Peso'!$B$1:$D$65536,3,0)</f>
        <v>5490.0956141439156</v>
      </c>
      <c r="N866" s="118"/>
      <c r="O866" s="118"/>
      <c r="P866" s="118"/>
      <c r="Q866" s="118"/>
      <c r="R866" s="118"/>
    </row>
    <row r="867" spans="1:18" x14ac:dyDescent="0.2">
      <c r="A867" s="114"/>
      <c r="B867" s="139">
        <f t="shared" si="13"/>
        <v>851</v>
      </c>
      <c r="C867" s="115" t="s">
        <v>5922</v>
      </c>
      <c r="D867" s="112" t="str">
        <f>+"Torre de ángulo mayor tipo B"&amp;IF(MID(C867,3,3)="220","C",IF(MID(C867,3,3)="138","S",""))&amp;IF(MID(C867,10,1)="D",2,1)&amp;" (65°)Tipo B"&amp;IF(MID(C867,3,3)="220","C",IF(MID(C867,3,3)="138","S",""))&amp;IF(MID(C867,10,1)="D",2,1)&amp;RIGHT(C867,2)</f>
        <v>Torre de ángulo mayor tipo B1 (65°)Tipo B1+3</v>
      </c>
      <c r="E867" s="140" t="s">
        <v>5072</v>
      </c>
      <c r="F867" s="141">
        <v>0</v>
      </c>
      <c r="G867" s="142">
        <f>VLOOKUP(C867,'[8]Resumen Peso'!$B$1:$D$65536,3,0)*$C$14</f>
        <v>9903.387272758644</v>
      </c>
      <c r="H867" s="148"/>
      <c r="I867" s="144"/>
      <c r="J867" s="111">
        <f>+VLOOKUP(C867,'[8]Resumen Peso'!$B$1:$D$65536,3,0)</f>
        <v>6148.9070878411858</v>
      </c>
      <c r="N867" s="118"/>
      <c r="O867" s="118"/>
      <c r="P867" s="118"/>
      <c r="Q867" s="118"/>
      <c r="R867" s="118"/>
    </row>
    <row r="868" spans="1:18" x14ac:dyDescent="0.2">
      <c r="A868" s="114"/>
      <c r="B868" s="139">
        <f t="shared" si="13"/>
        <v>852</v>
      </c>
      <c r="C868" s="115" t="s">
        <v>5923</v>
      </c>
      <c r="D868" s="112" t="str">
        <f>+"Torre de anclaje, retención intermedia y terminal (15°) Tipo R"&amp;IF(MID(C868,3,3)="220","C",IF(MID(C868,3,3)="138","S",""))&amp;IF(MID(C868,10,1)="D",2,1)&amp;RIGHT(C868,2)</f>
        <v>Torre de anclaje, retención intermedia y terminal (15°) Tipo R1-3</v>
      </c>
      <c r="E868" s="140" t="s">
        <v>5072</v>
      </c>
      <c r="F868" s="141">
        <v>0</v>
      </c>
      <c r="G868" s="142">
        <f>VLOOKUP(C868,'[8]Resumen Peso'!$B$1:$D$65536,3,0)*$C$14</f>
        <v>10223.770693342451</v>
      </c>
      <c r="H868" s="148"/>
      <c r="I868" s="144"/>
      <c r="J868" s="111">
        <f>+VLOOKUP(C868,'[8]Resumen Peso'!$B$1:$D$65536,3,0)</f>
        <v>6347.8297222284618</v>
      </c>
      <c r="N868" s="118"/>
      <c r="O868" s="118"/>
      <c r="P868" s="118"/>
      <c r="Q868" s="118"/>
      <c r="R868" s="118"/>
    </row>
    <row r="869" spans="1:18" x14ac:dyDescent="0.2">
      <c r="A869" s="114"/>
      <c r="B869" s="139">
        <f t="shared" si="13"/>
        <v>853</v>
      </c>
      <c r="C869" s="115" t="s">
        <v>5924</v>
      </c>
      <c r="D869" s="112" t="str">
        <f>+"Torre de anclaje, retención intermedia y terminal (15°) Tipo R"&amp;IF(MID(C869,3,3)="220","C",IF(MID(C869,3,3)="138","S",""))&amp;IF(MID(C869,10,1)="D",2,1)&amp;RIGHT(C869,2)</f>
        <v>Torre de anclaje, retención intermedia y terminal (15°) Tipo R1±0</v>
      </c>
      <c r="E869" s="140" t="s">
        <v>5072</v>
      </c>
      <c r="F869" s="141">
        <v>0</v>
      </c>
      <c r="G869" s="142">
        <f>VLOOKUP(C869,'[8]Resumen Peso'!$B$1:$D$65536,3,0)*$C$14</f>
        <v>11397.737673737402</v>
      </c>
      <c r="H869" s="148"/>
      <c r="I869" s="144"/>
      <c r="J869" s="111">
        <f>+VLOOKUP(C869,'[8]Resumen Peso'!$B$1:$D$65536,3,0)</f>
        <v>7076.7332466315065</v>
      </c>
      <c r="N869" s="118"/>
      <c r="O869" s="118"/>
      <c r="P869" s="118"/>
      <c r="Q869" s="118"/>
      <c r="R869" s="118"/>
    </row>
    <row r="870" spans="1:18" x14ac:dyDescent="0.2">
      <c r="A870" s="114"/>
      <c r="B870" s="139">
        <f t="shared" si="13"/>
        <v>854</v>
      </c>
      <c r="C870" s="115" t="s">
        <v>5925</v>
      </c>
      <c r="D870" s="112" t="str">
        <f>+"Torre de anclaje, retención intermedia y terminal (15°) Tipo R"&amp;IF(MID(C870,3,3)="220","C",IF(MID(C870,3,3)="138","S",""))&amp;IF(MID(C870,10,1)="D",2,1)&amp;RIGHT(C870,2)</f>
        <v>Torre de anclaje, retención intermedia y terminal (15°) Tipo R1+3</v>
      </c>
      <c r="E870" s="140" t="s">
        <v>5072</v>
      </c>
      <c r="F870" s="141">
        <v>0</v>
      </c>
      <c r="G870" s="142">
        <f>VLOOKUP(C870,'[8]Resumen Peso'!$B$1:$D$65536,3,0)*$C$14</f>
        <v>12571.704654132353</v>
      </c>
      <c r="H870" s="148"/>
      <c r="I870" s="144"/>
      <c r="J870" s="111">
        <f>+VLOOKUP(C870,'[8]Resumen Peso'!$B$1:$D$65536,3,0)</f>
        <v>7805.6367710345512</v>
      </c>
      <c r="N870" s="118"/>
      <c r="O870" s="118"/>
      <c r="P870" s="118"/>
      <c r="Q870" s="118"/>
      <c r="R870" s="118"/>
    </row>
    <row r="871" spans="1:18" x14ac:dyDescent="0.2">
      <c r="A871" s="114"/>
      <c r="B871" s="139">
        <f t="shared" si="13"/>
        <v>855</v>
      </c>
      <c r="C871" s="115" t="s">
        <v>5926</v>
      </c>
      <c r="D871" s="112" t="str">
        <f>+"Torre de suspensión tipo S"&amp;IF(MID(C871,3,3)="220","C",IF(MID(C871,3,3)="138","S",""))&amp;IF(MID(C871,10,1)="D",2,1)&amp;" (5°)Tipo S"&amp;IF(MID(C871,3,3)="220","C",IF(MID(C871,3,3)="138","S",""))&amp;IF(MID(C871,10,1)="D",2,1)&amp;RIGHT(C871,2)</f>
        <v>Torre de suspensión tipo S1 (5°)Tipo S1-6</v>
      </c>
      <c r="E871" s="140" t="s">
        <v>5072</v>
      </c>
      <c r="F871" s="141">
        <v>0</v>
      </c>
      <c r="G871" s="142">
        <f>VLOOKUP(C871,'[8]Resumen Peso'!$B$1:$D$65536,3,0)*$C$14</f>
        <v>3179.9752693794039</v>
      </c>
      <c r="H871" s="148"/>
      <c r="I871" s="144"/>
      <c r="J871" s="111">
        <f>+VLOOKUP(C871,'[8]Resumen Peso'!$B$1:$D$65536,3,0)</f>
        <v>1974.4125857657186</v>
      </c>
      <c r="N871" s="118"/>
      <c r="O871" s="118"/>
      <c r="P871" s="118"/>
      <c r="Q871" s="118"/>
      <c r="R871" s="118"/>
    </row>
    <row r="872" spans="1:18" x14ac:dyDescent="0.2">
      <c r="A872" s="114"/>
      <c r="B872" s="139">
        <f t="shared" si="13"/>
        <v>856</v>
      </c>
      <c r="C872" s="115" t="s">
        <v>5927</v>
      </c>
      <c r="D872" s="112" t="str">
        <f>+"Torre de suspensión tipo S"&amp;IF(MID(C872,3,3)="220","C",IF(MID(C872,3,3)="138","S",""))&amp;IF(MID(C872,10,1)="D",2,1)&amp;" (5°)Tipo S"&amp;IF(MID(C872,3,3)="220","C",IF(MID(C872,3,3)="138","S",""))&amp;IF(MID(C872,10,1)="D",2,1)&amp;RIGHT(C872,2)</f>
        <v>Torre de suspensión tipo S1 (5°)Tipo S1-3</v>
      </c>
      <c r="E872" s="140" t="s">
        <v>5072</v>
      </c>
      <c r="F872" s="141">
        <v>0</v>
      </c>
      <c r="G872" s="142">
        <f>VLOOKUP(C872,'[8]Resumen Peso'!$B$1:$D$65536,3,0)*$C$14</f>
        <v>3638.3500829836421</v>
      </c>
      <c r="H872" s="148"/>
      <c r="I872" s="144"/>
      <c r="J872" s="111">
        <f>+VLOOKUP(C872,'[8]Resumen Peso'!$B$1:$D$65536,3,0)</f>
        <v>2259.0125981283445</v>
      </c>
      <c r="N872" s="118"/>
      <c r="O872" s="118"/>
      <c r="P872" s="118"/>
      <c r="Q872" s="118"/>
      <c r="R872" s="118"/>
    </row>
    <row r="873" spans="1:18" x14ac:dyDescent="0.2">
      <c r="A873" s="114"/>
      <c r="B873" s="139">
        <f t="shared" si="13"/>
        <v>857</v>
      </c>
      <c r="C873" s="115" t="s">
        <v>5928</v>
      </c>
      <c r="D873" s="112" t="str">
        <f>+"Torre de suspensión tipo S"&amp;IF(MID(C873,3,3)="220","C",IF(MID(C873,3,3)="138","S",""))&amp;IF(MID(C873,10,1)="D",2,1)&amp;" (5°)Tipo S"&amp;IF(MID(C873,3,3)="220","C",IF(MID(C873,3,3)="138","S",""))&amp;IF(MID(C873,10,1)="D",2,1)&amp;RIGHT(C873,2)</f>
        <v>Torre de suspensión tipo S1 (5°)Tipo S1±0</v>
      </c>
      <c r="E873" s="140" t="s">
        <v>5072</v>
      </c>
      <c r="F873" s="141">
        <v>0</v>
      </c>
      <c r="G873" s="142">
        <f>VLOOKUP(C873,'[8]Resumen Peso'!$B$1:$D$65536,3,0)*$C$14</f>
        <v>4092.6322643235571</v>
      </c>
      <c r="H873" s="148"/>
      <c r="I873" s="144"/>
      <c r="J873" s="111">
        <f>+VLOOKUP(C873,'[8]Resumen Peso'!$B$1:$D$65536,3,0)</f>
        <v>2541.0715389520187</v>
      </c>
      <c r="N873" s="118"/>
      <c r="O873" s="118"/>
      <c r="P873" s="118"/>
      <c r="Q873" s="118"/>
      <c r="R873" s="118"/>
    </row>
    <row r="874" spans="1:18" x14ac:dyDescent="0.2">
      <c r="A874" s="114"/>
      <c r="B874" s="139">
        <f t="shared" si="13"/>
        <v>858</v>
      </c>
      <c r="C874" s="115" t="s">
        <v>5929</v>
      </c>
      <c r="D874" s="112" t="str">
        <f>+"Torre de suspensión tipo S"&amp;IF(MID(C874,3,3)="220","C",IF(MID(C874,3,3)="138","S",""))&amp;IF(MID(C874,10,1)="D",2,1)&amp;" (5°)Tipo S"&amp;IF(MID(C874,3,3)="220","C",IF(MID(C874,3,3)="138","S",""))&amp;IF(MID(C874,10,1)="D",2,1)&amp;RIGHT(C874,2)</f>
        <v>Torre de suspensión tipo S1 (5°)Tipo S1+3</v>
      </c>
      <c r="E874" s="140" t="s">
        <v>5072</v>
      </c>
      <c r="F874" s="141">
        <v>0</v>
      </c>
      <c r="G874" s="142">
        <f>VLOOKUP(C874,'[8]Resumen Peso'!$B$1:$D$65536,3,0)*$C$14</f>
        <v>4542.8218133991486</v>
      </c>
      <c r="H874" s="148"/>
      <c r="I874" s="144"/>
      <c r="J874" s="111">
        <f>+VLOOKUP(C874,'[8]Resumen Peso'!$B$1:$D$65536,3,0)</f>
        <v>2820.5894082367408</v>
      </c>
      <c r="N874" s="118"/>
      <c r="O874" s="118"/>
      <c r="P874" s="118"/>
      <c r="Q874" s="118"/>
      <c r="R874" s="118"/>
    </row>
    <row r="875" spans="1:18" x14ac:dyDescent="0.2">
      <c r="A875" s="114"/>
      <c r="B875" s="139">
        <f t="shared" si="13"/>
        <v>859</v>
      </c>
      <c r="C875" s="115" t="s">
        <v>5930</v>
      </c>
      <c r="D875" s="112" t="str">
        <f>+"Torre de suspensión tipo S"&amp;IF(MID(C875,3,3)="220","C",IF(MID(C875,3,3)="138","S",""))&amp;IF(MID(C875,10,1)="D",2,1)&amp;" (5°)Tipo S"&amp;IF(MID(C875,3,3)="220","C",IF(MID(C875,3,3)="138","S",""))&amp;IF(MID(C875,10,1)="D",2,1)&amp;RIGHT(C875,2)</f>
        <v>Torre de suspensión tipo S1 (5°)Tipo S1+6</v>
      </c>
      <c r="E875" s="140" t="s">
        <v>5072</v>
      </c>
      <c r="F875" s="141">
        <v>0</v>
      </c>
      <c r="G875" s="142">
        <f>VLOOKUP(C875,'[8]Resumen Peso'!$B$1:$D$65536,3,0)*$C$14</f>
        <v>4993.0113624747401</v>
      </c>
      <c r="H875" s="148"/>
      <c r="I875" s="144"/>
      <c r="J875" s="111">
        <f>+VLOOKUP(C875,'[8]Resumen Peso'!$B$1:$D$65536,3,0)</f>
        <v>3100.1072775214629</v>
      </c>
      <c r="N875" s="118"/>
      <c r="O875" s="118"/>
      <c r="P875" s="118"/>
      <c r="Q875" s="118"/>
      <c r="R875" s="118"/>
    </row>
    <row r="876" spans="1:18" x14ac:dyDescent="0.2">
      <c r="A876" s="114"/>
      <c r="B876" s="139">
        <f t="shared" si="13"/>
        <v>860</v>
      </c>
      <c r="C876" s="115" t="s">
        <v>5931</v>
      </c>
      <c r="D876" s="112" t="str">
        <f>+"Torre de ángulo menor tipo A"&amp;IF(MID(C876,3,3)="220","C",IF(MID(C876,3,3)="138","S",""))&amp;IF(MID(C876,10,1)="D",2,1)&amp;" (30°)Tipo A"&amp;IF(MID(C876,3,3)="220","C",IF(MID(C876,3,3)="138","S",""))&amp;IF(MID(C876,10,1)="D",2,1)&amp;RIGHT(C876,2)</f>
        <v>Torre de ángulo menor tipo A1 (30°)Tipo A1-3</v>
      </c>
      <c r="E876" s="140" t="s">
        <v>5072</v>
      </c>
      <c r="F876" s="141">
        <v>0</v>
      </c>
      <c r="G876" s="142">
        <f>VLOOKUP(C876,'[8]Resumen Peso'!$B$1:$D$65536,3,0)*$C$14</f>
        <v>5597.566815296087</v>
      </c>
      <c r="H876" s="148"/>
      <c r="I876" s="144"/>
      <c r="J876" s="111">
        <f>+VLOOKUP(C876,'[8]Resumen Peso'!$B$1:$D$65536,3,0)</f>
        <v>3475.4692831123771</v>
      </c>
      <c r="N876" s="118"/>
      <c r="O876" s="118"/>
      <c r="P876" s="118"/>
      <c r="Q876" s="118"/>
      <c r="R876" s="118"/>
    </row>
    <row r="877" spans="1:18" x14ac:dyDescent="0.2">
      <c r="A877" s="114"/>
      <c r="B877" s="139">
        <f t="shared" si="13"/>
        <v>861</v>
      </c>
      <c r="C877" s="115" t="s">
        <v>5932</v>
      </c>
      <c r="D877" s="112" t="str">
        <f>+"Torre de ángulo menor tipo A"&amp;IF(MID(C877,3,3)="220","C",IF(MID(C877,3,3)="138","S",""))&amp;IF(MID(C877,10,1)="D",2,1)&amp;" (30°)Tipo A"&amp;IF(MID(C877,3,3)="220","C",IF(MID(C877,3,3)="138","S",""))&amp;IF(MID(C877,10,1)="D",2,1)&amp;RIGHT(C877,2)</f>
        <v>Torre de ángulo menor tipo A1 (30°)Tipo A1±0</v>
      </c>
      <c r="E877" s="140" t="s">
        <v>5072</v>
      </c>
      <c r="F877" s="141">
        <v>0</v>
      </c>
      <c r="G877" s="142">
        <f>VLOOKUP(C877,'[8]Resumen Peso'!$B$1:$D$65536,3,0)*$C$14</f>
        <v>6212.6157772431598</v>
      </c>
      <c r="H877" s="148"/>
      <c r="I877" s="144"/>
      <c r="J877" s="111">
        <f>+VLOOKUP(C877,'[8]Resumen Peso'!$B$1:$D$65536,3,0)</f>
        <v>3857.3465961291645</v>
      </c>
      <c r="N877" s="118"/>
      <c r="O877" s="118"/>
      <c r="P877" s="118"/>
      <c r="Q877" s="118"/>
      <c r="R877" s="118"/>
    </row>
    <row r="878" spans="1:18" x14ac:dyDescent="0.2">
      <c r="A878" s="114"/>
      <c r="B878" s="139">
        <f t="shared" si="13"/>
        <v>862</v>
      </c>
      <c r="C878" s="115" t="s">
        <v>5933</v>
      </c>
      <c r="D878" s="112" t="str">
        <f>+"Torre de ángulo menor tipo A"&amp;IF(MID(C878,3,3)="220","C",IF(MID(C878,3,3)="138","S",""))&amp;IF(MID(C878,10,1)="D",2,1)&amp;" (30°)Tipo A"&amp;IF(MID(C878,3,3)="220","C",IF(MID(C878,3,3)="138","S",""))&amp;IF(MID(C878,10,1)="D",2,1)&amp;RIGHT(C878,2)</f>
        <v>Torre de ángulo menor tipo A1 (30°)Tipo A1+3</v>
      </c>
      <c r="E878" s="140" t="s">
        <v>5072</v>
      </c>
      <c r="F878" s="141">
        <v>0</v>
      </c>
      <c r="G878" s="142">
        <f>VLOOKUP(C878,'[8]Resumen Peso'!$B$1:$D$65536,3,0)*$C$14</f>
        <v>6827.6647391902325</v>
      </c>
      <c r="H878" s="148"/>
      <c r="I878" s="144"/>
      <c r="J878" s="111">
        <f>+VLOOKUP(C878,'[8]Resumen Peso'!$B$1:$D$65536,3,0)</f>
        <v>4239.2239091459514</v>
      </c>
      <c r="N878" s="118"/>
      <c r="O878" s="118"/>
      <c r="P878" s="118"/>
      <c r="Q878" s="118"/>
      <c r="R878" s="118"/>
    </row>
    <row r="879" spans="1:18" x14ac:dyDescent="0.2">
      <c r="A879" s="114"/>
      <c r="B879" s="139">
        <f t="shared" si="13"/>
        <v>863</v>
      </c>
      <c r="C879" s="115" t="s">
        <v>5934</v>
      </c>
      <c r="D879" s="112" t="str">
        <f>+"Torre de ángulo mayor tipo B"&amp;IF(MID(C879,3,3)="220","C",IF(MID(C879,3,3)="138","S",""))&amp;IF(MID(C879,10,1)="D",2,1)&amp;" (65°)Tipo B"&amp;IF(MID(C879,3,3)="220","C",IF(MID(C879,3,3)="138","S",""))&amp;IF(MID(C879,10,1)="D",2,1)&amp;RIGHT(C879,2)</f>
        <v>Torre de ángulo mayor tipo B1 (65°)Tipo B1-3</v>
      </c>
      <c r="E879" s="140" t="s">
        <v>5072</v>
      </c>
      <c r="F879" s="141">
        <v>0</v>
      </c>
      <c r="G879" s="142">
        <f>VLOOKUP(C879,'[8]Resumen Peso'!$B$1:$D$65536,3,0)*$C$14</f>
        <v>7553.8698226237411</v>
      </c>
      <c r="H879" s="148"/>
      <c r="I879" s="144"/>
      <c r="J879" s="111">
        <f>+VLOOKUP(C879,'[8]Resumen Peso'!$B$1:$D$65536,3,0)</f>
        <v>4690.1168674606824</v>
      </c>
      <c r="N879" s="118"/>
      <c r="O879" s="118"/>
      <c r="P879" s="118"/>
      <c r="Q879" s="118"/>
      <c r="R879" s="118"/>
    </row>
    <row r="880" spans="1:18" x14ac:dyDescent="0.2">
      <c r="A880" s="114"/>
      <c r="B880" s="139">
        <f t="shared" si="13"/>
        <v>864</v>
      </c>
      <c r="C880" s="115" t="s">
        <v>5935</v>
      </c>
      <c r="D880" s="112" t="str">
        <f>+"Torre de ángulo mayor tipo B"&amp;IF(MID(C880,3,3)="220","C",IF(MID(C880,3,3)="138","S",""))&amp;IF(MID(C880,10,1)="D",2,1)&amp;" (65°)Tipo B"&amp;IF(MID(C880,3,3)="220","C",IF(MID(C880,3,3)="138","S",""))&amp;IF(MID(C880,10,1)="D",2,1)&amp;RIGHT(C880,2)</f>
        <v>Torre de ángulo mayor tipo B1 (65°)Tipo B1±0</v>
      </c>
      <c r="E880" s="140" t="s">
        <v>5072</v>
      </c>
      <c r="F880" s="141">
        <v>0</v>
      </c>
      <c r="G880" s="142">
        <f>VLOOKUP(C880,'[8]Resumen Peso'!$B$1:$D$65536,3,0)*$C$14</f>
        <v>8411.8817623872383</v>
      </c>
      <c r="H880" s="148"/>
      <c r="I880" s="144"/>
      <c r="J880" s="111">
        <f>+VLOOKUP(C880,'[8]Resumen Peso'!$B$1:$D$65536,3,0)</f>
        <v>5222.8472911588888</v>
      </c>
      <c r="N880" s="118"/>
      <c r="O880" s="118"/>
      <c r="P880" s="118"/>
      <c r="Q880" s="118"/>
      <c r="R880" s="118"/>
    </row>
    <row r="881" spans="1:18" x14ac:dyDescent="0.2">
      <c r="A881" s="114"/>
      <c r="B881" s="139">
        <f t="shared" si="13"/>
        <v>865</v>
      </c>
      <c r="C881" s="115" t="s">
        <v>5936</v>
      </c>
      <c r="D881" s="112" t="str">
        <f>+"Torre de ángulo mayor tipo B"&amp;IF(MID(C881,3,3)="220","C",IF(MID(C881,3,3)="138","S",""))&amp;IF(MID(C881,10,1)="D",2,1)&amp;" (65°)Tipo B"&amp;IF(MID(C881,3,3)="220","C",IF(MID(C881,3,3)="138","S",""))&amp;IF(MID(C881,10,1)="D",2,1)&amp;RIGHT(C881,2)</f>
        <v>Torre de ángulo mayor tipo B1 (65°)Tipo B1+3</v>
      </c>
      <c r="E881" s="140" t="s">
        <v>5072</v>
      </c>
      <c r="F881" s="141">
        <v>0</v>
      </c>
      <c r="G881" s="142">
        <f>VLOOKUP(C881,'[8]Resumen Peso'!$B$1:$D$65536,3,0)*$C$14</f>
        <v>9421.307573873708</v>
      </c>
      <c r="H881" s="148"/>
      <c r="I881" s="144"/>
      <c r="J881" s="111">
        <f>+VLOOKUP(C881,'[8]Resumen Peso'!$B$1:$D$65536,3,0)</f>
        <v>5849.5889660979556</v>
      </c>
      <c r="N881" s="118"/>
      <c r="O881" s="118"/>
      <c r="P881" s="118"/>
      <c r="Q881" s="118"/>
      <c r="R881" s="118"/>
    </row>
    <row r="882" spans="1:18" x14ac:dyDescent="0.2">
      <c r="A882" s="114"/>
      <c r="B882" s="139">
        <f t="shared" si="13"/>
        <v>866</v>
      </c>
      <c r="C882" s="115" t="s">
        <v>5937</v>
      </c>
      <c r="D882" s="112" t="str">
        <f>+"Torre de anclaje, retención intermedia y terminal (15°) Tipo R"&amp;IF(MID(C882,3,3)="220","C",IF(MID(C882,3,3)="138","S",""))&amp;IF(MID(C882,10,1)="D",2,1)&amp;RIGHT(C882,2)</f>
        <v>Torre de anclaje, retención intermedia y terminal (15°) Tipo R1-3</v>
      </c>
      <c r="E882" s="140" t="s">
        <v>5072</v>
      </c>
      <c r="F882" s="141">
        <v>0</v>
      </c>
      <c r="G882" s="142">
        <f>VLOOKUP(C882,'[8]Resumen Peso'!$B$1:$D$65536,3,0)*$C$14</f>
        <v>9726.0952857702832</v>
      </c>
      <c r="H882" s="148"/>
      <c r="I882" s="144"/>
      <c r="J882" s="111">
        <f>+VLOOKUP(C882,'[8]Resumen Peso'!$B$1:$D$65536,3,0)</f>
        <v>6038.8283919985151</v>
      </c>
      <c r="N882" s="118"/>
      <c r="O882" s="118"/>
      <c r="P882" s="118"/>
      <c r="Q882" s="118"/>
      <c r="R882" s="118"/>
    </row>
    <row r="883" spans="1:18" x14ac:dyDescent="0.2">
      <c r="A883" s="114"/>
      <c r="B883" s="139">
        <f t="shared" si="13"/>
        <v>867</v>
      </c>
      <c r="C883" s="115" t="s">
        <v>5938</v>
      </c>
      <c r="D883" s="112" t="str">
        <f>+"Torre de anclaje, retención intermedia y terminal (15°) Tipo R"&amp;IF(MID(C883,3,3)="220","C",IF(MID(C883,3,3)="138","S",""))&amp;IF(MID(C883,10,1)="D",2,1)&amp;RIGHT(C883,2)</f>
        <v>Torre de anclaje, retención intermedia y terminal (15°) Tipo R1±0</v>
      </c>
      <c r="E883" s="140" t="s">
        <v>5072</v>
      </c>
      <c r="F883" s="141">
        <v>0</v>
      </c>
      <c r="G883" s="142">
        <f>VLOOKUP(C883,'[8]Resumen Peso'!$B$1:$D$65536,3,0)*$C$14</f>
        <v>10842.91559171715</v>
      </c>
      <c r="H883" s="148"/>
      <c r="I883" s="144"/>
      <c r="J883" s="111">
        <f>+VLOOKUP(C883,'[8]Resumen Peso'!$B$1:$D$65536,3,0)</f>
        <v>6732.2501583038074</v>
      </c>
      <c r="N883" s="118"/>
      <c r="O883" s="118"/>
      <c r="P883" s="118"/>
      <c r="Q883" s="118"/>
      <c r="R883" s="118"/>
    </row>
    <row r="884" spans="1:18" x14ac:dyDescent="0.2">
      <c r="A884" s="114"/>
      <c r="B884" s="139">
        <f t="shared" si="13"/>
        <v>868</v>
      </c>
      <c r="C884" s="115" t="s">
        <v>5939</v>
      </c>
      <c r="D884" s="112" t="str">
        <f>+"Torre de anclaje, retención intermedia y terminal (15°) Tipo R"&amp;IF(MID(C884,3,3)="220","C",IF(MID(C884,3,3)="138","S",""))&amp;IF(MID(C884,10,1)="D",2,1)&amp;RIGHT(C884,2)</f>
        <v>Torre de anclaje, retención intermedia y terminal (15°) Tipo R1+3</v>
      </c>
      <c r="E884" s="140" t="s">
        <v>5072</v>
      </c>
      <c r="F884" s="141">
        <v>0</v>
      </c>
      <c r="G884" s="142">
        <f>VLOOKUP(C884,'[8]Resumen Peso'!$B$1:$D$65536,3,0)*$C$14</f>
        <v>11959.735897664017</v>
      </c>
      <c r="H884" s="148"/>
      <c r="I884" s="144"/>
      <c r="J884" s="111">
        <f>+VLOOKUP(C884,'[8]Resumen Peso'!$B$1:$D$65536,3,0)</f>
        <v>7425.6719246090997</v>
      </c>
      <c r="N884" s="118"/>
      <c r="O884" s="118"/>
      <c r="P884" s="118"/>
      <c r="Q884" s="118"/>
      <c r="R884" s="118"/>
    </row>
    <row r="885" spans="1:18" x14ac:dyDescent="0.2">
      <c r="A885" s="114"/>
      <c r="B885" s="139">
        <f t="shared" si="13"/>
        <v>869</v>
      </c>
      <c r="C885" s="115" t="s">
        <v>5940</v>
      </c>
      <c r="D885" s="112" t="str">
        <f>+"Torre de suspensión tipo S"&amp;IF(MID(C885,3,3)="220","C",IF(MID(C885,3,3)="138","S",""))&amp;IF(MID(C885,10,1)="D",2,1)&amp;" (5°)Tipo S"&amp;IF(MID(C885,3,3)="220","C",IF(MID(C885,3,3)="138","S",""))&amp;IF(MID(C885,10,1)="D",2,1)&amp;RIGHT(C885,2)</f>
        <v>Torre de suspensión tipo S2 (5°)Tipo S2-6</v>
      </c>
      <c r="E885" s="140" t="s">
        <v>5072</v>
      </c>
      <c r="F885" s="141">
        <v>0</v>
      </c>
      <c r="G885" s="142">
        <f>VLOOKUP(C885,'[8]Resumen Peso'!$B$1:$D$65536,3,0)*$C$14</f>
        <v>5531.1511694333212</v>
      </c>
      <c r="H885" s="148"/>
      <c r="I885" s="144"/>
      <c r="J885" s="111">
        <f>+VLOOKUP(C885,'[8]Resumen Peso'!$B$1:$D$65536,3,0)</f>
        <v>3434.2325199381798</v>
      </c>
      <c r="N885" s="118"/>
      <c r="O885" s="118"/>
      <c r="P885" s="118"/>
      <c r="Q885" s="118"/>
      <c r="R885" s="118"/>
    </row>
    <row r="886" spans="1:18" x14ac:dyDescent="0.2">
      <c r="A886" s="114"/>
      <c r="B886" s="139">
        <f t="shared" si="13"/>
        <v>870</v>
      </c>
      <c r="C886" s="115" t="s">
        <v>5941</v>
      </c>
      <c r="D886" s="112" t="str">
        <f>+"Torre de suspensión tipo S"&amp;IF(MID(C886,3,3)="220","C",IF(MID(C886,3,3)="138","S",""))&amp;IF(MID(C886,10,1)="D",2,1)&amp;" (5°)Tipo S"&amp;IF(MID(C886,3,3)="220","C",IF(MID(C886,3,3)="138","S",""))&amp;IF(MID(C886,10,1)="D",2,1)&amp;RIGHT(C886,2)</f>
        <v>Torre de suspensión tipo S2 (5°)Tipo S2-3</v>
      </c>
      <c r="E886" s="140" t="s">
        <v>5072</v>
      </c>
      <c r="F886" s="141">
        <v>0</v>
      </c>
      <c r="G886" s="142">
        <f>VLOOKUP(C886,'[8]Resumen Peso'!$B$1:$D$65536,3,0)*$C$14</f>
        <v>6328.4342208831695</v>
      </c>
      <c r="H886" s="148"/>
      <c r="I886" s="144"/>
      <c r="J886" s="111">
        <f>+VLOOKUP(C886,'[8]Resumen Peso'!$B$1:$D$65536,3,0)</f>
        <v>3929.2570273166561</v>
      </c>
      <c r="N886" s="118"/>
      <c r="O886" s="118"/>
      <c r="P886" s="118"/>
      <c r="Q886" s="118"/>
      <c r="R886" s="118"/>
    </row>
    <row r="887" spans="1:18" x14ac:dyDescent="0.2">
      <c r="A887" s="114"/>
      <c r="B887" s="139">
        <f t="shared" si="13"/>
        <v>871</v>
      </c>
      <c r="C887" s="115" t="s">
        <v>5942</v>
      </c>
      <c r="D887" s="112" t="str">
        <f>+"Torre de suspensión tipo S"&amp;IF(MID(C887,3,3)="220","C",IF(MID(C887,3,3)="138","S",""))&amp;IF(MID(C887,10,1)="D",2,1)&amp;" (5°)Tipo S"&amp;IF(MID(C887,3,3)="220","C",IF(MID(C887,3,3)="138","S",""))&amp;IF(MID(C887,10,1)="D",2,1)&amp;RIGHT(C887,2)</f>
        <v>Torre de suspensión tipo S2 (5°)Tipo S2±0</v>
      </c>
      <c r="E887" s="140" t="s">
        <v>5072</v>
      </c>
      <c r="F887" s="141">
        <v>0</v>
      </c>
      <c r="G887" s="142">
        <f>VLOOKUP(C887,'[8]Resumen Peso'!$B$1:$D$65536,3,0)*$C$14</f>
        <v>7118.5986736593577</v>
      </c>
      <c r="H887" s="148"/>
      <c r="I887" s="144"/>
      <c r="J887" s="111">
        <f>+VLOOKUP(C887,'[8]Resumen Peso'!$B$1:$D$65536,3,0)</f>
        <v>4419.8616730221102</v>
      </c>
      <c r="N887" s="118"/>
      <c r="O887" s="118"/>
      <c r="P887" s="118"/>
      <c r="Q887" s="118"/>
      <c r="R887" s="118"/>
    </row>
    <row r="888" spans="1:18" x14ac:dyDescent="0.2">
      <c r="A888" s="114"/>
      <c r="B888" s="139">
        <f t="shared" si="13"/>
        <v>872</v>
      </c>
      <c r="C888" s="115" t="s">
        <v>5943</v>
      </c>
      <c r="D888" s="112" t="str">
        <f>+"Torre de suspensión tipo S"&amp;IF(MID(C888,3,3)="220","C",IF(MID(C888,3,3)="138","S",""))&amp;IF(MID(C888,10,1)="D",2,1)&amp;" (5°)Tipo S"&amp;IF(MID(C888,3,3)="220","C",IF(MID(C888,3,3)="138","S",""))&amp;IF(MID(C888,10,1)="D",2,1)&amp;RIGHT(C888,2)</f>
        <v>Torre de suspensión tipo S2 (5°)Tipo S2+3</v>
      </c>
      <c r="E888" s="140" t="s">
        <v>5072</v>
      </c>
      <c r="F888" s="141">
        <v>0</v>
      </c>
      <c r="G888" s="142">
        <f>VLOOKUP(C888,'[8]Resumen Peso'!$B$1:$D$65536,3,0)*$C$14</f>
        <v>7901.6445277618886</v>
      </c>
      <c r="H888" s="148"/>
      <c r="I888" s="144"/>
      <c r="J888" s="111">
        <f>+VLOOKUP(C888,'[8]Resumen Peso'!$B$1:$D$65536,3,0)</f>
        <v>4906.0464570545428</v>
      </c>
      <c r="N888" s="118"/>
      <c r="O888" s="118"/>
      <c r="P888" s="118"/>
      <c r="Q888" s="118"/>
      <c r="R888" s="118"/>
    </row>
    <row r="889" spans="1:18" x14ac:dyDescent="0.2">
      <c r="A889" s="114"/>
      <c r="B889" s="139">
        <f t="shared" si="13"/>
        <v>873</v>
      </c>
      <c r="C889" s="115" t="s">
        <v>5944</v>
      </c>
      <c r="D889" s="112" t="str">
        <f>+"Torre de suspensión tipo S"&amp;IF(MID(C889,3,3)="220","C",IF(MID(C889,3,3)="138","S",""))&amp;IF(MID(C889,10,1)="D",2,1)&amp;" (5°)Tipo S"&amp;IF(MID(C889,3,3)="220","C",IF(MID(C889,3,3)="138","S",""))&amp;IF(MID(C889,10,1)="D",2,1)&amp;RIGHT(C889,2)</f>
        <v>Torre de suspensión tipo S2 (5°)Tipo S2+6</v>
      </c>
      <c r="E889" s="140" t="s">
        <v>5072</v>
      </c>
      <c r="F889" s="141">
        <v>0</v>
      </c>
      <c r="G889" s="142">
        <f>VLOOKUP(C889,'[8]Resumen Peso'!$B$1:$D$65536,3,0)*$C$14</f>
        <v>8684.6903818644168</v>
      </c>
      <c r="H889" s="148"/>
      <c r="I889" s="144"/>
      <c r="J889" s="111">
        <f>+VLOOKUP(C889,'[8]Resumen Peso'!$B$1:$D$65536,3,0)</f>
        <v>5392.2312410869745</v>
      </c>
      <c r="N889" s="118"/>
      <c r="O889" s="118"/>
      <c r="P889" s="118"/>
      <c r="Q889" s="118"/>
      <c r="R889" s="118"/>
    </row>
    <row r="890" spans="1:18" x14ac:dyDescent="0.2">
      <c r="A890" s="114"/>
      <c r="B890" s="139">
        <f t="shared" si="13"/>
        <v>874</v>
      </c>
      <c r="C890" s="115" t="s">
        <v>5945</v>
      </c>
      <c r="D890" s="112" t="str">
        <f>+"Torre de ángulo menor tipo A"&amp;IF(MID(C890,3,3)="220","C",IF(MID(C890,3,3)="138","S",""))&amp;IF(MID(C890,10,1)="D",2,1)&amp;" (30°)Tipo A"&amp;IF(MID(C890,3,3)="220","C",IF(MID(C890,3,3)="138","S",""))&amp;IF(MID(C890,10,1)="D",2,1)&amp;RIGHT(C890,2)</f>
        <v>Torre de ángulo menor tipo A2 (30°)Tipo A2-3</v>
      </c>
      <c r="E890" s="140" t="s">
        <v>5072</v>
      </c>
      <c r="F890" s="141">
        <v>0</v>
      </c>
      <c r="G890" s="142">
        <f>VLOOKUP(C890,'[8]Resumen Peso'!$B$1:$D$65536,3,0)*$C$14</f>
        <v>9736.23554074003</v>
      </c>
      <c r="H890" s="148"/>
      <c r="I890" s="144"/>
      <c r="J890" s="111">
        <f>+VLOOKUP(C890,'[8]Resumen Peso'!$B$1:$D$65536,3,0)</f>
        <v>6045.1243677024549</v>
      </c>
      <c r="N890" s="118"/>
      <c r="O890" s="118"/>
      <c r="P890" s="118"/>
      <c r="Q890" s="118"/>
      <c r="R890" s="118"/>
    </row>
    <row r="891" spans="1:18" x14ac:dyDescent="0.2">
      <c r="A891" s="114"/>
      <c r="B891" s="139">
        <f t="shared" si="13"/>
        <v>875</v>
      </c>
      <c r="C891" s="115" t="s">
        <v>5946</v>
      </c>
      <c r="D891" s="112" t="str">
        <f>+"Torre de ángulo menor tipo A"&amp;IF(MID(C891,3,3)="220","C",IF(MID(C891,3,3)="138","S",""))&amp;IF(MID(C891,10,1)="D",2,1)&amp;" (30°)Tipo A"&amp;IF(MID(C891,3,3)="220","C",IF(MID(C891,3,3)="138","S",""))&amp;IF(MID(C891,10,1)="D",2,1)&amp;RIGHT(C891,2)</f>
        <v>Torre de ángulo menor tipo A2 (30°)Tipo A2±0</v>
      </c>
      <c r="E891" s="140" t="s">
        <v>5072</v>
      </c>
      <c r="F891" s="141">
        <v>0</v>
      </c>
      <c r="G891" s="142">
        <f>VLOOKUP(C891,'[8]Resumen Peso'!$B$1:$D$65536,3,0)*$C$14</f>
        <v>10806.032786614905</v>
      </c>
      <c r="H891" s="148"/>
      <c r="I891" s="144"/>
      <c r="J891" s="111">
        <f>+VLOOKUP(C891,'[8]Resumen Peso'!$B$1:$D$65536,3,0)</f>
        <v>6709.3500196475634</v>
      </c>
      <c r="N891" s="118"/>
      <c r="O891" s="118"/>
      <c r="P891" s="118"/>
      <c r="Q891" s="118"/>
      <c r="R891" s="118"/>
    </row>
    <row r="892" spans="1:18" x14ac:dyDescent="0.2">
      <c r="A892" s="114"/>
      <c r="B892" s="139">
        <f t="shared" si="13"/>
        <v>876</v>
      </c>
      <c r="C892" s="115" t="s">
        <v>5947</v>
      </c>
      <c r="D892" s="112" t="str">
        <f>+"Torre de ángulo menor tipo A"&amp;IF(MID(C892,3,3)="220","C",IF(MID(C892,3,3)="138","S",""))&amp;IF(MID(C892,10,1)="D",2,1)&amp;" (30°)Tipo A"&amp;IF(MID(C892,3,3)="220","C",IF(MID(C892,3,3)="138","S",""))&amp;IF(MID(C892,10,1)="D",2,1)&amp;RIGHT(C892,2)</f>
        <v>Torre de ángulo menor tipo A2 (30°)Tipo A2+3</v>
      </c>
      <c r="E892" s="140" t="s">
        <v>5072</v>
      </c>
      <c r="F892" s="141">
        <v>0</v>
      </c>
      <c r="G892" s="142">
        <f>VLOOKUP(C892,'[8]Resumen Peso'!$B$1:$D$65536,3,0)*$C$14</f>
        <v>11875.830032489781</v>
      </c>
      <c r="H892" s="148"/>
      <c r="I892" s="144"/>
      <c r="J892" s="111">
        <f>+VLOOKUP(C892,'[8]Resumen Peso'!$B$1:$D$65536,3,0)</f>
        <v>7373.5756715926718</v>
      </c>
      <c r="N892" s="118"/>
      <c r="O892" s="118"/>
      <c r="P892" s="118"/>
      <c r="Q892" s="118"/>
      <c r="R892" s="118"/>
    </row>
    <row r="893" spans="1:18" x14ac:dyDescent="0.2">
      <c r="A893" s="114"/>
      <c r="B893" s="139">
        <f t="shared" si="13"/>
        <v>877</v>
      </c>
      <c r="C893" s="115" t="s">
        <v>5948</v>
      </c>
      <c r="D893" s="112" t="str">
        <f>+"Torre de ángulo mayor tipo B"&amp;IF(MID(C893,3,3)="220","C",IF(MID(C893,3,3)="138","S",""))&amp;IF(MID(C893,10,1)="D",2,1)&amp;" (65°)Tipo B"&amp;IF(MID(C893,3,3)="220","C",IF(MID(C893,3,3)="138","S",""))&amp;IF(MID(C893,10,1)="D",2,1)&amp;RIGHT(C893,2)</f>
        <v>Torre de ángulo mayor tipo B2 (65°)Tipo B2-3</v>
      </c>
      <c r="E893" s="140" t="s">
        <v>5072</v>
      </c>
      <c r="F893" s="141">
        <v>0</v>
      </c>
      <c r="G893" s="142">
        <f>VLOOKUP(C893,'[8]Resumen Peso'!$B$1:$D$65536,3,0)*$C$14</f>
        <v>13138.968816982773</v>
      </c>
      <c r="H893" s="148"/>
      <c r="I893" s="144"/>
      <c r="J893" s="111">
        <f>+VLOOKUP(C893,'[8]Resumen Peso'!$B$1:$D$65536,3,0)</f>
        <v>8157.8450140893165</v>
      </c>
      <c r="N893" s="118"/>
      <c r="O893" s="118"/>
      <c r="P893" s="118"/>
      <c r="Q893" s="118"/>
      <c r="R893" s="118"/>
    </row>
    <row r="894" spans="1:18" x14ac:dyDescent="0.2">
      <c r="A894" s="114"/>
      <c r="B894" s="139">
        <f t="shared" si="13"/>
        <v>878</v>
      </c>
      <c r="C894" s="115" t="s">
        <v>5949</v>
      </c>
      <c r="D894" s="112" t="str">
        <f>+"Torre de ángulo mayor tipo B"&amp;IF(MID(C894,3,3)="220","C",IF(MID(C894,3,3)="138","S",""))&amp;IF(MID(C894,10,1)="D",2,1)&amp;" (65°)Tipo B"&amp;IF(MID(C894,3,3)="220","C",IF(MID(C894,3,3)="138","S",""))&amp;IF(MID(C894,10,1)="D",2,1)&amp;RIGHT(C894,2)</f>
        <v>Torre de ángulo mayor tipo B2 (65°)Tipo B2±0</v>
      </c>
      <c r="E894" s="140" t="s">
        <v>5072</v>
      </c>
      <c r="F894" s="141">
        <v>0</v>
      </c>
      <c r="G894" s="142">
        <f>VLOOKUP(C894,'[8]Resumen Peso'!$B$1:$D$65536,3,0)*$C$14</f>
        <v>14631.368393076584</v>
      </c>
      <c r="H894" s="148"/>
      <c r="I894" s="144"/>
      <c r="J894" s="111">
        <f>+VLOOKUP(C894,'[8]Resumen Peso'!$B$1:$D$65536,3,0)</f>
        <v>9084.4599266028017</v>
      </c>
      <c r="N894" s="118"/>
      <c r="O894" s="118"/>
      <c r="P894" s="118"/>
      <c r="Q894" s="118"/>
      <c r="R894" s="118"/>
    </row>
    <row r="895" spans="1:18" x14ac:dyDescent="0.2">
      <c r="A895" s="114"/>
      <c r="B895" s="139">
        <f t="shared" si="13"/>
        <v>879</v>
      </c>
      <c r="C895" s="115" t="s">
        <v>5950</v>
      </c>
      <c r="D895" s="112" t="str">
        <f>+"Torre de ángulo mayor tipo B"&amp;IF(MID(C895,3,3)="220","C",IF(MID(C895,3,3)="138","S",""))&amp;IF(MID(C895,10,1)="D",2,1)&amp;" (65°)Tipo B"&amp;IF(MID(C895,3,3)="220","C",IF(MID(C895,3,3)="138","S",""))&amp;IF(MID(C895,10,1)="D",2,1)&amp;RIGHT(C895,2)</f>
        <v>Torre de ángulo mayor tipo B2 (65°)Tipo B2+3</v>
      </c>
      <c r="E895" s="140" t="s">
        <v>5072</v>
      </c>
      <c r="F895" s="141">
        <v>0</v>
      </c>
      <c r="G895" s="142">
        <f>VLOOKUP(C895,'[8]Resumen Peso'!$B$1:$D$65536,3,0)*$C$14</f>
        <v>16387.132600245775</v>
      </c>
      <c r="H895" s="148"/>
      <c r="I895" s="144"/>
      <c r="J895" s="111">
        <f>+VLOOKUP(C895,'[8]Resumen Peso'!$B$1:$D$65536,3,0)</f>
        <v>10174.595117795139</v>
      </c>
      <c r="N895" s="118"/>
      <c r="O895" s="118"/>
      <c r="P895" s="118"/>
      <c r="Q895" s="118"/>
      <c r="R895" s="118"/>
    </row>
    <row r="896" spans="1:18" x14ac:dyDescent="0.2">
      <c r="A896" s="114"/>
      <c r="B896" s="139">
        <f t="shared" si="13"/>
        <v>880</v>
      </c>
      <c r="C896" s="115" t="s">
        <v>5951</v>
      </c>
      <c r="D896" s="112" t="str">
        <f>+"Torre de anclaje, retención intermedia y terminal (15°) Tipo R"&amp;IF(MID(C896,3,3)="220","C",IF(MID(C896,3,3)="138","S",""))&amp;IF(MID(C896,10,1)="D",2,1)&amp;RIGHT(C896,2)</f>
        <v>Torre de anclaje, retención intermedia y terminal (15°) Tipo R2-3</v>
      </c>
      <c r="E896" s="140" t="s">
        <v>5072</v>
      </c>
      <c r="F896" s="141">
        <v>0</v>
      </c>
      <c r="G896" s="142">
        <f>VLOOKUP(C896,'[8]Resumen Peso'!$B$1:$D$65536,3,0)*$C$14</f>
        <v>16917.270971232116</v>
      </c>
      <c r="H896" s="148"/>
      <c r="I896" s="144"/>
      <c r="J896" s="111">
        <f>+VLOOKUP(C896,'[8]Resumen Peso'!$B$1:$D$65536,3,0)</f>
        <v>10503.752354315737</v>
      </c>
      <c r="N896" s="118"/>
      <c r="O896" s="118"/>
      <c r="P896" s="118"/>
      <c r="Q896" s="118"/>
      <c r="R896" s="118"/>
    </row>
    <row r="897" spans="1:18" x14ac:dyDescent="0.2">
      <c r="A897" s="114"/>
      <c r="B897" s="139">
        <f t="shared" si="13"/>
        <v>881</v>
      </c>
      <c r="C897" s="115" t="s">
        <v>5952</v>
      </c>
      <c r="D897" s="112" t="str">
        <f>+"Torre de anclaje, retención intermedia y terminal (15°) Tipo R"&amp;IF(MID(C897,3,3)="220","C",IF(MID(C897,3,3)="138","S",""))&amp;IF(MID(C897,10,1)="D",2,1)&amp;RIGHT(C897,2)</f>
        <v>Torre de anclaje, retención intermedia y terminal (15°) Tipo R2±0</v>
      </c>
      <c r="E897" s="140" t="s">
        <v>5072</v>
      </c>
      <c r="F897" s="141">
        <v>0</v>
      </c>
      <c r="G897" s="142">
        <f>VLOOKUP(C897,'[8]Resumen Peso'!$B$1:$D$65536,3,0)*$C$14</f>
        <v>18859.833858675716</v>
      </c>
      <c r="H897" s="148"/>
      <c r="I897" s="144"/>
      <c r="J897" s="111">
        <f>+VLOOKUP(C897,'[8]Resumen Peso'!$B$1:$D$65536,3,0)</f>
        <v>11709.868845391011</v>
      </c>
      <c r="N897" s="118"/>
      <c r="O897" s="118"/>
      <c r="P897" s="118"/>
      <c r="Q897" s="118"/>
      <c r="R897" s="118"/>
    </row>
    <row r="898" spans="1:18" x14ac:dyDescent="0.2">
      <c r="A898" s="114"/>
      <c r="B898" s="139">
        <f t="shared" si="13"/>
        <v>882</v>
      </c>
      <c r="C898" s="115" t="s">
        <v>5953</v>
      </c>
      <c r="D898" s="112" t="str">
        <f>+"Torre de anclaje, retención intermedia y terminal (15°) Tipo R"&amp;IF(MID(C898,3,3)="220","C",IF(MID(C898,3,3)="138","S",""))&amp;IF(MID(C898,10,1)="D",2,1)&amp;RIGHT(C898,2)</f>
        <v>Torre de anclaje, retención intermedia y terminal (15°) Tipo R2+3</v>
      </c>
      <c r="E898" s="140" t="s">
        <v>5072</v>
      </c>
      <c r="F898" s="141">
        <v>0</v>
      </c>
      <c r="G898" s="142">
        <f>VLOOKUP(C898,'[8]Resumen Peso'!$B$1:$D$65536,3,0)*$C$14</f>
        <v>20802.396746119313</v>
      </c>
      <c r="H898" s="148"/>
      <c r="I898" s="144"/>
      <c r="J898" s="111">
        <f>+VLOOKUP(C898,'[8]Resumen Peso'!$B$1:$D$65536,3,0)</f>
        <v>12915.985336466285</v>
      </c>
      <c r="N898" s="118"/>
      <c r="O898" s="118"/>
      <c r="P898" s="118"/>
      <c r="Q898" s="118"/>
      <c r="R898" s="118"/>
    </row>
    <row r="899" spans="1:18" x14ac:dyDescent="0.2">
      <c r="A899" s="114"/>
      <c r="B899" s="139">
        <f t="shared" si="13"/>
        <v>883</v>
      </c>
      <c r="C899" s="115" t="s">
        <v>5954</v>
      </c>
      <c r="D899" s="112" t="str">
        <f>+"Torre de suspensión tipo S"&amp;IF(MID(C899,3,3)="220","C",IF(MID(C899,3,3)="138","S",""))&amp;IF(MID(C899,10,1)="D",2,1)&amp;" (5°)Tipo S"&amp;IF(MID(C899,3,3)="220","C",IF(MID(C899,3,3)="138","S",""))&amp;IF(MID(C899,10,1)="D",2,1)&amp;RIGHT(C899,2)</f>
        <v>Torre de suspensión tipo S2 (5°)Tipo S2-6</v>
      </c>
      <c r="E899" s="140" t="s">
        <v>5072</v>
      </c>
      <c r="F899" s="141">
        <v>0</v>
      </c>
      <c r="G899" s="142">
        <f>VLOOKUP(C899,'[8]Resumen Peso'!$B$1:$D$65536,3,0)*$C$14</f>
        <v>4462.7951808157595</v>
      </c>
      <c r="H899" s="148"/>
      <c r="I899" s="144"/>
      <c r="J899" s="111">
        <f>+VLOOKUP(C899,'[8]Resumen Peso'!$B$1:$D$65536,3,0)</f>
        <v>2770.9017291876116</v>
      </c>
      <c r="N899" s="118"/>
      <c r="O899" s="118"/>
      <c r="P899" s="118"/>
      <c r="Q899" s="118"/>
      <c r="R899" s="118"/>
    </row>
    <row r="900" spans="1:18" x14ac:dyDescent="0.2">
      <c r="A900" s="114"/>
      <c r="B900" s="139">
        <f t="shared" si="13"/>
        <v>884</v>
      </c>
      <c r="C900" s="115" t="s">
        <v>5955</v>
      </c>
      <c r="D900" s="112" t="str">
        <f>+"Torre de suspensión tipo S"&amp;IF(MID(C900,3,3)="220","C",IF(MID(C900,3,3)="138","S",""))&amp;IF(MID(C900,10,1)="D",2,1)&amp;" (5°)Tipo S"&amp;IF(MID(C900,3,3)="220","C",IF(MID(C900,3,3)="138","S",""))&amp;IF(MID(C900,10,1)="D",2,1)&amp;RIGHT(C900,2)</f>
        <v>Torre de suspensión tipo S2 (5°)Tipo S2-3</v>
      </c>
      <c r="E900" s="140" t="s">
        <v>5072</v>
      </c>
      <c r="F900" s="141">
        <v>0</v>
      </c>
      <c r="G900" s="142">
        <f>VLOOKUP(C900,'[8]Resumen Peso'!$B$1:$D$65536,3,0)*$C$14</f>
        <v>5106.0809726450589</v>
      </c>
      <c r="H900" s="148"/>
      <c r="I900" s="144"/>
      <c r="J900" s="111">
        <f>+VLOOKUP(C900,'[8]Resumen Peso'!$B$1:$D$65536,3,0)</f>
        <v>3170.3109874488891</v>
      </c>
      <c r="N900" s="118"/>
      <c r="O900" s="118"/>
      <c r="P900" s="118"/>
      <c r="Q900" s="118"/>
      <c r="R900" s="118"/>
    </row>
    <row r="901" spans="1:18" x14ac:dyDescent="0.2">
      <c r="A901" s="114"/>
      <c r="B901" s="139">
        <f t="shared" si="13"/>
        <v>885</v>
      </c>
      <c r="C901" s="115" t="s">
        <v>5956</v>
      </c>
      <c r="D901" s="112" t="str">
        <f>+"Torre de suspensión tipo S"&amp;IF(MID(C901,3,3)="220","C",IF(MID(C901,3,3)="138","S",""))&amp;IF(MID(C901,10,1)="D",2,1)&amp;" (5°)Tipo S"&amp;IF(MID(C901,3,3)="220","C",IF(MID(C901,3,3)="138","S",""))&amp;IF(MID(C901,10,1)="D",2,1)&amp;RIGHT(C901,2)</f>
        <v>Torre de suspensión tipo S2 (5°)Tipo S2±0</v>
      </c>
      <c r="E901" s="140" t="s">
        <v>5072</v>
      </c>
      <c r="F901" s="141">
        <v>0</v>
      </c>
      <c r="G901" s="142">
        <f>VLOOKUP(C901,'[8]Resumen Peso'!$B$1:$D$65536,3,0)*$C$14</f>
        <v>5743.6231413330233</v>
      </c>
      <c r="H901" s="148"/>
      <c r="I901" s="144"/>
      <c r="J901" s="111">
        <f>+VLOOKUP(C901,'[8]Resumen Peso'!$B$1:$D$65536,3,0)</f>
        <v>3566.1540916185477</v>
      </c>
      <c r="N901" s="118"/>
      <c r="O901" s="118"/>
      <c r="P901" s="118"/>
      <c r="Q901" s="118"/>
      <c r="R901" s="118"/>
    </row>
    <row r="902" spans="1:18" x14ac:dyDescent="0.2">
      <c r="A902" s="114"/>
      <c r="B902" s="139">
        <f t="shared" si="13"/>
        <v>886</v>
      </c>
      <c r="C902" s="115" t="s">
        <v>5957</v>
      </c>
      <c r="D902" s="112" t="str">
        <f>+"Torre de suspensión tipo S"&amp;IF(MID(C902,3,3)="220","C",IF(MID(C902,3,3)="138","S",""))&amp;IF(MID(C902,10,1)="D",2,1)&amp;" (5°)Tipo S"&amp;IF(MID(C902,3,3)="220","C",IF(MID(C902,3,3)="138","S",""))&amp;IF(MID(C902,10,1)="D",2,1)&amp;RIGHT(C902,2)</f>
        <v>Torre de suspensión tipo S2 (5°)Tipo S2+3</v>
      </c>
      <c r="E902" s="140" t="s">
        <v>5072</v>
      </c>
      <c r="F902" s="141">
        <v>0</v>
      </c>
      <c r="G902" s="142">
        <f>VLOOKUP(C902,'[8]Resumen Peso'!$B$1:$D$65536,3,0)*$C$14</f>
        <v>6375.4216868796566</v>
      </c>
      <c r="H902" s="148"/>
      <c r="I902" s="144"/>
      <c r="J902" s="111">
        <f>+VLOOKUP(C902,'[8]Resumen Peso'!$B$1:$D$65536,3,0)</f>
        <v>3958.4310416965882</v>
      </c>
      <c r="N902" s="118"/>
      <c r="O902" s="118"/>
      <c r="P902" s="118"/>
      <c r="Q902" s="118"/>
      <c r="R902" s="118"/>
    </row>
    <row r="903" spans="1:18" x14ac:dyDescent="0.2">
      <c r="A903" s="114"/>
      <c r="B903" s="139">
        <f t="shared" si="13"/>
        <v>887</v>
      </c>
      <c r="C903" s="115" t="s">
        <v>5958</v>
      </c>
      <c r="D903" s="112" t="str">
        <f>+"Torre de suspensión tipo S"&amp;IF(MID(C903,3,3)="220","C",IF(MID(C903,3,3)="138","S",""))&amp;IF(MID(C903,10,1)="D",2,1)&amp;" (5°)Tipo S"&amp;IF(MID(C903,3,3)="220","C",IF(MID(C903,3,3)="138","S",""))&amp;IF(MID(C903,10,1)="D",2,1)&amp;RIGHT(C903,2)</f>
        <v>Torre de suspensión tipo S2 (5°)Tipo S2+6</v>
      </c>
      <c r="E903" s="140" t="s">
        <v>5072</v>
      </c>
      <c r="F903" s="141">
        <v>0</v>
      </c>
      <c r="G903" s="142">
        <f>VLOOKUP(C903,'[8]Resumen Peso'!$B$1:$D$65536,3,0)*$C$14</f>
        <v>7007.220232426288</v>
      </c>
      <c r="H903" s="148"/>
      <c r="I903" s="144"/>
      <c r="J903" s="111">
        <f>+VLOOKUP(C903,'[8]Resumen Peso'!$B$1:$D$65536,3,0)</f>
        <v>4350.7079917746278</v>
      </c>
      <c r="N903" s="118"/>
      <c r="O903" s="118"/>
      <c r="P903" s="118"/>
      <c r="Q903" s="118"/>
      <c r="R903" s="118"/>
    </row>
    <row r="904" spans="1:18" x14ac:dyDescent="0.2">
      <c r="A904" s="114"/>
      <c r="B904" s="139">
        <f t="shared" si="13"/>
        <v>888</v>
      </c>
      <c r="C904" s="115" t="s">
        <v>5959</v>
      </c>
      <c r="D904" s="112" t="str">
        <f>+"Torre de ángulo menor tipo A"&amp;IF(MID(C904,3,3)="220","C",IF(MID(C904,3,3)="138","S",""))&amp;IF(MID(C904,10,1)="D",2,1)&amp;" (30°)Tipo A"&amp;IF(MID(C904,3,3)="220","C",IF(MID(C904,3,3)="138","S",""))&amp;IF(MID(C904,10,1)="D",2,1)&amp;RIGHT(C904,2)</f>
        <v>Torre de ángulo menor tipo A2 (30°)Tipo A2-3</v>
      </c>
      <c r="E904" s="140" t="s">
        <v>5072</v>
      </c>
      <c r="F904" s="141">
        <v>0</v>
      </c>
      <c r="G904" s="142">
        <f>VLOOKUP(C904,'[8]Resumen Peso'!$B$1:$D$65536,3,0)*$C$14</f>
        <v>7855.6567556177215</v>
      </c>
      <c r="H904" s="148"/>
      <c r="I904" s="144"/>
      <c r="J904" s="111">
        <f>+VLOOKUP(C904,'[8]Resumen Peso'!$B$1:$D$65536,3,0)</f>
        <v>4877.4931418803371</v>
      </c>
      <c r="N904" s="118"/>
      <c r="O904" s="118"/>
      <c r="P904" s="118"/>
      <c r="Q904" s="118"/>
      <c r="R904" s="118"/>
    </row>
    <row r="905" spans="1:18" x14ac:dyDescent="0.2">
      <c r="A905" s="114"/>
      <c r="B905" s="139">
        <f t="shared" si="13"/>
        <v>889</v>
      </c>
      <c r="C905" s="115" t="s">
        <v>5960</v>
      </c>
      <c r="D905" s="112" t="str">
        <f>+"Torre de ángulo menor tipo A"&amp;IF(MID(C905,3,3)="220","C",IF(MID(C905,3,3)="138","S",""))&amp;IF(MID(C905,10,1)="D",2,1)&amp;" (30°)Tipo A"&amp;IF(MID(C905,3,3)="220","C",IF(MID(C905,3,3)="138","S",""))&amp;IF(MID(C905,10,1)="D",2,1)&amp;RIGHT(C905,2)</f>
        <v>Torre de ángulo menor tipo A2 (30°)Tipo A2±0</v>
      </c>
      <c r="E905" s="140" t="s">
        <v>5072</v>
      </c>
      <c r="F905" s="141">
        <v>0</v>
      </c>
      <c r="G905" s="142">
        <f>VLOOKUP(C905,'[8]Resumen Peso'!$B$1:$D$65536,3,0)*$C$14</f>
        <v>8718.8199285435294</v>
      </c>
      <c r="H905" s="148"/>
      <c r="I905" s="144"/>
      <c r="J905" s="111">
        <f>+VLOOKUP(C905,'[8]Resumen Peso'!$B$1:$D$65536,3,0)</f>
        <v>5413.4219110769554</v>
      </c>
      <c r="N905" s="118"/>
      <c r="O905" s="118"/>
      <c r="P905" s="118"/>
      <c r="Q905" s="118"/>
      <c r="R905" s="118"/>
    </row>
    <row r="906" spans="1:18" x14ac:dyDescent="0.2">
      <c r="A906" s="114"/>
      <c r="B906" s="139">
        <f t="shared" si="13"/>
        <v>890</v>
      </c>
      <c r="C906" s="115" t="s">
        <v>5961</v>
      </c>
      <c r="D906" s="112" t="str">
        <f>+"Torre de ángulo menor tipo A"&amp;IF(MID(C906,3,3)="220","C",IF(MID(C906,3,3)="138","S",""))&amp;IF(MID(C906,10,1)="D",2,1)&amp;" (30°)Tipo A"&amp;IF(MID(C906,3,3)="220","C",IF(MID(C906,3,3)="138","S",""))&amp;IF(MID(C906,10,1)="D",2,1)&amp;RIGHT(C906,2)</f>
        <v>Torre de ángulo menor tipo A2 (30°)Tipo A2+3</v>
      </c>
      <c r="E906" s="140" t="s">
        <v>5072</v>
      </c>
      <c r="F906" s="141">
        <v>0</v>
      </c>
      <c r="G906" s="142">
        <f>VLOOKUP(C906,'[8]Resumen Peso'!$B$1:$D$65536,3,0)*$C$14</f>
        <v>9581.9831014693391</v>
      </c>
      <c r="H906" s="148"/>
      <c r="I906" s="144"/>
      <c r="J906" s="111">
        <f>+VLOOKUP(C906,'[8]Resumen Peso'!$B$1:$D$65536,3,0)</f>
        <v>5949.3506802735737</v>
      </c>
      <c r="N906" s="118"/>
      <c r="O906" s="118"/>
      <c r="P906" s="118"/>
      <c r="Q906" s="118"/>
      <c r="R906" s="118"/>
    </row>
    <row r="907" spans="1:18" x14ac:dyDescent="0.2">
      <c r="A907" s="114"/>
      <c r="B907" s="139">
        <f t="shared" si="13"/>
        <v>891</v>
      </c>
      <c r="C907" s="115" t="s">
        <v>5962</v>
      </c>
      <c r="D907" s="112" t="str">
        <f>+"Torre de ángulo mayor tipo B"&amp;IF(MID(C907,3,3)="220","C",IF(MID(C907,3,3)="138","S",""))&amp;IF(MID(C907,10,1)="D",2,1)&amp;" (65°)Tipo B"&amp;IF(MID(C907,3,3)="220","C",IF(MID(C907,3,3)="138","S",""))&amp;IF(MID(C907,10,1)="D",2,1)&amp;RIGHT(C907,2)</f>
        <v>Torre de ángulo mayor tipo B2 (65°)Tipo B2-3</v>
      </c>
      <c r="E907" s="140" t="s">
        <v>5072</v>
      </c>
      <c r="F907" s="141">
        <v>0</v>
      </c>
      <c r="G907" s="142">
        <f>VLOOKUP(C907,'[8]Resumen Peso'!$B$1:$D$65536,3,0)*$C$14</f>
        <v>10601.143400556652</v>
      </c>
      <c r="H907" s="148"/>
      <c r="I907" s="144"/>
      <c r="J907" s="111">
        <f>+VLOOKUP(C907,'[8]Resumen Peso'!$B$1:$D$65536,3,0)</f>
        <v>6582.136394303182</v>
      </c>
      <c r="N907" s="118"/>
      <c r="O907" s="118"/>
      <c r="P907" s="118"/>
      <c r="Q907" s="118"/>
      <c r="R907" s="118"/>
    </row>
    <row r="908" spans="1:18" x14ac:dyDescent="0.2">
      <c r="A908" s="114"/>
      <c r="B908" s="139">
        <f t="shared" si="13"/>
        <v>892</v>
      </c>
      <c r="C908" s="115" t="s">
        <v>5963</v>
      </c>
      <c r="D908" s="112" t="str">
        <f>+"Torre de ángulo mayor tipo B"&amp;IF(MID(C908,3,3)="220","C",IF(MID(C908,3,3)="138","S",""))&amp;IF(MID(C908,10,1)="D",2,1)&amp;" (65°)Tipo B"&amp;IF(MID(C908,3,3)="220","C",IF(MID(C908,3,3)="138","S",""))&amp;IF(MID(C908,10,1)="D",2,1)&amp;RIGHT(C908,2)</f>
        <v>Torre de ángulo mayor tipo B2 (65°)Tipo B2±0</v>
      </c>
      <c r="E908" s="140" t="s">
        <v>5072</v>
      </c>
      <c r="F908" s="141">
        <v>0</v>
      </c>
      <c r="G908" s="142">
        <f>VLOOKUP(C908,'[8]Resumen Peso'!$B$1:$D$65536,3,0)*$C$14</f>
        <v>11805.28218324794</v>
      </c>
      <c r="H908" s="148"/>
      <c r="I908" s="144"/>
      <c r="J908" s="111">
        <f>+VLOOKUP(C908,'[8]Resumen Peso'!$B$1:$D$65536,3,0)</f>
        <v>7329.7732675981979</v>
      </c>
      <c r="N908" s="118"/>
      <c r="O908" s="118"/>
      <c r="P908" s="118"/>
      <c r="Q908" s="118"/>
      <c r="R908" s="118"/>
    </row>
    <row r="909" spans="1:18" x14ac:dyDescent="0.2">
      <c r="A909" s="114"/>
      <c r="B909" s="139">
        <f t="shared" si="13"/>
        <v>893</v>
      </c>
      <c r="C909" s="115" t="s">
        <v>5964</v>
      </c>
      <c r="D909" s="112" t="str">
        <f>+"Torre de ángulo mayor tipo B"&amp;IF(MID(C909,3,3)="220","C",IF(MID(C909,3,3)="138","S",""))&amp;IF(MID(C909,10,1)="D",2,1)&amp;" (65°)Tipo B"&amp;IF(MID(C909,3,3)="220","C",IF(MID(C909,3,3)="138","S",""))&amp;IF(MID(C909,10,1)="D",2,1)&amp;RIGHT(C909,2)</f>
        <v>Torre de ángulo mayor tipo B2 (65°)Tipo B2+3</v>
      </c>
      <c r="E909" s="140" t="s">
        <v>5072</v>
      </c>
      <c r="F909" s="141">
        <v>0</v>
      </c>
      <c r="G909" s="142">
        <f>VLOOKUP(C909,'[8]Resumen Peso'!$B$1:$D$65536,3,0)*$C$14</f>
        <v>13221.916045237693</v>
      </c>
      <c r="H909" s="148"/>
      <c r="I909" s="144"/>
      <c r="J909" s="111">
        <f>+VLOOKUP(C909,'[8]Resumen Peso'!$B$1:$D$65536,3,0)</f>
        <v>8209.346059709982</v>
      </c>
      <c r="N909" s="118"/>
      <c r="O909" s="118"/>
      <c r="P909" s="118"/>
      <c r="Q909" s="118"/>
      <c r="R909" s="118"/>
    </row>
    <row r="910" spans="1:18" x14ac:dyDescent="0.2">
      <c r="A910" s="114"/>
      <c r="B910" s="139">
        <f t="shared" si="13"/>
        <v>894</v>
      </c>
      <c r="C910" s="115" t="s">
        <v>5965</v>
      </c>
      <c r="D910" s="112" t="str">
        <f>+"Torre de anclaje, retención intermedia y terminal (15°) Tipo R"&amp;IF(MID(C910,3,3)="220","C",IF(MID(C910,3,3)="138","S",""))&amp;IF(MID(C910,10,1)="D",2,1)&amp;RIGHT(C910,2)</f>
        <v>Torre de anclaje, retención intermedia y terminal (15°) Tipo R2-3</v>
      </c>
      <c r="E910" s="140" t="s">
        <v>5072</v>
      </c>
      <c r="F910" s="141">
        <v>0</v>
      </c>
      <c r="G910" s="142">
        <f>VLOOKUP(C910,'[8]Resumen Peso'!$B$1:$D$65536,3,0)*$C$14</f>
        <v>13649.656834583313</v>
      </c>
      <c r="H910" s="148"/>
      <c r="I910" s="144"/>
      <c r="J910" s="111">
        <f>+VLOOKUP(C910,'[8]Resumen Peso'!$B$1:$D$65536,3,0)</f>
        <v>8474.9257345148653</v>
      </c>
      <c r="N910" s="118"/>
      <c r="O910" s="118"/>
      <c r="P910" s="118"/>
      <c r="Q910" s="118"/>
      <c r="R910" s="118"/>
    </row>
    <row r="911" spans="1:18" x14ac:dyDescent="0.2">
      <c r="A911" s="114"/>
      <c r="B911" s="139">
        <f t="shared" si="13"/>
        <v>895</v>
      </c>
      <c r="C911" s="115" t="s">
        <v>5966</v>
      </c>
      <c r="D911" s="112" t="str">
        <f>+"Torre de anclaje, retención intermedia y terminal (15°) Tipo R"&amp;IF(MID(C911,3,3)="220","C",IF(MID(C911,3,3)="138","S",""))&amp;IF(MID(C911,10,1)="D",2,1)&amp;RIGHT(C911,2)</f>
        <v>Torre de anclaje, retención intermedia y terminal (15°) Tipo R2±0</v>
      </c>
      <c r="E911" s="140" t="s">
        <v>5072</v>
      </c>
      <c r="F911" s="141">
        <v>0</v>
      </c>
      <c r="G911" s="142">
        <f>VLOOKUP(C911,'[8]Resumen Peso'!$B$1:$D$65536,3,0)*$C$14</f>
        <v>15217.008734206593</v>
      </c>
      <c r="H911" s="148"/>
      <c r="I911" s="144"/>
      <c r="J911" s="111">
        <f>+VLOOKUP(C911,'[8]Resumen Peso'!$B$1:$D$65536,3,0)</f>
        <v>9448.0777419340757</v>
      </c>
      <c r="N911" s="118"/>
      <c r="O911" s="118"/>
      <c r="P911" s="118"/>
      <c r="Q911" s="118"/>
      <c r="R911" s="118"/>
    </row>
    <row r="912" spans="1:18" x14ac:dyDescent="0.2">
      <c r="A912" s="114"/>
      <c r="B912" s="139">
        <f t="shared" si="13"/>
        <v>896</v>
      </c>
      <c r="C912" s="115" t="s">
        <v>5967</v>
      </c>
      <c r="D912" s="112" t="str">
        <f>+"Torre de anclaje, retención intermedia y terminal (15°) Tipo R"&amp;IF(MID(C912,3,3)="220","C",IF(MID(C912,3,3)="138","S",""))&amp;IF(MID(C912,10,1)="D",2,1)&amp;RIGHT(C912,2)</f>
        <v>Torre de anclaje, retención intermedia y terminal (15°) Tipo R2+3</v>
      </c>
      <c r="E912" s="140" t="s">
        <v>5072</v>
      </c>
      <c r="F912" s="141">
        <v>0</v>
      </c>
      <c r="G912" s="142">
        <f>VLOOKUP(C912,'[8]Resumen Peso'!$B$1:$D$65536,3,0)*$C$14</f>
        <v>16784.360633829874</v>
      </c>
      <c r="H912" s="148"/>
      <c r="I912" s="144"/>
      <c r="J912" s="111">
        <f>+VLOOKUP(C912,'[8]Resumen Peso'!$B$1:$D$65536,3,0)</f>
        <v>10421.229749353286</v>
      </c>
      <c r="N912" s="118"/>
      <c r="O912" s="118"/>
      <c r="P912" s="118"/>
      <c r="Q912" s="118"/>
      <c r="R912" s="118"/>
    </row>
    <row r="913" spans="1:18" x14ac:dyDescent="0.2">
      <c r="A913" s="114"/>
      <c r="B913" s="139">
        <f t="shared" si="13"/>
        <v>897</v>
      </c>
      <c r="C913" s="115" t="s">
        <v>5968</v>
      </c>
      <c r="D913" s="112" t="str">
        <f>+"Torre de suspensión tipo S"&amp;IF(MID(C913,3,3)="220","C",IF(MID(C913,3,3)="138","S",""))&amp;IF(MID(C913,10,1)="D",2,1)&amp;" (5°)Tipo S"&amp;IF(MID(C913,3,3)="220","C",IF(MID(C913,3,3)="138","S",""))&amp;IF(MID(C913,10,1)="D",2,1)&amp;RIGHT(C913,2)</f>
        <v>Torre de suspensión tipo S2 (5°)Tipo S2-6</v>
      </c>
      <c r="E913" s="140" t="s">
        <v>5072</v>
      </c>
      <c r="F913" s="141">
        <v>0</v>
      </c>
      <c r="G913" s="142">
        <f>VLOOKUP(C913,'[8]Resumen Peso'!$B$1:$D$65536,3,0)*$C$14</f>
        <v>3948.4133093159649</v>
      </c>
      <c r="H913" s="148"/>
      <c r="I913" s="144"/>
      <c r="J913" s="111">
        <f>+VLOOKUP(C913,'[8]Resumen Peso'!$B$1:$D$65536,3,0)</f>
        <v>2451.5275344388829</v>
      </c>
      <c r="N913" s="118"/>
      <c r="O913" s="118"/>
      <c r="P913" s="118"/>
      <c r="Q913" s="118"/>
      <c r="R913" s="118"/>
    </row>
    <row r="914" spans="1:18" x14ac:dyDescent="0.2">
      <c r="A914" s="114"/>
      <c r="B914" s="139">
        <f t="shared" ref="B914:B977" si="14">1+B913</f>
        <v>898</v>
      </c>
      <c r="C914" s="115" t="s">
        <v>5969</v>
      </c>
      <c r="D914" s="112" t="str">
        <f>+"Torre de suspensión tipo S"&amp;IF(MID(C914,3,3)="220","C",IF(MID(C914,3,3)="138","S",""))&amp;IF(MID(C914,10,1)="D",2,1)&amp;" (5°)Tipo S"&amp;IF(MID(C914,3,3)="220","C",IF(MID(C914,3,3)="138","S",""))&amp;IF(MID(C914,10,1)="D",2,1)&amp;RIGHT(C914,2)</f>
        <v>Torre de suspensión tipo S2 (5°)Tipo S2-3</v>
      </c>
      <c r="E914" s="140" t="s">
        <v>5072</v>
      </c>
      <c r="F914" s="141">
        <v>0</v>
      </c>
      <c r="G914" s="142">
        <f>VLOOKUP(C914,'[8]Resumen Peso'!$B$1:$D$65536,3,0)*$C$14</f>
        <v>4517.5539665146625</v>
      </c>
      <c r="H914" s="148"/>
      <c r="I914" s="144"/>
      <c r="J914" s="111">
        <f>+VLOOKUP(C914,'[8]Resumen Peso'!$B$1:$D$65536,3,0)</f>
        <v>2804.9008727363794</v>
      </c>
      <c r="N914" s="118"/>
      <c r="O914" s="118"/>
      <c r="P914" s="118"/>
      <c r="Q914" s="118"/>
      <c r="R914" s="118"/>
    </row>
    <row r="915" spans="1:18" x14ac:dyDescent="0.2">
      <c r="A915" s="114"/>
      <c r="B915" s="139">
        <f t="shared" si="14"/>
        <v>899</v>
      </c>
      <c r="C915" s="115" t="s">
        <v>5970</v>
      </c>
      <c r="D915" s="112" t="str">
        <f>+"Torre de suspensión tipo S"&amp;IF(MID(C915,3,3)="220","C",IF(MID(C915,3,3)="138","S",""))&amp;IF(MID(C915,10,1)="D",2,1)&amp;" (5°)Tipo S"&amp;IF(MID(C915,3,3)="220","C",IF(MID(C915,3,3)="138","S",""))&amp;IF(MID(C915,10,1)="D",2,1)&amp;RIGHT(C915,2)</f>
        <v>Torre de suspensión tipo S2 (5°)Tipo S2±0</v>
      </c>
      <c r="E915" s="140" t="s">
        <v>5072</v>
      </c>
      <c r="F915" s="141">
        <v>0</v>
      </c>
      <c r="G915" s="142">
        <f>VLOOKUP(C915,'[8]Resumen Peso'!$B$1:$D$65536,3,0)*$C$14</f>
        <v>5081.6130107026574</v>
      </c>
      <c r="H915" s="148"/>
      <c r="I915" s="144"/>
      <c r="J915" s="111">
        <f>+VLOOKUP(C915,'[8]Resumen Peso'!$B$1:$D$65536,3,0)</f>
        <v>3155.1190919419341</v>
      </c>
      <c r="N915" s="118"/>
      <c r="O915" s="118"/>
      <c r="P915" s="118"/>
      <c r="Q915" s="118"/>
      <c r="R915" s="118"/>
    </row>
    <row r="916" spans="1:18" x14ac:dyDescent="0.2">
      <c r="A916" s="114"/>
      <c r="B916" s="139">
        <f t="shared" si="14"/>
        <v>900</v>
      </c>
      <c r="C916" s="115" t="s">
        <v>5971</v>
      </c>
      <c r="D916" s="112" t="str">
        <f>+"Torre de suspensión tipo S"&amp;IF(MID(C916,3,3)="220","C",IF(MID(C916,3,3)="138","S",""))&amp;IF(MID(C916,10,1)="D",2,1)&amp;" (5°)Tipo S"&amp;IF(MID(C916,3,3)="220","C",IF(MID(C916,3,3)="138","S",""))&amp;IF(MID(C916,10,1)="D",2,1)&amp;RIGHT(C916,2)</f>
        <v>Torre de suspensión tipo S2 (5°)Tipo S2+3</v>
      </c>
      <c r="E916" s="140" t="s">
        <v>5072</v>
      </c>
      <c r="F916" s="141">
        <v>0</v>
      </c>
      <c r="G916" s="142">
        <f>VLOOKUP(C916,'[8]Resumen Peso'!$B$1:$D$65536,3,0)*$C$14</f>
        <v>5640.59044187995</v>
      </c>
      <c r="H916" s="148"/>
      <c r="I916" s="144"/>
      <c r="J916" s="111">
        <f>+VLOOKUP(C916,'[8]Resumen Peso'!$B$1:$D$65536,3,0)</f>
        <v>3502.1821920555471</v>
      </c>
      <c r="N916" s="118"/>
      <c r="O916" s="118"/>
      <c r="P916" s="118"/>
      <c r="Q916" s="118"/>
      <c r="R916" s="118"/>
    </row>
    <row r="917" spans="1:18" x14ac:dyDescent="0.2">
      <c r="A917" s="114"/>
      <c r="B917" s="139">
        <f t="shared" si="14"/>
        <v>901</v>
      </c>
      <c r="C917" s="115" t="s">
        <v>5972</v>
      </c>
      <c r="D917" s="112" t="str">
        <f>+"Torre de suspensión tipo S"&amp;IF(MID(C917,3,3)="220","C",IF(MID(C917,3,3)="138","S",""))&amp;IF(MID(C917,10,1)="D",2,1)&amp;" (5°)Tipo S"&amp;IF(MID(C917,3,3)="220","C",IF(MID(C917,3,3)="138","S",""))&amp;IF(MID(C917,10,1)="D",2,1)&amp;RIGHT(C917,2)</f>
        <v>Torre de suspensión tipo S2 (5°)Tipo S2+6</v>
      </c>
      <c r="E917" s="140" t="s">
        <v>5072</v>
      </c>
      <c r="F917" s="141">
        <v>0</v>
      </c>
      <c r="G917" s="142">
        <f>VLOOKUP(C917,'[8]Resumen Peso'!$B$1:$D$65536,3,0)*$C$14</f>
        <v>6199.5678730572427</v>
      </c>
      <c r="H917" s="148"/>
      <c r="I917" s="144"/>
      <c r="J917" s="111">
        <f>+VLOOKUP(C917,'[8]Resumen Peso'!$B$1:$D$65536,3,0)</f>
        <v>3849.2452921691597</v>
      </c>
      <c r="N917" s="118"/>
      <c r="O917" s="118"/>
      <c r="P917" s="118"/>
      <c r="Q917" s="118"/>
      <c r="R917" s="118"/>
    </row>
    <row r="918" spans="1:18" x14ac:dyDescent="0.2">
      <c r="A918" s="114"/>
      <c r="B918" s="139">
        <f t="shared" si="14"/>
        <v>902</v>
      </c>
      <c r="C918" s="115" t="s">
        <v>5973</v>
      </c>
      <c r="D918" s="112" t="str">
        <f>+"Torre de ángulo menor tipo A"&amp;IF(MID(C918,3,3)="220","C",IF(MID(C918,3,3)="138","S",""))&amp;IF(MID(C918,10,1)="D",2,1)&amp;" (30°)Tipo A"&amp;IF(MID(C918,3,3)="220","C",IF(MID(C918,3,3)="138","S",""))&amp;IF(MID(C918,10,1)="D",2,1)&amp;RIGHT(C918,2)</f>
        <v>Torre de ángulo menor tipo A2 (30°)Tipo A2-3</v>
      </c>
      <c r="E918" s="140" t="s">
        <v>5072</v>
      </c>
      <c r="F918" s="141">
        <v>0</v>
      </c>
      <c r="G918" s="142">
        <f>VLOOKUP(C918,'[8]Resumen Peso'!$B$1:$D$65536,3,0)*$C$14</f>
        <v>6950.2135837722171</v>
      </c>
      <c r="H918" s="148"/>
      <c r="I918" s="144"/>
      <c r="J918" s="111">
        <f>+VLOOKUP(C918,'[8]Resumen Peso'!$B$1:$D$65536,3,0)</f>
        <v>4315.3131741926381</v>
      </c>
      <c r="N918" s="118"/>
      <c r="O918" s="118"/>
      <c r="P918" s="118"/>
      <c r="Q918" s="118"/>
      <c r="R918" s="118"/>
    </row>
    <row r="919" spans="1:18" x14ac:dyDescent="0.2">
      <c r="A919" s="114"/>
      <c r="B919" s="139">
        <f t="shared" si="14"/>
        <v>903</v>
      </c>
      <c r="C919" s="115" t="s">
        <v>5974</v>
      </c>
      <c r="D919" s="112" t="str">
        <f>+"Torre de ángulo menor tipo A"&amp;IF(MID(C919,3,3)="220","C",IF(MID(C919,3,3)="138","S",""))&amp;IF(MID(C919,10,1)="D",2,1)&amp;" (30°)Tipo A"&amp;IF(MID(C919,3,3)="220","C",IF(MID(C919,3,3)="138","S",""))&amp;IF(MID(C919,10,1)="D",2,1)&amp;RIGHT(C919,2)</f>
        <v>Torre de ángulo menor tipo A2 (30°)Tipo A2±0</v>
      </c>
      <c r="E919" s="140" t="s">
        <v>5072</v>
      </c>
      <c r="F919" s="141">
        <v>0</v>
      </c>
      <c r="G919" s="142">
        <f>VLOOKUP(C919,'[8]Resumen Peso'!$B$1:$D$65536,3,0)*$C$14</f>
        <v>7713.8885502466337</v>
      </c>
      <c r="H919" s="148"/>
      <c r="I919" s="144"/>
      <c r="J919" s="111">
        <f>+VLOOKUP(C919,'[8]Resumen Peso'!$B$1:$D$65536,3,0)</f>
        <v>4789.4707815678557</v>
      </c>
      <c r="N919" s="118"/>
      <c r="O919" s="118"/>
      <c r="P919" s="118"/>
      <c r="Q919" s="118"/>
      <c r="R919" s="118"/>
    </row>
    <row r="920" spans="1:18" x14ac:dyDescent="0.2">
      <c r="A920" s="114"/>
      <c r="B920" s="139">
        <f t="shared" si="14"/>
        <v>904</v>
      </c>
      <c r="C920" s="115" t="s">
        <v>5975</v>
      </c>
      <c r="D920" s="112" t="str">
        <f>+"Torre de ángulo menor tipo A"&amp;IF(MID(C920,3,3)="220","C",IF(MID(C920,3,3)="138","S",""))&amp;IF(MID(C920,10,1)="D",2,1)&amp;" (30°)Tipo A"&amp;IF(MID(C920,3,3)="220","C",IF(MID(C920,3,3)="138","S",""))&amp;IF(MID(C920,10,1)="D",2,1)&amp;RIGHT(C920,2)</f>
        <v>Torre de ángulo menor tipo A2 (30°)Tipo A2+3</v>
      </c>
      <c r="E920" s="140" t="s">
        <v>5072</v>
      </c>
      <c r="F920" s="141">
        <v>0</v>
      </c>
      <c r="G920" s="142">
        <f>VLOOKUP(C920,'[8]Resumen Peso'!$B$1:$D$65536,3,0)*$C$14</f>
        <v>8477.5635167210512</v>
      </c>
      <c r="H920" s="148"/>
      <c r="I920" s="144"/>
      <c r="J920" s="111">
        <f>+VLOOKUP(C920,'[8]Resumen Peso'!$B$1:$D$65536,3,0)</f>
        <v>5263.6283889430733</v>
      </c>
      <c r="N920" s="118"/>
      <c r="O920" s="118"/>
      <c r="P920" s="118"/>
      <c r="Q920" s="118"/>
      <c r="R920" s="118"/>
    </row>
    <row r="921" spans="1:18" x14ac:dyDescent="0.2">
      <c r="A921" s="114"/>
      <c r="B921" s="139">
        <f t="shared" si="14"/>
        <v>905</v>
      </c>
      <c r="C921" s="115" t="s">
        <v>5976</v>
      </c>
      <c r="D921" s="112" t="str">
        <f>+"Torre de ángulo mayor tipo B"&amp;IF(MID(C921,3,3)="220","C",IF(MID(C921,3,3)="138","S",""))&amp;IF(MID(C921,10,1)="D",2,1)&amp;" (65°)Tipo B"&amp;IF(MID(C921,3,3)="220","C",IF(MID(C921,3,3)="138","S",""))&amp;IF(MID(C921,10,1)="D",2,1)&amp;RIGHT(C921,2)</f>
        <v>Torre de ángulo mayor tipo B2 (65°)Tipo B2-3</v>
      </c>
      <c r="E921" s="140" t="s">
        <v>5072</v>
      </c>
      <c r="F921" s="141">
        <v>0</v>
      </c>
      <c r="G921" s="142">
        <f>VLOOKUP(C921,'[8]Resumen Peso'!$B$1:$D$65536,3,0)*$C$14</f>
        <v>9379.2553771364801</v>
      </c>
      <c r="H921" s="148"/>
      <c r="I921" s="144"/>
      <c r="J921" s="111">
        <f>+VLOOKUP(C921,'[8]Resumen Peso'!$B$1:$D$65536,3,0)</f>
        <v>5823.4792075421037</v>
      </c>
      <c r="N921" s="118"/>
      <c r="O921" s="118"/>
      <c r="P921" s="118"/>
      <c r="Q921" s="118"/>
      <c r="R921" s="118"/>
    </row>
    <row r="922" spans="1:18" x14ac:dyDescent="0.2">
      <c r="A922" s="114"/>
      <c r="B922" s="139">
        <f t="shared" si="14"/>
        <v>906</v>
      </c>
      <c r="C922" s="115" t="s">
        <v>5977</v>
      </c>
      <c r="D922" s="112" t="str">
        <f>+"Torre de ángulo mayor tipo B"&amp;IF(MID(C922,3,3)="220","C",IF(MID(C922,3,3)="138","S",""))&amp;IF(MID(C922,10,1)="D",2,1)&amp;" (65°)Tipo B"&amp;IF(MID(C922,3,3)="220","C",IF(MID(C922,3,3)="138","S",""))&amp;IF(MID(C922,10,1)="D",2,1)&amp;RIGHT(C922,2)</f>
        <v>Torre de ángulo mayor tipo B2 (65°)Tipo B2±0</v>
      </c>
      <c r="E922" s="140" t="s">
        <v>5072</v>
      </c>
      <c r="F922" s="141">
        <v>0</v>
      </c>
      <c r="G922" s="142">
        <f>VLOOKUP(C922,'[8]Resumen Peso'!$B$1:$D$65536,3,0)*$C$14</f>
        <v>10444.605097033944</v>
      </c>
      <c r="H922" s="148"/>
      <c r="I922" s="144"/>
      <c r="J922" s="111">
        <f>+VLOOKUP(C922,'[8]Resumen Peso'!$B$1:$D$65536,3,0)</f>
        <v>6484.9434382428772</v>
      </c>
      <c r="N922" s="118"/>
      <c r="O922" s="118"/>
      <c r="P922" s="118"/>
      <c r="Q922" s="118"/>
      <c r="R922" s="118"/>
    </row>
    <row r="923" spans="1:18" x14ac:dyDescent="0.2">
      <c r="A923" s="114"/>
      <c r="B923" s="139">
        <f t="shared" si="14"/>
        <v>907</v>
      </c>
      <c r="C923" s="115" t="s">
        <v>5978</v>
      </c>
      <c r="D923" s="112" t="str">
        <f>+"Torre de ángulo mayor tipo B"&amp;IF(MID(C923,3,3)="220","C",IF(MID(C923,3,3)="138","S",""))&amp;IF(MID(C923,10,1)="D",2,1)&amp;" (65°)Tipo B"&amp;IF(MID(C923,3,3)="220","C",IF(MID(C923,3,3)="138","S",""))&amp;IF(MID(C923,10,1)="D",2,1)&amp;RIGHT(C923,2)</f>
        <v>Torre de ángulo mayor tipo B2 (65°)Tipo B2+3</v>
      </c>
      <c r="E923" s="140" t="s">
        <v>5072</v>
      </c>
      <c r="F923" s="141">
        <v>0</v>
      </c>
      <c r="G923" s="142">
        <f>VLOOKUP(C923,'[8]Resumen Peso'!$B$1:$D$65536,3,0)*$C$14</f>
        <v>11697.957708678017</v>
      </c>
      <c r="H923" s="148"/>
      <c r="I923" s="144"/>
      <c r="J923" s="111">
        <f>+VLOOKUP(C923,'[8]Resumen Peso'!$B$1:$D$65536,3,0)</f>
        <v>7263.1366508320234</v>
      </c>
      <c r="N923" s="118"/>
      <c r="O923" s="118"/>
      <c r="P923" s="118"/>
      <c r="Q923" s="118"/>
      <c r="R923" s="118"/>
    </row>
    <row r="924" spans="1:18" x14ac:dyDescent="0.2">
      <c r="A924" s="114"/>
      <c r="B924" s="139">
        <f t="shared" si="14"/>
        <v>908</v>
      </c>
      <c r="C924" s="115" t="s">
        <v>5979</v>
      </c>
      <c r="D924" s="112" t="str">
        <f>+"Torre de anclaje, retención intermedia y terminal (15°) Tipo R"&amp;IF(MID(C924,3,3)="220","C",IF(MID(C924,3,3)="138","S",""))&amp;IF(MID(C924,10,1)="D",2,1)&amp;RIGHT(C924,2)</f>
        <v>Torre de anclaje, retención intermedia y terminal (15°) Tipo R2-3</v>
      </c>
      <c r="E924" s="140" t="s">
        <v>5072</v>
      </c>
      <c r="F924" s="141">
        <v>0</v>
      </c>
      <c r="G924" s="142">
        <f>VLOOKUP(C924,'[8]Resumen Peso'!$B$1:$D$65536,3,0)*$C$14</f>
        <v>12076.397085158847</v>
      </c>
      <c r="H924" s="148"/>
      <c r="I924" s="144"/>
      <c r="J924" s="111">
        <f>+VLOOKUP(C924,'[8]Resumen Peso'!$B$1:$D$65536,3,0)</f>
        <v>7498.1056064298764</v>
      </c>
      <c r="N924" s="118"/>
      <c r="O924" s="118"/>
      <c r="P924" s="118"/>
      <c r="Q924" s="118"/>
      <c r="R924" s="118"/>
    </row>
    <row r="925" spans="1:18" x14ac:dyDescent="0.2">
      <c r="A925" s="114"/>
      <c r="B925" s="139">
        <f t="shared" si="14"/>
        <v>909</v>
      </c>
      <c r="C925" s="115" t="s">
        <v>5980</v>
      </c>
      <c r="D925" s="112" t="str">
        <f>+"Torre de anclaje, retención intermedia y terminal (15°) Tipo R"&amp;IF(MID(C925,3,3)="220","C",IF(MID(C925,3,3)="138","S",""))&amp;IF(MID(C925,10,1)="D",2,1)&amp;RIGHT(C925,2)</f>
        <v>Torre de anclaje, retención intermedia y terminal (15°) Tipo R2±0</v>
      </c>
      <c r="E925" s="140" t="s">
        <v>5072</v>
      </c>
      <c r="F925" s="141">
        <v>0</v>
      </c>
      <c r="G925" s="142">
        <f>VLOOKUP(C925,'[8]Resumen Peso'!$B$1:$D$65536,3,0)*$C$14</f>
        <v>13463.095970076753</v>
      </c>
      <c r="H925" s="148"/>
      <c r="I925" s="144"/>
      <c r="J925" s="111">
        <f>+VLOOKUP(C925,'[8]Resumen Peso'!$B$1:$D$65536,3,0)</f>
        <v>8359.0920918950687</v>
      </c>
      <c r="N925" s="118"/>
      <c r="O925" s="118"/>
      <c r="P925" s="118"/>
      <c r="Q925" s="118"/>
      <c r="R925" s="118"/>
    </row>
    <row r="926" spans="1:18" x14ac:dyDescent="0.2">
      <c r="A926" s="114"/>
      <c r="B926" s="139">
        <f t="shared" si="14"/>
        <v>910</v>
      </c>
      <c r="C926" s="115" t="s">
        <v>5981</v>
      </c>
      <c r="D926" s="112" t="str">
        <f>+"Torre de anclaje, retención intermedia y terminal (15°) Tipo R"&amp;IF(MID(C926,3,3)="220","C",IF(MID(C926,3,3)="138","S",""))&amp;IF(MID(C926,10,1)="D",2,1)&amp;RIGHT(C926,2)</f>
        <v>Torre de anclaje, retención intermedia y terminal (15°) Tipo R2+3</v>
      </c>
      <c r="E926" s="140" t="s">
        <v>5072</v>
      </c>
      <c r="F926" s="141">
        <v>0</v>
      </c>
      <c r="G926" s="142">
        <f>VLOOKUP(C926,'[8]Resumen Peso'!$B$1:$D$65536,3,0)*$C$14</f>
        <v>14849.794854994658</v>
      </c>
      <c r="H926" s="148"/>
      <c r="I926" s="144"/>
      <c r="J926" s="111">
        <f>+VLOOKUP(C926,'[8]Resumen Peso'!$B$1:$D$65536,3,0)</f>
        <v>9220.0785773602602</v>
      </c>
      <c r="N926" s="118"/>
      <c r="O926" s="118"/>
      <c r="P926" s="118"/>
      <c r="Q926" s="118"/>
      <c r="R926" s="118"/>
    </row>
    <row r="927" spans="1:18" x14ac:dyDescent="0.2">
      <c r="A927" s="114"/>
      <c r="B927" s="139">
        <f t="shared" si="14"/>
        <v>911</v>
      </c>
      <c r="C927" s="115" t="s">
        <v>5982</v>
      </c>
      <c r="D927" s="112" t="str">
        <f>+"Torre de suspensión tipo S"&amp;IF(MID(C927,3,3)="220","C",IF(MID(C927,3,3)="138","S",""))&amp;IF(MID(C927,10,1)="D",2,1)&amp;" (5°)Tipo S"&amp;IF(MID(C927,3,3)="220","C",IF(MID(C927,3,3)="138","S",""))&amp;IF(MID(C927,10,1)="D",2,1)&amp;RIGHT(C927,2)</f>
        <v>Torre de suspensión tipo S1 (5°)Tipo S1-6</v>
      </c>
      <c r="E927" s="140" t="s">
        <v>5072</v>
      </c>
      <c r="F927" s="141">
        <v>0</v>
      </c>
      <c r="G927" s="142">
        <f>VLOOKUP(C927,'[8]Resumen Peso'!$B$1:$D$65536,3,0)*$C$14</f>
        <v>2147.362436628121</v>
      </c>
      <c r="H927" s="148"/>
      <c r="I927" s="144"/>
      <c r="J927" s="111">
        <f>+VLOOKUP(C927,'[8]Resumen Peso'!$B$1:$D$65536,3,0)</f>
        <v>1333.2743376669489</v>
      </c>
      <c r="N927" s="118"/>
      <c r="O927" s="118"/>
      <c r="P927" s="118"/>
      <c r="Q927" s="118"/>
      <c r="R927" s="118"/>
    </row>
    <row r="928" spans="1:18" x14ac:dyDescent="0.2">
      <c r="A928" s="114"/>
      <c r="B928" s="139">
        <f t="shared" si="14"/>
        <v>912</v>
      </c>
      <c r="C928" s="115" t="s">
        <v>5983</v>
      </c>
      <c r="D928" s="112" t="str">
        <f>+"Torre de suspensión tipo S"&amp;IF(MID(C928,3,3)="220","C",IF(MID(C928,3,3)="138","S",""))&amp;IF(MID(C928,10,1)="D",2,1)&amp;" (5°)Tipo S"&amp;IF(MID(C928,3,3)="220","C",IF(MID(C928,3,3)="138","S",""))&amp;IF(MID(C928,10,1)="D",2,1)&amp;RIGHT(C928,2)</f>
        <v>Torre de suspensión tipo S1 (5°)Tipo S1-3</v>
      </c>
      <c r="E928" s="140" t="s">
        <v>5072</v>
      </c>
      <c r="F928" s="141">
        <v>0</v>
      </c>
      <c r="G928" s="142">
        <f>VLOOKUP(C928,'[8]Resumen Peso'!$B$1:$D$65536,3,0)*$C$14</f>
        <v>2456.8921572231657</v>
      </c>
      <c r="H928" s="148"/>
      <c r="I928" s="144"/>
      <c r="J928" s="111">
        <f>+VLOOKUP(C928,'[8]Resumen Peso'!$B$1:$D$65536,3,0)</f>
        <v>1525.458025979302</v>
      </c>
      <c r="N928" s="118"/>
      <c r="O928" s="118"/>
      <c r="P928" s="118"/>
      <c r="Q928" s="118"/>
      <c r="R928" s="118"/>
    </row>
    <row r="929" spans="1:18" x14ac:dyDescent="0.2">
      <c r="A929" s="114"/>
      <c r="B929" s="139">
        <f t="shared" si="14"/>
        <v>913</v>
      </c>
      <c r="C929" s="115" t="s">
        <v>5984</v>
      </c>
      <c r="D929" s="112" t="str">
        <f>+"Torre de suspensión tipo S"&amp;IF(MID(C929,3,3)="220","C",IF(MID(C929,3,3)="138","S",""))&amp;IF(MID(C929,10,1)="D",2,1)&amp;" (5°)Tipo S"&amp;IF(MID(C929,3,3)="220","C",IF(MID(C929,3,3)="138","S",""))&amp;IF(MID(C929,10,1)="D",2,1)&amp;RIGHT(C929,2)</f>
        <v>Torre de suspensión tipo S1 (5°)Tipo S1±0</v>
      </c>
      <c r="E929" s="140" t="s">
        <v>5072</v>
      </c>
      <c r="F929" s="141">
        <v>0</v>
      </c>
      <c r="G929" s="142">
        <f>VLOOKUP(C929,'[8]Resumen Peso'!$B$1:$D$65536,3,0)*$C$14</f>
        <v>2763.6582195986111</v>
      </c>
      <c r="H929" s="148"/>
      <c r="I929" s="144"/>
      <c r="J929" s="111">
        <f>+VLOOKUP(C929,'[8]Resumen Peso'!$B$1:$D$65536,3,0)</f>
        <v>1715.9257885031518</v>
      </c>
      <c r="N929" s="118"/>
      <c r="O929" s="118"/>
      <c r="P929" s="118"/>
      <c r="Q929" s="118"/>
      <c r="R929" s="118"/>
    </row>
    <row r="930" spans="1:18" x14ac:dyDescent="0.2">
      <c r="A930" s="114"/>
      <c r="B930" s="139">
        <f t="shared" si="14"/>
        <v>914</v>
      </c>
      <c r="C930" s="115" t="s">
        <v>5985</v>
      </c>
      <c r="D930" s="112" t="str">
        <f>+"Torre de suspensión tipo S"&amp;IF(MID(C930,3,3)="220","C",IF(MID(C930,3,3)="138","S",""))&amp;IF(MID(C930,10,1)="D",2,1)&amp;" (5°)Tipo S"&amp;IF(MID(C930,3,3)="220","C",IF(MID(C930,3,3)="138","S",""))&amp;IF(MID(C930,10,1)="D",2,1)&amp;RIGHT(C930,2)</f>
        <v>Torre de suspensión tipo S1 (5°)Tipo S1+3</v>
      </c>
      <c r="E930" s="140" t="s">
        <v>5072</v>
      </c>
      <c r="F930" s="141">
        <v>0</v>
      </c>
      <c r="G930" s="142">
        <f>VLOOKUP(C930,'[8]Resumen Peso'!$B$1:$D$65536,3,0)*$C$14</f>
        <v>3067.6606237544588</v>
      </c>
      <c r="H930" s="148"/>
      <c r="I930" s="144"/>
      <c r="J930" s="111">
        <f>+VLOOKUP(C930,'[8]Resumen Peso'!$B$1:$D$65536,3,0)</f>
        <v>1904.6776252384986</v>
      </c>
      <c r="N930" s="118"/>
      <c r="O930" s="118"/>
      <c r="P930" s="118"/>
      <c r="Q930" s="118"/>
      <c r="R930" s="118"/>
    </row>
    <row r="931" spans="1:18" x14ac:dyDescent="0.2">
      <c r="A931" s="114"/>
      <c r="B931" s="139">
        <f t="shared" si="14"/>
        <v>915</v>
      </c>
      <c r="C931" s="115" t="s">
        <v>5986</v>
      </c>
      <c r="D931" s="112" t="str">
        <f>+"Torre de suspensión tipo S"&amp;IF(MID(C931,3,3)="220","C",IF(MID(C931,3,3)="138","S",""))&amp;IF(MID(C931,10,1)="D",2,1)&amp;" (5°)Tipo S"&amp;IF(MID(C931,3,3)="220","C",IF(MID(C931,3,3)="138","S",""))&amp;IF(MID(C931,10,1)="D",2,1)&amp;RIGHT(C931,2)</f>
        <v>Torre de suspensión tipo S1 (5°)Tipo S1+6</v>
      </c>
      <c r="E931" s="140" t="s">
        <v>5072</v>
      </c>
      <c r="F931" s="141">
        <v>0</v>
      </c>
      <c r="G931" s="142">
        <f>VLOOKUP(C931,'[8]Resumen Peso'!$B$1:$D$65536,3,0)*$C$14</f>
        <v>3371.663027910306</v>
      </c>
      <c r="H931" s="148"/>
      <c r="I931" s="144"/>
      <c r="J931" s="111">
        <f>+VLOOKUP(C931,'[8]Resumen Peso'!$B$1:$D$65536,3,0)</f>
        <v>2093.4294619738453</v>
      </c>
      <c r="N931" s="118"/>
      <c r="O931" s="118"/>
      <c r="P931" s="118"/>
      <c r="Q931" s="118"/>
      <c r="R931" s="118"/>
    </row>
    <row r="932" spans="1:18" x14ac:dyDescent="0.2">
      <c r="A932" s="114"/>
      <c r="B932" s="139">
        <f t="shared" si="14"/>
        <v>916</v>
      </c>
      <c r="C932" s="115" t="s">
        <v>5987</v>
      </c>
      <c r="D932" s="112" t="str">
        <f>+"Torre de ángulo menor tipo A"&amp;IF(MID(C932,3,3)="220","C",IF(MID(C932,3,3)="138","S",""))&amp;IF(MID(C932,10,1)="D",2,1)&amp;" (30°)Tipo A"&amp;IF(MID(C932,3,3)="220","C",IF(MID(C932,3,3)="138","S",""))&amp;IF(MID(C932,10,1)="D",2,1)&amp;RIGHT(C932,2)</f>
        <v>Torre de ángulo menor tipo A1 (30°)Tipo A1-3</v>
      </c>
      <c r="E932" s="140" t="s">
        <v>5072</v>
      </c>
      <c r="F932" s="141">
        <v>0</v>
      </c>
      <c r="G932" s="142">
        <f>VLOOKUP(C932,'[8]Resumen Peso'!$B$1:$D$65536,3,0)*$C$14</f>
        <v>3779.9050927929734</v>
      </c>
      <c r="H932" s="148"/>
      <c r="I932" s="144"/>
      <c r="J932" s="111">
        <f>+VLOOKUP(C932,'[8]Resumen Peso'!$B$1:$D$65536,3,0)</f>
        <v>2346.9025875999537</v>
      </c>
      <c r="N932" s="118"/>
      <c r="O932" s="118"/>
      <c r="P932" s="118"/>
      <c r="Q932" s="118"/>
      <c r="R932" s="118"/>
    </row>
    <row r="933" spans="1:18" x14ac:dyDescent="0.2">
      <c r="A933" s="114"/>
      <c r="B933" s="139">
        <f t="shared" si="14"/>
        <v>917</v>
      </c>
      <c r="C933" s="115" t="s">
        <v>5988</v>
      </c>
      <c r="D933" s="112" t="str">
        <f>+"Torre de ángulo menor tipo A"&amp;IF(MID(C933,3,3)="220","C",IF(MID(C933,3,3)="138","S",""))&amp;IF(MID(C933,10,1)="D",2,1)&amp;" (30°)Tipo A"&amp;IF(MID(C933,3,3)="220","C",IF(MID(C933,3,3)="138","S",""))&amp;IF(MID(C933,10,1)="D",2,1)&amp;RIGHT(C933,2)</f>
        <v>Torre de ángulo menor tipo A1 (30°)Tipo A1±0</v>
      </c>
      <c r="E933" s="140" t="s">
        <v>5072</v>
      </c>
      <c r="F933" s="141">
        <v>0</v>
      </c>
      <c r="G933" s="142">
        <f>VLOOKUP(C933,'[8]Resumen Peso'!$B$1:$D$65536,3,0)*$C$14</f>
        <v>4195.2331773506921</v>
      </c>
      <c r="H933" s="148"/>
      <c r="I933" s="144"/>
      <c r="J933" s="111">
        <f>+VLOOKUP(C933,'[8]Resumen Peso'!$B$1:$D$65536,3,0)</f>
        <v>2604.7753469477843</v>
      </c>
      <c r="N933" s="118"/>
      <c r="O933" s="118"/>
      <c r="P933" s="118"/>
      <c r="Q933" s="118"/>
      <c r="R933" s="118"/>
    </row>
    <row r="934" spans="1:18" x14ac:dyDescent="0.2">
      <c r="A934" s="114"/>
      <c r="B934" s="139">
        <f t="shared" si="14"/>
        <v>918</v>
      </c>
      <c r="C934" s="115" t="s">
        <v>5989</v>
      </c>
      <c r="D934" s="112" t="str">
        <f>+"Torre de ángulo menor tipo A"&amp;IF(MID(C934,3,3)="220","C",IF(MID(C934,3,3)="138","S",""))&amp;IF(MID(C934,10,1)="D",2,1)&amp;" (30°)Tipo A"&amp;IF(MID(C934,3,3)="220","C",IF(MID(C934,3,3)="138","S",""))&amp;IF(MID(C934,10,1)="D",2,1)&amp;RIGHT(C934,2)</f>
        <v>Torre de ángulo menor tipo A1 (30°)Tipo A1+3</v>
      </c>
      <c r="E934" s="140" t="s">
        <v>5072</v>
      </c>
      <c r="F934" s="141">
        <v>0</v>
      </c>
      <c r="G934" s="142">
        <f>VLOOKUP(C934,'[8]Resumen Peso'!$B$1:$D$65536,3,0)*$C$14</f>
        <v>4610.5612619084104</v>
      </c>
      <c r="H934" s="148"/>
      <c r="I934" s="144"/>
      <c r="J934" s="111">
        <f>+VLOOKUP(C934,'[8]Resumen Peso'!$B$1:$D$65536,3,0)</f>
        <v>2862.648106295615</v>
      </c>
      <c r="N934" s="118"/>
      <c r="O934" s="118"/>
      <c r="P934" s="118"/>
      <c r="Q934" s="118"/>
      <c r="R934" s="118"/>
    </row>
    <row r="935" spans="1:18" x14ac:dyDescent="0.2">
      <c r="A935" s="114"/>
      <c r="B935" s="139">
        <f t="shared" si="14"/>
        <v>919</v>
      </c>
      <c r="C935" s="115" t="s">
        <v>5990</v>
      </c>
      <c r="D935" s="112" t="str">
        <f>+"Torre de ángulo mayor tipo B"&amp;IF(MID(C935,3,3)="220","C",IF(MID(C935,3,3)="138","S",""))&amp;IF(MID(C935,10,1)="D",2,1)&amp;" (65°)Tipo B"&amp;IF(MID(C935,3,3)="220","C",IF(MID(C935,3,3)="138","S",""))&amp;IF(MID(C935,10,1)="D",2,1)&amp;RIGHT(C935,2)</f>
        <v>Torre de ángulo mayor tipo B1 (65°)Tipo B1-3</v>
      </c>
      <c r="E935" s="140" t="s">
        <v>5072</v>
      </c>
      <c r="F935" s="141">
        <v>0</v>
      </c>
      <c r="G935" s="142">
        <f>VLOOKUP(C935,'[8]Resumen Peso'!$B$1:$D$65536,3,0)*$C$14</f>
        <v>5100.9504584752876</v>
      </c>
      <c r="H935" s="148"/>
      <c r="I935" s="144"/>
      <c r="J935" s="111">
        <f>+VLOOKUP(C935,'[8]Resumen Peso'!$B$1:$D$65536,3,0)</f>
        <v>3167.1255061510356</v>
      </c>
      <c r="N935" s="118"/>
      <c r="O935" s="118"/>
      <c r="P935" s="118"/>
      <c r="Q935" s="118"/>
      <c r="R935" s="118"/>
    </row>
    <row r="936" spans="1:18" x14ac:dyDescent="0.2">
      <c r="A936" s="114"/>
      <c r="B936" s="139">
        <f t="shared" si="14"/>
        <v>920</v>
      </c>
      <c r="C936" s="115" t="s">
        <v>5991</v>
      </c>
      <c r="D936" s="112" t="str">
        <f>+"Torre de ángulo mayor tipo B"&amp;IF(MID(C936,3,3)="220","C",IF(MID(C936,3,3)="138","S",""))&amp;IF(MID(C936,10,1)="D",2,1)&amp;" (65°)Tipo B"&amp;IF(MID(C936,3,3)="220","C",IF(MID(C936,3,3)="138","S",""))&amp;IF(MID(C936,10,1)="D",2,1)&amp;RIGHT(C936,2)</f>
        <v>Torre de ángulo mayor tipo B1 (65°)Tipo B1±0</v>
      </c>
      <c r="E936" s="140" t="s">
        <v>5072</v>
      </c>
      <c r="F936" s="141">
        <v>0</v>
      </c>
      <c r="G936" s="142">
        <f>VLOOKUP(C936,'[8]Resumen Peso'!$B$1:$D$65536,3,0)*$C$14</f>
        <v>5680.3457221328372</v>
      </c>
      <c r="H936" s="148"/>
      <c r="I936" s="144"/>
      <c r="J936" s="111">
        <f>+VLOOKUP(C936,'[8]Resumen Peso'!$B$1:$D$65536,3,0)</f>
        <v>3526.8658197673003</v>
      </c>
      <c r="N936" s="118"/>
      <c r="O936" s="118"/>
      <c r="P936" s="118"/>
      <c r="Q936" s="118"/>
      <c r="R936" s="118"/>
    </row>
    <row r="937" spans="1:18" x14ac:dyDescent="0.2">
      <c r="A937" s="114"/>
      <c r="B937" s="139">
        <f t="shared" si="14"/>
        <v>921</v>
      </c>
      <c r="C937" s="115" t="s">
        <v>5992</v>
      </c>
      <c r="D937" s="112" t="str">
        <f>+"Torre de ángulo mayor tipo B"&amp;IF(MID(C937,3,3)="220","C",IF(MID(C937,3,3)="138","S",""))&amp;IF(MID(C937,10,1)="D",2,1)&amp;" (65°)Tipo B"&amp;IF(MID(C937,3,3)="220","C",IF(MID(C937,3,3)="138","S",""))&amp;IF(MID(C937,10,1)="D",2,1)&amp;RIGHT(C937,2)</f>
        <v>Torre de ángulo mayor tipo B1 (65°)Tipo B1+3</v>
      </c>
      <c r="E937" s="140" t="s">
        <v>5072</v>
      </c>
      <c r="F937" s="141">
        <v>0</v>
      </c>
      <c r="G937" s="142">
        <f>VLOOKUP(C937,'[8]Resumen Peso'!$B$1:$D$65536,3,0)*$C$14</f>
        <v>6361.9872087887779</v>
      </c>
      <c r="H937" s="148"/>
      <c r="I937" s="144"/>
      <c r="J937" s="111">
        <f>+VLOOKUP(C937,'[8]Resumen Peso'!$B$1:$D$65536,3,0)</f>
        <v>3950.0897181393766</v>
      </c>
      <c r="N937" s="118"/>
      <c r="O937" s="118"/>
      <c r="P937" s="118"/>
      <c r="Q937" s="118"/>
      <c r="R937" s="118"/>
    </row>
    <row r="938" spans="1:18" x14ac:dyDescent="0.2">
      <c r="A938" s="114"/>
      <c r="B938" s="139">
        <f t="shared" si="14"/>
        <v>922</v>
      </c>
      <c r="C938" s="115" t="s">
        <v>5993</v>
      </c>
      <c r="D938" s="112" t="str">
        <f>+"Torre de anclaje, retención intermedia y terminal (15°) Tipo R"&amp;IF(MID(C938,3,3)="220","C",IF(MID(C938,3,3)="138","S",""))&amp;IF(MID(C938,10,1)="D",2,1)&amp;RIGHT(C938,2)</f>
        <v>Torre de anclaje, retención intermedia y terminal (15°) Tipo R1-3</v>
      </c>
      <c r="E938" s="140" t="s">
        <v>5072</v>
      </c>
      <c r="F938" s="141">
        <v>0</v>
      </c>
      <c r="G938" s="142">
        <f>VLOOKUP(C938,'[8]Resumen Peso'!$B$1:$D$65536,3,0)*$C$14</f>
        <v>6567.8031753388159</v>
      </c>
      <c r="H938" s="148"/>
      <c r="I938" s="144"/>
      <c r="J938" s="111">
        <f>+VLOOKUP(C938,'[8]Resumen Peso'!$B$1:$D$65536,3,0)</f>
        <v>4077.8786473870045</v>
      </c>
      <c r="N938" s="118"/>
      <c r="O938" s="118"/>
      <c r="P938" s="118"/>
      <c r="Q938" s="118"/>
      <c r="R938" s="118"/>
    </row>
    <row r="939" spans="1:18" x14ac:dyDescent="0.2">
      <c r="A939" s="114"/>
      <c r="B939" s="139">
        <f t="shared" si="14"/>
        <v>923</v>
      </c>
      <c r="C939" s="115" t="s">
        <v>5994</v>
      </c>
      <c r="D939" s="112" t="str">
        <f>+"Torre de anclaje, retención intermedia y terminal (15°) Tipo R"&amp;IF(MID(C939,3,3)="220","C",IF(MID(C939,3,3)="138","S",""))&amp;IF(MID(C939,10,1)="D",2,1)&amp;RIGHT(C939,2)</f>
        <v>Torre de anclaje, retención intermedia y terminal (15°) Tipo R1±0</v>
      </c>
      <c r="E939" s="140" t="s">
        <v>5072</v>
      </c>
      <c r="F939" s="141">
        <v>0</v>
      </c>
      <c r="G939" s="142">
        <f>VLOOKUP(C939,'[8]Resumen Peso'!$B$1:$D$65536,3,0)*$C$14</f>
        <v>7321.9656358292259</v>
      </c>
      <c r="H939" s="148"/>
      <c r="I939" s="144"/>
      <c r="J939" s="111">
        <f>+VLOOKUP(C939,'[8]Resumen Peso'!$B$1:$D$65536,3,0)</f>
        <v>4546.1300416800495</v>
      </c>
      <c r="N939" s="118"/>
      <c r="O939" s="118"/>
      <c r="P939" s="118"/>
      <c r="Q939" s="118"/>
      <c r="R939" s="118"/>
    </row>
    <row r="940" spans="1:18" x14ac:dyDescent="0.2">
      <c r="A940" s="114"/>
      <c r="B940" s="139">
        <f t="shared" si="14"/>
        <v>924</v>
      </c>
      <c r="C940" s="115" t="s">
        <v>5995</v>
      </c>
      <c r="D940" s="112" t="str">
        <f>+"Torre de anclaje, retención intermedia y terminal (15°) Tipo R"&amp;IF(MID(C940,3,3)="220","C",IF(MID(C940,3,3)="138","S",""))&amp;IF(MID(C940,10,1)="D",2,1)&amp;RIGHT(C940,2)</f>
        <v>Torre de anclaje, retención intermedia y terminal (15°) Tipo R1+3</v>
      </c>
      <c r="E940" s="140" t="s">
        <v>5072</v>
      </c>
      <c r="F940" s="141">
        <v>0</v>
      </c>
      <c r="G940" s="142">
        <f>VLOOKUP(C940,'[8]Resumen Peso'!$B$1:$D$65536,3,0)*$C$14</f>
        <v>8076.1280963196368</v>
      </c>
      <c r="H940" s="148"/>
      <c r="I940" s="144"/>
      <c r="J940" s="111">
        <f>+VLOOKUP(C940,'[8]Resumen Peso'!$B$1:$D$65536,3,0)</f>
        <v>5014.381435973095</v>
      </c>
      <c r="N940" s="118"/>
      <c r="O940" s="118"/>
      <c r="P940" s="118"/>
      <c r="Q940" s="118"/>
      <c r="R940" s="118"/>
    </row>
    <row r="941" spans="1:18" x14ac:dyDescent="0.2">
      <c r="A941" s="114"/>
      <c r="B941" s="139">
        <f t="shared" si="14"/>
        <v>925</v>
      </c>
      <c r="C941" s="115" t="s">
        <v>5996</v>
      </c>
      <c r="D941" s="112" t="str">
        <f>+"Torre de suspensión tipo S"&amp;IF(MID(C941,3,3)="220","C",IF(MID(C941,3,3)="138","S",""))&amp;IF(MID(C941,10,1)="D",2,1)&amp;" (5°)Tipo S"&amp;IF(MID(C941,3,3)="220","C",IF(MID(C941,3,3)="138","S",""))&amp;IF(MID(C941,10,1)="D",2,1)&amp;RIGHT(C941,2)</f>
        <v>Torre de suspensión tipo S1 (5°)Tipo S1-6</v>
      </c>
      <c r="E941" s="140" t="s">
        <v>5072</v>
      </c>
      <c r="F941" s="141">
        <v>0</v>
      </c>
      <c r="G941" s="142">
        <f>VLOOKUP(C941,'[8]Resumen Peso'!$B$1:$D$65536,3,0)*$C$14</f>
        <v>3647.2082536706921</v>
      </c>
      <c r="H941" s="148"/>
      <c r="I941" s="144"/>
      <c r="J941" s="111">
        <f>+VLOOKUP(C941,'[8]Resumen Peso'!$B$1:$D$65536,3,0)</f>
        <v>2264.5125414328677</v>
      </c>
      <c r="N941" s="118"/>
      <c r="O941" s="118"/>
      <c r="P941" s="118"/>
      <c r="Q941" s="118"/>
      <c r="R941" s="118"/>
    </row>
    <row r="942" spans="1:18" x14ac:dyDescent="0.2">
      <c r="A942" s="114"/>
      <c r="B942" s="139">
        <f t="shared" si="14"/>
        <v>926</v>
      </c>
      <c r="C942" s="115" t="s">
        <v>5997</v>
      </c>
      <c r="D942" s="112" t="str">
        <f>+"Torre de suspensión tipo S"&amp;IF(MID(C942,3,3)="220","C",IF(MID(C942,3,3)="138","S",""))&amp;IF(MID(C942,10,1)="D",2,1)&amp;" (5°)Tipo S"&amp;IF(MID(C942,3,3)="220","C",IF(MID(C942,3,3)="138","S",""))&amp;IF(MID(C942,10,1)="D",2,1)&amp;RIGHT(C942,2)</f>
        <v>Torre de suspensión tipo S1 (5°)Tipo S1-3</v>
      </c>
      <c r="E942" s="140" t="s">
        <v>5072</v>
      </c>
      <c r="F942" s="141">
        <v>0</v>
      </c>
      <c r="G942" s="142">
        <f>VLOOKUP(C942,'[8]Resumen Peso'!$B$1:$D$65536,3,0)*$C$14</f>
        <v>4172.9319659115126</v>
      </c>
      <c r="H942" s="148"/>
      <c r="I942" s="144"/>
      <c r="J942" s="111">
        <f>+VLOOKUP(C942,'[8]Resumen Peso'!$B$1:$D$65536,3,0)</f>
        <v>2590.928763621389</v>
      </c>
      <c r="N942" s="118"/>
      <c r="O942" s="118"/>
      <c r="P942" s="118"/>
      <c r="Q942" s="118"/>
      <c r="R942" s="118"/>
    </row>
    <row r="943" spans="1:18" x14ac:dyDescent="0.2">
      <c r="A943" s="114"/>
      <c r="B943" s="139">
        <f t="shared" si="14"/>
        <v>927</v>
      </c>
      <c r="C943" s="115" t="s">
        <v>5998</v>
      </c>
      <c r="D943" s="112" t="str">
        <f>+"Torre de suspensión tipo S"&amp;IF(MID(C943,3,3)="220","C",IF(MID(C943,3,3)="138","S",""))&amp;IF(MID(C943,10,1)="D",2,1)&amp;" (5°)Tipo S"&amp;IF(MID(C943,3,3)="220","C",IF(MID(C943,3,3)="138","S",""))&amp;IF(MID(C943,10,1)="D",2,1)&amp;RIGHT(C943,2)</f>
        <v>Torre de suspensión tipo S1 (5°)Tipo S1±0</v>
      </c>
      <c r="E943" s="140" t="s">
        <v>5072</v>
      </c>
      <c r="F943" s="141">
        <v>0</v>
      </c>
      <c r="G943" s="142">
        <f>VLOOKUP(C943,'[8]Resumen Peso'!$B$1:$D$65536,3,0)*$C$14</f>
        <v>4693.961716435897</v>
      </c>
      <c r="H943" s="148"/>
      <c r="I943" s="144"/>
      <c r="J943" s="111">
        <f>+VLOOKUP(C943,'[8]Resumen Peso'!$B$1:$D$65536,3,0)</f>
        <v>2914.4305552546557</v>
      </c>
      <c r="N943" s="118"/>
      <c r="O943" s="118"/>
      <c r="P943" s="118"/>
      <c r="Q943" s="118"/>
      <c r="R943" s="118"/>
    </row>
    <row r="944" spans="1:18" x14ac:dyDescent="0.2">
      <c r="A944" s="114"/>
      <c r="B944" s="139">
        <f t="shared" si="14"/>
        <v>928</v>
      </c>
      <c r="C944" s="115" t="s">
        <v>5999</v>
      </c>
      <c r="D944" s="112" t="str">
        <f>+"Torre de suspensión tipo S"&amp;IF(MID(C944,3,3)="220","C",IF(MID(C944,3,3)="138","S",""))&amp;IF(MID(C944,10,1)="D",2,1)&amp;" (5°)Tipo S"&amp;IF(MID(C944,3,3)="220","C",IF(MID(C944,3,3)="138","S",""))&amp;IF(MID(C944,10,1)="D",2,1)&amp;RIGHT(C944,2)</f>
        <v>Torre de suspensión tipo S1 (5°)Tipo S1+3</v>
      </c>
      <c r="E944" s="140" t="s">
        <v>5072</v>
      </c>
      <c r="F944" s="141">
        <v>0</v>
      </c>
      <c r="G944" s="142">
        <f>VLOOKUP(C944,'[8]Resumen Peso'!$B$1:$D$65536,3,0)*$C$14</f>
        <v>5210.297505243846</v>
      </c>
      <c r="H944" s="148"/>
      <c r="I944" s="144"/>
      <c r="J944" s="111">
        <f>+VLOOKUP(C944,'[8]Resumen Peso'!$B$1:$D$65536,3,0)</f>
        <v>3235.0179163326679</v>
      </c>
      <c r="N944" s="118"/>
      <c r="O944" s="118"/>
      <c r="P944" s="118"/>
      <c r="Q944" s="118"/>
      <c r="R944" s="118"/>
    </row>
    <row r="945" spans="1:18" x14ac:dyDescent="0.2">
      <c r="A945" s="114"/>
      <c r="B945" s="139">
        <f t="shared" si="14"/>
        <v>929</v>
      </c>
      <c r="C945" s="115" t="s">
        <v>6000</v>
      </c>
      <c r="D945" s="112" t="str">
        <f>+"Torre de suspensión tipo S"&amp;IF(MID(C945,3,3)="220","C",IF(MID(C945,3,3)="138","S",""))&amp;IF(MID(C945,10,1)="D",2,1)&amp;" (5°)Tipo S"&amp;IF(MID(C945,3,3)="220","C",IF(MID(C945,3,3)="138","S",""))&amp;IF(MID(C945,10,1)="D",2,1)&amp;RIGHT(C945,2)</f>
        <v>Torre de suspensión tipo S1 (5°)Tipo S1+6</v>
      </c>
      <c r="E945" s="140" t="s">
        <v>5072</v>
      </c>
      <c r="F945" s="141">
        <v>0</v>
      </c>
      <c r="G945" s="142">
        <f>VLOOKUP(C945,'[8]Resumen Peso'!$B$1:$D$65536,3,0)*$C$14</f>
        <v>5726.6332940517932</v>
      </c>
      <c r="H945" s="148"/>
      <c r="I945" s="144"/>
      <c r="J945" s="111">
        <f>+VLOOKUP(C945,'[8]Resumen Peso'!$B$1:$D$65536,3,0)</f>
        <v>3555.6052774106797</v>
      </c>
      <c r="N945" s="118"/>
      <c r="O945" s="118"/>
      <c r="P945" s="118"/>
      <c r="Q945" s="118"/>
      <c r="R945" s="118"/>
    </row>
    <row r="946" spans="1:18" x14ac:dyDescent="0.2">
      <c r="A946" s="114"/>
      <c r="B946" s="139">
        <f t="shared" si="14"/>
        <v>930</v>
      </c>
      <c r="C946" s="115" t="s">
        <v>6001</v>
      </c>
      <c r="D946" s="112" t="str">
        <f>+"Torre de ángulo menor tipo A"&amp;IF(MID(C946,3,3)="220","C",IF(MID(C946,3,3)="138","S",""))&amp;IF(MID(C946,10,1)="D",2,1)&amp;" (30°)Tipo A"&amp;IF(MID(C946,3,3)="220","C",IF(MID(C946,3,3)="138","S",""))&amp;IF(MID(C946,10,1)="D",2,1)&amp;RIGHT(C946,2)</f>
        <v>Torre de ángulo menor tipo A1 (30°)Tipo A1-3</v>
      </c>
      <c r="E946" s="140" t="s">
        <v>5072</v>
      </c>
      <c r="F946" s="141">
        <v>0</v>
      </c>
      <c r="G946" s="142">
        <f>VLOOKUP(C946,'[8]Resumen Peso'!$B$1:$D$65536,3,0)*$C$14</f>
        <v>6420.0159308802722</v>
      </c>
      <c r="H946" s="148"/>
      <c r="I946" s="144"/>
      <c r="J946" s="111">
        <f>+VLOOKUP(C946,'[8]Resumen Peso'!$B$1:$D$65536,3,0)</f>
        <v>3986.1191301717872</v>
      </c>
      <c r="N946" s="118"/>
      <c r="O946" s="118"/>
      <c r="P946" s="118"/>
      <c r="Q946" s="118"/>
      <c r="R946" s="118"/>
    </row>
    <row r="947" spans="1:18" x14ac:dyDescent="0.2">
      <c r="A947" s="114"/>
      <c r="B947" s="139">
        <f t="shared" si="14"/>
        <v>931</v>
      </c>
      <c r="C947" s="115" t="s">
        <v>6002</v>
      </c>
      <c r="D947" s="112" t="str">
        <f>+"Torre de ángulo menor tipo A"&amp;IF(MID(C947,3,3)="220","C",IF(MID(C947,3,3)="138","S",""))&amp;IF(MID(C947,10,1)="D",2,1)&amp;" (30°)Tipo A"&amp;IF(MID(C947,3,3)="220","C",IF(MID(C947,3,3)="138","S",""))&amp;IF(MID(C947,10,1)="D",2,1)&amp;RIGHT(C947,2)</f>
        <v>Torre de ángulo menor tipo A1 (30°)Tipo A1±0</v>
      </c>
      <c r="E947" s="140" t="s">
        <v>5072</v>
      </c>
      <c r="F947" s="141">
        <v>0</v>
      </c>
      <c r="G947" s="142">
        <f>VLOOKUP(C947,'[8]Resumen Peso'!$B$1:$D$65536,3,0)*$C$14</f>
        <v>7125.4338855496917</v>
      </c>
      <c r="H947" s="148"/>
      <c r="I947" s="144"/>
      <c r="J947" s="111">
        <f>+VLOOKUP(C947,'[8]Resumen Peso'!$B$1:$D$65536,3,0)</f>
        <v>4424.1055828765675</v>
      </c>
      <c r="N947" s="118"/>
      <c r="O947" s="118"/>
      <c r="P947" s="118"/>
      <c r="Q947" s="118"/>
      <c r="R947" s="118"/>
    </row>
    <row r="948" spans="1:18" x14ac:dyDescent="0.2">
      <c r="A948" s="114"/>
      <c r="B948" s="139">
        <f t="shared" si="14"/>
        <v>932</v>
      </c>
      <c r="C948" s="115" t="s">
        <v>6003</v>
      </c>
      <c r="D948" s="112" t="str">
        <f>+"Torre de ángulo menor tipo A"&amp;IF(MID(C948,3,3)="220","C",IF(MID(C948,3,3)="138","S",""))&amp;IF(MID(C948,10,1)="D",2,1)&amp;" (30°)Tipo A"&amp;IF(MID(C948,3,3)="220","C",IF(MID(C948,3,3)="138","S",""))&amp;IF(MID(C948,10,1)="D",2,1)&amp;RIGHT(C948,2)</f>
        <v>Torre de ángulo menor tipo A1 (30°)Tipo A1+3</v>
      </c>
      <c r="E948" s="140" t="s">
        <v>5072</v>
      </c>
      <c r="F948" s="141">
        <v>0</v>
      </c>
      <c r="G948" s="142">
        <f>VLOOKUP(C948,'[8]Resumen Peso'!$B$1:$D$65536,3,0)*$C$14</f>
        <v>7830.8518402191112</v>
      </c>
      <c r="H948" s="148"/>
      <c r="I948" s="144"/>
      <c r="J948" s="111">
        <f>+VLOOKUP(C948,'[8]Resumen Peso'!$B$1:$D$65536,3,0)</f>
        <v>4862.0920355813478</v>
      </c>
      <c r="N948" s="118"/>
      <c r="O948" s="118"/>
      <c r="P948" s="118"/>
      <c r="Q948" s="118"/>
      <c r="R948" s="118"/>
    </row>
    <row r="949" spans="1:18" x14ac:dyDescent="0.2">
      <c r="A949" s="114"/>
      <c r="B949" s="139">
        <f t="shared" si="14"/>
        <v>933</v>
      </c>
      <c r="C949" s="115" t="s">
        <v>6004</v>
      </c>
      <c r="D949" s="112" t="str">
        <f>+"Torre de ángulo mayor tipo B"&amp;IF(MID(C949,3,3)="220","C",IF(MID(C949,3,3)="138","S",""))&amp;IF(MID(C949,10,1)="D",2,1)&amp;" (65°)Tipo B"&amp;IF(MID(C949,3,3)="220","C",IF(MID(C949,3,3)="138","S",""))&amp;IF(MID(C949,10,1)="D",2,1)&amp;RIGHT(C949,2)</f>
        <v>Torre de ángulo mayor tipo B1 (65°)Tipo B1-3</v>
      </c>
      <c r="E949" s="140" t="s">
        <v>5072</v>
      </c>
      <c r="F949" s="141">
        <v>0</v>
      </c>
      <c r="G949" s="142">
        <f>VLOOKUP(C949,'[8]Resumen Peso'!$B$1:$D$65536,3,0)*$C$14</f>
        <v>8663.7580579687856</v>
      </c>
      <c r="H949" s="148"/>
      <c r="I949" s="144"/>
      <c r="J949" s="111">
        <f>+VLOOKUP(C949,'[8]Resumen Peso'!$B$1:$D$65536,3,0)</f>
        <v>5379.2345853749557</v>
      </c>
      <c r="N949" s="118"/>
      <c r="O949" s="118"/>
      <c r="P949" s="118"/>
      <c r="Q949" s="118"/>
      <c r="R949" s="118"/>
    </row>
    <row r="950" spans="1:18" x14ac:dyDescent="0.2">
      <c r="A950" s="114"/>
      <c r="B950" s="139">
        <f t="shared" si="14"/>
        <v>934</v>
      </c>
      <c r="C950" s="115" t="s">
        <v>6005</v>
      </c>
      <c r="D950" s="112" t="str">
        <f>+"Torre de ángulo mayor tipo B"&amp;IF(MID(C950,3,3)="220","C",IF(MID(C950,3,3)="138","S",""))&amp;IF(MID(C950,10,1)="D",2,1)&amp;" (65°)Tipo B"&amp;IF(MID(C950,3,3)="220","C",IF(MID(C950,3,3)="138","S",""))&amp;IF(MID(C950,10,1)="D",2,1)&amp;RIGHT(C950,2)</f>
        <v>Torre de ángulo mayor tipo B1 (65°)Tipo B1±0</v>
      </c>
      <c r="E950" s="140" t="s">
        <v>5072</v>
      </c>
      <c r="F950" s="141">
        <v>0</v>
      </c>
      <c r="G950" s="142">
        <f>VLOOKUP(C950,'[8]Resumen Peso'!$B$1:$D$65536,3,0)*$C$14</f>
        <v>9647.837481034283</v>
      </c>
      <c r="H950" s="148"/>
      <c r="I950" s="144"/>
      <c r="J950" s="111">
        <f>+VLOOKUP(C950,'[8]Resumen Peso'!$B$1:$D$65536,3,0)</f>
        <v>5990.2389592148729</v>
      </c>
      <c r="N950" s="118"/>
      <c r="O950" s="118"/>
      <c r="P950" s="118"/>
      <c r="Q950" s="118"/>
      <c r="R950" s="118"/>
    </row>
    <row r="951" spans="1:18" x14ac:dyDescent="0.2">
      <c r="A951" s="114"/>
      <c r="B951" s="139">
        <f t="shared" si="14"/>
        <v>935</v>
      </c>
      <c r="C951" s="115" t="s">
        <v>6006</v>
      </c>
      <c r="D951" s="112" t="str">
        <f>+"Torre de ángulo mayor tipo B"&amp;IF(MID(C951,3,3)="220","C",IF(MID(C951,3,3)="138","S",""))&amp;IF(MID(C951,10,1)="D",2,1)&amp;" (65°)Tipo B"&amp;IF(MID(C951,3,3)="220","C",IF(MID(C951,3,3)="138","S",""))&amp;IF(MID(C951,10,1)="D",2,1)&amp;RIGHT(C951,2)</f>
        <v>Torre de ángulo mayor tipo B1 (65°)Tipo B1+3</v>
      </c>
      <c r="E951" s="140" t="s">
        <v>5072</v>
      </c>
      <c r="F951" s="141">
        <v>0</v>
      </c>
      <c r="G951" s="142">
        <f>VLOOKUP(C951,'[8]Resumen Peso'!$B$1:$D$65536,3,0)*$C$14</f>
        <v>10805.5779787584</v>
      </c>
      <c r="H951" s="148"/>
      <c r="I951" s="144"/>
      <c r="J951" s="111">
        <f>+VLOOKUP(C951,'[8]Resumen Peso'!$B$1:$D$65536,3,0)</f>
        <v>6709.0676343206587</v>
      </c>
      <c r="N951" s="118"/>
      <c r="O951" s="118"/>
      <c r="P951" s="118"/>
      <c r="Q951" s="118"/>
      <c r="R951" s="118"/>
    </row>
    <row r="952" spans="1:18" x14ac:dyDescent="0.2">
      <c r="A952" s="114"/>
      <c r="B952" s="139">
        <f t="shared" si="14"/>
        <v>936</v>
      </c>
      <c r="C952" s="115" t="s">
        <v>6007</v>
      </c>
      <c r="D952" s="112" t="str">
        <f>+"Torre de anclaje, retención intermedia y terminal (15°) Tipo R"&amp;IF(MID(C952,3,3)="220","C",IF(MID(C952,3,3)="138","S",""))&amp;IF(MID(C952,10,1)="D",2,1)&amp;RIGHT(C952,2)</f>
        <v>Torre de anclaje, retención intermedia y terminal (15°) Tipo R1-3</v>
      </c>
      <c r="E952" s="140" t="s">
        <v>5072</v>
      </c>
      <c r="F952" s="141">
        <v>0</v>
      </c>
      <c r="G952" s="142">
        <f>VLOOKUP(C952,'[8]Resumen Peso'!$B$1:$D$65536,3,0)*$C$14</f>
        <v>11155.148074208711</v>
      </c>
      <c r="H952" s="148"/>
      <c r="I952" s="144"/>
      <c r="J952" s="111">
        <f>+VLOOKUP(C952,'[8]Resumen Peso'!$B$1:$D$65536,3,0)</f>
        <v>6926.1119625298898</v>
      </c>
      <c r="N952" s="118"/>
      <c r="O952" s="118"/>
      <c r="P952" s="118"/>
      <c r="Q952" s="118"/>
      <c r="R952" s="118"/>
    </row>
    <row r="953" spans="1:18" x14ac:dyDescent="0.2">
      <c r="A953" s="114"/>
      <c r="B953" s="139">
        <f t="shared" si="14"/>
        <v>937</v>
      </c>
      <c r="C953" s="115" t="s">
        <v>6008</v>
      </c>
      <c r="D953" s="112" t="str">
        <f>+"Torre de anclaje, retención intermedia y terminal (15°) Tipo R"&amp;IF(MID(C953,3,3)="220","C",IF(MID(C953,3,3)="138","S",""))&amp;IF(MID(C953,10,1)="D",2,1)&amp;RIGHT(C953,2)</f>
        <v>Torre de anclaje, retención intermedia y terminal (15°) Tipo R1±0</v>
      </c>
      <c r="E953" s="140" t="s">
        <v>5072</v>
      </c>
      <c r="F953" s="141">
        <v>0</v>
      </c>
      <c r="G953" s="142">
        <f>VLOOKUP(C953,'[8]Resumen Peso'!$B$1:$D$65536,3,0)*$C$14</f>
        <v>12436.06251305319</v>
      </c>
      <c r="H953" s="148"/>
      <c r="I953" s="144"/>
      <c r="J953" s="111">
        <f>+VLOOKUP(C953,'[8]Resumen Peso'!$B$1:$D$65536,3,0)</f>
        <v>7721.4180184279703</v>
      </c>
      <c r="N953" s="118"/>
      <c r="O953" s="118"/>
      <c r="P953" s="118"/>
      <c r="Q953" s="118"/>
      <c r="R953" s="118"/>
    </row>
    <row r="954" spans="1:18" x14ac:dyDescent="0.2">
      <c r="A954" s="114"/>
      <c r="B954" s="139">
        <f t="shared" si="14"/>
        <v>938</v>
      </c>
      <c r="C954" s="115" t="s">
        <v>6009</v>
      </c>
      <c r="D954" s="112" t="str">
        <f>+"Torre de anclaje, retención intermedia y terminal (15°) Tipo R"&amp;IF(MID(C954,3,3)="220","C",IF(MID(C954,3,3)="138","S",""))&amp;IF(MID(C954,10,1)="D",2,1)&amp;RIGHT(C954,2)</f>
        <v>Torre de anclaje, retención intermedia y terminal (15°) Tipo R1+3</v>
      </c>
      <c r="E954" s="140" t="s">
        <v>5072</v>
      </c>
      <c r="F954" s="141">
        <v>0</v>
      </c>
      <c r="G954" s="142">
        <f>VLOOKUP(C954,'[8]Resumen Peso'!$B$1:$D$65536,3,0)*$C$14</f>
        <v>13716.976951897668</v>
      </c>
      <c r="H954" s="148"/>
      <c r="I954" s="144"/>
      <c r="J954" s="111">
        <f>+VLOOKUP(C954,'[8]Resumen Peso'!$B$1:$D$65536,3,0)</f>
        <v>8516.7240743260518</v>
      </c>
      <c r="N954" s="118"/>
      <c r="O954" s="118"/>
      <c r="P954" s="118"/>
      <c r="Q954" s="118"/>
      <c r="R954" s="118"/>
    </row>
    <row r="955" spans="1:18" x14ac:dyDescent="0.2">
      <c r="A955" s="114"/>
      <c r="B955" s="139">
        <f t="shared" si="14"/>
        <v>939</v>
      </c>
      <c r="C955" s="115" t="s">
        <v>6010</v>
      </c>
      <c r="D955" s="112" t="str">
        <f>+"Torre de suspensión tipo S"&amp;IF(MID(C955,3,3)="220","C",IF(MID(C955,3,3)="138","S",""))&amp;IF(MID(C955,10,1)="D",2,1)&amp;" (5°)Tipo S"&amp;IF(MID(C955,3,3)="220","C",IF(MID(C955,3,3)="138","S",""))&amp;IF(MID(C955,10,1)="D",2,1)&amp;RIGHT(C955,2)</f>
        <v>Torre de suspensión tipo S1 (5°)Tipo S1-6</v>
      </c>
      <c r="E955" s="140" t="s">
        <v>5072</v>
      </c>
      <c r="F955" s="141">
        <v>0</v>
      </c>
      <c r="G955" s="142">
        <f>VLOOKUP(C955,'[8]Resumen Peso'!$B$1:$D$65536,3,0)*$C$14</f>
        <v>2993.9851475730056</v>
      </c>
      <c r="H955" s="148"/>
      <c r="I955" s="144"/>
      <c r="J955" s="111">
        <f>+VLOOKUP(C955,'[8]Resumen Peso'!$B$1:$D$65536,3,0)</f>
        <v>1858.9333111755368</v>
      </c>
      <c r="N955" s="118"/>
      <c r="O955" s="118"/>
      <c r="P955" s="118"/>
      <c r="Q955" s="118"/>
      <c r="R955" s="118"/>
    </row>
    <row r="956" spans="1:18" x14ac:dyDescent="0.2">
      <c r="A956" s="114"/>
      <c r="B956" s="139">
        <f t="shared" si="14"/>
        <v>940</v>
      </c>
      <c r="C956" s="115" t="s">
        <v>6011</v>
      </c>
      <c r="D956" s="112" t="str">
        <f>+"Torre de suspensión tipo S"&amp;IF(MID(C956,3,3)="220","C",IF(MID(C956,3,3)="138","S",""))&amp;IF(MID(C956,10,1)="D",2,1)&amp;" (5°)Tipo S"&amp;IF(MID(C956,3,3)="220","C",IF(MID(C956,3,3)="138","S",""))&amp;IF(MID(C956,10,1)="D",2,1)&amp;RIGHT(C956,2)</f>
        <v>Torre de suspensión tipo S1 (5°)Tipo S1-3</v>
      </c>
      <c r="E956" s="140" t="s">
        <v>5072</v>
      </c>
      <c r="F956" s="141">
        <v>0</v>
      </c>
      <c r="G956" s="142">
        <f>VLOOKUP(C956,'[8]Resumen Peso'!$B$1:$D$65536,3,0)*$C$14</f>
        <v>3425.5505742501955</v>
      </c>
      <c r="H956" s="148"/>
      <c r="I956" s="144"/>
      <c r="J956" s="111">
        <f>+VLOOKUP(C956,'[8]Resumen Peso'!$B$1:$D$65536,3,0)</f>
        <v>2126.8876623359743</v>
      </c>
      <c r="N956" s="118"/>
      <c r="O956" s="118"/>
      <c r="P956" s="118"/>
      <c r="Q956" s="118"/>
      <c r="R956" s="118"/>
    </row>
    <row r="957" spans="1:18" x14ac:dyDescent="0.2">
      <c r="A957" s="114"/>
      <c r="B957" s="139">
        <f t="shared" si="14"/>
        <v>941</v>
      </c>
      <c r="C957" s="115" t="s">
        <v>6012</v>
      </c>
      <c r="D957" s="112" t="str">
        <f>+"Torre de suspensión tipo S"&amp;IF(MID(C957,3,3)="220","C",IF(MID(C957,3,3)="138","S",""))&amp;IF(MID(C957,10,1)="D",2,1)&amp;" (5°)Tipo S"&amp;IF(MID(C957,3,3)="220","C",IF(MID(C957,3,3)="138","S",""))&amp;IF(MID(C957,10,1)="D",2,1)&amp;RIGHT(C957,2)</f>
        <v>Torre de suspensión tipo S1 (5°)Tipo S1±0</v>
      </c>
      <c r="E957" s="140" t="s">
        <v>5072</v>
      </c>
      <c r="F957" s="141">
        <v>0</v>
      </c>
      <c r="G957" s="142">
        <f>VLOOKUP(C957,'[8]Resumen Peso'!$B$1:$D$65536,3,0)*$C$14</f>
        <v>3853.2627381891962</v>
      </c>
      <c r="H957" s="148"/>
      <c r="I957" s="144"/>
      <c r="J957" s="111">
        <f>+VLOOKUP(C957,'[8]Resumen Peso'!$B$1:$D$65536,3,0)</f>
        <v>2392.4495639324796</v>
      </c>
      <c r="N957" s="118"/>
      <c r="O957" s="118"/>
      <c r="P957" s="118"/>
      <c r="Q957" s="118"/>
      <c r="R957" s="118"/>
    </row>
    <row r="958" spans="1:18" x14ac:dyDescent="0.2">
      <c r="A958" s="114"/>
      <c r="B958" s="139">
        <f t="shared" si="14"/>
        <v>942</v>
      </c>
      <c r="C958" s="115" t="s">
        <v>6013</v>
      </c>
      <c r="D958" s="112" t="str">
        <f>+"Torre de suspensión tipo S"&amp;IF(MID(C958,3,3)="220","C",IF(MID(C958,3,3)="138","S",""))&amp;IF(MID(C958,10,1)="D",2,1)&amp;" (5°)Tipo S"&amp;IF(MID(C958,3,3)="220","C",IF(MID(C958,3,3)="138","S",""))&amp;IF(MID(C958,10,1)="D",2,1)&amp;RIGHT(C958,2)</f>
        <v>Torre de suspensión tipo S1 (5°)Tipo S1+3</v>
      </c>
      <c r="E958" s="140" t="s">
        <v>5072</v>
      </c>
      <c r="F958" s="141">
        <v>0</v>
      </c>
      <c r="G958" s="142">
        <f>VLOOKUP(C958,'[8]Resumen Peso'!$B$1:$D$65536,3,0)*$C$14</f>
        <v>4277.1216393900086</v>
      </c>
      <c r="H958" s="148"/>
      <c r="I958" s="144"/>
      <c r="J958" s="111">
        <f>+VLOOKUP(C958,'[8]Resumen Peso'!$B$1:$D$65536,3,0)</f>
        <v>2655.6190159650528</v>
      </c>
      <c r="N958" s="118"/>
      <c r="O958" s="118"/>
      <c r="P958" s="118"/>
      <c r="Q958" s="118"/>
      <c r="R958" s="118"/>
    </row>
    <row r="959" spans="1:18" x14ac:dyDescent="0.2">
      <c r="A959" s="114"/>
      <c r="B959" s="139">
        <f t="shared" si="14"/>
        <v>943</v>
      </c>
      <c r="C959" s="115" t="s">
        <v>6014</v>
      </c>
      <c r="D959" s="112" t="str">
        <f>+"Torre de suspensión tipo S"&amp;IF(MID(C959,3,3)="220","C",IF(MID(C959,3,3)="138","S",""))&amp;IF(MID(C959,10,1)="D",2,1)&amp;" (5°)Tipo S"&amp;IF(MID(C959,3,3)="220","C",IF(MID(C959,3,3)="138","S",""))&amp;IF(MID(C959,10,1)="D",2,1)&amp;RIGHT(C959,2)</f>
        <v>Torre de suspensión tipo S1 (5°)Tipo S1+6</v>
      </c>
      <c r="E959" s="140" t="s">
        <v>5072</v>
      </c>
      <c r="F959" s="141">
        <v>0</v>
      </c>
      <c r="G959" s="142">
        <f>VLOOKUP(C959,'[8]Resumen Peso'!$B$1:$D$65536,3,0)*$C$14</f>
        <v>4700.9805405908191</v>
      </c>
      <c r="H959" s="148"/>
      <c r="I959" s="144"/>
      <c r="J959" s="111">
        <f>+VLOOKUP(C959,'[8]Resumen Peso'!$B$1:$D$65536,3,0)</f>
        <v>2918.788467997625</v>
      </c>
      <c r="N959" s="118"/>
      <c r="O959" s="118"/>
      <c r="P959" s="118"/>
      <c r="Q959" s="118"/>
      <c r="R959" s="118"/>
    </row>
    <row r="960" spans="1:18" x14ac:dyDescent="0.2">
      <c r="A960" s="114"/>
      <c r="B960" s="139">
        <f t="shared" si="14"/>
        <v>944</v>
      </c>
      <c r="C960" s="115" t="s">
        <v>6015</v>
      </c>
      <c r="D960" s="112" t="str">
        <f>+"Torre de ángulo menor tipo A"&amp;IF(MID(C960,3,3)="220","C",IF(MID(C960,3,3)="138","S",""))&amp;IF(MID(C960,10,1)="D",2,1)&amp;" (30°)Tipo A"&amp;IF(MID(C960,3,3)="220","C",IF(MID(C960,3,3)="138","S",""))&amp;IF(MID(C960,10,1)="D",2,1)&amp;RIGHT(C960,2)</f>
        <v>Torre de ángulo menor tipo A1 (30°)Tipo A1-3</v>
      </c>
      <c r="E960" s="140" t="s">
        <v>5072</v>
      </c>
      <c r="F960" s="141">
        <v>0</v>
      </c>
      <c r="G960" s="142">
        <f>VLOOKUP(C960,'[8]Resumen Peso'!$B$1:$D$65536,3,0)*$C$14</f>
        <v>5270.1768057506515</v>
      </c>
      <c r="H960" s="148"/>
      <c r="I960" s="144"/>
      <c r="J960" s="111">
        <f>+VLOOKUP(C960,'[8]Resumen Peso'!$B$1:$D$65536,3,0)</f>
        <v>3272.1963326826035</v>
      </c>
      <c r="N960" s="118"/>
      <c r="O960" s="118"/>
      <c r="P960" s="118"/>
      <c r="Q960" s="118"/>
      <c r="R960" s="118"/>
    </row>
    <row r="961" spans="1:18" x14ac:dyDescent="0.2">
      <c r="A961" s="114"/>
      <c r="B961" s="139">
        <f t="shared" si="14"/>
        <v>945</v>
      </c>
      <c r="C961" s="115" t="s">
        <v>6016</v>
      </c>
      <c r="D961" s="112" t="str">
        <f>+"Torre de ángulo menor tipo A"&amp;IF(MID(C961,3,3)="220","C",IF(MID(C961,3,3)="138","S",""))&amp;IF(MID(C961,10,1)="D",2,1)&amp;" (30°)Tipo A"&amp;IF(MID(C961,3,3)="220","C",IF(MID(C961,3,3)="138","S",""))&amp;IF(MID(C961,10,1)="D",2,1)&amp;RIGHT(C961,2)</f>
        <v>Torre de ángulo menor tipo A1 (30°)Tipo A1±0</v>
      </c>
      <c r="E961" s="140" t="s">
        <v>5072</v>
      </c>
      <c r="F961" s="141">
        <v>0</v>
      </c>
      <c r="G961" s="142">
        <f>VLOOKUP(C961,'[8]Resumen Peso'!$B$1:$D$65536,3,0)*$C$14</f>
        <v>5849.2528365712005</v>
      </c>
      <c r="H961" s="148"/>
      <c r="I961" s="144"/>
      <c r="J961" s="111">
        <f>+VLOOKUP(C961,'[8]Resumen Peso'!$B$1:$D$65536,3,0)</f>
        <v>3631.7384380495041</v>
      </c>
      <c r="N961" s="118"/>
      <c r="O961" s="118"/>
      <c r="P961" s="118"/>
      <c r="Q961" s="118"/>
      <c r="R961" s="118"/>
    </row>
    <row r="962" spans="1:18" x14ac:dyDescent="0.2">
      <c r="A962" s="114"/>
      <c r="B962" s="139">
        <f t="shared" si="14"/>
        <v>946</v>
      </c>
      <c r="C962" s="115" t="s">
        <v>6017</v>
      </c>
      <c r="D962" s="112" t="str">
        <f>+"Torre de ángulo menor tipo A"&amp;IF(MID(C962,3,3)="220","C",IF(MID(C962,3,3)="138","S",""))&amp;IF(MID(C962,10,1)="D",2,1)&amp;" (30°)Tipo A"&amp;IF(MID(C962,3,3)="220","C",IF(MID(C962,3,3)="138","S",""))&amp;IF(MID(C962,10,1)="D",2,1)&amp;RIGHT(C962,2)</f>
        <v>Torre de ángulo menor tipo A1 (30°)Tipo A1+3</v>
      </c>
      <c r="E962" s="140" t="s">
        <v>5072</v>
      </c>
      <c r="F962" s="141">
        <v>0</v>
      </c>
      <c r="G962" s="142">
        <f>VLOOKUP(C962,'[8]Resumen Peso'!$B$1:$D$65536,3,0)*$C$14</f>
        <v>6428.3288673917486</v>
      </c>
      <c r="H962" s="148"/>
      <c r="I962" s="144"/>
      <c r="J962" s="111">
        <f>+VLOOKUP(C962,'[8]Resumen Peso'!$B$1:$D$65536,3,0)</f>
        <v>3991.2805434164047</v>
      </c>
      <c r="N962" s="118"/>
      <c r="O962" s="118"/>
      <c r="P962" s="118"/>
      <c r="Q962" s="118"/>
      <c r="R962" s="118"/>
    </row>
    <row r="963" spans="1:18" x14ac:dyDescent="0.2">
      <c r="A963" s="114"/>
      <c r="B963" s="139">
        <f t="shared" si="14"/>
        <v>947</v>
      </c>
      <c r="C963" s="115" t="s">
        <v>6018</v>
      </c>
      <c r="D963" s="112" t="str">
        <f>+"Torre de ángulo mayor tipo B"&amp;IF(MID(C963,3,3)="220","C",IF(MID(C963,3,3)="138","S",""))&amp;IF(MID(C963,10,1)="D",2,1)&amp;" (65°)Tipo B"&amp;IF(MID(C963,3,3)="220","C",IF(MID(C963,3,3)="138","S",""))&amp;IF(MID(C963,10,1)="D",2,1)&amp;RIGHT(C963,2)</f>
        <v>Torre de ángulo mayor tipo B1 (65°)Tipo B1-3</v>
      </c>
      <c r="E963" s="140" t="s">
        <v>5072</v>
      </c>
      <c r="F963" s="141">
        <v>0</v>
      </c>
      <c r="G963" s="142">
        <f>VLOOKUP(C963,'[8]Resumen Peso'!$B$1:$D$65536,3,0)*$C$14</f>
        <v>7112.0597299642313</v>
      </c>
      <c r="H963" s="148"/>
      <c r="I963" s="144"/>
      <c r="J963" s="111">
        <f>+VLOOKUP(C963,'[8]Resumen Peso'!$B$1:$D$65536,3,0)</f>
        <v>4415.8017129168884</v>
      </c>
      <c r="N963" s="118"/>
      <c r="O963" s="118"/>
      <c r="P963" s="118"/>
      <c r="Q963" s="118"/>
      <c r="R963" s="118"/>
    </row>
    <row r="964" spans="1:18" x14ac:dyDescent="0.2">
      <c r="A964" s="114"/>
      <c r="B964" s="139">
        <f t="shared" si="14"/>
        <v>948</v>
      </c>
      <c r="C964" s="115" t="s">
        <v>6019</v>
      </c>
      <c r="D964" s="112" t="str">
        <f>+"Torre de ángulo mayor tipo B"&amp;IF(MID(C964,3,3)="220","C",IF(MID(C964,3,3)="138","S",""))&amp;IF(MID(C964,10,1)="D",2,1)&amp;" (65°)Tipo B"&amp;IF(MID(C964,3,3)="220","C",IF(MID(C964,3,3)="138","S",""))&amp;IF(MID(C964,10,1)="D",2,1)&amp;RIGHT(C964,2)</f>
        <v>Torre de ángulo mayor tipo B1 (65°)Tipo B1±0</v>
      </c>
      <c r="E964" s="140" t="s">
        <v>5072</v>
      </c>
      <c r="F964" s="141">
        <v>0</v>
      </c>
      <c r="G964" s="142">
        <f>VLOOKUP(C964,'[8]Resumen Peso'!$B$1:$D$65536,3,0)*$C$14</f>
        <v>7919.8883407174062</v>
      </c>
      <c r="H964" s="148"/>
      <c r="I964" s="144"/>
      <c r="J964" s="111">
        <f>+VLOOKUP(C964,'[8]Resumen Peso'!$B$1:$D$65536,3,0)</f>
        <v>4917.3738451190293</v>
      </c>
      <c r="N964" s="118"/>
      <c r="O964" s="118"/>
      <c r="P964" s="118"/>
      <c r="Q964" s="118"/>
      <c r="R964" s="118"/>
    </row>
    <row r="965" spans="1:18" x14ac:dyDescent="0.2">
      <c r="A965" s="114"/>
      <c r="B965" s="139">
        <f t="shared" si="14"/>
        <v>949</v>
      </c>
      <c r="C965" s="115" t="s">
        <v>6020</v>
      </c>
      <c r="D965" s="112" t="str">
        <f>+"Torre de ángulo mayor tipo B"&amp;IF(MID(C965,3,3)="220","C",IF(MID(C965,3,3)="138","S",""))&amp;IF(MID(C965,10,1)="D",2,1)&amp;" (65°)Tipo B"&amp;IF(MID(C965,3,3)="220","C",IF(MID(C965,3,3)="138","S",""))&amp;IF(MID(C965,10,1)="D",2,1)&amp;RIGHT(C965,2)</f>
        <v>Torre de ángulo mayor tipo B1 (65°)Tipo B1+3</v>
      </c>
      <c r="E965" s="140" t="s">
        <v>5072</v>
      </c>
      <c r="F965" s="141">
        <v>0</v>
      </c>
      <c r="G965" s="142">
        <f>VLOOKUP(C965,'[8]Resumen Peso'!$B$1:$D$65536,3,0)*$C$14</f>
        <v>8870.2749416034967</v>
      </c>
      <c r="H965" s="148"/>
      <c r="I965" s="144"/>
      <c r="J965" s="111">
        <f>+VLOOKUP(C965,'[8]Resumen Peso'!$B$1:$D$65536,3,0)</f>
        <v>5507.4587065333135</v>
      </c>
      <c r="N965" s="118"/>
      <c r="O965" s="118"/>
      <c r="P965" s="118"/>
      <c r="Q965" s="118"/>
      <c r="R965" s="118"/>
    </row>
    <row r="966" spans="1:18" x14ac:dyDescent="0.2">
      <c r="A966" s="114"/>
      <c r="B966" s="139">
        <f t="shared" si="14"/>
        <v>950</v>
      </c>
      <c r="C966" s="115" t="s">
        <v>6021</v>
      </c>
      <c r="D966" s="112" t="str">
        <f>+"Torre de anclaje, retención intermedia y terminal (15°) Tipo R"&amp;IF(MID(C966,3,3)="220","C",IF(MID(C966,3,3)="138","S",""))&amp;IF(MID(C966,10,1)="D",2,1)&amp;RIGHT(C966,2)</f>
        <v>Torre de anclaje, retención intermedia y terminal (15°) Tipo R1-3</v>
      </c>
      <c r="E966" s="140" t="s">
        <v>5072</v>
      </c>
      <c r="F966" s="141">
        <v>0</v>
      </c>
      <c r="G966" s="142">
        <f>VLOOKUP(C966,'[8]Resumen Peso'!$B$1:$D$65536,3,0)*$C$14</f>
        <v>9157.2362558527093</v>
      </c>
      <c r="H966" s="148"/>
      <c r="I966" s="144"/>
      <c r="J966" s="111">
        <f>+VLOOKUP(C966,'[8]Resumen Peso'!$B$1:$D$65536,3,0)</f>
        <v>5685.6299130635107</v>
      </c>
      <c r="N966" s="118"/>
      <c r="O966" s="118"/>
      <c r="P966" s="118"/>
      <c r="Q966" s="118"/>
      <c r="R966" s="118"/>
    </row>
    <row r="967" spans="1:18" x14ac:dyDescent="0.2">
      <c r="A967" s="114"/>
      <c r="B967" s="139">
        <f t="shared" si="14"/>
        <v>951</v>
      </c>
      <c r="C967" s="115" t="s">
        <v>6022</v>
      </c>
      <c r="D967" s="112" t="str">
        <f>+"Torre de anclaje, retención intermedia y terminal (15°) Tipo R"&amp;IF(MID(C967,3,3)="220","C",IF(MID(C967,3,3)="138","S",""))&amp;IF(MID(C967,10,1)="D",2,1)&amp;RIGHT(C967,2)</f>
        <v>Torre de anclaje, retención intermedia y terminal (15°) Tipo R1±0</v>
      </c>
      <c r="E967" s="140" t="s">
        <v>5072</v>
      </c>
      <c r="F967" s="141">
        <v>0</v>
      </c>
      <c r="G967" s="142">
        <f>VLOOKUP(C967,'[8]Resumen Peso'!$B$1:$D$65536,3,0)*$C$14</f>
        <v>10208.736071184736</v>
      </c>
      <c r="H967" s="148"/>
      <c r="I967" s="144"/>
      <c r="J967" s="111">
        <f>+VLOOKUP(C967,'[8]Resumen Peso'!$B$1:$D$65536,3,0)</f>
        <v>6338.4948863584286</v>
      </c>
      <c r="N967" s="118"/>
      <c r="O967" s="118"/>
      <c r="P967" s="118"/>
      <c r="Q967" s="118"/>
      <c r="R967" s="118"/>
    </row>
    <row r="968" spans="1:18" x14ac:dyDescent="0.2">
      <c r="A968" s="114"/>
      <c r="B968" s="139">
        <f t="shared" si="14"/>
        <v>952</v>
      </c>
      <c r="C968" s="115" t="s">
        <v>6023</v>
      </c>
      <c r="D968" s="112" t="str">
        <f>+"Torre de anclaje, retención intermedia y terminal (15°) Tipo R"&amp;IF(MID(C968,3,3)="220","C",IF(MID(C968,3,3)="138","S",""))&amp;IF(MID(C968,10,1)="D",2,1)&amp;RIGHT(C968,2)</f>
        <v>Torre de anclaje, retención intermedia y terminal (15°) Tipo R1+3</v>
      </c>
      <c r="E968" s="140" t="s">
        <v>5072</v>
      </c>
      <c r="F968" s="141">
        <v>0</v>
      </c>
      <c r="G968" s="142">
        <f>VLOOKUP(C968,'[8]Resumen Peso'!$B$1:$D$65536,3,0)*$C$14</f>
        <v>11260.235886516764</v>
      </c>
      <c r="H968" s="148"/>
      <c r="I968" s="144"/>
      <c r="J968" s="111">
        <f>+VLOOKUP(C968,'[8]Resumen Peso'!$B$1:$D$65536,3,0)</f>
        <v>6991.3598596533466</v>
      </c>
      <c r="N968" s="118"/>
      <c r="O968" s="118"/>
      <c r="P968" s="118"/>
      <c r="Q968" s="118"/>
      <c r="R968" s="118"/>
    </row>
    <row r="969" spans="1:18" x14ac:dyDescent="0.2">
      <c r="A969" s="114"/>
      <c r="B969" s="139">
        <f t="shared" si="14"/>
        <v>953</v>
      </c>
      <c r="C969" s="115" t="s">
        <v>6024</v>
      </c>
      <c r="D969" s="112" t="str">
        <f>+"Torre de suspensión tipo S"&amp;IF(MID(C969,3,3)="220","C",IF(MID(C969,3,3)="138","S",""))&amp;IF(MID(C969,10,1)="D",2,1)&amp;" (5°)Tipo S"&amp;IF(MID(C969,3,3)="220","C",IF(MID(C969,3,3)="138","S",""))&amp;IF(MID(C969,10,1)="D",2,1)&amp;RIGHT(C969,2)</f>
        <v>Torre de suspensión tipo S1 (5°)Tipo S1-6</v>
      </c>
      <c r="E969" s="140" t="s">
        <v>5072</v>
      </c>
      <c r="F969" s="141">
        <v>0</v>
      </c>
      <c r="G969" s="142">
        <f>VLOOKUP(C969,'[8]Resumen Peso'!$B$1:$D$65536,3,0)*$C$14</f>
        <v>2686.7341055299585</v>
      </c>
      <c r="H969" s="148"/>
      <c r="I969" s="144"/>
      <c r="J969" s="111">
        <f>+VLOOKUP(C969,'[8]Resumen Peso'!$B$1:$D$65536,3,0)</f>
        <v>1668.1644299704276</v>
      </c>
      <c r="N969" s="118"/>
      <c r="O969" s="118"/>
      <c r="P969" s="118"/>
      <c r="Q969" s="118"/>
      <c r="R969" s="118"/>
    </row>
    <row r="970" spans="1:18" x14ac:dyDescent="0.2">
      <c r="A970" s="114"/>
      <c r="B970" s="139">
        <f t="shared" si="14"/>
        <v>954</v>
      </c>
      <c r="C970" s="115" t="s">
        <v>6025</v>
      </c>
      <c r="D970" s="112" t="str">
        <f>+"Torre de suspensión tipo S"&amp;IF(MID(C970,3,3)="220","C",IF(MID(C970,3,3)="138","S",""))&amp;IF(MID(C970,10,1)="D",2,1)&amp;" (5°)Tipo S"&amp;IF(MID(C970,3,3)="220","C",IF(MID(C970,3,3)="138","S",""))&amp;IF(MID(C970,10,1)="D",2,1)&amp;RIGHT(C970,2)</f>
        <v>Torre de suspensión tipo S1 (5°)Tipo S1-3</v>
      </c>
      <c r="E970" s="140" t="s">
        <v>5072</v>
      </c>
      <c r="F970" s="141">
        <v>0</v>
      </c>
      <c r="G970" s="142">
        <f>VLOOKUP(C970,'[8]Resumen Peso'!$B$1:$D$65536,3,0)*$C$14</f>
        <v>3074.0110937144568</v>
      </c>
      <c r="H970" s="148"/>
      <c r="I970" s="144"/>
      <c r="J970" s="111">
        <f>+VLOOKUP(C970,'[8]Resumen Peso'!$B$1:$D$65536,3,0)</f>
        <v>1908.6205640202188</v>
      </c>
      <c r="N970" s="118"/>
      <c r="O970" s="118"/>
      <c r="P970" s="118"/>
      <c r="Q970" s="118"/>
      <c r="R970" s="118"/>
    </row>
    <row r="971" spans="1:18" x14ac:dyDescent="0.2">
      <c r="A971" s="114"/>
      <c r="B971" s="139">
        <f t="shared" si="14"/>
        <v>955</v>
      </c>
      <c r="C971" s="115" t="s">
        <v>6026</v>
      </c>
      <c r="D971" s="112" t="str">
        <f>+"Torre de suspensión tipo S"&amp;IF(MID(C971,3,3)="220","C",IF(MID(C971,3,3)="138","S",""))&amp;IF(MID(C971,10,1)="D",2,1)&amp;" (5°)Tipo S"&amp;IF(MID(C971,3,3)="220","C",IF(MID(C971,3,3)="138","S",""))&amp;IF(MID(C971,10,1)="D",2,1)&amp;RIGHT(C971,2)</f>
        <v>Torre de suspensión tipo S1 (5°)Tipo S1±0</v>
      </c>
      <c r="E971" s="140" t="s">
        <v>5072</v>
      </c>
      <c r="F971" s="141">
        <v>0</v>
      </c>
      <c r="G971" s="142">
        <f>VLOOKUP(C971,'[8]Resumen Peso'!$B$1:$D$65536,3,0)*$C$14</f>
        <v>3457.8302516473082</v>
      </c>
      <c r="H971" s="148"/>
      <c r="I971" s="144"/>
      <c r="J971" s="111">
        <f>+VLOOKUP(C971,'[8]Resumen Peso'!$B$1:$D$65536,3,0)</f>
        <v>2146.9297683017085</v>
      </c>
      <c r="N971" s="118"/>
      <c r="O971" s="118"/>
      <c r="P971" s="118"/>
      <c r="Q971" s="118"/>
      <c r="R971" s="118"/>
    </row>
    <row r="972" spans="1:18" x14ac:dyDescent="0.2">
      <c r="A972" s="114"/>
      <c r="B972" s="139">
        <f t="shared" si="14"/>
        <v>956</v>
      </c>
      <c r="C972" s="115" t="s">
        <v>6027</v>
      </c>
      <c r="D972" s="112" t="str">
        <f>+"Torre de suspensión tipo S"&amp;IF(MID(C972,3,3)="220","C",IF(MID(C972,3,3)="138","S",""))&amp;IF(MID(C972,10,1)="D",2,1)&amp;" (5°)Tipo S"&amp;IF(MID(C972,3,3)="220","C",IF(MID(C972,3,3)="138","S",""))&amp;IF(MID(C972,10,1)="D",2,1)&amp;RIGHT(C972,2)</f>
        <v>Torre de suspensión tipo S1 (5°)Tipo S1+3</v>
      </c>
      <c r="E972" s="140" t="s">
        <v>5072</v>
      </c>
      <c r="F972" s="141">
        <v>0</v>
      </c>
      <c r="G972" s="142">
        <f>VLOOKUP(C972,'[8]Resumen Peso'!$B$1:$D$65536,3,0)*$C$14</f>
        <v>3838.191579328512</v>
      </c>
      <c r="H972" s="148"/>
      <c r="I972" s="144"/>
      <c r="J972" s="111">
        <f>+VLOOKUP(C972,'[8]Resumen Peso'!$B$1:$D$65536,3,0)</f>
        <v>2383.0920428148966</v>
      </c>
      <c r="N972" s="118"/>
      <c r="O972" s="118"/>
      <c r="P972" s="118"/>
      <c r="Q972" s="118"/>
      <c r="R972" s="118"/>
    </row>
    <row r="973" spans="1:18" x14ac:dyDescent="0.2">
      <c r="A973" s="114"/>
      <c r="B973" s="139">
        <f t="shared" si="14"/>
        <v>957</v>
      </c>
      <c r="C973" s="115" t="s">
        <v>6028</v>
      </c>
      <c r="D973" s="112" t="str">
        <f>+"Torre de suspensión tipo S"&amp;IF(MID(C973,3,3)="220","C",IF(MID(C973,3,3)="138","S",""))&amp;IF(MID(C973,10,1)="D",2,1)&amp;" (5°)Tipo S"&amp;IF(MID(C973,3,3)="220","C",IF(MID(C973,3,3)="138","S",""))&amp;IF(MID(C973,10,1)="D",2,1)&amp;RIGHT(C973,2)</f>
        <v>Torre de suspensión tipo S1 (5°)Tipo S1+6</v>
      </c>
      <c r="E973" s="140" t="s">
        <v>5072</v>
      </c>
      <c r="F973" s="141">
        <v>0</v>
      </c>
      <c r="G973" s="142">
        <f>VLOOKUP(C973,'[8]Resumen Peso'!$B$1:$D$65536,3,0)*$C$14</f>
        <v>4218.5529070097155</v>
      </c>
      <c r="H973" s="148"/>
      <c r="I973" s="144"/>
      <c r="J973" s="111">
        <f>+VLOOKUP(C973,'[8]Resumen Peso'!$B$1:$D$65536,3,0)</f>
        <v>2619.2543173280842</v>
      </c>
      <c r="N973" s="118"/>
      <c r="O973" s="118"/>
      <c r="P973" s="118"/>
      <c r="Q973" s="118"/>
      <c r="R973" s="118"/>
    </row>
    <row r="974" spans="1:18" x14ac:dyDescent="0.2">
      <c r="A974" s="114"/>
      <c r="B974" s="139">
        <f t="shared" si="14"/>
        <v>958</v>
      </c>
      <c r="C974" s="115" t="s">
        <v>6029</v>
      </c>
      <c r="D974" s="112" t="str">
        <f>+"Torre de ángulo menor tipo A"&amp;IF(MID(C974,3,3)="220","C",IF(MID(C974,3,3)="138","S",""))&amp;IF(MID(C974,10,1)="D",2,1)&amp;" (30°)Tipo A"&amp;IF(MID(C974,3,3)="220","C",IF(MID(C974,3,3)="138","S",""))&amp;IF(MID(C974,10,1)="D",2,1)&amp;RIGHT(C974,2)</f>
        <v>Torre de ángulo menor tipo A1 (30°)Tipo A1-3</v>
      </c>
      <c r="E974" s="140" t="s">
        <v>5072</v>
      </c>
      <c r="F974" s="141">
        <v>0</v>
      </c>
      <c r="G974" s="142">
        <f>VLOOKUP(C974,'[8]Resumen Peso'!$B$1:$D$65536,3,0)*$C$14</f>
        <v>4729.3366761225525</v>
      </c>
      <c r="H974" s="148"/>
      <c r="I974" s="144"/>
      <c r="J974" s="111">
        <f>+VLOOKUP(C974,'[8]Resumen Peso'!$B$1:$D$65536,3,0)</f>
        <v>2936.394488842076</v>
      </c>
      <c r="N974" s="118"/>
      <c r="O974" s="118"/>
      <c r="P974" s="118"/>
      <c r="Q974" s="118"/>
      <c r="R974" s="118"/>
    </row>
    <row r="975" spans="1:18" x14ac:dyDescent="0.2">
      <c r="A975" s="114"/>
      <c r="B975" s="139">
        <f t="shared" si="14"/>
        <v>959</v>
      </c>
      <c r="C975" s="115" t="s">
        <v>6030</v>
      </c>
      <c r="D975" s="112" t="str">
        <f>+"Torre de ángulo menor tipo A"&amp;IF(MID(C975,3,3)="220","C",IF(MID(C975,3,3)="138","S",""))&amp;IF(MID(C975,10,1)="D",2,1)&amp;" (30°)Tipo A"&amp;IF(MID(C975,3,3)="220","C",IF(MID(C975,3,3)="138","S",""))&amp;IF(MID(C975,10,1)="D",2,1)&amp;RIGHT(C975,2)</f>
        <v>Torre de ángulo menor tipo A1 (30°)Tipo A1±0</v>
      </c>
      <c r="E975" s="140" t="s">
        <v>5072</v>
      </c>
      <c r="F975" s="141">
        <v>0</v>
      </c>
      <c r="G975" s="142">
        <f>VLOOKUP(C975,'[8]Resumen Peso'!$B$1:$D$65536,3,0)*$C$14</f>
        <v>5248.9863220006137</v>
      </c>
      <c r="H975" s="148"/>
      <c r="I975" s="144"/>
      <c r="J975" s="111">
        <f>+VLOOKUP(C975,'[8]Resumen Peso'!$B$1:$D$65536,3,0)</f>
        <v>3259.0393882819935</v>
      </c>
      <c r="N975" s="118"/>
      <c r="O975" s="118"/>
      <c r="P975" s="118"/>
      <c r="Q975" s="118"/>
      <c r="R975" s="118"/>
    </row>
    <row r="976" spans="1:18" x14ac:dyDescent="0.2">
      <c r="A976" s="114"/>
      <c r="B976" s="139">
        <f t="shared" si="14"/>
        <v>960</v>
      </c>
      <c r="C976" s="115" t="s">
        <v>6031</v>
      </c>
      <c r="D976" s="112" t="str">
        <f>+"Torre de ángulo menor tipo A"&amp;IF(MID(C976,3,3)="220","C",IF(MID(C976,3,3)="138","S",""))&amp;IF(MID(C976,10,1)="D",2,1)&amp;" (30°)Tipo A"&amp;IF(MID(C976,3,3)="220","C",IF(MID(C976,3,3)="138","S",""))&amp;IF(MID(C976,10,1)="D",2,1)&amp;RIGHT(C976,2)</f>
        <v>Torre de ángulo menor tipo A1 (30°)Tipo A1+3</v>
      </c>
      <c r="E976" s="140" t="s">
        <v>5072</v>
      </c>
      <c r="F976" s="141">
        <v>0</v>
      </c>
      <c r="G976" s="142">
        <f>VLOOKUP(C976,'[8]Resumen Peso'!$B$1:$D$65536,3,0)*$C$14</f>
        <v>5768.6359678786748</v>
      </c>
      <c r="H976" s="148"/>
      <c r="I976" s="144"/>
      <c r="J976" s="111">
        <f>+VLOOKUP(C976,'[8]Resumen Peso'!$B$1:$D$65536,3,0)</f>
        <v>3581.684287721911</v>
      </c>
      <c r="N976" s="118"/>
      <c r="O976" s="118"/>
      <c r="P976" s="118"/>
      <c r="Q976" s="118"/>
      <c r="R976" s="118"/>
    </row>
    <row r="977" spans="1:18" x14ac:dyDescent="0.2">
      <c r="A977" s="114"/>
      <c r="B977" s="139">
        <f t="shared" si="14"/>
        <v>961</v>
      </c>
      <c r="C977" s="115" t="s">
        <v>6032</v>
      </c>
      <c r="D977" s="112" t="str">
        <f>+"Torre de ángulo mayor tipo B"&amp;IF(MID(C977,3,3)="220","C",IF(MID(C977,3,3)="138","S",""))&amp;IF(MID(C977,10,1)="D",2,1)&amp;" (65°)Tipo B"&amp;IF(MID(C977,3,3)="220","C",IF(MID(C977,3,3)="138","S",""))&amp;IF(MID(C977,10,1)="D",2,1)&amp;RIGHT(C977,2)</f>
        <v>Torre de ángulo mayor tipo B1 (65°)Tipo B1-3</v>
      </c>
      <c r="E977" s="140" t="s">
        <v>5072</v>
      </c>
      <c r="F977" s="141">
        <v>0</v>
      </c>
      <c r="G977" s="142">
        <f>VLOOKUP(C977,'[8]Resumen Peso'!$B$1:$D$65536,3,0)*$C$14</f>
        <v>6382.20047702997</v>
      </c>
      <c r="H977" s="148"/>
      <c r="I977" s="144"/>
      <c r="J977" s="111">
        <f>+VLOOKUP(C977,'[8]Resumen Peso'!$B$1:$D$65536,3,0)</f>
        <v>3962.6399198969698</v>
      </c>
      <c r="N977" s="118"/>
      <c r="O977" s="118"/>
      <c r="P977" s="118"/>
      <c r="Q977" s="118"/>
      <c r="R977" s="118"/>
    </row>
    <row r="978" spans="1:18" x14ac:dyDescent="0.2">
      <c r="A978" s="114"/>
      <c r="B978" s="139">
        <f t="shared" ref="B978:B1041" si="15">1+B977</f>
        <v>962</v>
      </c>
      <c r="C978" s="115" t="s">
        <v>6033</v>
      </c>
      <c r="D978" s="112" t="str">
        <f>+"Torre de ángulo mayor tipo B"&amp;IF(MID(C978,3,3)="220","C",IF(MID(C978,3,3)="138","S",""))&amp;IF(MID(C978,10,1)="D",2,1)&amp;" (65°)Tipo B"&amp;IF(MID(C978,3,3)="220","C",IF(MID(C978,3,3)="138","S",""))&amp;IF(MID(C978,10,1)="D",2,1)&amp;RIGHT(C978,2)</f>
        <v>Torre de ángulo mayor tipo B1 (65°)Tipo B1±0</v>
      </c>
      <c r="E978" s="140" t="s">
        <v>5072</v>
      </c>
      <c r="F978" s="141">
        <v>0</v>
      </c>
      <c r="G978" s="142">
        <f>VLOOKUP(C978,'[8]Resumen Peso'!$B$1:$D$65536,3,0)*$C$14</f>
        <v>7107.1274799888306</v>
      </c>
      <c r="H978" s="148"/>
      <c r="I978" s="144"/>
      <c r="J978" s="111">
        <f>+VLOOKUP(C978,'[8]Resumen Peso'!$B$1:$D$65536,3,0)</f>
        <v>4412.7393317338192</v>
      </c>
      <c r="N978" s="118"/>
      <c r="O978" s="118"/>
      <c r="P978" s="118"/>
      <c r="Q978" s="118"/>
      <c r="R978" s="118"/>
    </row>
    <row r="979" spans="1:18" x14ac:dyDescent="0.2">
      <c r="A979" s="114"/>
      <c r="B979" s="139">
        <f t="shared" si="15"/>
        <v>963</v>
      </c>
      <c r="C979" s="115" t="s">
        <v>6034</v>
      </c>
      <c r="D979" s="112" t="str">
        <f>+"Torre de ángulo mayor tipo B"&amp;IF(MID(C979,3,3)="220","C",IF(MID(C979,3,3)="138","S",""))&amp;IF(MID(C979,10,1)="D",2,1)&amp;" (65°)Tipo B"&amp;IF(MID(C979,3,3)="220","C",IF(MID(C979,3,3)="138","S",""))&amp;IF(MID(C979,10,1)="D",2,1)&amp;RIGHT(C979,2)</f>
        <v>Torre de ángulo mayor tipo B1 (65°)Tipo B1+3</v>
      </c>
      <c r="E979" s="140" t="s">
        <v>5072</v>
      </c>
      <c r="F979" s="141">
        <v>0</v>
      </c>
      <c r="G979" s="142">
        <f>VLOOKUP(C979,'[8]Resumen Peso'!$B$1:$D$65536,3,0)*$C$14</f>
        <v>7959.982777587491</v>
      </c>
      <c r="H979" s="148"/>
      <c r="I979" s="144"/>
      <c r="J979" s="111">
        <f>+VLOOKUP(C979,'[8]Resumen Peso'!$B$1:$D$65536,3,0)</f>
        <v>4942.2680515418779</v>
      </c>
      <c r="N979" s="118"/>
      <c r="O979" s="118"/>
      <c r="P979" s="118"/>
      <c r="Q979" s="118"/>
      <c r="R979" s="118"/>
    </row>
    <row r="980" spans="1:18" x14ac:dyDescent="0.2">
      <c r="A980" s="114"/>
      <c r="B980" s="139">
        <f t="shared" si="15"/>
        <v>964</v>
      </c>
      <c r="C980" s="115" t="s">
        <v>6035</v>
      </c>
      <c r="D980" s="112" t="str">
        <f>+"Torre de anclaje, retención intermedia y terminal (15°) Tipo R"&amp;IF(MID(C980,3,3)="220","C",IF(MID(C980,3,3)="138","S",""))&amp;IF(MID(C980,10,1)="D",2,1)&amp;RIGHT(C980,2)</f>
        <v>Torre de anclaje, retención intermedia y terminal (15°) Tipo R1-3</v>
      </c>
      <c r="E980" s="140" t="s">
        <v>5072</v>
      </c>
      <c r="F980" s="141">
        <v>0</v>
      </c>
      <c r="G980" s="142">
        <f>VLOOKUP(C980,'[8]Resumen Peso'!$B$1:$D$65536,3,0)*$C$14</f>
        <v>8217.4953275699245</v>
      </c>
      <c r="H980" s="148"/>
      <c r="I980" s="144"/>
      <c r="J980" s="111">
        <f>+VLOOKUP(C980,'[8]Resumen Peso'!$B$1:$D$65536,3,0)</f>
        <v>5102.1548357485881</v>
      </c>
      <c r="N980" s="118"/>
      <c r="O980" s="118"/>
      <c r="P980" s="118"/>
      <c r="Q980" s="118"/>
      <c r="R980" s="118"/>
    </row>
    <row r="981" spans="1:18" x14ac:dyDescent="0.2">
      <c r="A981" s="114"/>
      <c r="B981" s="139">
        <f t="shared" si="15"/>
        <v>965</v>
      </c>
      <c r="C981" s="115" t="s">
        <v>6036</v>
      </c>
      <c r="D981" s="112" t="str">
        <f>+"Torre de anclaje, retención intermedia y terminal (15°) Tipo R"&amp;IF(MID(C981,3,3)="220","C",IF(MID(C981,3,3)="138","S",""))&amp;IF(MID(C981,10,1)="D",2,1)&amp;RIGHT(C981,2)</f>
        <v>Torre de anclaje, retención intermedia y terminal (15°) Tipo R1±0</v>
      </c>
      <c r="E981" s="140" t="s">
        <v>5072</v>
      </c>
      <c r="F981" s="141">
        <v>0</v>
      </c>
      <c r="G981" s="142">
        <f>VLOOKUP(C981,'[8]Resumen Peso'!$B$1:$D$65536,3,0)*$C$14</f>
        <v>9161.0873217056014</v>
      </c>
      <c r="H981" s="148"/>
      <c r="I981" s="144"/>
      <c r="J981" s="111">
        <f>+VLOOKUP(C981,'[8]Resumen Peso'!$B$1:$D$65536,3,0)</f>
        <v>5688.0209986048922</v>
      </c>
      <c r="N981" s="118"/>
      <c r="O981" s="118"/>
      <c r="P981" s="118"/>
      <c r="Q981" s="118"/>
      <c r="R981" s="118"/>
    </row>
    <row r="982" spans="1:18" x14ac:dyDescent="0.2">
      <c r="A982" s="114"/>
      <c r="B982" s="139">
        <f t="shared" si="15"/>
        <v>966</v>
      </c>
      <c r="C982" s="115" t="s">
        <v>6037</v>
      </c>
      <c r="D982" s="112" t="str">
        <f>+"Torre de anclaje, retención intermedia y terminal (15°) Tipo R"&amp;IF(MID(C982,3,3)="220","C",IF(MID(C982,3,3)="138","S",""))&amp;IF(MID(C982,10,1)="D",2,1)&amp;RIGHT(C982,2)</f>
        <v>Torre de anclaje, retención intermedia y terminal (15°) Tipo R1+3</v>
      </c>
      <c r="E982" s="140" t="s">
        <v>5072</v>
      </c>
      <c r="F982" s="141">
        <v>0</v>
      </c>
      <c r="G982" s="142">
        <f>VLOOKUP(C982,'[8]Resumen Peso'!$B$1:$D$65536,3,0)*$C$14</f>
        <v>10104.679315841278</v>
      </c>
      <c r="H982" s="148"/>
      <c r="I982" s="144"/>
      <c r="J982" s="111">
        <f>+VLOOKUP(C982,'[8]Resumen Peso'!$B$1:$D$65536,3,0)</f>
        <v>6273.8871614611962</v>
      </c>
      <c r="N982" s="118"/>
      <c r="P982" s="118"/>
      <c r="Q982" s="118"/>
      <c r="R982" s="118"/>
    </row>
    <row r="983" spans="1:18" x14ac:dyDescent="0.2">
      <c r="A983" s="114"/>
      <c r="B983" s="139">
        <f t="shared" si="15"/>
        <v>967</v>
      </c>
      <c r="C983" s="115" t="s">
        <v>6038</v>
      </c>
      <c r="D983" s="112" t="str">
        <f>+"Torre de suspensión tipo S"&amp;IF(MID(C983,3,3)="220","C",IF(MID(C983,3,3)="138","S",""))&amp;IF(MID(C983,10,1)="D",2,1)&amp;" (5°)Tipo S"&amp;IF(MID(C983,3,3)="220","C",IF(MID(C983,3,3)="138","S",""))&amp;IF(MID(C983,10,1)="D",2,1)&amp;RIGHT(C983,2)</f>
        <v>Torre de suspensión tipo S2 (5°)Tipo S2-6</v>
      </c>
      <c r="E983" s="140" t="s">
        <v>5072</v>
      </c>
      <c r="F983" s="141">
        <v>0</v>
      </c>
      <c r="G983" s="142">
        <f>VLOOKUP(C983,'[8]Resumen Peso'!$B$1:$D$65536,3,0)*$C$14</f>
        <v>4624.2500975357107</v>
      </c>
      <c r="H983" s="148"/>
      <c r="I983" s="144"/>
      <c r="J983" s="111">
        <f>+VLOOKUP(C983,'[8]Resumen Peso'!$B$1:$D$65536,3,0)</f>
        <v>2871.1473577229049</v>
      </c>
      <c r="N983" s="118"/>
      <c r="P983" s="118"/>
      <c r="Q983" s="118"/>
      <c r="R983" s="118"/>
    </row>
    <row r="984" spans="1:18" x14ac:dyDescent="0.2">
      <c r="A984" s="114"/>
      <c r="B984" s="139">
        <f t="shared" si="15"/>
        <v>968</v>
      </c>
      <c r="C984" s="115" t="s">
        <v>6039</v>
      </c>
      <c r="D984" s="112" t="str">
        <f>+"Torre de suspensión tipo S"&amp;IF(MID(C984,3,3)="220","C",IF(MID(C984,3,3)="138","S",""))&amp;IF(MID(C984,10,1)="D",2,1)&amp;" (5°)Tipo S"&amp;IF(MID(C984,3,3)="220","C",IF(MID(C984,3,3)="138","S",""))&amp;IF(MID(C984,10,1)="D",2,1)&amp;RIGHT(C984,2)</f>
        <v>Torre de suspensión tipo S2 (5°)Tipo S2-3</v>
      </c>
      <c r="E984" s="140" t="s">
        <v>5072</v>
      </c>
      <c r="F984" s="141">
        <v>0</v>
      </c>
      <c r="G984" s="142">
        <f>VLOOKUP(C984,'[8]Resumen Peso'!$B$1:$D$65536,3,0)*$C$14</f>
        <v>5290.8086701534703</v>
      </c>
      <c r="H984" s="148"/>
      <c r="I984" s="144"/>
      <c r="J984" s="111">
        <f>+VLOOKUP(C984,'[8]Resumen Peso'!$B$1:$D$65536,3,0)</f>
        <v>3285.0064363135939</v>
      </c>
      <c r="N984" s="118"/>
      <c r="O984" s="118"/>
      <c r="P984" s="118"/>
      <c r="Q984" s="118"/>
      <c r="R984" s="118"/>
    </row>
    <row r="985" spans="1:18" x14ac:dyDescent="0.2">
      <c r="A985" s="114"/>
      <c r="B985" s="139">
        <f t="shared" si="15"/>
        <v>969</v>
      </c>
      <c r="C985" s="115" t="s">
        <v>6040</v>
      </c>
      <c r="D985" s="112" t="str">
        <f>+"Torre de suspensión tipo S"&amp;IF(MID(C985,3,3)="220","C",IF(MID(C985,3,3)="138","S",""))&amp;IF(MID(C985,10,1)="D",2,1)&amp;" (5°)Tipo S"&amp;IF(MID(C985,3,3)="220","C",IF(MID(C985,3,3)="138","S",""))&amp;IF(MID(C985,10,1)="D",2,1)&amp;RIGHT(C985,2)</f>
        <v>Torre de suspensión tipo S2 (5°)Tipo S2±0</v>
      </c>
      <c r="E985" s="140" t="s">
        <v>5072</v>
      </c>
      <c r="F985" s="141">
        <v>0</v>
      </c>
      <c r="G985" s="142">
        <f>VLOOKUP(C985,'[8]Resumen Peso'!$B$1:$D$65536,3,0)*$C$14</f>
        <v>5951.415826944286</v>
      </c>
      <c r="H985" s="148"/>
      <c r="I985" s="144"/>
      <c r="J985" s="111">
        <f>+VLOOKUP(C985,'[8]Resumen Peso'!$B$1:$D$65536,3,0)</f>
        <v>3695.1703445597232</v>
      </c>
      <c r="N985" s="118"/>
      <c r="O985" s="118"/>
      <c r="P985" s="118"/>
      <c r="Q985" s="118"/>
      <c r="R985" s="118"/>
    </row>
    <row r="986" spans="1:18" x14ac:dyDescent="0.2">
      <c r="A986" s="114"/>
      <c r="B986" s="139">
        <f t="shared" si="15"/>
        <v>970</v>
      </c>
      <c r="C986" s="115" t="s">
        <v>6041</v>
      </c>
      <c r="D986" s="112" t="str">
        <f>+"Torre de suspensión tipo S"&amp;IF(MID(C986,3,3)="220","C",IF(MID(C986,3,3)="138","S",""))&amp;IF(MID(C986,10,1)="D",2,1)&amp;" (5°)Tipo S"&amp;IF(MID(C986,3,3)="220","C",IF(MID(C986,3,3)="138","S",""))&amp;IF(MID(C986,10,1)="D",2,1)&amp;RIGHT(C986,2)</f>
        <v>Torre de suspensión tipo S2 (5°)Tipo S2+3</v>
      </c>
      <c r="E986" s="140" t="s">
        <v>5072</v>
      </c>
      <c r="F986" s="141">
        <v>0</v>
      </c>
      <c r="G986" s="142">
        <f>VLOOKUP(C986,'[8]Resumen Peso'!$B$1:$D$65536,3,0)*$C$14</f>
        <v>6606.0715679081577</v>
      </c>
      <c r="H986" s="148"/>
      <c r="I986" s="144"/>
      <c r="J986" s="111">
        <f>+VLOOKUP(C986,'[8]Resumen Peso'!$B$1:$D$65536,3,0)</f>
        <v>4101.6390824612927</v>
      </c>
      <c r="N986" s="118"/>
      <c r="O986" s="118"/>
      <c r="P986" s="118"/>
      <c r="Q986" s="118"/>
      <c r="R986" s="118"/>
    </row>
    <row r="987" spans="1:18" x14ac:dyDescent="0.2">
      <c r="A987" s="114"/>
      <c r="B987" s="139">
        <f t="shared" si="15"/>
        <v>971</v>
      </c>
      <c r="C987" s="115" t="s">
        <v>6042</v>
      </c>
      <c r="D987" s="112" t="str">
        <f>+"Torre de suspensión tipo S"&amp;IF(MID(C987,3,3)="220","C",IF(MID(C987,3,3)="138","S",""))&amp;IF(MID(C987,10,1)="D",2,1)&amp;" (5°)Tipo S"&amp;IF(MID(C987,3,3)="220","C",IF(MID(C987,3,3)="138","S",""))&amp;IF(MID(C987,10,1)="D",2,1)&amp;RIGHT(C987,2)</f>
        <v>Torre de suspensión tipo S2 (5°)Tipo S2+6</v>
      </c>
      <c r="E987" s="140" t="s">
        <v>5072</v>
      </c>
      <c r="F987" s="141">
        <v>0</v>
      </c>
      <c r="G987" s="142">
        <f>VLOOKUP(C987,'[8]Resumen Peso'!$B$1:$D$65536,3,0)*$C$14</f>
        <v>7260.7273088720294</v>
      </c>
      <c r="H987" s="148"/>
      <c r="I987" s="144"/>
      <c r="J987" s="111">
        <f>+VLOOKUP(C987,'[8]Resumen Peso'!$B$1:$D$65536,3,0)</f>
        <v>4508.1078203628622</v>
      </c>
      <c r="N987" s="118"/>
      <c r="O987" s="118"/>
      <c r="P987" s="118"/>
      <c r="Q987" s="118"/>
      <c r="R987" s="118"/>
    </row>
    <row r="988" spans="1:18" x14ac:dyDescent="0.2">
      <c r="A988" s="114"/>
      <c r="B988" s="139">
        <f t="shared" si="15"/>
        <v>972</v>
      </c>
      <c r="C988" s="115" t="s">
        <v>6043</v>
      </c>
      <c r="D988" s="112" t="str">
        <f>+"Torre de ángulo menor tipo A"&amp;IF(MID(C988,3,3)="220","C",IF(MID(C988,3,3)="138","S",""))&amp;IF(MID(C988,10,1)="D",2,1)&amp;" (30°)Tipo A"&amp;IF(MID(C988,3,3)="220","C",IF(MID(C988,3,3)="138","S",""))&amp;IF(MID(C988,10,1)="D",2,1)&amp;RIGHT(C988,2)</f>
        <v>Torre de ángulo menor tipo A2 (30°)Tipo A2-3</v>
      </c>
      <c r="E988" s="140" t="s">
        <v>5072</v>
      </c>
      <c r="F988" s="141">
        <v>0</v>
      </c>
      <c r="G988" s="142">
        <f>VLOOKUP(C988,'[8]Resumen Peso'!$B$1:$D$65536,3,0)*$C$14</f>
        <v>8139.8585519965854</v>
      </c>
      <c r="H988" s="148"/>
      <c r="I988" s="144"/>
      <c r="J988" s="111">
        <f>+VLOOKUP(C988,'[8]Resumen Peso'!$B$1:$D$65536,3,0)</f>
        <v>5053.9509933205354</v>
      </c>
      <c r="N988" s="118"/>
      <c r="O988" s="118"/>
      <c r="P988" s="118"/>
      <c r="Q988" s="118"/>
      <c r="R988" s="118"/>
    </row>
    <row r="989" spans="1:18" x14ac:dyDescent="0.2">
      <c r="A989" s="114"/>
      <c r="B989" s="139">
        <f t="shared" si="15"/>
        <v>973</v>
      </c>
      <c r="C989" s="115" t="s">
        <v>6044</v>
      </c>
      <c r="D989" s="112" t="str">
        <f>+"Torre de ángulo menor tipo A"&amp;IF(MID(C989,3,3)="220","C",IF(MID(C989,3,3)="138","S",""))&amp;IF(MID(C989,10,1)="D",2,1)&amp;" (30°)Tipo A"&amp;IF(MID(C989,3,3)="220","C",IF(MID(C989,3,3)="138","S",""))&amp;IF(MID(C989,10,1)="D",2,1)&amp;RIGHT(C989,2)</f>
        <v>Torre de ángulo menor tipo A2 (30°)Tipo A2±0</v>
      </c>
      <c r="E989" s="140" t="s">
        <v>5072</v>
      </c>
      <c r="F989" s="141">
        <v>0</v>
      </c>
      <c r="G989" s="142">
        <f>VLOOKUP(C989,'[8]Resumen Peso'!$B$1:$D$65536,3,0)*$C$14</f>
        <v>9034.2492253014261</v>
      </c>
      <c r="H989" s="148"/>
      <c r="I989" s="144"/>
      <c r="J989" s="111">
        <f>+VLOOKUP(C989,'[8]Resumen Peso'!$B$1:$D$65536,3,0)</f>
        <v>5609.2685830416594</v>
      </c>
      <c r="N989" s="118"/>
      <c r="O989" s="118"/>
      <c r="P989" s="118"/>
      <c r="Q989" s="118"/>
      <c r="R989" s="118"/>
    </row>
    <row r="990" spans="1:18" x14ac:dyDescent="0.2">
      <c r="A990" s="114"/>
      <c r="B990" s="139">
        <f t="shared" si="15"/>
        <v>974</v>
      </c>
      <c r="C990" s="115" t="s">
        <v>6045</v>
      </c>
      <c r="D990" s="112" t="str">
        <f>+"Torre de ángulo menor tipo A"&amp;IF(MID(C990,3,3)="220","C",IF(MID(C990,3,3)="138","S",""))&amp;IF(MID(C990,10,1)="D",2,1)&amp;" (30°)Tipo A"&amp;IF(MID(C990,3,3)="220","C",IF(MID(C990,3,3)="138","S",""))&amp;IF(MID(C990,10,1)="D",2,1)&amp;RIGHT(C990,2)</f>
        <v>Torre de ángulo menor tipo A2 (30°)Tipo A2+3</v>
      </c>
      <c r="E990" s="140" t="s">
        <v>5072</v>
      </c>
      <c r="F990" s="141">
        <v>0</v>
      </c>
      <c r="G990" s="142">
        <f>VLOOKUP(C990,'[8]Resumen Peso'!$B$1:$D$65536,3,0)*$C$14</f>
        <v>9928.6398986062668</v>
      </c>
      <c r="H990" s="148"/>
      <c r="I990" s="144"/>
      <c r="J990" s="111">
        <f>+VLOOKUP(C990,'[8]Resumen Peso'!$B$1:$D$65536,3,0)</f>
        <v>6164.5861727627835</v>
      </c>
      <c r="N990" s="118"/>
      <c r="O990" s="118"/>
      <c r="P990" s="118"/>
      <c r="Q990" s="118"/>
      <c r="R990" s="118"/>
    </row>
    <row r="991" spans="1:18" x14ac:dyDescent="0.2">
      <c r="A991" s="114"/>
      <c r="B991" s="139">
        <f t="shared" si="15"/>
        <v>975</v>
      </c>
      <c r="C991" s="115" t="s">
        <v>6046</v>
      </c>
      <c r="D991" s="112" t="str">
        <f>+"Torre de ángulo mayor tipo B"&amp;IF(MID(C991,3,3)="220","C",IF(MID(C991,3,3)="138","S",""))&amp;IF(MID(C991,10,1)="D",2,1)&amp;" (65°)Tipo B"&amp;IF(MID(C991,3,3)="220","C",IF(MID(C991,3,3)="138","S",""))&amp;IF(MID(C991,10,1)="D",2,1)&amp;RIGHT(C991,2)</f>
        <v>Torre de ángulo mayor tipo B2 (65°)Tipo B2-3</v>
      </c>
      <c r="E991" s="140" t="s">
        <v>5072</v>
      </c>
      <c r="F991" s="141">
        <v>0</v>
      </c>
      <c r="G991" s="142">
        <f>VLOOKUP(C991,'[8]Resumen Peso'!$B$1:$D$65536,3,0)*$C$14</f>
        <v>10984.671359050202</v>
      </c>
      <c r="H991" s="148"/>
      <c r="I991" s="144"/>
      <c r="J991" s="111">
        <f>+VLOOKUP(C991,'[8]Resumen Peso'!$B$1:$D$65536,3,0)</f>
        <v>6820.2647959716896</v>
      </c>
      <c r="N991" s="118"/>
      <c r="O991" s="118"/>
      <c r="P991" s="118"/>
      <c r="Q991" s="118"/>
      <c r="R991" s="118"/>
    </row>
    <row r="992" spans="1:18" x14ac:dyDescent="0.2">
      <c r="A992" s="114"/>
      <c r="B992" s="139">
        <f t="shared" si="15"/>
        <v>976</v>
      </c>
      <c r="C992" s="115" t="s">
        <v>6047</v>
      </c>
      <c r="D992" s="112" t="str">
        <f>+"Torre de ángulo mayor tipo B"&amp;IF(MID(C992,3,3)="220","C",IF(MID(C992,3,3)="138","S",""))&amp;IF(MID(C992,10,1)="D",2,1)&amp;" (65°)Tipo B"&amp;IF(MID(C992,3,3)="220","C",IF(MID(C992,3,3)="138","S",""))&amp;IF(MID(C992,10,1)="D",2,1)&amp;RIGHT(C992,2)</f>
        <v>Torre de ángulo mayor tipo B2 (65°)Tipo B2±0</v>
      </c>
      <c r="E992" s="140" t="s">
        <v>5072</v>
      </c>
      <c r="F992" s="141">
        <v>0</v>
      </c>
      <c r="G992" s="142">
        <f>VLOOKUP(C992,'[8]Resumen Peso'!$B$1:$D$65536,3,0)*$C$14</f>
        <v>12232.373451058131</v>
      </c>
      <c r="H992" s="148"/>
      <c r="I992" s="144"/>
      <c r="J992" s="111">
        <f>+VLOOKUP(C992,'[8]Resumen Peso'!$B$1:$D$65536,3,0)</f>
        <v>7594.949661438407</v>
      </c>
      <c r="N992" s="118"/>
      <c r="O992" s="118"/>
      <c r="P992" s="118"/>
      <c r="Q992" s="118"/>
      <c r="R992" s="118"/>
    </row>
    <row r="993" spans="1:18" x14ac:dyDescent="0.2">
      <c r="A993" s="114"/>
      <c r="B993" s="139">
        <f t="shared" si="15"/>
        <v>977</v>
      </c>
      <c r="C993" s="115" t="s">
        <v>6048</v>
      </c>
      <c r="D993" s="112" t="str">
        <f>+"Torre de ángulo mayor tipo B"&amp;IF(MID(C993,3,3)="220","C",IF(MID(C993,3,3)="138","S",""))&amp;IF(MID(C993,10,1)="D",2,1)&amp;" (65°)Tipo B"&amp;IF(MID(C993,3,3)="220","C",IF(MID(C993,3,3)="138","S",""))&amp;IF(MID(C993,10,1)="D",2,1)&amp;RIGHT(C993,2)</f>
        <v>Torre de ángulo mayor tipo B2 (65°)Tipo B2+3</v>
      </c>
      <c r="E993" s="140" t="s">
        <v>5072</v>
      </c>
      <c r="F993" s="141">
        <v>0</v>
      </c>
      <c r="G993" s="142">
        <f>VLOOKUP(C993,'[8]Resumen Peso'!$B$1:$D$65536,3,0)*$C$14</f>
        <v>13700.258265185108</v>
      </c>
      <c r="H993" s="148"/>
      <c r="I993" s="144"/>
      <c r="J993" s="111">
        <f>+VLOOKUP(C993,'[8]Resumen Peso'!$B$1:$D$65536,3,0)</f>
        <v>8506.3436208110161</v>
      </c>
      <c r="N993" s="118"/>
      <c r="O993" s="118"/>
      <c r="P993" s="118"/>
      <c r="Q993" s="118"/>
      <c r="R993" s="118"/>
    </row>
    <row r="994" spans="1:18" x14ac:dyDescent="0.2">
      <c r="A994" s="114"/>
      <c r="B994" s="139">
        <f t="shared" si="15"/>
        <v>978</v>
      </c>
      <c r="C994" s="115" t="s">
        <v>6049</v>
      </c>
      <c r="D994" s="112" t="str">
        <f>+"Torre de anclaje, retención intermedia y terminal (15°) Tipo R"&amp;IF(MID(C994,3,3)="220","C",IF(MID(C994,3,3)="138","S",""))&amp;IF(MID(C994,10,1)="D",2,1)&amp;RIGHT(C994,2)</f>
        <v>Torre de anclaje, retención intermedia y terminal (15°) Tipo R2-3</v>
      </c>
      <c r="E994" s="140" t="s">
        <v>5072</v>
      </c>
      <c r="F994" s="141">
        <v>0</v>
      </c>
      <c r="G994" s="142">
        <f>VLOOKUP(C994,'[8]Resumen Peso'!$B$1:$D$65536,3,0)*$C$14</f>
        <v>14143.473852437297</v>
      </c>
      <c r="H994" s="148"/>
      <c r="I994" s="144"/>
      <c r="J994" s="111">
        <f>+VLOOKUP(C994,'[8]Resumen Peso'!$B$1:$D$65536,3,0)</f>
        <v>8781.5314318939145</v>
      </c>
      <c r="N994" s="118"/>
      <c r="O994" s="118"/>
      <c r="P994" s="118"/>
      <c r="Q994" s="118"/>
      <c r="R994" s="118"/>
    </row>
    <row r="995" spans="1:18" x14ac:dyDescent="0.2">
      <c r="A995" s="114"/>
      <c r="B995" s="139">
        <f t="shared" si="15"/>
        <v>979</v>
      </c>
      <c r="C995" s="115" t="s">
        <v>6050</v>
      </c>
      <c r="D995" s="112" t="str">
        <f>+"Torre de anclaje, retención intermedia y terminal (15°) Tipo R"&amp;IF(MID(C995,3,3)="220","C",IF(MID(C995,3,3)="138","S",""))&amp;IF(MID(C995,10,1)="D",2,1)&amp;RIGHT(C995,2)</f>
        <v>Torre de anclaje, retención intermedia y terminal (15°) Tipo R2±0</v>
      </c>
      <c r="E995" s="140" t="s">
        <v>5072</v>
      </c>
      <c r="F995" s="141">
        <v>0</v>
      </c>
      <c r="G995" s="142">
        <f>VLOOKUP(C995,'[8]Resumen Peso'!$B$1:$D$65536,3,0)*$C$14</f>
        <v>15767.529378413932</v>
      </c>
      <c r="H995" s="148"/>
      <c r="I995" s="144"/>
      <c r="J995" s="111">
        <f>+VLOOKUP(C995,'[8]Resumen Peso'!$B$1:$D$65536,3,0)</f>
        <v>9789.8901135941069</v>
      </c>
      <c r="N995" s="118"/>
      <c r="O995" s="118"/>
      <c r="P995" s="118"/>
      <c r="Q995" s="118"/>
      <c r="R995" s="118"/>
    </row>
    <row r="996" spans="1:18" x14ac:dyDescent="0.2">
      <c r="A996" s="114"/>
      <c r="B996" s="139">
        <f t="shared" si="15"/>
        <v>980</v>
      </c>
      <c r="C996" s="115" t="s">
        <v>6051</v>
      </c>
      <c r="D996" s="112" t="str">
        <f>+"Torre de anclaje, retención intermedia y terminal (15°) Tipo R"&amp;IF(MID(C996,3,3)="220","C",IF(MID(C996,3,3)="138","S",""))&amp;IF(MID(C996,10,1)="D",2,1)&amp;RIGHT(C996,2)</f>
        <v>Torre de anclaje, retención intermedia y terminal (15°) Tipo R2+3</v>
      </c>
      <c r="E996" s="140" t="s">
        <v>5072</v>
      </c>
      <c r="F996" s="141">
        <v>0</v>
      </c>
      <c r="G996" s="142">
        <f>VLOOKUP(C996,'[8]Resumen Peso'!$B$1:$D$65536,3,0)*$C$14</f>
        <v>17391.584904390565</v>
      </c>
      <c r="H996" s="148"/>
      <c r="I996" s="144"/>
      <c r="J996" s="111">
        <f>+VLOOKUP(C996,'[8]Resumen Peso'!$B$1:$D$65536,3,0)</f>
        <v>10798.248795294299</v>
      </c>
      <c r="N996" s="118"/>
      <c r="O996" s="118"/>
      <c r="P996" s="118"/>
      <c r="Q996" s="118"/>
      <c r="R996" s="118"/>
    </row>
    <row r="997" spans="1:18" x14ac:dyDescent="0.2">
      <c r="A997" s="114"/>
      <c r="B997" s="139">
        <f t="shared" si="15"/>
        <v>981</v>
      </c>
      <c r="C997" s="115" t="s">
        <v>6052</v>
      </c>
      <c r="D997" s="112" t="str">
        <f>+"Torre de suspensión tipo S"&amp;IF(MID(C997,3,3)="220","C",IF(MID(C997,3,3)="138","S",""))&amp;IF(MID(C997,10,1)="D",2,1)&amp;" (5°)Tipo S"&amp;IF(MID(C997,3,3)="220","C",IF(MID(C997,3,3)="138","S",""))&amp;IF(MID(C997,10,1)="D",2,1)&amp;RIGHT(C997,2)</f>
        <v>Torre de suspensión tipo S2 (5°)Tipo S2-6</v>
      </c>
      <c r="E997" s="140" t="s">
        <v>5072</v>
      </c>
      <c r="F997" s="141">
        <v>0</v>
      </c>
      <c r="G997" s="142">
        <f>VLOOKUP(C997,'[8]Resumen Peso'!$B$1:$D$65536,3,0)*$C$14</f>
        <v>3713.1706865425585</v>
      </c>
      <c r="H997" s="148"/>
      <c r="I997" s="144"/>
      <c r="J997" s="111">
        <f>+VLOOKUP(C997,'[8]Resumen Peso'!$B$1:$D$65536,3,0)</f>
        <v>2305.4679095151346</v>
      </c>
      <c r="N997" s="118"/>
      <c r="O997" s="118"/>
      <c r="P997" s="118"/>
      <c r="Q997" s="118"/>
      <c r="R997" s="118"/>
    </row>
    <row r="998" spans="1:18" x14ac:dyDescent="0.2">
      <c r="A998" s="114"/>
      <c r="B998" s="139">
        <f t="shared" si="15"/>
        <v>982</v>
      </c>
      <c r="C998" s="115" t="s">
        <v>6053</v>
      </c>
      <c r="D998" s="112" t="str">
        <f>+"Torre de suspensión tipo S"&amp;IF(MID(C998,3,3)="220","C",IF(MID(C998,3,3)="138","S",""))&amp;IF(MID(C998,10,1)="D",2,1)&amp;" (5°)Tipo S"&amp;IF(MID(C998,3,3)="220","C",IF(MID(C998,3,3)="138","S",""))&amp;IF(MID(C998,10,1)="D",2,1)&amp;RIGHT(C998,2)</f>
        <v>Torre de suspensión tipo S2 (5°)Tipo S2-3</v>
      </c>
      <c r="E998" s="140" t="s">
        <v>5072</v>
      </c>
      <c r="F998" s="141">
        <v>0</v>
      </c>
      <c r="G998" s="142">
        <f>VLOOKUP(C998,'[8]Resumen Peso'!$B$1:$D$65536,3,0)*$C$14</f>
        <v>4248.4024972153593</v>
      </c>
      <c r="H998" s="148"/>
      <c r="I998" s="144"/>
      <c r="J998" s="111">
        <f>+VLOOKUP(C998,'[8]Resumen Peso'!$B$1:$D$65536,3,0)</f>
        <v>2637.7876081839827</v>
      </c>
      <c r="N998" s="118"/>
      <c r="O998" s="118"/>
      <c r="P998" s="118"/>
      <c r="Q998" s="118"/>
      <c r="R998" s="118"/>
    </row>
    <row r="999" spans="1:18" x14ac:dyDescent="0.2">
      <c r="A999" s="114"/>
      <c r="B999" s="139">
        <f t="shared" si="15"/>
        <v>983</v>
      </c>
      <c r="C999" s="115" t="s">
        <v>6054</v>
      </c>
      <c r="D999" s="112" t="str">
        <f>+"Torre de suspensión tipo S"&amp;IF(MID(C999,3,3)="220","C",IF(MID(C999,3,3)="138","S",""))&amp;IF(MID(C999,10,1)="D",2,1)&amp;" (5°)Tipo S"&amp;IF(MID(C999,3,3)="220","C",IF(MID(C999,3,3)="138","S",""))&amp;IF(MID(C999,10,1)="D",2,1)&amp;RIGHT(C999,2)</f>
        <v>Torre de suspensión tipo S2 (5°)Tipo S2±0</v>
      </c>
      <c r="E999" s="140" t="s">
        <v>5072</v>
      </c>
      <c r="F999" s="141">
        <v>0</v>
      </c>
      <c r="G999" s="142">
        <f>VLOOKUP(C999,'[8]Resumen Peso'!$B$1:$D$65536,3,0)*$C$14</f>
        <v>4778.8554524357251</v>
      </c>
      <c r="H999" s="148"/>
      <c r="I999" s="144"/>
      <c r="J999" s="111">
        <f>+VLOOKUP(C999,'[8]Resumen Peso'!$B$1:$D$65536,3,0)</f>
        <v>2967.1401666861448</v>
      </c>
      <c r="N999" s="118"/>
      <c r="O999" s="118"/>
      <c r="P999" s="118"/>
      <c r="Q999" s="118"/>
      <c r="R999" s="118"/>
    </row>
    <row r="1000" spans="1:18" x14ac:dyDescent="0.2">
      <c r="A1000" s="114"/>
      <c r="B1000" s="139">
        <f t="shared" si="15"/>
        <v>984</v>
      </c>
      <c r="C1000" s="115" t="s">
        <v>6055</v>
      </c>
      <c r="D1000" s="112" t="str">
        <f>+"Torre de suspensión tipo S"&amp;IF(MID(C1000,3,3)="220","C",IF(MID(C1000,3,3)="138","S",""))&amp;IF(MID(C1000,10,1)="D",2,1)&amp;" (5°)Tipo S"&amp;IF(MID(C1000,3,3)="220","C",IF(MID(C1000,3,3)="138","S",""))&amp;IF(MID(C1000,10,1)="D",2,1)&amp;RIGHT(C1000,2)</f>
        <v>Torre de suspensión tipo S2 (5°)Tipo S2+3</v>
      </c>
      <c r="E1000" s="140" t="s">
        <v>5072</v>
      </c>
      <c r="F1000" s="141">
        <v>0</v>
      </c>
      <c r="G1000" s="142">
        <f>VLOOKUP(C1000,'[8]Resumen Peso'!$B$1:$D$65536,3,0)*$C$14</f>
        <v>5304.5295522036549</v>
      </c>
      <c r="H1000" s="148"/>
      <c r="I1000" s="144"/>
      <c r="J1000" s="111">
        <f>+VLOOKUP(C1000,'[8]Resumen Peso'!$B$1:$D$65536,3,0)</f>
        <v>3293.5255850216208</v>
      </c>
      <c r="N1000" s="118"/>
      <c r="O1000" s="118"/>
      <c r="P1000" s="118"/>
      <c r="Q1000" s="118"/>
      <c r="R1000" s="118"/>
    </row>
    <row r="1001" spans="1:18" x14ac:dyDescent="0.2">
      <c r="A1001" s="114"/>
      <c r="B1001" s="139">
        <f t="shared" si="15"/>
        <v>985</v>
      </c>
      <c r="C1001" s="115" t="s">
        <v>6056</v>
      </c>
      <c r="D1001" s="112" t="str">
        <f>+"Torre de suspensión tipo S"&amp;IF(MID(C1001,3,3)="220","C",IF(MID(C1001,3,3)="138","S",""))&amp;IF(MID(C1001,10,1)="D",2,1)&amp;" (5°)Tipo S"&amp;IF(MID(C1001,3,3)="220","C",IF(MID(C1001,3,3)="138","S",""))&amp;IF(MID(C1001,10,1)="D",2,1)&amp;RIGHT(C1001,2)</f>
        <v>Torre de suspensión tipo S2 (5°)Tipo S2+6</v>
      </c>
      <c r="E1001" s="140" t="s">
        <v>5072</v>
      </c>
      <c r="F1001" s="141">
        <v>0</v>
      </c>
      <c r="G1001" s="142">
        <f>VLOOKUP(C1001,'[8]Resumen Peso'!$B$1:$D$65536,3,0)*$C$14</f>
        <v>5830.2036519715839</v>
      </c>
      <c r="H1001" s="148"/>
      <c r="I1001" s="144"/>
      <c r="J1001" s="111">
        <f>+VLOOKUP(C1001,'[8]Resumen Peso'!$B$1:$D$65536,3,0)</f>
        <v>3619.9110033570964</v>
      </c>
      <c r="N1001" s="118"/>
      <c r="O1001" s="118"/>
      <c r="P1001" s="118"/>
      <c r="Q1001" s="118"/>
      <c r="R1001" s="118"/>
    </row>
    <row r="1002" spans="1:18" x14ac:dyDescent="0.2">
      <c r="A1002" s="114"/>
      <c r="B1002" s="139">
        <f t="shared" si="15"/>
        <v>986</v>
      </c>
      <c r="C1002" s="115" t="s">
        <v>6057</v>
      </c>
      <c r="D1002" s="112" t="str">
        <f>+"Torre de ángulo menor tipo A"&amp;IF(MID(C1002,3,3)="220","C",IF(MID(C1002,3,3)="138","S",""))&amp;IF(MID(C1002,10,1)="D",2,1)&amp;" (30°)Tipo A"&amp;IF(MID(C1002,3,3)="220","C",IF(MID(C1002,3,3)="138","S",""))&amp;IF(MID(C1002,10,1)="D",2,1)&amp;RIGHT(C1002,2)</f>
        <v>Torre de ángulo menor tipo A2 (30°)Tipo A2-3</v>
      </c>
      <c r="E1002" s="140" t="s">
        <v>5072</v>
      </c>
      <c r="F1002" s="141">
        <v>0</v>
      </c>
      <c r="G1002" s="142">
        <f>VLOOKUP(C1002,'[8]Resumen Peso'!$B$1:$D$65536,3,0)*$C$14</f>
        <v>6536.126621694485</v>
      </c>
      <c r="H1002" s="148"/>
      <c r="I1002" s="144"/>
      <c r="J1002" s="111">
        <f>+VLOOKUP(C1002,'[8]Resumen Peso'!$B$1:$D$65536,3,0)</f>
        <v>4058.2110144996409</v>
      </c>
      <c r="N1002" s="118"/>
      <c r="O1002" s="118"/>
      <c r="P1002" s="118"/>
      <c r="Q1002" s="118"/>
      <c r="R1002" s="118"/>
    </row>
    <row r="1003" spans="1:18" x14ac:dyDescent="0.2">
      <c r="A1003" s="114"/>
      <c r="B1003" s="139">
        <f t="shared" si="15"/>
        <v>987</v>
      </c>
      <c r="C1003" s="115" t="s">
        <v>6058</v>
      </c>
      <c r="D1003" s="112" t="str">
        <f>+"Torre de ángulo menor tipo A"&amp;IF(MID(C1003,3,3)="220","C",IF(MID(C1003,3,3)="138","S",""))&amp;IF(MID(C1003,10,1)="D",2,1)&amp;" (30°)Tipo A"&amp;IF(MID(C1003,3,3)="220","C",IF(MID(C1003,3,3)="138","S",""))&amp;IF(MID(C1003,10,1)="D",2,1)&amp;RIGHT(C1003,2)</f>
        <v>Torre de ángulo menor tipo A2 (30°)Tipo A2±0</v>
      </c>
      <c r="E1003" s="140" t="s">
        <v>5072</v>
      </c>
      <c r="F1003" s="141">
        <v>0</v>
      </c>
      <c r="G1003" s="142">
        <f>VLOOKUP(C1003,'[8]Resumen Peso'!$B$1:$D$65536,3,0)*$C$14</f>
        <v>7254.3025767974304</v>
      </c>
      <c r="H1003" s="148"/>
      <c r="I1003" s="144"/>
      <c r="J1003" s="111">
        <f>+VLOOKUP(C1003,'[8]Resumen Peso'!$B$1:$D$65536,3,0)</f>
        <v>4504.1187730295678</v>
      </c>
      <c r="N1003" s="118"/>
      <c r="O1003" s="118"/>
      <c r="P1003" s="118"/>
      <c r="Q1003" s="118"/>
      <c r="R1003" s="118"/>
    </row>
    <row r="1004" spans="1:18" x14ac:dyDescent="0.2">
      <c r="A1004" s="114"/>
      <c r="B1004" s="139">
        <f t="shared" si="15"/>
        <v>988</v>
      </c>
      <c r="C1004" s="115" t="s">
        <v>6059</v>
      </c>
      <c r="D1004" s="112" t="str">
        <f>+"Torre de ángulo menor tipo A"&amp;IF(MID(C1004,3,3)="220","C",IF(MID(C1004,3,3)="138","S",""))&amp;IF(MID(C1004,10,1)="D",2,1)&amp;" (30°)Tipo A"&amp;IF(MID(C1004,3,3)="220","C",IF(MID(C1004,3,3)="138","S",""))&amp;IF(MID(C1004,10,1)="D",2,1)&amp;RIGHT(C1004,2)</f>
        <v>Torre de ángulo menor tipo A2 (30°)Tipo A2+3</v>
      </c>
      <c r="E1004" s="140" t="s">
        <v>5072</v>
      </c>
      <c r="F1004" s="141">
        <v>0</v>
      </c>
      <c r="G1004" s="142">
        <f>VLOOKUP(C1004,'[8]Resumen Peso'!$B$1:$D$65536,3,0)*$C$14</f>
        <v>7972.4785319003768</v>
      </c>
      <c r="H1004" s="148"/>
      <c r="I1004" s="144"/>
      <c r="J1004" s="111">
        <f>+VLOOKUP(C1004,'[8]Resumen Peso'!$B$1:$D$65536,3,0)</f>
        <v>4950.0265315594952</v>
      </c>
      <c r="N1004" s="118"/>
      <c r="O1004" s="118"/>
      <c r="P1004" s="118"/>
      <c r="Q1004" s="118"/>
      <c r="R1004" s="118"/>
    </row>
    <row r="1005" spans="1:18" x14ac:dyDescent="0.2">
      <c r="A1005" s="114"/>
      <c r="B1005" s="139">
        <f t="shared" si="15"/>
        <v>989</v>
      </c>
      <c r="C1005" s="115" t="s">
        <v>6060</v>
      </c>
      <c r="D1005" s="112" t="str">
        <f>+"Torre de ángulo mayor tipo B"&amp;IF(MID(C1005,3,3)="220","C",IF(MID(C1005,3,3)="138","S",""))&amp;IF(MID(C1005,10,1)="D",2,1)&amp;" (65°)Tipo B"&amp;IF(MID(C1005,3,3)="220","C",IF(MID(C1005,3,3)="138","S",""))&amp;IF(MID(C1005,10,1)="D",2,1)&amp;RIGHT(C1005,2)</f>
        <v>Torre de ángulo mayor tipo B2 (65°)Tipo B2-3</v>
      </c>
      <c r="E1005" s="140" t="s">
        <v>5072</v>
      </c>
      <c r="F1005" s="141">
        <v>0</v>
      </c>
      <c r="G1005" s="142">
        <f>VLOOKUP(C1005,'[8]Resumen Peso'!$B$1:$D$65536,3,0)*$C$14</f>
        <v>8820.4484687073818</v>
      </c>
      <c r="H1005" s="148"/>
      <c r="I1005" s="144"/>
      <c r="J1005" s="111">
        <f>+VLOOKUP(C1005,'[8]Resumen Peso'!$B$1:$D$65536,3,0)</f>
        <v>5476.521983176468</v>
      </c>
      <c r="N1005" s="118"/>
      <c r="O1005" s="118"/>
      <c r="P1005" s="118"/>
      <c r="Q1005" s="118"/>
      <c r="R1005" s="118"/>
    </row>
    <row r="1006" spans="1:18" x14ac:dyDescent="0.2">
      <c r="A1006" s="114"/>
      <c r="B1006" s="139">
        <f t="shared" si="15"/>
        <v>990</v>
      </c>
      <c r="C1006" s="115" t="s">
        <v>6061</v>
      </c>
      <c r="D1006" s="112" t="str">
        <f>+"Torre de ángulo mayor tipo B"&amp;IF(MID(C1006,3,3)="220","C",IF(MID(C1006,3,3)="138","S",""))&amp;IF(MID(C1006,10,1)="D",2,1)&amp;" (65°)Tipo B"&amp;IF(MID(C1006,3,3)="220","C",IF(MID(C1006,3,3)="138","S",""))&amp;IF(MID(C1006,10,1)="D",2,1)&amp;RIGHT(C1006,2)</f>
        <v>Torre de ángulo mayor tipo B2 (65°)Tipo B2±0</v>
      </c>
      <c r="E1006" s="140" t="s">
        <v>5072</v>
      </c>
      <c r="F1006" s="141">
        <v>0</v>
      </c>
      <c r="G1006" s="142">
        <f>VLOOKUP(C1006,'[8]Resumen Peso'!$B$1:$D$65536,3,0)*$C$14</f>
        <v>9822.3256889837212</v>
      </c>
      <c r="H1006" s="148"/>
      <c r="I1006" s="144"/>
      <c r="J1006" s="111">
        <f>+VLOOKUP(C1006,'[8]Resumen Peso'!$B$1:$D$65536,3,0)</f>
        <v>6098.5768186820351</v>
      </c>
      <c r="N1006" s="118"/>
      <c r="O1006" s="118"/>
      <c r="P1006" s="118"/>
      <c r="Q1006" s="118"/>
      <c r="R1006" s="118"/>
    </row>
    <row r="1007" spans="1:18" x14ac:dyDescent="0.2">
      <c r="A1007" s="114"/>
      <c r="B1007" s="139">
        <f t="shared" si="15"/>
        <v>991</v>
      </c>
      <c r="C1007" s="115" t="s">
        <v>6062</v>
      </c>
      <c r="D1007" s="112" t="str">
        <f>+"Torre de ángulo mayor tipo B"&amp;IF(MID(C1007,3,3)="220","C",IF(MID(C1007,3,3)="138","S",""))&amp;IF(MID(C1007,10,1)="D",2,1)&amp;" (65°)Tipo B"&amp;IF(MID(C1007,3,3)="220","C",IF(MID(C1007,3,3)="138","S",""))&amp;IF(MID(C1007,10,1)="D",2,1)&amp;RIGHT(C1007,2)</f>
        <v>Torre de ángulo mayor tipo B2 (65°)Tipo B2+3</v>
      </c>
      <c r="E1007" s="140" t="s">
        <v>5072</v>
      </c>
      <c r="F1007" s="141">
        <v>0</v>
      </c>
      <c r="G1007" s="142">
        <f>VLOOKUP(C1007,'[8]Resumen Peso'!$B$1:$D$65536,3,0)*$C$14</f>
        <v>11001.004771661768</v>
      </c>
      <c r="H1007" s="148"/>
      <c r="I1007" s="144"/>
      <c r="J1007" s="111">
        <f>+VLOOKUP(C1007,'[8]Resumen Peso'!$B$1:$D$65536,3,0)</f>
        <v>6830.4060369238796</v>
      </c>
      <c r="N1007" s="118"/>
      <c r="O1007" s="118"/>
      <c r="P1007" s="118"/>
      <c r="Q1007" s="118"/>
      <c r="R1007" s="118"/>
    </row>
    <row r="1008" spans="1:18" x14ac:dyDescent="0.2">
      <c r="A1008" s="114"/>
      <c r="B1008" s="139">
        <f t="shared" si="15"/>
        <v>992</v>
      </c>
      <c r="C1008" s="115" t="s">
        <v>6063</v>
      </c>
      <c r="D1008" s="112" t="str">
        <f>+"Torre de anclaje, retención intermedia y terminal (15°) Tipo R"&amp;IF(MID(C1008,3,3)="220","C",IF(MID(C1008,3,3)="138","S",""))&amp;IF(MID(C1008,10,1)="D",2,1)&amp;RIGHT(C1008,2)</f>
        <v>Torre de anclaje, retención intermedia y terminal (15°) Tipo R2-3</v>
      </c>
      <c r="E1008" s="140" t="s">
        <v>5072</v>
      </c>
      <c r="F1008" s="141">
        <v>0</v>
      </c>
      <c r="G1008" s="142">
        <f>VLOOKUP(C1008,'[8]Resumen Peso'!$B$1:$D$65536,3,0)*$C$14</f>
        <v>11356.897098350715</v>
      </c>
      <c r="H1008" s="148"/>
      <c r="I1008" s="144"/>
      <c r="J1008" s="111">
        <f>+VLOOKUP(C1008,'[8]Resumen Peso'!$B$1:$D$65536,3,0)</f>
        <v>7051.3757707951854</v>
      </c>
      <c r="N1008" s="118"/>
      <c r="O1008" s="118"/>
      <c r="P1008" s="118"/>
      <c r="Q1008" s="118"/>
      <c r="R1008" s="118"/>
    </row>
    <row r="1009" spans="1:18" x14ac:dyDescent="0.2">
      <c r="A1009" s="114"/>
      <c r="B1009" s="139">
        <f t="shared" si="15"/>
        <v>993</v>
      </c>
      <c r="C1009" s="115" t="s">
        <v>6064</v>
      </c>
      <c r="D1009" s="112" t="str">
        <f>+"Torre de anclaje, retención intermedia y terminal (15°) Tipo R"&amp;IF(MID(C1009,3,3)="220","C",IF(MID(C1009,3,3)="138","S",""))&amp;IF(MID(C1009,10,1)="D",2,1)&amp;RIGHT(C1009,2)</f>
        <v>Torre de anclaje, retención intermedia y terminal (15°) Tipo R2±0</v>
      </c>
      <c r="E1009" s="140" t="s">
        <v>5072</v>
      </c>
      <c r="F1009" s="141">
        <v>0</v>
      </c>
      <c r="G1009" s="142">
        <f>VLOOKUP(C1009,'[8]Resumen Peso'!$B$1:$D$65536,3,0)*$C$14</f>
        <v>12660.977813100017</v>
      </c>
      <c r="H1009" s="148"/>
      <c r="I1009" s="144"/>
      <c r="J1009" s="111">
        <f>+VLOOKUP(C1009,'[8]Resumen Peso'!$B$1:$D$65536,3,0)</f>
        <v>7861.0655192811428</v>
      </c>
      <c r="N1009" s="118"/>
      <c r="O1009" s="118"/>
      <c r="P1009" s="118"/>
      <c r="Q1009" s="118"/>
      <c r="R1009" s="118"/>
    </row>
    <row r="1010" spans="1:18" x14ac:dyDescent="0.2">
      <c r="A1010" s="114"/>
      <c r="B1010" s="139">
        <f t="shared" si="15"/>
        <v>994</v>
      </c>
      <c r="C1010" s="115" t="s">
        <v>6065</v>
      </c>
      <c r="D1010" s="112" t="str">
        <f>+"Torre de anclaje, retención intermedia y terminal (15°) Tipo R"&amp;IF(MID(C1010,3,3)="220","C",IF(MID(C1010,3,3)="138","S",""))&amp;IF(MID(C1010,10,1)="D",2,1)&amp;RIGHT(C1010,2)</f>
        <v>Torre de anclaje, retención intermedia y terminal (15°) Tipo R2+3</v>
      </c>
      <c r="E1010" s="140" t="s">
        <v>5072</v>
      </c>
      <c r="F1010" s="141">
        <v>0</v>
      </c>
      <c r="G1010" s="142">
        <f>VLOOKUP(C1010,'[8]Resumen Peso'!$B$1:$D$65536,3,0)*$C$14</f>
        <v>13965.058527849318</v>
      </c>
      <c r="H1010" s="148"/>
      <c r="I1010" s="144"/>
      <c r="J1010" s="111">
        <f>+VLOOKUP(C1010,'[8]Resumen Peso'!$B$1:$D$65536,3,0)</f>
        <v>8670.755267767101</v>
      </c>
      <c r="N1010" s="118"/>
      <c r="O1010" s="118"/>
      <c r="P1010" s="118"/>
      <c r="Q1010" s="118"/>
      <c r="R1010" s="118"/>
    </row>
    <row r="1011" spans="1:18" x14ac:dyDescent="0.2">
      <c r="A1011" s="114"/>
      <c r="B1011" s="139">
        <f t="shared" si="15"/>
        <v>995</v>
      </c>
      <c r="C1011" s="115" t="s">
        <v>6066</v>
      </c>
      <c r="D1011" s="112" t="str">
        <f>+"Torre de suspensión tipo S"&amp;IF(MID(C1011,3,3)="220","C",IF(MID(C1011,3,3)="138","S",""))&amp;IF(MID(C1011,10,1)="D",2,1)&amp;" (5°)Tipo S"&amp;IF(MID(C1011,3,3)="220","C",IF(MID(C1011,3,3)="138","S",""))&amp;IF(MID(C1011,10,1)="D",2,1)&amp;RIGHT(C1011,2)</f>
        <v>Torre de suspensión tipo S2 (5°)Tipo S2-6</v>
      </c>
      <c r="E1011" s="140" t="s">
        <v>5072</v>
      </c>
      <c r="F1011" s="141">
        <v>0</v>
      </c>
      <c r="G1011" s="142">
        <f>VLOOKUP(C1011,'[8]Resumen Peso'!$B$1:$D$65536,3,0)*$C$14</f>
        <v>3277.9418740105057</v>
      </c>
      <c r="H1011" s="148"/>
      <c r="I1011" s="144"/>
      <c r="J1011" s="111">
        <f>+VLOOKUP(C1011,'[8]Resumen Peso'!$B$1:$D$65536,3,0)</f>
        <v>2035.2390013139534</v>
      </c>
      <c r="N1011" s="118"/>
      <c r="O1011" s="118"/>
      <c r="P1011" s="118"/>
      <c r="Q1011" s="118"/>
      <c r="R1011" s="118"/>
    </row>
    <row r="1012" spans="1:18" x14ac:dyDescent="0.2">
      <c r="A1012" s="114"/>
      <c r="B1012" s="139">
        <f t="shared" si="15"/>
        <v>996</v>
      </c>
      <c r="C1012" s="115" t="s">
        <v>6067</v>
      </c>
      <c r="D1012" s="112" t="str">
        <f>+"Torre de suspensión tipo S"&amp;IF(MID(C1012,3,3)="220","C",IF(MID(C1012,3,3)="138","S",""))&amp;IF(MID(C1012,10,1)="D",2,1)&amp;" (5°)Tipo S"&amp;IF(MID(C1012,3,3)="220","C",IF(MID(C1012,3,3)="138","S",""))&amp;IF(MID(C1012,10,1)="D",2,1)&amp;RIGHT(C1012,2)</f>
        <v>Torre de suspensión tipo S2 (5°)Tipo S2-3</v>
      </c>
      <c r="E1012" s="140" t="s">
        <v>5072</v>
      </c>
      <c r="F1012" s="141">
        <v>0</v>
      </c>
      <c r="G1012" s="142">
        <f>VLOOKUP(C1012,'[8]Resumen Peso'!$B$1:$D$65536,3,0)*$C$14</f>
        <v>3750.4379999940024</v>
      </c>
      <c r="H1012" s="148"/>
      <c r="I1012" s="144"/>
      <c r="J1012" s="111">
        <f>+VLOOKUP(C1012,'[8]Resumen Peso'!$B$1:$D$65536,3,0)</f>
        <v>2328.6067852871361</v>
      </c>
      <c r="N1012" s="118"/>
      <c r="O1012" s="118"/>
      <c r="P1012" s="118"/>
      <c r="Q1012" s="118"/>
      <c r="R1012" s="118"/>
    </row>
    <row r="1013" spans="1:18" x14ac:dyDescent="0.2">
      <c r="A1013" s="114"/>
      <c r="B1013" s="139">
        <f t="shared" si="15"/>
        <v>997</v>
      </c>
      <c r="C1013" s="115" t="s">
        <v>6068</v>
      </c>
      <c r="D1013" s="112" t="str">
        <f>+"Torre de suspensión tipo S"&amp;IF(MID(C1013,3,3)="220","C",IF(MID(C1013,3,3)="138","S",""))&amp;IF(MID(C1013,10,1)="D",2,1)&amp;" (5°)Tipo S"&amp;IF(MID(C1013,3,3)="220","C",IF(MID(C1013,3,3)="138","S",""))&amp;IF(MID(C1013,10,1)="D",2,1)&amp;RIGHT(C1013,2)</f>
        <v>Torre de suspensión tipo S2 (5°)Tipo S2±0</v>
      </c>
      <c r="E1013" s="140" t="s">
        <v>5072</v>
      </c>
      <c r="F1013" s="141">
        <v>0</v>
      </c>
      <c r="G1013" s="142">
        <f>VLOOKUP(C1013,'[8]Resumen Peso'!$B$1:$D$65536,3,0)*$C$14</f>
        <v>4218.7154105669315</v>
      </c>
      <c r="H1013" s="148"/>
      <c r="I1013" s="144"/>
      <c r="J1013" s="111">
        <f>+VLOOKUP(C1013,'[8]Resumen Peso'!$B$1:$D$65536,3,0)</f>
        <v>2619.3552140462721</v>
      </c>
      <c r="N1013" s="118"/>
      <c r="O1013" s="118"/>
      <c r="P1013" s="118"/>
      <c r="Q1013" s="118"/>
      <c r="R1013" s="118"/>
    </row>
    <row r="1014" spans="1:18" x14ac:dyDescent="0.2">
      <c r="A1014" s="114"/>
      <c r="B1014" s="139">
        <f t="shared" si="15"/>
        <v>998</v>
      </c>
      <c r="C1014" s="115" t="s">
        <v>6069</v>
      </c>
      <c r="D1014" s="112" t="str">
        <f>+"Torre de suspensión tipo S"&amp;IF(MID(C1014,3,3)="220","C",IF(MID(C1014,3,3)="138","S",""))&amp;IF(MID(C1014,10,1)="D",2,1)&amp;" (5°)Tipo S"&amp;IF(MID(C1014,3,3)="220","C",IF(MID(C1014,3,3)="138","S",""))&amp;IF(MID(C1014,10,1)="D",2,1)&amp;RIGHT(C1014,2)</f>
        <v>Torre de suspensión tipo S2 (5°)Tipo S2+3</v>
      </c>
      <c r="E1014" s="140" t="s">
        <v>5072</v>
      </c>
      <c r="F1014" s="141">
        <v>0</v>
      </c>
      <c r="G1014" s="142">
        <f>VLOOKUP(C1014,'[8]Resumen Peso'!$B$1:$D$65536,3,0)*$C$14</f>
        <v>4682.7741057292942</v>
      </c>
      <c r="H1014" s="148"/>
      <c r="I1014" s="144"/>
      <c r="J1014" s="111">
        <f>+VLOOKUP(C1014,'[8]Resumen Peso'!$B$1:$D$65536,3,0)</f>
        <v>2907.4842875913623</v>
      </c>
      <c r="N1014" s="118"/>
      <c r="O1014" s="118"/>
      <c r="P1014" s="118"/>
      <c r="Q1014" s="118"/>
      <c r="R1014" s="118"/>
    </row>
    <row r="1015" spans="1:18" x14ac:dyDescent="0.2">
      <c r="A1015" s="114"/>
      <c r="B1015" s="139">
        <f t="shared" si="15"/>
        <v>999</v>
      </c>
      <c r="C1015" s="115" t="s">
        <v>6070</v>
      </c>
      <c r="D1015" s="112" t="str">
        <f>+"Torre de suspensión tipo S"&amp;IF(MID(C1015,3,3)="220","C",IF(MID(C1015,3,3)="138","S",""))&amp;IF(MID(C1015,10,1)="D",2,1)&amp;" (5°)Tipo S"&amp;IF(MID(C1015,3,3)="220","C",IF(MID(C1015,3,3)="138","S",""))&amp;IF(MID(C1015,10,1)="D",2,1)&amp;RIGHT(C1015,2)</f>
        <v>Torre de suspensión tipo S2 (5°)Tipo S2+6</v>
      </c>
      <c r="E1015" s="140" t="s">
        <v>5072</v>
      </c>
      <c r="F1015" s="141">
        <v>0</v>
      </c>
      <c r="G1015" s="142">
        <f>VLOOKUP(C1015,'[8]Resumen Peso'!$B$1:$D$65536,3,0)*$C$14</f>
        <v>5146.832800891656</v>
      </c>
      <c r="H1015" s="148"/>
      <c r="I1015" s="144"/>
      <c r="J1015" s="111">
        <f>+VLOOKUP(C1015,'[8]Resumen Peso'!$B$1:$D$65536,3,0)</f>
        <v>3195.6133611364517</v>
      </c>
      <c r="N1015" s="118"/>
      <c r="O1015" s="118"/>
      <c r="P1015" s="118"/>
      <c r="Q1015" s="118"/>
      <c r="R1015" s="118"/>
    </row>
    <row r="1016" spans="1:18" x14ac:dyDescent="0.2">
      <c r="A1016" s="114"/>
      <c r="B1016" s="139">
        <f t="shared" si="15"/>
        <v>1000</v>
      </c>
      <c r="C1016" s="115" t="s">
        <v>6071</v>
      </c>
      <c r="D1016" s="112" t="str">
        <f>+"Torre de ángulo menor tipo A"&amp;IF(MID(C1016,3,3)="220","C",IF(MID(C1016,3,3)="138","S",""))&amp;IF(MID(C1016,10,1)="D",2,1)&amp;" (30°)Tipo A"&amp;IF(MID(C1016,3,3)="220","C",IF(MID(C1016,3,3)="138","S",""))&amp;IF(MID(C1016,10,1)="D",2,1)&amp;RIGHT(C1016,2)</f>
        <v>Torre de ángulo menor tipo A2 (30°)Tipo A2-3</v>
      </c>
      <c r="E1016" s="140" t="s">
        <v>5072</v>
      </c>
      <c r="F1016" s="141">
        <v>0</v>
      </c>
      <c r="G1016" s="142">
        <f>VLOOKUP(C1016,'[8]Resumen Peso'!$B$1:$D$65536,3,0)*$C$14</f>
        <v>5770.013003909783</v>
      </c>
      <c r="H1016" s="148"/>
      <c r="I1016" s="144"/>
      <c r="J1016" s="111">
        <f>+VLOOKUP(C1016,'[8]Resumen Peso'!$B$1:$D$65536,3,0)</f>
        <v>3582.5392746449393</v>
      </c>
      <c r="N1016" s="118"/>
      <c r="O1016" s="118"/>
      <c r="P1016" s="118"/>
      <c r="Q1016" s="118"/>
      <c r="R1016" s="118"/>
    </row>
    <row r="1017" spans="1:18" x14ac:dyDescent="0.2">
      <c r="A1017" s="114"/>
      <c r="B1017" s="139">
        <f t="shared" si="15"/>
        <v>1001</v>
      </c>
      <c r="C1017" s="115" t="s">
        <v>6072</v>
      </c>
      <c r="D1017" s="112" t="str">
        <f>+"Torre de ángulo menor tipo A"&amp;IF(MID(C1017,3,3)="220","C",IF(MID(C1017,3,3)="138","S",""))&amp;IF(MID(C1017,10,1)="D",2,1)&amp;" (30°)Tipo A"&amp;IF(MID(C1017,3,3)="220","C",IF(MID(C1017,3,3)="138","S",""))&amp;IF(MID(C1017,10,1)="D",2,1)&amp;RIGHT(C1017,2)</f>
        <v>Torre de ángulo menor tipo A2 (30°)Tipo A2±0</v>
      </c>
      <c r="E1017" s="140" t="s">
        <v>5072</v>
      </c>
      <c r="F1017" s="141">
        <v>0</v>
      </c>
      <c r="G1017" s="142">
        <f>VLOOKUP(C1017,'[8]Resumen Peso'!$B$1:$D$65536,3,0)*$C$14</f>
        <v>6404.0099932406019</v>
      </c>
      <c r="H1017" s="148"/>
      <c r="I1017" s="144"/>
      <c r="J1017" s="111">
        <f>+VLOOKUP(C1017,'[8]Resumen Peso'!$B$1:$D$65536,3,0)</f>
        <v>3976.181214922241</v>
      </c>
      <c r="N1017" s="118"/>
      <c r="O1017" s="118"/>
      <c r="P1017" s="118"/>
      <c r="Q1017" s="118"/>
      <c r="R1017" s="118"/>
    </row>
    <row r="1018" spans="1:18" x14ac:dyDescent="0.2">
      <c r="A1018" s="114"/>
      <c r="B1018" s="139">
        <f t="shared" si="15"/>
        <v>1002</v>
      </c>
      <c r="C1018" s="115" t="s">
        <v>6073</v>
      </c>
      <c r="D1018" s="112" t="str">
        <f>+"Torre de ángulo menor tipo A"&amp;IF(MID(C1018,3,3)="220","C",IF(MID(C1018,3,3)="138","S",""))&amp;IF(MID(C1018,10,1)="D",2,1)&amp;" (30°)Tipo A"&amp;IF(MID(C1018,3,3)="220","C",IF(MID(C1018,3,3)="138","S",""))&amp;IF(MID(C1018,10,1)="D",2,1)&amp;RIGHT(C1018,2)</f>
        <v>Torre de ángulo menor tipo A2 (30°)Tipo A2+3</v>
      </c>
      <c r="E1018" s="140" t="s">
        <v>5072</v>
      </c>
      <c r="F1018" s="141">
        <v>0</v>
      </c>
      <c r="G1018" s="142">
        <f>VLOOKUP(C1018,'[8]Resumen Peso'!$B$1:$D$65536,3,0)*$C$14</f>
        <v>7038.0069825714218</v>
      </c>
      <c r="H1018" s="148"/>
      <c r="I1018" s="144"/>
      <c r="J1018" s="111">
        <f>+VLOOKUP(C1018,'[8]Resumen Peso'!$B$1:$D$65536,3,0)</f>
        <v>4369.8231551995432</v>
      </c>
      <c r="N1018" s="118"/>
      <c r="O1018" s="118"/>
      <c r="P1018" s="118"/>
      <c r="Q1018" s="118"/>
      <c r="R1018" s="118"/>
    </row>
    <row r="1019" spans="1:18" x14ac:dyDescent="0.2">
      <c r="A1019" s="114"/>
      <c r="B1019" s="139">
        <f t="shared" si="15"/>
        <v>1003</v>
      </c>
      <c r="C1019" s="115" t="s">
        <v>6074</v>
      </c>
      <c r="D1019" s="112" t="str">
        <f>+"Torre de ángulo mayor tipo B"&amp;IF(MID(C1019,3,3)="220","C",IF(MID(C1019,3,3)="138","S",""))&amp;IF(MID(C1019,10,1)="D",2,1)&amp;" (65°)Tipo B"&amp;IF(MID(C1019,3,3)="220","C",IF(MID(C1019,3,3)="138","S",""))&amp;IF(MID(C1019,10,1)="D",2,1)&amp;RIGHT(C1019,2)</f>
        <v>Torre de ángulo mayor tipo B2 (65°)Tipo B2-3</v>
      </c>
      <c r="E1019" s="140" t="s">
        <v>5072</v>
      </c>
      <c r="F1019" s="141">
        <v>0</v>
      </c>
      <c r="G1019" s="142">
        <f>VLOOKUP(C1019,'[8]Resumen Peso'!$B$1:$D$65536,3,0)*$C$14</f>
        <v>7786.5845187013019</v>
      </c>
      <c r="H1019" s="148"/>
      <c r="I1019" s="144"/>
      <c r="J1019" s="111">
        <f>+VLOOKUP(C1019,'[8]Resumen Peso'!$B$1:$D$65536,3,0)</f>
        <v>4834.6069297742333</v>
      </c>
      <c r="N1019" s="118"/>
      <c r="O1019" s="118"/>
      <c r="P1019" s="118"/>
      <c r="Q1019" s="118"/>
      <c r="R1019" s="118"/>
    </row>
    <row r="1020" spans="1:18" x14ac:dyDescent="0.2">
      <c r="A1020" s="114"/>
      <c r="B1020" s="139">
        <f t="shared" si="15"/>
        <v>1004</v>
      </c>
      <c r="C1020" s="115" t="s">
        <v>6075</v>
      </c>
      <c r="D1020" s="112" t="str">
        <f>+"Torre de ángulo mayor tipo B"&amp;IF(MID(C1020,3,3)="220","C",IF(MID(C1020,3,3)="138","S",""))&amp;IF(MID(C1020,10,1)="D",2,1)&amp;" (65°)Tipo B"&amp;IF(MID(C1020,3,3)="220","C",IF(MID(C1020,3,3)="138","S",""))&amp;IF(MID(C1020,10,1)="D",2,1)&amp;RIGHT(C1020,2)</f>
        <v>Torre de ángulo mayor tipo B2 (65°)Tipo B2±0</v>
      </c>
      <c r="E1020" s="140" t="s">
        <v>5072</v>
      </c>
      <c r="F1020" s="141">
        <v>0</v>
      </c>
      <c r="G1020" s="142">
        <f>VLOOKUP(C1020,'[8]Resumen Peso'!$B$1:$D$65536,3,0)*$C$14</f>
        <v>8671.0295308477762</v>
      </c>
      <c r="H1020" s="148"/>
      <c r="I1020" s="144"/>
      <c r="J1020" s="111">
        <f>+VLOOKUP(C1020,'[8]Resumen Peso'!$B$1:$D$65536,3,0)</f>
        <v>5383.7493650047145</v>
      </c>
      <c r="N1020" s="118"/>
      <c r="O1020" s="118"/>
      <c r="P1020" s="118"/>
      <c r="Q1020" s="118"/>
      <c r="R1020" s="118"/>
    </row>
    <row r="1021" spans="1:18" x14ac:dyDescent="0.2">
      <c r="A1021" s="114"/>
      <c r="B1021" s="139">
        <f t="shared" si="15"/>
        <v>1005</v>
      </c>
      <c r="C1021" s="115" t="s">
        <v>6076</v>
      </c>
      <c r="D1021" s="112" t="str">
        <f>+"Torre de ángulo mayor tipo B"&amp;IF(MID(C1021,3,3)="220","C",IF(MID(C1021,3,3)="138","S",""))&amp;IF(MID(C1021,10,1)="D",2,1)&amp;" (65°)Tipo B"&amp;IF(MID(C1021,3,3)="220","C",IF(MID(C1021,3,3)="138","S",""))&amp;IF(MID(C1021,10,1)="D",2,1)&amp;RIGHT(C1021,2)</f>
        <v>Torre de ángulo mayor tipo B2 (65°)Tipo B2+3</v>
      </c>
      <c r="E1021" s="140" t="s">
        <v>5072</v>
      </c>
      <c r="F1021" s="141">
        <v>0</v>
      </c>
      <c r="G1021" s="142">
        <f>VLOOKUP(C1021,'[8]Resumen Peso'!$B$1:$D$65536,3,0)*$C$14</f>
        <v>9711.5530745495089</v>
      </c>
      <c r="H1021" s="148"/>
      <c r="I1021" s="144"/>
      <c r="J1021" s="111">
        <f>+VLOOKUP(C1021,'[8]Resumen Peso'!$B$1:$D$65536,3,0)</f>
        <v>6029.7992888052804</v>
      </c>
      <c r="N1021" s="118"/>
      <c r="O1021" s="118"/>
      <c r="P1021" s="118"/>
      <c r="Q1021" s="118"/>
      <c r="R1021" s="118"/>
    </row>
    <row r="1022" spans="1:18" x14ac:dyDescent="0.2">
      <c r="A1022" s="114"/>
      <c r="B1022" s="139">
        <f t="shared" si="15"/>
        <v>1006</v>
      </c>
      <c r="C1022" s="115" t="s">
        <v>6077</v>
      </c>
      <c r="D1022" s="112" t="str">
        <f>+"Torre de anclaje, retención intermedia y terminal (15°) Tipo R"&amp;IF(MID(C1022,3,3)="220","C",IF(MID(C1022,3,3)="138","S",""))&amp;IF(MID(C1022,10,1)="D",2,1)&amp;RIGHT(C1022,2)</f>
        <v>Torre de anclaje, retención intermedia y terminal (15°) Tipo R2-3</v>
      </c>
      <c r="E1022" s="140" t="s">
        <v>5072</v>
      </c>
      <c r="F1022" s="141">
        <v>0</v>
      </c>
      <c r="G1022" s="142">
        <f>VLOOKUP(C1022,'[8]Resumen Peso'!$B$1:$D$65536,3,0)*$C$14</f>
        <v>10025.730487540715</v>
      </c>
      <c r="H1022" s="148"/>
      <c r="I1022" s="144"/>
      <c r="J1022" s="111">
        <f>+VLOOKUP(C1022,'[8]Resumen Peso'!$B$1:$D$65536,3,0)</f>
        <v>6224.868679547496</v>
      </c>
      <c r="N1022" s="118"/>
      <c r="O1022" s="118"/>
      <c r="P1022" s="118"/>
      <c r="Q1022" s="118"/>
      <c r="R1022" s="118"/>
    </row>
    <row r="1023" spans="1:18" x14ac:dyDescent="0.2">
      <c r="A1023" s="114"/>
      <c r="B1023" s="139">
        <f t="shared" si="15"/>
        <v>1007</v>
      </c>
      <c r="C1023" s="115" t="s">
        <v>6078</v>
      </c>
      <c r="D1023" s="112" t="str">
        <f>+"Torre de anclaje, retención intermedia y terminal (15°) Tipo R"&amp;IF(MID(C1023,3,3)="220","C",IF(MID(C1023,3,3)="138","S",""))&amp;IF(MID(C1023,10,1)="D",2,1)&amp;RIGHT(C1023,2)</f>
        <v>Torre de anclaje, retención intermedia y terminal (15°) Tipo R2±0</v>
      </c>
      <c r="E1023" s="140" t="s">
        <v>5072</v>
      </c>
      <c r="F1023" s="141">
        <v>0</v>
      </c>
      <c r="G1023" s="142">
        <f>VLOOKUP(C1023,'[8]Resumen Peso'!$B$1:$D$65536,3,0)*$C$14</f>
        <v>11176.957065262783</v>
      </c>
      <c r="H1023" s="148"/>
      <c r="I1023" s="144"/>
      <c r="J1023" s="111">
        <f>+VLOOKUP(C1023,'[8]Resumen Peso'!$B$1:$D$65536,3,0)</f>
        <v>6939.6529314910767</v>
      </c>
      <c r="N1023" s="118"/>
      <c r="O1023" s="118"/>
      <c r="P1023" s="118"/>
      <c r="Q1023" s="118"/>
      <c r="R1023" s="118"/>
    </row>
    <row r="1024" spans="1:18" x14ac:dyDescent="0.2">
      <c r="A1024" s="114"/>
      <c r="B1024" s="139">
        <f t="shared" si="15"/>
        <v>1008</v>
      </c>
      <c r="C1024" s="115" t="s">
        <v>6079</v>
      </c>
      <c r="D1024" s="112" t="str">
        <f>+"Torre de anclaje, retención intermedia y terminal (15°) Tipo R"&amp;IF(MID(C1024,3,3)="220","C",IF(MID(C1024,3,3)="138","S",""))&amp;IF(MID(C1024,10,1)="D",2,1)&amp;RIGHT(C1024,2)</f>
        <v>Torre de anclaje, retención intermedia y terminal (15°) Tipo R2+3</v>
      </c>
      <c r="E1024" s="140" t="s">
        <v>5072</v>
      </c>
      <c r="F1024" s="141">
        <v>0</v>
      </c>
      <c r="G1024" s="142">
        <f>VLOOKUP(C1024,'[8]Resumen Peso'!$B$1:$D$65536,3,0)*$C$14</f>
        <v>12328.183642984848</v>
      </c>
      <c r="H1024" s="148"/>
      <c r="I1024" s="144"/>
      <c r="J1024" s="111">
        <f>+VLOOKUP(C1024,'[8]Resumen Peso'!$B$1:$D$65536,3,0)</f>
        <v>7654.4371834346575</v>
      </c>
      <c r="N1024" s="118"/>
      <c r="O1024" s="118"/>
      <c r="P1024" s="118"/>
      <c r="Q1024" s="118"/>
      <c r="R1024" s="118"/>
    </row>
    <row r="1025" spans="1:18" x14ac:dyDescent="0.2">
      <c r="A1025" s="114"/>
      <c r="B1025" s="139">
        <f t="shared" si="15"/>
        <v>1009</v>
      </c>
      <c r="C1025" s="115" t="s">
        <v>6080</v>
      </c>
      <c r="D1025" s="112" t="str">
        <f>+"Torre de suspensión tipo S"&amp;IF(MID(C1025,3,3)="220","C",IF(MID(C1025,3,3)="138","S",""))&amp;IF(MID(C1025,10,1)="D",2,1)&amp;" (5°)Tipo S"&amp;IF(MID(C1025,3,3)="220","C",IF(MID(C1025,3,3)="138","S",""))&amp;IF(MID(C1025,10,1)="D",2,1)&amp;RIGHT(C1025,2)</f>
        <v>Torre de suspensión tipo SC1 (5°)Tipo SC1-6</v>
      </c>
      <c r="E1025" s="140" t="s">
        <v>5072</v>
      </c>
      <c r="F1025" s="141">
        <v>0</v>
      </c>
      <c r="G1025" s="142">
        <f>VLOOKUP(C1025,'[8]Resumen Peso'!$B$1:$D$65536,3,0)*$C$14</f>
        <v>10806.961345963367</v>
      </c>
      <c r="H1025" s="148"/>
      <c r="I1025" s="144"/>
      <c r="J1025" s="111">
        <f>+VLOOKUP(C1025,'[8]Resumen Peso'!$B$1:$D$65536,3,0)</f>
        <v>6709.9265522017267</v>
      </c>
      <c r="N1025" s="118"/>
      <c r="O1025" s="118"/>
      <c r="P1025" s="118"/>
      <c r="Q1025" s="118"/>
      <c r="R1025" s="118"/>
    </row>
    <row r="1026" spans="1:18" x14ac:dyDescent="0.2">
      <c r="A1026" s="114"/>
      <c r="B1026" s="139">
        <f t="shared" si="15"/>
        <v>1010</v>
      </c>
      <c r="C1026" s="115" t="s">
        <v>6081</v>
      </c>
      <c r="D1026" s="112" t="str">
        <f>+"Torre de suspensión tipo S"&amp;IF(MID(C1026,3,3)="220","C",IF(MID(C1026,3,3)="138","S",""))&amp;IF(MID(C1026,10,1)="D",2,1)&amp;" (5°)Tipo S"&amp;IF(MID(C1026,3,3)="220","C",IF(MID(C1026,3,3)="138","S",""))&amp;IF(MID(C1026,10,1)="D",2,1)&amp;RIGHT(C1026,2)</f>
        <v>Torre de suspensión tipo SC1 (5°)Tipo SC1-3</v>
      </c>
      <c r="E1026" s="140" t="s">
        <v>5072</v>
      </c>
      <c r="F1026" s="141">
        <v>0</v>
      </c>
      <c r="G1026" s="142">
        <f>VLOOKUP(C1026,'[8]Resumen Peso'!$B$1:$D$65536,3,0)*$C$14</f>
        <v>12364.721539976103</v>
      </c>
      <c r="H1026" s="148"/>
      <c r="I1026" s="144"/>
      <c r="J1026" s="111">
        <f>+VLOOKUP(C1026,'[8]Resumen Peso'!$B$1:$D$65536,3,0)</f>
        <v>7677.1231723389119</v>
      </c>
      <c r="N1026" s="118"/>
      <c r="O1026" s="118"/>
      <c r="P1026" s="118"/>
      <c r="Q1026" s="118"/>
      <c r="R1026" s="118"/>
    </row>
    <row r="1027" spans="1:18" x14ac:dyDescent="0.2">
      <c r="A1027" s="114"/>
      <c r="B1027" s="139">
        <f t="shared" si="15"/>
        <v>1011</v>
      </c>
      <c r="C1027" s="115" t="s">
        <v>6082</v>
      </c>
      <c r="D1027" s="112" t="str">
        <f>+"Torre de suspensión tipo S"&amp;IF(MID(C1027,3,3)="220","C",IF(MID(C1027,3,3)="138","S",""))&amp;IF(MID(C1027,10,1)="D",2,1)&amp;" (5°)Tipo S"&amp;IF(MID(C1027,3,3)="220","C",IF(MID(C1027,3,3)="138","S",""))&amp;IF(MID(C1027,10,1)="D",2,1)&amp;RIGHT(C1027,2)</f>
        <v>Torre de suspensión tipo SC1 (5°)Tipo SC1±0</v>
      </c>
      <c r="E1027" s="140" t="s">
        <v>5072</v>
      </c>
      <c r="F1027" s="141">
        <v>0</v>
      </c>
      <c r="G1027" s="142">
        <f>VLOOKUP(C1027,'[8]Resumen Peso'!$B$1:$D$65536,3,0)*$C$14</f>
        <v>13908.573160828013</v>
      </c>
      <c r="H1027" s="148"/>
      <c r="I1027" s="144"/>
      <c r="J1027" s="111">
        <f>+VLOOKUP(C1027,'[8]Resumen Peso'!$B$1:$D$65536,3,0)</f>
        <v>8635.68410836773</v>
      </c>
      <c r="N1027" s="118"/>
      <c r="O1027" s="118"/>
      <c r="P1027" s="118"/>
      <c r="Q1027" s="118"/>
      <c r="R1027" s="118"/>
    </row>
    <row r="1028" spans="1:18" x14ac:dyDescent="0.2">
      <c r="A1028" s="114"/>
      <c r="B1028" s="139">
        <f t="shared" si="15"/>
        <v>1012</v>
      </c>
      <c r="C1028" s="115" t="s">
        <v>6083</v>
      </c>
      <c r="D1028" s="112" t="str">
        <f>+"Torre de suspensión tipo S"&amp;IF(MID(C1028,3,3)="220","C",IF(MID(C1028,3,3)="138","S",""))&amp;IF(MID(C1028,10,1)="D",2,1)&amp;" (5°)Tipo S"&amp;IF(MID(C1028,3,3)="220","C",IF(MID(C1028,3,3)="138","S",""))&amp;IF(MID(C1028,10,1)="D",2,1)&amp;RIGHT(C1028,2)</f>
        <v>Torre de suspensión tipo SC1 (5°)Tipo SC1+3</v>
      </c>
      <c r="E1028" s="140" t="s">
        <v>5072</v>
      </c>
      <c r="F1028" s="141">
        <v>0</v>
      </c>
      <c r="G1028" s="142">
        <f>VLOOKUP(C1028,'[8]Resumen Peso'!$B$1:$D$65536,3,0)*$C$14</f>
        <v>15438.516208519095</v>
      </c>
      <c r="H1028" s="148"/>
      <c r="I1028" s="144"/>
      <c r="J1028" s="111">
        <f>+VLOOKUP(C1028,'[8]Resumen Peso'!$B$1:$D$65536,3,0)</f>
        <v>9585.6093602881811</v>
      </c>
      <c r="N1028" s="118"/>
      <c r="O1028" s="118"/>
      <c r="P1028" s="118"/>
      <c r="Q1028" s="118"/>
      <c r="R1028" s="118"/>
    </row>
    <row r="1029" spans="1:18" x14ac:dyDescent="0.2">
      <c r="A1029" s="114"/>
      <c r="B1029" s="139">
        <f t="shared" si="15"/>
        <v>1013</v>
      </c>
      <c r="C1029" s="115" t="s">
        <v>6084</v>
      </c>
      <c r="D1029" s="112" t="str">
        <f>+"Torre de suspensión tipo S"&amp;IF(MID(C1029,3,3)="220","C",IF(MID(C1029,3,3)="138","S",""))&amp;IF(MID(C1029,10,1)="D",2,1)&amp;" (5°)Tipo S"&amp;IF(MID(C1029,3,3)="220","C",IF(MID(C1029,3,3)="138","S",""))&amp;IF(MID(C1029,10,1)="D",2,1)&amp;RIGHT(C1029,2)</f>
        <v>Torre de suspensión tipo SC1 (5°)Tipo SC1+6</v>
      </c>
      <c r="E1029" s="140" t="s">
        <v>5072</v>
      </c>
      <c r="F1029" s="141">
        <v>0</v>
      </c>
      <c r="G1029" s="142">
        <f>VLOOKUP(C1029,'[8]Resumen Peso'!$B$1:$D$65536,3,0)*$C$14</f>
        <v>16968.459256210175</v>
      </c>
      <c r="H1029" s="148"/>
      <c r="I1029" s="144"/>
      <c r="J1029" s="111">
        <f>+VLOOKUP(C1029,'[8]Resumen Peso'!$B$1:$D$65536,3,0)</f>
        <v>10535.53461220863</v>
      </c>
      <c r="N1029" s="118"/>
      <c r="O1029" s="118"/>
      <c r="P1029" s="118"/>
      <c r="Q1029" s="118"/>
      <c r="R1029" s="118"/>
    </row>
    <row r="1030" spans="1:18" x14ac:dyDescent="0.2">
      <c r="A1030" s="114"/>
      <c r="B1030" s="139">
        <f t="shared" si="15"/>
        <v>1014</v>
      </c>
      <c r="C1030" s="115" t="s">
        <v>6085</v>
      </c>
      <c r="D1030" s="112" t="str">
        <f>+"Torre de ángulo menor tipo A"&amp;IF(MID(C1030,3,3)="220","C",IF(MID(C1030,3,3)="138","S",""))&amp;IF(MID(C1030,10,1)="D",2,1)&amp;" (30°)Tipo A"&amp;IF(MID(C1030,3,3)="220","C",IF(MID(C1030,3,3)="138","S",""))&amp;IF(MID(C1030,10,1)="D",2,1)&amp;RIGHT(C1030,2)</f>
        <v>Torre de ángulo menor tipo AC1 (30°)Tipo AC1-3</v>
      </c>
      <c r="E1030" s="140" t="s">
        <v>5072</v>
      </c>
      <c r="F1030" s="141">
        <v>0</v>
      </c>
      <c r="G1030" s="142">
        <f>VLOOKUP(C1030,'[8]Resumen Peso'!$B$1:$D$65536,3,0)*$C$14</f>
        <v>19023.005866381369</v>
      </c>
      <c r="H1030" s="148"/>
      <c r="I1030" s="144"/>
      <c r="J1030" s="111">
        <f>+VLOOKUP(C1030,'[8]Resumen Peso'!$B$1:$D$65536,3,0)</f>
        <v>11811.180597328495</v>
      </c>
      <c r="N1030" s="118"/>
      <c r="O1030" s="118"/>
      <c r="P1030" s="118"/>
      <c r="Q1030" s="118"/>
      <c r="R1030" s="118"/>
    </row>
    <row r="1031" spans="1:18" x14ac:dyDescent="0.2">
      <c r="A1031" s="114"/>
      <c r="B1031" s="139">
        <f t="shared" si="15"/>
        <v>1015</v>
      </c>
      <c r="C1031" s="115" t="s">
        <v>6086</v>
      </c>
      <c r="D1031" s="112" t="str">
        <f>+"Torre de ángulo menor tipo A"&amp;IF(MID(C1031,3,3)="220","C",IF(MID(C1031,3,3)="138","S",""))&amp;IF(MID(C1031,10,1)="D",2,1)&amp;" (30°)Tipo A"&amp;IF(MID(C1031,3,3)="220","C",IF(MID(C1031,3,3)="138","S",""))&amp;IF(MID(C1031,10,1)="D",2,1)&amp;RIGHT(C1031,2)</f>
        <v>Torre de ángulo menor tipo AC1 (30°)Tipo AC1±0</v>
      </c>
      <c r="E1031" s="140" t="s">
        <v>5072</v>
      </c>
      <c r="F1031" s="141">
        <v>0</v>
      </c>
      <c r="G1031" s="142">
        <f>VLOOKUP(C1031,'[8]Resumen Peso'!$B$1:$D$65536,3,0)*$C$14</f>
        <v>21113.214058136924</v>
      </c>
      <c r="H1031" s="148"/>
      <c r="I1031" s="144"/>
      <c r="J1031" s="111">
        <f>+VLOOKUP(C1031,'[8]Resumen Peso'!$B$1:$D$65536,3,0)</f>
        <v>13108.968476502214</v>
      </c>
      <c r="N1031" s="118"/>
      <c r="O1031" s="118"/>
      <c r="P1031" s="118"/>
      <c r="Q1031" s="118"/>
      <c r="R1031" s="118"/>
    </row>
    <row r="1032" spans="1:18" x14ac:dyDescent="0.2">
      <c r="A1032" s="114"/>
      <c r="B1032" s="139">
        <f t="shared" si="15"/>
        <v>1016</v>
      </c>
      <c r="C1032" s="115" t="s">
        <v>6087</v>
      </c>
      <c r="D1032" s="112" t="str">
        <f>+"Torre de ángulo menor tipo A"&amp;IF(MID(C1032,3,3)="220","C",IF(MID(C1032,3,3)="138","S",""))&amp;IF(MID(C1032,10,1)="D",2,1)&amp;" (30°)Tipo A"&amp;IF(MID(C1032,3,3)="220","C",IF(MID(C1032,3,3)="138","S",""))&amp;IF(MID(C1032,10,1)="D",2,1)&amp;RIGHT(C1032,2)</f>
        <v>Torre de ángulo menor tipo AC1 (30°)Tipo AC1+3</v>
      </c>
      <c r="E1032" s="140" t="s">
        <v>5072</v>
      </c>
      <c r="F1032" s="141">
        <v>0</v>
      </c>
      <c r="G1032" s="142">
        <f>VLOOKUP(C1032,'[8]Resumen Peso'!$B$1:$D$65536,3,0)*$C$14</f>
        <v>23203.422249892476</v>
      </c>
      <c r="H1032" s="148"/>
      <c r="I1032" s="144"/>
      <c r="J1032" s="111">
        <f>+VLOOKUP(C1032,'[8]Resumen Peso'!$B$1:$D$65536,3,0)</f>
        <v>14406.756355675932</v>
      </c>
      <c r="N1032" s="118"/>
      <c r="O1032" s="118"/>
      <c r="P1032" s="118"/>
      <c r="Q1032" s="118"/>
      <c r="R1032" s="118"/>
    </row>
    <row r="1033" spans="1:18" x14ac:dyDescent="0.2">
      <c r="A1033" s="114"/>
      <c r="B1033" s="139">
        <f t="shared" si="15"/>
        <v>1017</v>
      </c>
      <c r="C1033" s="115" t="s">
        <v>6088</v>
      </c>
      <c r="D1033" s="112" t="str">
        <f>+"Torre de ángulo mayor tipo B"&amp;IF(MID(C1033,3,3)="220","C",IF(MID(C1033,3,3)="138","S",""))&amp;IF(MID(C1033,10,1)="D",2,1)&amp;" (65°)Tipo B"&amp;IF(MID(C1033,3,3)="220","C",IF(MID(C1033,3,3)="138","S",""))&amp;IF(MID(C1033,10,1)="D",2,1)&amp;RIGHT(C1033,2)</f>
        <v>Torre de ángulo mayor tipo BC1 (65°)Tipo BC1-3</v>
      </c>
      <c r="E1033" s="140" t="s">
        <v>5072</v>
      </c>
      <c r="F1033" s="141">
        <v>0</v>
      </c>
      <c r="G1033" s="142">
        <f>VLOOKUP(C1033,'[8]Resumen Peso'!$B$1:$D$65536,3,0)*$C$14</f>
        <v>25671.388067576223</v>
      </c>
      <c r="H1033" s="148"/>
      <c r="I1033" s="144"/>
      <c r="J1033" s="111">
        <f>+VLOOKUP(C1033,'[8]Resumen Peso'!$B$1:$D$65536,3,0)</f>
        <v>15939.089898831231</v>
      </c>
      <c r="N1033" s="118"/>
      <c r="O1033" s="118"/>
      <c r="P1033" s="118"/>
      <c r="Q1033" s="118"/>
      <c r="R1033" s="118"/>
    </row>
    <row r="1034" spans="1:18" x14ac:dyDescent="0.2">
      <c r="A1034" s="114"/>
      <c r="B1034" s="139">
        <f t="shared" si="15"/>
        <v>1018</v>
      </c>
      <c r="C1034" s="115" t="s">
        <v>6089</v>
      </c>
      <c r="D1034" s="112" t="str">
        <f>+"Torre de ángulo mayor tipo B"&amp;IF(MID(C1034,3,3)="220","C",IF(MID(C1034,3,3)="138","S",""))&amp;IF(MID(C1034,10,1)="D",2,1)&amp;" (65°)Tipo B"&amp;IF(MID(C1034,3,3)="220","C",IF(MID(C1034,3,3)="138","S",""))&amp;IF(MID(C1034,10,1)="D",2,1)&amp;RIGHT(C1034,2)</f>
        <v>Torre de ángulo mayor tipo BC1 (65°)Tipo BC1±0</v>
      </c>
      <c r="E1034" s="140" t="s">
        <v>5072</v>
      </c>
      <c r="F1034" s="141">
        <v>0</v>
      </c>
      <c r="G1034" s="142">
        <f>VLOOKUP(C1034,'[8]Resumen Peso'!$B$1:$D$65536,3,0)*$C$14</f>
        <v>28587.291834717395</v>
      </c>
      <c r="H1034" s="148"/>
      <c r="I1034" s="144"/>
      <c r="J1034" s="111">
        <f>+VLOOKUP(C1034,'[8]Resumen Peso'!$B$1:$D$65536,3,0)</f>
        <v>17749.543317183998</v>
      </c>
      <c r="N1034" s="118"/>
      <c r="O1034" s="118"/>
      <c r="P1034" s="118"/>
      <c r="Q1034" s="118"/>
      <c r="R1034" s="118"/>
    </row>
    <row r="1035" spans="1:18" x14ac:dyDescent="0.2">
      <c r="A1035" s="114"/>
      <c r="B1035" s="139">
        <f t="shared" si="15"/>
        <v>1019</v>
      </c>
      <c r="C1035" s="115" t="s">
        <v>6090</v>
      </c>
      <c r="D1035" s="112" t="str">
        <f>+"Torre de ángulo mayor tipo B"&amp;IF(MID(C1035,3,3)="220","C",IF(MID(C1035,3,3)="138","S",""))&amp;IF(MID(C1035,10,1)="D",2,1)&amp;" (65°)Tipo B"&amp;IF(MID(C1035,3,3)="220","C",IF(MID(C1035,3,3)="138","S",""))&amp;IF(MID(C1035,10,1)="D",2,1)&amp;RIGHT(C1035,2)</f>
        <v>Torre de ángulo mayor tipo BC1 (65°)Tipo BC1+3</v>
      </c>
      <c r="E1035" s="140" t="s">
        <v>5072</v>
      </c>
      <c r="F1035" s="141">
        <v>0</v>
      </c>
      <c r="G1035" s="142">
        <f>VLOOKUP(C1035,'[8]Resumen Peso'!$B$1:$D$65536,3,0)*$C$14</f>
        <v>32017.766854883488</v>
      </c>
      <c r="H1035" s="148"/>
      <c r="I1035" s="144"/>
      <c r="J1035" s="111">
        <f>+VLOOKUP(C1035,'[8]Resumen Peso'!$B$1:$D$65536,3,0)</f>
        <v>19879.488515246081</v>
      </c>
      <c r="N1035" s="118"/>
      <c r="O1035" s="118"/>
      <c r="P1035" s="118"/>
      <c r="Q1035" s="118"/>
      <c r="R1035" s="118"/>
    </row>
    <row r="1036" spans="1:18" x14ac:dyDescent="0.2">
      <c r="A1036" s="114"/>
      <c r="B1036" s="139">
        <f t="shared" si="15"/>
        <v>1020</v>
      </c>
      <c r="C1036" s="115" t="s">
        <v>6091</v>
      </c>
      <c r="D1036" s="112" t="str">
        <f>+"Torre de anclaje, retención intermedia y terminal (15°) Tipo R"&amp;IF(MID(C1036,3,3)="220","C",IF(MID(C1036,3,3)="138","S",""))&amp;IF(MID(C1036,10,1)="D",2,1)&amp;RIGHT(C1036,2)</f>
        <v>Torre de anclaje, retención intermedia y terminal (15°) Tipo RC1-3</v>
      </c>
      <c r="E1036" s="140" t="s">
        <v>5072</v>
      </c>
      <c r="F1036" s="141">
        <v>0</v>
      </c>
      <c r="G1036" s="142">
        <f>VLOOKUP(C1036,'[8]Resumen Peso'!$B$1:$D$65536,3,0)*$C$14</f>
        <v>33053.570199930793</v>
      </c>
      <c r="H1036" s="148"/>
      <c r="I1036" s="144"/>
      <c r="J1036" s="111">
        <f>+VLOOKUP(C1036,'[8]Resumen Peso'!$B$1:$D$65536,3,0)</f>
        <v>20522.607718257605</v>
      </c>
      <c r="N1036" s="118"/>
      <c r="O1036" s="118"/>
      <c r="P1036" s="118"/>
      <c r="Q1036" s="118"/>
      <c r="R1036" s="118"/>
    </row>
    <row r="1037" spans="1:18" x14ac:dyDescent="0.2">
      <c r="A1037" s="114"/>
      <c r="B1037" s="139">
        <f t="shared" si="15"/>
        <v>1021</v>
      </c>
      <c r="C1037" s="115" t="s">
        <v>6092</v>
      </c>
      <c r="D1037" s="112" t="str">
        <f>+"Torre de anclaje, retención intermedia y terminal (15°) Tipo R"&amp;IF(MID(C1037,3,3)="220","C",IF(MID(C1037,3,3)="138","S",""))&amp;IF(MID(C1037,10,1)="D",2,1)&amp;RIGHT(C1037,2)</f>
        <v>Torre de anclaje, retención intermedia y terminal (15°) Tipo RC1±0</v>
      </c>
      <c r="E1037" s="140" t="s">
        <v>5072</v>
      </c>
      <c r="F1037" s="141">
        <v>0</v>
      </c>
      <c r="G1037" s="142">
        <f>VLOOKUP(C1037,'[8]Resumen Peso'!$B$1:$D$65536,3,0)*$C$14</f>
        <v>36849.019174950714</v>
      </c>
      <c r="H1037" s="148"/>
      <c r="I1037" s="144"/>
      <c r="J1037" s="111">
        <f>+VLOOKUP(C1037,'[8]Resumen Peso'!$B$1:$D$65536,3,0)</f>
        <v>22879.161335850171</v>
      </c>
      <c r="N1037" s="118"/>
      <c r="O1037" s="118"/>
      <c r="P1037" s="118"/>
      <c r="Q1037" s="118"/>
      <c r="R1037" s="118"/>
    </row>
    <row r="1038" spans="1:18" x14ac:dyDescent="0.2">
      <c r="A1038" s="114"/>
      <c r="B1038" s="139">
        <f t="shared" si="15"/>
        <v>1022</v>
      </c>
      <c r="C1038" s="115" t="s">
        <v>6093</v>
      </c>
      <c r="D1038" s="112" t="str">
        <f>+"Torre de anclaje, retención intermedia y terminal (15°) Tipo R"&amp;IF(MID(C1038,3,3)="220","C",IF(MID(C1038,3,3)="138","S",""))&amp;IF(MID(C1038,10,1)="D",2,1)&amp;RIGHT(C1038,2)</f>
        <v>Torre de anclaje, retención intermedia y terminal (15°) Tipo RC1+3</v>
      </c>
      <c r="E1038" s="140" t="s">
        <v>5072</v>
      </c>
      <c r="F1038" s="141">
        <v>0</v>
      </c>
      <c r="G1038" s="142">
        <f>VLOOKUP(C1038,'[8]Resumen Peso'!$B$1:$D$65536,3,0)*$C$14</f>
        <v>40644.468149970642</v>
      </c>
      <c r="H1038" s="148"/>
      <c r="I1038" s="144"/>
      <c r="J1038" s="111">
        <f>+VLOOKUP(C1038,'[8]Resumen Peso'!$B$1:$D$65536,3,0)</f>
        <v>25235.714953442737</v>
      </c>
      <c r="N1038" s="118"/>
      <c r="O1038" s="118"/>
      <c r="P1038" s="118"/>
      <c r="Q1038" s="118"/>
      <c r="R1038" s="118"/>
    </row>
    <row r="1039" spans="1:18" x14ac:dyDescent="0.2">
      <c r="A1039" s="114"/>
      <c r="B1039" s="139">
        <f t="shared" si="15"/>
        <v>1023</v>
      </c>
      <c r="C1039" s="115" t="s">
        <v>6094</v>
      </c>
      <c r="D1039" s="112" t="str">
        <f>+"Torre de suspensión tipo S"&amp;IF(MID(C1039,3,3)="220","C",IF(MID(C1039,3,3)="138","S",""))&amp;IF(MID(C1039,10,1)="D",2,1)&amp;" (5°)Tipo S"&amp;IF(MID(C1039,3,3)="220","C",IF(MID(C1039,3,3)="138","S",""))&amp;IF(MID(C1039,10,1)="D",2,1)&amp;RIGHT(C1039,2)</f>
        <v>Torre de suspensión tipo SC1 (5°)Tipo SC1-6</v>
      </c>
      <c r="E1039" s="140" t="s">
        <v>5072</v>
      </c>
      <c r="F1039" s="141">
        <v>0</v>
      </c>
      <c r="G1039" s="142">
        <f>VLOOKUP(C1039,'[8]Resumen Peso'!$B$1:$D$65536,3,0)*$C$14</f>
        <v>10244.34329833391</v>
      </c>
      <c r="H1039" s="148"/>
      <c r="I1039" s="144"/>
      <c r="J1039" s="111">
        <f>+VLOOKUP(C1039,'[8]Resumen Peso'!$B$1:$D$65536,3,0)</f>
        <v>6360.6030323256346</v>
      </c>
      <c r="N1039" s="118"/>
      <c r="O1039" s="118"/>
      <c r="P1039" s="118"/>
      <c r="Q1039" s="118"/>
      <c r="R1039" s="118"/>
    </row>
    <row r="1040" spans="1:18" x14ac:dyDescent="0.2">
      <c r="A1040" s="114"/>
      <c r="B1040" s="139">
        <f t="shared" si="15"/>
        <v>1024</v>
      </c>
      <c r="C1040" s="115" t="s">
        <v>6095</v>
      </c>
      <c r="D1040" s="112" t="str">
        <f>+"Torre de suspensión tipo S"&amp;IF(MID(C1040,3,3)="220","C",IF(MID(C1040,3,3)="138","S",""))&amp;IF(MID(C1040,10,1)="D",2,1)&amp;" (5°)Tipo S"&amp;IF(MID(C1040,3,3)="220","C",IF(MID(C1040,3,3)="138","S",""))&amp;IF(MID(C1040,10,1)="D",2,1)&amp;RIGHT(C1040,2)</f>
        <v>Torre de suspensión tipo SC1 (5°)Tipo SC1-3</v>
      </c>
      <c r="E1040" s="140" t="s">
        <v>5072</v>
      </c>
      <c r="F1040" s="141">
        <v>0</v>
      </c>
      <c r="G1040" s="142">
        <f>VLOOKUP(C1040,'[8]Resumen Peso'!$B$1:$D$65536,3,0)*$C$14</f>
        <v>11721.005395391048</v>
      </c>
      <c r="H1040" s="148"/>
      <c r="I1040" s="144"/>
      <c r="J1040" s="111">
        <f>+VLOOKUP(C1040,'[8]Resumen Peso'!$B$1:$D$65536,3,0)</f>
        <v>7277.4467126608606</v>
      </c>
      <c r="N1040" s="118"/>
      <c r="O1040" s="118"/>
      <c r="P1040" s="118"/>
      <c r="Q1040" s="118"/>
      <c r="R1040" s="118"/>
    </row>
    <row r="1041" spans="1:18" x14ac:dyDescent="0.2">
      <c r="A1041" s="114"/>
      <c r="B1041" s="139">
        <f t="shared" si="15"/>
        <v>1025</v>
      </c>
      <c r="C1041" s="115" t="s">
        <v>6096</v>
      </c>
      <c r="D1041" s="112" t="str">
        <f>+"Torre de suspensión tipo S"&amp;IF(MID(C1041,3,3)="220","C",IF(MID(C1041,3,3)="138","S",""))&amp;IF(MID(C1041,10,1)="D",2,1)&amp;" (5°)Tipo S"&amp;IF(MID(C1041,3,3)="220","C",IF(MID(C1041,3,3)="138","S",""))&amp;IF(MID(C1041,10,1)="D",2,1)&amp;RIGHT(C1041,2)</f>
        <v>Torre de suspensión tipo SC1 (5°)Tipo SC1±0</v>
      </c>
      <c r="E1041" s="140" t="s">
        <v>5072</v>
      </c>
      <c r="F1041" s="141">
        <v>0</v>
      </c>
      <c r="G1041" s="142">
        <f>VLOOKUP(C1041,'[8]Resumen Peso'!$B$1:$D$65536,3,0)*$C$14</f>
        <v>13184.483009438749</v>
      </c>
      <c r="H1041" s="148"/>
      <c r="I1041" s="144"/>
      <c r="J1041" s="111">
        <f>+VLOOKUP(C1041,'[8]Resumen Peso'!$B$1:$D$65536,3,0)</f>
        <v>8186.10428870738</v>
      </c>
      <c r="N1041" s="118"/>
      <c r="O1041" s="118"/>
      <c r="P1041" s="118"/>
      <c r="Q1041" s="118"/>
      <c r="R1041" s="118"/>
    </row>
    <row r="1042" spans="1:18" x14ac:dyDescent="0.2">
      <c r="A1042" s="114"/>
      <c r="B1042" s="139">
        <f t="shared" ref="B1042:B1105" si="16">1+B1041</f>
        <v>1026</v>
      </c>
      <c r="C1042" s="115" t="s">
        <v>6097</v>
      </c>
      <c r="D1042" s="112" t="str">
        <f>+"Torre de suspensión tipo S"&amp;IF(MID(C1042,3,3)="220","C",IF(MID(C1042,3,3)="138","S",""))&amp;IF(MID(C1042,10,1)="D",2,1)&amp;" (5°)Tipo S"&amp;IF(MID(C1042,3,3)="220","C",IF(MID(C1042,3,3)="138","S",""))&amp;IF(MID(C1042,10,1)="D",2,1)&amp;RIGHT(C1042,2)</f>
        <v>Torre de suspensión tipo SC1 (5°)Tipo SC1+3</v>
      </c>
      <c r="E1042" s="140" t="s">
        <v>5072</v>
      </c>
      <c r="F1042" s="141">
        <v>0</v>
      </c>
      <c r="G1042" s="142">
        <f>VLOOKUP(C1042,'[8]Resumen Peso'!$B$1:$D$65536,3,0)*$C$14</f>
        <v>14634.776140477012</v>
      </c>
      <c r="H1042" s="148"/>
      <c r="I1042" s="144"/>
      <c r="J1042" s="111">
        <f>+VLOOKUP(C1042,'[8]Resumen Peso'!$B$1:$D$65536,3,0)</f>
        <v>9086.5757604651917</v>
      </c>
      <c r="N1042" s="118"/>
      <c r="O1042" s="118"/>
      <c r="P1042" s="118"/>
      <c r="Q1042" s="118"/>
      <c r="R1042" s="118"/>
    </row>
    <row r="1043" spans="1:18" x14ac:dyDescent="0.2">
      <c r="A1043" s="114"/>
      <c r="B1043" s="139">
        <f t="shared" si="16"/>
        <v>1027</v>
      </c>
      <c r="C1043" s="115" t="s">
        <v>6098</v>
      </c>
      <c r="D1043" s="112" t="str">
        <f>+"Torre de suspensión tipo S"&amp;IF(MID(C1043,3,3)="220","C",IF(MID(C1043,3,3)="138","S",""))&amp;IF(MID(C1043,10,1)="D",2,1)&amp;" (5°)Tipo S"&amp;IF(MID(C1043,3,3)="220","C",IF(MID(C1043,3,3)="138","S",""))&amp;IF(MID(C1043,10,1)="D",2,1)&amp;RIGHT(C1043,2)</f>
        <v>Torre de suspensión tipo SC1 (5°)Tipo SC1+6</v>
      </c>
      <c r="E1043" s="140" t="s">
        <v>5072</v>
      </c>
      <c r="F1043" s="141">
        <v>0</v>
      </c>
      <c r="G1043" s="142">
        <f>VLOOKUP(C1043,'[8]Resumen Peso'!$B$1:$D$65536,3,0)*$C$14</f>
        <v>16085.069271515275</v>
      </c>
      <c r="H1043" s="148"/>
      <c r="I1043" s="144"/>
      <c r="J1043" s="111">
        <f>+VLOOKUP(C1043,'[8]Resumen Peso'!$B$1:$D$65536,3,0)</f>
        <v>9987.0472322230034</v>
      </c>
      <c r="N1043" s="118"/>
      <c r="O1043" s="118"/>
      <c r="P1043" s="118"/>
      <c r="Q1043" s="118"/>
      <c r="R1043" s="118"/>
    </row>
    <row r="1044" spans="1:18" x14ac:dyDescent="0.2">
      <c r="A1044" s="114"/>
      <c r="B1044" s="139">
        <f t="shared" si="16"/>
        <v>1028</v>
      </c>
      <c r="C1044" s="115" t="s">
        <v>6099</v>
      </c>
      <c r="D1044" s="112" t="str">
        <f>+"Torre de ángulo menor tipo A"&amp;IF(MID(C1044,3,3)="220","C",IF(MID(C1044,3,3)="138","S",""))&amp;IF(MID(C1044,10,1)="D",2,1)&amp;" (30°)Tipo A"&amp;IF(MID(C1044,3,3)="220","C",IF(MID(C1044,3,3)="138","S",""))&amp;IF(MID(C1044,10,1)="D",2,1)&amp;RIGHT(C1044,2)</f>
        <v>Torre de ángulo menor tipo AC1 (30°)Tipo AC1-3</v>
      </c>
      <c r="E1044" s="140" t="s">
        <v>5072</v>
      </c>
      <c r="F1044" s="141">
        <v>0</v>
      </c>
      <c r="G1044" s="142">
        <f>VLOOKUP(C1044,'[8]Resumen Peso'!$B$1:$D$65536,3,0)*$C$14</f>
        <v>18032.654732703548</v>
      </c>
      <c r="H1044" s="148"/>
      <c r="I1044" s="144"/>
      <c r="J1044" s="111">
        <f>+VLOOKUP(C1044,'[8]Resumen Peso'!$B$1:$D$65536,3,0)</f>
        <v>11196.282185542281</v>
      </c>
      <c r="N1044" s="118"/>
      <c r="O1044" s="118"/>
      <c r="P1044" s="118"/>
      <c r="Q1044" s="118"/>
      <c r="R1044" s="118"/>
    </row>
    <row r="1045" spans="1:18" x14ac:dyDescent="0.2">
      <c r="A1045" s="114"/>
      <c r="B1045" s="139">
        <f t="shared" si="16"/>
        <v>1029</v>
      </c>
      <c r="C1045" s="115" t="s">
        <v>6100</v>
      </c>
      <c r="D1045" s="112" t="str">
        <f>+"Torre de ángulo menor tipo A"&amp;IF(MID(C1045,3,3)="220","C",IF(MID(C1045,3,3)="138","S",""))&amp;IF(MID(C1045,10,1)="D",2,1)&amp;" (30°)Tipo A"&amp;IF(MID(C1045,3,3)="220","C",IF(MID(C1045,3,3)="138","S",""))&amp;IF(MID(C1045,10,1)="D",2,1)&amp;RIGHT(C1045,2)</f>
        <v>Torre de ángulo menor tipo AC1 (30°)Tipo AC1±0</v>
      </c>
      <c r="E1045" s="140" t="s">
        <v>5072</v>
      </c>
      <c r="F1045" s="141">
        <v>0</v>
      </c>
      <c r="G1045" s="142">
        <f>VLOOKUP(C1045,'[8]Resumen Peso'!$B$1:$D$65536,3,0)*$C$14</f>
        <v>20014.045208328022</v>
      </c>
      <c r="H1045" s="148"/>
      <c r="I1045" s="144"/>
      <c r="J1045" s="111">
        <f>+VLOOKUP(C1045,'[8]Resumen Peso'!$B$1:$D$65536,3,0)</f>
        <v>12426.506310257802</v>
      </c>
      <c r="N1045" s="118"/>
      <c r="O1045" s="118"/>
      <c r="P1045" s="118"/>
      <c r="Q1045" s="118"/>
      <c r="R1045" s="118"/>
    </row>
    <row r="1046" spans="1:18" x14ac:dyDescent="0.2">
      <c r="A1046" s="114"/>
      <c r="B1046" s="139">
        <f t="shared" si="16"/>
        <v>1030</v>
      </c>
      <c r="C1046" s="115" t="s">
        <v>6101</v>
      </c>
      <c r="D1046" s="112" t="str">
        <f>+"Torre de ángulo menor tipo A"&amp;IF(MID(C1046,3,3)="220","C",IF(MID(C1046,3,3)="138","S",""))&amp;IF(MID(C1046,10,1)="D",2,1)&amp;" (30°)Tipo A"&amp;IF(MID(C1046,3,3)="220","C",IF(MID(C1046,3,3)="138","S",""))&amp;IF(MID(C1046,10,1)="D",2,1)&amp;RIGHT(C1046,2)</f>
        <v>Torre de ángulo menor tipo AC1 (30°)Tipo AC1+3</v>
      </c>
      <c r="E1046" s="140" t="s">
        <v>5072</v>
      </c>
      <c r="F1046" s="141">
        <v>0</v>
      </c>
      <c r="G1046" s="142">
        <f>VLOOKUP(C1046,'[8]Resumen Peso'!$B$1:$D$65536,3,0)*$C$14</f>
        <v>21995.435683952495</v>
      </c>
      <c r="H1046" s="148"/>
      <c r="I1046" s="144"/>
      <c r="J1046" s="111">
        <f>+VLOOKUP(C1046,'[8]Resumen Peso'!$B$1:$D$65536,3,0)</f>
        <v>13656.730434973324</v>
      </c>
      <c r="N1046" s="118"/>
      <c r="O1046" s="118"/>
      <c r="P1046" s="118"/>
      <c r="Q1046" s="118"/>
      <c r="R1046" s="118"/>
    </row>
    <row r="1047" spans="1:18" x14ac:dyDescent="0.2">
      <c r="A1047" s="114"/>
      <c r="B1047" s="139">
        <f t="shared" si="16"/>
        <v>1031</v>
      </c>
      <c r="C1047" s="115" t="s">
        <v>6102</v>
      </c>
      <c r="D1047" s="112" t="str">
        <f>+"Torre de ángulo mayor tipo B"&amp;IF(MID(C1047,3,3)="220","C",IF(MID(C1047,3,3)="138","S",""))&amp;IF(MID(C1047,10,1)="D",2,1)&amp;" (65°)Tipo B"&amp;IF(MID(C1047,3,3)="220","C",IF(MID(C1047,3,3)="138","S",""))&amp;IF(MID(C1047,10,1)="D",2,1)&amp;RIGHT(C1047,2)</f>
        <v>Torre de ángulo mayor tipo BC1 (65°)Tipo BC1-3</v>
      </c>
      <c r="E1047" s="140" t="s">
        <v>5072</v>
      </c>
      <c r="F1047" s="141">
        <v>0</v>
      </c>
      <c r="G1047" s="142">
        <f>VLOOKUP(C1047,'[8]Resumen Peso'!$B$1:$D$65536,3,0)*$C$14</f>
        <v>24334.917456444375</v>
      </c>
      <c r="H1047" s="148"/>
      <c r="I1047" s="144"/>
      <c r="J1047" s="111">
        <f>+VLOOKUP(C1047,'[8]Resumen Peso'!$B$1:$D$65536,3,0)</f>
        <v>15109.289610591981</v>
      </c>
      <c r="N1047" s="118"/>
      <c r="O1047" s="118"/>
      <c r="P1047" s="118"/>
      <c r="Q1047" s="118"/>
      <c r="R1047" s="118"/>
    </row>
    <row r="1048" spans="1:18" x14ac:dyDescent="0.2">
      <c r="A1048" s="114"/>
      <c r="B1048" s="139">
        <f t="shared" si="16"/>
        <v>1032</v>
      </c>
      <c r="C1048" s="115" t="s">
        <v>6103</v>
      </c>
      <c r="D1048" s="112" t="str">
        <f>+"Torre de ángulo mayor tipo B"&amp;IF(MID(C1048,3,3)="220","C",IF(MID(C1048,3,3)="138","S",""))&amp;IF(MID(C1048,10,1)="D",2,1)&amp;" (65°)Tipo B"&amp;IF(MID(C1048,3,3)="220","C",IF(MID(C1048,3,3)="138","S",""))&amp;IF(MID(C1048,10,1)="D",2,1)&amp;RIGHT(C1048,2)</f>
        <v>Torre de ángulo mayor tipo BC1 (65°)Tipo BC1±0</v>
      </c>
      <c r="E1048" s="140" t="s">
        <v>5072</v>
      </c>
      <c r="F1048" s="141">
        <v>0</v>
      </c>
      <c r="G1048" s="142">
        <f>VLOOKUP(C1048,'[8]Resumen Peso'!$B$1:$D$65536,3,0)*$C$14</f>
        <v>27099.017212076142</v>
      </c>
      <c r="H1048" s="148"/>
      <c r="I1048" s="144"/>
      <c r="J1048" s="111">
        <f>+VLOOKUP(C1048,'[8]Resumen Peso'!$B$1:$D$65536,3,0)</f>
        <v>16825.489544089065</v>
      </c>
      <c r="N1048" s="118"/>
      <c r="O1048" s="118"/>
      <c r="P1048" s="118"/>
      <c r="Q1048" s="118"/>
      <c r="R1048" s="118"/>
    </row>
    <row r="1049" spans="1:18" x14ac:dyDescent="0.2">
      <c r="A1049" s="114"/>
      <c r="B1049" s="139">
        <f t="shared" si="16"/>
        <v>1033</v>
      </c>
      <c r="C1049" s="115" t="s">
        <v>6104</v>
      </c>
      <c r="D1049" s="112" t="str">
        <f>+"Torre de ángulo mayor tipo B"&amp;IF(MID(C1049,3,3)="220","C",IF(MID(C1049,3,3)="138","S",""))&amp;IF(MID(C1049,10,1)="D",2,1)&amp;" (65°)Tipo B"&amp;IF(MID(C1049,3,3)="220","C",IF(MID(C1049,3,3)="138","S",""))&amp;IF(MID(C1049,10,1)="D",2,1)&amp;RIGHT(C1049,2)</f>
        <v>Torre de ángulo mayor tipo BC1 (65°)Tipo BC1+3</v>
      </c>
      <c r="E1049" s="140" t="s">
        <v>5072</v>
      </c>
      <c r="F1049" s="141">
        <v>0</v>
      </c>
      <c r="G1049" s="142">
        <f>VLOOKUP(C1049,'[8]Resumen Peso'!$B$1:$D$65536,3,0)*$C$14</f>
        <v>30350.899277525285</v>
      </c>
      <c r="H1049" s="148"/>
      <c r="I1049" s="144"/>
      <c r="J1049" s="111">
        <f>+VLOOKUP(C1049,'[8]Resumen Peso'!$B$1:$D$65536,3,0)</f>
        <v>18844.548289379756</v>
      </c>
      <c r="N1049" s="118"/>
      <c r="O1049" s="118"/>
      <c r="P1049" s="118"/>
      <c r="Q1049" s="118"/>
      <c r="R1049" s="118"/>
    </row>
    <row r="1050" spans="1:18" x14ac:dyDescent="0.2">
      <c r="A1050" s="114"/>
      <c r="B1050" s="139">
        <f t="shared" si="16"/>
        <v>1034</v>
      </c>
      <c r="C1050" s="115" t="s">
        <v>6105</v>
      </c>
      <c r="D1050" s="112" t="str">
        <f>+"Torre de anclaje, retención intermedia y terminal (15°) Tipo R"&amp;IF(MID(C1050,3,3)="220","C",IF(MID(C1050,3,3)="138","S",""))&amp;IF(MID(C1050,10,1)="D",2,1)&amp;RIGHT(C1050,2)</f>
        <v>Torre de anclaje, retención intermedia y terminal (15°) Tipo RC1-3</v>
      </c>
      <c r="E1050" s="140" t="s">
        <v>5072</v>
      </c>
      <c r="F1050" s="141">
        <v>0</v>
      </c>
      <c r="G1050" s="142">
        <f>VLOOKUP(C1050,'[8]Resumen Peso'!$B$1:$D$65536,3,0)*$C$14</f>
        <v>31332.777968170431</v>
      </c>
      <c r="H1050" s="148"/>
      <c r="I1050" s="144"/>
      <c r="J1050" s="111">
        <f>+VLOOKUP(C1050,'[8]Resumen Peso'!$B$1:$D$65536,3,0)</f>
        <v>19454.18625203073</v>
      </c>
      <c r="N1050" s="118"/>
      <c r="O1050" s="118"/>
      <c r="P1050" s="118"/>
      <c r="Q1050" s="118"/>
      <c r="R1050" s="118"/>
    </row>
    <row r="1051" spans="1:18" x14ac:dyDescent="0.2">
      <c r="A1051" s="114"/>
      <c r="B1051" s="139">
        <f t="shared" si="16"/>
        <v>1035</v>
      </c>
      <c r="C1051" s="115" t="s">
        <v>6106</v>
      </c>
      <c r="D1051" s="112" t="str">
        <f>+"Torre de anclaje, retención intermedia y terminal (15°) Tipo R"&amp;IF(MID(C1051,3,3)="220","C",IF(MID(C1051,3,3)="138","S",""))&amp;IF(MID(C1051,10,1)="D",2,1)&amp;RIGHT(C1051,2)</f>
        <v>Torre de anclaje, retención intermedia y terminal (15°) Tipo RC1±0</v>
      </c>
      <c r="E1051" s="140" t="s">
        <v>5072</v>
      </c>
      <c r="F1051" s="141">
        <v>0</v>
      </c>
      <c r="G1051" s="142">
        <f>VLOOKUP(C1051,'[8]Resumen Peso'!$B$1:$D$65536,3,0)*$C$14</f>
        <v>34930.63318636614</v>
      </c>
      <c r="H1051" s="148"/>
      <c r="I1051" s="144"/>
      <c r="J1051" s="111">
        <f>+VLOOKUP(C1051,'[8]Resumen Peso'!$B$1:$D$65536,3,0)</f>
        <v>21688.056022330802</v>
      </c>
      <c r="N1051" s="118"/>
      <c r="O1051" s="118"/>
      <c r="P1051" s="118"/>
      <c r="Q1051" s="118"/>
      <c r="R1051" s="118"/>
    </row>
    <row r="1052" spans="1:18" x14ac:dyDescent="0.2">
      <c r="A1052" s="114"/>
      <c r="B1052" s="139">
        <f t="shared" si="16"/>
        <v>1036</v>
      </c>
      <c r="C1052" s="115" t="s">
        <v>6107</v>
      </c>
      <c r="D1052" s="112" t="str">
        <f>+"Torre de anclaje, retención intermedia y terminal (15°) Tipo R"&amp;IF(MID(C1052,3,3)="220","C",IF(MID(C1052,3,3)="138","S",""))&amp;IF(MID(C1052,10,1)="D",2,1)&amp;RIGHT(C1052,2)</f>
        <v>Torre de anclaje, retención intermedia y terminal (15°) Tipo RC1+3</v>
      </c>
      <c r="E1052" s="140" t="s">
        <v>5072</v>
      </c>
      <c r="F1052" s="141">
        <v>0</v>
      </c>
      <c r="G1052" s="142">
        <f>VLOOKUP(C1052,'[8]Resumen Peso'!$B$1:$D$65536,3,0)*$C$14</f>
        <v>38528.488404561853</v>
      </c>
      <c r="H1052" s="148"/>
      <c r="I1052" s="144"/>
      <c r="J1052" s="111">
        <f>+VLOOKUP(C1052,'[8]Resumen Peso'!$B$1:$D$65536,3,0)</f>
        <v>23921.925792630875</v>
      </c>
      <c r="N1052" s="118"/>
      <c r="O1052" s="118"/>
      <c r="P1052" s="118"/>
      <c r="Q1052" s="118"/>
      <c r="R1052" s="118"/>
    </row>
    <row r="1053" spans="1:18" x14ac:dyDescent="0.2">
      <c r="A1053" s="114"/>
      <c r="B1053" s="139">
        <f t="shared" si="16"/>
        <v>1037</v>
      </c>
      <c r="C1053" s="115" t="s">
        <v>6108</v>
      </c>
      <c r="D1053" s="112" t="str">
        <f>+"Torre de suspensión tipo S"&amp;IF(MID(C1053,3,3)="220","C",IF(MID(C1053,3,3)="138","S",""))&amp;IF(MID(C1053,10,1)="D",2,1)&amp;" (5°)Tipo S"&amp;IF(MID(C1053,3,3)="220","C",IF(MID(C1053,3,3)="138","S",""))&amp;IF(MID(C1053,10,1)="D",2,1)&amp;RIGHT(C1053,2)</f>
        <v>Torre de suspensión tipo SC2 (5°)Tipo SC2-6</v>
      </c>
      <c r="E1053" s="140" t="s">
        <v>5072</v>
      </c>
      <c r="F1053" s="141">
        <v>0</v>
      </c>
      <c r="G1053" s="142">
        <f>VLOOKUP(C1053,'[8]Resumen Peso'!$B$1:$D$65536,3,0)*$C$14</f>
        <v>13986.183823255235</v>
      </c>
      <c r="H1053" s="148"/>
      <c r="I1053" s="144"/>
      <c r="J1053" s="111">
        <f>+VLOOKUP(C1053,'[8]Resumen Peso'!$B$1:$D$65536,3,0)</f>
        <v>8683.8717374230418</v>
      </c>
      <c r="N1053" s="118"/>
      <c r="O1053" s="118"/>
      <c r="P1053" s="118"/>
      <c r="Q1053" s="118"/>
      <c r="R1053" s="118"/>
    </row>
    <row r="1054" spans="1:18" x14ac:dyDescent="0.2">
      <c r="A1054" s="114"/>
      <c r="B1054" s="139">
        <f t="shared" si="16"/>
        <v>1038</v>
      </c>
      <c r="C1054" s="115" t="s">
        <v>6109</v>
      </c>
      <c r="D1054" s="112" t="str">
        <f>+"Torre de suspensión tipo S"&amp;IF(MID(C1054,3,3)="220","C",IF(MID(C1054,3,3)="138","S",""))&amp;IF(MID(C1054,10,1)="D",2,1)&amp;" (5°)Tipo S"&amp;IF(MID(C1054,3,3)="220","C",IF(MID(C1054,3,3)="138","S",""))&amp;IF(MID(C1054,10,1)="D",2,1)&amp;RIGHT(C1054,2)</f>
        <v>Torre de suspensión tipo SC2 (5°)Tipo SC2-3</v>
      </c>
      <c r="E1054" s="140" t="s">
        <v>5072</v>
      </c>
      <c r="F1054" s="141">
        <v>0</v>
      </c>
      <c r="G1054" s="142">
        <f>VLOOKUP(C1054,'[8]Resumen Peso'!$B$1:$D$65536,3,0)*$C$14</f>
        <v>16002.210320301032</v>
      </c>
      <c r="H1054" s="148"/>
      <c r="I1054" s="144"/>
      <c r="J1054" s="111">
        <f>+VLOOKUP(C1054,'[8]Resumen Peso'!$B$1:$D$65536,3,0)</f>
        <v>9935.6009968714079</v>
      </c>
      <c r="N1054" s="118"/>
      <c r="O1054" s="118"/>
      <c r="P1054" s="118"/>
      <c r="Q1054" s="118"/>
      <c r="R1054" s="118"/>
    </row>
    <row r="1055" spans="1:18" x14ac:dyDescent="0.2">
      <c r="A1055" s="114"/>
      <c r="B1055" s="139">
        <f t="shared" si="16"/>
        <v>1039</v>
      </c>
      <c r="C1055" s="115" t="s">
        <v>6110</v>
      </c>
      <c r="D1055" s="112" t="str">
        <f>+"Torre de suspensión tipo S"&amp;IF(MID(C1055,3,3)="220","C",IF(MID(C1055,3,3)="138","S",""))&amp;IF(MID(C1055,10,1)="D",2,1)&amp;" (5°)Tipo S"&amp;IF(MID(C1055,3,3)="220","C",IF(MID(C1055,3,3)="138","S",""))&amp;IF(MID(C1055,10,1)="D",2,1)&amp;RIGHT(C1055,2)</f>
        <v>Torre de suspensión tipo SC2 (5°)Tipo SC2±0</v>
      </c>
      <c r="E1055" s="140" t="s">
        <v>5072</v>
      </c>
      <c r="F1055" s="141">
        <v>0</v>
      </c>
      <c r="G1055" s="142">
        <f>VLOOKUP(C1055,'[8]Resumen Peso'!$B$1:$D$65536,3,0)*$C$14</f>
        <v>18000.236580766068</v>
      </c>
      <c r="H1055" s="148"/>
      <c r="I1055" s="144"/>
      <c r="J1055" s="111">
        <f>+VLOOKUP(C1055,'[8]Resumen Peso'!$B$1:$D$65536,3,0)</f>
        <v>11176.154102217557</v>
      </c>
      <c r="N1055" s="118"/>
      <c r="O1055" s="118"/>
      <c r="P1055" s="118"/>
      <c r="Q1055" s="118"/>
      <c r="R1055" s="118"/>
    </row>
    <row r="1056" spans="1:18" x14ac:dyDescent="0.2">
      <c r="A1056" s="114"/>
      <c r="B1056" s="139">
        <f t="shared" si="16"/>
        <v>1040</v>
      </c>
      <c r="C1056" s="115" t="s">
        <v>6111</v>
      </c>
      <c r="D1056" s="112" t="str">
        <f>+"Torre de suspensión tipo S"&amp;IF(MID(C1056,3,3)="220","C",IF(MID(C1056,3,3)="138","S",""))&amp;IF(MID(C1056,10,1)="D",2,1)&amp;" (5°)Tipo S"&amp;IF(MID(C1056,3,3)="220","C",IF(MID(C1056,3,3)="138","S",""))&amp;IF(MID(C1056,10,1)="D",2,1)&amp;RIGHT(C1056,2)</f>
        <v>Torre de suspensión tipo SC2 (5°)Tipo SC2+3</v>
      </c>
      <c r="E1056" s="140" t="s">
        <v>5072</v>
      </c>
      <c r="F1056" s="141">
        <v>0</v>
      </c>
      <c r="G1056" s="142">
        <f>VLOOKUP(C1056,'[8]Resumen Peso'!$B$1:$D$65536,3,0)*$C$14</f>
        <v>19980.262604650336</v>
      </c>
      <c r="H1056" s="148"/>
      <c r="I1056" s="144"/>
      <c r="J1056" s="111">
        <f>+VLOOKUP(C1056,'[8]Resumen Peso'!$B$1:$D$65536,3,0)</f>
        <v>12405.531053461489</v>
      </c>
      <c r="N1056" s="118"/>
      <c r="O1056" s="118"/>
      <c r="P1056" s="118"/>
      <c r="Q1056" s="118"/>
      <c r="R1056" s="118"/>
    </row>
    <row r="1057" spans="1:18" x14ac:dyDescent="0.2">
      <c r="A1057" s="114"/>
      <c r="B1057" s="139">
        <f t="shared" si="16"/>
        <v>1041</v>
      </c>
      <c r="C1057" s="115" t="s">
        <v>6112</v>
      </c>
      <c r="D1057" s="112" t="str">
        <f>+"Torre de suspensión tipo S"&amp;IF(MID(C1057,3,3)="220","C",IF(MID(C1057,3,3)="138","S",""))&amp;IF(MID(C1057,10,1)="D",2,1)&amp;" (5°)Tipo S"&amp;IF(MID(C1057,3,3)="220","C",IF(MID(C1057,3,3)="138","S",""))&amp;IF(MID(C1057,10,1)="D",2,1)&amp;RIGHT(C1057,2)</f>
        <v>Torre de suspensión tipo SC2 (5°)Tipo SC2+6</v>
      </c>
      <c r="E1057" s="140" t="s">
        <v>5072</v>
      </c>
      <c r="F1057" s="141">
        <v>0</v>
      </c>
      <c r="G1057" s="142">
        <f>VLOOKUP(C1057,'[8]Resumen Peso'!$B$1:$D$65536,3,0)*$C$14</f>
        <v>21960.288628534599</v>
      </c>
      <c r="H1057" s="148"/>
      <c r="I1057" s="144"/>
      <c r="J1057" s="111">
        <f>+VLOOKUP(C1057,'[8]Resumen Peso'!$B$1:$D$65536,3,0)</f>
        <v>13634.908004705419</v>
      </c>
      <c r="N1057" s="118"/>
      <c r="O1057" s="118"/>
      <c r="P1057" s="118"/>
      <c r="Q1057" s="118"/>
      <c r="R1057" s="118"/>
    </row>
    <row r="1058" spans="1:18" x14ac:dyDescent="0.2">
      <c r="A1058" s="114"/>
      <c r="B1058" s="139">
        <f t="shared" si="16"/>
        <v>1042</v>
      </c>
      <c r="C1058" s="115" t="s">
        <v>6113</v>
      </c>
      <c r="D1058" s="112" t="str">
        <f>+"Torre de ángulo menor tipo A"&amp;IF(MID(C1058,3,3)="220","C",IF(MID(C1058,3,3)="138","S",""))&amp;IF(MID(C1058,10,1)="D",2,1)&amp;" (30°)Tipo A"&amp;IF(MID(C1058,3,3)="220","C",IF(MID(C1058,3,3)="138","S",""))&amp;IF(MID(C1058,10,1)="D",2,1)&amp;RIGHT(C1058,2)</f>
        <v>Torre de ángulo menor tipo AC2 (30°)Tipo AC2-3</v>
      </c>
      <c r="E1058" s="140" t="s">
        <v>5072</v>
      </c>
      <c r="F1058" s="141">
        <v>0</v>
      </c>
      <c r="G1058" s="142">
        <f>VLOOKUP(C1058,'[8]Resumen Peso'!$B$1:$D$65536,3,0)*$C$14</f>
        <v>24619.247575772202</v>
      </c>
      <c r="H1058" s="148"/>
      <c r="I1058" s="144"/>
      <c r="J1058" s="111">
        <f>+VLOOKUP(C1058,'[8]Resumen Peso'!$B$1:$D$65536,3,0)</f>
        <v>15285.827136376793</v>
      </c>
      <c r="N1058" s="118"/>
      <c r="O1058" s="118"/>
      <c r="P1058" s="118"/>
      <c r="Q1058" s="118"/>
      <c r="R1058" s="118"/>
    </row>
    <row r="1059" spans="1:18" x14ac:dyDescent="0.2">
      <c r="A1059" s="114"/>
      <c r="B1059" s="139">
        <f t="shared" si="16"/>
        <v>1043</v>
      </c>
      <c r="C1059" s="115" t="s">
        <v>6114</v>
      </c>
      <c r="D1059" s="112" t="str">
        <f>+"Torre de ángulo menor tipo A"&amp;IF(MID(C1059,3,3)="220","C",IF(MID(C1059,3,3)="138","S",""))&amp;IF(MID(C1059,10,1)="D",2,1)&amp;" (30°)Tipo A"&amp;IF(MID(C1059,3,3)="220","C",IF(MID(C1059,3,3)="138","S",""))&amp;IF(MID(C1059,10,1)="D",2,1)&amp;RIGHT(C1059,2)</f>
        <v>Torre de ángulo menor tipo AC2 (30°)Tipo AC2±0</v>
      </c>
      <c r="E1059" s="140" t="s">
        <v>5072</v>
      </c>
      <c r="F1059" s="141">
        <v>0</v>
      </c>
      <c r="G1059" s="142">
        <f>VLOOKUP(C1059,'[8]Resumen Peso'!$B$1:$D$65536,3,0)*$C$14</f>
        <v>27324.35912960289</v>
      </c>
      <c r="H1059" s="148"/>
      <c r="I1059" s="144"/>
      <c r="J1059" s="111">
        <f>+VLOOKUP(C1059,'[8]Resumen Peso'!$B$1:$D$65536,3,0)</f>
        <v>16965.401927166251</v>
      </c>
      <c r="N1059" s="118"/>
      <c r="O1059" s="118"/>
      <c r="P1059" s="118"/>
      <c r="Q1059" s="118"/>
      <c r="R1059" s="118"/>
    </row>
    <row r="1060" spans="1:18" x14ac:dyDescent="0.2">
      <c r="A1060" s="114"/>
      <c r="B1060" s="139">
        <f t="shared" si="16"/>
        <v>1044</v>
      </c>
      <c r="C1060" s="115" t="s">
        <v>6115</v>
      </c>
      <c r="D1060" s="112" t="str">
        <f>+"Torre de ángulo menor tipo A"&amp;IF(MID(C1060,3,3)="220","C",IF(MID(C1060,3,3)="138","S",""))&amp;IF(MID(C1060,10,1)="D",2,1)&amp;" (30°)Tipo A"&amp;IF(MID(C1060,3,3)="220","C",IF(MID(C1060,3,3)="138","S",""))&amp;IF(MID(C1060,10,1)="D",2,1)&amp;RIGHT(C1060,2)</f>
        <v>Torre de ángulo menor tipo AC2 (30°)Tipo AC2+3</v>
      </c>
      <c r="E1060" s="140" t="s">
        <v>5072</v>
      </c>
      <c r="F1060" s="141">
        <v>0</v>
      </c>
      <c r="G1060" s="142">
        <f>VLOOKUP(C1060,'[8]Resumen Peso'!$B$1:$D$65536,3,0)*$C$14</f>
        <v>30029.470683433574</v>
      </c>
      <c r="H1060" s="148"/>
      <c r="I1060" s="144"/>
      <c r="J1060" s="111">
        <f>+VLOOKUP(C1060,'[8]Resumen Peso'!$B$1:$D$65536,3,0)</f>
        <v>18644.976717955709</v>
      </c>
      <c r="N1060" s="118"/>
      <c r="O1060" s="118"/>
      <c r="P1060" s="118"/>
      <c r="Q1060" s="118"/>
      <c r="R1060" s="118"/>
    </row>
    <row r="1061" spans="1:18" x14ac:dyDescent="0.2">
      <c r="A1061" s="114"/>
      <c r="B1061" s="139">
        <f t="shared" si="16"/>
        <v>1045</v>
      </c>
      <c r="C1061" s="115" t="s">
        <v>6116</v>
      </c>
      <c r="D1061" s="112" t="str">
        <f>+"Torre de ángulo mayor tipo B"&amp;IF(MID(C1061,3,3)="220","C",IF(MID(C1061,3,3)="138","S",""))&amp;IF(MID(C1061,10,1)="D",2,1)&amp;" (65°)Tipo B"&amp;IF(MID(C1061,3,3)="220","C",IF(MID(C1061,3,3)="138","S",""))&amp;IF(MID(C1061,10,1)="D",2,1)&amp;RIGHT(C1061,2)</f>
        <v>Torre de ángulo mayor tipo BC2 (65°)Tipo BC2-3</v>
      </c>
      <c r="E1061" s="140" t="s">
        <v>5072</v>
      </c>
      <c r="F1061" s="141">
        <v>0</v>
      </c>
      <c r="G1061" s="142">
        <f>VLOOKUP(C1061,'[8]Resumen Peso'!$B$1:$D$65536,3,0)*$C$14</f>
        <v>33223.469670811122</v>
      </c>
      <c r="H1061" s="148"/>
      <c r="I1061" s="144"/>
      <c r="J1061" s="111">
        <f>+VLOOKUP(C1061,'[8]Resumen Peso'!$B$1:$D$65536,3,0)</f>
        <v>20628.09648002603</v>
      </c>
      <c r="N1061" s="118"/>
      <c r="O1061" s="118"/>
      <c r="P1061" s="118"/>
      <c r="Q1061" s="118"/>
      <c r="R1061" s="118"/>
    </row>
    <row r="1062" spans="1:18" x14ac:dyDescent="0.2">
      <c r="A1062" s="114"/>
      <c r="B1062" s="139">
        <f t="shared" si="16"/>
        <v>1046</v>
      </c>
      <c r="C1062" s="115" t="s">
        <v>6117</v>
      </c>
      <c r="D1062" s="112" t="str">
        <f>+"Torre de ángulo mayor tipo B"&amp;IF(MID(C1062,3,3)="220","C",IF(MID(C1062,3,3)="138","S",""))&amp;IF(MID(C1062,10,1)="D",2,1)&amp;" (65°)Tipo B"&amp;IF(MID(C1062,3,3)="220","C",IF(MID(C1062,3,3)="138","S",""))&amp;IF(MID(C1062,10,1)="D",2,1)&amp;RIGHT(C1062,2)</f>
        <v>Torre de ángulo mayor tipo BC2 (65°)Tipo BC2±0</v>
      </c>
      <c r="E1062" s="140" t="s">
        <v>5072</v>
      </c>
      <c r="F1062" s="141">
        <v>0</v>
      </c>
      <c r="G1062" s="142">
        <f>VLOOKUP(C1062,'[8]Resumen Peso'!$B$1:$D$65536,3,0)*$C$14</f>
        <v>36997.18226148231</v>
      </c>
      <c r="H1062" s="148"/>
      <c r="I1062" s="144"/>
      <c r="J1062" s="111">
        <f>+VLOOKUP(C1062,'[8]Resumen Peso'!$B$1:$D$65536,3,0)</f>
        <v>22971.154209383105</v>
      </c>
      <c r="N1062" s="118"/>
      <c r="O1062" s="118"/>
      <c r="P1062" s="118"/>
      <c r="Q1062" s="118"/>
      <c r="R1062" s="118"/>
    </row>
    <row r="1063" spans="1:18" x14ac:dyDescent="0.2">
      <c r="A1063" s="114"/>
      <c r="B1063" s="139">
        <f t="shared" si="16"/>
        <v>1047</v>
      </c>
      <c r="C1063" s="115" t="s">
        <v>6118</v>
      </c>
      <c r="D1063" s="112" t="str">
        <f>+"Torre de ángulo mayor tipo B"&amp;IF(MID(C1063,3,3)="220","C",IF(MID(C1063,3,3)="138","S",""))&amp;IF(MID(C1063,10,1)="D",2,1)&amp;" (65°)Tipo B"&amp;IF(MID(C1063,3,3)="220","C",IF(MID(C1063,3,3)="138","S",""))&amp;IF(MID(C1063,10,1)="D",2,1)&amp;RIGHT(C1063,2)</f>
        <v>Torre de ángulo mayor tipo BC2 (65°)Tipo BC2+3</v>
      </c>
      <c r="E1063" s="140" t="s">
        <v>5072</v>
      </c>
      <c r="F1063" s="141">
        <v>0</v>
      </c>
      <c r="G1063" s="142">
        <f>VLOOKUP(C1063,'[8]Resumen Peso'!$B$1:$D$65536,3,0)*$C$14</f>
        <v>41436.844132860198</v>
      </c>
      <c r="H1063" s="148"/>
      <c r="I1063" s="144"/>
      <c r="J1063" s="111">
        <f>+VLOOKUP(C1063,'[8]Resumen Peso'!$B$1:$D$65536,3,0)</f>
        <v>25727.692714509081</v>
      </c>
      <c r="N1063" s="118"/>
      <c r="O1063" s="118"/>
      <c r="P1063" s="118"/>
      <c r="Q1063" s="118"/>
      <c r="R1063" s="118"/>
    </row>
    <row r="1064" spans="1:18" x14ac:dyDescent="0.2">
      <c r="A1064" s="114"/>
      <c r="B1064" s="139">
        <f t="shared" si="16"/>
        <v>1048</v>
      </c>
      <c r="C1064" s="115" t="s">
        <v>6119</v>
      </c>
      <c r="D1064" s="112" t="str">
        <f>+"Torre de anclaje, retención intermedia y terminal (15°) Tipo R"&amp;IF(MID(C1064,3,3)="220","C",IF(MID(C1064,3,3)="138","S",""))&amp;IF(MID(C1064,10,1)="D",2,1)&amp;RIGHT(C1064,2)</f>
        <v>Torre de anclaje, retención intermedia y terminal (15°) Tipo RC2-3</v>
      </c>
      <c r="E1064" s="140" t="s">
        <v>5072</v>
      </c>
      <c r="F1064" s="141">
        <v>0</v>
      </c>
      <c r="G1064" s="142">
        <f>VLOOKUP(C1064,'[8]Resumen Peso'!$B$1:$D$65536,3,0)*$C$14</f>
        <v>42777.363037740477</v>
      </c>
      <c r="H1064" s="148"/>
      <c r="I1064" s="144"/>
      <c r="J1064" s="111">
        <f>+VLOOKUP(C1064,'[8]Resumen Peso'!$B$1:$D$65536,3,0)</f>
        <v>26560.006544977656</v>
      </c>
      <c r="N1064" s="118"/>
      <c r="O1064" s="118"/>
      <c r="P1064" s="118"/>
      <c r="Q1064" s="118"/>
      <c r="R1064" s="118"/>
    </row>
    <row r="1065" spans="1:18" x14ac:dyDescent="0.2">
      <c r="A1065" s="114"/>
      <c r="B1065" s="139">
        <f t="shared" si="16"/>
        <v>1049</v>
      </c>
      <c r="C1065" s="115" t="s">
        <v>6120</v>
      </c>
      <c r="D1065" s="112" t="str">
        <f>+"Torre de anclaje, retención intermedia y terminal (15°) Tipo R"&amp;IF(MID(C1065,3,3)="220","C",IF(MID(C1065,3,3)="138","S",""))&amp;IF(MID(C1065,10,1)="D",2,1)&amp;RIGHT(C1065,2)</f>
        <v>Torre de anclaje, retención intermedia y terminal (15°) Tipo RC2±0</v>
      </c>
      <c r="E1065" s="140" t="s">
        <v>5072</v>
      </c>
      <c r="F1065" s="141">
        <v>0</v>
      </c>
      <c r="G1065" s="142">
        <f>VLOOKUP(C1065,'[8]Resumen Peso'!$B$1:$D$65536,3,0)*$C$14</f>
        <v>47689.367935050701</v>
      </c>
      <c r="H1065" s="148"/>
      <c r="I1065" s="144"/>
      <c r="J1065" s="111">
        <f>+VLOOKUP(C1065,'[8]Resumen Peso'!$B$1:$D$65536,3,0)</f>
        <v>29609.817775894822</v>
      </c>
      <c r="N1065" s="118"/>
      <c r="O1065" s="118"/>
      <c r="P1065" s="118"/>
      <c r="Q1065" s="118"/>
      <c r="R1065" s="118"/>
    </row>
    <row r="1066" spans="1:18" x14ac:dyDescent="0.2">
      <c r="A1066" s="114"/>
      <c r="B1066" s="139">
        <f t="shared" si="16"/>
        <v>1050</v>
      </c>
      <c r="C1066" s="115" t="s">
        <v>6121</v>
      </c>
      <c r="D1066" s="112" t="str">
        <f>+"Torre de anclaje, retención intermedia y terminal (15°) Tipo R"&amp;IF(MID(C1066,3,3)="220","C",IF(MID(C1066,3,3)="138","S",""))&amp;IF(MID(C1066,10,1)="D",2,1)&amp;RIGHT(C1066,2)</f>
        <v>Torre de anclaje, retención intermedia y terminal (15°) Tipo RC2+3</v>
      </c>
      <c r="E1066" s="140" t="s">
        <v>5072</v>
      </c>
      <c r="F1066" s="141">
        <v>0</v>
      </c>
      <c r="G1066" s="142">
        <f>VLOOKUP(C1066,'[8]Resumen Peso'!$B$1:$D$65536,3,0)*$C$14</f>
        <v>52601.372832360925</v>
      </c>
      <c r="H1066" s="148"/>
      <c r="I1066" s="144"/>
      <c r="J1066" s="111">
        <f>+VLOOKUP(C1066,'[8]Resumen Peso'!$B$1:$D$65536,3,0)</f>
        <v>32659.629006811989</v>
      </c>
      <c r="N1066" s="118"/>
      <c r="O1066" s="118"/>
      <c r="P1066" s="118"/>
      <c r="Q1066" s="118"/>
      <c r="R1066" s="118"/>
    </row>
    <row r="1067" spans="1:18" x14ac:dyDescent="0.2">
      <c r="A1067" s="114"/>
      <c r="B1067" s="139">
        <f t="shared" si="16"/>
        <v>1051</v>
      </c>
      <c r="C1067" s="115" t="s">
        <v>6122</v>
      </c>
      <c r="D1067" s="112" t="str">
        <f>+"Torre de suspensión tipo S"&amp;IF(MID(C1067,3,3)="220","C",IF(MID(C1067,3,3)="138","S",""))&amp;IF(MID(C1067,10,1)="D",2,1)&amp;" (5°)Tipo S"&amp;IF(MID(C1067,3,3)="220","C",IF(MID(C1067,3,3)="138","S",""))&amp;IF(MID(C1067,10,1)="D",2,1)&amp;RIGHT(C1067,2)</f>
        <v>Torre de suspensión tipo SC2 (5°)Tipo SC2-6</v>
      </c>
      <c r="E1067" s="140" t="s">
        <v>5072</v>
      </c>
      <c r="F1067" s="141">
        <v>0</v>
      </c>
      <c r="G1067" s="142">
        <f>VLOOKUP(C1067,'[8]Resumen Peso'!$B$1:$D$65536,3,0)*$C$14</f>
        <v>13135.815977338947</v>
      </c>
      <c r="H1067" s="148"/>
      <c r="I1067" s="144"/>
      <c r="J1067" s="111">
        <f>+VLOOKUP(C1067,'[8]Resumen Peso'!$B$1:$D$65536,3,0)</f>
        <v>8155.8874497228217</v>
      </c>
      <c r="N1067" s="118"/>
      <c r="O1067" s="118"/>
      <c r="P1067" s="118"/>
      <c r="Q1067" s="118"/>
      <c r="R1067" s="118"/>
    </row>
    <row r="1068" spans="1:18" x14ac:dyDescent="0.2">
      <c r="A1068" s="114"/>
      <c r="B1068" s="139">
        <f t="shared" si="16"/>
        <v>1052</v>
      </c>
      <c r="C1068" s="115" t="s">
        <v>6123</v>
      </c>
      <c r="D1068" s="112" t="str">
        <f>+"Torre de suspensión tipo S"&amp;IF(MID(C1068,3,3)="220","C",IF(MID(C1068,3,3)="138","S",""))&amp;IF(MID(C1068,10,1)="D",2,1)&amp;" (5°)Tipo S"&amp;IF(MID(C1068,3,3)="220","C",IF(MID(C1068,3,3)="138","S",""))&amp;IF(MID(C1068,10,1)="D",2,1)&amp;RIGHT(C1068,2)</f>
        <v>Torre de suspensión tipo SC2 (5°)Tipo SC2-3</v>
      </c>
      <c r="E1068" s="140" t="s">
        <v>5072</v>
      </c>
      <c r="F1068" s="141">
        <v>0</v>
      </c>
      <c r="G1068" s="142">
        <f>VLOOKUP(C1068,'[8]Resumen Peso'!$B$1:$D$65536,3,0)*$C$14</f>
        <v>15029.266929027441</v>
      </c>
      <c r="H1068" s="148"/>
      <c r="I1068" s="144"/>
      <c r="J1068" s="111">
        <f>+VLOOKUP(C1068,'[8]Resumen Peso'!$B$1:$D$65536,3,0)</f>
        <v>9331.510865899083</v>
      </c>
      <c r="N1068" s="118"/>
      <c r="O1068" s="118"/>
      <c r="P1068" s="118"/>
      <c r="Q1068" s="118"/>
      <c r="R1068" s="118"/>
    </row>
    <row r="1069" spans="1:18" x14ac:dyDescent="0.2">
      <c r="A1069" s="114"/>
      <c r="B1069" s="139">
        <f t="shared" si="16"/>
        <v>1053</v>
      </c>
      <c r="C1069" s="115" t="s">
        <v>6124</v>
      </c>
      <c r="D1069" s="112" t="str">
        <f>+"Torre de suspensión tipo S"&amp;IF(MID(C1069,3,3)="220","C",IF(MID(C1069,3,3)="138","S",""))&amp;IF(MID(C1069,10,1)="D",2,1)&amp;" (5°)Tipo S"&amp;IF(MID(C1069,3,3)="220","C",IF(MID(C1069,3,3)="138","S",""))&amp;IF(MID(C1069,10,1)="D",2,1)&amp;RIGHT(C1069,2)</f>
        <v>Torre de suspensión tipo SC2 (5°)Tipo SC2±0</v>
      </c>
      <c r="E1069" s="140" t="s">
        <v>5072</v>
      </c>
      <c r="F1069" s="141">
        <v>0</v>
      </c>
      <c r="G1069" s="142">
        <f>VLOOKUP(C1069,'[8]Resumen Peso'!$B$1:$D$65536,3,0)*$C$14</f>
        <v>16905.812068647294</v>
      </c>
      <c r="H1069" s="148"/>
      <c r="I1069" s="144"/>
      <c r="J1069" s="111">
        <f>+VLOOKUP(C1069,'[8]Resumen Peso'!$B$1:$D$65536,3,0)</f>
        <v>10496.637644430915</v>
      </c>
      <c r="N1069" s="118"/>
      <c r="O1069" s="118"/>
      <c r="P1069" s="118"/>
      <c r="Q1069" s="118"/>
      <c r="R1069" s="118"/>
    </row>
    <row r="1070" spans="1:18" x14ac:dyDescent="0.2">
      <c r="A1070" s="114"/>
      <c r="B1070" s="139">
        <f t="shared" si="16"/>
        <v>1054</v>
      </c>
      <c r="C1070" s="115" t="s">
        <v>6125</v>
      </c>
      <c r="D1070" s="112" t="str">
        <f>+"Torre de suspensión tipo S"&amp;IF(MID(C1070,3,3)="220","C",IF(MID(C1070,3,3)="138","S",""))&amp;IF(MID(C1070,10,1)="D",2,1)&amp;" (5°)Tipo S"&amp;IF(MID(C1070,3,3)="220","C",IF(MID(C1070,3,3)="138","S",""))&amp;IF(MID(C1070,10,1)="D",2,1)&amp;RIGHT(C1070,2)</f>
        <v>Torre de suspensión tipo SC2 (5°)Tipo SC2+3</v>
      </c>
      <c r="E1070" s="140" t="s">
        <v>5072</v>
      </c>
      <c r="F1070" s="141">
        <v>0</v>
      </c>
      <c r="G1070" s="142">
        <f>VLOOKUP(C1070,'[8]Resumen Peso'!$B$1:$D$65536,3,0)*$C$14</f>
        <v>18765.451396198496</v>
      </c>
      <c r="H1070" s="148"/>
      <c r="I1070" s="144"/>
      <c r="J1070" s="111">
        <f>+VLOOKUP(C1070,'[8]Resumen Peso'!$B$1:$D$65536,3,0)</f>
        <v>11651.267785318318</v>
      </c>
      <c r="N1070" s="118"/>
      <c r="O1070" s="118"/>
      <c r="P1070" s="118"/>
      <c r="Q1070" s="118"/>
      <c r="R1070" s="118"/>
    </row>
    <row r="1071" spans="1:18" x14ac:dyDescent="0.2">
      <c r="A1071" s="114"/>
      <c r="B1071" s="139">
        <f t="shared" si="16"/>
        <v>1055</v>
      </c>
      <c r="C1071" s="115" t="s">
        <v>6126</v>
      </c>
      <c r="D1071" s="112" t="str">
        <f>+"Torre de suspensión tipo S"&amp;IF(MID(C1071,3,3)="220","C",IF(MID(C1071,3,3)="138","S",""))&amp;IF(MID(C1071,10,1)="D",2,1)&amp;" (5°)Tipo S"&amp;IF(MID(C1071,3,3)="220","C",IF(MID(C1071,3,3)="138","S",""))&amp;IF(MID(C1071,10,1)="D",2,1)&amp;RIGHT(C1071,2)</f>
        <v>Torre de suspensión tipo SC2 (5°)Tipo SC2+6</v>
      </c>
      <c r="E1071" s="140" t="s">
        <v>5072</v>
      </c>
      <c r="F1071" s="141">
        <v>0</v>
      </c>
      <c r="G1071" s="142">
        <f>VLOOKUP(C1071,'[8]Resumen Peso'!$B$1:$D$65536,3,0)*$C$14</f>
        <v>20625.090723749698</v>
      </c>
      <c r="H1071" s="148"/>
      <c r="I1071" s="144"/>
      <c r="J1071" s="111">
        <f>+VLOOKUP(C1071,'[8]Resumen Peso'!$B$1:$D$65536,3,0)</f>
        <v>12805.897926205716</v>
      </c>
      <c r="N1071" s="118"/>
      <c r="O1071" s="118"/>
      <c r="P1071" s="118"/>
      <c r="Q1071" s="118"/>
      <c r="R1071" s="118"/>
    </row>
    <row r="1072" spans="1:18" x14ac:dyDescent="0.2">
      <c r="A1072" s="114"/>
      <c r="B1072" s="139">
        <f t="shared" si="16"/>
        <v>1056</v>
      </c>
      <c r="C1072" s="115" t="s">
        <v>6127</v>
      </c>
      <c r="D1072" s="112" t="str">
        <f>+"Torre de ángulo menor tipo A"&amp;IF(MID(C1072,3,3)="220","C",IF(MID(C1072,3,3)="138","S",""))&amp;IF(MID(C1072,10,1)="D",2,1)&amp;" (30°)Tipo A"&amp;IF(MID(C1072,3,3)="220","C",IF(MID(C1072,3,3)="138","S",""))&amp;IF(MID(C1072,10,1)="D",2,1)&amp;RIGHT(C1072,2)</f>
        <v>Torre de ángulo menor tipo AC2 (30°)Tipo AC2-3</v>
      </c>
      <c r="E1072" s="140" t="s">
        <v>5072</v>
      </c>
      <c r="F1072" s="141">
        <v>0</v>
      </c>
      <c r="G1072" s="142">
        <f>VLOOKUP(C1072,'[8]Resumen Peso'!$B$1:$D$65536,3,0)*$C$14</f>
        <v>23122.383470906138</v>
      </c>
      <c r="H1072" s="148"/>
      <c r="I1072" s="144"/>
      <c r="J1072" s="111">
        <f>+VLOOKUP(C1072,'[8]Resumen Peso'!$B$1:$D$65536,3,0)</f>
        <v>14356.440245765763</v>
      </c>
      <c r="N1072" s="118"/>
      <c r="O1072" s="118"/>
      <c r="P1072" s="118"/>
      <c r="Q1072" s="118"/>
      <c r="R1072" s="118"/>
    </row>
    <row r="1073" spans="1:18" x14ac:dyDescent="0.2">
      <c r="A1073" s="114"/>
      <c r="B1073" s="139">
        <f t="shared" si="16"/>
        <v>1057</v>
      </c>
      <c r="C1073" s="115" t="s">
        <v>6128</v>
      </c>
      <c r="D1073" s="112" t="str">
        <f>+"Torre de ángulo menor tipo A"&amp;IF(MID(C1073,3,3)="220","C",IF(MID(C1073,3,3)="138","S",""))&amp;IF(MID(C1073,10,1)="D",2,1)&amp;" (30°)Tipo A"&amp;IF(MID(C1073,3,3)="220","C",IF(MID(C1073,3,3)="138","S",""))&amp;IF(MID(C1073,10,1)="D",2,1)&amp;RIGHT(C1073,2)</f>
        <v>Torre de ángulo menor tipo AC2 (30°)Tipo AC2±0</v>
      </c>
      <c r="E1073" s="140" t="s">
        <v>5072</v>
      </c>
      <c r="F1073" s="141">
        <v>0</v>
      </c>
      <c r="G1073" s="142">
        <f>VLOOKUP(C1073,'[8]Resumen Peso'!$B$1:$D$65536,3,0)*$C$14</f>
        <v>25663.022720206591</v>
      </c>
      <c r="H1073" s="148"/>
      <c r="I1073" s="144"/>
      <c r="J1073" s="111">
        <f>+VLOOKUP(C1073,'[8]Resumen Peso'!$B$1:$D$65536,3,0)</f>
        <v>15933.895944246129</v>
      </c>
      <c r="N1073" s="118"/>
      <c r="O1073" s="118"/>
      <c r="P1073" s="118"/>
      <c r="Q1073" s="118"/>
      <c r="R1073" s="118"/>
    </row>
    <row r="1074" spans="1:18" x14ac:dyDescent="0.2">
      <c r="A1074" s="114"/>
      <c r="B1074" s="139">
        <f t="shared" si="16"/>
        <v>1058</v>
      </c>
      <c r="C1074" s="115" t="s">
        <v>6129</v>
      </c>
      <c r="D1074" s="112" t="str">
        <f>+"Torre de ángulo menor tipo A"&amp;IF(MID(C1074,3,3)="220","C",IF(MID(C1074,3,3)="138","S",""))&amp;IF(MID(C1074,10,1)="D",2,1)&amp;" (30°)Tipo A"&amp;IF(MID(C1074,3,3)="220","C",IF(MID(C1074,3,3)="138","S",""))&amp;IF(MID(C1074,10,1)="D",2,1)&amp;RIGHT(C1074,2)</f>
        <v>Torre de ángulo menor tipo AC2 (30°)Tipo AC2+3</v>
      </c>
      <c r="E1074" s="140" t="s">
        <v>5072</v>
      </c>
      <c r="F1074" s="141">
        <v>0</v>
      </c>
      <c r="G1074" s="142">
        <f>VLOOKUP(C1074,'[8]Resumen Peso'!$B$1:$D$65536,3,0)*$C$14</f>
        <v>28203.66196950704</v>
      </c>
      <c r="H1074" s="148"/>
      <c r="I1074" s="144"/>
      <c r="J1074" s="111">
        <f>+VLOOKUP(C1074,'[8]Resumen Peso'!$B$1:$D$65536,3,0)</f>
        <v>17511.351642726495</v>
      </c>
      <c r="N1074" s="118"/>
      <c r="O1074" s="118"/>
      <c r="P1074" s="118"/>
      <c r="Q1074" s="118"/>
      <c r="R1074" s="118"/>
    </row>
    <row r="1075" spans="1:18" x14ac:dyDescent="0.2">
      <c r="A1075" s="114"/>
      <c r="B1075" s="139">
        <f t="shared" si="16"/>
        <v>1059</v>
      </c>
      <c r="C1075" s="115" t="s">
        <v>6130</v>
      </c>
      <c r="D1075" s="112" t="str">
        <f>+"Torre de ángulo mayor tipo B"&amp;IF(MID(C1075,3,3)="220","C",IF(MID(C1075,3,3)="138","S",""))&amp;IF(MID(C1075,10,1)="D",2,1)&amp;" (65°)Tipo B"&amp;IF(MID(C1075,3,3)="220","C",IF(MID(C1075,3,3)="138","S",""))&amp;IF(MID(C1075,10,1)="D",2,1)&amp;RIGHT(C1075,2)</f>
        <v>Torre de ángulo mayor tipo BC2 (65°)Tipo BC2-3</v>
      </c>
      <c r="E1075" s="140" t="s">
        <v>5072</v>
      </c>
      <c r="F1075" s="141">
        <v>0</v>
      </c>
      <c r="G1075" s="142">
        <f>VLOOKUP(C1075,'[8]Resumen Peso'!$B$1:$D$65536,3,0)*$C$14</f>
        <v>31203.464021317435</v>
      </c>
      <c r="H1075" s="148"/>
      <c r="I1075" s="144"/>
      <c r="J1075" s="111">
        <f>+VLOOKUP(C1075,'[8]Resumen Peso'!$B$1:$D$65536,3,0)</f>
        <v>19373.896607441318</v>
      </c>
      <c r="N1075" s="118"/>
      <c r="O1075" s="118"/>
      <c r="P1075" s="118"/>
      <c r="Q1075" s="118"/>
      <c r="R1075" s="118"/>
    </row>
    <row r="1076" spans="1:18" x14ac:dyDescent="0.2">
      <c r="A1076" s="114"/>
      <c r="B1076" s="139">
        <f t="shared" si="16"/>
        <v>1060</v>
      </c>
      <c r="C1076" s="115" t="s">
        <v>6131</v>
      </c>
      <c r="D1076" s="112" t="str">
        <f>+"Torre de ángulo mayor tipo B"&amp;IF(MID(C1076,3,3)="220","C",IF(MID(C1076,3,3)="138","S",""))&amp;IF(MID(C1076,10,1)="D",2,1)&amp;" (65°)Tipo B"&amp;IF(MID(C1076,3,3)="220","C",IF(MID(C1076,3,3)="138","S",""))&amp;IF(MID(C1076,10,1)="D",2,1)&amp;RIGHT(C1076,2)</f>
        <v>Torre de ángulo mayor tipo BC2 (65°)Tipo BC2±0</v>
      </c>
      <c r="E1076" s="140" t="s">
        <v>5072</v>
      </c>
      <c r="F1076" s="141">
        <v>0</v>
      </c>
      <c r="G1076" s="142">
        <f>VLOOKUP(C1076,'[8]Resumen Peso'!$B$1:$D$65536,3,0)*$C$14</f>
        <v>34747.732763159729</v>
      </c>
      <c r="H1076" s="148"/>
      <c r="I1076" s="144"/>
      <c r="J1076" s="111">
        <f>+VLOOKUP(C1076,'[8]Resumen Peso'!$B$1:$D$65536,3,0)</f>
        <v>21574.495108509262</v>
      </c>
      <c r="N1076" s="118"/>
      <c r="O1076" s="118"/>
      <c r="P1076" s="118"/>
      <c r="Q1076" s="118"/>
      <c r="R1076" s="118"/>
    </row>
    <row r="1077" spans="1:18" x14ac:dyDescent="0.2">
      <c r="A1077" s="114"/>
      <c r="B1077" s="139">
        <f t="shared" si="16"/>
        <v>1061</v>
      </c>
      <c r="C1077" s="115" t="s">
        <v>6132</v>
      </c>
      <c r="D1077" s="112" t="str">
        <f>+"Torre de ángulo mayor tipo B"&amp;IF(MID(C1077,3,3)="220","C",IF(MID(C1077,3,3)="138","S",""))&amp;IF(MID(C1077,10,1)="D",2,1)&amp;" (65°)Tipo B"&amp;IF(MID(C1077,3,3)="220","C",IF(MID(C1077,3,3)="138","S",""))&amp;IF(MID(C1077,10,1)="D",2,1)&amp;RIGHT(C1077,2)</f>
        <v>Torre de ángulo mayor tipo BC2 (65°)Tipo BC2+3</v>
      </c>
      <c r="E1077" s="140" t="s">
        <v>5072</v>
      </c>
      <c r="F1077" s="141">
        <v>0</v>
      </c>
      <c r="G1077" s="142">
        <f>VLOOKUP(C1077,'[8]Resumen Peso'!$B$1:$D$65536,3,0)*$C$14</f>
        <v>38917.460694738897</v>
      </c>
      <c r="H1077" s="148"/>
      <c r="I1077" s="144"/>
      <c r="J1077" s="111">
        <f>+VLOOKUP(C1077,'[8]Resumen Peso'!$B$1:$D$65536,3,0)</f>
        <v>24163.434521530377</v>
      </c>
      <c r="N1077" s="118"/>
      <c r="O1077" s="118"/>
      <c r="P1077" s="118"/>
      <c r="Q1077" s="118"/>
      <c r="R1077" s="118"/>
    </row>
    <row r="1078" spans="1:18" x14ac:dyDescent="0.2">
      <c r="A1078" s="114"/>
      <c r="B1078" s="139">
        <f t="shared" si="16"/>
        <v>1062</v>
      </c>
      <c r="C1078" s="115" t="s">
        <v>6133</v>
      </c>
      <c r="D1078" s="112" t="str">
        <f>+"Torre de anclaje, retención intermedia y terminal (15°) Tipo R"&amp;IF(MID(C1078,3,3)="220","C",IF(MID(C1078,3,3)="138","S",""))&amp;IF(MID(C1078,10,1)="D",2,1)&amp;RIGHT(C1078,2)</f>
        <v>Torre de anclaje, retención intermedia y terminal (15°) Tipo RC2-3</v>
      </c>
      <c r="E1078" s="140" t="s">
        <v>5072</v>
      </c>
      <c r="F1078" s="141">
        <v>0</v>
      </c>
      <c r="G1078" s="142">
        <f>VLOOKUP(C1078,'[8]Resumen Peso'!$B$1:$D$65536,3,0)*$C$14</f>
        <v>40176.47529594646</v>
      </c>
      <c r="H1078" s="148"/>
      <c r="I1078" s="144"/>
      <c r="J1078" s="111">
        <f>+VLOOKUP(C1078,'[8]Resumen Peso'!$B$1:$D$65536,3,0)</f>
        <v>24945.143202796989</v>
      </c>
      <c r="N1078" s="118"/>
      <c r="O1078" s="118"/>
      <c r="P1078" s="118"/>
      <c r="Q1078" s="118"/>
      <c r="R1078" s="118"/>
    </row>
    <row r="1079" spans="1:18" x14ac:dyDescent="0.2">
      <c r="A1079" s="114"/>
      <c r="B1079" s="139">
        <f t="shared" si="16"/>
        <v>1063</v>
      </c>
      <c r="C1079" s="115" t="s">
        <v>6134</v>
      </c>
      <c r="D1079" s="112" t="str">
        <f>+"Torre de anclaje, retención intermedia y terminal (15°) Tipo R"&amp;IF(MID(C1079,3,3)="220","C",IF(MID(C1079,3,3)="138","S",""))&amp;IF(MID(C1079,10,1)="D",2,1)&amp;RIGHT(C1079,2)</f>
        <v>Torre de anclaje, retención intermedia y terminal (15°) Tipo RC2±0</v>
      </c>
      <c r="E1079" s="140" t="s">
        <v>5072</v>
      </c>
      <c r="F1079" s="141">
        <v>0</v>
      </c>
      <c r="G1079" s="142">
        <f>VLOOKUP(C1079,'[8]Resumen Peso'!$B$1:$D$65536,3,0)*$C$14</f>
        <v>44789.827531712886</v>
      </c>
      <c r="H1079" s="148"/>
      <c r="I1079" s="144"/>
      <c r="J1079" s="111">
        <f>+VLOOKUP(C1079,'[8]Resumen Peso'!$B$1:$D$65536,3,0)</f>
        <v>27809.524194868438</v>
      </c>
      <c r="N1079" s="118"/>
      <c r="O1079" s="118"/>
      <c r="P1079" s="118"/>
      <c r="Q1079" s="118"/>
      <c r="R1079" s="118"/>
    </row>
    <row r="1080" spans="1:18" x14ac:dyDescent="0.2">
      <c r="A1080" s="114"/>
      <c r="B1080" s="139">
        <f t="shared" si="16"/>
        <v>1064</v>
      </c>
      <c r="C1080" s="115" t="s">
        <v>6135</v>
      </c>
      <c r="D1080" s="112" t="str">
        <f>+"Torre de anclaje, retención intermedia y terminal (15°) Tipo R"&amp;IF(MID(C1080,3,3)="220","C",IF(MID(C1080,3,3)="138","S",""))&amp;IF(MID(C1080,10,1)="D",2,1)&amp;RIGHT(C1080,2)</f>
        <v>Torre de anclaje, retención intermedia y terminal (15°) Tipo RC2+3</v>
      </c>
      <c r="E1080" s="140" t="s">
        <v>5072</v>
      </c>
      <c r="F1080" s="141">
        <v>0</v>
      </c>
      <c r="G1080" s="142">
        <f>VLOOKUP(C1080,'[8]Resumen Peso'!$B$1:$D$65536,3,0)*$C$14</f>
        <v>49403.179767479312</v>
      </c>
      <c r="H1080" s="148"/>
      <c r="I1080" s="144"/>
      <c r="J1080" s="111">
        <f>+VLOOKUP(C1080,'[8]Resumen Peso'!$B$1:$D$65536,3,0)</f>
        <v>30673.905186939886</v>
      </c>
      <c r="N1080" s="118"/>
      <c r="O1080" s="118"/>
      <c r="P1080" s="118"/>
      <c r="Q1080" s="118"/>
      <c r="R1080" s="118"/>
    </row>
    <row r="1081" spans="1:18" x14ac:dyDescent="0.2">
      <c r="A1081" s="114"/>
      <c r="B1081" s="139">
        <f t="shared" si="16"/>
        <v>1065</v>
      </c>
      <c r="C1081" s="115" t="s">
        <v>6136</v>
      </c>
      <c r="D1081" s="112" t="str">
        <f>+"Torre de suspensión tipo S"&amp;IF(MID(C1081,3,3)="220","C",IF(MID(C1081,3,3)="138","S",""))&amp;IF(MID(C1081,10,1)="D",2,1)&amp;" (5°)Tipo S"&amp;IF(MID(C1081,3,3)="220","C",IF(MID(C1081,3,3)="138","S",""))&amp;IF(MID(C1081,10,1)="D",2,1)&amp;RIGHT(C1081,2)</f>
        <v>Torre de suspensión tipo SC1 (5°)Tipo SC1-6</v>
      </c>
      <c r="E1081" s="140" t="s">
        <v>5072</v>
      </c>
      <c r="F1081" s="141">
        <v>0</v>
      </c>
      <c r="G1081" s="142">
        <f>VLOOKUP(C1081,'[8]Resumen Peso'!$B$1:$D$65536,3,0)*$C$14</f>
        <v>10132.034812621552</v>
      </c>
      <c r="H1081" s="148"/>
      <c r="I1081" s="144"/>
      <c r="J1081" s="111">
        <f>+VLOOKUP(C1081,'[8]Resumen Peso'!$B$1:$D$65536,3,0)</f>
        <v>6290.8718964221653</v>
      </c>
      <c r="N1081" s="118"/>
      <c r="O1081" s="118"/>
      <c r="P1081" s="118"/>
      <c r="Q1081" s="118"/>
      <c r="R1081" s="118"/>
    </row>
    <row r="1082" spans="1:18" x14ac:dyDescent="0.2">
      <c r="A1082" s="114"/>
      <c r="B1082" s="139">
        <f t="shared" si="16"/>
        <v>1066</v>
      </c>
      <c r="C1082" s="115" t="s">
        <v>6137</v>
      </c>
      <c r="D1082" s="112" t="str">
        <f>+"Torre de suspensión tipo S"&amp;IF(MID(C1082,3,3)="220","C",IF(MID(C1082,3,3)="138","S",""))&amp;IF(MID(C1082,10,1)="D",2,1)&amp;" (5°)Tipo S"&amp;IF(MID(C1082,3,3)="220","C",IF(MID(C1082,3,3)="138","S",""))&amp;IF(MID(C1082,10,1)="D",2,1)&amp;RIGHT(C1082,2)</f>
        <v>Torre de suspensión tipo SC1 (5°)Tipo SC1-3</v>
      </c>
      <c r="E1082" s="140" t="s">
        <v>5072</v>
      </c>
      <c r="F1082" s="141">
        <v>0</v>
      </c>
      <c r="G1082" s="142">
        <f>VLOOKUP(C1082,'[8]Resumen Peso'!$B$1:$D$65536,3,0)*$C$14</f>
        <v>11592.50829912556</v>
      </c>
      <c r="H1082" s="148"/>
      <c r="I1082" s="144"/>
      <c r="J1082" s="111">
        <f>+VLOOKUP(C1082,'[8]Resumen Peso'!$B$1:$D$65536,3,0)</f>
        <v>7197.6642418523879</v>
      </c>
      <c r="N1082" s="118"/>
      <c r="O1082" s="118"/>
      <c r="P1082" s="118"/>
      <c r="Q1082" s="118"/>
      <c r="R1082" s="118"/>
    </row>
    <row r="1083" spans="1:18" x14ac:dyDescent="0.2">
      <c r="A1083" s="114"/>
      <c r="B1083" s="139">
        <f t="shared" si="16"/>
        <v>1067</v>
      </c>
      <c r="C1083" s="115" t="s">
        <v>6138</v>
      </c>
      <c r="D1083" s="112" t="str">
        <f>+"Torre de suspensión tipo S"&amp;IF(MID(C1083,3,3)="220","C",IF(MID(C1083,3,3)="138","S",""))&amp;IF(MID(C1083,10,1)="D",2,1)&amp;" (5°)Tipo S"&amp;IF(MID(C1083,3,3)="220","C",IF(MID(C1083,3,3)="138","S",""))&amp;IF(MID(C1083,10,1)="D",2,1)&amp;RIGHT(C1083,2)</f>
        <v>Torre de suspensión tipo SC1 (5°)Tipo SC1±0</v>
      </c>
      <c r="E1083" s="140" t="s">
        <v>5072</v>
      </c>
      <c r="F1083" s="141">
        <v>0</v>
      </c>
      <c r="G1083" s="142">
        <f>VLOOKUP(C1083,'[8]Resumen Peso'!$B$1:$D$65536,3,0)*$C$14</f>
        <v>13039.941843785782</v>
      </c>
      <c r="H1083" s="148"/>
      <c r="I1083" s="144"/>
      <c r="J1083" s="111">
        <f>+VLOOKUP(C1083,'[8]Resumen Peso'!$B$1:$D$65536,3,0)</f>
        <v>8096.3602270555539</v>
      </c>
      <c r="N1083" s="118"/>
      <c r="O1083" s="118"/>
      <c r="P1083" s="118"/>
      <c r="Q1083" s="118"/>
      <c r="R1083" s="118"/>
    </row>
    <row r="1084" spans="1:18" x14ac:dyDescent="0.2">
      <c r="A1084" s="114"/>
      <c r="B1084" s="139">
        <f t="shared" si="16"/>
        <v>1068</v>
      </c>
      <c r="C1084" s="115" t="s">
        <v>6139</v>
      </c>
      <c r="D1084" s="112" t="str">
        <f>+"Torre de suspensión tipo S"&amp;IF(MID(C1084,3,3)="220","C",IF(MID(C1084,3,3)="138","S",""))&amp;IF(MID(C1084,10,1)="D",2,1)&amp;" (5°)Tipo S"&amp;IF(MID(C1084,3,3)="220","C",IF(MID(C1084,3,3)="138","S",""))&amp;IF(MID(C1084,10,1)="D",2,1)&amp;RIGHT(C1084,2)</f>
        <v>Torre de suspensión tipo SC1 (5°)Tipo SC1+3</v>
      </c>
      <c r="E1084" s="140" t="s">
        <v>5072</v>
      </c>
      <c r="F1084" s="141">
        <v>0</v>
      </c>
      <c r="G1084" s="142">
        <f>VLOOKUP(C1084,'[8]Resumen Peso'!$B$1:$D$65536,3,0)*$C$14</f>
        <v>14474.335446602217</v>
      </c>
      <c r="H1084" s="148"/>
      <c r="I1084" s="144"/>
      <c r="J1084" s="111">
        <f>+VLOOKUP(C1084,'[8]Resumen Peso'!$B$1:$D$65536,3,0)</f>
        <v>8986.9598520316649</v>
      </c>
      <c r="N1084" s="118"/>
      <c r="O1084" s="118"/>
      <c r="P1084" s="118"/>
      <c r="Q1084" s="118"/>
      <c r="R1084" s="118"/>
    </row>
    <row r="1085" spans="1:18" x14ac:dyDescent="0.2">
      <c r="A1085" s="114"/>
      <c r="B1085" s="139">
        <f t="shared" si="16"/>
        <v>1069</v>
      </c>
      <c r="C1085" s="115" t="s">
        <v>6140</v>
      </c>
      <c r="D1085" s="112" t="str">
        <f>+"Torre de suspensión tipo S"&amp;IF(MID(C1085,3,3)="220","C",IF(MID(C1085,3,3)="138","S",""))&amp;IF(MID(C1085,10,1)="D",2,1)&amp;" (5°)Tipo S"&amp;IF(MID(C1085,3,3)="220","C",IF(MID(C1085,3,3)="138","S",""))&amp;IF(MID(C1085,10,1)="D",2,1)&amp;RIGHT(C1085,2)</f>
        <v>Torre de suspensión tipo SC1 (5°)Tipo SC1+6</v>
      </c>
      <c r="E1085" s="140" t="s">
        <v>5072</v>
      </c>
      <c r="F1085" s="141">
        <v>0</v>
      </c>
      <c r="G1085" s="142">
        <f>VLOOKUP(C1085,'[8]Resumen Peso'!$B$1:$D$65536,3,0)*$C$14</f>
        <v>15908.729049418653</v>
      </c>
      <c r="H1085" s="148"/>
      <c r="I1085" s="144"/>
      <c r="J1085" s="111">
        <f>+VLOOKUP(C1085,'[8]Resumen Peso'!$B$1:$D$65536,3,0)</f>
        <v>9877.5594770077751</v>
      </c>
      <c r="N1085" s="118"/>
      <c r="O1085" s="118"/>
      <c r="P1085" s="118"/>
      <c r="Q1085" s="118"/>
      <c r="R1085" s="118"/>
    </row>
    <row r="1086" spans="1:18" x14ac:dyDescent="0.2">
      <c r="A1086" s="114"/>
      <c r="B1086" s="139">
        <f t="shared" si="16"/>
        <v>1070</v>
      </c>
      <c r="C1086" s="115" t="s">
        <v>6141</v>
      </c>
      <c r="D1086" s="112" t="str">
        <f>+"Torre de ángulo menor tipo A"&amp;IF(MID(C1086,3,3)="220","C",IF(MID(C1086,3,3)="138","S",""))&amp;IF(MID(C1086,10,1)="D",2,1)&amp;" (30°)Tipo A"&amp;IF(MID(C1086,3,3)="220","C",IF(MID(C1086,3,3)="138","S",""))&amp;IF(MID(C1086,10,1)="D",2,1)&amp;RIGHT(C1086,2)</f>
        <v>Torre de ángulo menor tipo AC1 (30°)Tipo AC1-3</v>
      </c>
      <c r="E1086" s="140" t="s">
        <v>5072</v>
      </c>
      <c r="F1086" s="141">
        <v>0</v>
      </c>
      <c r="G1086" s="142">
        <f>VLOOKUP(C1086,'[8]Resumen Peso'!$B$1:$D$65536,3,0)*$C$14</f>
        <v>17834.963178699003</v>
      </c>
      <c r="H1086" s="148"/>
      <c r="I1086" s="144"/>
      <c r="J1086" s="111">
        <f>+VLOOKUP(C1086,'[8]Resumen Peso'!$B$1:$D$65536,3,0)</f>
        <v>11073.537617027969</v>
      </c>
      <c r="N1086" s="118"/>
      <c r="O1086" s="118"/>
      <c r="P1086" s="118"/>
      <c r="Q1086" s="118"/>
      <c r="R1086" s="118"/>
    </row>
    <row r="1087" spans="1:18" x14ac:dyDescent="0.2">
      <c r="A1087" s="114"/>
      <c r="B1087" s="139">
        <f t="shared" si="16"/>
        <v>1071</v>
      </c>
      <c r="C1087" s="115" t="s">
        <v>6142</v>
      </c>
      <c r="D1087" s="112" t="str">
        <f>+"Torre de ángulo menor tipo A"&amp;IF(MID(C1087,3,3)="220","C",IF(MID(C1087,3,3)="138","S",""))&amp;IF(MID(C1087,10,1)="D",2,1)&amp;" (30°)Tipo A"&amp;IF(MID(C1087,3,3)="220","C",IF(MID(C1087,3,3)="138","S",""))&amp;IF(MID(C1087,10,1)="D",2,1)&amp;RIGHT(C1087,2)</f>
        <v>Torre de ángulo menor tipo AC1 (30°)Tipo AC1±0</v>
      </c>
      <c r="E1087" s="140" t="s">
        <v>5072</v>
      </c>
      <c r="F1087" s="141">
        <v>0</v>
      </c>
      <c r="G1087" s="142">
        <f>VLOOKUP(C1087,'[8]Resumen Peso'!$B$1:$D$65536,3,0)*$C$14</f>
        <v>19794.631718866814</v>
      </c>
      <c r="H1087" s="148"/>
      <c r="I1087" s="144"/>
      <c r="J1087" s="111">
        <f>+VLOOKUP(C1087,'[8]Resumen Peso'!$B$1:$D$65536,3,0)</f>
        <v>12290.27482467033</v>
      </c>
      <c r="N1087" s="118"/>
      <c r="O1087" s="118"/>
      <c r="P1087" s="118"/>
      <c r="Q1087" s="118"/>
      <c r="R1087" s="118"/>
    </row>
    <row r="1088" spans="1:18" x14ac:dyDescent="0.2">
      <c r="A1088" s="114"/>
      <c r="B1088" s="139">
        <f t="shared" si="16"/>
        <v>1072</v>
      </c>
      <c r="C1088" s="115" t="s">
        <v>6143</v>
      </c>
      <c r="D1088" s="112" t="str">
        <f>+"Torre de ángulo menor tipo A"&amp;IF(MID(C1088,3,3)="220","C",IF(MID(C1088,3,3)="138","S",""))&amp;IF(MID(C1088,10,1)="D",2,1)&amp;" (30°)Tipo A"&amp;IF(MID(C1088,3,3)="220","C",IF(MID(C1088,3,3)="138","S",""))&amp;IF(MID(C1088,10,1)="D",2,1)&amp;RIGHT(C1088,2)</f>
        <v>Torre de ángulo menor tipo AC1 (30°)Tipo AC1+3</v>
      </c>
      <c r="E1088" s="140" t="s">
        <v>5072</v>
      </c>
      <c r="F1088" s="141">
        <v>0</v>
      </c>
      <c r="G1088" s="142">
        <f>VLOOKUP(C1088,'[8]Resumen Peso'!$B$1:$D$65536,3,0)*$C$14</f>
        <v>21754.30025903463</v>
      </c>
      <c r="H1088" s="148"/>
      <c r="I1088" s="144"/>
      <c r="J1088" s="111">
        <f>+VLOOKUP(C1088,'[8]Resumen Peso'!$B$1:$D$65536,3,0)</f>
        <v>13507.012032312692</v>
      </c>
      <c r="N1088" s="118"/>
      <c r="O1088" s="118"/>
      <c r="P1088" s="118"/>
      <c r="Q1088" s="118"/>
      <c r="R1088" s="118"/>
    </row>
    <row r="1089" spans="1:18" x14ac:dyDescent="0.2">
      <c r="A1089" s="114"/>
      <c r="B1089" s="139">
        <f t="shared" si="16"/>
        <v>1073</v>
      </c>
      <c r="C1089" s="115" t="s">
        <v>6144</v>
      </c>
      <c r="D1089" s="112" t="str">
        <f>+"Torre de ángulo mayor tipo B"&amp;IF(MID(C1089,3,3)="220","C",IF(MID(C1089,3,3)="138","S",""))&amp;IF(MID(C1089,10,1)="D",2,1)&amp;" (65°)Tipo B"&amp;IF(MID(C1089,3,3)="220","C",IF(MID(C1089,3,3)="138","S",""))&amp;IF(MID(C1089,10,1)="D",2,1)&amp;RIGHT(C1089,2)</f>
        <v>Torre de ángulo mayor tipo BC1 (65°)Tipo BC1-3</v>
      </c>
      <c r="E1089" s="140" t="s">
        <v>5072</v>
      </c>
      <c r="F1089" s="141">
        <v>0</v>
      </c>
      <c r="G1089" s="142">
        <f>VLOOKUP(C1089,'[8]Resumen Peso'!$B$1:$D$65536,3,0)*$C$14</f>
        <v>24068.13434991641</v>
      </c>
      <c r="H1089" s="148"/>
      <c r="I1089" s="144"/>
      <c r="J1089" s="111">
        <f>+VLOOKUP(C1089,'[8]Resumen Peso'!$B$1:$D$65536,3,0)</f>
        <v>14943.646837118058</v>
      </c>
      <c r="N1089" s="118"/>
      <c r="O1089" s="118"/>
      <c r="P1089" s="118"/>
      <c r="Q1089" s="118"/>
      <c r="R1089" s="118"/>
    </row>
    <row r="1090" spans="1:18" x14ac:dyDescent="0.2">
      <c r="A1090" s="114"/>
      <c r="B1090" s="139">
        <f t="shared" si="16"/>
        <v>1074</v>
      </c>
      <c r="C1090" s="115" t="s">
        <v>6145</v>
      </c>
      <c r="D1090" s="112" t="str">
        <f>+"Torre de ángulo mayor tipo B"&amp;IF(MID(C1090,3,3)="220","C",IF(MID(C1090,3,3)="138","S",""))&amp;IF(MID(C1090,10,1)="D",2,1)&amp;" (65°)Tipo B"&amp;IF(MID(C1090,3,3)="220","C",IF(MID(C1090,3,3)="138","S",""))&amp;IF(MID(C1090,10,1)="D",2,1)&amp;RIGHT(C1090,2)</f>
        <v>Torre de ángulo mayor tipo BC1 (65°)Tipo BC1±0</v>
      </c>
      <c r="E1090" s="140" t="s">
        <v>5072</v>
      </c>
      <c r="F1090" s="141">
        <v>0</v>
      </c>
      <c r="G1090" s="142">
        <f>VLOOKUP(C1090,'[8]Resumen Peso'!$B$1:$D$65536,3,0)*$C$14</f>
        <v>26801.931347345671</v>
      </c>
      <c r="H1090" s="148"/>
      <c r="I1090" s="144"/>
      <c r="J1090" s="111">
        <f>+VLOOKUP(C1090,'[8]Resumen Peso'!$B$1:$D$65536,3,0)</f>
        <v>16641.032112603629</v>
      </c>
      <c r="N1090" s="118"/>
      <c r="O1090" s="118"/>
      <c r="P1090" s="118"/>
      <c r="Q1090" s="118"/>
      <c r="R1090" s="118"/>
    </row>
    <row r="1091" spans="1:18" x14ac:dyDescent="0.2">
      <c r="A1091" s="114"/>
      <c r="B1091" s="139">
        <f t="shared" si="16"/>
        <v>1075</v>
      </c>
      <c r="C1091" s="115" t="s">
        <v>6146</v>
      </c>
      <c r="D1091" s="112" t="str">
        <f>+"Torre de ángulo mayor tipo B"&amp;IF(MID(C1091,3,3)="220","C",IF(MID(C1091,3,3)="138","S",""))&amp;IF(MID(C1091,10,1)="D",2,1)&amp;" (65°)Tipo B"&amp;IF(MID(C1091,3,3)="220","C",IF(MID(C1091,3,3)="138","S",""))&amp;IF(MID(C1091,10,1)="D",2,1)&amp;RIGHT(C1091,2)</f>
        <v>Torre de ángulo mayor tipo BC1 (65°)Tipo BC1+3</v>
      </c>
      <c r="E1091" s="140" t="s">
        <v>5072</v>
      </c>
      <c r="F1091" s="141">
        <v>0</v>
      </c>
      <c r="G1091" s="142">
        <f>VLOOKUP(C1091,'[8]Resumen Peso'!$B$1:$D$65536,3,0)*$C$14</f>
        <v>30018.163109027158</v>
      </c>
      <c r="H1091" s="148"/>
      <c r="I1091" s="144"/>
      <c r="J1091" s="111">
        <f>+VLOOKUP(C1091,'[8]Resumen Peso'!$B$1:$D$65536,3,0)</f>
        <v>18637.955966116067</v>
      </c>
      <c r="N1091" s="118"/>
      <c r="O1091" s="118"/>
      <c r="P1091" s="118"/>
      <c r="Q1091" s="118"/>
      <c r="R1091" s="118"/>
    </row>
    <row r="1092" spans="1:18" x14ac:dyDescent="0.2">
      <c r="A1092" s="114"/>
      <c r="B1092" s="139">
        <f t="shared" si="16"/>
        <v>1076</v>
      </c>
      <c r="C1092" s="115" t="s">
        <v>6147</v>
      </c>
      <c r="D1092" s="112" t="str">
        <f>+"Torre de anclaje, retención intermedia y terminal (15°) Tipo R"&amp;IF(MID(C1092,3,3)="220","C",IF(MID(C1092,3,3)="138","S",""))&amp;IF(MID(C1092,10,1)="D",2,1)&amp;RIGHT(C1092,2)</f>
        <v>Torre de anclaje, retención intermedia y terminal (15°) Tipo RC1-3</v>
      </c>
      <c r="E1092" s="140" t="s">
        <v>5072</v>
      </c>
      <c r="F1092" s="141">
        <v>0</v>
      </c>
      <c r="G1092" s="142">
        <f>VLOOKUP(C1092,'[8]Resumen Peso'!$B$1:$D$65536,3,0)*$C$14</f>
        <v>30989.277487535524</v>
      </c>
      <c r="H1092" s="148"/>
      <c r="I1092" s="144"/>
      <c r="J1092" s="111">
        <f>+VLOOKUP(C1092,'[8]Resumen Peso'!$B$1:$D$65536,3,0)</f>
        <v>19240.910482652031</v>
      </c>
      <c r="N1092" s="118"/>
      <c r="O1092" s="118"/>
      <c r="P1092" s="118"/>
      <c r="Q1092" s="118"/>
      <c r="R1092" s="118"/>
    </row>
    <row r="1093" spans="1:18" x14ac:dyDescent="0.2">
      <c r="A1093" s="114"/>
      <c r="B1093" s="139">
        <f t="shared" si="16"/>
        <v>1077</v>
      </c>
      <c r="C1093" s="115" t="s">
        <v>6148</v>
      </c>
      <c r="D1093" s="112" t="str">
        <f>+"Torre de anclaje, retención intermedia y terminal (15°) Tipo R"&amp;IF(MID(C1093,3,3)="220","C",IF(MID(C1093,3,3)="138","S",""))&amp;IF(MID(C1093,10,1)="D",2,1)&amp;RIGHT(C1093,2)</f>
        <v>Torre de anclaje, retención intermedia y terminal (15°) Tipo RC1±0</v>
      </c>
      <c r="E1093" s="140" t="s">
        <v>5072</v>
      </c>
      <c r="F1093" s="141">
        <v>0</v>
      </c>
      <c r="G1093" s="142">
        <f>VLOOKUP(C1093,'[8]Resumen Peso'!$B$1:$D$65536,3,0)*$C$14</f>
        <v>34547.689506728566</v>
      </c>
      <c r="H1093" s="148"/>
      <c r="I1093" s="144"/>
      <c r="J1093" s="111">
        <f>+VLOOKUP(C1093,'[8]Resumen Peso'!$B$1:$D$65536,3,0)</f>
        <v>21450.290393146075</v>
      </c>
      <c r="N1093" s="118"/>
      <c r="O1093" s="118"/>
      <c r="P1093" s="118"/>
      <c r="Q1093" s="118"/>
      <c r="R1093" s="118"/>
    </row>
    <row r="1094" spans="1:18" x14ac:dyDescent="0.2">
      <c r="A1094" s="114"/>
      <c r="B1094" s="139">
        <f t="shared" si="16"/>
        <v>1078</v>
      </c>
      <c r="C1094" s="115" t="s">
        <v>6149</v>
      </c>
      <c r="D1094" s="112" t="str">
        <f>+"Torre de anclaje, retención intermedia y terminal (15°) Tipo R"&amp;IF(MID(C1094,3,3)="220","C",IF(MID(C1094,3,3)="138","S",""))&amp;IF(MID(C1094,10,1)="D",2,1)&amp;RIGHT(C1094,2)</f>
        <v>Torre de anclaje, retención intermedia y terminal (15°) Tipo RC1+3</v>
      </c>
      <c r="E1094" s="140" t="s">
        <v>5072</v>
      </c>
      <c r="F1094" s="141">
        <v>0</v>
      </c>
      <c r="G1094" s="142">
        <f>VLOOKUP(C1094,'[8]Resumen Peso'!$B$1:$D$65536,3,0)*$C$14</f>
        <v>38106.101525921607</v>
      </c>
      <c r="H1094" s="148"/>
      <c r="I1094" s="144"/>
      <c r="J1094" s="111">
        <f>+VLOOKUP(C1094,'[8]Resumen Peso'!$B$1:$D$65536,3,0)</f>
        <v>23659.67030364012</v>
      </c>
      <c r="N1094" s="118"/>
      <c r="O1094" s="118"/>
      <c r="P1094" s="118"/>
      <c r="Q1094" s="118"/>
      <c r="R1094" s="118"/>
    </row>
    <row r="1095" spans="1:18" x14ac:dyDescent="0.2">
      <c r="A1095" s="114"/>
      <c r="B1095" s="139">
        <f t="shared" si="16"/>
        <v>1079</v>
      </c>
      <c r="C1095" s="115" t="s">
        <v>6150</v>
      </c>
      <c r="D1095" s="112" t="str">
        <f>+"Torre de suspensión tipo S"&amp;IF(MID(C1095,3,3)="220","C",IF(MID(C1095,3,3)="138","S",""))&amp;IF(MID(C1095,10,1)="D",2,1)&amp;" (5°)Tipo S"&amp;IF(MID(C1095,3,3)="220","C",IF(MID(C1095,3,3)="138","S",""))&amp;IF(MID(C1095,10,1)="D",2,1)&amp;RIGHT(C1095,2)</f>
        <v>Torre de suspensión tipo SC1 (5°)Tipo SC1-6</v>
      </c>
      <c r="E1095" s="140" t="s">
        <v>5072</v>
      </c>
      <c r="F1095" s="141">
        <v>0</v>
      </c>
      <c r="G1095" s="142">
        <f>VLOOKUP(C1095,'[8]Resumen Peso'!$B$1:$D$65536,3,0)*$C$14</f>
        <v>9544.3477808156076</v>
      </c>
      <c r="H1095" s="148"/>
      <c r="I1095" s="144"/>
      <c r="J1095" s="111">
        <f>+VLOOKUP(C1095,'[8]Resumen Peso'!$B$1:$D$65536,3,0)</f>
        <v>5925.9833127711972</v>
      </c>
      <c r="N1095" s="118"/>
      <c r="O1095" s="118"/>
      <c r="P1095" s="118"/>
      <c r="Q1095" s="118"/>
      <c r="R1095" s="118"/>
    </row>
    <row r="1096" spans="1:18" x14ac:dyDescent="0.2">
      <c r="A1096" s="114"/>
      <c r="B1096" s="139">
        <f t="shared" si="16"/>
        <v>1080</v>
      </c>
      <c r="C1096" s="115" t="s">
        <v>6151</v>
      </c>
      <c r="D1096" s="112" t="str">
        <f>+"Torre de suspensión tipo S"&amp;IF(MID(C1096,3,3)="220","C",IF(MID(C1096,3,3)="138","S",""))&amp;IF(MID(C1096,10,1)="D",2,1)&amp;" (5°)Tipo S"&amp;IF(MID(C1096,3,3)="220","C",IF(MID(C1096,3,3)="138","S",""))&amp;IF(MID(C1096,10,1)="D",2,1)&amp;RIGHT(C1096,2)</f>
        <v>Torre de suspensión tipo SC1 (5°)Tipo SC1-3</v>
      </c>
      <c r="E1096" s="140" t="s">
        <v>5072</v>
      </c>
      <c r="F1096" s="141">
        <v>0</v>
      </c>
      <c r="G1096" s="142">
        <f>VLOOKUP(C1096,'[8]Resumen Peso'!$B$1:$D$65536,3,0)*$C$14</f>
        <v>10920.109623095334</v>
      </c>
      <c r="H1096" s="148"/>
      <c r="I1096" s="144"/>
      <c r="J1096" s="111">
        <f>+VLOOKUP(C1096,'[8]Resumen Peso'!$B$1:$D$65536,3,0)</f>
        <v>6780.1791056030816</v>
      </c>
      <c r="N1096" s="118"/>
      <c r="O1096" s="118"/>
      <c r="P1096" s="118"/>
      <c r="Q1096" s="118"/>
      <c r="R1096" s="118"/>
    </row>
    <row r="1097" spans="1:18" x14ac:dyDescent="0.2">
      <c r="A1097" s="114"/>
      <c r="B1097" s="139">
        <f t="shared" si="16"/>
        <v>1081</v>
      </c>
      <c r="C1097" s="115" t="s">
        <v>6152</v>
      </c>
      <c r="D1097" s="112" t="str">
        <f>+"Torre de suspensión tipo S"&amp;IF(MID(C1097,3,3)="220","C",IF(MID(C1097,3,3)="138","S",""))&amp;IF(MID(C1097,10,1)="D",2,1)&amp;" (5°)Tipo S"&amp;IF(MID(C1097,3,3)="220","C",IF(MID(C1097,3,3)="138","S",""))&amp;IF(MID(C1097,10,1)="D",2,1)&amp;RIGHT(C1097,2)</f>
        <v>Torre de suspensión tipo SC1 (5°)Tipo SC1±0</v>
      </c>
      <c r="E1097" s="140" t="s">
        <v>5072</v>
      </c>
      <c r="F1097" s="141">
        <v>0</v>
      </c>
      <c r="G1097" s="142">
        <f>VLOOKUP(C1097,'[8]Resumen Peso'!$B$1:$D$65536,3,0)*$C$14</f>
        <v>12283.587877497564</v>
      </c>
      <c r="H1097" s="148"/>
      <c r="I1097" s="144"/>
      <c r="J1097" s="111">
        <f>+VLOOKUP(C1097,'[8]Resumen Peso'!$B$1:$D$65536,3,0)</f>
        <v>7626.7481502846813</v>
      </c>
      <c r="N1097" s="118"/>
      <c r="O1097" s="118"/>
      <c r="P1097" s="118"/>
      <c r="Q1097" s="118"/>
      <c r="R1097" s="118"/>
    </row>
    <row r="1098" spans="1:18" x14ac:dyDescent="0.2">
      <c r="A1098" s="114"/>
      <c r="B1098" s="139">
        <f t="shared" si="16"/>
        <v>1082</v>
      </c>
      <c r="C1098" s="115" t="s">
        <v>6153</v>
      </c>
      <c r="D1098" s="112" t="str">
        <f>+"Torre de suspensión tipo S"&amp;IF(MID(C1098,3,3)="220","C",IF(MID(C1098,3,3)="138","S",""))&amp;IF(MID(C1098,10,1)="D",2,1)&amp;" (5°)Tipo S"&amp;IF(MID(C1098,3,3)="220","C",IF(MID(C1098,3,3)="138","S",""))&amp;IF(MID(C1098,10,1)="D",2,1)&amp;RIGHT(C1098,2)</f>
        <v>Torre de suspensión tipo SC1 (5°)Tipo SC1+3</v>
      </c>
      <c r="E1098" s="140" t="s">
        <v>5072</v>
      </c>
      <c r="F1098" s="141">
        <v>0</v>
      </c>
      <c r="G1098" s="142">
        <f>VLOOKUP(C1098,'[8]Resumen Peso'!$B$1:$D$65536,3,0)*$C$14</f>
        <v>13634.782544022299</v>
      </c>
      <c r="H1098" s="148"/>
      <c r="I1098" s="144"/>
      <c r="J1098" s="111">
        <f>+VLOOKUP(C1098,'[8]Resumen Peso'!$B$1:$D$65536,3,0)</f>
        <v>8465.6904468159973</v>
      </c>
      <c r="N1098" s="118"/>
      <c r="O1098" s="118"/>
      <c r="P1098" s="118"/>
      <c r="Q1098" s="118"/>
      <c r="R1098" s="118"/>
    </row>
    <row r="1099" spans="1:18" x14ac:dyDescent="0.2">
      <c r="A1099" s="114"/>
      <c r="B1099" s="139">
        <f t="shared" si="16"/>
        <v>1083</v>
      </c>
      <c r="C1099" s="115" t="s">
        <v>6154</v>
      </c>
      <c r="D1099" s="112" t="str">
        <f>+"Torre de suspensión tipo S"&amp;IF(MID(C1099,3,3)="220","C",IF(MID(C1099,3,3)="138","S",""))&amp;IF(MID(C1099,10,1)="D",2,1)&amp;" (5°)Tipo S"&amp;IF(MID(C1099,3,3)="220","C",IF(MID(C1099,3,3)="138","S",""))&amp;IF(MID(C1099,10,1)="D",2,1)&amp;RIGHT(C1099,2)</f>
        <v>Torre de suspensión tipo SC1 (5°)Tipo SC1+6</v>
      </c>
      <c r="E1099" s="140" t="s">
        <v>5072</v>
      </c>
      <c r="F1099" s="141">
        <v>0</v>
      </c>
      <c r="G1099" s="142">
        <f>VLOOKUP(C1099,'[8]Resumen Peso'!$B$1:$D$65536,3,0)*$C$14</f>
        <v>14985.977210547027</v>
      </c>
      <c r="H1099" s="148"/>
      <c r="I1099" s="144"/>
      <c r="J1099" s="111">
        <f>+VLOOKUP(C1099,'[8]Resumen Peso'!$B$1:$D$65536,3,0)</f>
        <v>9304.6327433473107</v>
      </c>
      <c r="N1099" s="118"/>
      <c r="O1099" s="118"/>
      <c r="P1099" s="118"/>
      <c r="Q1099" s="118"/>
      <c r="R1099" s="118"/>
    </row>
    <row r="1100" spans="1:18" x14ac:dyDescent="0.2">
      <c r="A1100" s="114"/>
      <c r="B1100" s="139">
        <f t="shared" si="16"/>
        <v>1084</v>
      </c>
      <c r="C1100" s="115" t="s">
        <v>6155</v>
      </c>
      <c r="D1100" s="112" t="str">
        <f>+"Torre de ángulo menor tipo A"&amp;IF(MID(C1100,3,3)="220","C",IF(MID(C1100,3,3)="138","S",""))&amp;IF(MID(C1100,10,1)="D",2,1)&amp;" (30°)Tipo A"&amp;IF(MID(C1100,3,3)="220","C",IF(MID(C1100,3,3)="138","S",""))&amp;IF(MID(C1100,10,1)="D",2,1)&amp;RIGHT(C1100,2)</f>
        <v>Torre de ángulo menor tipo AC1 (30°)Tipo AC1-3</v>
      </c>
      <c r="E1100" s="140" t="s">
        <v>5072</v>
      </c>
      <c r="F1100" s="141">
        <v>0</v>
      </c>
      <c r="G1100" s="142">
        <f>VLOOKUP(C1100,'[8]Resumen Peso'!$B$1:$D$65536,3,0)*$C$14</f>
        <v>16800.484244635212</v>
      </c>
      <c r="H1100" s="148"/>
      <c r="I1100" s="144"/>
      <c r="J1100" s="111">
        <f>+VLOOKUP(C1100,'[8]Resumen Peso'!$B$1:$D$65536,3,0)</f>
        <v>10431.240726611064</v>
      </c>
      <c r="N1100" s="118"/>
      <c r="O1100" s="118"/>
      <c r="P1100" s="118"/>
      <c r="Q1100" s="118"/>
      <c r="R1100" s="118"/>
    </row>
    <row r="1101" spans="1:18" x14ac:dyDescent="0.2">
      <c r="A1101" s="114"/>
      <c r="B1101" s="139">
        <f t="shared" si="16"/>
        <v>1085</v>
      </c>
      <c r="C1101" s="115" t="s">
        <v>6156</v>
      </c>
      <c r="D1101" s="112" t="str">
        <f>+"Torre de ángulo menor tipo A"&amp;IF(MID(C1101,3,3)="220","C",IF(MID(C1101,3,3)="138","S",""))&amp;IF(MID(C1101,10,1)="D",2,1)&amp;" (30°)Tipo A"&amp;IF(MID(C1101,3,3)="220","C",IF(MID(C1101,3,3)="138","S",""))&amp;IF(MID(C1101,10,1)="D",2,1)&amp;RIGHT(C1101,2)</f>
        <v>Torre de ángulo menor tipo AC1 (30°)Tipo AC1±0</v>
      </c>
      <c r="E1101" s="140" t="s">
        <v>5072</v>
      </c>
      <c r="F1101" s="141">
        <v>0</v>
      </c>
      <c r="G1101" s="142">
        <f>VLOOKUP(C1101,'[8]Resumen Peso'!$B$1:$D$65536,3,0)*$C$14</f>
        <v>18646.486398041303</v>
      </c>
      <c r="H1101" s="148"/>
      <c r="I1101" s="144"/>
      <c r="J1101" s="111">
        <f>+VLOOKUP(C1101,'[8]Resumen Peso'!$B$1:$D$65536,3,0)</f>
        <v>11577.403692132146</v>
      </c>
      <c r="N1101" s="118"/>
      <c r="O1101" s="118"/>
      <c r="P1101" s="118"/>
      <c r="Q1101" s="118"/>
      <c r="R1101" s="118"/>
    </row>
    <row r="1102" spans="1:18" x14ac:dyDescent="0.2">
      <c r="A1102" s="114"/>
      <c r="B1102" s="139">
        <f t="shared" si="16"/>
        <v>1086</v>
      </c>
      <c r="C1102" s="115" t="s">
        <v>6157</v>
      </c>
      <c r="D1102" s="112" t="str">
        <f>+"Torre de ángulo menor tipo A"&amp;IF(MID(C1102,3,3)="220","C",IF(MID(C1102,3,3)="138","S",""))&amp;IF(MID(C1102,10,1)="D",2,1)&amp;" (30°)Tipo A"&amp;IF(MID(C1102,3,3)="220","C",IF(MID(C1102,3,3)="138","S",""))&amp;IF(MID(C1102,10,1)="D",2,1)&amp;RIGHT(C1102,2)</f>
        <v>Torre de ángulo menor tipo AC1 (30°)Tipo AC1+3</v>
      </c>
      <c r="E1102" s="140" t="s">
        <v>5072</v>
      </c>
      <c r="F1102" s="141">
        <v>0</v>
      </c>
      <c r="G1102" s="142">
        <f>VLOOKUP(C1102,'[8]Resumen Peso'!$B$1:$D$65536,3,0)*$C$14</f>
        <v>20492.48855144739</v>
      </c>
      <c r="H1102" s="148"/>
      <c r="I1102" s="144"/>
      <c r="J1102" s="111">
        <f>+VLOOKUP(C1102,'[8]Resumen Peso'!$B$1:$D$65536,3,0)</f>
        <v>12723.566657653228</v>
      </c>
      <c r="N1102" s="118"/>
      <c r="O1102" s="118"/>
      <c r="P1102" s="118"/>
      <c r="Q1102" s="118"/>
      <c r="R1102" s="118"/>
    </row>
    <row r="1103" spans="1:18" x14ac:dyDescent="0.2">
      <c r="A1103" s="114"/>
      <c r="B1103" s="139">
        <f t="shared" si="16"/>
        <v>1087</v>
      </c>
      <c r="C1103" s="115" t="s">
        <v>6158</v>
      </c>
      <c r="D1103" s="112" t="str">
        <f>+"Torre de ángulo mayor tipo B"&amp;IF(MID(C1103,3,3)="220","C",IF(MID(C1103,3,3)="138","S",""))&amp;IF(MID(C1103,10,1)="D",2,1)&amp;" (65°)Tipo B"&amp;IF(MID(C1103,3,3)="220","C",IF(MID(C1103,3,3)="138","S",""))&amp;IF(MID(C1103,10,1)="D",2,1)&amp;RIGHT(C1103,2)</f>
        <v>Torre de ángulo mayor tipo BC1 (65°)Tipo BC1-3</v>
      </c>
      <c r="E1103" s="140" t="s">
        <v>5072</v>
      </c>
      <c r="F1103" s="141">
        <v>0</v>
      </c>
      <c r="G1103" s="142">
        <f>VLOOKUP(C1103,'[8]Resumen Peso'!$B$1:$D$65536,3,0)*$C$14</f>
        <v>22672.113639487234</v>
      </c>
      <c r="H1103" s="148"/>
      <c r="I1103" s="144"/>
      <c r="J1103" s="111">
        <f>+VLOOKUP(C1103,'[8]Resumen Peso'!$B$1:$D$65536,3,0)</f>
        <v>14076.872530033939</v>
      </c>
      <c r="N1103" s="118"/>
      <c r="O1103" s="118"/>
      <c r="P1103" s="118"/>
      <c r="Q1103" s="118"/>
      <c r="R1103" s="118"/>
    </row>
    <row r="1104" spans="1:18" x14ac:dyDescent="0.2">
      <c r="A1104" s="114"/>
      <c r="B1104" s="139">
        <f t="shared" si="16"/>
        <v>1088</v>
      </c>
      <c r="C1104" s="115" t="s">
        <v>6159</v>
      </c>
      <c r="D1104" s="112" t="str">
        <f>+"Torre de ángulo mayor tipo B"&amp;IF(MID(C1104,3,3)="220","C",IF(MID(C1104,3,3)="138","S",""))&amp;IF(MID(C1104,10,1)="D",2,1)&amp;" (65°)Tipo B"&amp;IF(MID(C1104,3,3)="220","C",IF(MID(C1104,3,3)="138","S",""))&amp;IF(MID(C1104,10,1)="D",2,1)&amp;RIGHT(C1104,2)</f>
        <v>Torre de ángulo mayor tipo BC1 (65°)Tipo BC1±0</v>
      </c>
      <c r="E1104" s="140" t="s">
        <v>5072</v>
      </c>
      <c r="F1104" s="141">
        <v>0</v>
      </c>
      <c r="G1104" s="142">
        <f>VLOOKUP(C1104,'[8]Resumen Peso'!$B$1:$D$65536,3,0)*$C$14</f>
        <v>25247.342582947924</v>
      </c>
      <c r="H1104" s="148"/>
      <c r="I1104" s="144"/>
      <c r="J1104" s="111">
        <f>+VLOOKUP(C1104,'[8]Resumen Peso'!$B$1:$D$65536,3,0)</f>
        <v>15675.804599146926</v>
      </c>
      <c r="N1104" s="118"/>
      <c r="O1104" s="118"/>
      <c r="P1104" s="118"/>
      <c r="Q1104" s="118"/>
      <c r="R1104" s="118"/>
    </row>
    <row r="1105" spans="1:18" x14ac:dyDescent="0.2">
      <c r="A1105" s="114"/>
      <c r="B1105" s="139">
        <f t="shared" si="16"/>
        <v>1089</v>
      </c>
      <c r="C1105" s="115" t="s">
        <v>6160</v>
      </c>
      <c r="D1105" s="112" t="str">
        <f>+"Torre de ángulo mayor tipo B"&amp;IF(MID(C1105,3,3)="220","C",IF(MID(C1105,3,3)="138","S",""))&amp;IF(MID(C1105,10,1)="D",2,1)&amp;" (65°)Tipo B"&amp;IF(MID(C1105,3,3)="220","C",IF(MID(C1105,3,3)="138","S",""))&amp;IF(MID(C1105,10,1)="D",2,1)&amp;RIGHT(C1105,2)</f>
        <v>Torre de ángulo mayor tipo BC1 (65°)Tipo BC1+3</v>
      </c>
      <c r="E1105" s="140" t="s">
        <v>5072</v>
      </c>
      <c r="F1105" s="141">
        <v>0</v>
      </c>
      <c r="G1105" s="142">
        <f>VLOOKUP(C1105,'[8]Resumen Peso'!$B$1:$D$65536,3,0)*$C$14</f>
        <v>28277.023692901679</v>
      </c>
      <c r="H1105" s="148"/>
      <c r="I1105" s="144"/>
      <c r="J1105" s="111">
        <f>+VLOOKUP(C1105,'[8]Resumen Peso'!$B$1:$D$65536,3,0)</f>
        <v>17556.90115104456</v>
      </c>
      <c r="N1105" s="118"/>
      <c r="O1105" s="118"/>
      <c r="P1105" s="118"/>
      <c r="Q1105" s="118"/>
      <c r="R1105" s="118"/>
    </row>
    <row r="1106" spans="1:18" x14ac:dyDescent="0.2">
      <c r="A1106" s="114"/>
      <c r="B1106" s="139">
        <f t="shared" ref="B1106:B1169" si="17">1+B1105</f>
        <v>1090</v>
      </c>
      <c r="C1106" s="115" t="s">
        <v>6161</v>
      </c>
      <c r="D1106" s="112" t="str">
        <f>+"Torre de anclaje, retención intermedia y terminal (15°) Tipo R"&amp;IF(MID(C1106,3,3)="220","C",IF(MID(C1106,3,3)="138","S",""))&amp;IF(MID(C1106,10,1)="D",2,1)&amp;RIGHT(C1106,2)</f>
        <v>Torre de anclaje, retención intermedia y terminal (15°) Tipo RC1-3</v>
      </c>
      <c r="E1106" s="140" t="s">
        <v>5072</v>
      </c>
      <c r="F1106" s="141">
        <v>0</v>
      </c>
      <c r="G1106" s="142">
        <f>VLOOKUP(C1106,'[8]Resumen Peso'!$B$1:$D$65536,3,0)*$C$14</f>
        <v>29191.810656709622</v>
      </c>
      <c r="H1106" s="148"/>
      <c r="I1106" s="144"/>
      <c r="J1106" s="111">
        <f>+VLOOKUP(C1106,'[8]Resumen Peso'!$B$1:$D$65536,3,0)</f>
        <v>18124.882579085446</v>
      </c>
      <c r="N1106" s="118"/>
      <c r="O1106" s="118"/>
      <c r="P1106" s="118"/>
      <c r="Q1106" s="118"/>
      <c r="R1106" s="118"/>
    </row>
    <row r="1107" spans="1:18" x14ac:dyDescent="0.2">
      <c r="A1107" s="114"/>
      <c r="B1107" s="139">
        <f t="shared" si="17"/>
        <v>1091</v>
      </c>
      <c r="C1107" s="115" t="s">
        <v>6162</v>
      </c>
      <c r="D1107" s="112" t="str">
        <f>+"Torre de anclaje, retención intermedia y terminal (15°) Tipo R"&amp;IF(MID(C1107,3,3)="220","C",IF(MID(C1107,3,3)="138","S",""))&amp;IF(MID(C1107,10,1)="D",2,1)&amp;RIGHT(C1107,2)</f>
        <v>Torre de anclaje, retención intermedia y terminal (15°) Tipo RC1±0</v>
      </c>
      <c r="E1107" s="140" t="s">
        <v>5072</v>
      </c>
      <c r="F1107" s="141">
        <v>0</v>
      </c>
      <c r="G1107" s="142">
        <f>VLOOKUP(C1107,'[8]Resumen Peso'!$B$1:$D$65536,3,0)*$C$14</f>
        <v>32543.82458941987</v>
      </c>
      <c r="H1107" s="148"/>
      <c r="I1107" s="144"/>
      <c r="J1107" s="111">
        <f>+VLOOKUP(C1107,'[8]Resumen Peso'!$B$1:$D$65536,3,0)</f>
        <v>20206.112128300385</v>
      </c>
      <c r="N1107" s="118"/>
      <c r="O1107" s="118"/>
      <c r="P1107" s="118"/>
      <c r="Q1107" s="118"/>
      <c r="R1107" s="118"/>
    </row>
    <row r="1108" spans="1:18" x14ac:dyDescent="0.2">
      <c r="A1108" s="114"/>
      <c r="B1108" s="139">
        <f t="shared" si="17"/>
        <v>1092</v>
      </c>
      <c r="C1108" s="115" t="s">
        <v>6163</v>
      </c>
      <c r="D1108" s="112" t="str">
        <f>+"Torre de anclaje, retención intermedia y terminal (15°) Tipo R"&amp;IF(MID(C1108,3,3)="220","C",IF(MID(C1108,3,3)="138","S",""))&amp;IF(MID(C1108,10,1)="D",2,1)&amp;RIGHT(C1108,2)</f>
        <v>Torre de anclaje, retención intermedia y terminal (15°) Tipo RC1+3</v>
      </c>
      <c r="E1108" s="140" t="s">
        <v>5072</v>
      </c>
      <c r="F1108" s="141">
        <v>0</v>
      </c>
      <c r="G1108" s="142">
        <f>VLOOKUP(C1108,'[8]Resumen Peso'!$B$1:$D$65536,3,0)*$C$14</f>
        <v>35895.838522130114</v>
      </c>
      <c r="H1108" s="148"/>
      <c r="I1108" s="144"/>
      <c r="J1108" s="111">
        <f>+VLOOKUP(C1108,'[8]Resumen Peso'!$B$1:$D$65536,3,0)</f>
        <v>22287.341677515324</v>
      </c>
      <c r="N1108" s="118"/>
      <c r="O1108" s="118"/>
      <c r="P1108" s="118"/>
      <c r="Q1108" s="118"/>
      <c r="R1108" s="118"/>
    </row>
    <row r="1109" spans="1:18" x14ac:dyDescent="0.2">
      <c r="A1109" s="114"/>
      <c r="B1109" s="139">
        <f t="shared" si="17"/>
        <v>1093</v>
      </c>
      <c r="C1109" s="115" t="s">
        <v>6164</v>
      </c>
      <c r="D1109" s="112" t="str">
        <f>+"Torre de suspensión tipo S"&amp;IF(MID(C1109,3,3)="220","C",IF(MID(C1109,3,3)="138","S",""))&amp;IF(MID(C1109,10,1)="D",2,1)&amp;" (5°)Tipo S"&amp;IF(MID(C1109,3,3)="220","C",IF(MID(C1109,3,3)="138","S",""))&amp;IF(MID(C1109,10,1)="D",2,1)&amp;RIGHT(C1109,2)</f>
        <v>Torre de suspensión tipo SC1 (5°)Tipo SC1-6</v>
      </c>
      <c r="E1109" s="140" t="s">
        <v>5072</v>
      </c>
      <c r="F1109" s="141">
        <v>0</v>
      </c>
      <c r="G1109" s="142">
        <f>VLOOKUP(C1109,'[8]Resumen Peso'!$B$1:$D$65536,3,0)*$C$14</f>
        <v>8051.7153739220867</v>
      </c>
      <c r="H1109" s="148"/>
      <c r="I1109" s="144"/>
      <c r="J1109" s="111">
        <f>+VLOOKUP(C1109,'[8]Resumen Peso'!$B$1:$D$65536,3,0)</f>
        <v>4999.2238381078969</v>
      </c>
      <c r="N1109" s="118"/>
      <c r="O1109" s="118"/>
      <c r="P1109" s="118"/>
      <c r="Q1109" s="118"/>
      <c r="R1109" s="118"/>
    </row>
    <row r="1110" spans="1:18" x14ac:dyDescent="0.2">
      <c r="A1110" s="114"/>
      <c r="B1110" s="139">
        <f t="shared" si="17"/>
        <v>1094</v>
      </c>
      <c r="C1110" s="115" t="s">
        <v>6165</v>
      </c>
      <c r="D1110" s="112" t="str">
        <f>+"Torre de suspensión tipo S"&amp;IF(MID(C1110,3,3)="220","C",IF(MID(C1110,3,3)="138","S",""))&amp;IF(MID(C1110,10,1)="D",2,1)&amp;" (5°)Tipo S"&amp;IF(MID(C1110,3,3)="220","C",IF(MID(C1110,3,3)="138","S",""))&amp;IF(MID(C1110,10,1)="D",2,1)&amp;RIGHT(C1110,2)</f>
        <v>Torre de suspensión tipo SC1 (5°)Tipo SC1-3</v>
      </c>
      <c r="E1110" s="140" t="s">
        <v>5072</v>
      </c>
      <c r="F1110" s="141">
        <v>0</v>
      </c>
      <c r="G1110" s="142">
        <f>VLOOKUP(C1110,'[8]Resumen Peso'!$B$1:$D$65536,3,0)*$C$14</f>
        <v>9212.3229953883329</v>
      </c>
      <c r="H1110" s="148"/>
      <c r="I1110" s="144"/>
      <c r="J1110" s="111">
        <f>+VLOOKUP(C1110,'[8]Resumen Peso'!$B$1:$D$65536,3,0)</f>
        <v>5719.8326796369629</v>
      </c>
      <c r="N1110" s="118"/>
      <c r="O1110" s="118"/>
      <c r="P1110" s="118"/>
      <c r="Q1110" s="118"/>
      <c r="R1110" s="118"/>
    </row>
    <row r="1111" spans="1:18" x14ac:dyDescent="0.2">
      <c r="A1111" s="114"/>
      <c r="B1111" s="139">
        <f t="shared" si="17"/>
        <v>1095</v>
      </c>
      <c r="C1111" s="115" t="s">
        <v>6166</v>
      </c>
      <c r="D1111" s="112" t="str">
        <f>+"Torre de suspensión tipo S"&amp;IF(MID(C1111,3,3)="220","C",IF(MID(C1111,3,3)="138","S",""))&amp;IF(MID(C1111,10,1)="D",2,1)&amp;" (5°)Tipo S"&amp;IF(MID(C1111,3,3)="220","C",IF(MID(C1111,3,3)="138","S",""))&amp;IF(MID(C1111,10,1)="D",2,1)&amp;RIGHT(C1111,2)</f>
        <v>Torre de suspensión tipo SC1 (5°)Tipo SC1±0</v>
      </c>
      <c r="E1111" s="140" t="s">
        <v>5072</v>
      </c>
      <c r="F1111" s="141">
        <v>0</v>
      </c>
      <c r="G1111" s="142">
        <f>VLOOKUP(C1111,'[8]Resumen Peso'!$B$1:$D$65536,3,0)*$C$14</f>
        <v>10362.568048805773</v>
      </c>
      <c r="H1111" s="148"/>
      <c r="I1111" s="144"/>
      <c r="J1111" s="111">
        <f>+VLOOKUP(C1111,'[8]Resumen Peso'!$B$1:$D$65536,3,0)</f>
        <v>6434.0075136523765</v>
      </c>
      <c r="N1111" s="118"/>
      <c r="O1111" s="118"/>
      <c r="P1111" s="118"/>
      <c r="Q1111" s="118"/>
      <c r="R1111" s="118"/>
    </row>
    <row r="1112" spans="1:18" x14ac:dyDescent="0.2">
      <c r="A1112" s="114"/>
      <c r="B1112" s="139">
        <f t="shared" si="17"/>
        <v>1096</v>
      </c>
      <c r="C1112" s="115" t="s">
        <v>6167</v>
      </c>
      <c r="D1112" s="112" t="str">
        <f>+"Torre de suspensión tipo S"&amp;IF(MID(C1112,3,3)="220","C",IF(MID(C1112,3,3)="138","S",""))&amp;IF(MID(C1112,10,1)="D",2,1)&amp;" (5°)Tipo S"&amp;IF(MID(C1112,3,3)="220","C",IF(MID(C1112,3,3)="138","S",""))&amp;IF(MID(C1112,10,1)="D",2,1)&amp;RIGHT(C1112,2)</f>
        <v>Torre de suspensión tipo SC1 (5°)Tipo SC1+3</v>
      </c>
      <c r="E1112" s="140" t="s">
        <v>5072</v>
      </c>
      <c r="F1112" s="141">
        <v>0</v>
      </c>
      <c r="G1112" s="142">
        <f>VLOOKUP(C1112,'[8]Resumen Peso'!$B$1:$D$65536,3,0)*$C$14</f>
        <v>11502.45053417441</v>
      </c>
      <c r="H1112" s="148"/>
      <c r="I1112" s="144"/>
      <c r="J1112" s="111">
        <f>+VLOOKUP(C1112,'[8]Resumen Peso'!$B$1:$D$65536,3,0)</f>
        <v>7141.7483401541385</v>
      </c>
      <c r="N1112" s="118"/>
      <c r="O1112" s="118"/>
      <c r="P1112" s="118"/>
      <c r="Q1112" s="118"/>
      <c r="R1112" s="118"/>
    </row>
    <row r="1113" spans="1:18" x14ac:dyDescent="0.2">
      <c r="A1113" s="114"/>
      <c r="B1113" s="139">
        <f t="shared" si="17"/>
        <v>1097</v>
      </c>
      <c r="C1113" s="115" t="s">
        <v>6168</v>
      </c>
      <c r="D1113" s="112" t="str">
        <f>+"Torre de suspensión tipo S"&amp;IF(MID(C1113,3,3)="220","C",IF(MID(C1113,3,3)="138","S",""))&amp;IF(MID(C1113,10,1)="D",2,1)&amp;" (5°)Tipo S"&amp;IF(MID(C1113,3,3)="220","C",IF(MID(C1113,3,3)="138","S",""))&amp;IF(MID(C1113,10,1)="D",2,1)&amp;RIGHT(C1113,2)</f>
        <v>Torre de suspensión tipo SC1 (5°)Tipo SC1+6</v>
      </c>
      <c r="E1113" s="140" t="s">
        <v>5072</v>
      </c>
      <c r="F1113" s="141">
        <v>0</v>
      </c>
      <c r="G1113" s="142">
        <f>VLOOKUP(C1113,'[8]Resumen Peso'!$B$1:$D$65536,3,0)*$C$14</f>
        <v>12642.333019543043</v>
      </c>
      <c r="H1113" s="148"/>
      <c r="I1113" s="144"/>
      <c r="J1113" s="111">
        <f>+VLOOKUP(C1113,'[8]Resumen Peso'!$B$1:$D$65536,3,0)</f>
        <v>7849.4891666558988</v>
      </c>
      <c r="N1113" s="118"/>
      <c r="O1113" s="118"/>
      <c r="P1113" s="118"/>
      <c r="Q1113" s="118"/>
      <c r="R1113" s="118"/>
    </row>
    <row r="1114" spans="1:18" x14ac:dyDescent="0.2">
      <c r="A1114" s="114"/>
      <c r="B1114" s="139">
        <f t="shared" si="17"/>
        <v>1098</v>
      </c>
      <c r="C1114" s="115" t="s">
        <v>6169</v>
      </c>
      <c r="D1114" s="112" t="str">
        <f>+"Torre de ángulo menor tipo A"&amp;IF(MID(C1114,3,3)="220","C",IF(MID(C1114,3,3)="138","S",""))&amp;IF(MID(C1114,10,1)="D",2,1)&amp;" (30°)Tipo A"&amp;IF(MID(C1114,3,3)="220","C",IF(MID(C1114,3,3)="138","S",""))&amp;IF(MID(C1114,10,1)="D",2,1)&amp;RIGHT(C1114,2)</f>
        <v>Torre de ángulo menor tipo AC1 (30°)Tipo AC1-3</v>
      </c>
      <c r="E1114" s="140" t="s">
        <v>5072</v>
      </c>
      <c r="F1114" s="141">
        <v>0</v>
      </c>
      <c r="G1114" s="142">
        <f>VLOOKUP(C1114,'[8]Resumen Peso'!$B$1:$D$65536,3,0)*$C$14</f>
        <v>14173.070846576536</v>
      </c>
      <c r="H1114" s="148"/>
      <c r="I1114" s="144"/>
      <c r="J1114" s="111">
        <f>+VLOOKUP(C1114,'[8]Resumen Peso'!$B$1:$D$65536,3,0)</f>
        <v>8799.9078885576018</v>
      </c>
      <c r="N1114" s="118"/>
      <c r="O1114" s="118"/>
      <c r="P1114" s="118"/>
      <c r="Q1114" s="118"/>
      <c r="R1114" s="118"/>
    </row>
    <row r="1115" spans="1:18" x14ac:dyDescent="0.2">
      <c r="A1115" s="114"/>
      <c r="B1115" s="139">
        <f t="shared" si="17"/>
        <v>1099</v>
      </c>
      <c r="C1115" s="115" t="s">
        <v>6170</v>
      </c>
      <c r="D1115" s="112" t="str">
        <f>+"Torre de ángulo menor tipo A"&amp;IF(MID(C1115,3,3)="220","C",IF(MID(C1115,3,3)="138","S",""))&amp;IF(MID(C1115,10,1)="D",2,1)&amp;" (30°)Tipo A"&amp;IF(MID(C1115,3,3)="220","C",IF(MID(C1115,3,3)="138","S",""))&amp;IF(MID(C1115,10,1)="D",2,1)&amp;RIGHT(C1115,2)</f>
        <v>Torre de ángulo menor tipo AC1 (30°)Tipo AC1±0</v>
      </c>
      <c r="E1115" s="140" t="s">
        <v>5072</v>
      </c>
      <c r="F1115" s="141">
        <v>0</v>
      </c>
      <c r="G1115" s="142">
        <f>VLOOKUP(C1115,'[8]Resumen Peso'!$B$1:$D$65536,3,0)*$C$14</f>
        <v>15730.378298087166</v>
      </c>
      <c r="H1115" s="148"/>
      <c r="I1115" s="144"/>
      <c r="J1115" s="111">
        <f>+VLOOKUP(C1115,'[8]Resumen Peso'!$B$1:$D$65536,3,0)</f>
        <v>9766.823405724308</v>
      </c>
      <c r="N1115" s="118"/>
      <c r="O1115" s="118"/>
      <c r="P1115" s="118"/>
      <c r="Q1115" s="118"/>
      <c r="R1115" s="118"/>
    </row>
    <row r="1116" spans="1:18" x14ac:dyDescent="0.2">
      <c r="A1116" s="114"/>
      <c r="B1116" s="139">
        <f t="shared" si="17"/>
        <v>1100</v>
      </c>
      <c r="C1116" s="115" t="s">
        <v>6171</v>
      </c>
      <c r="D1116" s="112" t="str">
        <f>+"Torre de ángulo menor tipo A"&amp;IF(MID(C1116,3,3)="220","C",IF(MID(C1116,3,3)="138","S",""))&amp;IF(MID(C1116,10,1)="D",2,1)&amp;" (30°)Tipo A"&amp;IF(MID(C1116,3,3)="220","C",IF(MID(C1116,3,3)="138","S",""))&amp;IF(MID(C1116,10,1)="D",2,1)&amp;RIGHT(C1116,2)</f>
        <v>Torre de ángulo menor tipo AC1 (30°)Tipo AC1+3</v>
      </c>
      <c r="E1116" s="140" t="s">
        <v>5072</v>
      </c>
      <c r="F1116" s="141">
        <v>0</v>
      </c>
      <c r="G1116" s="142">
        <f>VLOOKUP(C1116,'[8]Resumen Peso'!$B$1:$D$65536,3,0)*$C$14</f>
        <v>17287.685749597793</v>
      </c>
      <c r="H1116" s="148"/>
      <c r="I1116" s="144"/>
      <c r="J1116" s="111">
        <f>+VLOOKUP(C1116,'[8]Resumen Peso'!$B$1:$D$65536,3,0)</f>
        <v>10733.738922891014</v>
      </c>
      <c r="N1116" s="118"/>
      <c r="O1116" s="118"/>
      <c r="P1116" s="118"/>
      <c r="Q1116" s="118"/>
      <c r="R1116" s="118"/>
    </row>
    <row r="1117" spans="1:18" x14ac:dyDescent="0.2">
      <c r="A1117" s="114"/>
      <c r="B1117" s="139">
        <f t="shared" si="17"/>
        <v>1101</v>
      </c>
      <c r="C1117" s="115" t="s">
        <v>6172</v>
      </c>
      <c r="D1117" s="112" t="str">
        <f>+"Torre de ángulo mayor tipo B"&amp;IF(MID(C1117,3,3)="220","C",IF(MID(C1117,3,3)="138","S",""))&amp;IF(MID(C1117,10,1)="D",2,1)&amp;" (65°)Tipo B"&amp;IF(MID(C1117,3,3)="220","C",IF(MID(C1117,3,3)="138","S",""))&amp;IF(MID(C1117,10,1)="D",2,1)&amp;RIGHT(C1117,2)</f>
        <v>Torre de ángulo mayor tipo BC1 (65°)Tipo BC1-3</v>
      </c>
      <c r="E1117" s="140" t="s">
        <v>5072</v>
      </c>
      <c r="F1117" s="141">
        <v>0</v>
      </c>
      <c r="G1117" s="142">
        <f>VLOOKUP(C1117,'[8]Resumen Peso'!$B$1:$D$65536,3,0)*$C$14</f>
        <v>19126.4411296178</v>
      </c>
      <c r="H1117" s="148"/>
      <c r="I1117" s="144"/>
      <c r="J1117" s="111">
        <f>+VLOOKUP(C1117,'[8]Resumen Peso'!$B$1:$D$65536,3,0)</f>
        <v>11875.402444432941</v>
      </c>
      <c r="N1117" s="118"/>
      <c r="O1117" s="118"/>
      <c r="P1117" s="118"/>
      <c r="Q1117" s="118"/>
      <c r="R1117" s="118"/>
    </row>
    <row r="1118" spans="1:18" x14ac:dyDescent="0.2">
      <c r="A1118" s="114"/>
      <c r="B1118" s="139">
        <f t="shared" si="17"/>
        <v>1102</v>
      </c>
      <c r="C1118" s="115" t="s">
        <v>6173</v>
      </c>
      <c r="D1118" s="112" t="str">
        <f>+"Torre de ángulo mayor tipo B"&amp;IF(MID(C1118,3,3)="220","C",IF(MID(C1118,3,3)="138","S",""))&amp;IF(MID(C1118,10,1)="D",2,1)&amp;" (65°)Tipo B"&amp;IF(MID(C1118,3,3)="220","C",IF(MID(C1118,3,3)="138","S",""))&amp;IF(MID(C1118,10,1)="D",2,1)&amp;RIGHT(C1118,2)</f>
        <v>Torre de ángulo mayor tipo BC1 (65°)Tipo BC1±0</v>
      </c>
      <c r="E1118" s="140" t="s">
        <v>5072</v>
      </c>
      <c r="F1118" s="141">
        <v>0</v>
      </c>
      <c r="G1118" s="142">
        <f>VLOOKUP(C1118,'[8]Resumen Peso'!$B$1:$D$65536,3,0)*$C$14</f>
        <v>21298.932215610024</v>
      </c>
      <c r="H1118" s="148"/>
      <c r="I1118" s="144"/>
      <c r="J1118" s="111">
        <f>+VLOOKUP(C1118,'[8]Resumen Peso'!$B$1:$D$65536,3,0)</f>
        <v>13224.278891350714</v>
      </c>
      <c r="N1118" s="118"/>
      <c r="O1118" s="118"/>
      <c r="P1118" s="118"/>
      <c r="Q1118" s="118"/>
      <c r="R1118" s="118"/>
    </row>
    <row r="1119" spans="1:18" x14ac:dyDescent="0.2">
      <c r="A1119" s="114"/>
      <c r="B1119" s="139">
        <f t="shared" si="17"/>
        <v>1103</v>
      </c>
      <c r="C1119" s="115" t="s">
        <v>6174</v>
      </c>
      <c r="D1119" s="112" t="str">
        <f>+"Torre de ángulo mayor tipo B"&amp;IF(MID(C1119,3,3)="220","C",IF(MID(C1119,3,3)="138","S",""))&amp;IF(MID(C1119,10,1)="D",2,1)&amp;" (65°)Tipo B"&amp;IF(MID(C1119,3,3)="220","C",IF(MID(C1119,3,3)="138","S",""))&amp;IF(MID(C1119,10,1)="D",2,1)&amp;RIGHT(C1119,2)</f>
        <v>Torre de ángulo mayor tipo BC1 (65°)Tipo BC1+3</v>
      </c>
      <c r="E1119" s="140" t="s">
        <v>5072</v>
      </c>
      <c r="F1119" s="141">
        <v>0</v>
      </c>
      <c r="G1119" s="142">
        <f>VLOOKUP(C1119,'[8]Resumen Peso'!$B$1:$D$65536,3,0)*$C$14</f>
        <v>23854.804081483227</v>
      </c>
      <c r="H1119" s="148"/>
      <c r="I1119" s="144"/>
      <c r="J1119" s="111">
        <f>+VLOOKUP(C1119,'[8]Resumen Peso'!$B$1:$D$65536,3,0)</f>
        <v>14811.192358312801</v>
      </c>
      <c r="N1119" s="118"/>
      <c r="O1119" s="118"/>
      <c r="P1119" s="118"/>
      <c r="Q1119" s="118"/>
      <c r="R1119" s="118"/>
    </row>
    <row r="1120" spans="1:18" x14ac:dyDescent="0.2">
      <c r="A1120" s="114"/>
      <c r="B1120" s="139">
        <f t="shared" si="17"/>
        <v>1104</v>
      </c>
      <c r="C1120" s="115" t="s">
        <v>6175</v>
      </c>
      <c r="D1120" s="112" t="str">
        <f>+"Torre de anclaje, retención intermedia y terminal (15°) Tipo R"&amp;IF(MID(C1120,3,3)="220","C",IF(MID(C1120,3,3)="138","S",""))&amp;IF(MID(C1120,10,1)="D",2,1)&amp;RIGHT(C1120,2)</f>
        <v>Torre de anclaje, retención intermedia y terminal (15°) Tipo RC1-3</v>
      </c>
      <c r="E1120" s="140" t="s">
        <v>5072</v>
      </c>
      <c r="F1120" s="141">
        <v>0</v>
      </c>
      <c r="G1120" s="142">
        <f>VLOOKUP(C1120,'[8]Resumen Peso'!$B$1:$D$65536,3,0)*$C$14</f>
        <v>24626.528292451425</v>
      </c>
      <c r="H1120" s="148"/>
      <c r="I1120" s="144"/>
      <c r="J1120" s="111">
        <f>+VLOOKUP(C1120,'[8]Resumen Peso'!$B$1:$D$65536,3,0)</f>
        <v>15290.34765538311</v>
      </c>
      <c r="N1120" s="118"/>
      <c r="O1120" s="118"/>
      <c r="P1120" s="118"/>
      <c r="Q1120" s="118"/>
      <c r="R1120" s="118"/>
    </row>
    <row r="1121" spans="1:18" x14ac:dyDescent="0.2">
      <c r="A1121" s="114"/>
      <c r="B1121" s="139">
        <f t="shared" si="17"/>
        <v>1105</v>
      </c>
      <c r="C1121" s="115" t="s">
        <v>6176</v>
      </c>
      <c r="D1121" s="112" t="str">
        <f>+"Torre de anclaje, retención intermedia y terminal (15°) Tipo R"&amp;IF(MID(C1121,3,3)="220","C",IF(MID(C1121,3,3)="138","S",""))&amp;IF(MID(C1121,10,1)="D",2,1)&amp;RIGHT(C1121,2)</f>
        <v>Torre de anclaje, retención intermedia y terminal (15°) Tipo RC1±0</v>
      </c>
      <c r="E1121" s="140" t="s">
        <v>5072</v>
      </c>
      <c r="F1121" s="141">
        <v>0</v>
      </c>
      <c r="G1121" s="142">
        <f>VLOOKUP(C1121,'[8]Resumen Peso'!$B$1:$D$65536,3,0)*$C$14</f>
        <v>27454.323625921319</v>
      </c>
      <c r="H1121" s="148"/>
      <c r="I1121" s="144"/>
      <c r="J1121" s="111">
        <f>+VLOOKUP(C1121,'[8]Resumen Peso'!$B$1:$D$65536,3,0)</f>
        <v>17046.095490951069</v>
      </c>
      <c r="N1121" s="118"/>
      <c r="O1121" s="118"/>
      <c r="P1121" s="118"/>
      <c r="Q1121" s="118"/>
      <c r="R1121" s="118"/>
    </row>
    <row r="1122" spans="1:18" x14ac:dyDescent="0.2">
      <c r="A1122" s="114"/>
      <c r="B1122" s="139">
        <f t="shared" si="17"/>
        <v>1106</v>
      </c>
      <c r="C1122" s="115" t="s">
        <v>6177</v>
      </c>
      <c r="D1122" s="112" t="str">
        <f>+"Torre de anclaje, retención intermedia y terminal (15°) Tipo R"&amp;IF(MID(C1122,3,3)="220","C",IF(MID(C1122,3,3)="138","S",""))&amp;IF(MID(C1122,10,1)="D",2,1)&amp;RIGHT(C1122,2)</f>
        <v>Torre de anclaje, retención intermedia y terminal (15°) Tipo RC1+3</v>
      </c>
      <c r="E1122" s="140" t="s">
        <v>5072</v>
      </c>
      <c r="F1122" s="141">
        <v>0</v>
      </c>
      <c r="G1122" s="142">
        <f>VLOOKUP(C1122,'[8]Resumen Peso'!$B$1:$D$65536,3,0)*$C$14</f>
        <v>30282.118959391213</v>
      </c>
      <c r="H1122" s="148"/>
      <c r="I1122" s="144"/>
      <c r="J1122" s="111">
        <f>+VLOOKUP(C1122,'[8]Resumen Peso'!$B$1:$D$65536,3,0)</f>
        <v>18801.843326519029</v>
      </c>
      <c r="N1122" s="118"/>
      <c r="O1122" s="118"/>
      <c r="P1122" s="118"/>
      <c r="Q1122" s="118"/>
      <c r="R1122" s="118"/>
    </row>
    <row r="1123" spans="1:18" x14ac:dyDescent="0.2">
      <c r="A1123" s="114"/>
      <c r="B1123" s="139">
        <f t="shared" si="17"/>
        <v>1107</v>
      </c>
      <c r="C1123" s="115" t="s">
        <v>6178</v>
      </c>
      <c r="D1123" s="112" t="str">
        <f>+"Torre de suspensión tipo S"&amp;IF(MID(C1123,3,3)="220","C",IF(MID(C1123,3,3)="138","S",""))&amp;IF(MID(C1123,10,1)="D",2,1)&amp;" (5°)Tipo S"&amp;IF(MID(C1123,3,3)="220","C",IF(MID(C1123,3,3)="138","S",""))&amp;IF(MID(C1123,10,1)="D",2,1)&amp;RIGHT(C1123,2)</f>
        <v>Torre de suspensión tipo SC1 (5°)Tipo SC1-6</v>
      </c>
      <c r="E1123" s="140" t="s">
        <v>5072</v>
      </c>
      <c r="F1123" s="141">
        <v>0</v>
      </c>
      <c r="G1123" s="142">
        <f>VLOOKUP(C1123,'[8]Resumen Peso'!$B$1:$D$65536,3,0)*$C$14</f>
        <v>7442.6194289250107</v>
      </c>
      <c r="H1123" s="148"/>
      <c r="I1123" s="144"/>
      <c r="J1123" s="111">
        <f>+VLOOKUP(C1123,'[8]Resumen Peso'!$B$1:$D$65536,3,0)</f>
        <v>4621.0426895558239</v>
      </c>
      <c r="N1123" s="118"/>
      <c r="O1123" s="118"/>
      <c r="P1123" s="118"/>
      <c r="Q1123" s="118"/>
      <c r="R1123" s="118"/>
    </row>
    <row r="1124" spans="1:18" x14ac:dyDescent="0.2">
      <c r="A1124" s="114"/>
      <c r="B1124" s="139">
        <f t="shared" si="17"/>
        <v>1108</v>
      </c>
      <c r="C1124" s="115" t="s">
        <v>6179</v>
      </c>
      <c r="D1124" s="112" t="str">
        <f>+"Torre de suspensión tipo S"&amp;IF(MID(C1124,3,3)="220","C",IF(MID(C1124,3,3)="138","S",""))&amp;IF(MID(C1124,10,1)="D",2,1)&amp;" (5°)Tipo S"&amp;IF(MID(C1124,3,3)="220","C",IF(MID(C1124,3,3)="138","S",""))&amp;IF(MID(C1124,10,1)="D",2,1)&amp;RIGHT(C1124,2)</f>
        <v>Torre de suspensión tipo SC1 (5°)Tipo SC1-3</v>
      </c>
      <c r="E1124" s="140" t="s">
        <v>5072</v>
      </c>
      <c r="F1124" s="141">
        <v>0</v>
      </c>
      <c r="G1124" s="142">
        <f>VLOOKUP(C1124,'[8]Resumen Peso'!$B$1:$D$65536,3,0)*$C$14</f>
        <v>8515.4294366979848</v>
      </c>
      <c r="H1124" s="148"/>
      <c r="I1124" s="144"/>
      <c r="J1124" s="111">
        <f>+VLOOKUP(C1124,'[8]Resumen Peso'!$B$1:$D$65536,3,0)</f>
        <v>5287.1389330954016</v>
      </c>
      <c r="N1124" s="118"/>
      <c r="O1124" s="118"/>
      <c r="P1124" s="118"/>
      <c r="Q1124" s="118"/>
      <c r="R1124" s="118"/>
    </row>
    <row r="1125" spans="1:18" x14ac:dyDescent="0.2">
      <c r="A1125" s="114"/>
      <c r="B1125" s="139">
        <f t="shared" si="17"/>
        <v>1109</v>
      </c>
      <c r="C1125" s="115" t="s">
        <v>6180</v>
      </c>
      <c r="D1125" s="112" t="str">
        <f>+"Torre de suspensión tipo S"&amp;IF(MID(C1125,3,3)="220","C",IF(MID(C1125,3,3)="138","S",""))&amp;IF(MID(C1125,10,1)="D",2,1)&amp;" (5°)Tipo S"&amp;IF(MID(C1125,3,3)="220","C",IF(MID(C1125,3,3)="138","S",""))&amp;IF(MID(C1125,10,1)="D",2,1)&amp;RIGHT(C1125,2)</f>
        <v>Torre de suspensión tipo SC1 (5°)Tipo SC1±0</v>
      </c>
      <c r="E1125" s="140" t="s">
        <v>5072</v>
      </c>
      <c r="F1125" s="141">
        <v>0</v>
      </c>
      <c r="G1125" s="142">
        <f>VLOOKUP(C1125,'[8]Resumen Peso'!$B$1:$D$65536,3,0)*$C$14</f>
        <v>9578.6607836872718</v>
      </c>
      <c r="H1125" s="148"/>
      <c r="I1125" s="144"/>
      <c r="J1125" s="111">
        <f>+VLOOKUP(C1125,'[8]Resumen Peso'!$B$1:$D$65536,3,0)</f>
        <v>5947.2878887462339</v>
      </c>
      <c r="N1125" s="118"/>
      <c r="O1125" s="118"/>
      <c r="P1125" s="118"/>
      <c r="Q1125" s="118"/>
      <c r="R1125" s="118"/>
    </row>
    <row r="1126" spans="1:18" x14ac:dyDescent="0.2">
      <c r="A1126" s="114"/>
      <c r="B1126" s="139">
        <f t="shared" si="17"/>
        <v>1110</v>
      </c>
      <c r="C1126" s="115" t="s">
        <v>6181</v>
      </c>
      <c r="D1126" s="112" t="str">
        <f>+"Torre de suspensión tipo S"&amp;IF(MID(C1126,3,3)="220","C",IF(MID(C1126,3,3)="138","S",""))&amp;IF(MID(C1126,10,1)="D",2,1)&amp;" (5°)Tipo S"&amp;IF(MID(C1126,3,3)="220","C",IF(MID(C1126,3,3)="138","S",""))&amp;IF(MID(C1126,10,1)="D",2,1)&amp;RIGHT(C1126,2)</f>
        <v>Torre de suspensión tipo SC1 (5°)Tipo SC1+3</v>
      </c>
      <c r="E1126" s="140" t="s">
        <v>5072</v>
      </c>
      <c r="F1126" s="141">
        <v>0</v>
      </c>
      <c r="G1126" s="142">
        <f>VLOOKUP(C1126,'[8]Resumen Peso'!$B$1:$D$65536,3,0)*$C$14</f>
        <v>10632.313469892873</v>
      </c>
      <c r="H1126" s="148"/>
      <c r="I1126" s="144"/>
      <c r="J1126" s="111">
        <f>+VLOOKUP(C1126,'[8]Resumen Peso'!$B$1:$D$65536,3,0)</f>
        <v>6601.4895565083198</v>
      </c>
      <c r="N1126" s="118"/>
      <c r="O1126" s="118"/>
      <c r="P1126" s="118"/>
      <c r="Q1126" s="118"/>
      <c r="R1126" s="118"/>
    </row>
    <row r="1127" spans="1:18" x14ac:dyDescent="0.2">
      <c r="A1127" s="114"/>
      <c r="B1127" s="139">
        <f t="shared" si="17"/>
        <v>1111</v>
      </c>
      <c r="C1127" s="115" t="s">
        <v>6182</v>
      </c>
      <c r="D1127" s="112" t="str">
        <f>+"Torre de suspensión tipo S"&amp;IF(MID(C1127,3,3)="220","C",IF(MID(C1127,3,3)="138","S",""))&amp;IF(MID(C1127,10,1)="D",2,1)&amp;" (5°)Tipo S"&amp;IF(MID(C1127,3,3)="220","C",IF(MID(C1127,3,3)="138","S",""))&amp;IF(MID(C1127,10,1)="D",2,1)&amp;RIGHT(C1127,2)</f>
        <v>Torre de suspensión tipo SC1 (5°)Tipo SC1+6</v>
      </c>
      <c r="E1127" s="140" t="s">
        <v>5072</v>
      </c>
      <c r="F1127" s="141">
        <v>0</v>
      </c>
      <c r="G1127" s="142">
        <f>VLOOKUP(C1127,'[8]Resumen Peso'!$B$1:$D$65536,3,0)*$C$14</f>
        <v>11685.966156098471</v>
      </c>
      <c r="H1127" s="148"/>
      <c r="I1127" s="144"/>
      <c r="J1127" s="111">
        <f>+VLOOKUP(C1127,'[8]Resumen Peso'!$B$1:$D$65536,3,0)</f>
        <v>7255.6912242704047</v>
      </c>
      <c r="N1127" s="118"/>
      <c r="O1127" s="118"/>
      <c r="P1127" s="118"/>
      <c r="Q1127" s="118"/>
      <c r="R1127" s="118"/>
    </row>
    <row r="1128" spans="1:18" x14ac:dyDescent="0.2">
      <c r="A1128" s="114"/>
      <c r="B1128" s="139">
        <f t="shared" si="17"/>
        <v>1112</v>
      </c>
      <c r="C1128" s="115" t="s">
        <v>6183</v>
      </c>
      <c r="D1128" s="112" t="str">
        <f>+"Torre de ángulo menor tipo A"&amp;IF(MID(C1128,3,3)="220","C",IF(MID(C1128,3,3)="138","S",""))&amp;IF(MID(C1128,10,1)="D",2,1)&amp;" (30°)Tipo A"&amp;IF(MID(C1128,3,3)="220","C",IF(MID(C1128,3,3)="138","S",""))&amp;IF(MID(C1128,10,1)="D",2,1)&amp;RIGHT(C1128,2)</f>
        <v>Torre de ángulo menor tipo AC1 (30°)Tipo AC1-3</v>
      </c>
      <c r="E1128" s="140" t="s">
        <v>5072</v>
      </c>
      <c r="F1128" s="141">
        <v>0</v>
      </c>
      <c r="G1128" s="142">
        <f>VLOOKUP(C1128,'[8]Resumen Peso'!$B$1:$D$65536,3,0)*$C$14</f>
        <v>13100.906769743189</v>
      </c>
      <c r="H1128" s="148"/>
      <c r="I1128" s="144"/>
      <c r="J1128" s="111">
        <f>+VLOOKUP(C1128,'[8]Resumen Peso'!$B$1:$D$65536,3,0)</f>
        <v>8134.2126966202213</v>
      </c>
      <c r="N1128" s="118"/>
      <c r="O1128" s="118"/>
      <c r="P1128" s="118"/>
      <c r="Q1128" s="118"/>
      <c r="R1128" s="118"/>
    </row>
    <row r="1129" spans="1:18" x14ac:dyDescent="0.2">
      <c r="A1129" s="114"/>
      <c r="B1129" s="139">
        <f t="shared" si="17"/>
        <v>1113</v>
      </c>
      <c r="C1129" s="115" t="s">
        <v>6184</v>
      </c>
      <c r="D1129" s="112" t="str">
        <f>+"Torre de ángulo menor tipo A"&amp;IF(MID(C1129,3,3)="220","C",IF(MID(C1129,3,3)="138","S",""))&amp;IF(MID(C1129,10,1)="D",2,1)&amp;" (30°)Tipo A"&amp;IF(MID(C1129,3,3)="220","C",IF(MID(C1129,3,3)="138","S",""))&amp;IF(MID(C1129,10,1)="D",2,1)&amp;RIGHT(C1129,2)</f>
        <v>Torre de ángulo menor tipo AC1 (30°)Tipo AC1±0</v>
      </c>
      <c r="E1129" s="140" t="s">
        <v>5072</v>
      </c>
      <c r="F1129" s="141">
        <v>0</v>
      </c>
      <c r="G1129" s="142">
        <f>VLOOKUP(C1129,'[8]Resumen Peso'!$B$1:$D$65536,3,0)*$C$14</f>
        <v>14540.407069637278</v>
      </c>
      <c r="H1129" s="148"/>
      <c r="I1129" s="144"/>
      <c r="J1129" s="111">
        <f>+VLOOKUP(C1129,'[8]Resumen Peso'!$B$1:$D$65536,3,0)</f>
        <v>9027.9830151167826</v>
      </c>
      <c r="N1129" s="118"/>
      <c r="O1129" s="118"/>
      <c r="P1129" s="118"/>
      <c r="Q1129" s="118"/>
      <c r="R1129" s="118"/>
    </row>
    <row r="1130" spans="1:18" x14ac:dyDescent="0.2">
      <c r="A1130" s="114"/>
      <c r="B1130" s="139">
        <f t="shared" si="17"/>
        <v>1114</v>
      </c>
      <c r="C1130" s="115" t="s">
        <v>6185</v>
      </c>
      <c r="D1130" s="112" t="str">
        <f>+"Torre de ángulo menor tipo A"&amp;IF(MID(C1130,3,3)="220","C",IF(MID(C1130,3,3)="138","S",""))&amp;IF(MID(C1130,10,1)="D",2,1)&amp;" (30°)Tipo A"&amp;IF(MID(C1130,3,3)="220","C",IF(MID(C1130,3,3)="138","S",""))&amp;IF(MID(C1130,10,1)="D",2,1)&amp;RIGHT(C1130,2)</f>
        <v>Torre de ángulo menor tipo AC1 (30°)Tipo AC1+3</v>
      </c>
      <c r="E1130" s="140" t="s">
        <v>5072</v>
      </c>
      <c r="F1130" s="141">
        <v>0</v>
      </c>
      <c r="G1130" s="142">
        <f>VLOOKUP(C1130,'[8]Resumen Peso'!$B$1:$D$65536,3,0)*$C$14</f>
        <v>15979.907369531369</v>
      </c>
      <c r="H1130" s="148"/>
      <c r="I1130" s="144"/>
      <c r="J1130" s="111">
        <f>+VLOOKUP(C1130,'[8]Resumen Peso'!$B$1:$D$65536,3,0)</f>
        <v>9921.7533336133438</v>
      </c>
      <c r="N1130" s="118"/>
      <c r="O1130" s="118"/>
      <c r="P1130" s="118"/>
      <c r="Q1130" s="118"/>
      <c r="R1130" s="118"/>
    </row>
    <row r="1131" spans="1:18" x14ac:dyDescent="0.2">
      <c r="A1131" s="114"/>
      <c r="B1131" s="139">
        <f t="shared" si="17"/>
        <v>1115</v>
      </c>
      <c r="C1131" s="115" t="s">
        <v>6186</v>
      </c>
      <c r="D1131" s="112" t="str">
        <f>+"Torre de ángulo mayor tipo B"&amp;IF(MID(C1131,3,3)="220","C",IF(MID(C1131,3,3)="138","S",""))&amp;IF(MID(C1131,10,1)="D",2,1)&amp;" (65°)Tipo B"&amp;IF(MID(C1131,3,3)="220","C",IF(MID(C1131,3,3)="138","S",""))&amp;IF(MID(C1131,10,1)="D",2,1)&amp;RIGHT(C1131,2)</f>
        <v>Torre de ángulo mayor tipo BC1 (65°)Tipo BC1-3</v>
      </c>
      <c r="E1131" s="140" t="s">
        <v>5072</v>
      </c>
      <c r="F1131" s="141">
        <v>0</v>
      </c>
      <c r="G1131" s="142">
        <f>VLOOKUP(C1131,'[8]Resumen Peso'!$B$1:$D$65536,3,0)*$C$14</f>
        <v>17679.564632715414</v>
      </c>
      <c r="H1131" s="148"/>
      <c r="I1131" s="144"/>
      <c r="J1131" s="111">
        <f>+VLOOKUP(C1131,'[8]Resumen Peso'!$B$1:$D$65536,3,0)</f>
        <v>10977.052324216376</v>
      </c>
      <c r="N1131" s="118"/>
      <c r="O1131" s="118"/>
      <c r="P1131" s="118"/>
      <c r="Q1131" s="118"/>
      <c r="R1131" s="118"/>
    </row>
    <row r="1132" spans="1:18" x14ac:dyDescent="0.2">
      <c r="A1132" s="114"/>
      <c r="B1132" s="139">
        <f t="shared" si="17"/>
        <v>1116</v>
      </c>
      <c r="C1132" s="115" t="s">
        <v>6187</v>
      </c>
      <c r="D1132" s="112" t="str">
        <f>+"Torre de ángulo mayor tipo B"&amp;IF(MID(C1132,3,3)="220","C",IF(MID(C1132,3,3)="138","S",""))&amp;IF(MID(C1132,10,1)="D",2,1)&amp;" (65°)Tipo B"&amp;IF(MID(C1132,3,3)="220","C",IF(MID(C1132,3,3)="138","S",""))&amp;IF(MID(C1132,10,1)="D",2,1)&amp;RIGHT(C1132,2)</f>
        <v>Torre de ángulo mayor tipo BC1 (65°)Tipo BC1±0</v>
      </c>
      <c r="E1132" s="140" t="s">
        <v>5072</v>
      </c>
      <c r="F1132" s="141">
        <v>0</v>
      </c>
      <c r="G1132" s="142">
        <f>VLOOKUP(C1132,'[8]Resumen Peso'!$B$1:$D$65536,3,0)*$C$14</f>
        <v>19687.711172288877</v>
      </c>
      <c r="H1132" s="148"/>
      <c r="I1132" s="144"/>
      <c r="J1132" s="111">
        <f>+VLOOKUP(C1132,'[8]Resumen Peso'!$B$1:$D$65536,3,0)</f>
        <v>12223.889002468124</v>
      </c>
      <c r="N1132" s="118"/>
      <c r="O1132" s="118"/>
      <c r="P1132" s="118"/>
      <c r="Q1132" s="118"/>
      <c r="R1132" s="118"/>
    </row>
    <row r="1133" spans="1:18" x14ac:dyDescent="0.2">
      <c r="A1133" s="114"/>
      <c r="B1133" s="139">
        <f t="shared" si="17"/>
        <v>1117</v>
      </c>
      <c r="C1133" s="115" t="s">
        <v>6188</v>
      </c>
      <c r="D1133" s="112" t="str">
        <f>+"Torre de ángulo mayor tipo B"&amp;IF(MID(C1133,3,3)="220","C",IF(MID(C1133,3,3)="138","S",""))&amp;IF(MID(C1133,10,1)="D",2,1)&amp;" (65°)Tipo B"&amp;IF(MID(C1133,3,3)="220","C",IF(MID(C1133,3,3)="138","S",""))&amp;IF(MID(C1133,10,1)="D",2,1)&amp;RIGHT(C1133,2)</f>
        <v>Torre de ángulo mayor tipo BC1 (65°)Tipo BC1+3</v>
      </c>
      <c r="E1133" s="140" t="s">
        <v>5072</v>
      </c>
      <c r="F1133" s="141">
        <v>0</v>
      </c>
      <c r="G1133" s="142">
        <f>VLOOKUP(C1133,'[8]Resumen Peso'!$B$1:$D$65536,3,0)*$C$14</f>
        <v>22050.236512963544</v>
      </c>
      <c r="H1133" s="148"/>
      <c r="I1133" s="144"/>
      <c r="J1133" s="111">
        <f>+VLOOKUP(C1133,'[8]Resumen Peso'!$B$1:$D$65536,3,0)</f>
        <v>13690.7556827643</v>
      </c>
      <c r="N1133" s="118"/>
      <c r="O1133" s="118"/>
      <c r="P1133" s="118"/>
      <c r="Q1133" s="118"/>
      <c r="R1133" s="118"/>
    </row>
    <row r="1134" spans="1:18" x14ac:dyDescent="0.2">
      <c r="A1134" s="114"/>
      <c r="B1134" s="139">
        <f t="shared" si="17"/>
        <v>1118</v>
      </c>
      <c r="C1134" s="115" t="s">
        <v>6189</v>
      </c>
      <c r="D1134" s="112" t="str">
        <f>+"Torre de anclaje, retención intermedia y terminal (15°) Tipo R"&amp;IF(MID(C1134,3,3)="220","C",IF(MID(C1134,3,3)="138","S",""))&amp;IF(MID(C1134,10,1)="D",2,1)&amp;RIGHT(C1134,2)</f>
        <v>Torre de anclaje, retención intermedia y terminal (15°) Tipo RC1-3</v>
      </c>
      <c r="E1134" s="140" t="s">
        <v>5072</v>
      </c>
      <c r="F1134" s="141">
        <v>0</v>
      </c>
      <c r="G1134" s="142">
        <f>VLOOKUP(C1134,'[8]Resumen Peso'!$B$1:$D$65536,3,0)*$C$14</f>
        <v>22763.581351869081</v>
      </c>
      <c r="H1134" s="148"/>
      <c r="I1134" s="144"/>
      <c r="J1134" s="111">
        <f>+VLOOKUP(C1134,'[8]Resumen Peso'!$B$1:$D$65536,3,0)</f>
        <v>14133.663852990725</v>
      </c>
      <c r="N1134" s="118"/>
      <c r="O1134" s="118"/>
      <c r="P1134" s="118"/>
      <c r="Q1134" s="118"/>
      <c r="R1134" s="118"/>
    </row>
    <row r="1135" spans="1:18" x14ac:dyDescent="0.2">
      <c r="A1135" s="114"/>
      <c r="B1135" s="139">
        <f t="shared" si="17"/>
        <v>1119</v>
      </c>
      <c r="C1135" s="115" t="s">
        <v>6190</v>
      </c>
      <c r="D1135" s="112" t="str">
        <f>+"Torre de anclaje, retención intermedia y terminal (15°) Tipo R"&amp;IF(MID(C1135,3,3)="220","C",IF(MID(C1135,3,3)="138","S",""))&amp;IF(MID(C1135,10,1)="D",2,1)&amp;RIGHT(C1135,2)</f>
        <v>Torre de anclaje, retención intermedia y terminal (15°) Tipo RC1±0</v>
      </c>
      <c r="E1135" s="140" t="s">
        <v>5072</v>
      </c>
      <c r="F1135" s="141">
        <v>0</v>
      </c>
      <c r="G1135" s="142">
        <f>VLOOKUP(C1135,'[8]Resumen Peso'!$B$1:$D$65536,3,0)*$C$14</f>
        <v>25377.459701080359</v>
      </c>
      <c r="H1135" s="148"/>
      <c r="I1135" s="144"/>
      <c r="J1135" s="111">
        <f>+VLOOKUP(C1135,'[8]Resumen Peso'!$B$1:$D$65536,3,0)</f>
        <v>15756.59292418141</v>
      </c>
      <c r="N1135" s="118"/>
      <c r="O1135" s="118"/>
      <c r="P1135" s="118"/>
      <c r="Q1135" s="118"/>
      <c r="R1135" s="118"/>
    </row>
    <row r="1136" spans="1:18" x14ac:dyDescent="0.2">
      <c r="A1136" s="114"/>
      <c r="B1136" s="139">
        <f t="shared" si="17"/>
        <v>1120</v>
      </c>
      <c r="C1136" s="115" t="s">
        <v>6191</v>
      </c>
      <c r="D1136" s="112" t="str">
        <f>+"Torre de anclaje, retención intermedia y terminal (15°) Tipo R"&amp;IF(MID(C1136,3,3)="220","C",IF(MID(C1136,3,3)="138","S",""))&amp;IF(MID(C1136,10,1)="D",2,1)&amp;RIGHT(C1136,2)</f>
        <v>Torre de anclaje, retención intermedia y terminal (15°) Tipo RC1+3</v>
      </c>
      <c r="E1136" s="140" t="s">
        <v>5072</v>
      </c>
      <c r="F1136" s="141">
        <v>0</v>
      </c>
      <c r="G1136" s="142">
        <f>VLOOKUP(C1136,'[8]Resumen Peso'!$B$1:$D$65536,3,0)*$C$14</f>
        <v>27991.338050291633</v>
      </c>
      <c r="H1136" s="148"/>
      <c r="I1136" s="144"/>
      <c r="J1136" s="111">
        <f>+VLOOKUP(C1136,'[8]Resumen Peso'!$B$1:$D$65536,3,0)</f>
        <v>17379.521995372095</v>
      </c>
      <c r="N1136" s="118"/>
      <c r="O1136" s="118"/>
      <c r="P1136" s="118"/>
      <c r="Q1136" s="118"/>
      <c r="R1136" s="118"/>
    </row>
    <row r="1137" spans="1:18" x14ac:dyDescent="0.2">
      <c r="A1137" s="114"/>
      <c r="B1137" s="139">
        <f t="shared" si="17"/>
        <v>1121</v>
      </c>
      <c r="C1137" s="115" t="s">
        <v>6192</v>
      </c>
      <c r="D1137" s="112" t="str">
        <f>+"Torre de suspensión tipo S"&amp;IF(MID(C1137,3,3)="220","C",IF(MID(C1137,3,3)="138","S",""))&amp;IF(MID(C1137,10,1)="D",2,1)&amp;" (5°)Tipo S"&amp;IF(MID(C1137,3,3)="220","C",IF(MID(C1137,3,3)="138","S",""))&amp;IF(MID(C1137,10,1)="D",2,1)&amp;RIGHT(C1137,2)</f>
        <v>Torre de suspensión tipo SC2 (5°)Tipo SC2-6</v>
      </c>
      <c r="E1137" s="140" t="s">
        <v>5072</v>
      </c>
      <c r="F1137" s="141">
        <v>0</v>
      </c>
      <c r="G1137" s="142">
        <f>VLOOKUP(C1137,'[8]Resumen Peso'!$B$1:$D$65536,3,0)*$C$14</f>
        <v>13177.393571229248</v>
      </c>
      <c r="H1137" s="148"/>
      <c r="I1137" s="144"/>
      <c r="J1137" s="111">
        <f>+VLOOKUP(C1137,'[8]Resumen Peso'!$B$1:$D$65536,3,0)</f>
        <v>8181.702532454231</v>
      </c>
      <c r="N1137" s="118"/>
      <c r="O1137" s="118"/>
      <c r="P1137" s="118"/>
      <c r="Q1137" s="118"/>
      <c r="R1137" s="118"/>
    </row>
    <row r="1138" spans="1:18" x14ac:dyDescent="0.2">
      <c r="A1138" s="114"/>
      <c r="B1138" s="139">
        <f t="shared" si="17"/>
        <v>1122</v>
      </c>
      <c r="C1138" s="115" t="s">
        <v>6193</v>
      </c>
      <c r="D1138" s="112" t="str">
        <f>+"Torre de suspensión tipo S"&amp;IF(MID(C1138,3,3)="220","C",IF(MID(C1138,3,3)="138","S",""))&amp;IF(MID(C1138,10,1)="D",2,1)&amp;" (5°)Tipo S"&amp;IF(MID(C1138,3,3)="220","C",IF(MID(C1138,3,3)="138","S",""))&amp;IF(MID(C1138,10,1)="D",2,1)&amp;RIGHT(C1138,2)</f>
        <v>Torre de suspensión tipo SC2 (5°)Tipo SC2-3</v>
      </c>
      <c r="E1138" s="140" t="s">
        <v>5072</v>
      </c>
      <c r="F1138" s="141">
        <v>0</v>
      </c>
      <c r="G1138" s="142">
        <f>VLOOKUP(C1138,'[8]Resumen Peso'!$B$1:$D$65536,3,0)*$C$14</f>
        <v>15076.837689604634</v>
      </c>
      <c r="H1138" s="148"/>
      <c r="I1138" s="144"/>
      <c r="J1138" s="111">
        <f>+VLOOKUP(C1138,'[8]Resumen Peso'!$B$1:$D$65536,3,0)</f>
        <v>9361.0470416368225</v>
      </c>
      <c r="N1138" s="118"/>
      <c r="O1138" s="118"/>
      <c r="P1138" s="118"/>
      <c r="Q1138" s="118"/>
      <c r="R1138" s="118"/>
    </row>
    <row r="1139" spans="1:18" x14ac:dyDescent="0.2">
      <c r="A1139" s="114"/>
      <c r="B1139" s="139">
        <f t="shared" si="17"/>
        <v>1123</v>
      </c>
      <c r="C1139" s="115" t="s">
        <v>6194</v>
      </c>
      <c r="D1139" s="112" t="str">
        <f>+"Torre de suspensión tipo S"&amp;IF(MID(C1139,3,3)="220","C",IF(MID(C1139,3,3)="138","S",""))&amp;IF(MID(C1139,10,1)="D",2,1)&amp;" (5°)Tipo S"&amp;IF(MID(C1139,3,3)="220","C",IF(MID(C1139,3,3)="138","S",""))&amp;IF(MID(C1139,10,1)="D",2,1)&amp;RIGHT(C1139,2)</f>
        <v>Torre de suspensión tipo SC2 (5°)Tipo SC2±0</v>
      </c>
      <c r="E1139" s="140" t="s">
        <v>5072</v>
      </c>
      <c r="F1139" s="141">
        <v>0</v>
      </c>
      <c r="G1139" s="142">
        <f>VLOOKUP(C1139,'[8]Resumen Peso'!$B$1:$D$65536,3,0)*$C$14</f>
        <v>16959.322485494526</v>
      </c>
      <c r="H1139" s="148"/>
      <c r="I1139" s="144"/>
      <c r="J1139" s="111">
        <f>+VLOOKUP(C1139,'[8]Resumen Peso'!$B$1:$D$65536,3,0)</f>
        <v>10529.861689130285</v>
      </c>
      <c r="N1139" s="118"/>
      <c r="O1139" s="118"/>
      <c r="P1139" s="118"/>
      <c r="Q1139" s="118"/>
      <c r="R1139" s="118"/>
    </row>
    <row r="1140" spans="1:18" x14ac:dyDescent="0.2">
      <c r="A1140" s="114"/>
      <c r="B1140" s="139">
        <f t="shared" si="17"/>
        <v>1124</v>
      </c>
      <c r="C1140" s="115" t="s">
        <v>6195</v>
      </c>
      <c r="D1140" s="112" t="str">
        <f>+"Torre de suspensión tipo S"&amp;IF(MID(C1140,3,3)="220","C",IF(MID(C1140,3,3)="138","S",""))&amp;IF(MID(C1140,10,1)="D",2,1)&amp;" (5°)Tipo S"&amp;IF(MID(C1140,3,3)="220","C",IF(MID(C1140,3,3)="138","S",""))&amp;IF(MID(C1140,10,1)="D",2,1)&amp;RIGHT(C1140,2)</f>
        <v>Torre de suspensión tipo SC2 (5°)Tipo SC2+3</v>
      </c>
      <c r="E1140" s="140" t="s">
        <v>5072</v>
      </c>
      <c r="F1140" s="141">
        <v>0</v>
      </c>
      <c r="G1140" s="142">
        <f>VLOOKUP(C1140,'[8]Resumen Peso'!$B$1:$D$65536,3,0)*$C$14</f>
        <v>18824.847958898925</v>
      </c>
      <c r="H1140" s="148"/>
      <c r="I1140" s="144"/>
      <c r="J1140" s="111">
        <f>+VLOOKUP(C1140,'[8]Resumen Peso'!$B$1:$D$65536,3,0)</f>
        <v>11688.146474934616</v>
      </c>
      <c r="N1140" s="118"/>
      <c r="O1140" s="118"/>
      <c r="P1140" s="118"/>
      <c r="Q1140" s="118"/>
      <c r="R1140" s="118"/>
    </row>
    <row r="1141" spans="1:18" x14ac:dyDescent="0.2">
      <c r="A1141" s="114"/>
      <c r="B1141" s="139">
        <f t="shared" si="17"/>
        <v>1125</v>
      </c>
      <c r="C1141" s="115" t="s">
        <v>6196</v>
      </c>
      <c r="D1141" s="112" t="str">
        <f>+"Torre de suspensión tipo S"&amp;IF(MID(C1141,3,3)="220","C",IF(MID(C1141,3,3)="138","S",""))&amp;IF(MID(C1141,10,1)="D",2,1)&amp;" (5°)Tipo S"&amp;IF(MID(C1141,3,3)="220","C",IF(MID(C1141,3,3)="138","S",""))&amp;IF(MID(C1141,10,1)="D",2,1)&amp;RIGHT(C1141,2)</f>
        <v>Torre de suspensión tipo SC2 (5°)Tipo SC2+6</v>
      </c>
      <c r="E1141" s="140" t="s">
        <v>5072</v>
      </c>
      <c r="F1141" s="141">
        <v>0</v>
      </c>
      <c r="G1141" s="142">
        <f>VLOOKUP(C1141,'[8]Resumen Peso'!$B$1:$D$65536,3,0)*$C$14</f>
        <v>20690.373432303324</v>
      </c>
      <c r="H1141" s="148"/>
      <c r="I1141" s="144"/>
      <c r="J1141" s="111">
        <f>+VLOOKUP(C1141,'[8]Resumen Peso'!$B$1:$D$65536,3,0)</f>
        <v>12846.431260738947</v>
      </c>
      <c r="N1141" s="118"/>
      <c r="O1141" s="118"/>
      <c r="P1141" s="118"/>
      <c r="Q1141" s="118"/>
      <c r="R1141" s="118"/>
    </row>
    <row r="1142" spans="1:18" x14ac:dyDescent="0.2">
      <c r="A1142" s="114"/>
      <c r="B1142" s="139">
        <f t="shared" si="17"/>
        <v>1126</v>
      </c>
      <c r="C1142" s="115" t="s">
        <v>6197</v>
      </c>
      <c r="D1142" s="112" t="str">
        <f>+"Torre de ángulo menor tipo A"&amp;IF(MID(C1142,3,3)="220","C",IF(MID(C1142,3,3)="138","S",""))&amp;IF(MID(C1142,10,1)="D",2,1)&amp;" (30°)Tipo A"&amp;IF(MID(C1142,3,3)="220","C",IF(MID(C1142,3,3)="138","S",""))&amp;IF(MID(C1142,10,1)="D",2,1)&amp;RIGHT(C1142,2)</f>
        <v>Torre de ángulo menor tipo AC2 (30°)Tipo AC2-3</v>
      </c>
      <c r="E1142" s="140" t="s">
        <v>5072</v>
      </c>
      <c r="F1142" s="141">
        <v>0</v>
      </c>
      <c r="G1142" s="142">
        <f>VLOOKUP(C1142,'[8]Resumen Peso'!$B$1:$D$65536,3,0)*$C$14</f>
        <v>23195.570631215603</v>
      </c>
      <c r="H1142" s="148"/>
      <c r="I1142" s="144"/>
      <c r="J1142" s="111">
        <f>+VLOOKUP(C1142,'[8]Resumen Peso'!$B$1:$D$65536,3,0)</f>
        <v>14401.881369733896</v>
      </c>
      <c r="N1142" s="118"/>
      <c r="O1142" s="118"/>
      <c r="P1142" s="118"/>
      <c r="Q1142" s="118"/>
      <c r="R1142" s="118"/>
    </row>
    <row r="1143" spans="1:18" x14ac:dyDescent="0.2">
      <c r="A1143" s="114"/>
      <c r="B1143" s="139">
        <f t="shared" si="17"/>
        <v>1127</v>
      </c>
      <c r="C1143" s="115" t="s">
        <v>6198</v>
      </c>
      <c r="D1143" s="112" t="str">
        <f>+"Torre de ángulo menor tipo A"&amp;IF(MID(C1143,3,3)="220","C",IF(MID(C1143,3,3)="138","S",""))&amp;IF(MID(C1143,10,1)="D",2,1)&amp;" (30°)Tipo A"&amp;IF(MID(C1143,3,3)="220","C",IF(MID(C1143,3,3)="138","S",""))&amp;IF(MID(C1143,10,1)="D",2,1)&amp;RIGHT(C1143,2)</f>
        <v>Torre de ángulo menor tipo AC2 (30°)Tipo AC2±0</v>
      </c>
      <c r="E1143" s="140" t="s">
        <v>5072</v>
      </c>
      <c r="F1143" s="141">
        <v>0</v>
      </c>
      <c r="G1143" s="142">
        <f>VLOOKUP(C1143,'[8]Resumen Peso'!$B$1:$D$65536,3,0)*$C$14</f>
        <v>25744.251532980692</v>
      </c>
      <c r="H1143" s="148"/>
      <c r="I1143" s="144"/>
      <c r="J1143" s="111">
        <f>+VLOOKUP(C1143,'[8]Resumen Peso'!$B$1:$D$65536,3,0)</f>
        <v>15984.330044099772</v>
      </c>
      <c r="N1143" s="118"/>
      <c r="O1143" s="118"/>
      <c r="P1143" s="118"/>
      <c r="Q1143" s="118"/>
      <c r="R1143" s="118"/>
    </row>
    <row r="1144" spans="1:18" x14ac:dyDescent="0.2">
      <c r="A1144" s="114"/>
      <c r="B1144" s="139">
        <f t="shared" si="17"/>
        <v>1128</v>
      </c>
      <c r="C1144" s="115" t="s">
        <v>6199</v>
      </c>
      <c r="D1144" s="112" t="str">
        <f>+"Torre de ángulo menor tipo A"&amp;IF(MID(C1144,3,3)="220","C",IF(MID(C1144,3,3)="138","S",""))&amp;IF(MID(C1144,10,1)="D",2,1)&amp;" (30°)Tipo A"&amp;IF(MID(C1144,3,3)="220","C",IF(MID(C1144,3,3)="138","S",""))&amp;IF(MID(C1144,10,1)="D",2,1)&amp;RIGHT(C1144,2)</f>
        <v>Torre de ángulo menor tipo AC2 (30°)Tipo AC2+3</v>
      </c>
      <c r="E1144" s="140" t="s">
        <v>5072</v>
      </c>
      <c r="F1144" s="141">
        <v>0</v>
      </c>
      <c r="G1144" s="142">
        <f>VLOOKUP(C1144,'[8]Resumen Peso'!$B$1:$D$65536,3,0)*$C$14</f>
        <v>28292.932434745777</v>
      </c>
      <c r="H1144" s="148"/>
      <c r="I1144" s="144"/>
      <c r="J1144" s="111">
        <f>+VLOOKUP(C1144,'[8]Resumen Peso'!$B$1:$D$65536,3,0)</f>
        <v>17566.778718465648</v>
      </c>
      <c r="N1144" s="118"/>
      <c r="O1144" s="118"/>
      <c r="P1144" s="118"/>
      <c r="Q1144" s="118"/>
      <c r="R1144" s="118"/>
    </row>
    <row r="1145" spans="1:18" x14ac:dyDescent="0.2">
      <c r="A1145" s="114"/>
      <c r="B1145" s="139">
        <f t="shared" si="17"/>
        <v>1129</v>
      </c>
      <c r="C1145" s="115" t="s">
        <v>6200</v>
      </c>
      <c r="D1145" s="112" t="str">
        <f>+"Torre de ángulo mayor tipo B"&amp;IF(MID(C1145,3,3)="220","C",IF(MID(C1145,3,3)="138","S",""))&amp;IF(MID(C1145,10,1)="D",2,1)&amp;" (65°)Tipo B"&amp;IF(MID(C1145,3,3)="220","C",IF(MID(C1145,3,3)="138","S",""))&amp;IF(MID(C1145,10,1)="D",2,1)&amp;RIGHT(C1145,2)</f>
        <v>Torre de ángulo mayor tipo BC2 (65°)Tipo BC2-3</v>
      </c>
      <c r="E1145" s="140" t="s">
        <v>5072</v>
      </c>
      <c r="F1145" s="141">
        <v>0</v>
      </c>
      <c r="G1145" s="142">
        <f>VLOOKUP(C1145,'[8]Resumen Peso'!$B$1:$D$65536,3,0)*$C$14</f>
        <v>31302.229484938962</v>
      </c>
      <c r="H1145" s="148"/>
      <c r="I1145" s="144"/>
      <c r="J1145" s="111">
        <f>+VLOOKUP(C1145,'[8]Resumen Peso'!$B$1:$D$65536,3,0)</f>
        <v>19435.219025980561</v>
      </c>
      <c r="N1145" s="118"/>
      <c r="O1145" s="118"/>
      <c r="P1145" s="118"/>
      <c r="Q1145" s="118"/>
      <c r="R1145" s="118"/>
    </row>
    <row r="1146" spans="1:18" x14ac:dyDescent="0.2">
      <c r="A1146" s="114"/>
      <c r="B1146" s="139">
        <f t="shared" si="17"/>
        <v>1130</v>
      </c>
      <c r="C1146" s="115" t="s">
        <v>6201</v>
      </c>
      <c r="D1146" s="112" t="str">
        <f>+"Torre de ángulo mayor tipo B"&amp;IF(MID(C1146,3,3)="220","C",IF(MID(C1146,3,3)="138","S",""))&amp;IF(MID(C1146,10,1)="D",2,1)&amp;" (65°)Tipo B"&amp;IF(MID(C1146,3,3)="220","C",IF(MID(C1146,3,3)="138","S",""))&amp;IF(MID(C1146,10,1)="D",2,1)&amp;RIGHT(C1146,2)</f>
        <v>Torre de ángulo mayor tipo BC2 (65°)Tipo BC2±0</v>
      </c>
      <c r="E1146" s="140" t="s">
        <v>5072</v>
      </c>
      <c r="F1146" s="141">
        <v>0</v>
      </c>
      <c r="G1146" s="142">
        <f>VLOOKUP(C1146,'[8]Resumen Peso'!$B$1:$D$65536,3,0)*$C$14</f>
        <v>34857.716575655861</v>
      </c>
      <c r="H1146" s="148"/>
      <c r="I1146" s="144"/>
      <c r="J1146" s="111">
        <f>+VLOOKUP(C1146,'[8]Resumen Peso'!$B$1:$D$65536,3,0)</f>
        <v>21642.782879711092</v>
      </c>
      <c r="N1146" s="118"/>
      <c r="O1146" s="118"/>
      <c r="P1146" s="118"/>
      <c r="Q1146" s="118"/>
      <c r="R1146" s="118"/>
    </row>
    <row r="1147" spans="1:18" x14ac:dyDescent="0.2">
      <c r="A1147" s="114"/>
      <c r="B1147" s="139">
        <f t="shared" si="17"/>
        <v>1131</v>
      </c>
      <c r="C1147" s="115" t="s">
        <v>6202</v>
      </c>
      <c r="D1147" s="112" t="str">
        <f>+"Torre de ángulo mayor tipo B"&amp;IF(MID(C1147,3,3)="220","C",IF(MID(C1147,3,3)="138","S",""))&amp;IF(MID(C1147,10,1)="D",2,1)&amp;" (65°)Tipo B"&amp;IF(MID(C1147,3,3)="220","C",IF(MID(C1147,3,3)="138","S",""))&amp;IF(MID(C1147,10,1)="D",2,1)&amp;RIGHT(C1147,2)</f>
        <v>Torre de ángulo mayor tipo BC2 (65°)Tipo BC2+3</v>
      </c>
      <c r="E1147" s="140" t="s">
        <v>5072</v>
      </c>
      <c r="F1147" s="141">
        <v>0</v>
      </c>
      <c r="G1147" s="142">
        <f>VLOOKUP(C1147,'[8]Resumen Peso'!$B$1:$D$65536,3,0)*$C$14</f>
        <v>39040.64256473456</v>
      </c>
      <c r="H1147" s="148"/>
      <c r="I1147" s="144"/>
      <c r="J1147" s="111">
        <f>+VLOOKUP(C1147,'[8]Resumen Peso'!$B$1:$D$65536,3,0)</f>
        <v>24239.916825276425</v>
      </c>
      <c r="N1147" s="118"/>
      <c r="O1147" s="118"/>
      <c r="P1147" s="118"/>
      <c r="Q1147" s="118"/>
      <c r="R1147" s="118"/>
    </row>
    <row r="1148" spans="1:18" x14ac:dyDescent="0.2">
      <c r="A1148" s="114"/>
      <c r="B1148" s="139">
        <f t="shared" si="17"/>
        <v>1132</v>
      </c>
      <c r="C1148" s="115" t="s">
        <v>6203</v>
      </c>
      <c r="D1148" s="112" t="str">
        <f>+"Torre de anclaje, retención intermedia y terminal (15°) Tipo R"&amp;IF(MID(C1148,3,3)="220","C",IF(MID(C1148,3,3)="138","S",""))&amp;IF(MID(C1148,10,1)="D",2,1)&amp;RIGHT(C1148,2)</f>
        <v>Torre de anclaje, retención intermedia y terminal (15°) Tipo RC2-3</v>
      </c>
      <c r="E1148" s="140" t="s">
        <v>5072</v>
      </c>
      <c r="F1148" s="141">
        <v>0</v>
      </c>
      <c r="G1148" s="142">
        <f>VLOOKUP(C1148,'[8]Resumen Peso'!$B$1:$D$65536,3,0)*$C$14</f>
        <v>40303.642209420301</v>
      </c>
      <c r="H1148" s="148"/>
      <c r="I1148" s="144"/>
      <c r="J1148" s="111">
        <f>+VLOOKUP(C1148,'[8]Resumen Peso'!$B$1:$D$65536,3,0)</f>
        <v>25024.099777356998</v>
      </c>
      <c r="N1148" s="118"/>
      <c r="O1148" s="118"/>
      <c r="P1148" s="118"/>
      <c r="Q1148" s="118"/>
      <c r="R1148" s="118"/>
    </row>
    <row r="1149" spans="1:18" x14ac:dyDescent="0.2">
      <c r="A1149" s="114"/>
      <c r="B1149" s="139">
        <f t="shared" si="17"/>
        <v>1133</v>
      </c>
      <c r="C1149" s="115" t="s">
        <v>6204</v>
      </c>
      <c r="D1149" s="112" t="str">
        <f>+"Torre de anclaje, retención intermedia y terminal (15°) Tipo R"&amp;IF(MID(C1149,3,3)="220","C",IF(MID(C1149,3,3)="138","S",""))&amp;IF(MID(C1149,10,1)="D",2,1)&amp;RIGHT(C1149,2)</f>
        <v>Torre de anclaje, retención intermedia y terminal (15°) Tipo RC2±0</v>
      </c>
      <c r="E1149" s="140" t="s">
        <v>5072</v>
      </c>
      <c r="F1149" s="141">
        <v>0</v>
      </c>
      <c r="G1149" s="142">
        <f>VLOOKUP(C1149,'[8]Resumen Peso'!$B$1:$D$65536,3,0)*$C$14</f>
        <v>44931.596666020399</v>
      </c>
      <c r="H1149" s="148"/>
      <c r="I1149" s="144"/>
      <c r="J1149" s="111">
        <f>+VLOOKUP(C1149,'[8]Resumen Peso'!$B$1:$D$65536,3,0)</f>
        <v>27897.547131947598</v>
      </c>
      <c r="N1149" s="118"/>
      <c r="O1149" s="118"/>
      <c r="P1149" s="118"/>
      <c r="Q1149" s="118"/>
      <c r="R1149" s="118"/>
    </row>
    <row r="1150" spans="1:18" x14ac:dyDescent="0.2">
      <c r="A1150" s="114"/>
      <c r="B1150" s="139">
        <f t="shared" si="17"/>
        <v>1134</v>
      </c>
      <c r="C1150" s="115" t="s">
        <v>6205</v>
      </c>
      <c r="D1150" s="112" t="str">
        <f>+"Torre de anclaje, retención intermedia y terminal (15°) Tipo R"&amp;IF(MID(C1150,3,3)="220","C",IF(MID(C1150,3,3)="138","S",""))&amp;IF(MID(C1150,10,1)="D",2,1)&amp;RIGHT(C1150,2)</f>
        <v>Torre de anclaje, retención intermedia y terminal (15°) Tipo RC2+3</v>
      </c>
      <c r="E1150" s="140" t="s">
        <v>5072</v>
      </c>
      <c r="F1150" s="141">
        <v>0</v>
      </c>
      <c r="G1150" s="142">
        <f>VLOOKUP(C1150,'[8]Resumen Peso'!$B$1:$D$65536,3,0)*$C$14</f>
        <v>49559.551122620498</v>
      </c>
      <c r="H1150" s="148"/>
      <c r="I1150" s="144"/>
      <c r="J1150" s="111">
        <f>+VLOOKUP(C1150,'[8]Resumen Peso'!$B$1:$D$65536,3,0)</f>
        <v>30770.994486538199</v>
      </c>
      <c r="N1150" s="118"/>
      <c r="O1150" s="118"/>
      <c r="P1150" s="118"/>
      <c r="Q1150" s="118"/>
      <c r="R1150" s="118"/>
    </row>
    <row r="1151" spans="1:18" x14ac:dyDescent="0.2">
      <c r="A1151" s="114"/>
      <c r="B1151" s="139">
        <f t="shared" si="17"/>
        <v>1135</v>
      </c>
      <c r="C1151" s="115" t="s">
        <v>6206</v>
      </c>
      <c r="D1151" s="112" t="str">
        <f>+"Torre de suspensión tipo S"&amp;IF(MID(C1151,3,3)="220","C",IF(MID(C1151,3,3)="138","S",""))&amp;IF(MID(C1151,10,1)="D",2,1)&amp;" (5°)Tipo S"&amp;IF(MID(C1151,3,3)="220","C",IF(MID(C1151,3,3)="138","S",""))&amp;IF(MID(C1151,10,1)="D",2,1)&amp;RIGHT(C1151,2)</f>
        <v>Torre de suspensión tipo SC2 (5°)Tipo SC2-6</v>
      </c>
      <c r="E1151" s="140" t="s">
        <v>5072</v>
      </c>
      <c r="F1151" s="141">
        <v>0</v>
      </c>
      <c r="G1151" s="142">
        <f>VLOOKUP(C1151,'[8]Resumen Peso'!$B$1:$D$65536,3,0)*$C$14</f>
        <v>12357.520275334147</v>
      </c>
      <c r="H1151" s="148"/>
      <c r="I1151" s="144"/>
      <c r="J1151" s="111">
        <f>+VLOOKUP(C1151,'[8]Resumen Peso'!$B$1:$D$65536,3,0)</f>
        <v>7672.6519842515654</v>
      </c>
      <c r="N1151" s="118"/>
      <c r="O1151" s="118"/>
      <c r="P1151" s="118"/>
      <c r="Q1151" s="118"/>
      <c r="R1151" s="118"/>
    </row>
    <row r="1152" spans="1:18" x14ac:dyDescent="0.2">
      <c r="A1152" s="114"/>
      <c r="B1152" s="139">
        <f t="shared" si="17"/>
        <v>1136</v>
      </c>
      <c r="C1152" s="115" t="s">
        <v>6207</v>
      </c>
      <c r="D1152" s="112" t="str">
        <f>+"Torre de suspensión tipo S"&amp;IF(MID(C1152,3,3)="220","C",IF(MID(C1152,3,3)="138","S",""))&amp;IF(MID(C1152,10,1)="D",2,1)&amp;" (5°)Tipo S"&amp;IF(MID(C1152,3,3)="220","C",IF(MID(C1152,3,3)="138","S",""))&amp;IF(MID(C1152,10,1)="D",2,1)&amp;RIGHT(C1152,2)</f>
        <v>Torre de suspensión tipo SC2 (5°)Tipo SC2-3</v>
      </c>
      <c r="E1152" s="140" t="s">
        <v>5072</v>
      </c>
      <c r="F1152" s="141">
        <v>0</v>
      </c>
      <c r="G1152" s="142">
        <f>VLOOKUP(C1152,'[8]Resumen Peso'!$B$1:$D$65536,3,0)*$C$14</f>
        <v>14138.784459166096</v>
      </c>
      <c r="H1152" s="148"/>
      <c r="I1152" s="144"/>
      <c r="J1152" s="111">
        <f>+VLOOKUP(C1152,'[8]Resumen Peso'!$B$1:$D$65536,3,0)</f>
        <v>8778.6198378373756</v>
      </c>
      <c r="N1152" s="118"/>
      <c r="O1152" s="118"/>
      <c r="P1152" s="118"/>
      <c r="Q1152" s="118"/>
      <c r="R1152" s="118"/>
    </row>
    <row r="1153" spans="1:18" x14ac:dyDescent="0.2">
      <c r="A1153" s="114"/>
      <c r="B1153" s="139">
        <f t="shared" si="17"/>
        <v>1137</v>
      </c>
      <c r="C1153" s="115" t="s">
        <v>6208</v>
      </c>
      <c r="D1153" s="112" t="str">
        <f>+"Torre de suspensión tipo S"&amp;IF(MID(C1153,3,3)="220","C",IF(MID(C1153,3,3)="138","S",""))&amp;IF(MID(C1153,10,1)="D",2,1)&amp;" (5°)Tipo S"&amp;IF(MID(C1153,3,3)="220","C",IF(MID(C1153,3,3)="138","S",""))&amp;IF(MID(C1153,10,1)="D",2,1)&amp;RIGHT(C1153,2)</f>
        <v>Torre de suspensión tipo SC2 (5°)Tipo SC2±0</v>
      </c>
      <c r="E1153" s="140" t="s">
        <v>5072</v>
      </c>
      <c r="F1153" s="141">
        <v>0</v>
      </c>
      <c r="G1153" s="142">
        <f>VLOOKUP(C1153,'[8]Resumen Peso'!$B$1:$D$65536,3,0)*$C$14</f>
        <v>15904.144498499547</v>
      </c>
      <c r="H1153" s="148"/>
      <c r="I1153" s="144"/>
      <c r="J1153" s="111">
        <f>+VLOOKUP(C1153,'[8]Resumen Peso'!$B$1:$D$65536,3,0)</f>
        <v>9874.7129784447425</v>
      </c>
      <c r="N1153" s="118"/>
      <c r="O1153" s="118"/>
      <c r="P1153" s="118"/>
      <c r="Q1153" s="118"/>
      <c r="R1153" s="118"/>
    </row>
    <row r="1154" spans="1:18" x14ac:dyDescent="0.2">
      <c r="A1154" s="114"/>
      <c r="B1154" s="139">
        <f t="shared" si="17"/>
        <v>1138</v>
      </c>
      <c r="C1154" s="115" t="s">
        <v>6209</v>
      </c>
      <c r="D1154" s="112" t="str">
        <f>+"Torre de suspensión tipo S"&amp;IF(MID(C1154,3,3)="220","C",IF(MID(C1154,3,3)="138","S",""))&amp;IF(MID(C1154,10,1)="D",2,1)&amp;" (5°)Tipo S"&amp;IF(MID(C1154,3,3)="220","C",IF(MID(C1154,3,3)="138","S",""))&amp;IF(MID(C1154,10,1)="D",2,1)&amp;RIGHT(C1154,2)</f>
        <v>Torre de suspensión tipo SC2 (5°)Tipo SC2+3</v>
      </c>
      <c r="E1154" s="140" t="s">
        <v>5072</v>
      </c>
      <c r="F1154" s="141">
        <v>0</v>
      </c>
      <c r="G1154" s="142">
        <f>VLOOKUP(C1154,'[8]Resumen Peso'!$B$1:$D$65536,3,0)*$C$14</f>
        <v>17653.600393334498</v>
      </c>
      <c r="H1154" s="148"/>
      <c r="I1154" s="144"/>
      <c r="J1154" s="111">
        <f>+VLOOKUP(C1154,'[8]Resumen Peso'!$B$1:$D$65536,3,0)</f>
        <v>10960.931406073665</v>
      </c>
      <c r="N1154" s="118"/>
      <c r="O1154" s="118"/>
      <c r="P1154" s="118"/>
      <c r="Q1154" s="118"/>
      <c r="R1154" s="118"/>
    </row>
    <row r="1155" spans="1:18" x14ac:dyDescent="0.2">
      <c r="A1155" s="114"/>
      <c r="B1155" s="139">
        <f t="shared" si="17"/>
        <v>1139</v>
      </c>
      <c r="C1155" s="115" t="s">
        <v>6210</v>
      </c>
      <c r="D1155" s="112" t="str">
        <f>+"Torre de suspensión tipo S"&amp;IF(MID(C1155,3,3)="220","C",IF(MID(C1155,3,3)="138","S",""))&amp;IF(MID(C1155,10,1)="D",2,1)&amp;" (5°)Tipo S"&amp;IF(MID(C1155,3,3)="220","C",IF(MID(C1155,3,3)="138","S",""))&amp;IF(MID(C1155,10,1)="D",2,1)&amp;RIGHT(C1155,2)</f>
        <v>Torre de suspensión tipo SC2 (5°)Tipo SC2+6</v>
      </c>
      <c r="E1155" s="140" t="s">
        <v>5072</v>
      </c>
      <c r="F1155" s="141">
        <v>0</v>
      </c>
      <c r="G1155" s="142">
        <f>VLOOKUP(C1155,'[8]Resumen Peso'!$B$1:$D$65536,3,0)*$C$14</f>
        <v>19403.056288169446</v>
      </c>
      <c r="H1155" s="148"/>
      <c r="I1155" s="144"/>
      <c r="J1155" s="111">
        <f>+VLOOKUP(C1155,'[8]Resumen Peso'!$B$1:$D$65536,3,0)</f>
        <v>12047.149833702586</v>
      </c>
      <c r="N1155" s="118"/>
      <c r="O1155" s="118"/>
      <c r="P1155" s="118"/>
      <c r="Q1155" s="118"/>
      <c r="R1155" s="118"/>
    </row>
    <row r="1156" spans="1:18" x14ac:dyDescent="0.2">
      <c r="A1156" s="114"/>
      <c r="B1156" s="139">
        <f t="shared" si="17"/>
        <v>1140</v>
      </c>
      <c r="C1156" s="115" t="s">
        <v>6211</v>
      </c>
      <c r="D1156" s="112" t="str">
        <f>+"Torre de ángulo menor tipo A"&amp;IF(MID(C1156,3,3)="220","C",IF(MID(C1156,3,3)="138","S",""))&amp;IF(MID(C1156,10,1)="D",2,1)&amp;" (30°)Tipo A"&amp;IF(MID(C1156,3,3)="220","C",IF(MID(C1156,3,3)="138","S",""))&amp;IF(MID(C1156,10,1)="D",2,1)&amp;RIGHT(C1156,2)</f>
        <v>Torre de ángulo menor tipo AC2 (30°)Tipo AC2-3</v>
      </c>
      <c r="E1156" s="140" t="s">
        <v>5072</v>
      </c>
      <c r="F1156" s="141">
        <v>0</v>
      </c>
      <c r="G1156" s="142">
        <f>VLOOKUP(C1156,'[8]Resumen Peso'!$B$1:$D$65536,3,0)*$C$14</f>
        <v>21752.384705198801</v>
      </c>
      <c r="H1156" s="148"/>
      <c r="I1156" s="144"/>
      <c r="J1156" s="111">
        <f>+VLOOKUP(C1156,'[8]Resumen Peso'!$B$1:$D$65536,3,0)</f>
        <v>13505.822685452486</v>
      </c>
      <c r="N1156" s="118"/>
      <c r="O1156" s="118"/>
      <c r="P1156" s="118"/>
      <c r="Q1156" s="118"/>
      <c r="R1156" s="118"/>
    </row>
    <row r="1157" spans="1:18" x14ac:dyDescent="0.2">
      <c r="A1157" s="114"/>
      <c r="B1157" s="139">
        <f t="shared" si="17"/>
        <v>1141</v>
      </c>
      <c r="C1157" s="115" t="s">
        <v>6212</v>
      </c>
      <c r="D1157" s="112" t="str">
        <f>+"Torre de ángulo menor tipo A"&amp;IF(MID(C1157,3,3)="220","C",IF(MID(C1157,3,3)="138","S",""))&amp;IF(MID(C1157,10,1)="D",2,1)&amp;" (30°)Tipo A"&amp;IF(MID(C1157,3,3)="220","C",IF(MID(C1157,3,3)="138","S",""))&amp;IF(MID(C1157,10,1)="D",2,1)&amp;RIGHT(C1157,2)</f>
        <v>Torre de ángulo menor tipo AC2 (30°)Tipo AC2±0</v>
      </c>
      <c r="E1157" s="140" t="s">
        <v>5072</v>
      </c>
      <c r="F1157" s="141">
        <v>0</v>
      </c>
      <c r="G1157" s="142">
        <f>VLOOKUP(C1157,'[8]Resumen Peso'!$B$1:$D$65536,3,0)*$C$14</f>
        <v>24142.491348722309</v>
      </c>
      <c r="H1157" s="148"/>
      <c r="I1157" s="144"/>
      <c r="J1157" s="111">
        <f>+VLOOKUP(C1157,'[8]Resumen Peso'!$B$1:$D$65536,3,0)</f>
        <v>14989.814301279119</v>
      </c>
      <c r="N1157" s="118"/>
      <c r="O1157" s="118"/>
      <c r="P1157" s="118"/>
      <c r="Q1157" s="118"/>
      <c r="R1157" s="118"/>
    </row>
    <row r="1158" spans="1:18" x14ac:dyDescent="0.2">
      <c r="A1158" s="114"/>
      <c r="B1158" s="139">
        <f t="shared" si="17"/>
        <v>1142</v>
      </c>
      <c r="C1158" s="115" t="s">
        <v>6213</v>
      </c>
      <c r="D1158" s="112" t="str">
        <f>+"Torre de ángulo menor tipo A"&amp;IF(MID(C1158,3,3)="220","C",IF(MID(C1158,3,3)="138","S",""))&amp;IF(MID(C1158,10,1)="D",2,1)&amp;" (30°)Tipo A"&amp;IF(MID(C1158,3,3)="220","C",IF(MID(C1158,3,3)="138","S",""))&amp;IF(MID(C1158,10,1)="D",2,1)&amp;RIGHT(C1158,2)</f>
        <v>Torre de ángulo menor tipo AC2 (30°)Tipo AC2+3</v>
      </c>
      <c r="E1158" s="140" t="s">
        <v>5072</v>
      </c>
      <c r="F1158" s="141">
        <v>0</v>
      </c>
      <c r="G1158" s="142">
        <f>VLOOKUP(C1158,'[8]Resumen Peso'!$B$1:$D$65536,3,0)*$C$14</f>
        <v>26532.597992245817</v>
      </c>
      <c r="H1158" s="148"/>
      <c r="I1158" s="144"/>
      <c r="J1158" s="111">
        <f>+VLOOKUP(C1158,'[8]Resumen Peso'!$B$1:$D$65536,3,0)</f>
        <v>16473.80591710575</v>
      </c>
      <c r="N1158" s="118"/>
      <c r="O1158" s="118"/>
      <c r="P1158" s="118"/>
      <c r="Q1158" s="118"/>
      <c r="R1158" s="118"/>
    </row>
    <row r="1159" spans="1:18" x14ac:dyDescent="0.2">
      <c r="A1159" s="114"/>
      <c r="B1159" s="139">
        <f t="shared" si="17"/>
        <v>1143</v>
      </c>
      <c r="C1159" s="115" t="s">
        <v>6214</v>
      </c>
      <c r="D1159" s="112" t="str">
        <f>+"Torre de ángulo mayor tipo B"&amp;IF(MID(C1159,3,3)="220","C",IF(MID(C1159,3,3)="138","S",""))&amp;IF(MID(C1159,10,1)="D",2,1)&amp;" (65°)Tipo B"&amp;IF(MID(C1159,3,3)="220","C",IF(MID(C1159,3,3)="138","S",""))&amp;IF(MID(C1159,10,1)="D",2,1)&amp;RIGHT(C1159,2)</f>
        <v>Torre de ángulo mayor tipo BC2 (65°)Tipo BC2-3</v>
      </c>
      <c r="E1159" s="140" t="s">
        <v>5072</v>
      </c>
      <c r="F1159" s="141">
        <v>0</v>
      </c>
      <c r="G1159" s="142">
        <f>VLOOKUP(C1159,'[8]Resumen Peso'!$B$1:$D$65536,3,0)*$C$14</f>
        <v>29354.66209098067</v>
      </c>
      <c r="H1159" s="148"/>
      <c r="I1159" s="144"/>
      <c r="J1159" s="111">
        <f>+VLOOKUP(C1159,'[8]Resumen Peso'!$B$1:$D$65536,3,0)</f>
        <v>18225.995290410872</v>
      </c>
      <c r="N1159" s="118"/>
      <c r="O1159" s="118"/>
      <c r="P1159" s="118"/>
      <c r="Q1159" s="118"/>
      <c r="R1159" s="118"/>
    </row>
    <row r="1160" spans="1:18" x14ac:dyDescent="0.2">
      <c r="A1160" s="114"/>
      <c r="B1160" s="139">
        <f t="shared" si="17"/>
        <v>1144</v>
      </c>
      <c r="C1160" s="115" t="s">
        <v>6215</v>
      </c>
      <c r="D1160" s="112" t="str">
        <f>+"Torre de ángulo mayor tipo B"&amp;IF(MID(C1160,3,3)="220","C",IF(MID(C1160,3,3)="138","S",""))&amp;IF(MID(C1160,10,1)="D",2,1)&amp;" (65°)Tipo B"&amp;IF(MID(C1160,3,3)="220","C",IF(MID(C1160,3,3)="138","S",""))&amp;IF(MID(C1160,10,1)="D",2,1)&amp;RIGHT(C1160,2)</f>
        <v>Torre de ángulo mayor tipo BC2 (65°)Tipo BC2±0</v>
      </c>
      <c r="E1160" s="140" t="s">
        <v>5072</v>
      </c>
      <c r="F1160" s="141">
        <v>0</v>
      </c>
      <c r="G1160" s="142">
        <f>VLOOKUP(C1160,'[8]Resumen Peso'!$B$1:$D$65536,3,0)*$C$14</f>
        <v>32688.93328617001</v>
      </c>
      <c r="H1160" s="148"/>
      <c r="I1160" s="144"/>
      <c r="J1160" s="111">
        <f>+VLOOKUP(C1160,'[8]Resumen Peso'!$B$1:$D$65536,3,0)</f>
        <v>20296.208563931927</v>
      </c>
      <c r="N1160" s="118"/>
      <c r="O1160" s="118"/>
      <c r="P1160" s="118"/>
      <c r="Q1160" s="118"/>
      <c r="R1160" s="118"/>
    </row>
    <row r="1161" spans="1:18" x14ac:dyDescent="0.2">
      <c r="A1161" s="114"/>
      <c r="B1161" s="139">
        <f t="shared" si="17"/>
        <v>1145</v>
      </c>
      <c r="C1161" s="115" t="s">
        <v>6216</v>
      </c>
      <c r="D1161" s="112" t="str">
        <f>+"Torre de ángulo mayor tipo B"&amp;IF(MID(C1161,3,3)="220","C",IF(MID(C1161,3,3)="138","S",""))&amp;IF(MID(C1161,10,1)="D",2,1)&amp;" (65°)Tipo B"&amp;IF(MID(C1161,3,3)="220","C",IF(MID(C1161,3,3)="138","S",""))&amp;IF(MID(C1161,10,1)="D",2,1)&amp;RIGHT(C1161,2)</f>
        <v>Torre de ángulo mayor tipo BC2 (65°)Tipo BC2+3</v>
      </c>
      <c r="E1161" s="140" t="s">
        <v>5072</v>
      </c>
      <c r="F1161" s="141">
        <v>0</v>
      </c>
      <c r="G1161" s="142">
        <f>VLOOKUP(C1161,'[8]Resumen Peso'!$B$1:$D$65536,3,0)*$C$14</f>
        <v>36611.605280510412</v>
      </c>
      <c r="H1161" s="148"/>
      <c r="I1161" s="144"/>
      <c r="J1161" s="111">
        <f>+VLOOKUP(C1161,'[8]Resumen Peso'!$B$1:$D$65536,3,0)</f>
        <v>22731.75359160376</v>
      </c>
      <c r="N1161" s="118"/>
      <c r="O1161" s="118"/>
      <c r="P1161" s="118"/>
      <c r="Q1161" s="118"/>
      <c r="R1161" s="118"/>
    </row>
    <row r="1162" spans="1:18" x14ac:dyDescent="0.2">
      <c r="A1162" s="114"/>
      <c r="B1162" s="139">
        <f t="shared" si="17"/>
        <v>1146</v>
      </c>
      <c r="C1162" s="115" t="s">
        <v>6217</v>
      </c>
      <c r="D1162" s="112" t="str">
        <f>+"Torre de anclaje, retención intermedia y terminal (15°) Tipo R"&amp;IF(MID(C1162,3,3)="220","C",IF(MID(C1162,3,3)="138","S",""))&amp;IF(MID(C1162,10,1)="D",2,1)&amp;RIGHT(C1162,2)</f>
        <v>Torre de anclaje, retención intermedia y terminal (15°) Tipo RC2-3</v>
      </c>
      <c r="E1162" s="140" t="s">
        <v>5072</v>
      </c>
      <c r="F1162" s="141">
        <v>0</v>
      </c>
      <c r="G1162" s="142">
        <f>VLOOKUP(C1162,'[8]Resumen Peso'!$B$1:$D$65536,3,0)*$C$14</f>
        <v>37796.023400268205</v>
      </c>
      <c r="H1162" s="148"/>
      <c r="I1162" s="144"/>
      <c r="J1162" s="111">
        <f>+VLOOKUP(C1162,'[8]Resumen Peso'!$B$1:$D$65536,3,0)</f>
        <v>23467.146116500702</v>
      </c>
      <c r="N1162" s="118"/>
      <c r="O1162" s="118"/>
      <c r="P1162" s="118"/>
      <c r="Q1162" s="118"/>
      <c r="R1162" s="118"/>
    </row>
    <row r="1163" spans="1:18" x14ac:dyDescent="0.2">
      <c r="A1163" s="114"/>
      <c r="B1163" s="139">
        <f t="shared" si="17"/>
        <v>1147</v>
      </c>
      <c r="C1163" s="115" t="s">
        <v>6218</v>
      </c>
      <c r="D1163" s="112" t="str">
        <f>+"Torre de anclaje, retención intermedia y terminal (15°) Tipo R"&amp;IF(MID(C1163,3,3)="220","C",IF(MID(C1163,3,3)="138","S",""))&amp;IF(MID(C1163,10,1)="D",2,1)&amp;RIGHT(C1163,2)</f>
        <v>Torre de anclaje, retención intermedia y terminal (15°) Tipo RC2±0</v>
      </c>
      <c r="E1163" s="140" t="s">
        <v>5072</v>
      </c>
      <c r="F1163" s="141">
        <v>0</v>
      </c>
      <c r="G1163" s="142">
        <f>VLOOKUP(C1163,'[8]Resumen Peso'!$B$1:$D$65536,3,0)*$C$14</f>
        <v>42136.035005873135</v>
      </c>
      <c r="H1163" s="148"/>
      <c r="I1163" s="144"/>
      <c r="J1163" s="111">
        <f>+VLOOKUP(C1163,'[8]Resumen Peso'!$B$1:$D$65536,3,0)</f>
        <v>26161.812838908252</v>
      </c>
      <c r="N1163" s="118"/>
      <c r="O1163" s="118"/>
      <c r="P1163" s="118"/>
      <c r="Q1163" s="118"/>
      <c r="R1163" s="118"/>
    </row>
    <row r="1164" spans="1:18" x14ac:dyDescent="0.2">
      <c r="A1164" s="114"/>
      <c r="B1164" s="139">
        <f t="shared" si="17"/>
        <v>1148</v>
      </c>
      <c r="C1164" s="115" t="s">
        <v>6219</v>
      </c>
      <c r="D1164" s="112" t="str">
        <f>+"Torre de anclaje, retención intermedia y terminal (15°) Tipo R"&amp;IF(MID(C1164,3,3)="220","C",IF(MID(C1164,3,3)="138","S",""))&amp;IF(MID(C1164,10,1)="D",2,1)&amp;RIGHT(C1164,2)</f>
        <v>Torre de anclaje, retención intermedia y terminal (15°) Tipo RC2+3</v>
      </c>
      <c r="E1164" s="140" t="s">
        <v>5072</v>
      </c>
      <c r="F1164" s="141">
        <v>0</v>
      </c>
      <c r="G1164" s="142">
        <f>VLOOKUP(C1164,'[8]Resumen Peso'!$B$1:$D$65536,3,0)*$C$14</f>
        <v>46476.046611478072</v>
      </c>
      <c r="H1164" s="148"/>
      <c r="I1164" s="144"/>
      <c r="J1164" s="111">
        <f>+VLOOKUP(C1164,'[8]Resumen Peso'!$B$1:$D$65536,3,0)</f>
        <v>28856.479561315802</v>
      </c>
      <c r="N1164" s="118"/>
      <c r="O1164" s="118"/>
      <c r="P1164" s="118"/>
      <c r="Q1164" s="118"/>
      <c r="R1164" s="118"/>
    </row>
    <row r="1165" spans="1:18" x14ac:dyDescent="0.2">
      <c r="A1165" s="114"/>
      <c r="B1165" s="139">
        <f t="shared" si="17"/>
        <v>1149</v>
      </c>
      <c r="C1165" s="115" t="s">
        <v>6220</v>
      </c>
      <c r="D1165" s="112" t="str">
        <f>+"Torre de suspensión tipo S"&amp;IF(MID(C1165,3,3)="220","C",IF(MID(C1165,3,3)="138","S",""))&amp;IF(MID(C1165,10,1)="D",2,1)&amp;" (5°)Tipo S"&amp;IF(MID(C1165,3,3)="220","C",IF(MID(C1165,3,3)="138","S",""))&amp;IF(MID(C1165,10,1)="D",2,1)&amp;RIGHT(C1165,2)</f>
        <v>Torre de suspensión tipo SC2 (5°)Tipo SC2-6</v>
      </c>
      <c r="E1165" s="140" t="s">
        <v>5072</v>
      </c>
      <c r="F1165" s="141">
        <v>0</v>
      </c>
      <c r="G1165" s="142">
        <f>VLOOKUP(C1165,'[8]Resumen Peso'!$B$1:$D$65536,3,0)*$C$14</f>
        <v>11029.79343930605</v>
      </c>
      <c r="H1165" s="148"/>
      <c r="I1165" s="144"/>
      <c r="J1165" s="111">
        <f>+VLOOKUP(C1165,'[8]Resumen Peso'!$B$1:$D$65536,3,0)</f>
        <v>6848.2806123243945</v>
      </c>
      <c r="N1165" s="118"/>
      <c r="O1165" s="118"/>
      <c r="P1165" s="118"/>
      <c r="Q1165" s="118"/>
      <c r="R1165" s="118"/>
    </row>
    <row r="1166" spans="1:18" x14ac:dyDescent="0.2">
      <c r="A1166" s="114"/>
      <c r="B1166" s="139">
        <f t="shared" si="17"/>
        <v>1150</v>
      </c>
      <c r="C1166" s="115" t="s">
        <v>6221</v>
      </c>
      <c r="D1166" s="112" t="str">
        <f>+"Torre de suspensión tipo S"&amp;IF(MID(C1166,3,3)="220","C",IF(MID(C1166,3,3)="138","S",""))&amp;IF(MID(C1166,10,1)="D",2,1)&amp;" (5°)Tipo S"&amp;IF(MID(C1166,3,3)="220","C",IF(MID(C1166,3,3)="138","S",""))&amp;IF(MID(C1166,10,1)="D",2,1)&amp;RIGHT(C1166,2)</f>
        <v>Torre de suspensión tipo SC2 (5°)Tipo SC2-3</v>
      </c>
      <c r="E1166" s="140" t="s">
        <v>5072</v>
      </c>
      <c r="F1166" s="141">
        <v>0</v>
      </c>
      <c r="G1166" s="142">
        <f>VLOOKUP(C1166,'[8]Resumen Peso'!$B$1:$D$65536,3,0)*$C$14</f>
        <v>12619.673574701515</v>
      </c>
      <c r="H1166" s="148"/>
      <c r="I1166" s="144"/>
      <c r="J1166" s="111">
        <f>+VLOOKUP(C1166,'[8]Resumen Peso'!$B$1:$D$65536,3,0)</f>
        <v>7835.4201600468296</v>
      </c>
      <c r="N1166" s="118"/>
      <c r="O1166" s="118"/>
      <c r="P1166" s="118"/>
      <c r="Q1166" s="118"/>
      <c r="R1166" s="118"/>
    </row>
    <row r="1167" spans="1:18" x14ac:dyDescent="0.2">
      <c r="A1167" s="114"/>
      <c r="B1167" s="139">
        <f t="shared" si="17"/>
        <v>1151</v>
      </c>
      <c r="C1167" s="115" t="s">
        <v>6222</v>
      </c>
      <c r="D1167" s="112" t="str">
        <f>+"Torre de suspensión tipo S"&amp;IF(MID(C1167,3,3)="220","C",IF(MID(C1167,3,3)="138","S",""))&amp;IF(MID(C1167,10,1)="D",2,1)&amp;" (5°)Tipo S"&amp;IF(MID(C1167,3,3)="220","C",IF(MID(C1167,3,3)="138","S",""))&amp;IF(MID(C1167,10,1)="D",2,1)&amp;RIGHT(C1167,2)</f>
        <v>Torre de suspensión tipo SC2 (5°)Tipo SC2±0</v>
      </c>
      <c r="E1167" s="140" t="s">
        <v>5072</v>
      </c>
      <c r="F1167" s="141">
        <v>0</v>
      </c>
      <c r="G1167" s="142">
        <f>VLOOKUP(C1167,'[8]Resumen Peso'!$B$1:$D$65536,3,0)*$C$14</f>
        <v>14195.358351745237</v>
      </c>
      <c r="H1167" s="148"/>
      <c r="I1167" s="144"/>
      <c r="J1167" s="111">
        <f>+VLOOKUP(C1167,'[8]Resumen Peso'!$B$1:$D$65536,3,0)</f>
        <v>8813.7459618074572</v>
      </c>
      <c r="N1167" s="118"/>
      <c r="O1167" s="118"/>
      <c r="P1167" s="118"/>
      <c r="Q1167" s="118"/>
      <c r="R1167" s="118"/>
    </row>
    <row r="1168" spans="1:18" x14ac:dyDescent="0.2">
      <c r="A1168" s="114"/>
      <c r="B1168" s="139">
        <f t="shared" si="17"/>
        <v>1152</v>
      </c>
      <c r="C1168" s="115" t="s">
        <v>6223</v>
      </c>
      <c r="D1168" s="112" t="str">
        <f>+"Torre de suspensión tipo S"&amp;IF(MID(C1168,3,3)="220","C",IF(MID(C1168,3,3)="138","S",""))&amp;IF(MID(C1168,10,1)="D",2,1)&amp;" (5°)Tipo S"&amp;IF(MID(C1168,3,3)="220","C",IF(MID(C1168,3,3)="138","S",""))&amp;IF(MID(C1168,10,1)="D",2,1)&amp;RIGHT(C1168,2)</f>
        <v>Torre de suspensión tipo SC2 (5°)Tipo SC2+3</v>
      </c>
      <c r="E1168" s="140" t="s">
        <v>5072</v>
      </c>
      <c r="F1168" s="141">
        <v>0</v>
      </c>
      <c r="G1168" s="142">
        <f>VLOOKUP(C1168,'[8]Resumen Peso'!$B$1:$D$65536,3,0)*$C$14</f>
        <v>15756.847770437214</v>
      </c>
      <c r="H1168" s="148"/>
      <c r="I1168" s="144"/>
      <c r="J1168" s="111">
        <f>+VLOOKUP(C1168,'[8]Resumen Peso'!$B$1:$D$65536,3,0)</f>
        <v>9783.2580176062784</v>
      </c>
      <c r="N1168" s="118"/>
      <c r="O1168" s="118"/>
      <c r="P1168" s="118"/>
      <c r="Q1168" s="118"/>
      <c r="R1168" s="118"/>
    </row>
    <row r="1169" spans="1:18" x14ac:dyDescent="0.2">
      <c r="A1169" s="114"/>
      <c r="B1169" s="139">
        <f t="shared" si="17"/>
        <v>1153</v>
      </c>
      <c r="C1169" s="115" t="s">
        <v>6224</v>
      </c>
      <c r="D1169" s="112" t="str">
        <f>+"Torre de suspensión tipo S"&amp;IF(MID(C1169,3,3)="220","C",IF(MID(C1169,3,3)="138","S",""))&amp;IF(MID(C1169,10,1)="D",2,1)&amp;" (5°)Tipo S"&amp;IF(MID(C1169,3,3)="220","C",IF(MID(C1169,3,3)="138","S",""))&amp;IF(MID(C1169,10,1)="D",2,1)&amp;RIGHT(C1169,2)</f>
        <v>Torre de suspensión tipo SC2 (5°)Tipo SC2+6</v>
      </c>
      <c r="E1169" s="140" t="s">
        <v>5072</v>
      </c>
      <c r="F1169" s="141">
        <v>0</v>
      </c>
      <c r="G1169" s="142">
        <f>VLOOKUP(C1169,'[8]Resumen Peso'!$B$1:$D$65536,3,0)*$C$14</f>
        <v>17318.33718912919</v>
      </c>
      <c r="H1169" s="148"/>
      <c r="I1169" s="144"/>
      <c r="J1169" s="111">
        <f>+VLOOKUP(C1169,'[8]Resumen Peso'!$B$1:$D$65536,3,0)</f>
        <v>10752.770073405098</v>
      </c>
      <c r="N1169" s="118"/>
      <c r="O1169" s="118"/>
      <c r="P1169" s="118"/>
      <c r="Q1169" s="118"/>
      <c r="R1169" s="118"/>
    </row>
    <row r="1170" spans="1:18" x14ac:dyDescent="0.2">
      <c r="A1170" s="114"/>
      <c r="B1170" s="139">
        <f t="shared" ref="B1170:B1233" si="18">1+B1169</f>
        <v>1154</v>
      </c>
      <c r="C1170" s="115" t="s">
        <v>6225</v>
      </c>
      <c r="D1170" s="112" t="str">
        <f>+"Torre de ángulo menor tipo A"&amp;IF(MID(C1170,3,3)="220","C",IF(MID(C1170,3,3)="138","S",""))&amp;IF(MID(C1170,10,1)="D",2,1)&amp;" (30°)Tipo A"&amp;IF(MID(C1170,3,3)="220","C",IF(MID(C1170,3,3)="138","S",""))&amp;IF(MID(C1170,10,1)="D",2,1)&amp;RIGHT(C1170,2)</f>
        <v>Torre de ángulo menor tipo AC2 (30°)Tipo AC2-3</v>
      </c>
      <c r="E1170" s="140" t="s">
        <v>5072</v>
      </c>
      <c r="F1170" s="141">
        <v>0</v>
      </c>
      <c r="G1170" s="142">
        <f>VLOOKUP(C1170,'[8]Resumen Peso'!$B$1:$D$65536,3,0)*$C$14</f>
        <v>19415.247134132293</v>
      </c>
      <c r="H1170" s="148"/>
      <c r="I1170" s="144"/>
      <c r="J1170" s="111">
        <f>+VLOOKUP(C1170,'[8]Resumen Peso'!$B$1:$D$65536,3,0)</f>
        <v>12054.718999391373</v>
      </c>
      <c r="N1170" s="118"/>
      <c r="O1170" s="118"/>
      <c r="P1170" s="118"/>
      <c r="Q1170" s="118"/>
      <c r="R1170" s="118"/>
    </row>
    <row r="1171" spans="1:18" x14ac:dyDescent="0.2">
      <c r="A1171" s="114"/>
      <c r="B1171" s="139">
        <f t="shared" si="18"/>
        <v>1155</v>
      </c>
      <c r="C1171" s="115" t="s">
        <v>6226</v>
      </c>
      <c r="D1171" s="112" t="str">
        <f>+"Torre de ángulo menor tipo A"&amp;IF(MID(C1171,3,3)="220","C",IF(MID(C1171,3,3)="138","S",""))&amp;IF(MID(C1171,10,1)="D",2,1)&amp;" (30°)Tipo A"&amp;IF(MID(C1171,3,3)="220","C",IF(MID(C1171,3,3)="138","S",""))&amp;IF(MID(C1171,10,1)="D",2,1)&amp;RIGHT(C1171,2)</f>
        <v>Torre de ángulo menor tipo AC2 (30°)Tipo AC2±0</v>
      </c>
      <c r="E1171" s="140" t="s">
        <v>5072</v>
      </c>
      <c r="F1171" s="141">
        <v>0</v>
      </c>
      <c r="G1171" s="142">
        <f>VLOOKUP(C1171,'[8]Resumen Peso'!$B$1:$D$65536,3,0)*$C$14</f>
        <v>21548.553977949272</v>
      </c>
      <c r="H1171" s="148"/>
      <c r="I1171" s="144"/>
      <c r="J1171" s="111">
        <f>+VLOOKUP(C1171,'[8]Resumen Peso'!$B$1:$D$65536,3,0)</f>
        <v>13379.266370023721</v>
      </c>
      <c r="N1171" s="118"/>
      <c r="O1171" s="118"/>
      <c r="P1171" s="118"/>
      <c r="Q1171" s="118"/>
      <c r="R1171" s="118"/>
    </row>
    <row r="1172" spans="1:18" x14ac:dyDescent="0.2">
      <c r="A1172" s="114"/>
      <c r="B1172" s="139">
        <f t="shared" si="18"/>
        <v>1156</v>
      </c>
      <c r="C1172" s="115" t="s">
        <v>6227</v>
      </c>
      <c r="D1172" s="112" t="str">
        <f>+"Torre de ángulo menor tipo A"&amp;IF(MID(C1172,3,3)="220","C",IF(MID(C1172,3,3)="138","S",""))&amp;IF(MID(C1172,10,1)="D",2,1)&amp;" (30°)Tipo A"&amp;IF(MID(C1172,3,3)="220","C",IF(MID(C1172,3,3)="138","S",""))&amp;IF(MID(C1172,10,1)="D",2,1)&amp;RIGHT(C1172,2)</f>
        <v>Torre de ángulo menor tipo AC2 (30°)Tipo AC2+3</v>
      </c>
      <c r="E1172" s="140" t="s">
        <v>5072</v>
      </c>
      <c r="F1172" s="141">
        <v>0</v>
      </c>
      <c r="G1172" s="142">
        <f>VLOOKUP(C1172,'[8]Resumen Peso'!$B$1:$D$65536,3,0)*$C$14</f>
        <v>23681.860821766248</v>
      </c>
      <c r="H1172" s="148"/>
      <c r="I1172" s="144"/>
      <c r="J1172" s="111">
        <f>+VLOOKUP(C1172,'[8]Resumen Peso'!$B$1:$D$65536,3,0)</f>
        <v>14703.813740656069</v>
      </c>
      <c r="N1172" s="118"/>
      <c r="O1172" s="118"/>
      <c r="P1172" s="118"/>
      <c r="Q1172" s="118"/>
      <c r="R1172" s="118"/>
    </row>
    <row r="1173" spans="1:18" x14ac:dyDescent="0.2">
      <c r="A1173" s="114"/>
      <c r="B1173" s="139">
        <f t="shared" si="18"/>
        <v>1157</v>
      </c>
      <c r="C1173" s="115" t="s">
        <v>6228</v>
      </c>
      <c r="D1173" s="112" t="str">
        <f>+"Torre de ángulo mayor tipo B"&amp;IF(MID(C1173,3,3)="220","C",IF(MID(C1173,3,3)="138","S",""))&amp;IF(MID(C1173,10,1)="D",2,1)&amp;" (65°)Tipo B"&amp;IF(MID(C1173,3,3)="220","C",IF(MID(C1173,3,3)="138","S",""))&amp;IF(MID(C1173,10,1)="D",2,1)&amp;RIGHT(C1173,2)</f>
        <v>Torre de ángulo mayor tipo BC2 (65°)Tipo BC2-3</v>
      </c>
      <c r="E1173" s="140" t="s">
        <v>5072</v>
      </c>
      <c r="F1173" s="141">
        <v>0</v>
      </c>
      <c r="G1173" s="142">
        <f>VLOOKUP(C1173,'[8]Resumen Peso'!$B$1:$D$65536,3,0)*$C$14</f>
        <v>26200.714393356699</v>
      </c>
      <c r="H1173" s="148"/>
      <c r="I1173" s="144"/>
      <c r="J1173" s="111">
        <f>+VLOOKUP(C1173,'[8]Resumen Peso'!$B$1:$D$65536,3,0)</f>
        <v>16267.742945180884</v>
      </c>
      <c r="N1173" s="118"/>
      <c r="O1173" s="118"/>
      <c r="P1173" s="118"/>
      <c r="Q1173" s="118"/>
      <c r="R1173" s="118"/>
    </row>
    <row r="1174" spans="1:18" x14ac:dyDescent="0.2">
      <c r="A1174" s="114"/>
      <c r="B1174" s="139">
        <f t="shared" si="18"/>
        <v>1158</v>
      </c>
      <c r="C1174" s="115" t="s">
        <v>6229</v>
      </c>
      <c r="D1174" s="112" t="str">
        <f>+"Torre de ángulo mayor tipo B"&amp;IF(MID(C1174,3,3)="220","C",IF(MID(C1174,3,3)="138","S",""))&amp;IF(MID(C1174,10,1)="D",2,1)&amp;" (65°)Tipo B"&amp;IF(MID(C1174,3,3)="220","C",IF(MID(C1174,3,3)="138","S",""))&amp;IF(MID(C1174,10,1)="D",2,1)&amp;RIGHT(C1174,2)</f>
        <v>Torre de ángulo mayor tipo BC2 (65°)Tipo BC2±0</v>
      </c>
      <c r="E1174" s="140" t="s">
        <v>5072</v>
      </c>
      <c r="F1174" s="141">
        <v>0</v>
      </c>
      <c r="G1174" s="142">
        <f>VLOOKUP(C1174,'[8]Resumen Peso'!$B$1:$D$65536,3,0)*$C$14</f>
        <v>29176.742086143317</v>
      </c>
      <c r="H1174" s="148"/>
      <c r="I1174" s="144"/>
      <c r="J1174" s="111">
        <f>+VLOOKUP(C1174,'[8]Resumen Peso'!$B$1:$D$65536,3,0)</f>
        <v>18115.526665012119</v>
      </c>
      <c r="N1174" s="118"/>
      <c r="O1174" s="118"/>
      <c r="P1174" s="118"/>
      <c r="Q1174" s="118"/>
      <c r="R1174" s="118"/>
    </row>
    <row r="1175" spans="1:18" x14ac:dyDescent="0.2">
      <c r="A1175" s="114"/>
      <c r="B1175" s="139">
        <f t="shared" si="18"/>
        <v>1159</v>
      </c>
      <c r="C1175" s="115" t="s">
        <v>6230</v>
      </c>
      <c r="D1175" s="112" t="str">
        <f>+"Torre de ángulo mayor tipo B"&amp;IF(MID(C1175,3,3)="220","C",IF(MID(C1175,3,3)="138","S",""))&amp;IF(MID(C1175,10,1)="D",2,1)&amp;" (65°)Tipo B"&amp;IF(MID(C1175,3,3)="220","C",IF(MID(C1175,3,3)="138","S",""))&amp;IF(MID(C1175,10,1)="D",2,1)&amp;RIGHT(C1175,2)</f>
        <v>Torre de ángulo mayor tipo BC2 (65°)Tipo BC2+3</v>
      </c>
      <c r="E1175" s="140" t="s">
        <v>5072</v>
      </c>
      <c r="F1175" s="141">
        <v>0</v>
      </c>
      <c r="G1175" s="142">
        <f>VLOOKUP(C1175,'[8]Resumen Peso'!$B$1:$D$65536,3,0)*$C$14</f>
        <v>32677.951136480518</v>
      </c>
      <c r="H1175" s="148"/>
      <c r="I1175" s="144"/>
      <c r="J1175" s="111">
        <f>+VLOOKUP(C1175,'[8]Resumen Peso'!$B$1:$D$65536,3,0)</f>
        <v>20289.389864813576</v>
      </c>
      <c r="N1175" s="118"/>
      <c r="O1175" s="118"/>
      <c r="P1175" s="118"/>
      <c r="Q1175" s="118"/>
      <c r="R1175" s="118"/>
    </row>
    <row r="1176" spans="1:18" x14ac:dyDescent="0.2">
      <c r="A1176" s="114"/>
      <c r="B1176" s="139">
        <f t="shared" si="18"/>
        <v>1160</v>
      </c>
      <c r="C1176" s="115" t="s">
        <v>6231</v>
      </c>
      <c r="D1176" s="112" t="str">
        <f>+"Torre de anclaje, retención intermedia y terminal (15°) Tipo R"&amp;IF(MID(C1176,3,3)="220","C",IF(MID(C1176,3,3)="138","S",""))&amp;IF(MID(C1176,10,1)="D",2,1)&amp;RIGHT(C1176,2)</f>
        <v>Torre de anclaje, retención intermedia y terminal (15°) Tipo RC2-3</v>
      </c>
      <c r="E1176" s="140" t="s">
        <v>5072</v>
      </c>
      <c r="F1176" s="141">
        <v>0</v>
      </c>
      <c r="G1176" s="142">
        <f>VLOOKUP(C1176,'[8]Resumen Peso'!$B$1:$D$65536,3,0)*$C$14</f>
        <v>33735.112032487741</v>
      </c>
      <c r="H1176" s="148"/>
      <c r="I1176" s="144"/>
      <c r="J1176" s="111">
        <f>+VLOOKUP(C1176,'[8]Resumen Peso'!$B$1:$D$65536,3,0)</f>
        <v>20945.769742466957</v>
      </c>
      <c r="N1176" s="118"/>
      <c r="O1176" s="118"/>
      <c r="P1176" s="118"/>
      <c r="Q1176" s="118"/>
      <c r="R1176" s="118"/>
    </row>
    <row r="1177" spans="1:18" x14ac:dyDescent="0.2">
      <c r="A1177" s="114"/>
      <c r="B1177" s="139">
        <f t="shared" si="18"/>
        <v>1161</v>
      </c>
      <c r="C1177" s="115" t="s">
        <v>6232</v>
      </c>
      <c r="D1177" s="112" t="str">
        <f>+"Torre de anclaje, retención intermedia y terminal (15°) Tipo R"&amp;IF(MID(C1177,3,3)="220","C",IF(MID(C1177,3,3)="138","S",""))&amp;IF(MID(C1177,10,1)="D",2,1)&amp;RIGHT(C1177,2)</f>
        <v>Torre de anclaje, retención intermedia y terminal (15°) Tipo RC2±0</v>
      </c>
      <c r="E1177" s="140" t="s">
        <v>5072</v>
      </c>
      <c r="F1177" s="141">
        <v>0</v>
      </c>
      <c r="G1177" s="142">
        <f>VLOOKUP(C1177,'[8]Resumen Peso'!$B$1:$D$65536,3,0)*$C$14</f>
        <v>37608.820549038734</v>
      </c>
      <c r="H1177" s="148"/>
      <c r="I1177" s="144"/>
      <c r="J1177" s="111">
        <f>+VLOOKUP(C1177,'[8]Resumen Peso'!$B$1:$D$65536,3,0)</f>
        <v>23350.913871200621</v>
      </c>
      <c r="N1177" s="118"/>
      <c r="O1177" s="118"/>
      <c r="P1177" s="118"/>
      <c r="Q1177" s="118"/>
      <c r="R1177" s="118"/>
    </row>
    <row r="1178" spans="1:18" x14ac:dyDescent="0.2">
      <c r="A1178" s="114"/>
      <c r="B1178" s="139">
        <f t="shared" si="18"/>
        <v>1162</v>
      </c>
      <c r="C1178" s="115" t="s">
        <v>6233</v>
      </c>
      <c r="D1178" s="112" t="str">
        <f>+"Torre de anclaje, retención intermedia y terminal (15°) Tipo R"&amp;IF(MID(C1178,3,3)="220","C",IF(MID(C1178,3,3)="138","S",""))&amp;IF(MID(C1178,10,1)="D",2,1)&amp;RIGHT(C1178,2)</f>
        <v>Torre de anclaje, retención intermedia y terminal (15°) Tipo RC2+3</v>
      </c>
      <c r="E1178" s="140" t="s">
        <v>5072</v>
      </c>
      <c r="F1178" s="141">
        <v>0</v>
      </c>
      <c r="G1178" s="142">
        <f>VLOOKUP(C1178,'[8]Resumen Peso'!$B$1:$D$65536,3,0)*$C$14</f>
        <v>41482.529065589719</v>
      </c>
      <c r="H1178" s="148"/>
      <c r="I1178" s="144"/>
      <c r="J1178" s="111">
        <f>+VLOOKUP(C1178,'[8]Resumen Peso'!$B$1:$D$65536,3,0)</f>
        <v>25756.057999934284</v>
      </c>
      <c r="N1178" s="118"/>
      <c r="O1178" s="118"/>
      <c r="P1178" s="118"/>
      <c r="Q1178" s="118"/>
      <c r="R1178" s="118"/>
    </row>
    <row r="1179" spans="1:18" x14ac:dyDescent="0.2">
      <c r="A1179" s="114"/>
      <c r="B1179" s="139">
        <f t="shared" si="18"/>
        <v>1163</v>
      </c>
      <c r="C1179" s="115" t="s">
        <v>6234</v>
      </c>
      <c r="D1179" s="112" t="str">
        <f>+"Torre de suspensión tipo S"&amp;IF(MID(C1179,3,3)="220","C",IF(MID(C1179,3,3)="138","S",""))&amp;IF(MID(C1179,10,1)="D",2,1)&amp;" (5°)Tipo S"&amp;IF(MID(C1179,3,3)="220","C",IF(MID(C1179,3,3)="138","S",""))&amp;IF(MID(C1179,10,1)="D",2,1)&amp;RIGHT(C1179,2)</f>
        <v>Torre de suspensión tipo SC2 (5°)Tipo SC2-6</v>
      </c>
      <c r="E1179" s="140" t="s">
        <v>5072</v>
      </c>
      <c r="F1179" s="141">
        <v>0</v>
      </c>
      <c r="G1179" s="142">
        <f>VLOOKUP(C1179,'[8]Resumen Peso'!$B$1:$D$65536,3,0)*$C$14</f>
        <v>10161.581030948528</v>
      </c>
      <c r="H1179" s="148"/>
      <c r="I1179" s="144"/>
      <c r="J1179" s="111">
        <f>+VLOOKUP(C1179,'[8]Resumen Peso'!$B$1:$D$65536,3,0)</f>
        <v>6309.2168269278509</v>
      </c>
      <c r="N1179" s="118"/>
      <c r="O1179" s="118"/>
      <c r="P1179" s="118"/>
      <c r="Q1179" s="118"/>
      <c r="R1179" s="118"/>
    </row>
    <row r="1180" spans="1:18" x14ac:dyDescent="0.2">
      <c r="A1180" s="114"/>
      <c r="B1180" s="139">
        <f t="shared" si="18"/>
        <v>1164</v>
      </c>
      <c r="C1180" s="115" t="s">
        <v>6235</v>
      </c>
      <c r="D1180" s="112" t="str">
        <f>+"Torre de suspensión tipo S"&amp;IF(MID(C1180,3,3)="220","C",IF(MID(C1180,3,3)="138","S",""))&amp;IF(MID(C1180,10,1)="D",2,1)&amp;" (5°)Tipo S"&amp;IF(MID(C1180,3,3)="220","C",IF(MID(C1180,3,3)="138","S",""))&amp;IF(MID(C1180,10,1)="D",2,1)&amp;RIGHT(C1180,2)</f>
        <v>Torre de suspensión tipo SC2 (5°)Tipo SC2-3</v>
      </c>
      <c r="E1180" s="140" t="s">
        <v>5072</v>
      </c>
      <c r="F1180" s="141">
        <v>0</v>
      </c>
      <c r="G1180" s="142">
        <f>VLOOKUP(C1180,'[8]Resumen Peso'!$B$1:$D$65536,3,0)*$C$14</f>
        <v>11626.313431805975</v>
      </c>
      <c r="H1180" s="148"/>
      <c r="I1180" s="144"/>
      <c r="J1180" s="111">
        <f>+VLOOKUP(C1180,'[8]Resumen Peso'!$B$1:$D$65536,3,0)</f>
        <v>7218.6534866651991</v>
      </c>
      <c r="N1180" s="118"/>
      <c r="O1180" s="118"/>
      <c r="P1180" s="118"/>
      <c r="Q1180" s="118"/>
      <c r="R1180" s="118"/>
    </row>
    <row r="1181" spans="1:18" x14ac:dyDescent="0.2">
      <c r="A1181" s="114"/>
      <c r="B1181" s="139">
        <f t="shared" si="18"/>
        <v>1165</v>
      </c>
      <c r="C1181" s="115" t="s">
        <v>6236</v>
      </c>
      <c r="D1181" s="112" t="str">
        <f>+"Torre de suspensión tipo S"&amp;IF(MID(C1181,3,3)="220","C",IF(MID(C1181,3,3)="138","S",""))&amp;IF(MID(C1181,10,1)="D",2,1)&amp;" (5°)Tipo S"&amp;IF(MID(C1181,3,3)="220","C",IF(MID(C1181,3,3)="138","S",""))&amp;IF(MID(C1181,10,1)="D",2,1)&amp;RIGHT(C1181,2)</f>
        <v>Torre de suspensión tipo SC2 (5°)Tipo SC2±0</v>
      </c>
      <c r="E1181" s="140" t="s">
        <v>5072</v>
      </c>
      <c r="F1181" s="141">
        <v>0</v>
      </c>
      <c r="G1181" s="142">
        <f>VLOOKUP(C1181,'[8]Resumen Peso'!$B$1:$D$65536,3,0)*$C$14</f>
        <v>13077.967864798622</v>
      </c>
      <c r="H1181" s="148"/>
      <c r="I1181" s="144"/>
      <c r="J1181" s="111">
        <f>+VLOOKUP(C1181,'[8]Resumen Peso'!$B$1:$D$65536,3,0)</f>
        <v>8119.9701762263203</v>
      </c>
      <c r="N1181" s="118"/>
      <c r="O1181" s="118"/>
      <c r="P1181" s="118"/>
      <c r="Q1181" s="118"/>
      <c r="R1181" s="118"/>
    </row>
    <row r="1182" spans="1:18" x14ac:dyDescent="0.2">
      <c r="A1182" s="114"/>
      <c r="B1182" s="139">
        <f t="shared" si="18"/>
        <v>1166</v>
      </c>
      <c r="C1182" s="115" t="s">
        <v>6237</v>
      </c>
      <c r="D1182" s="112" t="str">
        <f>+"Torre de suspensión tipo S"&amp;IF(MID(C1182,3,3)="220","C",IF(MID(C1182,3,3)="138","S",""))&amp;IF(MID(C1182,10,1)="D",2,1)&amp;" (5°)Tipo S"&amp;IF(MID(C1182,3,3)="220","C",IF(MID(C1182,3,3)="138","S",""))&amp;IF(MID(C1182,10,1)="D",2,1)&amp;RIGHT(C1182,2)</f>
        <v>Torre de suspensión tipo SC2 (5°)Tipo SC2+3</v>
      </c>
      <c r="E1182" s="140" t="s">
        <v>5072</v>
      </c>
      <c r="F1182" s="141">
        <v>0</v>
      </c>
      <c r="G1182" s="142">
        <f>VLOOKUP(C1182,'[8]Resumen Peso'!$B$1:$D$65536,3,0)*$C$14</f>
        <v>14516.544329926472</v>
      </c>
      <c r="H1182" s="148"/>
      <c r="I1182" s="144"/>
      <c r="J1182" s="111">
        <f>+VLOOKUP(C1182,'[8]Resumen Peso'!$B$1:$D$65536,3,0)</f>
        <v>9013.1668956112171</v>
      </c>
      <c r="N1182" s="118"/>
      <c r="O1182" s="118"/>
      <c r="P1182" s="118"/>
      <c r="Q1182" s="118"/>
      <c r="R1182" s="118"/>
    </row>
    <row r="1183" spans="1:18" x14ac:dyDescent="0.2">
      <c r="A1183" s="114"/>
      <c r="B1183" s="139">
        <f t="shared" si="18"/>
        <v>1167</v>
      </c>
      <c r="C1183" s="115" t="s">
        <v>6238</v>
      </c>
      <c r="D1183" s="112" t="str">
        <f>+"Torre de suspensión tipo S"&amp;IF(MID(C1183,3,3)="220","C",IF(MID(C1183,3,3)="138","S",""))&amp;IF(MID(C1183,10,1)="D",2,1)&amp;" (5°)Tipo S"&amp;IF(MID(C1183,3,3)="220","C",IF(MID(C1183,3,3)="138","S",""))&amp;IF(MID(C1183,10,1)="D",2,1)&amp;RIGHT(C1183,2)</f>
        <v>Torre de suspensión tipo SC2 (5°)Tipo SC2+6</v>
      </c>
      <c r="E1183" s="140" t="s">
        <v>5072</v>
      </c>
      <c r="F1183" s="141">
        <v>0</v>
      </c>
      <c r="G1183" s="142">
        <f>VLOOKUP(C1183,'[8]Resumen Peso'!$B$1:$D$65536,3,0)*$C$14</f>
        <v>15955.120795054319</v>
      </c>
      <c r="H1183" s="148"/>
      <c r="I1183" s="144"/>
      <c r="J1183" s="111">
        <f>+VLOOKUP(C1183,'[8]Resumen Peso'!$B$1:$D$65536,3,0)</f>
        <v>9906.3636149961112</v>
      </c>
      <c r="N1183" s="118"/>
      <c r="O1183" s="118"/>
      <c r="P1183" s="118"/>
      <c r="Q1183" s="118"/>
      <c r="R1183" s="118"/>
    </row>
    <row r="1184" spans="1:18" x14ac:dyDescent="0.2">
      <c r="A1184" s="114"/>
      <c r="B1184" s="139">
        <f t="shared" si="18"/>
        <v>1168</v>
      </c>
      <c r="C1184" s="115" t="s">
        <v>6239</v>
      </c>
      <c r="D1184" s="112" t="str">
        <f>+"Torre de ángulo menor tipo A"&amp;IF(MID(C1184,3,3)="220","C",IF(MID(C1184,3,3)="138","S",""))&amp;IF(MID(C1184,10,1)="D",2,1)&amp;" (30°)Tipo A"&amp;IF(MID(C1184,3,3)="220","C",IF(MID(C1184,3,3)="138","S",""))&amp;IF(MID(C1184,10,1)="D",2,1)&amp;RIGHT(C1184,2)</f>
        <v>Torre de ángulo menor tipo AC2 (30°)Tipo AC2-3</v>
      </c>
      <c r="E1184" s="140" t="s">
        <v>5072</v>
      </c>
      <c r="F1184" s="141">
        <v>0</v>
      </c>
      <c r="G1184" s="142">
        <f>VLOOKUP(C1184,'[8]Resumen Peso'!$B$1:$D$65536,3,0)*$C$14</f>
        <v>17886.972052106641</v>
      </c>
      <c r="H1184" s="148"/>
      <c r="I1184" s="144"/>
      <c r="J1184" s="111">
        <f>+VLOOKUP(C1184,'[8]Resumen Peso'!$B$1:$D$65536,3,0)</f>
        <v>11105.82936948791</v>
      </c>
      <c r="N1184" s="118"/>
      <c r="O1184" s="118"/>
      <c r="P1184" s="118"/>
      <c r="Q1184" s="118"/>
      <c r="R1184" s="118"/>
    </row>
    <row r="1185" spans="1:18" x14ac:dyDescent="0.2">
      <c r="A1185" s="114"/>
      <c r="B1185" s="139">
        <f t="shared" si="18"/>
        <v>1169</v>
      </c>
      <c r="C1185" s="115" t="s">
        <v>6240</v>
      </c>
      <c r="D1185" s="112" t="str">
        <f>+"Torre de ángulo menor tipo A"&amp;IF(MID(C1185,3,3)="220","C",IF(MID(C1185,3,3)="138","S",""))&amp;IF(MID(C1185,10,1)="D",2,1)&amp;" (30°)Tipo A"&amp;IF(MID(C1185,3,3)="220","C",IF(MID(C1185,3,3)="138","S",""))&amp;IF(MID(C1185,10,1)="D",2,1)&amp;RIGHT(C1185,2)</f>
        <v>Torre de ángulo menor tipo AC2 (30°)Tipo AC2±0</v>
      </c>
      <c r="E1185" s="140" t="s">
        <v>5072</v>
      </c>
      <c r="F1185" s="141">
        <v>0</v>
      </c>
      <c r="G1185" s="142">
        <f>VLOOKUP(C1185,'[8]Resumen Peso'!$B$1:$D$65536,3,0)*$C$14</f>
        <v>19852.355218764307</v>
      </c>
      <c r="H1185" s="148"/>
      <c r="I1185" s="144"/>
      <c r="J1185" s="111">
        <f>+VLOOKUP(C1185,'[8]Resumen Peso'!$B$1:$D$65536,3,0)</f>
        <v>12326.114727511555</v>
      </c>
      <c r="N1185" s="118"/>
      <c r="O1185" s="118"/>
      <c r="P1185" s="118"/>
      <c r="Q1185" s="118"/>
      <c r="R1185" s="118"/>
    </row>
    <row r="1186" spans="1:18" x14ac:dyDescent="0.2">
      <c r="A1186" s="114"/>
      <c r="B1186" s="139">
        <f t="shared" si="18"/>
        <v>1170</v>
      </c>
      <c r="C1186" s="115" t="s">
        <v>6241</v>
      </c>
      <c r="D1186" s="112" t="str">
        <f>+"Torre de ángulo menor tipo A"&amp;IF(MID(C1186,3,3)="220","C",IF(MID(C1186,3,3)="138","S",""))&amp;IF(MID(C1186,10,1)="D",2,1)&amp;" (30°)Tipo A"&amp;IF(MID(C1186,3,3)="220","C",IF(MID(C1186,3,3)="138","S",""))&amp;IF(MID(C1186,10,1)="D",2,1)&amp;RIGHT(C1186,2)</f>
        <v>Torre de ángulo menor tipo AC2 (30°)Tipo AC2+3</v>
      </c>
      <c r="E1186" s="140" t="s">
        <v>5072</v>
      </c>
      <c r="F1186" s="141">
        <v>0</v>
      </c>
      <c r="G1186" s="142">
        <f>VLOOKUP(C1186,'[8]Resumen Peso'!$B$1:$D$65536,3,0)*$C$14</f>
        <v>21817.738385421973</v>
      </c>
      <c r="H1186" s="148"/>
      <c r="I1186" s="144"/>
      <c r="J1186" s="111">
        <f>+VLOOKUP(C1186,'[8]Resumen Peso'!$B$1:$D$65536,3,0)</f>
        <v>13546.400085535199</v>
      </c>
      <c r="N1186" s="118"/>
      <c r="O1186" s="118"/>
      <c r="P1186" s="118"/>
      <c r="Q1186" s="118"/>
      <c r="R1186" s="118"/>
    </row>
    <row r="1187" spans="1:18" x14ac:dyDescent="0.2">
      <c r="A1187" s="114"/>
      <c r="B1187" s="139">
        <f t="shared" si="18"/>
        <v>1171</v>
      </c>
      <c r="C1187" s="115" t="s">
        <v>6242</v>
      </c>
      <c r="D1187" s="112" t="str">
        <f>+"Torre de ángulo mayor tipo B"&amp;IF(MID(C1187,3,3)="220","C",IF(MID(C1187,3,3)="138","S",""))&amp;IF(MID(C1187,10,1)="D",2,1)&amp;" (65°)Tipo B"&amp;IF(MID(C1187,3,3)="220","C",IF(MID(C1187,3,3)="138","S",""))&amp;IF(MID(C1187,10,1)="D",2,1)&amp;RIGHT(C1187,2)</f>
        <v>Torre de ángulo mayor tipo BC2 (65°)Tipo BC2-3</v>
      </c>
      <c r="E1187" s="140" t="s">
        <v>5072</v>
      </c>
      <c r="F1187" s="141">
        <v>0</v>
      </c>
      <c r="G1187" s="142">
        <f>VLOOKUP(C1187,'[8]Resumen Peso'!$B$1:$D$65536,3,0)*$C$14</f>
        <v>24138.319891653769</v>
      </c>
      <c r="H1187" s="148"/>
      <c r="I1187" s="144"/>
      <c r="J1187" s="111">
        <f>+VLOOKUP(C1187,'[8]Resumen Peso'!$B$1:$D$65536,3,0)</f>
        <v>14987.224288263478</v>
      </c>
      <c r="N1187" s="118"/>
      <c r="O1187" s="118"/>
      <c r="P1187" s="118"/>
      <c r="Q1187" s="118"/>
      <c r="R1187" s="118"/>
    </row>
    <row r="1188" spans="1:18" x14ac:dyDescent="0.2">
      <c r="A1188" s="114"/>
      <c r="B1188" s="139">
        <f t="shared" si="18"/>
        <v>1172</v>
      </c>
      <c r="C1188" s="115" t="s">
        <v>6243</v>
      </c>
      <c r="D1188" s="112" t="str">
        <f>+"Torre de ángulo mayor tipo B"&amp;IF(MID(C1188,3,3)="220","C",IF(MID(C1188,3,3)="138","S",""))&amp;IF(MID(C1188,10,1)="D",2,1)&amp;" (65°)Tipo B"&amp;IF(MID(C1188,3,3)="220","C",IF(MID(C1188,3,3)="138","S",""))&amp;IF(MID(C1188,10,1)="D",2,1)&amp;RIGHT(C1188,2)</f>
        <v>Torre de ángulo mayor tipo BC2 (65°)Tipo BC2±0</v>
      </c>
      <c r="E1188" s="140" t="s">
        <v>5072</v>
      </c>
      <c r="F1188" s="141">
        <v>0</v>
      </c>
      <c r="G1188" s="142">
        <f>VLOOKUP(C1188,'[8]Resumen Peso'!$B$1:$D$65536,3,0)*$C$14</f>
        <v>26880.088966206873</v>
      </c>
      <c r="H1188" s="148"/>
      <c r="I1188" s="144"/>
      <c r="J1188" s="111">
        <f>+VLOOKUP(C1188,'[8]Resumen Peso'!$B$1:$D$65536,3,0)</f>
        <v>16689.559341050644</v>
      </c>
      <c r="N1188" s="118"/>
      <c r="O1188" s="118"/>
      <c r="P1188" s="118"/>
      <c r="Q1188" s="118"/>
      <c r="R1188" s="118"/>
    </row>
    <row r="1189" spans="1:18" x14ac:dyDescent="0.2">
      <c r="A1189" s="114"/>
      <c r="B1189" s="139">
        <f t="shared" si="18"/>
        <v>1173</v>
      </c>
      <c r="C1189" s="115" t="s">
        <v>6244</v>
      </c>
      <c r="D1189" s="112" t="str">
        <f>+"Torre de ángulo mayor tipo B"&amp;IF(MID(C1189,3,3)="220","C",IF(MID(C1189,3,3)="138","S",""))&amp;IF(MID(C1189,10,1)="D",2,1)&amp;" (65°)Tipo B"&amp;IF(MID(C1189,3,3)="220","C",IF(MID(C1189,3,3)="138","S",""))&amp;IF(MID(C1189,10,1)="D",2,1)&amp;RIGHT(C1189,2)</f>
        <v>Torre de ángulo mayor tipo BC2 (65°)Tipo BC2+3</v>
      </c>
      <c r="E1189" s="140" t="s">
        <v>5072</v>
      </c>
      <c r="F1189" s="141">
        <v>0</v>
      </c>
      <c r="G1189" s="142">
        <f>VLOOKUP(C1189,'[8]Resumen Peso'!$B$1:$D$65536,3,0)*$C$14</f>
        <v>30105.6996421517</v>
      </c>
      <c r="H1189" s="148"/>
      <c r="I1189" s="144"/>
      <c r="J1189" s="111">
        <f>+VLOOKUP(C1189,'[8]Resumen Peso'!$B$1:$D$65536,3,0)</f>
        <v>18692.306461976725</v>
      </c>
      <c r="N1189" s="118"/>
      <c r="O1189" s="118"/>
      <c r="P1189" s="118"/>
      <c r="Q1189" s="118"/>
      <c r="R1189" s="118"/>
    </row>
    <row r="1190" spans="1:18" x14ac:dyDescent="0.2">
      <c r="A1190" s="114"/>
      <c r="B1190" s="139">
        <f t="shared" si="18"/>
        <v>1174</v>
      </c>
      <c r="C1190" s="115" t="s">
        <v>6245</v>
      </c>
      <c r="D1190" s="112" t="str">
        <f>+"Torre de anclaje, retención intermedia y terminal (15°) Tipo R"&amp;IF(MID(C1190,3,3)="220","C",IF(MID(C1190,3,3)="138","S",""))&amp;IF(MID(C1190,10,1)="D",2,1)&amp;RIGHT(C1190,2)</f>
        <v>Torre de anclaje, retención intermedia y terminal (15°) Tipo RC2-3</v>
      </c>
      <c r="E1190" s="140" t="s">
        <v>5072</v>
      </c>
      <c r="F1190" s="141">
        <v>0</v>
      </c>
      <c r="G1190" s="142">
        <f>VLOOKUP(C1190,'[8]Resumen Peso'!$B$1:$D$65536,3,0)*$C$14</f>
        <v>31079.645905664271</v>
      </c>
      <c r="H1190" s="148"/>
      <c r="I1190" s="144"/>
      <c r="J1190" s="111">
        <f>+VLOOKUP(C1190,'[8]Resumen Peso'!$B$1:$D$65536,3,0)</f>
        <v>19297.01926558101</v>
      </c>
      <c r="N1190" s="118"/>
      <c r="O1190" s="118"/>
      <c r="P1190" s="118"/>
      <c r="Q1190" s="118"/>
      <c r="R1190" s="118"/>
    </row>
    <row r="1191" spans="1:18" x14ac:dyDescent="0.2">
      <c r="A1191" s="114"/>
      <c r="B1191" s="139">
        <f t="shared" si="18"/>
        <v>1175</v>
      </c>
      <c r="C1191" s="115" t="s">
        <v>6246</v>
      </c>
      <c r="D1191" s="112" t="str">
        <f>+"Torre de anclaje, retención intermedia y terminal (15°) Tipo R"&amp;IF(MID(C1191,3,3)="220","C",IF(MID(C1191,3,3)="138","S",""))&amp;IF(MID(C1191,10,1)="D",2,1)&amp;RIGHT(C1191,2)</f>
        <v>Torre de anclaje, retención intermedia y terminal (15°) Tipo RC2±0</v>
      </c>
      <c r="E1191" s="140" t="s">
        <v>5072</v>
      </c>
      <c r="F1191" s="141">
        <v>0</v>
      </c>
      <c r="G1191" s="142">
        <f>VLOOKUP(C1191,'[8]Resumen Peso'!$B$1:$D$65536,3,0)*$C$14</f>
        <v>34648.434677440659</v>
      </c>
      <c r="H1191" s="148"/>
      <c r="I1191" s="144"/>
      <c r="J1191" s="111">
        <f>+VLOOKUP(C1191,'[8]Resumen Peso'!$B$1:$D$65536,3,0)</f>
        <v>21512.841990614281</v>
      </c>
      <c r="N1191" s="118"/>
      <c r="O1191" s="118"/>
      <c r="P1191" s="118"/>
      <c r="Q1191" s="118"/>
      <c r="R1191" s="118"/>
    </row>
    <row r="1192" spans="1:18" x14ac:dyDescent="0.2">
      <c r="A1192" s="114"/>
      <c r="B1192" s="139">
        <f t="shared" si="18"/>
        <v>1176</v>
      </c>
      <c r="C1192" s="115" t="s">
        <v>6247</v>
      </c>
      <c r="D1192" s="112" t="str">
        <f>+"Torre de anclaje, retención intermedia y terminal (15°) Tipo R"&amp;IF(MID(C1192,3,3)="220","C",IF(MID(C1192,3,3)="138","S",""))&amp;IF(MID(C1192,10,1)="D",2,1)&amp;RIGHT(C1192,2)</f>
        <v>Torre de anclaje, retención intermedia y terminal (15°) Tipo RC2+3</v>
      </c>
      <c r="E1192" s="140" t="s">
        <v>5072</v>
      </c>
      <c r="F1192" s="141">
        <v>0</v>
      </c>
      <c r="G1192" s="142">
        <f>VLOOKUP(C1192,'[8]Resumen Peso'!$B$1:$D$65536,3,0)*$C$14</f>
        <v>38217.223449217046</v>
      </c>
      <c r="H1192" s="148"/>
      <c r="I1192" s="144"/>
      <c r="J1192" s="111">
        <f>+VLOOKUP(C1192,'[8]Resumen Peso'!$B$1:$D$65536,3,0)</f>
        <v>23728.664715647552</v>
      </c>
      <c r="N1192" s="118"/>
      <c r="O1192" s="118"/>
      <c r="P1192" s="118"/>
      <c r="Q1192" s="118"/>
      <c r="R1192" s="118"/>
    </row>
    <row r="1193" spans="1:18" x14ac:dyDescent="0.2">
      <c r="A1193" s="114"/>
      <c r="B1193" s="139">
        <f t="shared" si="18"/>
        <v>1177</v>
      </c>
      <c r="C1193" s="115" t="s">
        <v>6248</v>
      </c>
      <c r="D1193" s="112" t="str">
        <f>+"Torre de suspensión tipo S"&amp;IF(MID(C1193,3,3)="220","C",IF(MID(C1193,3,3)="138","S",""))&amp;IF(MID(C1193,10,1)="D",2,1)&amp;" (5°)Tipo S"&amp;IF(MID(C1193,3,3)="220","C",IF(MID(C1193,3,3)="138","S",""))&amp;IF(MID(C1193,10,1)="D",2,1)&amp;RIGHT(C1193,2)</f>
        <v>Torre de suspensión tipo SC1 (5°)Tipo SC1-6</v>
      </c>
      <c r="E1193" s="140" t="s">
        <v>5072</v>
      </c>
      <c r="F1193" s="141">
        <v>0</v>
      </c>
      <c r="G1193" s="142">
        <f>VLOOKUP(C1193,'[8]Resumen Peso'!$B$1:$D$65536,3,0)*$C$14</f>
        <v>9628.8647403163777</v>
      </c>
      <c r="H1193" s="148"/>
      <c r="I1193" s="144"/>
      <c r="J1193" s="111">
        <f>+VLOOKUP(C1193,'[8]Resumen Peso'!$B$1:$D$65536,3,0)</f>
        <v>5978.4589877098706</v>
      </c>
      <c r="N1193" s="118"/>
      <c r="O1193" s="118"/>
      <c r="P1193" s="118"/>
      <c r="Q1193" s="118"/>
      <c r="R1193" s="118"/>
    </row>
    <row r="1194" spans="1:18" x14ac:dyDescent="0.2">
      <c r="A1194" s="114"/>
      <c r="B1194" s="139">
        <f t="shared" si="18"/>
        <v>1178</v>
      </c>
      <c r="C1194" s="115" t="s">
        <v>6249</v>
      </c>
      <c r="D1194" s="112" t="str">
        <f>+"Torre de suspensión tipo S"&amp;IF(MID(C1194,3,3)="220","C",IF(MID(C1194,3,3)="138","S",""))&amp;IF(MID(C1194,10,1)="D",2,1)&amp;" (5°)Tipo S"&amp;IF(MID(C1194,3,3)="220","C",IF(MID(C1194,3,3)="138","S",""))&amp;IF(MID(C1194,10,1)="D",2,1)&amp;RIGHT(C1194,2)</f>
        <v>Torre de suspensión tipo SC1 (5°)Tipo SC1-3</v>
      </c>
      <c r="E1194" s="140" t="s">
        <v>5072</v>
      </c>
      <c r="F1194" s="141">
        <v>0</v>
      </c>
      <c r="G1194" s="142">
        <f>VLOOKUP(C1194,'[8]Resumen Peso'!$B$1:$D$65536,3,0)*$C$14</f>
        <v>11016.809207389011</v>
      </c>
      <c r="H1194" s="148"/>
      <c r="I1194" s="144"/>
      <c r="J1194" s="111">
        <f>+VLOOKUP(C1194,'[8]Resumen Peso'!$B$1:$D$65536,3,0)</f>
        <v>6840.218841794177</v>
      </c>
      <c r="N1194" s="118"/>
      <c r="O1194" s="118"/>
      <c r="P1194" s="118"/>
      <c r="Q1194" s="118"/>
      <c r="R1194" s="118"/>
    </row>
    <row r="1195" spans="1:18" x14ac:dyDescent="0.2">
      <c r="A1195" s="114"/>
      <c r="B1195" s="139">
        <f t="shared" si="18"/>
        <v>1179</v>
      </c>
      <c r="C1195" s="115" t="s">
        <v>6250</v>
      </c>
      <c r="D1195" s="112" t="str">
        <f>+"Torre de suspensión tipo S"&amp;IF(MID(C1195,3,3)="220","C",IF(MID(C1195,3,3)="138","S",""))&amp;IF(MID(C1195,10,1)="D",2,1)&amp;" (5°)Tipo S"&amp;IF(MID(C1195,3,3)="220","C",IF(MID(C1195,3,3)="138","S",""))&amp;IF(MID(C1195,10,1)="D",2,1)&amp;RIGHT(C1195,2)</f>
        <v>Torre de suspensión tipo SC1 (5°)Tipo SC1±0</v>
      </c>
      <c r="E1195" s="140" t="s">
        <v>5072</v>
      </c>
      <c r="F1195" s="141">
        <v>0</v>
      </c>
      <c r="G1195" s="142">
        <f>VLOOKUP(C1195,'[8]Resumen Peso'!$B$1:$D$65536,3,0)*$C$14</f>
        <v>12392.361313148493</v>
      </c>
      <c r="H1195" s="148"/>
      <c r="I1195" s="144"/>
      <c r="J1195" s="111">
        <f>+VLOOKUP(C1195,'[8]Resumen Peso'!$B$1:$D$65536,3,0)</f>
        <v>7694.2844114670152</v>
      </c>
      <c r="N1195" s="118"/>
      <c r="O1195" s="118"/>
      <c r="P1195" s="118"/>
      <c r="Q1195" s="118"/>
      <c r="R1195" s="118"/>
    </row>
    <row r="1196" spans="1:18" x14ac:dyDescent="0.2">
      <c r="A1196" s="114"/>
      <c r="B1196" s="139">
        <f t="shared" si="18"/>
        <v>1180</v>
      </c>
      <c r="C1196" s="115" t="s">
        <v>6251</v>
      </c>
      <c r="D1196" s="112" t="str">
        <f>+"Torre de suspensión tipo S"&amp;IF(MID(C1196,3,3)="220","C",IF(MID(C1196,3,3)="138","S",""))&amp;IF(MID(C1196,10,1)="D",2,1)&amp;" (5°)Tipo S"&amp;IF(MID(C1196,3,3)="220","C",IF(MID(C1196,3,3)="138","S",""))&amp;IF(MID(C1196,10,1)="D",2,1)&amp;RIGHT(C1196,2)</f>
        <v>Torre de suspensión tipo SC1 (5°)Tipo SC1+3</v>
      </c>
      <c r="E1196" s="140" t="s">
        <v>5072</v>
      </c>
      <c r="F1196" s="141">
        <v>0</v>
      </c>
      <c r="G1196" s="142">
        <f>VLOOKUP(C1196,'[8]Resumen Peso'!$B$1:$D$65536,3,0)*$C$14</f>
        <v>13755.521057594826</v>
      </c>
      <c r="H1196" s="148"/>
      <c r="I1196" s="144"/>
      <c r="J1196" s="111">
        <f>+VLOOKUP(C1196,'[8]Resumen Peso'!$B$1:$D$65536,3,0)</f>
        <v>8540.6556967283868</v>
      </c>
      <c r="N1196" s="118"/>
      <c r="O1196" s="118"/>
      <c r="P1196" s="118"/>
      <c r="Q1196" s="118"/>
      <c r="R1196" s="118"/>
    </row>
    <row r="1197" spans="1:18" x14ac:dyDescent="0.2">
      <c r="A1197" s="114"/>
      <c r="B1197" s="139">
        <f t="shared" si="18"/>
        <v>1181</v>
      </c>
      <c r="C1197" s="115" t="s">
        <v>6252</v>
      </c>
      <c r="D1197" s="112" t="str">
        <f>+"Torre de suspensión tipo S"&amp;IF(MID(C1197,3,3)="220","C",IF(MID(C1197,3,3)="138","S",""))&amp;IF(MID(C1197,10,1)="D",2,1)&amp;" (5°)Tipo S"&amp;IF(MID(C1197,3,3)="220","C",IF(MID(C1197,3,3)="138","S",""))&amp;IF(MID(C1197,10,1)="D",2,1)&amp;RIGHT(C1197,2)</f>
        <v>Torre de suspensión tipo SC1 (5°)Tipo SC1+6</v>
      </c>
      <c r="E1197" s="140" t="s">
        <v>5072</v>
      </c>
      <c r="F1197" s="141">
        <v>0</v>
      </c>
      <c r="G1197" s="142">
        <f>VLOOKUP(C1197,'[8]Resumen Peso'!$B$1:$D$65536,3,0)*$C$14</f>
        <v>15118.680802041161</v>
      </c>
      <c r="H1197" s="148"/>
      <c r="I1197" s="144"/>
      <c r="J1197" s="111">
        <f>+VLOOKUP(C1197,'[8]Resumen Peso'!$B$1:$D$65536,3,0)</f>
        <v>9387.0269819897585</v>
      </c>
      <c r="N1197" s="118"/>
      <c r="O1197" s="118"/>
      <c r="P1197" s="118"/>
      <c r="Q1197" s="118"/>
      <c r="R1197" s="118"/>
    </row>
    <row r="1198" spans="1:18" x14ac:dyDescent="0.2">
      <c r="A1198" s="114"/>
      <c r="B1198" s="139">
        <f t="shared" si="18"/>
        <v>1182</v>
      </c>
      <c r="C1198" s="115" t="s">
        <v>6253</v>
      </c>
      <c r="D1198" s="112" t="str">
        <f>+"Torre de ángulo menor tipo A"&amp;IF(MID(C1198,3,3)="220","C",IF(MID(C1198,3,3)="138","S",""))&amp;IF(MID(C1198,10,1)="D",2,1)&amp;" (30°)Tipo A"&amp;IF(MID(C1198,3,3)="220","C",IF(MID(C1198,3,3)="138","S",""))&amp;IF(MID(C1198,10,1)="D",2,1)&amp;RIGHT(C1198,2)</f>
        <v>Torre de ángulo menor tipo AC1 (30°)Tipo AC1-3</v>
      </c>
      <c r="E1198" s="140" t="s">
        <v>5072</v>
      </c>
      <c r="F1198" s="141">
        <v>0</v>
      </c>
      <c r="G1198" s="142">
        <f>VLOOKUP(C1198,'[8]Resumen Peso'!$B$1:$D$65536,3,0)*$C$14</f>
        <v>16949.255630496828</v>
      </c>
      <c r="H1198" s="148"/>
      <c r="I1198" s="144"/>
      <c r="J1198" s="111">
        <f>+VLOOKUP(C1198,'[8]Resumen Peso'!$B$1:$D$65536,3,0)</f>
        <v>10523.611286682843</v>
      </c>
      <c r="N1198" s="118"/>
      <c r="O1198" s="118"/>
      <c r="P1198" s="118"/>
      <c r="Q1198" s="118"/>
      <c r="R1198" s="118"/>
    </row>
    <row r="1199" spans="1:18" x14ac:dyDescent="0.2">
      <c r="A1199" s="114"/>
      <c r="B1199" s="139">
        <f t="shared" si="18"/>
        <v>1183</v>
      </c>
      <c r="C1199" s="115" t="s">
        <v>6254</v>
      </c>
      <c r="D1199" s="112" t="str">
        <f>+"Torre de ángulo menor tipo A"&amp;IF(MID(C1199,3,3)="220","C",IF(MID(C1199,3,3)="138","S",""))&amp;IF(MID(C1199,10,1)="D",2,1)&amp;" (30°)Tipo A"&amp;IF(MID(C1199,3,3)="220","C",IF(MID(C1199,3,3)="138","S",""))&amp;IF(MID(C1199,10,1)="D",2,1)&amp;RIGHT(C1199,2)</f>
        <v>Torre de ángulo menor tipo AC1 (30°)Tipo AC1±0</v>
      </c>
      <c r="E1199" s="140" t="s">
        <v>5072</v>
      </c>
      <c r="F1199" s="141">
        <v>0</v>
      </c>
      <c r="G1199" s="142">
        <f>VLOOKUP(C1199,'[8]Resumen Peso'!$B$1:$D$65536,3,0)*$C$14</f>
        <v>18811.60447335941</v>
      </c>
      <c r="H1199" s="148"/>
      <c r="I1199" s="144"/>
      <c r="J1199" s="111">
        <f>+VLOOKUP(C1199,'[8]Resumen Peso'!$B$1:$D$65536,3,0)</f>
        <v>11679.923736606928</v>
      </c>
      <c r="N1199" s="118"/>
      <c r="O1199" s="118"/>
      <c r="P1199" s="118"/>
      <c r="Q1199" s="118"/>
      <c r="R1199" s="118"/>
    </row>
    <row r="1200" spans="1:18" x14ac:dyDescent="0.2">
      <c r="A1200" s="114"/>
      <c r="B1200" s="139">
        <f t="shared" si="18"/>
        <v>1184</v>
      </c>
      <c r="C1200" s="115" t="s">
        <v>6255</v>
      </c>
      <c r="D1200" s="112" t="str">
        <f>+"Torre de ángulo menor tipo A"&amp;IF(MID(C1200,3,3)="220","C",IF(MID(C1200,3,3)="138","S",""))&amp;IF(MID(C1200,10,1)="D",2,1)&amp;" (30°)Tipo A"&amp;IF(MID(C1200,3,3)="220","C",IF(MID(C1200,3,3)="138","S",""))&amp;IF(MID(C1200,10,1)="D",2,1)&amp;RIGHT(C1200,2)</f>
        <v>Torre de ángulo menor tipo AC1 (30°)Tipo AC1+3</v>
      </c>
      <c r="E1200" s="140" t="s">
        <v>5072</v>
      </c>
      <c r="F1200" s="141">
        <v>0</v>
      </c>
      <c r="G1200" s="142">
        <f>VLOOKUP(C1200,'[8]Resumen Peso'!$B$1:$D$65536,3,0)*$C$14</f>
        <v>20673.953316221992</v>
      </c>
      <c r="H1200" s="148"/>
      <c r="I1200" s="144"/>
      <c r="J1200" s="111">
        <f>+VLOOKUP(C1200,'[8]Resumen Peso'!$B$1:$D$65536,3,0)</f>
        <v>12836.236186531014</v>
      </c>
      <c r="N1200" s="118"/>
      <c r="O1200" s="118"/>
      <c r="P1200" s="118"/>
      <c r="Q1200" s="118"/>
      <c r="R1200" s="118"/>
    </row>
    <row r="1201" spans="1:18" x14ac:dyDescent="0.2">
      <c r="A1201" s="114"/>
      <c r="B1201" s="139">
        <f t="shared" si="18"/>
        <v>1185</v>
      </c>
      <c r="C1201" s="115" t="s">
        <v>6256</v>
      </c>
      <c r="D1201" s="112" t="str">
        <f>+"Torre de ángulo mayor tipo B"&amp;IF(MID(C1201,3,3)="220","C",IF(MID(C1201,3,3)="138","S",""))&amp;IF(MID(C1201,10,1)="D",2,1)&amp;" (65°)Tipo B"&amp;IF(MID(C1201,3,3)="220","C",IF(MID(C1201,3,3)="138","S",""))&amp;IF(MID(C1201,10,1)="D",2,1)&amp;RIGHT(C1201,2)</f>
        <v>Torre de ángulo mayor tipo BC1 (65°)Tipo BC1-3</v>
      </c>
      <c r="E1201" s="140" t="s">
        <v>5072</v>
      </c>
      <c r="F1201" s="141">
        <v>0</v>
      </c>
      <c r="G1201" s="142">
        <f>VLOOKUP(C1201,'[8]Resumen Peso'!$B$1:$D$65536,3,0)*$C$14</f>
        <v>22872.879386321922</v>
      </c>
      <c r="H1201" s="148"/>
      <c r="I1201" s="144"/>
      <c r="J1201" s="111">
        <f>+VLOOKUP(C1201,'[8]Resumen Peso'!$B$1:$D$65536,3,0)</f>
        <v>14201.525831950472</v>
      </c>
      <c r="N1201" s="118"/>
      <c r="O1201" s="118"/>
      <c r="P1201" s="118"/>
      <c r="Q1201" s="118"/>
      <c r="R1201" s="118"/>
    </row>
    <row r="1202" spans="1:18" x14ac:dyDescent="0.2">
      <c r="A1202" s="114"/>
      <c r="B1202" s="139">
        <f t="shared" si="18"/>
        <v>1186</v>
      </c>
      <c r="C1202" s="115" t="s">
        <v>6257</v>
      </c>
      <c r="D1202" s="112" t="str">
        <f>+"Torre de ángulo mayor tipo B"&amp;IF(MID(C1202,3,3)="220","C",IF(MID(C1202,3,3)="138","S",""))&amp;IF(MID(C1202,10,1)="D",2,1)&amp;" (65°)Tipo B"&amp;IF(MID(C1202,3,3)="220","C",IF(MID(C1202,3,3)="138","S",""))&amp;IF(MID(C1202,10,1)="D",2,1)&amp;RIGHT(C1202,2)</f>
        <v>Torre de ángulo mayor tipo BC1 (65°)Tipo BC1±0</v>
      </c>
      <c r="E1202" s="140" t="s">
        <v>5072</v>
      </c>
      <c r="F1202" s="141">
        <v>0</v>
      </c>
      <c r="G1202" s="142">
        <f>VLOOKUP(C1202,'[8]Resumen Peso'!$B$1:$D$65536,3,0)*$C$14</f>
        <v>25470.912456928643</v>
      </c>
      <c r="H1202" s="148"/>
      <c r="I1202" s="144"/>
      <c r="J1202" s="111">
        <f>+VLOOKUP(C1202,'[8]Resumen Peso'!$B$1:$D$65536,3,0)</f>
        <v>15814.616739365782</v>
      </c>
      <c r="N1202" s="118"/>
      <c r="O1202" s="118"/>
      <c r="P1202" s="118"/>
      <c r="Q1202" s="118"/>
      <c r="R1202" s="118"/>
    </row>
    <row r="1203" spans="1:18" x14ac:dyDescent="0.2">
      <c r="A1203" s="114"/>
      <c r="B1203" s="139">
        <f t="shared" si="18"/>
        <v>1187</v>
      </c>
      <c r="C1203" s="115" t="s">
        <v>6258</v>
      </c>
      <c r="D1203" s="112" t="str">
        <f>+"Torre de ángulo mayor tipo B"&amp;IF(MID(C1203,3,3)="220","C",IF(MID(C1203,3,3)="138","S",""))&amp;IF(MID(C1203,10,1)="D",2,1)&amp;" (65°)Tipo B"&amp;IF(MID(C1203,3,3)="220","C",IF(MID(C1203,3,3)="138","S",""))&amp;IF(MID(C1203,10,1)="D",2,1)&amp;RIGHT(C1203,2)</f>
        <v>Torre de ángulo mayor tipo BC1 (65°)Tipo BC1+3</v>
      </c>
      <c r="E1203" s="140" t="s">
        <v>5072</v>
      </c>
      <c r="F1203" s="141">
        <v>0</v>
      </c>
      <c r="G1203" s="142">
        <f>VLOOKUP(C1203,'[8]Resumen Peso'!$B$1:$D$65536,3,0)*$C$14</f>
        <v>28527.421951760083</v>
      </c>
      <c r="H1203" s="148"/>
      <c r="I1203" s="144"/>
      <c r="J1203" s="111">
        <f>+VLOOKUP(C1203,'[8]Resumen Peso'!$B$1:$D$65536,3,0)</f>
        <v>17712.370748089677</v>
      </c>
      <c r="N1203" s="118"/>
      <c r="O1203" s="118"/>
      <c r="P1203" s="118"/>
      <c r="Q1203" s="118"/>
      <c r="R1203" s="118"/>
    </row>
    <row r="1204" spans="1:18" x14ac:dyDescent="0.2">
      <c r="A1204" s="114"/>
      <c r="B1204" s="139">
        <f t="shared" si="18"/>
        <v>1188</v>
      </c>
      <c r="C1204" s="115" t="s">
        <v>6259</v>
      </c>
      <c r="D1204" s="112" t="str">
        <f>+"Torre de anclaje, retención intermedia y terminal (15°) Tipo R"&amp;IF(MID(C1204,3,3)="220","C",IF(MID(C1204,3,3)="138","S",""))&amp;IF(MID(C1204,10,1)="D",2,1)&amp;RIGHT(C1204,2)</f>
        <v>Torre de anclaje, retención intermedia y terminal (15°) Tipo RC1-3</v>
      </c>
      <c r="E1204" s="140" t="s">
        <v>5072</v>
      </c>
      <c r="F1204" s="141">
        <v>0</v>
      </c>
      <c r="G1204" s="142">
        <f>VLOOKUP(C1204,'[8]Resumen Peso'!$B$1:$D$65536,3,0)*$C$14</f>
        <v>29450.309522811971</v>
      </c>
      <c r="H1204" s="148"/>
      <c r="I1204" s="144"/>
      <c r="J1204" s="111">
        <f>+VLOOKUP(C1204,'[8]Resumen Peso'!$B$1:$D$65536,3,0)</f>
        <v>18285.381756407114</v>
      </c>
      <c r="N1204" s="118"/>
      <c r="O1204" s="118"/>
      <c r="P1204" s="118"/>
      <c r="Q1204" s="118"/>
      <c r="R1204" s="118"/>
    </row>
    <row r="1205" spans="1:18" x14ac:dyDescent="0.2">
      <c r="A1205" s="114"/>
      <c r="B1205" s="139">
        <f t="shared" si="18"/>
        <v>1189</v>
      </c>
      <c r="C1205" s="115" t="s">
        <v>6260</v>
      </c>
      <c r="D1205" s="112" t="str">
        <f>+"Torre de anclaje, retención intermedia y terminal (15°) Tipo R"&amp;IF(MID(C1205,3,3)="220","C",IF(MID(C1205,3,3)="138","S",""))&amp;IF(MID(C1205,10,1)="D",2,1)&amp;RIGHT(C1205,2)</f>
        <v>Torre de anclaje, retención intermedia y terminal (15°) Tipo RC1±0</v>
      </c>
      <c r="E1205" s="140" t="s">
        <v>5072</v>
      </c>
      <c r="F1205" s="141">
        <v>0</v>
      </c>
      <c r="G1205" s="142">
        <f>VLOOKUP(C1205,'[8]Resumen Peso'!$B$1:$D$65536,3,0)*$C$14</f>
        <v>32832.00615698102</v>
      </c>
      <c r="H1205" s="148"/>
      <c r="I1205" s="144"/>
      <c r="J1205" s="111">
        <f>+VLOOKUP(C1205,'[8]Resumen Peso'!$B$1:$D$65536,3,0)</f>
        <v>20385.040977042492</v>
      </c>
      <c r="N1205" s="118"/>
      <c r="O1205" s="118"/>
      <c r="P1205" s="118"/>
      <c r="Q1205" s="118"/>
      <c r="R1205" s="118"/>
    </row>
    <row r="1206" spans="1:18" x14ac:dyDescent="0.2">
      <c r="A1206" s="114"/>
      <c r="B1206" s="139">
        <f t="shared" si="18"/>
        <v>1190</v>
      </c>
      <c r="C1206" s="115" t="s">
        <v>6261</v>
      </c>
      <c r="D1206" s="112" t="str">
        <f>+"Torre de anclaje, retención intermedia y terminal (15°) Tipo R"&amp;IF(MID(C1206,3,3)="220","C",IF(MID(C1206,3,3)="138","S",""))&amp;IF(MID(C1206,10,1)="D",2,1)&amp;RIGHT(C1206,2)</f>
        <v>Torre de anclaje, retención intermedia y terminal (15°) Tipo RC1+3</v>
      </c>
      <c r="E1206" s="140" t="s">
        <v>5072</v>
      </c>
      <c r="F1206" s="141">
        <v>0</v>
      </c>
      <c r="G1206" s="142">
        <f>VLOOKUP(C1206,'[8]Resumen Peso'!$B$1:$D$65536,3,0)*$C$14</f>
        <v>36213.702791150063</v>
      </c>
      <c r="H1206" s="148"/>
      <c r="I1206" s="144"/>
      <c r="J1206" s="111">
        <f>+VLOOKUP(C1206,'[8]Resumen Peso'!$B$1:$D$65536,3,0)</f>
        <v>22484.70019767787</v>
      </c>
      <c r="N1206" s="118"/>
      <c r="O1206" s="118"/>
      <c r="P1206" s="118"/>
      <c r="Q1206" s="118"/>
      <c r="R1206" s="118"/>
    </row>
    <row r="1207" spans="1:18" x14ac:dyDescent="0.2">
      <c r="A1207" s="114"/>
      <c r="B1207" s="139">
        <f t="shared" si="18"/>
        <v>1191</v>
      </c>
      <c r="C1207" s="115" t="s">
        <v>6262</v>
      </c>
      <c r="D1207" s="112" t="str">
        <f>+"Torre de suspensión tipo S"&amp;IF(MID(C1207,3,3)="220","C",IF(MID(C1207,3,3)="138","S",""))&amp;IF(MID(C1207,10,1)="D",2,1)&amp;" (5°)Tipo S"&amp;IF(MID(C1207,3,3)="220","C",IF(MID(C1207,3,3)="138","S",""))&amp;IF(MID(C1207,10,1)="D",2,1)&amp;RIGHT(C1207,2)</f>
        <v>Torre de suspensión tipo SC1 (5°)Tipo SC1-6</v>
      </c>
      <c r="E1207" s="140" t="s">
        <v>5072</v>
      </c>
      <c r="F1207" s="141">
        <v>0</v>
      </c>
      <c r="G1207" s="142">
        <f>VLOOKUP(C1207,'[8]Resumen Peso'!$B$1:$D$65536,3,0)*$C$14</f>
        <v>9217.466039022167</v>
      </c>
      <c r="H1207" s="148"/>
      <c r="I1207" s="144"/>
      <c r="J1207" s="111">
        <f>+VLOOKUP(C1207,'[8]Resumen Peso'!$B$1:$D$65536,3,0)</f>
        <v>5723.0259403448563</v>
      </c>
      <c r="N1207" s="118"/>
      <c r="O1207" s="118"/>
      <c r="P1207" s="118"/>
      <c r="Q1207" s="118"/>
      <c r="R1207" s="118"/>
    </row>
    <row r="1208" spans="1:18" x14ac:dyDescent="0.2">
      <c r="A1208" s="114"/>
      <c r="B1208" s="139">
        <f t="shared" si="18"/>
        <v>1192</v>
      </c>
      <c r="C1208" s="115" t="s">
        <v>6263</v>
      </c>
      <c r="D1208" s="112" t="str">
        <f>+"Torre de suspensión tipo S"&amp;IF(MID(C1208,3,3)="220","C",IF(MID(C1208,3,3)="138","S",""))&amp;IF(MID(C1208,10,1)="D",2,1)&amp;" (5°)Tipo S"&amp;IF(MID(C1208,3,3)="220","C",IF(MID(C1208,3,3)="138","S",""))&amp;IF(MID(C1208,10,1)="D",2,1)&amp;RIGHT(C1208,2)</f>
        <v>Torre de suspensión tipo SC1 (5°)Tipo SC1-3</v>
      </c>
      <c r="E1208" s="140" t="s">
        <v>5072</v>
      </c>
      <c r="F1208" s="141">
        <v>0</v>
      </c>
      <c r="G1208" s="142">
        <f>VLOOKUP(C1208,'[8]Resumen Peso'!$B$1:$D$65536,3,0)*$C$14</f>
        <v>10546.109792394729</v>
      </c>
      <c r="H1208" s="148"/>
      <c r="I1208" s="144"/>
      <c r="J1208" s="111">
        <f>+VLOOKUP(C1208,'[8]Resumen Peso'!$B$1:$D$65536,3,0)</f>
        <v>6547.9666164306009</v>
      </c>
      <c r="N1208" s="118"/>
      <c r="O1208" s="118"/>
      <c r="P1208" s="118"/>
      <c r="Q1208" s="118"/>
      <c r="R1208" s="118"/>
    </row>
    <row r="1209" spans="1:18" x14ac:dyDescent="0.2">
      <c r="A1209" s="114"/>
      <c r="B1209" s="139">
        <f t="shared" si="18"/>
        <v>1193</v>
      </c>
      <c r="C1209" s="115" t="s">
        <v>6264</v>
      </c>
      <c r="D1209" s="112" t="str">
        <f>+"Torre de suspensión tipo S"&amp;IF(MID(C1209,3,3)="220","C",IF(MID(C1209,3,3)="138","S",""))&amp;IF(MID(C1209,10,1)="D",2,1)&amp;" (5°)Tipo S"&amp;IF(MID(C1209,3,3)="220","C",IF(MID(C1209,3,3)="138","S",""))&amp;IF(MID(C1209,10,1)="D",2,1)&amp;RIGHT(C1209,2)</f>
        <v>Torre de suspensión tipo SC1 (5°)Tipo SC1±0</v>
      </c>
      <c r="E1209" s="140" t="s">
        <v>5072</v>
      </c>
      <c r="F1209" s="141">
        <v>0</v>
      </c>
      <c r="G1209" s="142">
        <f>VLOOKUP(C1209,'[8]Resumen Peso'!$B$1:$D$65536,3,0)*$C$14</f>
        <v>11862.890655112182</v>
      </c>
      <c r="H1209" s="148"/>
      <c r="I1209" s="144"/>
      <c r="J1209" s="111">
        <f>+VLOOKUP(C1209,'[8]Resumen Peso'!$B$1:$D$65536,3,0)</f>
        <v>7365.5417507655802</v>
      </c>
      <c r="N1209" s="118"/>
      <c r="O1209" s="118"/>
      <c r="P1209" s="118"/>
      <c r="Q1209" s="118"/>
      <c r="R1209" s="118"/>
    </row>
    <row r="1210" spans="1:18" x14ac:dyDescent="0.2">
      <c r="A1210" s="114"/>
      <c r="B1210" s="139">
        <f t="shared" si="18"/>
        <v>1194</v>
      </c>
      <c r="C1210" s="115" t="s">
        <v>6265</v>
      </c>
      <c r="D1210" s="112" t="str">
        <f>+"Torre de suspensión tipo S"&amp;IF(MID(C1210,3,3)="220","C",IF(MID(C1210,3,3)="138","S",""))&amp;IF(MID(C1210,10,1)="D",2,1)&amp;" (5°)Tipo S"&amp;IF(MID(C1210,3,3)="220","C",IF(MID(C1210,3,3)="138","S",""))&amp;IF(MID(C1210,10,1)="D",2,1)&amp;RIGHT(C1210,2)</f>
        <v>Torre de suspensión tipo SC1 (5°)Tipo SC1+3</v>
      </c>
      <c r="E1210" s="140" t="s">
        <v>5072</v>
      </c>
      <c r="F1210" s="141">
        <v>0</v>
      </c>
      <c r="G1210" s="142">
        <f>VLOOKUP(C1210,'[8]Resumen Peso'!$B$1:$D$65536,3,0)*$C$14</f>
        <v>13167.808627174523</v>
      </c>
      <c r="H1210" s="148"/>
      <c r="I1210" s="144"/>
      <c r="J1210" s="111">
        <f>+VLOOKUP(C1210,'[8]Resumen Peso'!$B$1:$D$65536,3,0)</f>
        <v>8175.7513433497952</v>
      </c>
      <c r="N1210" s="118"/>
      <c r="O1210" s="118"/>
      <c r="P1210" s="118"/>
      <c r="Q1210" s="118"/>
      <c r="R1210" s="118"/>
    </row>
    <row r="1211" spans="1:18" x14ac:dyDescent="0.2">
      <c r="A1211" s="114"/>
      <c r="B1211" s="139">
        <f t="shared" si="18"/>
        <v>1195</v>
      </c>
      <c r="C1211" s="115" t="s">
        <v>6266</v>
      </c>
      <c r="D1211" s="112" t="str">
        <f>+"Torre de suspensión tipo S"&amp;IF(MID(C1211,3,3)="220","C",IF(MID(C1211,3,3)="138","S",""))&amp;IF(MID(C1211,10,1)="D",2,1)&amp;" (5°)Tipo S"&amp;IF(MID(C1211,3,3)="220","C",IF(MID(C1211,3,3)="138","S",""))&amp;IF(MID(C1211,10,1)="D",2,1)&amp;RIGHT(C1211,2)</f>
        <v>Torre de suspensión tipo SC1 (5°)Tipo SC1+6</v>
      </c>
      <c r="E1211" s="140" t="s">
        <v>5072</v>
      </c>
      <c r="F1211" s="141">
        <v>0</v>
      </c>
      <c r="G1211" s="142">
        <f>VLOOKUP(C1211,'[8]Resumen Peso'!$B$1:$D$65536,3,0)*$C$14</f>
        <v>14472.726599236863</v>
      </c>
      <c r="H1211" s="148"/>
      <c r="I1211" s="144"/>
      <c r="J1211" s="111">
        <f>+VLOOKUP(C1211,'[8]Resumen Peso'!$B$1:$D$65536,3,0)</f>
        <v>8985.9609359340084</v>
      </c>
      <c r="N1211" s="118"/>
      <c r="O1211" s="118"/>
      <c r="P1211" s="118"/>
      <c r="Q1211" s="118"/>
      <c r="R1211" s="118"/>
    </row>
    <row r="1212" spans="1:18" x14ac:dyDescent="0.2">
      <c r="A1212" s="114"/>
      <c r="B1212" s="139">
        <f t="shared" si="18"/>
        <v>1196</v>
      </c>
      <c r="C1212" s="115" t="s">
        <v>6267</v>
      </c>
      <c r="D1212" s="112" t="str">
        <f>+"Torre de ángulo menor tipo A"&amp;IF(MID(C1212,3,3)="220","C",IF(MID(C1212,3,3)="138","S",""))&amp;IF(MID(C1212,10,1)="D",2,1)&amp;" (30°)Tipo A"&amp;IF(MID(C1212,3,3)="220","C",IF(MID(C1212,3,3)="138","S",""))&amp;IF(MID(C1212,10,1)="D",2,1)&amp;RIGHT(C1212,2)</f>
        <v>Torre de ángulo menor tipo AC1 (30°)Tipo AC1-3</v>
      </c>
      <c r="E1212" s="140" t="s">
        <v>5072</v>
      </c>
      <c r="F1212" s="141">
        <v>0</v>
      </c>
      <c r="G1212" s="142">
        <f>VLOOKUP(C1212,'[8]Resumen Peso'!$B$1:$D$65536,3,0)*$C$14</f>
        <v>16225.089081028724</v>
      </c>
      <c r="H1212" s="148"/>
      <c r="I1212" s="144"/>
      <c r="J1212" s="111">
        <f>+VLOOKUP(C1212,'[8]Resumen Peso'!$B$1:$D$65536,3,0)</f>
        <v>10073.984032273598</v>
      </c>
      <c r="N1212" s="118"/>
      <c r="O1212" s="118"/>
      <c r="P1212" s="118"/>
      <c r="Q1212" s="118"/>
      <c r="R1212" s="118"/>
    </row>
    <row r="1213" spans="1:18" x14ac:dyDescent="0.2">
      <c r="A1213" s="114"/>
      <c r="B1213" s="139">
        <f t="shared" si="18"/>
        <v>1197</v>
      </c>
      <c r="C1213" s="115" t="s">
        <v>6268</v>
      </c>
      <c r="D1213" s="112" t="str">
        <f>+"Torre de ángulo menor tipo A"&amp;IF(MID(C1213,3,3)="220","C",IF(MID(C1213,3,3)="138","S",""))&amp;IF(MID(C1213,10,1)="D",2,1)&amp;" (30°)Tipo A"&amp;IF(MID(C1213,3,3)="220","C",IF(MID(C1213,3,3)="138","S",""))&amp;IF(MID(C1213,10,1)="D",2,1)&amp;RIGHT(C1213,2)</f>
        <v>Torre de ángulo menor tipo AC1 (30°)Tipo AC1±0</v>
      </c>
      <c r="E1213" s="140" t="s">
        <v>5072</v>
      </c>
      <c r="F1213" s="141">
        <v>0</v>
      </c>
      <c r="G1213" s="142">
        <f>VLOOKUP(C1213,'[8]Resumen Peso'!$B$1:$D$65536,3,0)*$C$14</f>
        <v>18007.868014460291</v>
      </c>
      <c r="H1213" s="148"/>
      <c r="I1213" s="144"/>
      <c r="J1213" s="111">
        <f>+VLOOKUP(C1213,'[8]Resumen Peso'!$B$1:$D$65536,3,0)</f>
        <v>11180.89237766215</v>
      </c>
      <c r="N1213" s="118"/>
      <c r="O1213" s="118"/>
      <c r="P1213" s="118"/>
      <c r="Q1213" s="118"/>
      <c r="R1213" s="118"/>
    </row>
    <row r="1214" spans="1:18" x14ac:dyDescent="0.2">
      <c r="A1214" s="114"/>
      <c r="B1214" s="139">
        <f t="shared" si="18"/>
        <v>1198</v>
      </c>
      <c r="C1214" s="115" t="s">
        <v>6269</v>
      </c>
      <c r="D1214" s="112" t="str">
        <f>+"Torre de ángulo menor tipo A"&amp;IF(MID(C1214,3,3)="220","C",IF(MID(C1214,3,3)="138","S",""))&amp;IF(MID(C1214,10,1)="D",2,1)&amp;" (30°)Tipo A"&amp;IF(MID(C1214,3,3)="220","C",IF(MID(C1214,3,3)="138","S",""))&amp;IF(MID(C1214,10,1)="D",2,1)&amp;RIGHT(C1214,2)</f>
        <v>Torre de ángulo menor tipo AC1 (30°)Tipo AC1+3</v>
      </c>
      <c r="E1214" s="140" t="s">
        <v>5072</v>
      </c>
      <c r="F1214" s="141">
        <v>0</v>
      </c>
      <c r="G1214" s="142">
        <f>VLOOKUP(C1214,'[8]Resumen Peso'!$B$1:$D$65536,3,0)*$C$14</f>
        <v>19790.646947891859</v>
      </c>
      <c r="H1214" s="148"/>
      <c r="I1214" s="144"/>
      <c r="J1214" s="111">
        <f>+VLOOKUP(C1214,'[8]Resumen Peso'!$B$1:$D$65536,3,0)</f>
        <v>12287.800723050703</v>
      </c>
      <c r="N1214" s="118"/>
      <c r="O1214" s="118"/>
      <c r="P1214" s="118"/>
      <c r="Q1214" s="118"/>
      <c r="R1214" s="118"/>
    </row>
    <row r="1215" spans="1:18" x14ac:dyDescent="0.2">
      <c r="A1215" s="114"/>
      <c r="B1215" s="139">
        <f t="shared" si="18"/>
        <v>1199</v>
      </c>
      <c r="C1215" s="115" t="s">
        <v>6270</v>
      </c>
      <c r="D1215" s="112" t="str">
        <f>+"Torre de ángulo mayor tipo B"&amp;IF(MID(C1215,3,3)="220","C",IF(MID(C1215,3,3)="138","S",""))&amp;IF(MID(C1215,10,1)="D",2,1)&amp;" (65°)Tipo B"&amp;IF(MID(C1215,3,3)="220","C",IF(MID(C1215,3,3)="138","S",""))&amp;IF(MID(C1215,10,1)="D",2,1)&amp;RIGHT(C1215,2)</f>
        <v>Torre de ángulo mayor tipo BC1 (65°)Tipo BC1-3</v>
      </c>
      <c r="E1215" s="140" t="s">
        <v>5072</v>
      </c>
      <c r="F1215" s="141">
        <v>0</v>
      </c>
      <c r="G1215" s="142">
        <f>VLOOKUP(C1215,'[8]Resumen Peso'!$B$1:$D$65536,3,0)*$C$14</f>
        <v>21895.622655838157</v>
      </c>
      <c r="H1215" s="148"/>
      <c r="I1215" s="144"/>
      <c r="J1215" s="111">
        <f>+VLOOKUP(C1215,'[8]Resumen Peso'!$B$1:$D$65536,3,0)</f>
        <v>13594.75759486039</v>
      </c>
      <c r="N1215" s="118"/>
      <c r="O1215" s="118"/>
      <c r="P1215" s="118"/>
      <c r="Q1215" s="118"/>
      <c r="R1215" s="118"/>
    </row>
    <row r="1216" spans="1:18" x14ac:dyDescent="0.2">
      <c r="A1216" s="114"/>
      <c r="B1216" s="139">
        <f t="shared" si="18"/>
        <v>1200</v>
      </c>
      <c r="C1216" s="115" t="s">
        <v>6271</v>
      </c>
      <c r="D1216" s="112" t="str">
        <f>+"Torre de ángulo mayor tipo B"&amp;IF(MID(C1216,3,3)="220","C",IF(MID(C1216,3,3)="138","S",""))&amp;IF(MID(C1216,10,1)="D",2,1)&amp;" (65°)Tipo B"&amp;IF(MID(C1216,3,3)="220","C",IF(MID(C1216,3,3)="138","S",""))&amp;IF(MID(C1216,10,1)="D",2,1)&amp;RIGHT(C1216,2)</f>
        <v>Torre de ángulo mayor tipo BC1 (65°)Tipo BC1±0</v>
      </c>
      <c r="E1216" s="140" t="s">
        <v>5072</v>
      </c>
      <c r="F1216" s="141">
        <v>0</v>
      </c>
      <c r="G1216" s="142">
        <f>VLOOKUP(C1216,'[8]Resumen Peso'!$B$1:$D$65536,3,0)*$C$14</f>
        <v>24382.653291579238</v>
      </c>
      <c r="H1216" s="148"/>
      <c r="I1216" s="144"/>
      <c r="J1216" s="111">
        <f>+VLOOKUP(C1216,'[8]Resumen Peso'!$B$1:$D$65536,3,0)</f>
        <v>15138.928279354554</v>
      </c>
      <c r="N1216" s="118"/>
      <c r="O1216" s="118"/>
      <c r="P1216" s="118"/>
      <c r="Q1216" s="118"/>
      <c r="R1216" s="118"/>
    </row>
    <row r="1217" spans="1:18" x14ac:dyDescent="0.2">
      <c r="A1217" s="114"/>
      <c r="B1217" s="139">
        <f t="shared" si="18"/>
        <v>1201</v>
      </c>
      <c r="C1217" s="115" t="s">
        <v>6272</v>
      </c>
      <c r="D1217" s="112" t="str">
        <f>+"Torre de ángulo mayor tipo B"&amp;IF(MID(C1217,3,3)="220","C",IF(MID(C1217,3,3)="138","S",""))&amp;IF(MID(C1217,10,1)="D",2,1)&amp;" (65°)Tipo B"&amp;IF(MID(C1217,3,3)="220","C",IF(MID(C1217,3,3)="138","S",""))&amp;IF(MID(C1217,10,1)="D",2,1)&amp;RIGHT(C1217,2)</f>
        <v>Torre de ángulo mayor tipo BC1 (65°)Tipo BC1+3</v>
      </c>
      <c r="E1217" s="140" t="s">
        <v>5072</v>
      </c>
      <c r="F1217" s="141">
        <v>0</v>
      </c>
      <c r="G1217" s="142">
        <f>VLOOKUP(C1217,'[8]Resumen Peso'!$B$1:$D$65536,3,0)*$C$14</f>
        <v>27308.57168656875</v>
      </c>
      <c r="H1217" s="148"/>
      <c r="I1217" s="144"/>
      <c r="J1217" s="111">
        <f>+VLOOKUP(C1217,'[8]Resumen Peso'!$B$1:$D$65536,3,0)</f>
        <v>16955.599672877102</v>
      </c>
      <c r="N1217" s="118"/>
      <c r="O1217" s="118"/>
      <c r="P1217" s="118"/>
      <c r="Q1217" s="118"/>
      <c r="R1217" s="118"/>
    </row>
    <row r="1218" spans="1:18" x14ac:dyDescent="0.2">
      <c r="A1218" s="114"/>
      <c r="B1218" s="139">
        <f t="shared" si="18"/>
        <v>1202</v>
      </c>
      <c r="C1218" s="115" t="s">
        <v>6273</v>
      </c>
      <c r="D1218" s="112" t="str">
        <f>+"Torre de anclaje, retención intermedia y terminal (15°) Tipo R"&amp;IF(MID(C1218,3,3)="220","C",IF(MID(C1218,3,3)="138","S",""))&amp;IF(MID(C1218,10,1)="D",2,1)&amp;RIGHT(C1218,2)</f>
        <v>Torre de anclaje, retención intermedia y terminal (15°) Tipo RC1-3</v>
      </c>
      <c r="E1218" s="140" t="s">
        <v>5072</v>
      </c>
      <c r="F1218" s="141">
        <v>0</v>
      </c>
      <c r="G1218" s="142">
        <f>VLOOKUP(C1218,'[8]Resumen Peso'!$B$1:$D$65536,3,0)*$C$14</f>
        <v>28192.028363282538</v>
      </c>
      <c r="H1218" s="148"/>
      <c r="I1218" s="144"/>
      <c r="J1218" s="111">
        <f>+VLOOKUP(C1218,'[8]Resumen Peso'!$B$1:$D$65536,3,0)</f>
        <v>17504.128461222954</v>
      </c>
      <c r="N1218" s="118"/>
      <c r="O1218" s="118"/>
      <c r="P1218" s="118"/>
      <c r="Q1218" s="118"/>
      <c r="R1218" s="118"/>
    </row>
    <row r="1219" spans="1:18" x14ac:dyDescent="0.2">
      <c r="A1219" s="114"/>
      <c r="B1219" s="139">
        <f t="shared" si="18"/>
        <v>1203</v>
      </c>
      <c r="C1219" s="115" t="s">
        <v>6274</v>
      </c>
      <c r="D1219" s="112" t="str">
        <f>+"Torre de anclaje, retención intermedia y terminal (15°) Tipo R"&amp;IF(MID(C1219,3,3)="220","C",IF(MID(C1219,3,3)="138","S",""))&amp;IF(MID(C1219,10,1)="D",2,1)&amp;RIGHT(C1219,2)</f>
        <v>Torre de anclaje, retención intermedia y terminal (15°) Tipo RC1±0</v>
      </c>
      <c r="E1219" s="140" t="s">
        <v>5072</v>
      </c>
      <c r="F1219" s="141">
        <v>0</v>
      </c>
      <c r="G1219" s="142">
        <f>VLOOKUP(C1219,'[8]Resumen Peso'!$B$1:$D$65536,3,0)*$C$14</f>
        <v>31429.240092845637</v>
      </c>
      <c r="H1219" s="148"/>
      <c r="I1219" s="144"/>
      <c r="J1219" s="111">
        <f>+VLOOKUP(C1219,'[8]Resumen Peso'!$B$1:$D$65536,3,0)</f>
        <v>19514.07855208802</v>
      </c>
      <c r="N1219" s="118"/>
      <c r="O1219" s="118"/>
      <c r="P1219" s="118"/>
      <c r="Q1219" s="118"/>
      <c r="R1219" s="118"/>
    </row>
    <row r="1220" spans="1:18" x14ac:dyDescent="0.2">
      <c r="A1220" s="114"/>
      <c r="B1220" s="139">
        <f t="shared" si="18"/>
        <v>1204</v>
      </c>
      <c r="C1220" s="115" t="s">
        <v>6275</v>
      </c>
      <c r="D1220" s="112" t="str">
        <f>+"Torre de anclaje, retención intermedia y terminal (15°) Tipo R"&amp;IF(MID(C1220,3,3)="220","C",IF(MID(C1220,3,3)="138","S",""))&amp;IF(MID(C1220,10,1)="D",2,1)&amp;RIGHT(C1220,2)</f>
        <v>Torre de anclaje, retención intermedia y terminal (15°) Tipo RC1+3</v>
      </c>
      <c r="E1220" s="140" t="s">
        <v>5072</v>
      </c>
      <c r="F1220" s="141">
        <v>0</v>
      </c>
      <c r="G1220" s="142">
        <f>VLOOKUP(C1220,'[8]Resumen Peso'!$B$1:$D$65536,3,0)*$C$14</f>
        <v>34666.451822408737</v>
      </c>
      <c r="H1220" s="148"/>
      <c r="I1220" s="144"/>
      <c r="J1220" s="111">
        <f>+VLOOKUP(C1220,'[8]Resumen Peso'!$B$1:$D$65536,3,0)</f>
        <v>21524.028642953086</v>
      </c>
      <c r="N1220" s="118"/>
      <c r="O1220" s="118"/>
      <c r="P1220" s="118"/>
      <c r="Q1220" s="118"/>
      <c r="R1220" s="118"/>
    </row>
    <row r="1221" spans="1:18" x14ac:dyDescent="0.2">
      <c r="A1221" s="114"/>
      <c r="B1221" s="139">
        <f t="shared" si="18"/>
        <v>1205</v>
      </c>
      <c r="C1221" s="115" t="s">
        <v>6276</v>
      </c>
      <c r="D1221" s="112" t="str">
        <f>+"Torre de suspensión tipo S"&amp;IF(MID(C1221,3,3)="220","C",IF(MID(C1221,3,3)="138","S",""))&amp;IF(MID(C1221,10,1)="D",2,1)&amp;" (5°)Tipo S"&amp;IF(MID(C1221,3,3)="220","C",IF(MID(C1221,3,3)="138","S",""))&amp;IF(MID(C1221,10,1)="D",2,1)&amp;RIGHT(C1221,2)</f>
        <v>Torre de suspensión tipo SC1 (5°)Tipo SC1-6</v>
      </c>
      <c r="E1221" s="140" t="s">
        <v>5072</v>
      </c>
      <c r="F1221" s="141">
        <v>0</v>
      </c>
      <c r="G1221" s="142">
        <f>VLOOKUP(C1221,'[8]Resumen Peso'!$B$1:$D$65536,3,0)*$C$14</f>
        <v>7926.6829019272272</v>
      </c>
      <c r="H1221" s="148"/>
      <c r="I1221" s="144"/>
      <c r="J1221" s="111">
        <f>+VLOOKUP(C1221,'[8]Resumen Peso'!$B$1:$D$65536,3,0)</f>
        <v>4921.5925154013439</v>
      </c>
      <c r="N1221" s="118"/>
      <c r="O1221" s="118"/>
      <c r="P1221" s="118"/>
      <c r="Q1221" s="118"/>
      <c r="R1221" s="118"/>
    </row>
    <row r="1222" spans="1:18" x14ac:dyDescent="0.2">
      <c r="A1222" s="114"/>
      <c r="B1222" s="139">
        <f t="shared" si="18"/>
        <v>1206</v>
      </c>
      <c r="C1222" s="115" t="s">
        <v>6277</v>
      </c>
      <c r="D1222" s="112" t="str">
        <f>+"Torre de suspensión tipo S"&amp;IF(MID(C1222,3,3)="220","C",IF(MID(C1222,3,3)="138","S",""))&amp;IF(MID(C1222,10,1)="D",2,1)&amp;" (5°)Tipo S"&amp;IF(MID(C1222,3,3)="220","C",IF(MID(C1222,3,3)="138","S",""))&amp;IF(MID(C1222,10,1)="D",2,1)&amp;RIGHT(C1222,2)</f>
        <v>Torre de suspensión tipo SC1 (5°)Tipo SC1-3</v>
      </c>
      <c r="E1222" s="140" t="s">
        <v>5072</v>
      </c>
      <c r="F1222" s="141">
        <v>0</v>
      </c>
      <c r="G1222" s="142">
        <f>VLOOKUP(C1222,'[8]Resumen Peso'!$B$1:$D$65536,3,0)*$C$14</f>
        <v>9069.2678247275489</v>
      </c>
      <c r="H1222" s="148"/>
      <c r="I1222" s="144"/>
      <c r="J1222" s="111">
        <f>+VLOOKUP(C1222,'[8]Resumen Peso'!$B$1:$D$65536,3,0)</f>
        <v>5631.0112563600969</v>
      </c>
      <c r="N1222" s="118"/>
      <c r="O1222" s="118"/>
      <c r="P1222" s="118"/>
      <c r="Q1222" s="118"/>
      <c r="R1222" s="118"/>
    </row>
    <row r="1223" spans="1:18" x14ac:dyDescent="0.2">
      <c r="A1223" s="114"/>
      <c r="B1223" s="139">
        <f t="shared" si="18"/>
        <v>1207</v>
      </c>
      <c r="C1223" s="115" t="s">
        <v>6278</v>
      </c>
      <c r="D1223" s="112" t="str">
        <f>+"Torre de suspensión tipo S"&amp;IF(MID(C1223,3,3)="220","C",IF(MID(C1223,3,3)="138","S",""))&amp;IF(MID(C1223,10,1)="D",2,1)&amp;" (5°)Tipo S"&amp;IF(MID(C1223,3,3)="220","C",IF(MID(C1223,3,3)="138","S",""))&amp;IF(MID(C1223,10,1)="D",2,1)&amp;RIGHT(C1223,2)</f>
        <v>Torre de suspensión tipo SC1 (5°)Tipo SC1±0</v>
      </c>
      <c r="E1223" s="140" t="s">
        <v>5072</v>
      </c>
      <c r="F1223" s="141">
        <v>0</v>
      </c>
      <c r="G1223" s="142">
        <f>VLOOKUP(C1223,'[8]Resumen Peso'!$B$1:$D$65536,3,0)*$C$14</f>
        <v>10201.651096431438</v>
      </c>
      <c r="H1223" s="148"/>
      <c r="I1223" s="144"/>
      <c r="J1223" s="111">
        <f>+VLOOKUP(C1223,'[8]Resumen Peso'!$B$1:$D$65536,3,0)</f>
        <v>6334.0959014174314</v>
      </c>
      <c r="N1223" s="118"/>
      <c r="O1223" s="118"/>
      <c r="P1223" s="118"/>
      <c r="Q1223" s="118"/>
      <c r="R1223" s="118"/>
    </row>
    <row r="1224" spans="1:18" x14ac:dyDescent="0.2">
      <c r="A1224" s="114"/>
      <c r="B1224" s="139">
        <f t="shared" si="18"/>
        <v>1208</v>
      </c>
      <c r="C1224" s="115" t="s">
        <v>6279</v>
      </c>
      <c r="D1224" s="112" t="str">
        <f>+"Torre de suspensión tipo S"&amp;IF(MID(C1224,3,3)="220","C",IF(MID(C1224,3,3)="138","S",""))&amp;IF(MID(C1224,10,1)="D",2,1)&amp;" (5°)Tipo S"&amp;IF(MID(C1224,3,3)="220","C",IF(MID(C1224,3,3)="138","S",""))&amp;IF(MID(C1224,10,1)="D",2,1)&amp;RIGHT(C1224,2)</f>
        <v>Torre de suspensión tipo SC1 (5°)Tipo SC1+3</v>
      </c>
      <c r="E1224" s="140" t="s">
        <v>5072</v>
      </c>
      <c r="F1224" s="141">
        <v>0</v>
      </c>
      <c r="G1224" s="142">
        <f>VLOOKUP(C1224,'[8]Resumen Peso'!$B$1:$D$65536,3,0)*$C$14</f>
        <v>11323.832717038897</v>
      </c>
      <c r="H1224" s="148"/>
      <c r="I1224" s="144"/>
      <c r="J1224" s="111">
        <f>+VLOOKUP(C1224,'[8]Resumen Peso'!$B$1:$D$65536,3,0)</f>
        <v>7030.8464505733491</v>
      </c>
      <c r="N1224" s="118"/>
      <c r="O1224" s="118"/>
      <c r="P1224" s="118"/>
      <c r="Q1224" s="118"/>
      <c r="R1224" s="118"/>
    </row>
    <row r="1225" spans="1:18" x14ac:dyDescent="0.2">
      <c r="A1225" s="114"/>
      <c r="B1225" s="139">
        <f t="shared" si="18"/>
        <v>1209</v>
      </c>
      <c r="C1225" s="115" t="s">
        <v>6280</v>
      </c>
      <c r="D1225" s="112" t="str">
        <f>+"Torre de suspensión tipo S"&amp;IF(MID(C1225,3,3)="220","C",IF(MID(C1225,3,3)="138","S",""))&amp;IF(MID(C1225,10,1)="D",2,1)&amp;" (5°)Tipo S"&amp;IF(MID(C1225,3,3)="220","C",IF(MID(C1225,3,3)="138","S",""))&amp;IF(MID(C1225,10,1)="D",2,1)&amp;RIGHT(C1225,2)</f>
        <v>Torre de suspensión tipo SC1 (5°)Tipo SC1+6</v>
      </c>
      <c r="E1225" s="140" t="s">
        <v>5072</v>
      </c>
      <c r="F1225" s="141">
        <v>0</v>
      </c>
      <c r="G1225" s="142">
        <f>VLOOKUP(C1225,'[8]Resumen Peso'!$B$1:$D$65536,3,0)*$C$14</f>
        <v>12446.014337646355</v>
      </c>
      <c r="H1225" s="148"/>
      <c r="I1225" s="144"/>
      <c r="J1225" s="111">
        <f>+VLOOKUP(C1225,'[8]Resumen Peso'!$B$1:$D$65536,3,0)</f>
        <v>7727.5969997292659</v>
      </c>
      <c r="N1225" s="118"/>
      <c r="O1225" s="118"/>
      <c r="P1225" s="118"/>
      <c r="Q1225" s="118"/>
      <c r="R1225" s="118"/>
    </row>
    <row r="1226" spans="1:18" x14ac:dyDescent="0.2">
      <c r="A1226" s="114"/>
      <c r="B1226" s="139">
        <f t="shared" si="18"/>
        <v>1210</v>
      </c>
      <c r="C1226" s="115" t="s">
        <v>6281</v>
      </c>
      <c r="D1226" s="112" t="str">
        <f>+"Torre de ángulo menor tipo A"&amp;IF(MID(C1226,3,3)="220","C",IF(MID(C1226,3,3)="138","S",""))&amp;IF(MID(C1226,10,1)="D",2,1)&amp;" (30°)Tipo A"&amp;IF(MID(C1226,3,3)="220","C",IF(MID(C1226,3,3)="138","S",""))&amp;IF(MID(C1226,10,1)="D",2,1)&amp;RIGHT(C1226,2)</f>
        <v>Torre de ángulo menor tipo AC1 (30°)Tipo AC1-3</v>
      </c>
      <c r="E1226" s="140" t="s">
        <v>5072</v>
      </c>
      <c r="F1226" s="141">
        <v>0</v>
      </c>
      <c r="G1226" s="142">
        <f>VLOOKUP(C1226,'[8]Resumen Peso'!$B$1:$D$65536,3,0)*$C$14</f>
        <v>13952.981834309012</v>
      </c>
      <c r="H1226" s="148"/>
      <c r="I1226" s="144"/>
      <c r="J1226" s="111">
        <f>+VLOOKUP(C1226,'[8]Resumen Peso'!$B$1:$D$65536,3,0)</f>
        <v>8663.2569780948452</v>
      </c>
      <c r="N1226" s="118"/>
      <c r="O1226" s="118"/>
      <c r="P1226" s="118"/>
      <c r="Q1226" s="118"/>
      <c r="R1226" s="118"/>
    </row>
    <row r="1227" spans="1:18" x14ac:dyDescent="0.2">
      <c r="A1227" s="114"/>
      <c r="B1227" s="139">
        <f t="shared" si="18"/>
        <v>1211</v>
      </c>
      <c r="C1227" s="115" t="s">
        <v>6282</v>
      </c>
      <c r="D1227" s="112" t="str">
        <f>+"Torre de ángulo menor tipo A"&amp;IF(MID(C1227,3,3)="220","C",IF(MID(C1227,3,3)="138","S",""))&amp;IF(MID(C1227,10,1)="D",2,1)&amp;" (30°)Tipo A"&amp;IF(MID(C1227,3,3)="220","C",IF(MID(C1227,3,3)="138","S",""))&amp;IF(MID(C1227,10,1)="D",2,1)&amp;RIGHT(C1227,2)</f>
        <v>Torre de ángulo menor tipo AC1 (30°)Tipo AC1±0</v>
      </c>
      <c r="E1227" s="140" t="s">
        <v>5072</v>
      </c>
      <c r="F1227" s="141">
        <v>0</v>
      </c>
      <c r="G1227" s="142">
        <f>VLOOKUP(C1227,'[8]Resumen Peso'!$B$1:$D$65536,3,0)*$C$14</f>
        <v>15486.106364382922</v>
      </c>
      <c r="H1227" s="148"/>
      <c r="I1227" s="144"/>
      <c r="J1227" s="111">
        <f>+VLOOKUP(C1227,'[8]Resumen Peso'!$B$1:$D$65536,3,0)</f>
        <v>9615.15757835166</v>
      </c>
      <c r="N1227" s="118"/>
      <c r="O1227" s="118"/>
      <c r="P1227" s="118"/>
      <c r="Q1227" s="118"/>
      <c r="R1227" s="118"/>
    </row>
    <row r="1228" spans="1:18" x14ac:dyDescent="0.2">
      <c r="A1228" s="114"/>
      <c r="B1228" s="139">
        <f t="shared" si="18"/>
        <v>1212</v>
      </c>
      <c r="C1228" s="115" t="s">
        <v>6283</v>
      </c>
      <c r="D1228" s="112" t="str">
        <f>+"Torre de ángulo menor tipo A"&amp;IF(MID(C1228,3,3)="220","C",IF(MID(C1228,3,3)="138","S",""))&amp;IF(MID(C1228,10,1)="D",2,1)&amp;" (30°)Tipo A"&amp;IF(MID(C1228,3,3)="220","C",IF(MID(C1228,3,3)="138","S",""))&amp;IF(MID(C1228,10,1)="D",2,1)&amp;RIGHT(C1228,2)</f>
        <v>Torre de ángulo menor tipo AC1 (30°)Tipo AC1+3</v>
      </c>
      <c r="E1228" s="140" t="s">
        <v>5072</v>
      </c>
      <c r="F1228" s="141">
        <v>0</v>
      </c>
      <c r="G1228" s="142">
        <f>VLOOKUP(C1228,'[8]Resumen Peso'!$B$1:$D$65536,3,0)*$C$14</f>
        <v>17019.230894456832</v>
      </c>
      <c r="H1228" s="148"/>
      <c r="I1228" s="144"/>
      <c r="J1228" s="111">
        <f>+VLOOKUP(C1228,'[8]Resumen Peso'!$B$1:$D$65536,3,0)</f>
        <v>10567.058178608475</v>
      </c>
      <c r="N1228" s="118"/>
      <c r="O1228" s="118"/>
      <c r="P1228" s="118"/>
      <c r="Q1228" s="118"/>
      <c r="R1228" s="118"/>
    </row>
    <row r="1229" spans="1:18" x14ac:dyDescent="0.2">
      <c r="A1229" s="114"/>
      <c r="B1229" s="139">
        <f t="shared" si="18"/>
        <v>1213</v>
      </c>
      <c r="C1229" s="115" t="s">
        <v>6284</v>
      </c>
      <c r="D1229" s="112" t="str">
        <f>+"Torre de ángulo mayor tipo B"&amp;IF(MID(C1229,3,3)="220","C",IF(MID(C1229,3,3)="138","S",""))&amp;IF(MID(C1229,10,1)="D",2,1)&amp;" (65°)Tipo B"&amp;IF(MID(C1229,3,3)="220","C",IF(MID(C1229,3,3)="138","S",""))&amp;IF(MID(C1229,10,1)="D",2,1)&amp;RIGHT(C1229,2)</f>
        <v>Torre de ángulo mayor tipo BC1 (65°)Tipo BC1-3</v>
      </c>
      <c r="E1229" s="140" t="s">
        <v>5072</v>
      </c>
      <c r="F1229" s="141">
        <v>0</v>
      </c>
      <c r="G1229" s="142">
        <f>VLOOKUP(C1229,'[8]Resumen Peso'!$B$1:$D$65536,3,0)*$C$14</f>
        <v>18829.432839602283</v>
      </c>
      <c r="H1229" s="148"/>
      <c r="I1229" s="144"/>
      <c r="J1229" s="111">
        <f>+VLOOKUP(C1229,'[8]Resumen Peso'!$B$1:$D$65536,3,0)</f>
        <v>11690.993178257158</v>
      </c>
      <c r="N1229" s="118"/>
      <c r="O1229" s="118"/>
      <c r="P1229" s="118"/>
      <c r="Q1229" s="118"/>
      <c r="R1229" s="118"/>
    </row>
    <row r="1230" spans="1:18" x14ac:dyDescent="0.2">
      <c r="A1230" s="114"/>
      <c r="B1230" s="139">
        <f t="shared" si="18"/>
        <v>1214</v>
      </c>
      <c r="C1230" s="115" t="s">
        <v>6285</v>
      </c>
      <c r="D1230" s="112" t="str">
        <f>+"Torre de ángulo mayor tipo B"&amp;IF(MID(C1230,3,3)="220","C",IF(MID(C1230,3,3)="138","S",""))&amp;IF(MID(C1230,10,1)="D",2,1)&amp;" (65°)Tipo B"&amp;IF(MID(C1230,3,3)="220","C",IF(MID(C1230,3,3)="138","S",""))&amp;IF(MID(C1230,10,1)="D",2,1)&amp;RIGHT(C1230,2)</f>
        <v>Torre de ángulo mayor tipo BC1 (65°)Tipo BC1±0</v>
      </c>
      <c r="E1230" s="140" t="s">
        <v>5072</v>
      </c>
      <c r="F1230" s="141">
        <v>0</v>
      </c>
      <c r="G1230" s="142">
        <f>VLOOKUP(C1230,'[8]Resumen Peso'!$B$1:$D$65536,3,0)*$C$14</f>
        <v>20968.188017374479</v>
      </c>
      <c r="H1230" s="148"/>
      <c r="I1230" s="144"/>
      <c r="J1230" s="111">
        <f>+VLOOKUP(C1230,'[8]Resumen Peso'!$B$1:$D$65536,3,0)</f>
        <v>13018.923361088149</v>
      </c>
      <c r="N1230" s="118"/>
      <c r="O1230" s="118"/>
      <c r="P1230" s="118"/>
      <c r="Q1230" s="118"/>
      <c r="R1230" s="118"/>
    </row>
    <row r="1231" spans="1:18" x14ac:dyDescent="0.2">
      <c r="A1231" s="114"/>
      <c r="B1231" s="139">
        <f t="shared" si="18"/>
        <v>1215</v>
      </c>
      <c r="C1231" s="115" t="s">
        <v>6286</v>
      </c>
      <c r="D1231" s="112" t="str">
        <f>+"Torre de ángulo mayor tipo B"&amp;IF(MID(C1231,3,3)="220","C",IF(MID(C1231,3,3)="138","S",""))&amp;IF(MID(C1231,10,1)="D",2,1)&amp;" (65°)Tipo B"&amp;IF(MID(C1231,3,3)="220","C",IF(MID(C1231,3,3)="138","S",""))&amp;IF(MID(C1231,10,1)="D",2,1)&amp;RIGHT(C1231,2)</f>
        <v>Torre de ángulo mayor tipo BC1 (65°)Tipo BC1+3</v>
      </c>
      <c r="E1231" s="140" t="s">
        <v>5072</v>
      </c>
      <c r="F1231" s="141">
        <v>0</v>
      </c>
      <c r="G1231" s="142">
        <f>VLOOKUP(C1231,'[8]Resumen Peso'!$B$1:$D$65536,3,0)*$C$14</f>
        <v>23484.370579459417</v>
      </c>
      <c r="H1231" s="148"/>
      <c r="I1231" s="144"/>
      <c r="J1231" s="111">
        <f>+VLOOKUP(C1231,'[8]Resumen Peso'!$B$1:$D$65536,3,0)</f>
        <v>14581.194164418728</v>
      </c>
      <c r="N1231" s="118"/>
      <c r="O1231" s="118"/>
      <c r="P1231" s="118"/>
      <c r="Q1231" s="118"/>
      <c r="R1231" s="118"/>
    </row>
    <row r="1232" spans="1:18" x14ac:dyDescent="0.2">
      <c r="A1232" s="114"/>
      <c r="B1232" s="139">
        <f t="shared" si="18"/>
        <v>1216</v>
      </c>
      <c r="C1232" s="115" t="s">
        <v>6287</v>
      </c>
      <c r="D1232" s="112" t="str">
        <f>+"Torre de anclaje, retención intermedia y terminal (15°) Tipo R"&amp;IF(MID(C1232,3,3)="220","C",IF(MID(C1232,3,3)="138","S",""))&amp;IF(MID(C1232,10,1)="D",2,1)&amp;RIGHT(C1232,2)</f>
        <v>Torre de anclaje, retención intermedia y terminal (15°) Tipo RC1-3</v>
      </c>
      <c r="E1232" s="140" t="s">
        <v>5072</v>
      </c>
      <c r="F1232" s="141">
        <v>0</v>
      </c>
      <c r="G1232" s="142">
        <f>VLOOKUP(C1232,'[8]Resumen Peso'!$B$1:$D$65536,3,0)*$C$14</f>
        <v>24244.11093589295</v>
      </c>
      <c r="H1232" s="148"/>
      <c r="I1232" s="144"/>
      <c r="J1232" s="111">
        <f>+VLOOKUP(C1232,'[8]Resumen Peso'!$B$1:$D$65536,3,0)</f>
        <v>15052.908814561035</v>
      </c>
      <c r="N1232" s="118"/>
      <c r="O1232" s="118"/>
      <c r="P1232" s="118"/>
      <c r="Q1232" s="118"/>
      <c r="R1232" s="118"/>
    </row>
    <row r="1233" spans="1:18" x14ac:dyDescent="0.2">
      <c r="A1233" s="114"/>
      <c r="B1233" s="139">
        <f t="shared" si="18"/>
        <v>1217</v>
      </c>
      <c r="C1233" s="115" t="s">
        <v>6288</v>
      </c>
      <c r="D1233" s="112" t="str">
        <f>+"Torre de anclaje, retención intermedia y terminal (15°) Tipo R"&amp;IF(MID(C1233,3,3)="220","C",IF(MID(C1233,3,3)="138","S",""))&amp;IF(MID(C1233,10,1)="D",2,1)&amp;RIGHT(C1233,2)</f>
        <v>Torre de anclaje, retención intermedia y terminal (15°) Tipo RC1±0</v>
      </c>
      <c r="E1233" s="140" t="s">
        <v>5072</v>
      </c>
      <c r="F1233" s="141">
        <v>0</v>
      </c>
      <c r="G1233" s="142">
        <f>VLOOKUP(C1233,'[8]Resumen Peso'!$B$1:$D$65536,3,0)*$C$14</f>
        <v>27027.994354395705</v>
      </c>
      <c r="H1233" s="148"/>
      <c r="I1233" s="144"/>
      <c r="J1233" s="111">
        <f>+VLOOKUP(C1233,'[8]Resumen Peso'!$B$1:$D$65536,3,0)</f>
        <v>16781.392212442624</v>
      </c>
      <c r="N1233" s="118"/>
      <c r="O1233" s="118"/>
      <c r="P1233" s="118"/>
      <c r="Q1233" s="118"/>
      <c r="R1233" s="118"/>
    </row>
    <row r="1234" spans="1:18" x14ac:dyDescent="0.2">
      <c r="A1234" s="114"/>
      <c r="B1234" s="139">
        <f t="shared" ref="B1234:B1297" si="19">1+B1233</f>
        <v>1218</v>
      </c>
      <c r="C1234" s="115" t="s">
        <v>6289</v>
      </c>
      <c r="D1234" s="112" t="str">
        <f>+"Torre de anclaje, retención intermedia y terminal (15°) Tipo R"&amp;IF(MID(C1234,3,3)="220","C",IF(MID(C1234,3,3)="138","S",""))&amp;IF(MID(C1234,10,1)="D",2,1)&amp;RIGHT(C1234,2)</f>
        <v>Torre de anclaje, retención intermedia y terminal (15°) Tipo RC1+3</v>
      </c>
      <c r="E1234" s="140" t="s">
        <v>5072</v>
      </c>
      <c r="F1234" s="141">
        <v>0</v>
      </c>
      <c r="G1234" s="142">
        <f>VLOOKUP(C1234,'[8]Resumen Peso'!$B$1:$D$65536,3,0)*$C$14</f>
        <v>29811.877772898464</v>
      </c>
      <c r="H1234" s="148"/>
      <c r="I1234" s="144"/>
      <c r="J1234" s="111">
        <f>+VLOOKUP(C1234,'[8]Resumen Peso'!$B$1:$D$65536,3,0)</f>
        <v>18509.875610324216</v>
      </c>
      <c r="N1234" s="118"/>
      <c r="O1234" s="118"/>
      <c r="P1234" s="118"/>
      <c r="Q1234" s="118"/>
      <c r="R1234" s="118"/>
    </row>
    <row r="1235" spans="1:18" x14ac:dyDescent="0.2">
      <c r="A1235" s="114"/>
      <c r="B1235" s="139">
        <f t="shared" si="19"/>
        <v>1219</v>
      </c>
      <c r="C1235" s="115" t="s">
        <v>6290</v>
      </c>
      <c r="D1235" s="112" t="str">
        <f>+"Torre de suspensión tipo S"&amp;IF(MID(C1235,3,3)="220","C",IF(MID(C1235,3,3)="138","S",""))&amp;IF(MID(C1235,10,1)="D",2,1)&amp;" (5°)Tipo S"&amp;IF(MID(C1235,3,3)="220","C",IF(MID(C1235,3,3)="138","S",""))&amp;IF(MID(C1235,10,1)="D",2,1)&amp;RIGHT(C1235,2)</f>
        <v>Torre de suspensión tipo SC1 (5°)Tipo SC1-6</v>
      </c>
      <c r="E1235" s="140" t="s">
        <v>5072</v>
      </c>
      <c r="F1235" s="141">
        <v>0</v>
      </c>
      <c r="G1235" s="142">
        <f>VLOOKUP(C1235,'[8]Resumen Peso'!$B$1:$D$65536,3,0)*$C$14</f>
        <v>7476.9098796284916</v>
      </c>
      <c r="H1235" s="148"/>
      <c r="I1235" s="144"/>
      <c r="J1235" s="111">
        <f>+VLOOKUP(C1235,'[8]Resumen Peso'!$B$1:$D$65536,3,0)</f>
        <v>4642.3332631311787</v>
      </c>
      <c r="N1235" s="118"/>
      <c r="O1235" s="118"/>
      <c r="P1235" s="118"/>
      <c r="Q1235" s="118"/>
      <c r="R1235" s="118"/>
    </row>
    <row r="1236" spans="1:18" x14ac:dyDescent="0.2">
      <c r="A1236" s="114"/>
      <c r="B1236" s="139">
        <f t="shared" si="19"/>
        <v>1220</v>
      </c>
      <c r="C1236" s="115" t="s">
        <v>6291</v>
      </c>
      <c r="D1236" s="112" t="str">
        <f>+"Torre de suspensión tipo S"&amp;IF(MID(C1236,3,3)="220","C",IF(MID(C1236,3,3)="138","S",""))&amp;IF(MID(C1236,10,1)="D",2,1)&amp;" (5°)Tipo S"&amp;IF(MID(C1236,3,3)="220","C",IF(MID(C1236,3,3)="138","S",""))&amp;IF(MID(C1236,10,1)="D",2,1)&amp;RIGHT(C1236,2)</f>
        <v>Torre de suspensión tipo SC1 (5°)Tipo SC1-3</v>
      </c>
      <c r="E1236" s="140" t="s">
        <v>5072</v>
      </c>
      <c r="F1236" s="141">
        <v>0</v>
      </c>
      <c r="G1236" s="142">
        <f>VLOOKUP(C1236,'[8]Resumen Peso'!$B$1:$D$65536,3,0)*$C$14</f>
        <v>8554.662655070435</v>
      </c>
      <c r="H1236" s="148"/>
      <c r="I1236" s="144"/>
      <c r="J1236" s="111">
        <f>+VLOOKUP(C1236,'[8]Resumen Peso'!$B$1:$D$65536,3,0)</f>
        <v>5311.4984181771142</v>
      </c>
      <c r="N1236" s="118"/>
      <c r="O1236" s="118"/>
      <c r="P1236" s="118"/>
      <c r="Q1236" s="118"/>
      <c r="R1236" s="118"/>
    </row>
    <row r="1237" spans="1:18" x14ac:dyDescent="0.2">
      <c r="A1237" s="114"/>
      <c r="B1237" s="139">
        <f t="shared" si="19"/>
        <v>1221</v>
      </c>
      <c r="C1237" s="115" t="s">
        <v>6292</v>
      </c>
      <c r="D1237" s="112" t="str">
        <f>+"Torre de suspensión tipo S"&amp;IF(MID(C1237,3,3)="220","C",IF(MID(C1237,3,3)="138","S",""))&amp;IF(MID(C1237,10,1)="D",2,1)&amp;" (5°)Tipo S"&amp;IF(MID(C1237,3,3)="220","C",IF(MID(C1237,3,3)="138","S",""))&amp;IF(MID(C1237,10,1)="D",2,1)&amp;RIGHT(C1237,2)</f>
        <v>Torre de suspensión tipo SC1 (5°)Tipo SC1±0</v>
      </c>
      <c r="E1237" s="140" t="s">
        <v>5072</v>
      </c>
      <c r="F1237" s="141">
        <v>0</v>
      </c>
      <c r="G1237" s="142">
        <f>VLOOKUP(C1237,'[8]Resumen Peso'!$B$1:$D$65536,3,0)*$C$14</f>
        <v>9622.7926378745069</v>
      </c>
      <c r="H1237" s="148"/>
      <c r="I1237" s="144"/>
      <c r="J1237" s="111">
        <f>+VLOOKUP(C1237,'[8]Resumen Peso'!$B$1:$D$65536,3,0)</f>
        <v>5974.6888843387114</v>
      </c>
      <c r="N1237" s="118"/>
      <c r="O1237" s="118"/>
      <c r="P1237" s="118"/>
      <c r="Q1237" s="118"/>
      <c r="R1237" s="118"/>
    </row>
    <row r="1238" spans="1:18" x14ac:dyDescent="0.2">
      <c r="A1238" s="114"/>
      <c r="B1238" s="139">
        <f t="shared" si="19"/>
        <v>1222</v>
      </c>
      <c r="C1238" s="115" t="s">
        <v>6293</v>
      </c>
      <c r="D1238" s="112" t="str">
        <f>+"Torre de suspensión tipo S"&amp;IF(MID(C1238,3,3)="220","C",IF(MID(C1238,3,3)="138","S",""))&amp;IF(MID(C1238,10,1)="D",2,1)&amp;" (5°)Tipo S"&amp;IF(MID(C1238,3,3)="220","C",IF(MID(C1238,3,3)="138","S",""))&amp;IF(MID(C1238,10,1)="D",2,1)&amp;RIGHT(C1238,2)</f>
        <v>Torre de suspensión tipo SC1 (5°)Tipo SC1+3</v>
      </c>
      <c r="E1238" s="140" t="s">
        <v>5072</v>
      </c>
      <c r="F1238" s="141">
        <v>0</v>
      </c>
      <c r="G1238" s="142">
        <f>VLOOKUP(C1238,'[8]Resumen Peso'!$B$1:$D$65536,3,0)*$C$14</f>
        <v>10681.299828040703</v>
      </c>
      <c r="H1238" s="148"/>
      <c r="I1238" s="144"/>
      <c r="J1238" s="111">
        <f>+VLOOKUP(C1238,'[8]Resumen Peso'!$B$1:$D$65536,3,0)</f>
        <v>6631.9046616159703</v>
      </c>
      <c r="N1238" s="118"/>
      <c r="O1238" s="118"/>
      <c r="P1238" s="118"/>
      <c r="Q1238" s="118"/>
      <c r="R1238" s="118"/>
    </row>
    <row r="1239" spans="1:18" x14ac:dyDescent="0.2">
      <c r="A1239" s="114"/>
      <c r="B1239" s="139">
        <f t="shared" si="19"/>
        <v>1223</v>
      </c>
      <c r="C1239" s="115" t="s">
        <v>6294</v>
      </c>
      <c r="D1239" s="112" t="str">
        <f>+"Torre de suspensión tipo S"&amp;IF(MID(C1239,3,3)="220","C",IF(MID(C1239,3,3)="138","S",""))&amp;IF(MID(C1239,10,1)="D",2,1)&amp;" (5°)Tipo S"&amp;IF(MID(C1239,3,3)="220","C",IF(MID(C1239,3,3)="138","S",""))&amp;IF(MID(C1239,10,1)="D",2,1)&amp;RIGHT(C1239,2)</f>
        <v>Torre de suspensión tipo SC1 (5°)Tipo SC1+6</v>
      </c>
      <c r="E1239" s="140" t="s">
        <v>5072</v>
      </c>
      <c r="F1239" s="141">
        <v>0</v>
      </c>
      <c r="G1239" s="142">
        <f>VLOOKUP(C1239,'[8]Resumen Peso'!$B$1:$D$65536,3,0)*$C$14</f>
        <v>11739.807018206897</v>
      </c>
      <c r="H1239" s="148"/>
      <c r="I1239" s="144"/>
      <c r="J1239" s="111">
        <f>+VLOOKUP(C1239,'[8]Resumen Peso'!$B$1:$D$65536,3,0)</f>
        <v>7289.1204388932274</v>
      </c>
      <c r="N1239" s="118"/>
      <c r="O1239" s="118"/>
      <c r="P1239" s="118"/>
      <c r="Q1239" s="118"/>
      <c r="R1239" s="118"/>
    </row>
    <row r="1240" spans="1:18" x14ac:dyDescent="0.2">
      <c r="A1240" s="114"/>
      <c r="B1240" s="139">
        <f t="shared" si="19"/>
        <v>1224</v>
      </c>
      <c r="C1240" s="115" t="s">
        <v>6295</v>
      </c>
      <c r="D1240" s="112" t="str">
        <f>+"Torre de ángulo menor tipo A"&amp;IF(MID(C1240,3,3)="220","C",IF(MID(C1240,3,3)="138","S",""))&amp;IF(MID(C1240,10,1)="D",2,1)&amp;" (30°)Tipo A"&amp;IF(MID(C1240,3,3)="220","C",IF(MID(C1240,3,3)="138","S",""))&amp;IF(MID(C1240,10,1)="D",2,1)&amp;RIGHT(C1240,2)</f>
        <v>Torre de ángulo menor tipo AC1 (30°)Tipo AC1-3</v>
      </c>
      <c r="E1240" s="140" t="s">
        <v>5072</v>
      </c>
      <c r="F1240" s="141">
        <v>0</v>
      </c>
      <c r="G1240" s="142">
        <f>VLOOKUP(C1240,'[8]Resumen Peso'!$B$1:$D$65536,3,0)*$C$14</f>
        <v>13161.266701088443</v>
      </c>
      <c r="H1240" s="148"/>
      <c r="I1240" s="144"/>
      <c r="J1240" s="111">
        <f>+VLOOKUP(C1240,'[8]Resumen Peso'!$B$1:$D$65536,3,0)</f>
        <v>8171.6895315099737</v>
      </c>
      <c r="N1240" s="118"/>
      <c r="O1240" s="118"/>
      <c r="P1240" s="118"/>
      <c r="Q1240" s="118"/>
      <c r="R1240" s="118"/>
    </row>
    <row r="1241" spans="1:18" x14ac:dyDescent="0.2">
      <c r="A1241" s="114"/>
      <c r="B1241" s="139">
        <f t="shared" si="19"/>
        <v>1225</v>
      </c>
      <c r="C1241" s="115" t="s">
        <v>6296</v>
      </c>
      <c r="D1241" s="112" t="str">
        <f>+"Torre de ángulo menor tipo A"&amp;IF(MID(C1241,3,3)="220","C",IF(MID(C1241,3,3)="138","S",""))&amp;IF(MID(C1241,10,1)="D",2,1)&amp;" (30°)Tipo A"&amp;IF(MID(C1241,3,3)="220","C",IF(MID(C1241,3,3)="138","S",""))&amp;IF(MID(C1241,10,1)="D",2,1)&amp;RIGHT(C1241,2)</f>
        <v>Torre de ángulo menor tipo AC1 (30°)Tipo AC1±0</v>
      </c>
      <c r="E1241" s="140" t="s">
        <v>5072</v>
      </c>
      <c r="F1241" s="141">
        <v>0</v>
      </c>
      <c r="G1241" s="142">
        <f>VLOOKUP(C1241,'[8]Resumen Peso'!$B$1:$D$65536,3,0)*$C$14</f>
        <v>14607.3992242935</v>
      </c>
      <c r="H1241" s="148"/>
      <c r="I1241" s="144"/>
      <c r="J1241" s="111">
        <f>+VLOOKUP(C1241,'[8]Resumen Peso'!$B$1:$D$65536,3,0)</f>
        <v>9069.5777264261633</v>
      </c>
      <c r="N1241" s="118"/>
      <c r="O1241" s="118"/>
      <c r="P1241" s="118"/>
      <c r="Q1241" s="118"/>
      <c r="R1241" s="118"/>
    </row>
    <row r="1242" spans="1:18" x14ac:dyDescent="0.2">
      <c r="A1242" s="114"/>
      <c r="B1242" s="139">
        <f t="shared" si="19"/>
        <v>1226</v>
      </c>
      <c r="C1242" s="115" t="s">
        <v>6297</v>
      </c>
      <c r="D1242" s="112" t="str">
        <f>+"Torre de ángulo menor tipo A"&amp;IF(MID(C1242,3,3)="220","C",IF(MID(C1242,3,3)="138","S",""))&amp;IF(MID(C1242,10,1)="D",2,1)&amp;" (30°)Tipo A"&amp;IF(MID(C1242,3,3)="220","C",IF(MID(C1242,3,3)="138","S",""))&amp;IF(MID(C1242,10,1)="D",2,1)&amp;RIGHT(C1242,2)</f>
        <v>Torre de ángulo menor tipo AC1 (30°)Tipo AC1+3</v>
      </c>
      <c r="E1242" s="140" t="s">
        <v>5072</v>
      </c>
      <c r="F1242" s="141">
        <v>0</v>
      </c>
      <c r="G1242" s="142">
        <f>VLOOKUP(C1242,'[8]Resumen Peso'!$B$1:$D$65536,3,0)*$C$14</f>
        <v>16053.531747498555</v>
      </c>
      <c r="H1242" s="148"/>
      <c r="I1242" s="144"/>
      <c r="J1242" s="111">
        <f>+VLOOKUP(C1242,'[8]Resumen Peso'!$B$1:$D$65536,3,0)</f>
        <v>9967.4659213423529</v>
      </c>
      <c r="N1242" s="118"/>
      <c r="O1242" s="118"/>
      <c r="P1242" s="118"/>
      <c r="Q1242" s="118"/>
      <c r="R1242" s="118"/>
    </row>
    <row r="1243" spans="1:18" x14ac:dyDescent="0.2">
      <c r="A1243" s="114"/>
      <c r="B1243" s="139">
        <f t="shared" si="19"/>
        <v>1227</v>
      </c>
      <c r="C1243" s="115" t="s">
        <v>6298</v>
      </c>
      <c r="D1243" s="112" t="str">
        <f>+"Torre de ángulo mayor tipo B"&amp;IF(MID(C1243,3,3)="220","C",IF(MID(C1243,3,3)="138","S",""))&amp;IF(MID(C1243,10,1)="D",2,1)&amp;" (65°)Tipo B"&amp;IF(MID(C1243,3,3)="220","C",IF(MID(C1243,3,3)="138","S",""))&amp;IF(MID(C1243,10,1)="D",2,1)&amp;RIGHT(C1243,2)</f>
        <v>Torre de ángulo mayor tipo BC1 (65°)Tipo BC1-3</v>
      </c>
      <c r="E1243" s="140" t="s">
        <v>5072</v>
      </c>
      <c r="F1243" s="141">
        <v>0</v>
      </c>
      <c r="G1243" s="142">
        <f>VLOOKUP(C1243,'[8]Resumen Peso'!$B$1:$D$65536,3,0)*$C$14</f>
        <v>17761.019857624673</v>
      </c>
      <c r="H1243" s="148"/>
      <c r="I1243" s="144"/>
      <c r="J1243" s="111">
        <f>+VLOOKUP(C1243,'[8]Resumen Peso'!$B$1:$D$65536,3,0)</f>
        <v>11027.627000939761</v>
      </c>
      <c r="N1243" s="118"/>
      <c r="O1243" s="118"/>
      <c r="P1243" s="118"/>
      <c r="Q1243" s="118"/>
      <c r="R1243" s="118"/>
    </row>
    <row r="1244" spans="1:18" x14ac:dyDescent="0.2">
      <c r="A1244" s="114"/>
      <c r="B1244" s="139">
        <f t="shared" si="19"/>
        <v>1228</v>
      </c>
      <c r="C1244" s="115" t="s">
        <v>6299</v>
      </c>
      <c r="D1244" s="112" t="str">
        <f>+"Torre de ángulo mayor tipo B"&amp;IF(MID(C1244,3,3)="220","C",IF(MID(C1244,3,3)="138","S",""))&amp;IF(MID(C1244,10,1)="D",2,1)&amp;" (65°)Tipo B"&amp;IF(MID(C1244,3,3)="220","C",IF(MID(C1244,3,3)="138","S",""))&amp;IF(MID(C1244,10,1)="D",2,1)&amp;RIGHT(C1244,2)</f>
        <v>Torre de ángulo mayor tipo BC1 (65°)Tipo BC1±0</v>
      </c>
      <c r="E1244" s="140" t="s">
        <v>5072</v>
      </c>
      <c r="F1244" s="141">
        <v>0</v>
      </c>
      <c r="G1244" s="142">
        <f>VLOOKUP(C1244,'[8]Resumen Peso'!$B$1:$D$65536,3,0)*$C$14</f>
        <v>19778.418549693401</v>
      </c>
      <c r="H1244" s="148"/>
      <c r="I1244" s="144"/>
      <c r="J1244" s="111">
        <f>+VLOOKUP(C1244,'[8]Resumen Peso'!$B$1:$D$65536,3,0)</f>
        <v>12280.208241581026</v>
      </c>
      <c r="N1244" s="118"/>
      <c r="O1244" s="118"/>
      <c r="P1244" s="118"/>
      <c r="Q1244" s="118"/>
      <c r="R1244" s="118"/>
    </row>
    <row r="1245" spans="1:18" x14ac:dyDescent="0.2">
      <c r="A1245" s="114"/>
      <c r="B1245" s="139">
        <f t="shared" si="19"/>
        <v>1229</v>
      </c>
      <c r="C1245" s="115" t="s">
        <v>6300</v>
      </c>
      <c r="D1245" s="112" t="str">
        <f>+"Torre de ángulo mayor tipo B"&amp;IF(MID(C1245,3,3)="220","C",IF(MID(C1245,3,3)="138","S",""))&amp;IF(MID(C1245,10,1)="D",2,1)&amp;" (65°)Tipo B"&amp;IF(MID(C1245,3,3)="220","C",IF(MID(C1245,3,3)="138","S",""))&amp;IF(MID(C1245,10,1)="D",2,1)&amp;RIGHT(C1245,2)</f>
        <v>Torre de ángulo mayor tipo BC1 (65°)Tipo BC1+3</v>
      </c>
      <c r="E1245" s="140" t="s">
        <v>5072</v>
      </c>
      <c r="F1245" s="141">
        <v>0</v>
      </c>
      <c r="G1245" s="142">
        <f>VLOOKUP(C1245,'[8]Resumen Peso'!$B$1:$D$65536,3,0)*$C$14</f>
        <v>22151.82877565661</v>
      </c>
      <c r="H1245" s="148"/>
      <c r="I1245" s="144"/>
      <c r="J1245" s="111">
        <f>+VLOOKUP(C1245,'[8]Resumen Peso'!$B$1:$D$65536,3,0)</f>
        <v>13753.83323057075</v>
      </c>
      <c r="N1245" s="118"/>
      <c r="O1245" s="118"/>
      <c r="P1245" s="118"/>
      <c r="Q1245" s="118"/>
      <c r="R1245" s="118"/>
    </row>
    <row r="1246" spans="1:18" x14ac:dyDescent="0.2">
      <c r="A1246" s="114"/>
      <c r="B1246" s="139">
        <f t="shared" si="19"/>
        <v>1230</v>
      </c>
      <c r="C1246" s="115" t="s">
        <v>6301</v>
      </c>
      <c r="D1246" s="112" t="str">
        <f>+"Torre de anclaje, retención intermedia y terminal (15°) Tipo R"&amp;IF(MID(C1246,3,3)="220","C",IF(MID(C1246,3,3)="138","S",""))&amp;IF(MID(C1246,10,1)="D",2,1)&amp;RIGHT(C1246,2)</f>
        <v>Torre de anclaje, retención intermedia y terminal (15°) Tipo RC1-3</v>
      </c>
      <c r="E1246" s="140" t="s">
        <v>5072</v>
      </c>
      <c r="F1246" s="141">
        <v>0</v>
      </c>
      <c r="G1246" s="142">
        <f>VLOOKUP(C1246,'[8]Resumen Peso'!$B$1:$D$65536,3,0)*$C$14</f>
        <v>22868.46021496765</v>
      </c>
      <c r="H1246" s="148"/>
      <c r="I1246" s="144"/>
      <c r="J1246" s="111">
        <f>+VLOOKUP(C1246,'[8]Resumen Peso'!$B$1:$D$65536,3,0)</f>
        <v>14198.782015787954</v>
      </c>
      <c r="N1246" s="118"/>
      <c r="O1246" s="118"/>
      <c r="P1246" s="118"/>
      <c r="Q1246" s="118"/>
      <c r="R1246" s="118"/>
    </row>
    <row r="1247" spans="1:18" x14ac:dyDescent="0.2">
      <c r="A1247" s="114"/>
      <c r="B1247" s="139">
        <f t="shared" si="19"/>
        <v>1231</v>
      </c>
      <c r="C1247" s="115" t="s">
        <v>6302</v>
      </c>
      <c r="D1247" s="112" t="str">
        <f>+"Torre de anclaje, retención intermedia y terminal (15°) Tipo R"&amp;IF(MID(C1247,3,3)="220","C",IF(MID(C1247,3,3)="138","S",""))&amp;IF(MID(C1247,10,1)="D",2,1)&amp;RIGHT(C1247,2)</f>
        <v>Torre de anclaje, retención intermedia y terminal (15°) Tipo RC1±0</v>
      </c>
      <c r="E1247" s="140" t="s">
        <v>5072</v>
      </c>
      <c r="F1247" s="141">
        <v>0</v>
      </c>
      <c r="G1247" s="142">
        <f>VLOOKUP(C1247,'[8]Resumen Peso'!$B$1:$D$65536,3,0)*$C$14</f>
        <v>25494.381510554791</v>
      </c>
      <c r="H1247" s="148"/>
      <c r="I1247" s="144"/>
      <c r="J1247" s="111">
        <f>+VLOOKUP(C1247,'[8]Resumen Peso'!$B$1:$D$65536,3,0)</f>
        <v>15829.188423397942</v>
      </c>
      <c r="N1247" s="118"/>
      <c r="O1247" s="118"/>
      <c r="P1247" s="118"/>
      <c r="Q1247" s="118"/>
      <c r="R1247" s="118"/>
    </row>
    <row r="1248" spans="1:18" x14ac:dyDescent="0.2">
      <c r="A1248" s="114"/>
      <c r="B1248" s="139">
        <f t="shared" si="19"/>
        <v>1232</v>
      </c>
      <c r="C1248" s="115" t="s">
        <v>6303</v>
      </c>
      <c r="D1248" s="112" t="str">
        <f>+"Torre de anclaje, retención intermedia y terminal (15°) Tipo R"&amp;IF(MID(C1248,3,3)="220","C",IF(MID(C1248,3,3)="138","S",""))&amp;IF(MID(C1248,10,1)="D",2,1)&amp;RIGHT(C1248,2)</f>
        <v>Torre de anclaje, retención intermedia y terminal (15°) Tipo RC1+3</v>
      </c>
      <c r="E1248" s="140" t="s">
        <v>5072</v>
      </c>
      <c r="F1248" s="141">
        <v>0</v>
      </c>
      <c r="G1248" s="142">
        <f>VLOOKUP(C1248,'[8]Resumen Peso'!$B$1:$D$65536,3,0)*$C$14</f>
        <v>28120.302806141935</v>
      </c>
      <c r="H1248" s="148"/>
      <c r="I1248" s="144"/>
      <c r="J1248" s="111">
        <f>+VLOOKUP(C1248,'[8]Resumen Peso'!$B$1:$D$65536,3,0)</f>
        <v>17459.594831007929</v>
      </c>
      <c r="N1248" s="118"/>
      <c r="O1248" s="118"/>
      <c r="P1248" s="118"/>
      <c r="Q1248" s="118"/>
      <c r="R1248" s="118"/>
    </row>
    <row r="1249" spans="1:18" x14ac:dyDescent="0.2">
      <c r="A1249" s="114"/>
      <c r="B1249" s="139">
        <f t="shared" si="19"/>
        <v>1233</v>
      </c>
      <c r="C1249" s="115" t="s">
        <v>6304</v>
      </c>
      <c r="D1249" s="112" t="str">
        <f>+"Torre de suspensión tipo S"&amp;IF(MID(C1249,3,3)="220","C",IF(MID(C1249,3,3)="138","S",""))&amp;IF(MID(C1249,10,1)="D",2,1)&amp;" (5°)Tipo S"&amp;IF(MID(C1249,3,3)="220","C",IF(MID(C1249,3,3)="138","S",""))&amp;IF(MID(C1249,10,1)="D",2,1)&amp;RIGHT(C1249,2)</f>
        <v>Torre de suspensión tipo SC2 (5°)Tipo SC2-6</v>
      </c>
      <c r="E1249" s="140" t="s">
        <v>5072</v>
      </c>
      <c r="F1249" s="141">
        <v>0</v>
      </c>
      <c r="G1249" s="142">
        <f>VLOOKUP(C1249,'[8]Resumen Peso'!$B$1:$D$65536,3,0)*$C$14</f>
        <v>13144.079150853035</v>
      </c>
      <c r="H1249" s="148"/>
      <c r="I1249" s="144"/>
      <c r="J1249" s="111">
        <f>+VLOOKUP(C1249,'[8]Resumen Peso'!$B$1:$D$65536,3,0)</f>
        <v>8161.0179656553455</v>
      </c>
      <c r="N1249" s="118"/>
      <c r="O1249" s="118"/>
      <c r="P1249" s="118"/>
      <c r="Q1249" s="118"/>
      <c r="R1249" s="118"/>
    </row>
    <row r="1250" spans="1:18" x14ac:dyDescent="0.2">
      <c r="A1250" s="114"/>
      <c r="B1250" s="139">
        <f t="shared" si="19"/>
        <v>1234</v>
      </c>
      <c r="C1250" s="115" t="s">
        <v>6305</v>
      </c>
      <c r="D1250" s="112" t="str">
        <f>+"Torre de suspensión tipo S"&amp;IF(MID(C1250,3,3)="220","C",IF(MID(C1250,3,3)="138","S",""))&amp;IF(MID(C1250,10,1)="D",2,1)&amp;" (5°)Tipo S"&amp;IF(MID(C1250,3,3)="220","C",IF(MID(C1250,3,3)="138","S",""))&amp;IF(MID(C1250,10,1)="D",2,1)&amp;RIGHT(C1250,2)</f>
        <v>Torre de suspensión tipo SC2 (5°)Tipo SC2-3</v>
      </c>
      <c r="E1250" s="140" t="s">
        <v>5072</v>
      </c>
      <c r="F1250" s="141">
        <v>0</v>
      </c>
      <c r="G1250" s="142">
        <f>VLOOKUP(C1250,'[8]Resumen Peso'!$B$1:$D$65536,3,0)*$C$14</f>
        <v>15038.721190615635</v>
      </c>
      <c r="H1250" s="148"/>
      <c r="I1250" s="144"/>
      <c r="J1250" s="111">
        <f>+VLOOKUP(C1250,'[8]Resumen Peso'!$B$1:$D$65536,3,0)</f>
        <v>9337.3809156597199</v>
      </c>
      <c r="N1250" s="118"/>
      <c r="O1250" s="118"/>
      <c r="P1250" s="118"/>
      <c r="Q1250" s="118"/>
      <c r="R1250" s="118"/>
    </row>
    <row r="1251" spans="1:18" x14ac:dyDescent="0.2">
      <c r="A1251" s="114"/>
      <c r="B1251" s="139">
        <f t="shared" si="19"/>
        <v>1235</v>
      </c>
      <c r="C1251" s="115" t="s">
        <v>6306</v>
      </c>
      <c r="D1251" s="112" t="str">
        <f>+"Torre de suspensión tipo S"&amp;IF(MID(C1251,3,3)="220","C",IF(MID(C1251,3,3)="138","S",""))&amp;IF(MID(C1251,10,1)="D",2,1)&amp;" (5°)Tipo S"&amp;IF(MID(C1251,3,3)="220","C",IF(MID(C1251,3,3)="138","S",""))&amp;IF(MID(C1251,10,1)="D",2,1)&amp;RIGHT(C1251,2)</f>
        <v>Torre de suspensión tipo SC2 (5°)Tipo SC2±0</v>
      </c>
      <c r="E1251" s="140" t="s">
        <v>5072</v>
      </c>
      <c r="F1251" s="141">
        <v>0</v>
      </c>
      <c r="G1251" s="142">
        <f>VLOOKUP(C1251,'[8]Resumen Peso'!$B$1:$D$65536,3,0)*$C$14</f>
        <v>16916.446783594638</v>
      </c>
      <c r="H1251" s="148"/>
      <c r="I1251" s="144"/>
      <c r="J1251" s="111">
        <f>+VLOOKUP(C1251,'[8]Resumen Peso'!$B$1:$D$65536,3,0)</f>
        <v>10503.240625039054</v>
      </c>
      <c r="N1251" s="118"/>
      <c r="O1251" s="118"/>
      <c r="P1251" s="118"/>
      <c r="Q1251" s="118"/>
      <c r="R1251" s="118"/>
    </row>
    <row r="1252" spans="1:18" x14ac:dyDescent="0.2">
      <c r="A1252" s="114"/>
      <c r="B1252" s="139">
        <f t="shared" si="19"/>
        <v>1236</v>
      </c>
      <c r="C1252" s="115" t="s">
        <v>6307</v>
      </c>
      <c r="D1252" s="112" t="str">
        <f>+"Torre de suspensión tipo S"&amp;IF(MID(C1252,3,3)="220","C",IF(MID(C1252,3,3)="138","S",""))&amp;IF(MID(C1252,10,1)="D",2,1)&amp;" (5°)Tipo S"&amp;IF(MID(C1252,3,3)="220","C",IF(MID(C1252,3,3)="138","S",""))&amp;IF(MID(C1252,10,1)="D",2,1)&amp;RIGHT(C1252,2)</f>
        <v>Torre de suspensión tipo SC2 (5°)Tipo SC2+3</v>
      </c>
      <c r="E1252" s="140" t="s">
        <v>5072</v>
      </c>
      <c r="F1252" s="141">
        <v>0</v>
      </c>
      <c r="G1252" s="142">
        <f>VLOOKUP(C1252,'[8]Resumen Peso'!$B$1:$D$65536,3,0)*$C$14</f>
        <v>18777.255929790052</v>
      </c>
      <c r="H1252" s="148"/>
      <c r="I1252" s="144"/>
      <c r="J1252" s="111">
        <f>+VLOOKUP(C1252,'[8]Resumen Peso'!$B$1:$D$65536,3,0)</f>
        <v>11658.597093793351</v>
      </c>
      <c r="N1252" s="118"/>
      <c r="O1252" s="118"/>
      <c r="P1252" s="118"/>
      <c r="Q1252" s="118"/>
      <c r="R1252" s="118"/>
    </row>
    <row r="1253" spans="1:18" x14ac:dyDescent="0.2">
      <c r="A1253" s="114"/>
      <c r="B1253" s="139">
        <f t="shared" si="19"/>
        <v>1237</v>
      </c>
      <c r="C1253" s="115" t="s">
        <v>6308</v>
      </c>
      <c r="D1253" s="112" t="str">
        <f>+"Torre de suspensión tipo S"&amp;IF(MID(C1253,3,3)="220","C",IF(MID(C1253,3,3)="138","S",""))&amp;IF(MID(C1253,10,1)="D",2,1)&amp;" (5°)Tipo S"&amp;IF(MID(C1253,3,3)="220","C",IF(MID(C1253,3,3)="138","S",""))&amp;IF(MID(C1253,10,1)="D",2,1)&amp;RIGHT(C1253,2)</f>
        <v>Torre de suspensión tipo SC2 (5°)Tipo SC2+6</v>
      </c>
      <c r="E1253" s="140" t="s">
        <v>5072</v>
      </c>
      <c r="F1253" s="141">
        <v>0</v>
      </c>
      <c r="G1253" s="142">
        <f>VLOOKUP(C1253,'[8]Resumen Peso'!$B$1:$D$65536,3,0)*$C$14</f>
        <v>20638.065075985458</v>
      </c>
      <c r="H1253" s="148"/>
      <c r="I1253" s="144"/>
      <c r="J1253" s="111">
        <f>+VLOOKUP(C1253,'[8]Resumen Peso'!$B$1:$D$65536,3,0)</f>
        <v>12813.953562547646</v>
      </c>
      <c r="N1253" s="118"/>
      <c r="O1253" s="118"/>
      <c r="P1253" s="118"/>
      <c r="Q1253" s="118"/>
      <c r="R1253" s="118"/>
    </row>
    <row r="1254" spans="1:18" x14ac:dyDescent="0.2">
      <c r="A1254" s="114"/>
      <c r="B1254" s="139">
        <f t="shared" si="19"/>
        <v>1238</v>
      </c>
      <c r="C1254" s="115" t="s">
        <v>6309</v>
      </c>
      <c r="D1254" s="112" t="str">
        <f>+"Torre de ángulo menor tipo A"&amp;IF(MID(C1254,3,3)="220","C",IF(MID(C1254,3,3)="138","S",""))&amp;IF(MID(C1254,10,1)="D",2,1)&amp;" (30°)Tipo A"&amp;IF(MID(C1254,3,3)="220","C",IF(MID(C1254,3,3)="138","S",""))&amp;IF(MID(C1254,10,1)="D",2,1)&amp;RIGHT(C1254,2)</f>
        <v>Torre de ángulo menor tipo AC2 (30°)Tipo AC2-3</v>
      </c>
      <c r="E1254" s="140" t="s">
        <v>5072</v>
      </c>
      <c r="F1254" s="141">
        <v>0</v>
      </c>
      <c r="G1254" s="142">
        <f>VLOOKUP(C1254,'[8]Resumen Peso'!$B$1:$D$65536,3,0)*$C$14</f>
        <v>23136.928761964497</v>
      </c>
      <c r="H1254" s="148"/>
      <c r="I1254" s="144"/>
      <c r="J1254" s="111">
        <f>+VLOOKUP(C1254,'[8]Resumen Peso'!$B$1:$D$65536,3,0)</f>
        <v>14365.471261197166</v>
      </c>
      <c r="N1254" s="118"/>
      <c r="O1254" s="118"/>
      <c r="P1254" s="118"/>
      <c r="Q1254" s="118"/>
      <c r="R1254" s="118"/>
    </row>
    <row r="1255" spans="1:18" x14ac:dyDescent="0.2">
      <c r="A1255" s="114"/>
      <c r="B1255" s="139">
        <f t="shared" si="19"/>
        <v>1239</v>
      </c>
      <c r="C1255" s="115" t="s">
        <v>6310</v>
      </c>
      <c r="D1255" s="112" t="str">
        <f>+"Torre de ángulo menor tipo A"&amp;IF(MID(C1255,3,3)="220","C",IF(MID(C1255,3,3)="138","S",""))&amp;IF(MID(C1255,10,1)="D",2,1)&amp;" (30°)Tipo A"&amp;IF(MID(C1255,3,3)="220","C",IF(MID(C1255,3,3)="138","S",""))&amp;IF(MID(C1255,10,1)="D",2,1)&amp;RIGHT(C1255,2)</f>
        <v>Torre de ángulo menor tipo AC2 (30°)Tipo AC2±0</v>
      </c>
      <c r="E1255" s="140" t="s">
        <v>5072</v>
      </c>
      <c r="F1255" s="141">
        <v>0</v>
      </c>
      <c r="G1255" s="142">
        <f>VLOOKUP(C1255,'[8]Resumen Peso'!$B$1:$D$65536,3,0)*$C$14</f>
        <v>25679.166217496662</v>
      </c>
      <c r="H1255" s="148"/>
      <c r="I1255" s="144"/>
      <c r="J1255" s="111">
        <f>+VLOOKUP(C1255,'[8]Resumen Peso'!$B$1:$D$65536,3,0)</f>
        <v>15943.919268809284</v>
      </c>
      <c r="N1255" s="118"/>
      <c r="O1255" s="118"/>
      <c r="P1255" s="118"/>
      <c r="Q1255" s="118"/>
      <c r="R1255" s="118"/>
    </row>
    <row r="1256" spans="1:18" x14ac:dyDescent="0.2">
      <c r="A1256" s="114"/>
      <c r="B1256" s="139">
        <f t="shared" si="19"/>
        <v>1240</v>
      </c>
      <c r="C1256" s="115" t="s">
        <v>6311</v>
      </c>
      <c r="D1256" s="112" t="str">
        <f>+"Torre de ángulo menor tipo A"&amp;IF(MID(C1256,3,3)="220","C",IF(MID(C1256,3,3)="138","S",""))&amp;IF(MID(C1256,10,1)="D",2,1)&amp;" (30°)Tipo A"&amp;IF(MID(C1256,3,3)="220","C",IF(MID(C1256,3,3)="138","S",""))&amp;IF(MID(C1256,10,1)="D",2,1)&amp;RIGHT(C1256,2)</f>
        <v>Torre de ángulo menor tipo AC2 (30°)Tipo AC2+3</v>
      </c>
      <c r="E1256" s="140" t="s">
        <v>5072</v>
      </c>
      <c r="F1256" s="141">
        <v>0</v>
      </c>
      <c r="G1256" s="142">
        <f>VLOOKUP(C1256,'[8]Resumen Peso'!$B$1:$D$65536,3,0)*$C$14</f>
        <v>28221.403673028832</v>
      </c>
      <c r="H1256" s="148"/>
      <c r="I1256" s="144"/>
      <c r="J1256" s="111">
        <f>+VLOOKUP(C1256,'[8]Resumen Peso'!$B$1:$D$65536,3,0)</f>
        <v>17522.367276421402</v>
      </c>
      <c r="N1256" s="118"/>
      <c r="O1256" s="118"/>
      <c r="P1256" s="118"/>
      <c r="Q1256" s="118"/>
      <c r="R1256" s="118"/>
    </row>
    <row r="1257" spans="1:18" x14ac:dyDescent="0.2">
      <c r="A1257" s="114"/>
      <c r="B1257" s="139">
        <f t="shared" si="19"/>
        <v>1241</v>
      </c>
      <c r="C1257" s="115" t="s">
        <v>6312</v>
      </c>
      <c r="D1257" s="112" t="str">
        <f>+"Torre de ángulo mayor tipo B"&amp;IF(MID(C1257,3,3)="220","C",IF(MID(C1257,3,3)="138","S",""))&amp;IF(MID(C1257,10,1)="D",2,1)&amp;" (65°)Tipo B"&amp;IF(MID(C1257,3,3)="220","C",IF(MID(C1257,3,3)="138","S",""))&amp;IF(MID(C1257,10,1)="D",2,1)&amp;RIGHT(C1257,2)</f>
        <v>Torre de ángulo mayor tipo BC2 (65°)Tipo BC2-3</v>
      </c>
      <c r="E1257" s="140" t="s">
        <v>5072</v>
      </c>
      <c r="F1257" s="141">
        <v>0</v>
      </c>
      <c r="G1257" s="142">
        <f>VLOOKUP(C1257,'[8]Resumen Peso'!$B$1:$D$65536,3,0)*$C$14</f>
        <v>31223.092770524454</v>
      </c>
      <c r="H1257" s="148"/>
      <c r="I1257" s="144"/>
      <c r="J1257" s="111">
        <f>+VLOOKUP(C1257,'[8]Resumen Peso'!$B$1:$D$65536,3,0)</f>
        <v>19386.083887591059</v>
      </c>
      <c r="N1257" s="118"/>
      <c r="O1257" s="118"/>
      <c r="P1257" s="118"/>
      <c r="Q1257" s="118"/>
      <c r="R1257" s="118"/>
    </row>
    <row r="1258" spans="1:18" x14ac:dyDescent="0.2">
      <c r="A1258" s="114"/>
      <c r="B1258" s="139">
        <f t="shared" si="19"/>
        <v>1242</v>
      </c>
      <c r="C1258" s="115" t="s">
        <v>6313</v>
      </c>
      <c r="D1258" s="112" t="str">
        <f>+"Torre de ángulo mayor tipo B"&amp;IF(MID(C1258,3,3)="220","C",IF(MID(C1258,3,3)="138","S",""))&amp;IF(MID(C1258,10,1)="D",2,1)&amp;" (65°)Tipo B"&amp;IF(MID(C1258,3,3)="220","C",IF(MID(C1258,3,3)="138","S",""))&amp;IF(MID(C1258,10,1)="D",2,1)&amp;RIGHT(C1258,2)</f>
        <v>Torre de ángulo mayor tipo BC2 (65°)Tipo BC2±0</v>
      </c>
      <c r="E1258" s="140" t="s">
        <v>5072</v>
      </c>
      <c r="F1258" s="141">
        <v>0</v>
      </c>
      <c r="G1258" s="142">
        <f>VLOOKUP(C1258,'[8]Resumen Peso'!$B$1:$D$65536,3,0)*$C$14</f>
        <v>34769.591058490478</v>
      </c>
      <c r="H1258" s="148"/>
      <c r="I1258" s="144"/>
      <c r="J1258" s="111">
        <f>+VLOOKUP(C1258,'[8]Resumen Peso'!$B$1:$D$65536,3,0)</f>
        <v>21588.066689967771</v>
      </c>
      <c r="N1258" s="118"/>
      <c r="O1258" s="118"/>
      <c r="P1258" s="118"/>
      <c r="Q1258" s="118"/>
      <c r="R1258" s="118"/>
    </row>
    <row r="1259" spans="1:18" x14ac:dyDescent="0.2">
      <c r="A1259" s="114"/>
      <c r="B1259" s="139">
        <f t="shared" si="19"/>
        <v>1243</v>
      </c>
      <c r="C1259" s="115" t="s">
        <v>6314</v>
      </c>
      <c r="D1259" s="112" t="str">
        <f>+"Torre de ángulo mayor tipo B"&amp;IF(MID(C1259,3,3)="220","C",IF(MID(C1259,3,3)="138","S",""))&amp;IF(MID(C1259,10,1)="D",2,1)&amp;" (65°)Tipo B"&amp;IF(MID(C1259,3,3)="220","C",IF(MID(C1259,3,3)="138","S",""))&amp;IF(MID(C1259,10,1)="D",2,1)&amp;RIGHT(C1259,2)</f>
        <v>Torre de ángulo mayor tipo BC2 (65°)Tipo BC2+3</v>
      </c>
      <c r="E1259" s="140" t="s">
        <v>5072</v>
      </c>
      <c r="F1259" s="141">
        <v>0</v>
      </c>
      <c r="G1259" s="142">
        <f>VLOOKUP(C1259,'[8]Resumen Peso'!$B$1:$D$65536,3,0)*$C$14</f>
        <v>38941.941985509344</v>
      </c>
      <c r="H1259" s="148"/>
      <c r="I1259" s="144"/>
      <c r="J1259" s="111">
        <f>+VLOOKUP(C1259,'[8]Resumen Peso'!$B$1:$D$65536,3,0)</f>
        <v>24178.634692763906</v>
      </c>
      <c r="N1259" s="118"/>
      <c r="O1259" s="118"/>
      <c r="P1259" s="118"/>
      <c r="Q1259" s="118"/>
      <c r="R1259" s="118"/>
    </row>
    <row r="1260" spans="1:18" x14ac:dyDescent="0.2">
      <c r="A1260" s="114"/>
      <c r="B1260" s="139">
        <f t="shared" si="19"/>
        <v>1244</v>
      </c>
      <c r="C1260" s="115" t="s">
        <v>6315</v>
      </c>
      <c r="D1260" s="112" t="str">
        <f>+"Torre de anclaje, retención intermedia y terminal (15°) Tipo R"&amp;IF(MID(C1260,3,3)="220","C",IF(MID(C1260,3,3)="138","S",""))&amp;IF(MID(C1260,10,1)="D",2,1)&amp;RIGHT(C1260,2)</f>
        <v>Torre de anclaje, retención intermedia y terminal (15°) Tipo RC2-3</v>
      </c>
      <c r="E1260" s="140" t="s">
        <v>5072</v>
      </c>
      <c r="F1260" s="141">
        <v>0</v>
      </c>
      <c r="G1260" s="142">
        <f>VLOOKUP(C1260,'[8]Resumen Peso'!$B$1:$D$65536,3,0)*$C$14</f>
        <v>40201.74857833163</v>
      </c>
      <c r="H1260" s="148"/>
      <c r="I1260" s="144"/>
      <c r="J1260" s="111">
        <f>+VLOOKUP(C1260,'[8]Resumen Peso'!$B$1:$D$65536,3,0)</f>
        <v>24960.835113141507</v>
      </c>
      <c r="N1260" s="118"/>
      <c r="O1260" s="118"/>
      <c r="P1260" s="118"/>
      <c r="Q1260" s="118"/>
      <c r="R1260" s="118"/>
    </row>
    <row r="1261" spans="1:18" x14ac:dyDescent="0.2">
      <c r="A1261" s="114"/>
      <c r="B1261" s="139">
        <f t="shared" si="19"/>
        <v>1245</v>
      </c>
      <c r="C1261" s="115" t="s">
        <v>6316</v>
      </c>
      <c r="D1261" s="112" t="str">
        <f>+"Torre de anclaje, retención intermedia y terminal (15°) Tipo R"&amp;IF(MID(C1261,3,3)="220","C",IF(MID(C1261,3,3)="138","S",""))&amp;IF(MID(C1261,10,1)="D",2,1)&amp;RIGHT(C1261,2)</f>
        <v>Torre de anclaje, retención intermedia y terminal (15°) Tipo RC2±0</v>
      </c>
      <c r="E1261" s="140" t="s">
        <v>5072</v>
      </c>
      <c r="F1261" s="141">
        <v>0</v>
      </c>
      <c r="G1261" s="142">
        <f>VLOOKUP(C1261,'[8]Resumen Peso'!$B$1:$D$65536,3,0)*$C$14</f>
        <v>44818.002874394231</v>
      </c>
      <c r="H1261" s="148"/>
      <c r="I1261" s="144"/>
      <c r="J1261" s="111">
        <f>+VLOOKUP(C1261,'[8]Resumen Peso'!$B$1:$D$65536,3,0)</f>
        <v>27827.017963368457</v>
      </c>
      <c r="N1261" s="118"/>
      <c r="O1261" s="118"/>
      <c r="P1261" s="118"/>
      <c r="Q1261" s="118"/>
      <c r="R1261" s="118"/>
    </row>
    <row r="1262" spans="1:18" x14ac:dyDescent="0.2">
      <c r="A1262" s="114"/>
      <c r="B1262" s="139">
        <f t="shared" si="19"/>
        <v>1246</v>
      </c>
      <c r="C1262" s="115" t="s">
        <v>6317</v>
      </c>
      <c r="D1262" s="112" t="str">
        <f>+"Torre de anclaje, retención intermedia y terminal (15°) Tipo R"&amp;IF(MID(C1262,3,3)="220","C",IF(MID(C1262,3,3)="138","S",""))&amp;IF(MID(C1262,10,1)="D",2,1)&amp;RIGHT(C1262,2)</f>
        <v>Torre de anclaje, retención intermedia y terminal (15°) Tipo RC2+3</v>
      </c>
      <c r="E1262" s="140" t="s">
        <v>5072</v>
      </c>
      <c r="F1262" s="141">
        <v>0</v>
      </c>
      <c r="G1262" s="142">
        <f>VLOOKUP(C1262,'[8]Resumen Peso'!$B$1:$D$65536,3,0)*$C$14</f>
        <v>49434.257170456833</v>
      </c>
      <c r="H1262" s="148"/>
      <c r="I1262" s="144"/>
      <c r="J1262" s="111">
        <f>+VLOOKUP(C1262,'[8]Resumen Peso'!$B$1:$D$65536,3,0)</f>
        <v>30693.200813595406</v>
      </c>
      <c r="N1262" s="118"/>
      <c r="O1262" s="118"/>
      <c r="P1262" s="118"/>
      <c r="Q1262" s="118"/>
      <c r="R1262" s="118"/>
    </row>
    <row r="1263" spans="1:18" x14ac:dyDescent="0.2">
      <c r="A1263" s="114"/>
      <c r="B1263" s="139">
        <f t="shared" si="19"/>
        <v>1247</v>
      </c>
      <c r="C1263" s="115" t="s">
        <v>6318</v>
      </c>
      <c r="D1263" s="112" t="str">
        <f>+"Torre de suspensión tipo S"&amp;IF(MID(C1263,3,3)="220","C",IF(MID(C1263,3,3)="138","S",""))&amp;IF(MID(C1263,10,1)="D",2,1)&amp;" (5°)Tipo S"&amp;IF(MID(C1263,3,3)="220","C",IF(MID(C1263,3,3)="138","S",""))&amp;IF(MID(C1263,10,1)="D",2,1)&amp;RIGHT(C1263,2)</f>
        <v>Torre de suspensión tipo SC2 (5°)Tipo SC2-6</v>
      </c>
      <c r="E1263" s="140" t="s">
        <v>5072</v>
      </c>
      <c r="F1263" s="141">
        <v>0</v>
      </c>
      <c r="G1263" s="142">
        <f>VLOOKUP(C1263,'[8]Resumen Peso'!$B$1:$D$65536,3,0)*$C$14</f>
        <v>12262.371860180123</v>
      </c>
      <c r="H1263" s="148"/>
      <c r="I1263" s="144"/>
      <c r="J1263" s="111">
        <f>+VLOOKUP(C1263,'[8]Resumen Peso'!$B$1:$D$65536,3,0)</f>
        <v>7613.5753523655467</v>
      </c>
      <c r="N1263" s="118"/>
      <c r="O1263" s="118"/>
      <c r="P1263" s="118"/>
      <c r="Q1263" s="118"/>
      <c r="R1263" s="118"/>
    </row>
    <row r="1264" spans="1:18" x14ac:dyDescent="0.2">
      <c r="A1264" s="114"/>
      <c r="B1264" s="139">
        <f t="shared" si="19"/>
        <v>1248</v>
      </c>
      <c r="C1264" s="115" t="s">
        <v>6319</v>
      </c>
      <c r="D1264" s="112" t="str">
        <f>+"Torre de suspensión tipo S"&amp;IF(MID(C1264,3,3)="220","C",IF(MID(C1264,3,3)="138","S",""))&amp;IF(MID(C1264,10,1)="D",2,1)&amp;" (5°)Tipo S"&amp;IF(MID(C1264,3,3)="220","C",IF(MID(C1264,3,3)="138","S",""))&amp;IF(MID(C1264,10,1)="D",2,1)&amp;RIGHT(C1264,2)</f>
        <v>Torre de suspensión tipo SC2 (5°)Tipo SC2-3</v>
      </c>
      <c r="E1264" s="140" t="s">
        <v>5072</v>
      </c>
      <c r="F1264" s="141">
        <v>0</v>
      </c>
      <c r="G1264" s="142">
        <f>VLOOKUP(C1264,'[8]Resumen Peso'!$B$1:$D$65536,3,0)*$C$14</f>
        <v>14029.920957143022</v>
      </c>
      <c r="H1264" s="148"/>
      <c r="I1264" s="144"/>
      <c r="J1264" s="111">
        <f>+VLOOKUP(C1264,'[8]Resumen Peso'!$B$1:$D$65536,3,0)</f>
        <v>8711.0276554092288</v>
      </c>
      <c r="N1264" s="118"/>
      <c r="O1264" s="118"/>
      <c r="P1264" s="118"/>
      <c r="Q1264" s="118"/>
      <c r="R1264" s="118"/>
    </row>
    <row r="1265" spans="1:18" x14ac:dyDescent="0.2">
      <c r="A1265" s="114"/>
      <c r="B1265" s="139">
        <f t="shared" si="19"/>
        <v>1249</v>
      </c>
      <c r="C1265" s="115" t="s">
        <v>6320</v>
      </c>
      <c r="D1265" s="112" t="str">
        <f>+"Torre de suspensión tipo S"&amp;IF(MID(C1265,3,3)="220","C",IF(MID(C1265,3,3)="138","S",""))&amp;IF(MID(C1265,10,1)="D",2,1)&amp;" (5°)Tipo S"&amp;IF(MID(C1265,3,3)="220","C",IF(MID(C1265,3,3)="138","S",""))&amp;IF(MID(C1265,10,1)="D",2,1)&amp;RIGHT(C1265,2)</f>
        <v>Torre de suspensión tipo SC2 (5°)Tipo SC2±0</v>
      </c>
      <c r="E1265" s="140" t="s">
        <v>5072</v>
      </c>
      <c r="F1265" s="141">
        <v>0</v>
      </c>
      <c r="G1265" s="142">
        <f>VLOOKUP(C1265,'[8]Resumen Peso'!$B$1:$D$65536,3,0)*$C$14</f>
        <v>15781.688365740183</v>
      </c>
      <c r="H1265" s="148"/>
      <c r="I1265" s="144"/>
      <c r="J1265" s="111">
        <f>+VLOOKUP(C1265,'[8]Resumen Peso'!$B$1:$D$65536,3,0)</f>
        <v>9798.6812771757359</v>
      </c>
      <c r="N1265" s="118"/>
      <c r="O1265" s="118"/>
      <c r="P1265" s="118"/>
      <c r="Q1265" s="118"/>
      <c r="R1265" s="118"/>
    </row>
    <row r="1266" spans="1:18" x14ac:dyDescent="0.2">
      <c r="A1266" s="114"/>
      <c r="B1266" s="139">
        <f t="shared" si="19"/>
        <v>1250</v>
      </c>
      <c r="C1266" s="115" t="s">
        <v>6321</v>
      </c>
      <c r="D1266" s="112" t="str">
        <f>+"Torre de suspensión tipo S"&amp;IF(MID(C1266,3,3)="220","C",IF(MID(C1266,3,3)="138","S",""))&amp;IF(MID(C1266,10,1)="D",2,1)&amp;" (5°)Tipo S"&amp;IF(MID(C1266,3,3)="220","C",IF(MID(C1266,3,3)="138","S",""))&amp;IF(MID(C1266,10,1)="D",2,1)&amp;RIGHT(C1266,2)</f>
        <v>Torre de suspensión tipo SC2 (5°)Tipo SC2+3</v>
      </c>
      <c r="E1266" s="140" t="s">
        <v>5072</v>
      </c>
      <c r="F1266" s="141">
        <v>0</v>
      </c>
      <c r="G1266" s="142">
        <f>VLOOKUP(C1266,'[8]Resumen Peso'!$B$1:$D$65536,3,0)*$C$14</f>
        <v>17517.674085971605</v>
      </c>
      <c r="H1266" s="148"/>
      <c r="I1266" s="144"/>
      <c r="J1266" s="111">
        <f>+VLOOKUP(C1266,'[8]Resumen Peso'!$B$1:$D$65536,3,0)</f>
        <v>10876.536217665067</v>
      </c>
      <c r="N1266" s="118"/>
      <c r="O1266" s="118"/>
      <c r="P1266" s="118"/>
      <c r="Q1266" s="118"/>
      <c r="R1266" s="118"/>
    </row>
    <row r="1267" spans="1:18" x14ac:dyDescent="0.2">
      <c r="A1267" s="114"/>
      <c r="B1267" s="139">
        <f t="shared" si="19"/>
        <v>1251</v>
      </c>
      <c r="C1267" s="115" t="s">
        <v>6322</v>
      </c>
      <c r="D1267" s="112" t="str">
        <f>+"Torre de suspensión tipo S"&amp;IF(MID(C1267,3,3)="220","C",IF(MID(C1267,3,3)="138","S",""))&amp;IF(MID(C1267,10,1)="D",2,1)&amp;" (5°)Tipo S"&amp;IF(MID(C1267,3,3)="220","C",IF(MID(C1267,3,3)="138","S",""))&amp;IF(MID(C1267,10,1)="D",2,1)&amp;RIGHT(C1267,2)</f>
        <v>Torre de suspensión tipo SC2 (5°)Tipo SC2+6</v>
      </c>
      <c r="E1267" s="140" t="s">
        <v>5072</v>
      </c>
      <c r="F1267" s="141">
        <v>0</v>
      </c>
      <c r="G1267" s="142">
        <f>VLOOKUP(C1267,'[8]Resumen Peso'!$B$1:$D$65536,3,0)*$C$14</f>
        <v>19253.659806203024</v>
      </c>
      <c r="H1267" s="148"/>
      <c r="I1267" s="144"/>
      <c r="J1267" s="111">
        <f>+VLOOKUP(C1267,'[8]Resumen Peso'!$B$1:$D$65536,3,0)</f>
        <v>11954.391158154398</v>
      </c>
      <c r="N1267" s="118"/>
      <c r="O1267" s="118"/>
      <c r="P1267" s="118"/>
      <c r="Q1267" s="118"/>
      <c r="R1267" s="118"/>
    </row>
    <row r="1268" spans="1:18" x14ac:dyDescent="0.2">
      <c r="A1268" s="114"/>
      <c r="B1268" s="139">
        <f t="shared" si="19"/>
        <v>1252</v>
      </c>
      <c r="C1268" s="115" t="s">
        <v>6323</v>
      </c>
      <c r="D1268" s="112" t="str">
        <f>+"Torre de ángulo menor tipo A"&amp;IF(MID(C1268,3,3)="220","C",IF(MID(C1268,3,3)="138","S",""))&amp;IF(MID(C1268,10,1)="D",2,1)&amp;" (30°)Tipo A"&amp;IF(MID(C1268,3,3)="220","C",IF(MID(C1268,3,3)="138","S",""))&amp;IF(MID(C1268,10,1)="D",2,1)&amp;RIGHT(C1268,2)</f>
        <v>Torre de ángulo menor tipo AC2 (30°)Tipo AC2-3</v>
      </c>
      <c r="E1268" s="140" t="s">
        <v>5072</v>
      </c>
      <c r="F1268" s="141">
        <v>0</v>
      </c>
      <c r="G1268" s="142">
        <f>VLOOKUP(C1268,'[8]Resumen Peso'!$B$1:$D$65536,3,0)*$C$14</f>
        <v>21584.899248213431</v>
      </c>
      <c r="H1268" s="148"/>
      <c r="I1268" s="144"/>
      <c r="J1268" s="111">
        <f>+VLOOKUP(C1268,'[8]Resumen Peso'!$B$1:$D$65536,3,0)</f>
        <v>13401.832759056242</v>
      </c>
      <c r="N1268" s="118"/>
      <c r="O1268" s="118"/>
      <c r="P1268" s="118"/>
      <c r="Q1268" s="118"/>
      <c r="R1268" s="118"/>
    </row>
    <row r="1269" spans="1:18" x14ac:dyDescent="0.2">
      <c r="A1269" s="114"/>
      <c r="B1269" s="139">
        <f t="shared" si="19"/>
        <v>1253</v>
      </c>
      <c r="C1269" s="115" t="s">
        <v>6324</v>
      </c>
      <c r="D1269" s="112" t="str">
        <f>+"Torre de ángulo menor tipo A"&amp;IF(MID(C1269,3,3)="220","C",IF(MID(C1269,3,3)="138","S",""))&amp;IF(MID(C1269,10,1)="D",2,1)&amp;" (30°)Tipo A"&amp;IF(MID(C1269,3,3)="220","C",IF(MID(C1269,3,3)="138","S",""))&amp;IF(MID(C1269,10,1)="D",2,1)&amp;RIGHT(C1269,2)</f>
        <v>Torre de ángulo menor tipo AC2 (30°)Tipo AC2±0</v>
      </c>
      <c r="E1269" s="140" t="s">
        <v>5072</v>
      </c>
      <c r="F1269" s="141">
        <v>0</v>
      </c>
      <c r="G1269" s="142">
        <f>VLOOKUP(C1269,'[8]Resumen Peso'!$B$1:$D$65536,3,0)*$C$14</f>
        <v>23956.602939193595</v>
      </c>
      <c r="H1269" s="148"/>
      <c r="I1269" s="144"/>
      <c r="J1269" s="111">
        <f>+VLOOKUP(C1269,'[8]Resumen Peso'!$B$1:$D$65536,3,0)</f>
        <v>14874.398178752766</v>
      </c>
      <c r="N1269" s="118"/>
      <c r="O1269" s="118"/>
      <c r="P1269" s="118"/>
      <c r="Q1269" s="118"/>
      <c r="R1269" s="118"/>
    </row>
    <row r="1270" spans="1:18" x14ac:dyDescent="0.2">
      <c r="A1270" s="114"/>
      <c r="B1270" s="139">
        <f t="shared" si="19"/>
        <v>1254</v>
      </c>
      <c r="C1270" s="115" t="s">
        <v>6325</v>
      </c>
      <c r="D1270" s="112" t="str">
        <f>+"Torre de ángulo menor tipo A"&amp;IF(MID(C1270,3,3)="220","C",IF(MID(C1270,3,3)="138","S",""))&amp;IF(MID(C1270,10,1)="D",2,1)&amp;" (30°)Tipo A"&amp;IF(MID(C1270,3,3)="220","C",IF(MID(C1270,3,3)="138","S",""))&amp;IF(MID(C1270,10,1)="D",2,1)&amp;RIGHT(C1270,2)</f>
        <v>Torre de ángulo menor tipo AC2 (30°)Tipo AC2+3</v>
      </c>
      <c r="E1270" s="140" t="s">
        <v>5072</v>
      </c>
      <c r="F1270" s="141">
        <v>0</v>
      </c>
      <c r="G1270" s="142">
        <f>VLOOKUP(C1270,'[8]Resumen Peso'!$B$1:$D$65536,3,0)*$C$14</f>
        <v>26328.306630173764</v>
      </c>
      <c r="H1270" s="148"/>
      <c r="I1270" s="144"/>
      <c r="J1270" s="111">
        <f>+VLOOKUP(C1270,'[8]Resumen Peso'!$B$1:$D$65536,3,0)</f>
        <v>16346.963598449291</v>
      </c>
      <c r="N1270" s="118"/>
      <c r="O1270" s="118"/>
      <c r="P1270" s="118"/>
      <c r="Q1270" s="118"/>
      <c r="R1270" s="118"/>
    </row>
    <row r="1271" spans="1:18" x14ac:dyDescent="0.2">
      <c r="A1271" s="114"/>
      <c r="B1271" s="139">
        <f t="shared" si="19"/>
        <v>1255</v>
      </c>
      <c r="C1271" s="115" t="s">
        <v>6326</v>
      </c>
      <c r="D1271" s="112" t="str">
        <f>+"Torre de ángulo mayor tipo B"&amp;IF(MID(C1271,3,3)="220","C",IF(MID(C1271,3,3)="138","S",""))&amp;IF(MID(C1271,10,1)="D",2,1)&amp;" (65°)Tipo B"&amp;IF(MID(C1271,3,3)="220","C",IF(MID(C1271,3,3)="138","S",""))&amp;IF(MID(C1271,10,1)="D",2,1)&amp;RIGHT(C1271,2)</f>
        <v>Torre de ángulo mayor tipo BC2 (65°)Tipo BC2-3</v>
      </c>
      <c r="E1271" s="140" t="s">
        <v>5072</v>
      </c>
      <c r="F1271" s="141">
        <v>0</v>
      </c>
      <c r="G1271" s="142">
        <f>VLOOKUP(C1271,'[8]Resumen Peso'!$B$1:$D$65536,3,0)*$C$14</f>
        <v>29128.641860941985</v>
      </c>
      <c r="H1271" s="148"/>
      <c r="I1271" s="144"/>
      <c r="J1271" s="111">
        <f>+VLOOKUP(C1271,'[8]Resumen Peso'!$B$1:$D$65536,3,0)</f>
        <v>18085.661750360061</v>
      </c>
      <c r="N1271" s="118"/>
      <c r="O1271" s="118"/>
      <c r="P1271" s="118"/>
      <c r="Q1271" s="118"/>
      <c r="R1271" s="118"/>
    </row>
    <row r="1272" spans="1:18" x14ac:dyDescent="0.2">
      <c r="A1272" s="114"/>
      <c r="B1272" s="139">
        <f t="shared" si="19"/>
        <v>1256</v>
      </c>
      <c r="C1272" s="115" t="s">
        <v>6327</v>
      </c>
      <c r="D1272" s="112" t="str">
        <f>+"Torre de ángulo mayor tipo B"&amp;IF(MID(C1272,3,3)="220","C",IF(MID(C1272,3,3)="138","S",""))&amp;IF(MID(C1272,10,1)="D",2,1)&amp;" (65°)Tipo B"&amp;IF(MID(C1272,3,3)="220","C",IF(MID(C1272,3,3)="138","S",""))&amp;IF(MID(C1272,10,1)="D",2,1)&amp;RIGHT(C1272,2)</f>
        <v>Torre de ángulo mayor tipo BC2 (65°)Tipo BC2±0</v>
      </c>
      <c r="E1272" s="140" t="s">
        <v>5072</v>
      </c>
      <c r="F1272" s="141">
        <v>0</v>
      </c>
      <c r="G1272" s="142">
        <f>VLOOKUP(C1272,'[8]Resumen Peso'!$B$1:$D$65536,3,0)*$C$14</f>
        <v>32437.240379668132</v>
      </c>
      <c r="H1272" s="148"/>
      <c r="I1272" s="144"/>
      <c r="J1272" s="111">
        <f>+VLOOKUP(C1272,'[8]Resumen Peso'!$B$1:$D$65536,3,0)</f>
        <v>20139.935134031246</v>
      </c>
      <c r="N1272" s="118"/>
      <c r="O1272" s="118"/>
      <c r="P1272" s="118"/>
      <c r="Q1272" s="118"/>
      <c r="R1272" s="118"/>
    </row>
    <row r="1273" spans="1:18" x14ac:dyDescent="0.2">
      <c r="A1273" s="114"/>
      <c r="B1273" s="139">
        <f t="shared" si="19"/>
        <v>1257</v>
      </c>
      <c r="C1273" s="115" t="s">
        <v>6328</v>
      </c>
      <c r="D1273" s="112" t="str">
        <f>+"Torre de ángulo mayor tipo B"&amp;IF(MID(C1273,3,3)="220","C",IF(MID(C1273,3,3)="138","S",""))&amp;IF(MID(C1273,10,1)="D",2,1)&amp;" (65°)Tipo B"&amp;IF(MID(C1273,3,3)="220","C",IF(MID(C1273,3,3)="138","S",""))&amp;IF(MID(C1273,10,1)="D",2,1)&amp;RIGHT(C1273,2)</f>
        <v>Torre de ángulo mayor tipo BC2 (65°)Tipo BC2+3</v>
      </c>
      <c r="E1273" s="140" t="s">
        <v>5072</v>
      </c>
      <c r="F1273" s="141">
        <v>0</v>
      </c>
      <c r="G1273" s="142">
        <f>VLOOKUP(C1273,'[8]Resumen Peso'!$B$1:$D$65536,3,0)*$C$14</f>
        <v>36329.709225228311</v>
      </c>
      <c r="H1273" s="148"/>
      <c r="I1273" s="144"/>
      <c r="J1273" s="111">
        <f>+VLOOKUP(C1273,'[8]Resumen Peso'!$B$1:$D$65536,3,0)</f>
        <v>22556.727350114998</v>
      </c>
      <c r="N1273" s="118"/>
      <c r="O1273" s="118"/>
      <c r="P1273" s="118"/>
      <c r="Q1273" s="118"/>
      <c r="R1273" s="118"/>
    </row>
    <row r="1274" spans="1:18" x14ac:dyDescent="0.2">
      <c r="A1274" s="114"/>
      <c r="B1274" s="139">
        <f t="shared" si="19"/>
        <v>1258</v>
      </c>
      <c r="C1274" s="115" t="s">
        <v>6329</v>
      </c>
      <c r="D1274" s="112" t="str">
        <f>+"Torre de anclaje, retención intermedia y terminal (15°) Tipo R"&amp;IF(MID(C1274,3,3)="220","C",IF(MID(C1274,3,3)="138","S",""))&amp;IF(MID(C1274,10,1)="D",2,1)&amp;RIGHT(C1274,2)</f>
        <v>Torre de anclaje, retención intermedia y terminal (15°) Tipo RC2-3</v>
      </c>
      <c r="E1274" s="140" t="s">
        <v>5072</v>
      </c>
      <c r="F1274" s="141">
        <v>0</v>
      </c>
      <c r="G1274" s="142">
        <f>VLOOKUP(C1274,'[8]Resumen Peso'!$B$1:$D$65536,3,0)*$C$14</f>
        <v>37505.007755904822</v>
      </c>
      <c r="H1274" s="148"/>
      <c r="I1274" s="144"/>
      <c r="J1274" s="111">
        <f>+VLOOKUP(C1274,'[8]Resumen Peso'!$B$1:$D$65536,3,0)</f>
        <v>23286.457619826349</v>
      </c>
      <c r="N1274" s="118"/>
      <c r="O1274" s="118"/>
      <c r="P1274" s="118"/>
      <c r="Q1274" s="118"/>
      <c r="R1274" s="118"/>
    </row>
    <row r="1275" spans="1:18" x14ac:dyDescent="0.2">
      <c r="A1275" s="114"/>
      <c r="B1275" s="139">
        <f t="shared" si="19"/>
        <v>1259</v>
      </c>
      <c r="C1275" s="115" t="s">
        <v>6330</v>
      </c>
      <c r="D1275" s="112" t="str">
        <f>+"Torre de anclaje, retención intermedia y terminal (15°) Tipo R"&amp;IF(MID(C1275,3,3)="220","C",IF(MID(C1275,3,3)="138","S",""))&amp;IF(MID(C1275,10,1)="D",2,1)&amp;RIGHT(C1275,2)</f>
        <v>Torre de anclaje, retención intermedia y terminal (15°) Tipo RC2±0</v>
      </c>
      <c r="E1275" s="140" t="s">
        <v>5072</v>
      </c>
      <c r="F1275" s="141">
        <v>0</v>
      </c>
      <c r="G1275" s="142">
        <f>VLOOKUP(C1275,'[8]Resumen Peso'!$B$1:$D$65536,3,0)*$C$14</f>
        <v>41811.60284939222</v>
      </c>
      <c r="H1275" s="148"/>
      <c r="I1275" s="144"/>
      <c r="J1275" s="111">
        <f>+VLOOKUP(C1275,'[8]Resumen Peso'!$B$1:$D$65536,3,0)</f>
        <v>25960.376387766275</v>
      </c>
      <c r="N1275" s="118"/>
      <c r="O1275" s="118"/>
      <c r="P1275" s="118"/>
      <c r="Q1275" s="118"/>
      <c r="R1275" s="118"/>
    </row>
    <row r="1276" spans="1:18" x14ac:dyDescent="0.2">
      <c r="A1276" s="114"/>
      <c r="B1276" s="139">
        <f t="shared" si="19"/>
        <v>1260</v>
      </c>
      <c r="C1276" s="115" t="s">
        <v>6331</v>
      </c>
      <c r="D1276" s="112" t="str">
        <f>+"Torre de anclaje, retención intermedia y terminal (15°) Tipo R"&amp;IF(MID(C1276,3,3)="220","C",IF(MID(C1276,3,3)="138","S",""))&amp;IF(MID(C1276,10,1)="D",2,1)&amp;RIGHT(C1276,2)</f>
        <v>Torre de anclaje, retención intermedia y terminal (15°) Tipo RC2+3</v>
      </c>
      <c r="E1276" s="140" t="s">
        <v>5072</v>
      </c>
      <c r="F1276" s="141">
        <v>0</v>
      </c>
      <c r="G1276" s="142">
        <f>VLOOKUP(C1276,'[8]Resumen Peso'!$B$1:$D$65536,3,0)*$C$14</f>
        <v>46118.197942879618</v>
      </c>
      <c r="H1276" s="148"/>
      <c r="I1276" s="144"/>
      <c r="J1276" s="111">
        <f>+VLOOKUP(C1276,'[8]Resumen Peso'!$B$1:$D$65536,3,0)</f>
        <v>28634.295155706201</v>
      </c>
      <c r="N1276" s="118"/>
      <c r="O1276" s="118"/>
      <c r="P1276" s="118"/>
      <c r="Q1276" s="118"/>
      <c r="R1276" s="118"/>
    </row>
    <row r="1277" spans="1:18" x14ac:dyDescent="0.2">
      <c r="A1277" s="114"/>
      <c r="B1277" s="139">
        <f t="shared" si="19"/>
        <v>1261</v>
      </c>
      <c r="C1277" s="115" t="s">
        <v>6332</v>
      </c>
      <c r="D1277" s="112" t="str">
        <f>+"Torre de suspensión tipo S"&amp;IF(MID(C1277,3,3)="220","C",IF(MID(C1277,3,3)="138","S",""))&amp;IF(MID(C1277,10,1)="D",2,1)&amp;" (5°)Tipo S"&amp;IF(MID(C1277,3,3)="220","C",IF(MID(C1277,3,3)="138","S",""))&amp;IF(MID(C1277,10,1)="D",2,1)&amp;RIGHT(C1277,2)</f>
        <v>Torre de suspensión tipo SC2 (5°)Tipo SC2-6</v>
      </c>
      <c r="E1277" s="140" t="s">
        <v>5072</v>
      </c>
      <c r="F1277" s="141">
        <v>0</v>
      </c>
      <c r="G1277" s="142">
        <f>VLOOKUP(C1277,'[8]Resumen Peso'!$B$1:$D$65536,3,0)*$C$14</f>
        <v>10879.226144507031</v>
      </c>
      <c r="H1277" s="148"/>
      <c r="I1277" s="144"/>
      <c r="J1277" s="111">
        <f>+VLOOKUP(C1277,'[8]Resumen Peso'!$B$1:$D$65536,3,0)</f>
        <v>6754.7949916283887</v>
      </c>
      <c r="N1277" s="118"/>
      <c r="O1277" s="118"/>
      <c r="P1277" s="118"/>
      <c r="Q1277" s="118"/>
      <c r="R1277" s="118"/>
    </row>
    <row r="1278" spans="1:18" x14ac:dyDescent="0.2">
      <c r="A1278" s="114"/>
      <c r="B1278" s="139">
        <f t="shared" si="19"/>
        <v>1262</v>
      </c>
      <c r="C1278" s="115" t="s">
        <v>6333</v>
      </c>
      <c r="D1278" s="112" t="str">
        <f>+"Torre de suspensión tipo S"&amp;IF(MID(C1278,3,3)="220","C",IF(MID(C1278,3,3)="138","S",""))&amp;IF(MID(C1278,10,1)="D",2,1)&amp;" (5°)Tipo S"&amp;IF(MID(C1278,3,3)="220","C",IF(MID(C1278,3,3)="138","S",""))&amp;IF(MID(C1278,10,1)="D",2,1)&amp;RIGHT(C1278,2)</f>
        <v>Torre de suspensión tipo SC2 (5°)Tipo SC2-3</v>
      </c>
      <c r="E1278" s="140" t="s">
        <v>5072</v>
      </c>
      <c r="F1278" s="141">
        <v>0</v>
      </c>
      <c r="G1278" s="142">
        <f>VLOOKUP(C1278,'[8]Resumen Peso'!$B$1:$D$65536,3,0)*$C$14</f>
        <v>12447.402886057593</v>
      </c>
      <c r="H1278" s="148"/>
      <c r="I1278" s="144"/>
      <c r="J1278" s="111">
        <f>+VLOOKUP(C1278,'[8]Resumen Peso'!$B$1:$D$65536,3,0)</f>
        <v>7728.4591345658137</v>
      </c>
      <c r="N1278" s="118"/>
      <c r="O1278" s="118"/>
      <c r="P1278" s="118"/>
      <c r="Q1278" s="118"/>
      <c r="R1278" s="118"/>
    </row>
    <row r="1279" spans="1:18" x14ac:dyDescent="0.2">
      <c r="A1279" s="114"/>
      <c r="B1279" s="139">
        <f t="shared" si="19"/>
        <v>1263</v>
      </c>
      <c r="C1279" s="115" t="s">
        <v>6334</v>
      </c>
      <c r="D1279" s="112" t="str">
        <f>+"Torre de suspensión tipo S"&amp;IF(MID(C1279,3,3)="220","C",IF(MID(C1279,3,3)="138","S",""))&amp;IF(MID(C1279,10,1)="D",2,1)&amp;" (5°)Tipo S"&amp;IF(MID(C1279,3,3)="220","C",IF(MID(C1279,3,3)="138","S",""))&amp;IF(MID(C1279,10,1)="D",2,1)&amp;RIGHT(C1279,2)</f>
        <v>Torre de suspensión tipo SC2 (5°)Tipo SC2±0</v>
      </c>
      <c r="E1279" s="140" t="s">
        <v>5072</v>
      </c>
      <c r="F1279" s="141">
        <v>0</v>
      </c>
      <c r="G1279" s="142">
        <f>VLOOKUP(C1279,'[8]Resumen Peso'!$B$1:$D$65536,3,0)*$C$14</f>
        <v>14001.578049558595</v>
      </c>
      <c r="H1279" s="148"/>
      <c r="I1279" s="144"/>
      <c r="J1279" s="111">
        <f>+VLOOKUP(C1279,'[8]Resumen Peso'!$B$1:$D$65536,3,0)</f>
        <v>8693.4298476555832</v>
      </c>
      <c r="N1279" s="118"/>
      <c r="O1279" s="118"/>
      <c r="P1279" s="118"/>
      <c r="Q1279" s="118"/>
      <c r="R1279" s="118"/>
    </row>
    <row r="1280" spans="1:18" x14ac:dyDescent="0.2">
      <c r="A1280" s="114"/>
      <c r="B1280" s="139">
        <f t="shared" si="19"/>
        <v>1264</v>
      </c>
      <c r="C1280" s="115" t="s">
        <v>6335</v>
      </c>
      <c r="D1280" s="112" t="str">
        <f>+"Torre de suspensión tipo S"&amp;IF(MID(C1280,3,3)="220","C",IF(MID(C1280,3,3)="138","S",""))&amp;IF(MID(C1280,10,1)="D",2,1)&amp;" (5°)Tipo S"&amp;IF(MID(C1280,3,3)="220","C",IF(MID(C1280,3,3)="138","S",""))&amp;IF(MID(C1280,10,1)="D",2,1)&amp;RIGHT(C1280,2)</f>
        <v>Torre de suspensión tipo SC2 (5°)Tipo SC2+3</v>
      </c>
      <c r="E1280" s="140" t="s">
        <v>5072</v>
      </c>
      <c r="F1280" s="141">
        <v>0</v>
      </c>
      <c r="G1280" s="142">
        <f>VLOOKUP(C1280,'[8]Resumen Peso'!$B$1:$D$65536,3,0)*$C$14</f>
        <v>15541.751635010041</v>
      </c>
      <c r="H1280" s="148"/>
      <c r="I1280" s="144"/>
      <c r="J1280" s="111">
        <f>+VLOOKUP(C1280,'[8]Resumen Peso'!$B$1:$D$65536,3,0)</f>
        <v>9649.7071308976974</v>
      </c>
      <c r="N1280" s="118"/>
      <c r="O1280" s="118"/>
      <c r="P1280" s="118"/>
      <c r="Q1280" s="118"/>
      <c r="R1280" s="118"/>
    </row>
    <row r="1281" spans="1:18" x14ac:dyDescent="0.2">
      <c r="A1281" s="114"/>
      <c r="B1281" s="139">
        <f t="shared" si="19"/>
        <v>1265</v>
      </c>
      <c r="C1281" s="115" t="s">
        <v>6336</v>
      </c>
      <c r="D1281" s="112" t="str">
        <f>+"Torre de suspensión tipo S"&amp;IF(MID(C1281,3,3)="220","C",IF(MID(C1281,3,3)="138","S",""))&amp;IF(MID(C1281,10,1)="D",2,1)&amp;" (5°)Tipo S"&amp;IF(MID(C1281,3,3)="220","C",IF(MID(C1281,3,3)="138","S",""))&amp;IF(MID(C1281,10,1)="D",2,1)&amp;RIGHT(C1281,2)</f>
        <v>Torre de suspensión tipo SC2 (5°)Tipo SC2+6</v>
      </c>
      <c r="E1281" s="140" t="s">
        <v>5072</v>
      </c>
      <c r="F1281" s="141">
        <v>0</v>
      </c>
      <c r="G1281" s="142">
        <f>VLOOKUP(C1281,'[8]Resumen Peso'!$B$1:$D$65536,3,0)*$C$14</f>
        <v>17081.925220461486</v>
      </c>
      <c r="H1281" s="148"/>
      <c r="I1281" s="144"/>
      <c r="J1281" s="111">
        <f>+VLOOKUP(C1281,'[8]Resumen Peso'!$B$1:$D$65536,3,0)</f>
        <v>10605.984414139812</v>
      </c>
      <c r="N1281" s="118"/>
      <c r="O1281" s="118"/>
      <c r="P1281" s="118"/>
      <c r="Q1281" s="118"/>
      <c r="R1281" s="118"/>
    </row>
    <row r="1282" spans="1:18" x14ac:dyDescent="0.2">
      <c r="A1282" s="114"/>
      <c r="B1282" s="139">
        <f t="shared" si="19"/>
        <v>1266</v>
      </c>
      <c r="C1282" s="115" t="s">
        <v>6337</v>
      </c>
      <c r="D1282" s="112" t="str">
        <f>+"Torre de ángulo menor tipo A"&amp;IF(MID(C1282,3,3)="220","C",IF(MID(C1282,3,3)="138","S",""))&amp;IF(MID(C1282,10,1)="D",2,1)&amp;" (30°)Tipo A"&amp;IF(MID(C1282,3,3)="220","C",IF(MID(C1282,3,3)="138","S",""))&amp;IF(MID(C1282,10,1)="D",2,1)&amp;RIGHT(C1282,2)</f>
        <v>Torre de ángulo menor tipo AC2 (30°)Tipo AC2-3</v>
      </c>
      <c r="E1282" s="140" t="s">
        <v>5072</v>
      </c>
      <c r="F1282" s="141">
        <v>0</v>
      </c>
      <c r="G1282" s="142">
        <f>VLOOKUP(C1282,'[8]Resumen Peso'!$B$1:$D$65536,3,0)*$C$14</f>
        <v>19150.210326786186</v>
      </c>
      <c r="H1282" s="148"/>
      <c r="I1282" s="144"/>
      <c r="J1282" s="111">
        <f>+VLOOKUP(C1282,'[8]Resumen Peso'!$B$1:$D$65536,3,0)</f>
        <v>11890.1604843758</v>
      </c>
      <c r="N1282" s="118"/>
      <c r="O1282" s="118"/>
      <c r="P1282" s="118"/>
      <c r="Q1282" s="118"/>
      <c r="R1282" s="118"/>
    </row>
    <row r="1283" spans="1:18" x14ac:dyDescent="0.2">
      <c r="A1283" s="114"/>
      <c r="B1283" s="139">
        <f t="shared" si="19"/>
        <v>1267</v>
      </c>
      <c r="C1283" s="115" t="s">
        <v>6338</v>
      </c>
      <c r="D1283" s="112" t="str">
        <f>+"Torre de ángulo menor tipo A"&amp;IF(MID(C1283,3,3)="220","C",IF(MID(C1283,3,3)="138","S",""))&amp;IF(MID(C1283,10,1)="D",2,1)&amp;" (30°)Tipo A"&amp;IF(MID(C1283,3,3)="220","C",IF(MID(C1283,3,3)="138","S",""))&amp;IF(MID(C1283,10,1)="D",2,1)&amp;RIGHT(C1283,2)</f>
        <v>Torre de ángulo menor tipo AC2 (30°)Tipo AC2±0</v>
      </c>
      <c r="E1283" s="140" t="s">
        <v>5072</v>
      </c>
      <c r="F1283" s="141">
        <v>0</v>
      </c>
      <c r="G1283" s="142">
        <f>VLOOKUP(C1283,'[8]Resumen Peso'!$B$1:$D$65536,3,0)*$C$14</f>
        <v>21254.395479229948</v>
      </c>
      <c r="H1283" s="148"/>
      <c r="I1283" s="144"/>
      <c r="J1283" s="111">
        <f>+VLOOKUP(C1283,'[8]Resumen Peso'!$B$1:$D$65536,3,0)</f>
        <v>13196.626508741176</v>
      </c>
      <c r="N1283" s="118"/>
      <c r="O1283" s="118"/>
      <c r="P1283" s="118"/>
      <c r="Q1283" s="118"/>
      <c r="R1283" s="118"/>
    </row>
    <row r="1284" spans="1:18" x14ac:dyDescent="0.2">
      <c r="A1284" s="114"/>
      <c r="B1284" s="139">
        <f t="shared" si="19"/>
        <v>1268</v>
      </c>
      <c r="C1284" s="115" t="s">
        <v>6339</v>
      </c>
      <c r="D1284" s="112" t="str">
        <f>+"Torre de ángulo menor tipo A"&amp;IF(MID(C1284,3,3)="220","C",IF(MID(C1284,3,3)="138","S",""))&amp;IF(MID(C1284,10,1)="D",2,1)&amp;" (30°)Tipo A"&amp;IF(MID(C1284,3,3)="220","C",IF(MID(C1284,3,3)="138","S",""))&amp;IF(MID(C1284,10,1)="D",2,1)&amp;RIGHT(C1284,2)</f>
        <v>Torre de ángulo menor tipo AC2 (30°)Tipo AC2+3</v>
      </c>
      <c r="E1284" s="140" t="s">
        <v>5072</v>
      </c>
      <c r="F1284" s="141">
        <v>0</v>
      </c>
      <c r="G1284" s="142">
        <f>VLOOKUP(C1284,'[8]Resumen Peso'!$B$1:$D$65536,3,0)*$C$14</f>
        <v>23358.580631673714</v>
      </c>
      <c r="H1284" s="148"/>
      <c r="I1284" s="144"/>
      <c r="J1284" s="111">
        <f>+VLOOKUP(C1284,'[8]Resumen Peso'!$B$1:$D$65536,3,0)</f>
        <v>14503.092533106552</v>
      </c>
      <c r="N1284" s="118"/>
      <c r="O1284" s="118"/>
      <c r="P1284" s="118"/>
      <c r="Q1284" s="118"/>
      <c r="R1284" s="118"/>
    </row>
    <row r="1285" spans="1:18" x14ac:dyDescent="0.2">
      <c r="A1285" s="114"/>
      <c r="B1285" s="139">
        <f t="shared" si="19"/>
        <v>1269</v>
      </c>
      <c r="C1285" s="115" t="s">
        <v>6340</v>
      </c>
      <c r="D1285" s="112" t="str">
        <f>+"Torre de ángulo mayor tipo B"&amp;IF(MID(C1285,3,3)="220","C",IF(MID(C1285,3,3)="138","S",""))&amp;IF(MID(C1285,10,1)="D",2,1)&amp;" (65°)Tipo B"&amp;IF(MID(C1285,3,3)="220","C",IF(MID(C1285,3,3)="138","S",""))&amp;IF(MID(C1285,10,1)="D",2,1)&amp;RIGHT(C1285,2)</f>
        <v>Torre de ángulo mayor tipo BC2 (65°)Tipo BC2-3</v>
      </c>
      <c r="E1285" s="140" t="s">
        <v>5072</v>
      </c>
      <c r="F1285" s="141">
        <v>0</v>
      </c>
      <c r="G1285" s="142">
        <f>VLOOKUP(C1285,'[8]Resumen Peso'!$B$1:$D$65536,3,0)*$C$14</f>
        <v>25843.049428031863</v>
      </c>
      <c r="H1285" s="148"/>
      <c r="I1285" s="144"/>
      <c r="J1285" s="111">
        <f>+VLOOKUP(C1285,'[8]Resumen Peso'!$B$1:$D$65536,3,0)</f>
        <v>16045.672598966326</v>
      </c>
      <c r="N1285" s="118"/>
      <c r="O1285" s="118"/>
      <c r="P1285" s="118"/>
      <c r="Q1285" s="118"/>
      <c r="R1285" s="118"/>
    </row>
    <row r="1286" spans="1:18" x14ac:dyDescent="0.2">
      <c r="A1286" s="114"/>
      <c r="B1286" s="139">
        <f t="shared" si="19"/>
        <v>1270</v>
      </c>
      <c r="C1286" s="115" t="s">
        <v>6341</v>
      </c>
      <c r="D1286" s="112" t="str">
        <f>+"Torre de ángulo mayor tipo B"&amp;IF(MID(C1286,3,3)="220","C",IF(MID(C1286,3,3)="138","S",""))&amp;IF(MID(C1286,10,1)="D",2,1)&amp;" (65°)Tipo B"&amp;IF(MID(C1286,3,3)="220","C",IF(MID(C1286,3,3)="138","S",""))&amp;IF(MID(C1286,10,1)="D",2,1)&amp;RIGHT(C1286,2)</f>
        <v>Torre de ángulo mayor tipo BC2 (65°)Tipo BC2±0</v>
      </c>
      <c r="E1286" s="140" t="s">
        <v>5072</v>
      </c>
      <c r="F1286" s="141">
        <v>0</v>
      </c>
      <c r="G1286" s="142">
        <f>VLOOKUP(C1286,'[8]Resumen Peso'!$B$1:$D$65536,3,0)*$C$14</f>
        <v>28778.451478877352</v>
      </c>
      <c r="H1286" s="148"/>
      <c r="I1286" s="144"/>
      <c r="J1286" s="111">
        <f>+VLOOKUP(C1286,'[8]Resumen Peso'!$B$1:$D$65536,3,0)</f>
        <v>17868.232292835553</v>
      </c>
      <c r="N1286" s="118"/>
      <c r="O1286" s="118"/>
      <c r="P1286" s="118"/>
      <c r="Q1286" s="118"/>
      <c r="R1286" s="118"/>
    </row>
    <row r="1287" spans="1:18" x14ac:dyDescent="0.2">
      <c r="A1287" s="114"/>
      <c r="B1287" s="139">
        <f t="shared" si="19"/>
        <v>1271</v>
      </c>
      <c r="C1287" s="115" t="s">
        <v>6342</v>
      </c>
      <c r="D1287" s="112" t="str">
        <f>+"Torre de ángulo mayor tipo B"&amp;IF(MID(C1287,3,3)="220","C",IF(MID(C1287,3,3)="138","S",""))&amp;IF(MID(C1287,10,1)="D",2,1)&amp;" (65°)Tipo B"&amp;IF(MID(C1287,3,3)="220","C",IF(MID(C1287,3,3)="138","S",""))&amp;IF(MID(C1287,10,1)="D",2,1)&amp;RIGHT(C1287,2)</f>
        <v>Torre de ángulo mayor tipo BC2 (65°)Tipo BC2+3</v>
      </c>
      <c r="E1287" s="140" t="s">
        <v>5072</v>
      </c>
      <c r="F1287" s="141">
        <v>0</v>
      </c>
      <c r="G1287" s="142">
        <f>VLOOKUP(C1287,'[8]Resumen Peso'!$B$1:$D$65536,3,0)*$C$14</f>
        <v>32231.865656342641</v>
      </c>
      <c r="H1287" s="148"/>
      <c r="I1287" s="144"/>
      <c r="J1287" s="111">
        <f>+VLOOKUP(C1287,'[8]Resumen Peso'!$B$1:$D$65536,3,0)</f>
        <v>20012.420167975823</v>
      </c>
      <c r="N1287" s="118"/>
      <c r="O1287" s="118"/>
      <c r="P1287" s="118"/>
      <c r="Q1287" s="118"/>
      <c r="R1287" s="118"/>
    </row>
    <row r="1288" spans="1:18" x14ac:dyDescent="0.2">
      <c r="A1288" s="114"/>
      <c r="B1288" s="139">
        <f t="shared" si="19"/>
        <v>1272</v>
      </c>
      <c r="C1288" s="115" t="s">
        <v>6343</v>
      </c>
      <c r="D1288" s="112" t="str">
        <f>+"Torre de anclaje, retención intermedia y terminal (15°) Tipo R"&amp;IF(MID(C1288,3,3)="220","C",IF(MID(C1288,3,3)="138","S",""))&amp;IF(MID(C1288,10,1)="D",2,1)&amp;RIGHT(C1288,2)</f>
        <v>Torre de anclaje, retención intermedia y terminal (15°) Tipo RC2-3</v>
      </c>
      <c r="E1288" s="140" t="s">
        <v>5072</v>
      </c>
      <c r="F1288" s="141">
        <v>0</v>
      </c>
      <c r="G1288" s="142">
        <f>VLOOKUP(C1288,'[8]Resumen Peso'!$B$1:$D$65536,3,0)*$C$14</f>
        <v>33274.5952887768</v>
      </c>
      <c r="H1288" s="148"/>
      <c r="I1288" s="144"/>
      <c r="J1288" s="111">
        <f>+VLOOKUP(C1288,'[8]Resumen Peso'!$B$1:$D$65536,3,0)</f>
        <v>20659.839828642132</v>
      </c>
      <c r="N1288" s="118"/>
      <c r="O1288" s="118"/>
      <c r="P1288" s="118"/>
      <c r="Q1288" s="118"/>
      <c r="R1288" s="118"/>
    </row>
    <row r="1289" spans="1:18" x14ac:dyDescent="0.2">
      <c r="A1289" s="114"/>
      <c r="B1289" s="139">
        <f t="shared" si="19"/>
        <v>1273</v>
      </c>
      <c r="C1289" s="115" t="s">
        <v>6344</v>
      </c>
      <c r="D1289" s="112" t="str">
        <f>+"Torre de anclaje, retención intermedia y terminal (15°) Tipo R"&amp;IF(MID(C1289,3,3)="220","C",IF(MID(C1289,3,3)="138","S",""))&amp;IF(MID(C1289,10,1)="D",2,1)&amp;RIGHT(C1289,2)</f>
        <v>Torre de anclaje, retención intermedia y terminal (15°) Tipo RC2±0</v>
      </c>
      <c r="E1289" s="140" t="s">
        <v>5072</v>
      </c>
      <c r="F1289" s="141">
        <v>0</v>
      </c>
      <c r="G1289" s="142">
        <f>VLOOKUP(C1289,'[8]Resumen Peso'!$B$1:$D$65536,3,0)*$C$14</f>
        <v>37095.423956272905</v>
      </c>
      <c r="H1289" s="148"/>
      <c r="I1289" s="144"/>
      <c r="J1289" s="111">
        <f>+VLOOKUP(C1289,'[8]Resumen Peso'!$B$1:$D$65536,3,0)</f>
        <v>23032.151425465028</v>
      </c>
      <c r="N1289" s="118"/>
      <c r="O1289" s="118"/>
      <c r="P1289" s="118"/>
      <c r="Q1289" s="118"/>
      <c r="R1289" s="118"/>
    </row>
    <row r="1290" spans="1:18" x14ac:dyDescent="0.2">
      <c r="A1290" s="114"/>
      <c r="B1290" s="139">
        <f t="shared" si="19"/>
        <v>1274</v>
      </c>
      <c r="C1290" s="115" t="s">
        <v>6345</v>
      </c>
      <c r="D1290" s="112" t="str">
        <f>+"Torre de anclaje, retención intermedia y terminal (15°) Tipo R"&amp;IF(MID(C1290,3,3)="220","C",IF(MID(C1290,3,3)="138","S",""))&amp;IF(MID(C1290,10,1)="D",2,1)&amp;RIGHT(C1290,2)</f>
        <v>Torre de anclaje, retención intermedia y terminal (15°) Tipo RC2+3</v>
      </c>
      <c r="E1290" s="140" t="s">
        <v>5072</v>
      </c>
      <c r="F1290" s="141">
        <v>0</v>
      </c>
      <c r="G1290" s="142">
        <f>VLOOKUP(C1290,'[8]Resumen Peso'!$B$1:$D$65536,3,0)*$C$14</f>
        <v>40916.252623769018</v>
      </c>
      <c r="H1290" s="148"/>
      <c r="I1290" s="144"/>
      <c r="J1290" s="111">
        <f>+VLOOKUP(C1290,'[8]Resumen Peso'!$B$1:$D$65536,3,0)</f>
        <v>25404.463022287924</v>
      </c>
      <c r="N1290" s="118"/>
      <c r="O1290" s="118"/>
      <c r="P1290" s="118"/>
      <c r="Q1290" s="118"/>
      <c r="R1290" s="118"/>
    </row>
    <row r="1291" spans="1:18" x14ac:dyDescent="0.2">
      <c r="A1291" s="114"/>
      <c r="B1291" s="139">
        <f t="shared" si="19"/>
        <v>1275</v>
      </c>
      <c r="C1291" s="115" t="s">
        <v>6346</v>
      </c>
      <c r="D1291" s="112" t="str">
        <f>+"Torre de suspensión tipo S"&amp;IF(MID(C1291,3,3)="220","C",IF(MID(C1291,3,3)="138","S",""))&amp;IF(MID(C1291,10,1)="D",2,1)&amp;" (5°)Tipo S"&amp;IF(MID(C1291,3,3)="220","C",IF(MID(C1291,3,3)="138","S",""))&amp;IF(MID(C1291,10,1)="D",2,1)&amp;RIGHT(C1291,2)</f>
        <v>Torre de suspensión tipo SC2 (5°)Tipo SC2-6</v>
      </c>
      <c r="E1291" s="140" t="s">
        <v>5072</v>
      </c>
      <c r="F1291" s="141">
        <v>0</v>
      </c>
      <c r="G1291" s="142">
        <f>VLOOKUP(C1291,'[8]Resumen Peso'!$B$1:$D$65536,3,0)*$C$14</f>
        <v>10009.609830572994</v>
      </c>
      <c r="H1291" s="148"/>
      <c r="I1291" s="144"/>
      <c r="J1291" s="111">
        <f>+VLOOKUP(C1291,'[8]Resumen Peso'!$B$1:$D$65536,3,0)</f>
        <v>6214.8595362958586</v>
      </c>
      <c r="N1291" s="118"/>
      <c r="O1291" s="118"/>
      <c r="P1291" s="118"/>
      <c r="Q1291" s="118"/>
      <c r="R1291" s="118"/>
    </row>
    <row r="1292" spans="1:18" x14ac:dyDescent="0.2">
      <c r="A1292" s="114"/>
      <c r="B1292" s="139">
        <f t="shared" si="19"/>
        <v>1276</v>
      </c>
      <c r="C1292" s="115" t="s">
        <v>6347</v>
      </c>
      <c r="D1292" s="112" t="str">
        <f>+"Torre de suspensión tipo S"&amp;IF(MID(C1292,3,3)="220","C",IF(MID(C1292,3,3)="138","S",""))&amp;IF(MID(C1292,10,1)="D",2,1)&amp;" (5°)Tipo S"&amp;IF(MID(C1292,3,3)="220","C",IF(MID(C1292,3,3)="138","S",""))&amp;IF(MID(C1292,10,1)="D",2,1)&amp;RIGHT(C1292,2)</f>
        <v>Torre de suspensión tipo SC2 (5°)Tipo SC2-3</v>
      </c>
      <c r="E1292" s="140" t="s">
        <v>5072</v>
      </c>
      <c r="F1292" s="141">
        <v>0</v>
      </c>
      <c r="G1292" s="142">
        <f>VLOOKUP(C1292,'[8]Resumen Peso'!$B$1:$D$65536,3,0)*$C$14</f>
        <v>11452.436472817748</v>
      </c>
      <c r="H1292" s="148"/>
      <c r="I1292" s="144"/>
      <c r="J1292" s="111">
        <f>+VLOOKUP(C1292,'[8]Resumen Peso'!$B$1:$D$65536,3,0)</f>
        <v>7110.6951451312971</v>
      </c>
      <c r="N1292" s="118"/>
      <c r="O1292" s="118"/>
      <c r="P1292" s="118"/>
      <c r="Q1292" s="118"/>
      <c r="R1292" s="118"/>
    </row>
    <row r="1293" spans="1:18" x14ac:dyDescent="0.2">
      <c r="A1293" s="114"/>
      <c r="B1293" s="139">
        <f t="shared" si="19"/>
        <v>1277</v>
      </c>
      <c r="C1293" s="115" t="s">
        <v>6348</v>
      </c>
      <c r="D1293" s="112" t="str">
        <f>+"Torre de suspensión tipo S"&amp;IF(MID(C1293,3,3)="220","C",IF(MID(C1293,3,3)="138","S",""))&amp;IF(MID(C1293,10,1)="D",2,1)&amp;" (5°)Tipo S"&amp;IF(MID(C1293,3,3)="220","C",IF(MID(C1293,3,3)="138","S",""))&amp;IF(MID(C1293,10,1)="D",2,1)&amp;RIGHT(C1293,2)</f>
        <v>Torre de suspensión tipo SC2 (5°)Tipo SC2±0</v>
      </c>
      <c r="E1293" s="140" t="s">
        <v>5072</v>
      </c>
      <c r="F1293" s="141">
        <v>0</v>
      </c>
      <c r="G1293" s="142">
        <f>VLOOKUP(C1293,'[8]Resumen Peso'!$B$1:$D$65536,3,0)*$C$14</f>
        <v>12882.380734328177</v>
      </c>
      <c r="H1293" s="148"/>
      <c r="I1293" s="144"/>
      <c r="J1293" s="111">
        <f>+VLOOKUP(C1293,'[8]Resumen Peso'!$B$1:$D$65536,3,0)</f>
        <v>7998.5322217449911</v>
      </c>
      <c r="N1293" s="118"/>
      <c r="O1293" s="118"/>
      <c r="P1293" s="118"/>
      <c r="Q1293" s="118"/>
      <c r="R1293" s="118"/>
    </row>
    <row r="1294" spans="1:18" x14ac:dyDescent="0.2">
      <c r="A1294" s="114"/>
      <c r="B1294" s="139">
        <f t="shared" si="19"/>
        <v>1278</v>
      </c>
      <c r="C1294" s="115" t="s">
        <v>6349</v>
      </c>
      <c r="D1294" s="112" t="str">
        <f>+"Torre de suspensión tipo S"&amp;IF(MID(C1294,3,3)="220","C",IF(MID(C1294,3,3)="138","S",""))&amp;IF(MID(C1294,10,1)="D",2,1)&amp;" (5°)Tipo S"&amp;IF(MID(C1294,3,3)="220","C",IF(MID(C1294,3,3)="138","S",""))&amp;IF(MID(C1294,10,1)="D",2,1)&amp;RIGHT(C1294,2)</f>
        <v>Torre de suspensión tipo SC2 (5°)Tipo SC2+3</v>
      </c>
      <c r="E1294" s="140" t="s">
        <v>5072</v>
      </c>
      <c r="F1294" s="141">
        <v>0</v>
      </c>
      <c r="G1294" s="142">
        <f>VLOOKUP(C1294,'[8]Resumen Peso'!$B$1:$D$65536,3,0)*$C$14</f>
        <v>14299.442615104277</v>
      </c>
      <c r="H1294" s="148"/>
      <c r="I1294" s="144"/>
      <c r="J1294" s="111">
        <f>+VLOOKUP(C1294,'[8]Resumen Peso'!$B$1:$D$65536,3,0)</f>
        <v>8878.3707661369408</v>
      </c>
      <c r="N1294" s="118"/>
      <c r="O1294" s="118"/>
      <c r="P1294" s="118"/>
      <c r="Q1294" s="118"/>
      <c r="R1294" s="118"/>
    </row>
    <row r="1295" spans="1:18" x14ac:dyDescent="0.2">
      <c r="A1295" s="114"/>
      <c r="B1295" s="139">
        <f t="shared" si="19"/>
        <v>1279</v>
      </c>
      <c r="C1295" s="115" t="s">
        <v>6350</v>
      </c>
      <c r="D1295" s="112" t="str">
        <f>+"Torre de suspensión tipo S"&amp;IF(MID(C1295,3,3)="220","C",IF(MID(C1295,3,3)="138","S",""))&amp;IF(MID(C1295,10,1)="D",2,1)&amp;" (5°)Tipo S"&amp;IF(MID(C1295,3,3)="220","C",IF(MID(C1295,3,3)="138","S",""))&amp;IF(MID(C1295,10,1)="D",2,1)&amp;RIGHT(C1295,2)</f>
        <v>Torre de suspensión tipo SC2 (5°)Tipo SC2+6</v>
      </c>
      <c r="E1295" s="140" t="s">
        <v>5072</v>
      </c>
      <c r="F1295" s="141">
        <v>0</v>
      </c>
      <c r="G1295" s="142">
        <f>VLOOKUP(C1295,'[8]Resumen Peso'!$B$1:$D$65536,3,0)*$C$14</f>
        <v>15716.504495880376</v>
      </c>
      <c r="H1295" s="148"/>
      <c r="I1295" s="144"/>
      <c r="J1295" s="111">
        <f>+VLOOKUP(C1295,'[8]Resumen Peso'!$B$1:$D$65536,3,0)</f>
        <v>9758.2093105288895</v>
      </c>
      <c r="N1295" s="118"/>
      <c r="O1295" s="118"/>
      <c r="P1295" s="118"/>
      <c r="Q1295" s="118"/>
      <c r="R1295" s="118"/>
    </row>
    <row r="1296" spans="1:18" x14ac:dyDescent="0.2">
      <c r="A1296" s="114"/>
      <c r="B1296" s="139">
        <f t="shared" si="19"/>
        <v>1280</v>
      </c>
      <c r="C1296" s="115" t="s">
        <v>6351</v>
      </c>
      <c r="D1296" s="112" t="str">
        <f>+"Torre de ángulo menor tipo A"&amp;IF(MID(C1296,3,3)="220","C",IF(MID(C1296,3,3)="138","S",""))&amp;IF(MID(C1296,10,1)="D",2,1)&amp;" (30°)Tipo A"&amp;IF(MID(C1296,3,3)="220","C",IF(MID(C1296,3,3)="138","S",""))&amp;IF(MID(C1296,10,1)="D",2,1)&amp;RIGHT(C1296,2)</f>
        <v>Torre de ángulo menor tipo AC2 (30°)Tipo AC2-3</v>
      </c>
      <c r="E1296" s="140" t="s">
        <v>5072</v>
      </c>
      <c r="F1296" s="141">
        <v>0</v>
      </c>
      <c r="G1296" s="142">
        <f>VLOOKUP(C1296,'[8]Resumen Peso'!$B$1:$D$65536,3,0)*$C$14</f>
        <v>17619.464013193865</v>
      </c>
      <c r="H1296" s="148"/>
      <c r="I1296" s="144"/>
      <c r="J1296" s="111">
        <f>+VLOOKUP(C1296,'[8]Resumen Peso'!$B$1:$D$65536,3,0)</f>
        <v>10939.736493260616</v>
      </c>
      <c r="N1296" s="118"/>
      <c r="O1296" s="118"/>
      <c r="P1296" s="118"/>
      <c r="Q1296" s="118"/>
      <c r="R1296" s="118"/>
    </row>
    <row r="1297" spans="1:18" x14ac:dyDescent="0.2">
      <c r="A1297" s="114"/>
      <c r="B1297" s="139">
        <f t="shared" si="19"/>
        <v>1281</v>
      </c>
      <c r="C1297" s="115" t="s">
        <v>6352</v>
      </c>
      <c r="D1297" s="112" t="str">
        <f>+"Torre de ángulo menor tipo A"&amp;IF(MID(C1297,3,3)="220","C",IF(MID(C1297,3,3)="138","S",""))&amp;IF(MID(C1297,10,1)="D",2,1)&amp;" (30°)Tipo A"&amp;IF(MID(C1297,3,3)="220","C",IF(MID(C1297,3,3)="138","S",""))&amp;IF(MID(C1297,10,1)="D",2,1)&amp;RIGHT(C1297,2)</f>
        <v>Torre de ángulo menor tipo AC2 (30°)Tipo AC2±0</v>
      </c>
      <c r="E1297" s="140" t="s">
        <v>5072</v>
      </c>
      <c r="F1297" s="141">
        <v>0</v>
      </c>
      <c r="G1297" s="142">
        <f>VLOOKUP(C1297,'[8]Resumen Peso'!$B$1:$D$65536,3,0)*$C$14</f>
        <v>19555.45395471017</v>
      </c>
      <c r="H1297" s="148"/>
      <c r="I1297" s="144"/>
      <c r="J1297" s="111">
        <f>+VLOOKUP(C1297,'[8]Resumen Peso'!$B$1:$D$65536,3,0)</f>
        <v>12141.771912608896</v>
      </c>
      <c r="N1297" s="118"/>
      <c r="O1297" s="118"/>
      <c r="P1297" s="118"/>
      <c r="Q1297" s="118"/>
      <c r="R1297" s="118"/>
    </row>
    <row r="1298" spans="1:18" x14ac:dyDescent="0.2">
      <c r="A1298" s="114"/>
      <c r="B1298" s="139">
        <f t="shared" ref="B1298:B1361" si="20">1+B1297</f>
        <v>1282</v>
      </c>
      <c r="C1298" s="115" t="s">
        <v>6353</v>
      </c>
      <c r="D1298" s="112" t="str">
        <f>+"Torre de ángulo menor tipo A"&amp;IF(MID(C1298,3,3)="220","C",IF(MID(C1298,3,3)="138","S",""))&amp;IF(MID(C1298,10,1)="D",2,1)&amp;" (30°)Tipo A"&amp;IF(MID(C1298,3,3)="220","C",IF(MID(C1298,3,3)="138","S",""))&amp;IF(MID(C1298,10,1)="D",2,1)&amp;RIGHT(C1298,2)</f>
        <v>Torre de ángulo menor tipo AC2 (30°)Tipo AC2+3</v>
      </c>
      <c r="E1298" s="140" t="s">
        <v>5072</v>
      </c>
      <c r="F1298" s="141">
        <v>0</v>
      </c>
      <c r="G1298" s="142">
        <f>VLOOKUP(C1298,'[8]Resumen Peso'!$B$1:$D$65536,3,0)*$C$14</f>
        <v>21491.443896226476</v>
      </c>
      <c r="H1298" s="148"/>
      <c r="I1298" s="144"/>
      <c r="J1298" s="111">
        <f>+VLOOKUP(C1298,'[8]Resumen Peso'!$B$1:$D$65536,3,0)</f>
        <v>13343.807331957176</v>
      </c>
      <c r="N1298" s="118"/>
      <c r="O1298" s="118"/>
      <c r="P1298" s="118"/>
      <c r="Q1298" s="118"/>
      <c r="R1298" s="118"/>
    </row>
    <row r="1299" spans="1:18" x14ac:dyDescent="0.2">
      <c r="A1299" s="114"/>
      <c r="B1299" s="139">
        <f t="shared" si="20"/>
        <v>1283</v>
      </c>
      <c r="C1299" s="115" t="s">
        <v>6354</v>
      </c>
      <c r="D1299" s="112" t="str">
        <f>+"Torre de ángulo mayor tipo B"&amp;IF(MID(C1299,3,3)="220","C",IF(MID(C1299,3,3)="138","S",""))&amp;IF(MID(C1299,10,1)="D",2,1)&amp;" (65°)Tipo B"&amp;IF(MID(C1299,3,3)="220","C",IF(MID(C1299,3,3)="138","S",""))&amp;IF(MID(C1299,10,1)="D",2,1)&amp;RIGHT(C1299,2)</f>
        <v>Torre de ángulo mayor tipo BC2 (65°)Tipo BC2-3</v>
      </c>
      <c r="E1299" s="140" t="s">
        <v>5072</v>
      </c>
      <c r="F1299" s="141">
        <v>0</v>
      </c>
      <c r="G1299" s="142">
        <f>VLOOKUP(C1299,'[8]Resumen Peso'!$B$1:$D$65536,3,0)*$C$14</f>
        <v>23777.32001990046</v>
      </c>
      <c r="H1299" s="148"/>
      <c r="I1299" s="144"/>
      <c r="J1299" s="111">
        <f>+VLOOKUP(C1299,'[8]Resumen Peso'!$B$1:$D$65536,3,0)</f>
        <v>14763.083334365856</v>
      </c>
      <c r="N1299" s="118"/>
      <c r="O1299" s="118"/>
      <c r="P1299" s="118"/>
      <c r="Q1299" s="118"/>
      <c r="R1299" s="118"/>
    </row>
    <row r="1300" spans="1:18" x14ac:dyDescent="0.2">
      <c r="A1300" s="114"/>
      <c r="B1300" s="139">
        <f t="shared" si="20"/>
        <v>1284</v>
      </c>
      <c r="C1300" s="115" t="s">
        <v>6355</v>
      </c>
      <c r="D1300" s="112" t="str">
        <f>+"Torre de ángulo mayor tipo B"&amp;IF(MID(C1300,3,3)="220","C",IF(MID(C1300,3,3)="138","S",""))&amp;IF(MID(C1300,10,1)="D",2,1)&amp;" (65°)Tipo B"&amp;IF(MID(C1300,3,3)="220","C",IF(MID(C1300,3,3)="138","S",""))&amp;IF(MID(C1300,10,1)="D",2,1)&amp;RIGHT(C1300,2)</f>
        <v>Torre de ángulo mayor tipo BC2 (65°)Tipo BC2±0</v>
      </c>
      <c r="E1300" s="140" t="s">
        <v>5072</v>
      </c>
      <c r="F1300" s="141">
        <v>0</v>
      </c>
      <c r="G1300" s="142">
        <f>VLOOKUP(C1300,'[8]Resumen Peso'!$B$1:$D$65536,3,0)*$C$14</f>
        <v>26478.084654677572</v>
      </c>
      <c r="H1300" s="148"/>
      <c r="I1300" s="144"/>
      <c r="J1300" s="111">
        <f>+VLOOKUP(C1300,'[8]Resumen Peso'!$B$1:$D$65536,3,0)</f>
        <v>16439.959169672446</v>
      </c>
      <c r="N1300" s="118"/>
      <c r="O1300" s="118"/>
      <c r="P1300" s="118"/>
      <c r="Q1300" s="118"/>
      <c r="R1300" s="118"/>
    </row>
    <row r="1301" spans="1:18" x14ac:dyDescent="0.2">
      <c r="A1301" s="114"/>
      <c r="B1301" s="139">
        <f t="shared" si="20"/>
        <v>1285</v>
      </c>
      <c r="C1301" s="115" t="s">
        <v>6356</v>
      </c>
      <c r="D1301" s="112" t="str">
        <f>+"Torre de ángulo mayor tipo B"&amp;IF(MID(C1301,3,3)="220","C",IF(MID(C1301,3,3)="138","S",""))&amp;IF(MID(C1301,10,1)="D",2,1)&amp;" (65°)Tipo B"&amp;IF(MID(C1301,3,3)="220","C",IF(MID(C1301,3,3)="138","S",""))&amp;IF(MID(C1301,10,1)="D",2,1)&amp;RIGHT(C1301,2)</f>
        <v>Torre de ángulo mayor tipo BC2 (65°)Tipo BC2+3</v>
      </c>
      <c r="E1301" s="140" t="s">
        <v>5072</v>
      </c>
      <c r="F1301" s="141">
        <v>0</v>
      </c>
      <c r="G1301" s="142">
        <f>VLOOKUP(C1301,'[8]Resumen Peso'!$B$1:$D$65536,3,0)*$C$14</f>
        <v>29655.454813238881</v>
      </c>
      <c r="H1301" s="148"/>
      <c r="I1301" s="144"/>
      <c r="J1301" s="111">
        <f>+VLOOKUP(C1301,'[8]Resumen Peso'!$B$1:$D$65536,3,0)</f>
        <v>18412.75427003314</v>
      </c>
      <c r="N1301" s="118"/>
      <c r="O1301" s="118"/>
      <c r="P1301" s="118"/>
      <c r="Q1301" s="118"/>
      <c r="R1301" s="118"/>
    </row>
    <row r="1302" spans="1:18" x14ac:dyDescent="0.2">
      <c r="A1302" s="114"/>
      <c r="B1302" s="139">
        <f t="shared" si="20"/>
        <v>1286</v>
      </c>
      <c r="C1302" s="115" t="s">
        <v>6357</v>
      </c>
      <c r="D1302" s="112" t="str">
        <f>+"Torre de anclaje, retención intermedia y terminal (15°) Tipo R"&amp;IF(MID(C1302,3,3)="220","C",IF(MID(C1302,3,3)="138","S",""))&amp;IF(MID(C1302,10,1)="D",2,1)&amp;RIGHT(C1302,2)</f>
        <v>Torre de anclaje, retención intermedia y terminal (15°) Tipo RC2-3</v>
      </c>
      <c r="E1302" s="140" t="s">
        <v>5072</v>
      </c>
      <c r="F1302" s="141">
        <v>0</v>
      </c>
      <c r="G1302" s="142">
        <f>VLOOKUP(C1302,'[8]Resumen Peso'!$B$1:$D$65536,3,0)*$C$14</f>
        <v>30614.835254531812</v>
      </c>
      <c r="H1302" s="148"/>
      <c r="I1302" s="144"/>
      <c r="J1302" s="111">
        <f>+VLOOKUP(C1302,'[8]Resumen Peso'!$B$1:$D$65536,3,0)</f>
        <v>19008.423310627881</v>
      </c>
      <c r="N1302" s="118"/>
      <c r="O1302" s="118"/>
      <c r="P1302" s="118"/>
      <c r="Q1302" s="118"/>
      <c r="R1302" s="118"/>
    </row>
    <row r="1303" spans="1:18" x14ac:dyDescent="0.2">
      <c r="A1303" s="114"/>
      <c r="B1303" s="139">
        <f t="shared" si="20"/>
        <v>1287</v>
      </c>
      <c r="C1303" s="115" t="s">
        <v>6358</v>
      </c>
      <c r="D1303" s="112" t="str">
        <f>+"Torre de anclaje, retención intermedia y terminal (15°) Tipo R"&amp;IF(MID(C1303,3,3)="220","C",IF(MID(C1303,3,3)="138","S",""))&amp;IF(MID(C1303,10,1)="D",2,1)&amp;RIGHT(C1303,2)</f>
        <v>Torre de anclaje, retención intermedia y terminal (15°) Tipo RC2±0</v>
      </c>
      <c r="E1303" s="140" t="s">
        <v>5072</v>
      </c>
      <c r="F1303" s="141">
        <v>0</v>
      </c>
      <c r="G1303" s="142">
        <f>VLOOKUP(C1303,'[8]Resumen Peso'!$B$1:$D$65536,3,0)*$C$14</f>
        <v>34130.251119879387</v>
      </c>
      <c r="H1303" s="148"/>
      <c r="I1303" s="144"/>
      <c r="J1303" s="111">
        <f>+VLOOKUP(C1303,'[8]Resumen Peso'!$B$1:$D$65536,3,0)</f>
        <v>21191.107369707781</v>
      </c>
      <c r="N1303" s="118"/>
      <c r="O1303" s="118"/>
      <c r="P1303" s="118"/>
      <c r="Q1303" s="118"/>
      <c r="R1303" s="118"/>
    </row>
    <row r="1304" spans="1:18" x14ac:dyDescent="0.2">
      <c r="A1304" s="114"/>
      <c r="B1304" s="139">
        <f t="shared" si="20"/>
        <v>1288</v>
      </c>
      <c r="C1304" s="115" t="s">
        <v>6359</v>
      </c>
      <c r="D1304" s="112" t="str">
        <f>+"Torre de anclaje, retención intermedia y terminal (15°) Tipo R"&amp;IF(MID(C1304,3,3)="220","C",IF(MID(C1304,3,3)="138","S",""))&amp;IF(MID(C1304,10,1)="D",2,1)&amp;RIGHT(C1304,2)</f>
        <v>Torre de anclaje, retención intermedia y terminal (15°) Tipo RC2+3</v>
      </c>
      <c r="E1304" s="140" t="s">
        <v>5072</v>
      </c>
      <c r="F1304" s="141">
        <v>0</v>
      </c>
      <c r="G1304" s="142">
        <f>VLOOKUP(C1304,'[8]Resumen Peso'!$B$1:$D$65536,3,0)*$C$14</f>
        <v>37645.666985226962</v>
      </c>
      <c r="H1304" s="148"/>
      <c r="I1304" s="144"/>
      <c r="J1304" s="111">
        <f>+VLOOKUP(C1304,'[8]Resumen Peso'!$B$1:$D$65536,3,0)</f>
        <v>23373.791428787681</v>
      </c>
      <c r="N1304" s="118"/>
      <c r="O1304" s="118"/>
      <c r="P1304" s="118"/>
      <c r="Q1304" s="118"/>
      <c r="R1304" s="118"/>
    </row>
    <row r="1305" spans="1:18" x14ac:dyDescent="0.2">
      <c r="A1305" s="114"/>
      <c r="B1305" s="139">
        <f t="shared" si="20"/>
        <v>1289</v>
      </c>
      <c r="C1305" s="115" t="s">
        <v>6360</v>
      </c>
      <c r="D1305" s="112" t="str">
        <f>+"Torre de suspensión tipo S"&amp;IF(MID(C1305,3,3)="220","C",IF(MID(C1305,3,3)="138","S",""))&amp;IF(MID(C1305,10,1)="D",2,1)&amp;" (5°)Tipo S"&amp;IF(MID(C1305,3,3)="220","C",IF(MID(C1305,3,3)="138","S",""))&amp;IF(MID(C1305,10,1)="D",2,1)&amp;RIGHT(C1305,2)</f>
        <v>Torre de suspensión tipo SC1 (5°)Tipo SC1-6</v>
      </c>
      <c r="E1305" s="140" t="s">
        <v>5072</v>
      </c>
      <c r="F1305" s="141">
        <v>0</v>
      </c>
      <c r="G1305" s="142">
        <f>VLOOKUP(C1305,'[8]Resumen Peso'!$B$1:$D$65536,3,0)*$C$14</f>
        <v>8435.1502579813096</v>
      </c>
      <c r="H1305" s="148"/>
      <c r="I1305" s="144"/>
      <c r="J1305" s="111">
        <f>+VLOOKUP(C1305,'[8]Resumen Peso'!$B$1:$D$65536,3,0)</f>
        <v>5237.2944508569999</v>
      </c>
      <c r="N1305" s="118"/>
      <c r="O1305" s="118"/>
      <c r="P1305" s="118"/>
      <c r="Q1305" s="118"/>
      <c r="R1305" s="118"/>
    </row>
    <row r="1306" spans="1:18" x14ac:dyDescent="0.2">
      <c r="A1306" s="114"/>
      <c r="B1306" s="139">
        <f t="shared" si="20"/>
        <v>1290</v>
      </c>
      <c r="C1306" s="115" t="s">
        <v>6361</v>
      </c>
      <c r="D1306" s="112" t="str">
        <f>+"Torre de suspensión tipo S"&amp;IF(MID(C1306,3,3)="220","C",IF(MID(C1306,3,3)="138","S",""))&amp;IF(MID(C1306,10,1)="D",2,1)&amp;" (5°)Tipo S"&amp;IF(MID(C1306,3,3)="220","C",IF(MID(C1306,3,3)="138","S",""))&amp;IF(MID(C1306,10,1)="D",2,1)&amp;RIGHT(C1306,2)</f>
        <v>Torre de suspensión tipo SC1 (5°)Tipo SC1-3</v>
      </c>
      <c r="E1306" s="140" t="s">
        <v>5072</v>
      </c>
      <c r="F1306" s="141">
        <v>0</v>
      </c>
      <c r="G1306" s="142">
        <f>VLOOKUP(C1306,'[8]Resumen Peso'!$B$1:$D$65536,3,0)*$C$14</f>
        <v>9651.0277726452823</v>
      </c>
      <c r="H1306" s="148"/>
      <c r="I1306" s="144"/>
      <c r="J1306" s="111">
        <f>+VLOOKUP(C1306,'[8]Resumen Peso'!$B$1:$D$65536,3,0)</f>
        <v>5992.2197771066576</v>
      </c>
      <c r="N1306" s="118"/>
      <c r="O1306" s="118"/>
      <c r="P1306" s="118"/>
      <c r="Q1306" s="118"/>
      <c r="R1306" s="118"/>
    </row>
    <row r="1307" spans="1:18" x14ac:dyDescent="0.2">
      <c r="A1307" s="114"/>
      <c r="B1307" s="139">
        <f t="shared" si="20"/>
        <v>1291</v>
      </c>
      <c r="C1307" s="115" t="s">
        <v>6362</v>
      </c>
      <c r="D1307" s="112" t="str">
        <f>+"Torre de suspensión tipo S"&amp;IF(MID(C1307,3,3)="220","C",IF(MID(C1307,3,3)="138","S",""))&amp;IF(MID(C1307,10,1)="D",2,1)&amp;" (5°)Tipo S"&amp;IF(MID(C1307,3,3)="220","C",IF(MID(C1307,3,3)="138","S",""))&amp;IF(MID(C1307,10,1)="D",2,1)&amp;RIGHT(C1307,2)</f>
        <v>Torre de suspensión tipo SC1 (5°)Tipo SC1±0</v>
      </c>
      <c r="E1307" s="140" t="s">
        <v>5072</v>
      </c>
      <c r="F1307" s="141">
        <v>0</v>
      </c>
      <c r="G1307" s="142">
        <f>VLOOKUP(C1307,'[8]Resumen Peso'!$B$1:$D$65536,3,0)*$C$14</f>
        <v>10856.049238071184</v>
      </c>
      <c r="H1307" s="148"/>
      <c r="I1307" s="144"/>
      <c r="J1307" s="111">
        <f>+VLOOKUP(C1307,'[8]Resumen Peso'!$B$1:$D$65536,3,0)</f>
        <v>6740.4046986576577</v>
      </c>
      <c r="N1307" s="118"/>
      <c r="O1307" s="118"/>
      <c r="P1307" s="118"/>
      <c r="Q1307" s="118"/>
      <c r="R1307" s="118"/>
    </row>
    <row r="1308" spans="1:18" x14ac:dyDescent="0.2">
      <c r="A1308" s="114"/>
      <c r="B1308" s="139">
        <f t="shared" si="20"/>
        <v>1292</v>
      </c>
      <c r="C1308" s="115" t="s">
        <v>6363</v>
      </c>
      <c r="D1308" s="112" t="str">
        <f>+"Torre de suspensión tipo S"&amp;IF(MID(C1308,3,3)="220","C",IF(MID(C1308,3,3)="138","S",""))&amp;IF(MID(C1308,10,1)="D",2,1)&amp;" (5°)Tipo S"&amp;IF(MID(C1308,3,3)="220","C",IF(MID(C1308,3,3)="138","S",""))&amp;IF(MID(C1308,10,1)="D",2,1)&amp;RIGHT(C1308,2)</f>
        <v>Torre de suspensión tipo SC1 (5°)Tipo SC1+3</v>
      </c>
      <c r="E1308" s="140" t="s">
        <v>5072</v>
      </c>
      <c r="F1308" s="141">
        <v>0</v>
      </c>
      <c r="G1308" s="142">
        <f>VLOOKUP(C1308,'[8]Resumen Peso'!$B$1:$D$65536,3,0)*$C$14</f>
        <v>12050.214654259016</v>
      </c>
      <c r="H1308" s="148"/>
      <c r="I1308" s="144"/>
      <c r="J1308" s="111">
        <f>+VLOOKUP(C1308,'[8]Resumen Peso'!$B$1:$D$65536,3,0)</f>
        <v>7481.8492155100012</v>
      </c>
      <c r="N1308" s="118"/>
      <c r="O1308" s="118"/>
      <c r="P1308" s="118"/>
      <c r="Q1308" s="118"/>
      <c r="R1308" s="118"/>
    </row>
    <row r="1309" spans="1:18" x14ac:dyDescent="0.2">
      <c r="A1309" s="114"/>
      <c r="B1309" s="139">
        <f t="shared" si="20"/>
        <v>1293</v>
      </c>
      <c r="C1309" s="115" t="s">
        <v>6364</v>
      </c>
      <c r="D1309" s="112" t="str">
        <f>+"Torre de suspensión tipo S"&amp;IF(MID(C1309,3,3)="220","C",IF(MID(C1309,3,3)="138","S",""))&amp;IF(MID(C1309,10,1)="D",2,1)&amp;" (5°)Tipo S"&amp;IF(MID(C1309,3,3)="220","C",IF(MID(C1309,3,3)="138","S",""))&amp;IF(MID(C1309,10,1)="D",2,1)&amp;RIGHT(C1309,2)</f>
        <v>Torre de suspensión tipo SC1 (5°)Tipo SC1+6</v>
      </c>
      <c r="E1309" s="140" t="s">
        <v>5072</v>
      </c>
      <c r="F1309" s="141">
        <v>0</v>
      </c>
      <c r="G1309" s="142">
        <f>VLOOKUP(C1309,'[8]Resumen Peso'!$B$1:$D$65536,3,0)*$C$14</f>
        <v>13244.380070446845</v>
      </c>
      <c r="H1309" s="148"/>
      <c r="I1309" s="144"/>
      <c r="J1309" s="111">
        <f>+VLOOKUP(C1309,'[8]Resumen Peso'!$B$1:$D$65536,3,0)</f>
        <v>8223.2937323623428</v>
      </c>
      <c r="N1309" s="118"/>
      <c r="O1309" s="118"/>
      <c r="P1309" s="118"/>
      <c r="Q1309" s="118"/>
      <c r="R1309" s="118"/>
    </row>
    <row r="1310" spans="1:18" x14ac:dyDescent="0.2">
      <c r="A1310" s="114"/>
      <c r="B1310" s="139">
        <f t="shared" si="20"/>
        <v>1294</v>
      </c>
      <c r="C1310" s="115" t="s">
        <v>6365</v>
      </c>
      <c r="D1310" s="112" t="str">
        <f>+"Torre de ángulo menor tipo A"&amp;IF(MID(C1310,3,3)="220","C",IF(MID(C1310,3,3)="138","S",""))&amp;IF(MID(C1310,10,1)="D",2,1)&amp;" (30°)Tipo A"&amp;IF(MID(C1310,3,3)="220","C",IF(MID(C1310,3,3)="138","S",""))&amp;IF(MID(C1310,10,1)="D",2,1)&amp;RIGHT(C1310,2)</f>
        <v>Torre de ángulo menor tipo AC1 (30°)Tipo AC1-3</v>
      </c>
      <c r="E1310" s="140" t="s">
        <v>5072</v>
      </c>
      <c r="F1310" s="141">
        <v>0</v>
      </c>
      <c r="G1310" s="142">
        <f>VLOOKUP(C1310,'[8]Resumen Peso'!$B$1:$D$65536,3,0)*$C$14</f>
        <v>14848.013951796243</v>
      </c>
      <c r="H1310" s="148"/>
      <c r="I1310" s="144"/>
      <c r="J1310" s="111">
        <f>+VLOOKUP(C1310,'[8]Resumen Peso'!$B$1:$D$65536,3,0)</f>
        <v>9218.9728336386543</v>
      </c>
      <c r="N1310" s="118"/>
      <c r="O1310" s="118"/>
      <c r="P1310" s="118"/>
      <c r="Q1310" s="118"/>
      <c r="R1310" s="118"/>
    </row>
    <row r="1311" spans="1:18" x14ac:dyDescent="0.2">
      <c r="A1311" s="114"/>
      <c r="B1311" s="139">
        <f t="shared" si="20"/>
        <v>1295</v>
      </c>
      <c r="C1311" s="115" t="s">
        <v>6366</v>
      </c>
      <c r="D1311" s="112" t="str">
        <f>+"Torre de ángulo menor tipo A"&amp;IF(MID(C1311,3,3)="220","C",IF(MID(C1311,3,3)="138","S",""))&amp;IF(MID(C1311,10,1)="D",2,1)&amp;" (30°)Tipo A"&amp;IF(MID(C1311,3,3)="220","C",IF(MID(C1311,3,3)="138","S",""))&amp;IF(MID(C1311,10,1)="D",2,1)&amp;RIGHT(C1311,2)</f>
        <v>Torre de ángulo menor tipo AC1 (30°)Tipo AC1±0</v>
      </c>
      <c r="E1311" s="140" t="s">
        <v>5072</v>
      </c>
      <c r="F1311" s="141">
        <v>0</v>
      </c>
      <c r="G1311" s="142">
        <f>VLOOKUP(C1311,'[8]Resumen Peso'!$B$1:$D$65536,3,0)*$C$14</f>
        <v>16479.482743392058</v>
      </c>
      <c r="H1311" s="148"/>
      <c r="I1311" s="144"/>
      <c r="J1311" s="111">
        <f>+VLOOKUP(C1311,'[8]Resumen Peso'!$B$1:$D$65536,3,0)</f>
        <v>10231.934332562325</v>
      </c>
      <c r="N1311" s="118"/>
      <c r="O1311" s="118"/>
      <c r="P1311" s="118"/>
      <c r="Q1311" s="118"/>
      <c r="R1311" s="118"/>
    </row>
    <row r="1312" spans="1:18" x14ac:dyDescent="0.2">
      <c r="A1312" s="114"/>
      <c r="B1312" s="139">
        <f t="shared" si="20"/>
        <v>1296</v>
      </c>
      <c r="C1312" s="115" t="s">
        <v>6367</v>
      </c>
      <c r="D1312" s="112" t="str">
        <f>+"Torre de ángulo menor tipo A"&amp;IF(MID(C1312,3,3)="220","C",IF(MID(C1312,3,3)="138","S",""))&amp;IF(MID(C1312,10,1)="D",2,1)&amp;" (30°)Tipo A"&amp;IF(MID(C1312,3,3)="220","C",IF(MID(C1312,3,3)="138","S",""))&amp;IF(MID(C1312,10,1)="D",2,1)&amp;RIGHT(C1312,2)</f>
        <v>Torre de ángulo menor tipo AC1 (30°)Tipo AC1+3</v>
      </c>
      <c r="E1312" s="140" t="s">
        <v>5072</v>
      </c>
      <c r="F1312" s="141">
        <v>0</v>
      </c>
      <c r="G1312" s="142">
        <f>VLOOKUP(C1312,'[8]Resumen Peso'!$B$1:$D$65536,3,0)*$C$14</f>
        <v>18110.951534987871</v>
      </c>
      <c r="H1312" s="148"/>
      <c r="I1312" s="144"/>
      <c r="J1312" s="111">
        <f>+VLOOKUP(C1312,'[8]Resumen Peso'!$B$1:$D$65536,3,0)</f>
        <v>11244.895831485996</v>
      </c>
      <c r="N1312" s="118"/>
      <c r="O1312" s="118"/>
      <c r="P1312" s="118"/>
      <c r="Q1312" s="118"/>
      <c r="R1312" s="118"/>
    </row>
    <row r="1313" spans="1:18" x14ac:dyDescent="0.2">
      <c r="A1313" s="114"/>
      <c r="B1313" s="139">
        <f t="shared" si="20"/>
        <v>1297</v>
      </c>
      <c r="C1313" s="115" t="s">
        <v>6368</v>
      </c>
      <c r="D1313" s="112" t="str">
        <f>+"Torre de ángulo mayor tipo B"&amp;IF(MID(C1313,3,3)="220","C",IF(MID(C1313,3,3)="138","S",""))&amp;IF(MID(C1313,10,1)="D",2,1)&amp;" (65°)Tipo B"&amp;IF(MID(C1313,3,3)="220","C",IF(MID(C1313,3,3)="138","S",""))&amp;IF(MID(C1313,10,1)="D",2,1)&amp;RIGHT(C1313,2)</f>
        <v>Torre de ángulo mayor tipo BC1 (65°)Tipo BC1-3</v>
      </c>
      <c r="E1313" s="140" t="s">
        <v>5072</v>
      </c>
      <c r="F1313" s="141">
        <v>0</v>
      </c>
      <c r="G1313" s="142">
        <f>VLOOKUP(C1313,'[8]Resumen Peso'!$B$1:$D$65536,3,0)*$C$14</f>
        <v>20037.271231828458</v>
      </c>
      <c r="H1313" s="148"/>
      <c r="I1313" s="144"/>
      <c r="J1313" s="111">
        <f>+VLOOKUP(C1313,'[8]Resumen Peso'!$B$1:$D$65536,3,0)</f>
        <v>12440.927099487872</v>
      </c>
      <c r="N1313" s="118"/>
      <c r="O1313" s="118"/>
      <c r="P1313" s="118"/>
      <c r="Q1313" s="118"/>
      <c r="R1313" s="118"/>
    </row>
    <row r="1314" spans="1:18" x14ac:dyDescent="0.2">
      <c r="A1314" s="114"/>
      <c r="B1314" s="139">
        <f t="shared" si="20"/>
        <v>1298</v>
      </c>
      <c r="C1314" s="115" t="s">
        <v>6369</v>
      </c>
      <c r="D1314" s="112" t="str">
        <f>+"Torre de ángulo mayor tipo B"&amp;IF(MID(C1314,3,3)="220","C",IF(MID(C1314,3,3)="138","S",""))&amp;IF(MID(C1314,10,1)="D",2,1)&amp;" (65°)Tipo B"&amp;IF(MID(C1314,3,3)="220","C",IF(MID(C1314,3,3)="138","S",""))&amp;IF(MID(C1314,10,1)="D",2,1)&amp;RIGHT(C1314,2)</f>
        <v>Torre de ángulo mayor tipo BC1 (65°)Tipo BC1±0</v>
      </c>
      <c r="E1314" s="140" t="s">
        <v>5072</v>
      </c>
      <c r="F1314" s="141">
        <v>0</v>
      </c>
      <c r="G1314" s="142">
        <f>VLOOKUP(C1314,'[8]Resumen Peso'!$B$1:$D$65536,3,0)*$C$14</f>
        <v>22313.21963455285</v>
      </c>
      <c r="H1314" s="148"/>
      <c r="I1314" s="144"/>
      <c r="J1314" s="111">
        <f>+VLOOKUP(C1314,'[8]Resumen Peso'!$B$1:$D$65536,3,0)</f>
        <v>13854.039086289389</v>
      </c>
      <c r="N1314" s="118"/>
      <c r="O1314" s="118"/>
      <c r="P1314" s="118"/>
      <c r="Q1314" s="118"/>
      <c r="R1314" s="118"/>
    </row>
    <row r="1315" spans="1:18" x14ac:dyDescent="0.2">
      <c r="A1315" s="114"/>
      <c r="B1315" s="139">
        <f t="shared" si="20"/>
        <v>1299</v>
      </c>
      <c r="C1315" s="115" t="s">
        <v>6370</v>
      </c>
      <c r="D1315" s="112" t="str">
        <f>+"Torre de ángulo mayor tipo B"&amp;IF(MID(C1315,3,3)="220","C",IF(MID(C1315,3,3)="138","S",""))&amp;IF(MID(C1315,10,1)="D",2,1)&amp;" (65°)Tipo B"&amp;IF(MID(C1315,3,3)="220","C",IF(MID(C1315,3,3)="138","S",""))&amp;IF(MID(C1315,10,1)="D",2,1)&amp;RIGHT(C1315,2)</f>
        <v>Torre de ángulo mayor tipo BC1 (65°)Tipo BC1+3</v>
      </c>
      <c r="E1315" s="140" t="s">
        <v>5072</v>
      </c>
      <c r="F1315" s="141">
        <v>0</v>
      </c>
      <c r="G1315" s="142">
        <f>VLOOKUP(C1315,'[8]Resumen Peso'!$B$1:$D$65536,3,0)*$C$14</f>
        <v>24990.805990699191</v>
      </c>
      <c r="H1315" s="148"/>
      <c r="I1315" s="144"/>
      <c r="J1315" s="111">
        <f>+VLOOKUP(C1315,'[8]Resumen Peso'!$B$1:$D$65536,3,0)</f>
        <v>15516.523776644117</v>
      </c>
      <c r="N1315" s="118"/>
      <c r="O1315" s="118"/>
      <c r="P1315" s="118"/>
      <c r="Q1315" s="118"/>
      <c r="R1315" s="118"/>
    </row>
    <row r="1316" spans="1:18" x14ac:dyDescent="0.2">
      <c r="A1316" s="114"/>
      <c r="B1316" s="139">
        <f t="shared" si="20"/>
        <v>1300</v>
      </c>
      <c r="C1316" s="115" t="s">
        <v>6371</v>
      </c>
      <c r="D1316" s="112" t="str">
        <f>+"Torre de anclaje, retención intermedia y terminal (15°) Tipo R"&amp;IF(MID(C1316,3,3)="220","C",IF(MID(C1316,3,3)="138","S",""))&amp;IF(MID(C1316,10,1)="D",2,1)&amp;RIGHT(C1316,2)</f>
        <v>Torre de anclaje, retención intermedia y terminal (15°) Tipo RC1-3</v>
      </c>
      <c r="E1316" s="140" t="s">
        <v>5072</v>
      </c>
      <c r="F1316" s="141">
        <v>0</v>
      </c>
      <c r="G1316" s="142">
        <f>VLOOKUP(C1316,'[8]Resumen Peso'!$B$1:$D$65536,3,0)*$C$14</f>
        <v>25799.280877717942</v>
      </c>
      <c r="H1316" s="148"/>
      <c r="I1316" s="144"/>
      <c r="J1316" s="111">
        <f>+VLOOKUP(C1316,'[8]Resumen Peso'!$B$1:$D$65536,3,0)</f>
        <v>16018.497174857639</v>
      </c>
      <c r="N1316" s="118"/>
      <c r="O1316" s="118"/>
      <c r="P1316" s="118"/>
      <c r="Q1316" s="118"/>
      <c r="R1316" s="118"/>
    </row>
    <row r="1317" spans="1:18" x14ac:dyDescent="0.2">
      <c r="A1317" s="114"/>
      <c r="B1317" s="139">
        <f t="shared" si="20"/>
        <v>1301</v>
      </c>
      <c r="C1317" s="115" t="s">
        <v>6372</v>
      </c>
      <c r="D1317" s="112" t="str">
        <f>+"Torre de anclaje, retención intermedia y terminal (15°) Tipo R"&amp;IF(MID(C1317,3,3)="220","C",IF(MID(C1317,3,3)="138","S",""))&amp;IF(MID(C1317,10,1)="D",2,1)&amp;RIGHT(C1317,2)</f>
        <v>Torre de anclaje, retención intermedia y terminal (15°) Tipo RC1±0</v>
      </c>
      <c r="E1317" s="140" t="s">
        <v>5072</v>
      </c>
      <c r="F1317" s="141">
        <v>0</v>
      </c>
      <c r="G1317" s="142">
        <f>VLOOKUP(C1317,'[8]Resumen Peso'!$B$1:$D$65536,3,0)*$C$14</f>
        <v>28761.740108938622</v>
      </c>
      <c r="H1317" s="148"/>
      <c r="I1317" s="144"/>
      <c r="J1317" s="111">
        <f>+VLOOKUP(C1317,'[8]Resumen Peso'!$B$1:$D$65536,3,0)</f>
        <v>17857.856382227023</v>
      </c>
      <c r="N1317" s="118"/>
      <c r="O1317" s="118"/>
      <c r="P1317" s="118"/>
      <c r="Q1317" s="118"/>
      <c r="R1317" s="118"/>
    </row>
    <row r="1318" spans="1:18" x14ac:dyDescent="0.2">
      <c r="A1318" s="114"/>
      <c r="B1318" s="139">
        <f t="shared" si="20"/>
        <v>1302</v>
      </c>
      <c r="C1318" s="115" t="s">
        <v>6373</v>
      </c>
      <c r="D1318" s="112" t="str">
        <f>+"Torre de anclaje, retención intermedia y terminal (15°) Tipo R"&amp;IF(MID(C1318,3,3)="220","C",IF(MID(C1318,3,3)="138","S",""))&amp;IF(MID(C1318,10,1)="D",2,1)&amp;RIGHT(C1318,2)</f>
        <v>Torre de anclaje, retención intermedia y terminal (15°) Tipo RC1+3</v>
      </c>
      <c r="E1318" s="140" t="s">
        <v>5072</v>
      </c>
      <c r="F1318" s="141">
        <v>0</v>
      </c>
      <c r="G1318" s="142">
        <f>VLOOKUP(C1318,'[8]Resumen Peso'!$B$1:$D$65536,3,0)*$C$14</f>
        <v>31724.199340159299</v>
      </c>
      <c r="H1318" s="148"/>
      <c r="I1318" s="144"/>
      <c r="J1318" s="111">
        <f>+VLOOKUP(C1318,'[8]Resumen Peso'!$B$1:$D$65536,3,0)</f>
        <v>19697.215589596406</v>
      </c>
      <c r="N1318" s="118"/>
      <c r="O1318" s="118"/>
      <c r="P1318" s="118"/>
      <c r="Q1318" s="118"/>
      <c r="R1318" s="118"/>
    </row>
    <row r="1319" spans="1:18" x14ac:dyDescent="0.2">
      <c r="A1319" s="114"/>
      <c r="B1319" s="139">
        <f t="shared" si="20"/>
        <v>1303</v>
      </c>
      <c r="C1319" s="115" t="s">
        <v>6374</v>
      </c>
      <c r="D1319" s="112" t="str">
        <f>+"Torre de suspensión tipo S"&amp;IF(MID(C1319,3,3)="220","C",IF(MID(C1319,3,3)="138","S",""))&amp;IF(MID(C1319,10,1)="D",2,1)&amp;" (5°)Tipo S"&amp;IF(MID(C1319,3,3)="220","C",IF(MID(C1319,3,3)="138","S",""))&amp;IF(MID(C1319,10,1)="D",2,1)&amp;RIGHT(C1319,2)</f>
        <v>Torre de suspensión tipo SC1 (5°)Tipo SC1-6</v>
      </c>
      <c r="E1319" s="140" t="s">
        <v>5072</v>
      </c>
      <c r="F1319" s="141">
        <v>0</v>
      </c>
      <c r="G1319" s="142">
        <f>VLOOKUP(C1319,'[8]Resumen Peso'!$B$1:$D$65536,3,0)*$C$14</f>
        <v>8125.7191842576176</v>
      </c>
      <c r="H1319" s="148"/>
      <c r="I1319" s="144"/>
      <c r="J1319" s="111">
        <f>+VLOOKUP(C1319,'[8]Resumen Peso'!$B$1:$D$65536,3,0)</f>
        <v>5045.1720113305164</v>
      </c>
      <c r="N1319" s="118"/>
      <c r="O1319" s="118"/>
      <c r="P1319" s="118"/>
      <c r="Q1319" s="118"/>
      <c r="R1319" s="118"/>
    </row>
    <row r="1320" spans="1:18" x14ac:dyDescent="0.2">
      <c r="A1320" s="114"/>
      <c r="B1320" s="139">
        <f t="shared" si="20"/>
        <v>1304</v>
      </c>
      <c r="C1320" s="115" t="s">
        <v>6375</v>
      </c>
      <c r="D1320" s="112" t="str">
        <f>+"Torre de suspensión tipo S"&amp;IF(MID(C1320,3,3)="220","C",IF(MID(C1320,3,3)="138","S",""))&amp;IF(MID(C1320,10,1)="D",2,1)&amp;" (5°)Tipo S"&amp;IF(MID(C1320,3,3)="220","C",IF(MID(C1320,3,3)="138","S",""))&amp;IF(MID(C1320,10,1)="D",2,1)&amp;RIGHT(C1320,2)</f>
        <v>Torre de suspensión tipo SC1 (5°)Tipo SC1-3</v>
      </c>
      <c r="E1320" s="140" t="s">
        <v>5072</v>
      </c>
      <c r="F1320" s="141">
        <v>0</v>
      </c>
      <c r="G1320" s="142">
        <f>VLOOKUP(C1320,'[8]Resumen Peso'!$B$1:$D$65536,3,0)*$C$14</f>
        <v>9296.9940216280847</v>
      </c>
      <c r="H1320" s="148"/>
      <c r="I1320" s="144"/>
      <c r="J1320" s="111">
        <f>+VLOOKUP(C1320,'[8]Resumen Peso'!$B$1:$D$65536,3,0)</f>
        <v>5772.4040129637442</v>
      </c>
      <c r="N1320" s="118"/>
      <c r="O1320" s="118"/>
      <c r="P1320" s="118"/>
      <c r="Q1320" s="118"/>
      <c r="R1320" s="118"/>
    </row>
    <row r="1321" spans="1:18" x14ac:dyDescent="0.2">
      <c r="A1321" s="114"/>
      <c r="B1321" s="139">
        <f t="shared" si="20"/>
        <v>1305</v>
      </c>
      <c r="C1321" s="115" t="s">
        <v>6376</v>
      </c>
      <c r="D1321" s="112" t="str">
        <f>+"Torre de suspensión tipo S"&amp;IF(MID(C1321,3,3)="220","C",IF(MID(C1321,3,3)="138","S",""))&amp;IF(MID(C1321,10,1)="D",2,1)&amp;" (5°)Tipo S"&amp;IF(MID(C1321,3,3)="220","C",IF(MID(C1321,3,3)="138","S",""))&amp;IF(MID(C1321,10,1)="D",2,1)&amp;RIGHT(C1321,2)</f>
        <v>Torre de suspensión tipo SC1 (5°)Tipo SC1±0</v>
      </c>
      <c r="E1321" s="140" t="s">
        <v>5072</v>
      </c>
      <c r="F1321" s="141">
        <v>0</v>
      </c>
      <c r="G1321" s="142">
        <f>VLOOKUP(C1321,'[8]Resumen Peso'!$B$1:$D$65536,3,0)*$C$14</f>
        <v>10457.811047950601</v>
      </c>
      <c r="H1321" s="148"/>
      <c r="I1321" s="144"/>
      <c r="J1321" s="111">
        <f>+VLOOKUP(C1321,'[8]Resumen Peso'!$B$1:$D$65536,3,0)</f>
        <v>6493.1428717252466</v>
      </c>
      <c r="N1321" s="118"/>
      <c r="O1321" s="118"/>
      <c r="P1321" s="118"/>
      <c r="Q1321" s="118"/>
      <c r="R1321" s="118"/>
    </row>
    <row r="1322" spans="1:18" x14ac:dyDescent="0.2">
      <c r="A1322" s="114"/>
      <c r="B1322" s="139">
        <f t="shared" si="20"/>
        <v>1306</v>
      </c>
      <c r="C1322" s="115" t="s">
        <v>6377</v>
      </c>
      <c r="D1322" s="112" t="str">
        <f>+"Torre de suspensión tipo S"&amp;IF(MID(C1322,3,3)="220","C",IF(MID(C1322,3,3)="138","S",""))&amp;IF(MID(C1322,10,1)="D",2,1)&amp;" (5°)Tipo S"&amp;IF(MID(C1322,3,3)="220","C",IF(MID(C1322,3,3)="138","S",""))&amp;IF(MID(C1322,10,1)="D",2,1)&amp;RIGHT(C1322,2)</f>
        <v>Torre de suspensión tipo SC1 (5°)Tipo SC1+3</v>
      </c>
      <c r="E1322" s="140" t="s">
        <v>5072</v>
      </c>
      <c r="F1322" s="141">
        <v>0</v>
      </c>
      <c r="G1322" s="142">
        <f>VLOOKUP(C1322,'[8]Resumen Peso'!$B$1:$D$65536,3,0)*$C$14</f>
        <v>11608.170263225169</v>
      </c>
      <c r="H1322" s="148"/>
      <c r="I1322" s="144"/>
      <c r="J1322" s="111">
        <f>+VLOOKUP(C1322,'[8]Resumen Peso'!$B$1:$D$65536,3,0)</f>
        <v>7207.3885876150243</v>
      </c>
      <c r="N1322" s="118"/>
      <c r="O1322" s="118"/>
      <c r="P1322" s="118"/>
      <c r="Q1322" s="118"/>
      <c r="R1322" s="118"/>
    </row>
    <row r="1323" spans="1:18" x14ac:dyDescent="0.2">
      <c r="A1323" s="114"/>
      <c r="B1323" s="139">
        <f t="shared" si="20"/>
        <v>1307</v>
      </c>
      <c r="C1323" s="115" t="s">
        <v>6378</v>
      </c>
      <c r="D1323" s="112" t="str">
        <f>+"Torre de suspensión tipo S"&amp;IF(MID(C1323,3,3)="220","C",IF(MID(C1323,3,3)="138","S",""))&amp;IF(MID(C1323,10,1)="D",2,1)&amp;" (5°)Tipo S"&amp;IF(MID(C1323,3,3)="220","C",IF(MID(C1323,3,3)="138","S",""))&amp;IF(MID(C1323,10,1)="D",2,1)&amp;RIGHT(C1323,2)</f>
        <v>Torre de suspensión tipo SC1 (5°)Tipo SC1+6</v>
      </c>
      <c r="E1323" s="140" t="s">
        <v>5072</v>
      </c>
      <c r="F1323" s="141">
        <v>0</v>
      </c>
      <c r="G1323" s="142">
        <f>VLOOKUP(C1323,'[8]Resumen Peso'!$B$1:$D$65536,3,0)*$C$14</f>
        <v>12758.529478499733</v>
      </c>
      <c r="H1323" s="148"/>
      <c r="I1323" s="144"/>
      <c r="J1323" s="111">
        <f>+VLOOKUP(C1323,'[8]Resumen Peso'!$B$1:$D$65536,3,0)</f>
        <v>7921.6343035048003</v>
      </c>
      <c r="N1323" s="118"/>
      <c r="O1323" s="118"/>
      <c r="P1323" s="118"/>
      <c r="Q1323" s="118"/>
      <c r="R1323" s="118"/>
    </row>
    <row r="1324" spans="1:18" x14ac:dyDescent="0.2">
      <c r="A1324" s="114"/>
      <c r="B1324" s="139">
        <f t="shared" si="20"/>
        <v>1308</v>
      </c>
      <c r="C1324" s="115" t="s">
        <v>6379</v>
      </c>
      <c r="D1324" s="112" t="str">
        <f>+"Torre de ángulo menor tipo A"&amp;IF(MID(C1324,3,3)="220","C",IF(MID(C1324,3,3)="138","S",""))&amp;IF(MID(C1324,10,1)="D",2,1)&amp;" (30°)Tipo A"&amp;IF(MID(C1324,3,3)="220","C",IF(MID(C1324,3,3)="138","S",""))&amp;IF(MID(C1324,10,1)="D",2,1)&amp;RIGHT(C1324,2)</f>
        <v>Torre de ángulo menor tipo AC1 (30°)Tipo AC1-3</v>
      </c>
      <c r="E1324" s="140" t="s">
        <v>5072</v>
      </c>
      <c r="F1324" s="141">
        <v>0</v>
      </c>
      <c r="G1324" s="142">
        <f>VLOOKUP(C1324,'[8]Resumen Peso'!$B$1:$D$65536,3,0)*$C$14</f>
        <v>14303.336410880904</v>
      </c>
      <c r="H1324" s="148"/>
      <c r="I1324" s="144"/>
      <c r="J1324" s="111">
        <f>+VLOOKUP(C1324,'[8]Resumen Peso'!$B$1:$D$65536,3,0)</f>
        <v>8880.788382230312</v>
      </c>
      <c r="N1324" s="118"/>
      <c r="O1324" s="118"/>
      <c r="P1324" s="118"/>
      <c r="Q1324" s="118"/>
      <c r="R1324" s="118"/>
    </row>
    <row r="1325" spans="1:18" x14ac:dyDescent="0.2">
      <c r="A1325" s="114"/>
      <c r="B1325" s="139">
        <f t="shared" si="20"/>
        <v>1309</v>
      </c>
      <c r="C1325" s="115" t="s">
        <v>6380</v>
      </c>
      <c r="D1325" s="112" t="str">
        <f>+"Torre de ángulo menor tipo A"&amp;IF(MID(C1325,3,3)="220","C",IF(MID(C1325,3,3)="138","S",""))&amp;IF(MID(C1325,10,1)="D",2,1)&amp;" (30°)Tipo A"&amp;IF(MID(C1325,3,3)="220","C",IF(MID(C1325,3,3)="138","S",""))&amp;IF(MID(C1325,10,1)="D",2,1)&amp;RIGHT(C1325,2)</f>
        <v>Torre de ángulo menor tipo AC1 (30°)Tipo AC1±0</v>
      </c>
      <c r="E1325" s="140" t="s">
        <v>5072</v>
      </c>
      <c r="F1325" s="141">
        <v>0</v>
      </c>
      <c r="G1325" s="142">
        <f>VLOOKUP(C1325,'[8]Resumen Peso'!$B$1:$D$65536,3,0)*$C$14</f>
        <v>15874.957170789015</v>
      </c>
      <c r="H1325" s="148"/>
      <c r="I1325" s="144"/>
      <c r="J1325" s="111">
        <f>+VLOOKUP(C1325,'[8]Resumen Peso'!$B$1:$D$65536,3,0)</f>
        <v>9856.5908792789251</v>
      </c>
      <c r="N1325" s="118"/>
      <c r="O1325" s="118"/>
      <c r="P1325" s="118"/>
      <c r="Q1325" s="118"/>
      <c r="R1325" s="118"/>
    </row>
    <row r="1326" spans="1:18" x14ac:dyDescent="0.2">
      <c r="A1326" s="114"/>
      <c r="B1326" s="139">
        <f t="shared" si="20"/>
        <v>1310</v>
      </c>
      <c r="C1326" s="115" t="s">
        <v>6381</v>
      </c>
      <c r="D1326" s="112" t="str">
        <f>+"Torre de ángulo menor tipo A"&amp;IF(MID(C1326,3,3)="220","C",IF(MID(C1326,3,3)="138","S",""))&amp;IF(MID(C1326,10,1)="D",2,1)&amp;" (30°)Tipo A"&amp;IF(MID(C1326,3,3)="220","C",IF(MID(C1326,3,3)="138","S",""))&amp;IF(MID(C1326,10,1)="D",2,1)&amp;RIGHT(C1326,2)</f>
        <v>Torre de ángulo menor tipo AC1 (30°)Tipo AC1+3</v>
      </c>
      <c r="E1326" s="140" t="s">
        <v>5072</v>
      </c>
      <c r="F1326" s="141">
        <v>0</v>
      </c>
      <c r="G1326" s="142">
        <f>VLOOKUP(C1326,'[8]Resumen Peso'!$B$1:$D$65536,3,0)*$C$14</f>
        <v>17446.577930697127</v>
      </c>
      <c r="H1326" s="148"/>
      <c r="I1326" s="144"/>
      <c r="J1326" s="111">
        <f>+VLOOKUP(C1326,'[8]Resumen Peso'!$B$1:$D$65536,3,0)</f>
        <v>10832.393376327538</v>
      </c>
      <c r="N1326" s="118"/>
      <c r="O1326" s="118"/>
      <c r="P1326" s="118"/>
      <c r="Q1326" s="118"/>
      <c r="R1326" s="118"/>
    </row>
    <row r="1327" spans="1:18" x14ac:dyDescent="0.2">
      <c r="A1327" s="114"/>
      <c r="B1327" s="139">
        <f t="shared" si="20"/>
        <v>1311</v>
      </c>
      <c r="C1327" s="115" t="s">
        <v>6382</v>
      </c>
      <c r="D1327" s="112" t="str">
        <f>+"Torre de ángulo mayor tipo B"&amp;IF(MID(C1327,3,3)="220","C",IF(MID(C1327,3,3)="138","S",""))&amp;IF(MID(C1327,10,1)="D",2,1)&amp;" (65°)Tipo B"&amp;IF(MID(C1327,3,3)="220","C",IF(MID(C1327,3,3)="138","S",""))&amp;IF(MID(C1327,10,1)="D",2,1)&amp;RIGHT(C1327,2)</f>
        <v>Torre de ángulo mayor tipo BC1 (65°)Tipo BC1-3</v>
      </c>
      <c r="E1327" s="140" t="s">
        <v>5072</v>
      </c>
      <c r="F1327" s="141">
        <v>0</v>
      </c>
      <c r="G1327" s="142">
        <f>VLOOKUP(C1327,'[8]Resumen Peso'!$B$1:$D$65536,3,0)*$C$14</f>
        <v>19302.233424304999</v>
      </c>
      <c r="H1327" s="148"/>
      <c r="I1327" s="144"/>
      <c r="J1327" s="111">
        <f>+VLOOKUP(C1327,'[8]Resumen Peso'!$B$1:$D$65536,3,0)</f>
        <v>11984.549997388212</v>
      </c>
      <c r="N1327" s="118"/>
      <c r="O1327" s="118"/>
      <c r="P1327" s="118"/>
      <c r="Q1327" s="118"/>
      <c r="R1327" s="118"/>
    </row>
    <row r="1328" spans="1:18" x14ac:dyDescent="0.2">
      <c r="A1328" s="114"/>
      <c r="B1328" s="139">
        <f t="shared" si="20"/>
        <v>1312</v>
      </c>
      <c r="C1328" s="115" t="s">
        <v>6383</v>
      </c>
      <c r="D1328" s="112" t="str">
        <f>+"Torre de ángulo mayor tipo B"&amp;IF(MID(C1328,3,3)="220","C",IF(MID(C1328,3,3)="138","S",""))&amp;IF(MID(C1328,10,1)="D",2,1)&amp;" (65°)Tipo B"&amp;IF(MID(C1328,3,3)="220","C",IF(MID(C1328,3,3)="138","S",""))&amp;IF(MID(C1328,10,1)="D",2,1)&amp;RIGHT(C1328,2)</f>
        <v>Torre de ángulo mayor tipo BC1 (65°)Tipo BC1±0</v>
      </c>
      <c r="E1328" s="140" t="s">
        <v>5072</v>
      </c>
      <c r="F1328" s="141">
        <v>0</v>
      </c>
      <c r="G1328" s="142">
        <f>VLOOKUP(C1328,'[8]Resumen Peso'!$B$1:$D$65536,3,0)*$C$14</f>
        <v>21494.692009248331</v>
      </c>
      <c r="H1328" s="148"/>
      <c r="I1328" s="144"/>
      <c r="J1328" s="111">
        <f>+VLOOKUP(C1328,'[8]Resumen Peso'!$B$1:$D$65536,3,0)</f>
        <v>13345.824050543666</v>
      </c>
      <c r="N1328" s="118"/>
      <c r="O1328" s="118"/>
      <c r="P1328" s="118"/>
      <c r="Q1328" s="118"/>
      <c r="R1328" s="118"/>
    </row>
    <row r="1329" spans="1:18" x14ac:dyDescent="0.2">
      <c r="A1329" s="114"/>
      <c r="B1329" s="139">
        <f t="shared" si="20"/>
        <v>1313</v>
      </c>
      <c r="C1329" s="115" t="s">
        <v>6384</v>
      </c>
      <c r="D1329" s="112" t="str">
        <f>+"Torre de ángulo mayor tipo B"&amp;IF(MID(C1329,3,3)="220","C",IF(MID(C1329,3,3)="138","S",""))&amp;IF(MID(C1329,10,1)="D",2,1)&amp;" (65°)Tipo B"&amp;IF(MID(C1329,3,3)="220","C",IF(MID(C1329,3,3)="138","S",""))&amp;IF(MID(C1329,10,1)="D",2,1)&amp;RIGHT(C1329,2)</f>
        <v>Torre de ángulo mayor tipo BC1 (65°)Tipo BC1+3</v>
      </c>
      <c r="E1329" s="140" t="s">
        <v>5072</v>
      </c>
      <c r="F1329" s="141">
        <v>0</v>
      </c>
      <c r="G1329" s="142">
        <f>VLOOKUP(C1329,'[8]Resumen Peso'!$B$1:$D$65536,3,0)*$C$14</f>
        <v>24074.055050358129</v>
      </c>
      <c r="H1329" s="148"/>
      <c r="I1329" s="144"/>
      <c r="J1329" s="111">
        <f>+VLOOKUP(C1329,'[8]Resumen Peso'!$B$1:$D$65536,3,0)</f>
        <v>14947.322936608907</v>
      </c>
      <c r="N1329" s="118"/>
      <c r="O1329" s="118"/>
      <c r="P1329" s="118"/>
      <c r="Q1329" s="118"/>
      <c r="R1329" s="118"/>
    </row>
    <row r="1330" spans="1:18" x14ac:dyDescent="0.2">
      <c r="A1330" s="114"/>
      <c r="B1330" s="139">
        <f t="shared" si="20"/>
        <v>1314</v>
      </c>
      <c r="C1330" s="115" t="s">
        <v>6385</v>
      </c>
      <c r="D1330" s="112" t="str">
        <f>+"Torre de anclaje, retención intermedia y terminal (15°) Tipo R"&amp;IF(MID(C1330,3,3)="220","C",IF(MID(C1330,3,3)="138","S",""))&amp;IF(MID(C1330,10,1)="D",2,1)&amp;RIGHT(C1330,2)</f>
        <v>Torre de anclaje, retención intermedia y terminal (15°) Tipo RC1-3</v>
      </c>
      <c r="E1330" s="140" t="s">
        <v>5072</v>
      </c>
      <c r="F1330" s="141">
        <v>0</v>
      </c>
      <c r="G1330" s="142">
        <f>VLOOKUP(C1330,'[8]Resumen Peso'!$B$1:$D$65536,3,0)*$C$14</f>
        <v>24852.872225929226</v>
      </c>
      <c r="H1330" s="148"/>
      <c r="I1330" s="144"/>
      <c r="J1330" s="111">
        <f>+VLOOKUP(C1330,'[8]Resumen Peso'!$B$1:$D$65536,3,0)</f>
        <v>15430.882179432256</v>
      </c>
      <c r="N1330" s="118"/>
      <c r="O1330" s="118"/>
      <c r="P1330" s="118"/>
      <c r="Q1330" s="118"/>
      <c r="R1330" s="118"/>
    </row>
    <row r="1331" spans="1:18" x14ac:dyDescent="0.2">
      <c r="A1331" s="114"/>
      <c r="B1331" s="139">
        <f t="shared" si="20"/>
        <v>1315</v>
      </c>
      <c r="C1331" s="115" t="s">
        <v>6386</v>
      </c>
      <c r="D1331" s="112" t="str">
        <f>+"Torre de anclaje, retención intermedia y terminal (15°) Tipo R"&amp;IF(MID(C1331,3,3)="220","C",IF(MID(C1331,3,3)="138","S",""))&amp;IF(MID(C1331,10,1)="D",2,1)&amp;RIGHT(C1331,2)</f>
        <v>Torre de anclaje, retención intermedia y terminal (15°) Tipo RC1±0</v>
      </c>
      <c r="E1331" s="140" t="s">
        <v>5072</v>
      </c>
      <c r="F1331" s="141">
        <v>0</v>
      </c>
      <c r="G1331" s="142">
        <f>VLOOKUP(C1331,'[8]Resumen Peso'!$B$1:$D$65536,3,0)*$C$14</f>
        <v>27706.657999921095</v>
      </c>
      <c r="H1331" s="148"/>
      <c r="I1331" s="144"/>
      <c r="J1331" s="111">
        <f>+VLOOKUP(C1331,'[8]Resumen Peso'!$B$1:$D$65536,3,0)</f>
        <v>17202.767201150786</v>
      </c>
      <c r="N1331" s="118"/>
      <c r="O1331" s="118"/>
      <c r="P1331" s="118"/>
      <c r="Q1331" s="118"/>
      <c r="R1331" s="118"/>
    </row>
    <row r="1332" spans="1:18" x14ac:dyDescent="0.2">
      <c r="A1332" s="114"/>
      <c r="B1332" s="139">
        <f t="shared" si="20"/>
        <v>1316</v>
      </c>
      <c r="C1332" s="115" t="s">
        <v>6387</v>
      </c>
      <c r="D1332" s="112" t="str">
        <f>+"Torre de anclaje, retención intermedia y terminal (15°) Tipo R"&amp;IF(MID(C1332,3,3)="220","C",IF(MID(C1332,3,3)="138","S",""))&amp;IF(MID(C1332,10,1)="D",2,1)&amp;RIGHT(C1332,2)</f>
        <v>Torre de anclaje, retención intermedia y terminal (15°) Tipo RC1+3</v>
      </c>
      <c r="E1332" s="140" t="s">
        <v>5072</v>
      </c>
      <c r="F1332" s="141">
        <v>0</v>
      </c>
      <c r="G1332" s="142">
        <f>VLOOKUP(C1332,'[8]Resumen Peso'!$B$1:$D$65536,3,0)*$C$14</f>
        <v>30560.443773912972</v>
      </c>
      <c r="H1332" s="148"/>
      <c r="I1332" s="144"/>
      <c r="J1332" s="111">
        <f>+VLOOKUP(C1332,'[8]Resumen Peso'!$B$1:$D$65536,3,0)</f>
        <v>18974.652222869317</v>
      </c>
      <c r="N1332" s="118"/>
      <c r="O1332" s="118"/>
      <c r="P1332" s="118"/>
      <c r="Q1332" s="118"/>
      <c r="R1332" s="118"/>
    </row>
    <row r="1333" spans="1:18" x14ac:dyDescent="0.2">
      <c r="A1333" s="114"/>
      <c r="B1333" s="139">
        <f t="shared" si="20"/>
        <v>1317</v>
      </c>
      <c r="C1333" s="115" t="s">
        <v>6388</v>
      </c>
      <c r="D1333" s="112" t="str">
        <f>+"Torre de suspensión tipo S"&amp;IF(MID(C1333,3,3)="220","C",IF(MID(C1333,3,3)="138","S",""))&amp;IF(MID(C1333,10,1)="D",2,1)&amp;" (5°)Tipo S"&amp;IF(MID(C1333,3,3)="220","C",IF(MID(C1333,3,3)="138","S",""))&amp;IF(MID(C1333,10,1)="D",2,1)&amp;RIGHT(C1333,2)</f>
        <v>Torre de suspensión tipo SC1 (5°)Tipo SC1-6</v>
      </c>
      <c r="E1333" s="140" t="s">
        <v>5072</v>
      </c>
      <c r="F1333" s="141">
        <v>0</v>
      </c>
      <c r="G1333" s="142">
        <f>VLOOKUP(C1333,'[8]Resumen Peso'!$B$1:$D$65536,3,0)*$C$14</f>
        <v>8763.6830557740559</v>
      </c>
      <c r="H1333" s="148"/>
      <c r="I1333" s="144"/>
      <c r="J1333" s="111">
        <f>+VLOOKUP(C1333,'[8]Resumen Peso'!$B$1:$D$65536,3,0)</f>
        <v>5441.2769462697433</v>
      </c>
      <c r="N1333" s="118"/>
      <c r="O1333" s="118"/>
      <c r="P1333" s="118"/>
      <c r="Q1333" s="118"/>
      <c r="R1333" s="118"/>
    </row>
    <row r="1334" spans="1:18" x14ac:dyDescent="0.2">
      <c r="A1334" s="114"/>
      <c r="B1334" s="139">
        <f t="shared" si="20"/>
        <v>1318</v>
      </c>
      <c r="C1334" s="115" t="s">
        <v>6389</v>
      </c>
      <c r="D1334" s="112" t="str">
        <f>+"Torre de suspensión tipo S"&amp;IF(MID(C1334,3,3)="220","C",IF(MID(C1334,3,3)="138","S",""))&amp;IF(MID(C1334,10,1)="D",2,1)&amp;" (5°)Tipo S"&amp;IF(MID(C1334,3,3)="220","C",IF(MID(C1334,3,3)="138","S",""))&amp;IF(MID(C1334,10,1)="D",2,1)&amp;RIGHT(C1334,2)</f>
        <v>Torre de suspensión tipo SC1 (5°)Tipo SC1-3</v>
      </c>
      <c r="E1334" s="140" t="s">
        <v>5072</v>
      </c>
      <c r="F1334" s="141">
        <v>0</v>
      </c>
      <c r="G1334" s="142">
        <f>VLOOKUP(C1334,'[8]Resumen Peso'!$B$1:$D$65536,3,0)*$C$14</f>
        <v>10026.916649399145</v>
      </c>
      <c r="H1334" s="148"/>
      <c r="I1334" s="144"/>
      <c r="J1334" s="111">
        <f>+VLOOKUP(C1334,'[8]Resumen Peso'!$B$1:$D$65536,3,0)</f>
        <v>6225.605154741058</v>
      </c>
      <c r="N1334" s="118"/>
      <c r="O1334" s="118"/>
      <c r="P1334" s="118"/>
      <c r="Q1334" s="118"/>
      <c r="R1334" s="118"/>
    </row>
    <row r="1335" spans="1:18" x14ac:dyDescent="0.2">
      <c r="A1335" s="114"/>
      <c r="B1335" s="139">
        <f t="shared" si="20"/>
        <v>1319</v>
      </c>
      <c r="C1335" s="115" t="s">
        <v>6390</v>
      </c>
      <c r="D1335" s="112" t="str">
        <f>+"Torre de suspensión tipo S"&amp;IF(MID(C1335,3,3)="220","C",IF(MID(C1335,3,3)="138","S",""))&amp;IF(MID(C1335,10,1)="D",2,1)&amp;" (5°)Tipo S"&amp;IF(MID(C1335,3,3)="220","C",IF(MID(C1335,3,3)="138","S",""))&amp;IF(MID(C1335,10,1)="D",2,1)&amp;RIGHT(C1335,2)</f>
        <v>Torre de suspensión tipo SC1 (5°)Tipo SC1±0</v>
      </c>
      <c r="E1335" s="140" t="s">
        <v>5072</v>
      </c>
      <c r="F1335" s="141">
        <v>0</v>
      </c>
      <c r="G1335" s="142">
        <f>VLOOKUP(C1335,'[8]Resumen Peso'!$B$1:$D$65536,3,0)*$C$14</f>
        <v>11278.871371652582</v>
      </c>
      <c r="H1335" s="148"/>
      <c r="I1335" s="144"/>
      <c r="J1335" s="111">
        <f>+VLOOKUP(C1335,'[8]Resumen Peso'!$B$1:$D$65536,3,0)</f>
        <v>7002.9304327795926</v>
      </c>
      <c r="N1335" s="118"/>
      <c r="O1335" s="118"/>
      <c r="P1335" s="118"/>
      <c r="Q1335" s="118"/>
      <c r="R1335" s="118"/>
    </row>
    <row r="1336" spans="1:18" x14ac:dyDescent="0.2">
      <c r="A1336" s="114"/>
      <c r="B1336" s="139">
        <f t="shared" si="20"/>
        <v>1320</v>
      </c>
      <c r="C1336" s="115" t="s">
        <v>6391</v>
      </c>
      <c r="D1336" s="112" t="str">
        <f>+"Torre de suspensión tipo S"&amp;IF(MID(C1336,3,3)="220","C",IF(MID(C1336,3,3)="138","S",""))&amp;IF(MID(C1336,10,1)="D",2,1)&amp;" (5°)Tipo S"&amp;IF(MID(C1336,3,3)="220","C",IF(MID(C1336,3,3)="138","S",""))&amp;IF(MID(C1336,10,1)="D",2,1)&amp;RIGHT(C1336,2)</f>
        <v>Torre de suspensión tipo SC1 (5°)Tipo SC1+3</v>
      </c>
      <c r="E1336" s="140" t="s">
        <v>5072</v>
      </c>
      <c r="F1336" s="141">
        <v>0</v>
      </c>
      <c r="G1336" s="142">
        <f>VLOOKUP(C1336,'[8]Resumen Peso'!$B$1:$D$65536,3,0)*$C$14</f>
        <v>12519.547222534366</v>
      </c>
      <c r="H1336" s="148"/>
      <c r="I1336" s="144"/>
      <c r="J1336" s="111">
        <f>+VLOOKUP(C1336,'[8]Resumen Peso'!$B$1:$D$65536,3,0)</f>
        <v>7773.2527803853482</v>
      </c>
      <c r="N1336" s="118"/>
      <c r="O1336" s="118"/>
      <c r="P1336" s="118"/>
      <c r="Q1336" s="118"/>
      <c r="R1336" s="118"/>
    </row>
    <row r="1337" spans="1:18" x14ac:dyDescent="0.2">
      <c r="A1337" s="114"/>
      <c r="B1337" s="139">
        <f t="shared" si="20"/>
        <v>1321</v>
      </c>
      <c r="C1337" s="115" t="s">
        <v>6392</v>
      </c>
      <c r="D1337" s="112" t="str">
        <f>+"Torre de suspensión tipo S"&amp;IF(MID(C1337,3,3)="220","C",IF(MID(C1337,3,3)="138","S",""))&amp;IF(MID(C1337,10,1)="D",2,1)&amp;" (5°)Tipo S"&amp;IF(MID(C1337,3,3)="220","C",IF(MID(C1337,3,3)="138","S",""))&amp;IF(MID(C1337,10,1)="D",2,1)&amp;RIGHT(C1337,2)</f>
        <v>Torre de suspensión tipo SC1 (5°)Tipo SC1+6</v>
      </c>
      <c r="E1337" s="140" t="s">
        <v>5072</v>
      </c>
      <c r="F1337" s="141">
        <v>0</v>
      </c>
      <c r="G1337" s="142">
        <f>VLOOKUP(C1337,'[8]Resumen Peso'!$B$1:$D$65536,3,0)*$C$14</f>
        <v>13760.223073416148</v>
      </c>
      <c r="H1337" s="148"/>
      <c r="I1337" s="144"/>
      <c r="J1337" s="111">
        <f>+VLOOKUP(C1337,'[8]Resumen Peso'!$B$1:$D$65536,3,0)</f>
        <v>8543.5751279911019</v>
      </c>
      <c r="N1337" s="118"/>
      <c r="O1337" s="118"/>
      <c r="P1337" s="118"/>
      <c r="Q1337" s="118"/>
      <c r="R1337" s="118"/>
    </row>
    <row r="1338" spans="1:18" x14ac:dyDescent="0.2">
      <c r="A1338" s="114"/>
      <c r="B1338" s="139">
        <f t="shared" si="20"/>
        <v>1322</v>
      </c>
      <c r="C1338" s="115" t="s">
        <v>6393</v>
      </c>
      <c r="D1338" s="112" t="str">
        <f>+"Torre de ángulo menor tipo A"&amp;IF(MID(C1338,3,3)="220","C",IF(MID(C1338,3,3)="138","S",""))&amp;IF(MID(C1338,10,1)="D",2,1)&amp;" (30°)Tipo A"&amp;IF(MID(C1338,3,3)="220","C",IF(MID(C1338,3,3)="138","S",""))&amp;IF(MID(C1338,10,1)="D",2,1)&amp;RIGHT(C1338,2)</f>
        <v>Torre de ángulo menor tipo AC1 (30°)Tipo AC1-3</v>
      </c>
      <c r="E1338" s="140" t="s">
        <v>5072</v>
      </c>
      <c r="F1338" s="141">
        <v>0</v>
      </c>
      <c r="G1338" s="142">
        <f>VLOOKUP(C1338,'[8]Resumen Peso'!$B$1:$D$65536,3,0)*$C$14</f>
        <v>15426.315394693927</v>
      </c>
      <c r="H1338" s="148"/>
      <c r="I1338" s="144"/>
      <c r="J1338" s="111">
        <f>+VLOOKUP(C1338,'[8]Resumen Peso'!$B$1:$D$65536,3,0)</f>
        <v>9578.03400566044</v>
      </c>
      <c r="N1338" s="118"/>
      <c r="O1338" s="118"/>
      <c r="P1338" s="118"/>
      <c r="Q1338" s="118"/>
      <c r="R1338" s="118"/>
    </row>
    <row r="1339" spans="1:18" x14ac:dyDescent="0.2">
      <c r="A1339" s="114"/>
      <c r="B1339" s="139">
        <f t="shared" si="20"/>
        <v>1323</v>
      </c>
      <c r="C1339" s="115" t="s">
        <v>6394</v>
      </c>
      <c r="D1339" s="112" t="str">
        <f>+"Torre de ángulo menor tipo A"&amp;IF(MID(C1339,3,3)="220","C",IF(MID(C1339,3,3)="138","S",""))&amp;IF(MID(C1339,10,1)="D",2,1)&amp;" (30°)Tipo A"&amp;IF(MID(C1339,3,3)="220","C",IF(MID(C1339,3,3)="138","S",""))&amp;IF(MID(C1339,10,1)="D",2,1)&amp;RIGHT(C1339,2)</f>
        <v>Torre de ángulo menor tipo AC1 (30°)Tipo AC1±0</v>
      </c>
      <c r="E1339" s="140" t="s">
        <v>5072</v>
      </c>
      <c r="F1339" s="141">
        <v>0</v>
      </c>
      <c r="G1339" s="142">
        <f>VLOOKUP(C1339,'[8]Resumen Peso'!$B$1:$D$65536,3,0)*$C$14</f>
        <v>17121.326742168621</v>
      </c>
      <c r="H1339" s="148"/>
      <c r="I1339" s="144"/>
      <c r="J1339" s="111">
        <f>+VLOOKUP(C1339,'[8]Resumen Peso'!$B$1:$D$65536,3,0)</f>
        <v>10630.448396959422</v>
      </c>
      <c r="N1339" s="118"/>
      <c r="O1339" s="118"/>
      <c r="P1339" s="118"/>
      <c r="Q1339" s="118"/>
      <c r="R1339" s="118"/>
    </row>
    <row r="1340" spans="1:18" x14ac:dyDescent="0.2">
      <c r="A1340" s="114"/>
      <c r="B1340" s="139">
        <f t="shared" si="20"/>
        <v>1324</v>
      </c>
      <c r="C1340" s="115" t="s">
        <v>6395</v>
      </c>
      <c r="D1340" s="112" t="str">
        <f>+"Torre de ángulo menor tipo A"&amp;IF(MID(C1340,3,3)="220","C",IF(MID(C1340,3,3)="138","S",""))&amp;IF(MID(C1340,10,1)="D",2,1)&amp;" (30°)Tipo A"&amp;IF(MID(C1340,3,3)="220","C",IF(MID(C1340,3,3)="138","S",""))&amp;IF(MID(C1340,10,1)="D",2,1)&amp;RIGHT(C1340,2)</f>
        <v>Torre de ángulo menor tipo AC1 (30°)Tipo AC1+3</v>
      </c>
      <c r="E1340" s="140" t="s">
        <v>5072</v>
      </c>
      <c r="F1340" s="141">
        <v>0</v>
      </c>
      <c r="G1340" s="142">
        <f>VLOOKUP(C1340,'[8]Resumen Peso'!$B$1:$D$65536,3,0)*$C$14</f>
        <v>18816.338089643312</v>
      </c>
      <c r="H1340" s="148"/>
      <c r="I1340" s="144"/>
      <c r="J1340" s="111">
        <f>+VLOOKUP(C1340,'[8]Resumen Peso'!$B$1:$D$65536,3,0)</f>
        <v>11682.862788258404</v>
      </c>
      <c r="N1340" s="118"/>
      <c r="O1340" s="118"/>
      <c r="P1340" s="118"/>
      <c r="Q1340" s="118"/>
      <c r="R1340" s="118"/>
    </row>
    <row r="1341" spans="1:18" x14ac:dyDescent="0.2">
      <c r="A1341" s="114"/>
      <c r="B1341" s="139">
        <f t="shared" si="20"/>
        <v>1325</v>
      </c>
      <c r="C1341" s="115" t="s">
        <v>6396</v>
      </c>
      <c r="D1341" s="112" t="str">
        <f>+"Torre de ángulo mayor tipo B"&amp;IF(MID(C1341,3,3)="220","C",IF(MID(C1341,3,3)="138","S",""))&amp;IF(MID(C1341,10,1)="D",2,1)&amp;" (65°)Tipo B"&amp;IF(MID(C1341,3,3)="220","C",IF(MID(C1341,3,3)="138","S",""))&amp;IF(MID(C1341,10,1)="D",2,1)&amp;RIGHT(C1341,2)</f>
        <v>Torre de ángulo mayor tipo BC1 (65°)Tipo BC1-3</v>
      </c>
      <c r="E1341" s="140" t="s">
        <v>5072</v>
      </c>
      <c r="F1341" s="141">
        <v>0</v>
      </c>
      <c r="G1341" s="142">
        <f>VLOOKUP(C1341,'[8]Resumen Peso'!$B$1:$D$65536,3,0)*$C$14</f>
        <v>20817.684215188889</v>
      </c>
      <c r="H1341" s="148"/>
      <c r="I1341" s="144"/>
      <c r="J1341" s="111">
        <f>+VLOOKUP(C1341,'[8]Resumen Peso'!$B$1:$D$65536,3,0)</f>
        <v>12925.477162275787</v>
      </c>
      <c r="N1341" s="118"/>
      <c r="O1341" s="118"/>
      <c r="P1341" s="118"/>
      <c r="Q1341" s="118"/>
      <c r="R1341" s="118"/>
    </row>
    <row r="1342" spans="1:18" x14ac:dyDescent="0.2">
      <c r="A1342" s="114"/>
      <c r="B1342" s="139">
        <f t="shared" si="20"/>
        <v>1326</v>
      </c>
      <c r="C1342" s="115" t="s">
        <v>6397</v>
      </c>
      <c r="D1342" s="112" t="str">
        <f>+"Torre de ángulo mayor tipo B"&amp;IF(MID(C1342,3,3)="220","C",IF(MID(C1342,3,3)="138","S",""))&amp;IF(MID(C1342,10,1)="D",2,1)&amp;" (65°)Tipo B"&amp;IF(MID(C1342,3,3)="220","C",IF(MID(C1342,3,3)="138","S",""))&amp;IF(MID(C1342,10,1)="D",2,1)&amp;RIGHT(C1342,2)</f>
        <v>Torre de ángulo mayor tipo BC1 (65°)Tipo BC1±0</v>
      </c>
      <c r="E1342" s="140" t="s">
        <v>5072</v>
      </c>
      <c r="F1342" s="141">
        <v>0</v>
      </c>
      <c r="G1342" s="142">
        <f>VLOOKUP(C1342,'[8]Resumen Peso'!$B$1:$D$65536,3,0)*$C$14</f>
        <v>23182.276408896312</v>
      </c>
      <c r="H1342" s="148"/>
      <c r="I1342" s="144"/>
      <c r="J1342" s="111">
        <f>+VLOOKUP(C1342,'[8]Resumen Peso'!$B$1:$D$65536,3,0)</f>
        <v>14393.627129483059</v>
      </c>
      <c r="N1342" s="118"/>
      <c r="O1342" s="118"/>
      <c r="P1342" s="118"/>
      <c r="Q1342" s="118"/>
      <c r="R1342" s="118"/>
    </row>
    <row r="1343" spans="1:18" x14ac:dyDescent="0.2">
      <c r="A1343" s="114"/>
      <c r="B1343" s="139">
        <f t="shared" si="20"/>
        <v>1327</v>
      </c>
      <c r="C1343" s="115" t="s">
        <v>6398</v>
      </c>
      <c r="D1343" s="112" t="str">
        <f>+"Torre de ángulo mayor tipo B"&amp;IF(MID(C1343,3,3)="220","C",IF(MID(C1343,3,3)="138","S",""))&amp;IF(MID(C1343,10,1)="D",2,1)&amp;" (65°)Tipo B"&amp;IF(MID(C1343,3,3)="220","C",IF(MID(C1343,3,3)="138","S",""))&amp;IF(MID(C1343,10,1)="D",2,1)&amp;RIGHT(C1343,2)</f>
        <v>Torre de ángulo mayor tipo BC1 (65°)Tipo BC1+3</v>
      </c>
      <c r="E1343" s="140" t="s">
        <v>5072</v>
      </c>
      <c r="F1343" s="141">
        <v>0</v>
      </c>
      <c r="G1343" s="142">
        <f>VLOOKUP(C1343,'[8]Resumen Peso'!$B$1:$D$65536,3,0)*$C$14</f>
        <v>25964.149577963875</v>
      </c>
      <c r="H1343" s="148"/>
      <c r="I1343" s="144"/>
      <c r="J1343" s="111">
        <f>+VLOOKUP(C1343,'[8]Resumen Peso'!$B$1:$D$65536,3,0)</f>
        <v>16120.862385021028</v>
      </c>
      <c r="N1343" s="118"/>
      <c r="O1343" s="118"/>
      <c r="P1343" s="118"/>
      <c r="Q1343" s="118"/>
      <c r="R1343" s="118"/>
    </row>
    <row r="1344" spans="1:18" x14ac:dyDescent="0.2">
      <c r="A1344" s="114"/>
      <c r="B1344" s="139">
        <f t="shared" si="20"/>
        <v>1328</v>
      </c>
      <c r="C1344" s="115" t="s">
        <v>6399</v>
      </c>
      <c r="D1344" s="112" t="str">
        <f>+"Torre de anclaje, retención intermedia y terminal (15°) Tipo R"&amp;IF(MID(C1344,3,3)="220","C",IF(MID(C1344,3,3)="138","S",""))&amp;IF(MID(C1344,10,1)="D",2,1)&amp;RIGHT(C1344,2)</f>
        <v>Torre de anclaje, retención intermedia y terminal (15°) Tipo RC1-3</v>
      </c>
      <c r="E1344" s="140" t="s">
        <v>5072</v>
      </c>
      <c r="F1344" s="141">
        <v>0</v>
      </c>
      <c r="G1344" s="142">
        <f>VLOOKUP(C1344,'[8]Resumen Peso'!$B$1:$D$65536,3,0)*$C$14</f>
        <v>26804.112999087411</v>
      </c>
      <c r="H1344" s="148"/>
      <c r="I1344" s="144"/>
      <c r="J1344" s="111">
        <f>+VLOOKUP(C1344,'[8]Resumen Peso'!$B$1:$D$65536,3,0)</f>
        <v>16642.386676803584</v>
      </c>
      <c r="N1344" s="118"/>
      <c r="O1344" s="118"/>
      <c r="P1344" s="118"/>
      <c r="Q1344" s="118"/>
      <c r="R1344" s="118"/>
    </row>
    <row r="1345" spans="1:18" x14ac:dyDescent="0.2">
      <c r="A1345" s="114"/>
      <c r="B1345" s="139">
        <f t="shared" si="20"/>
        <v>1329</v>
      </c>
      <c r="C1345" s="115" t="s">
        <v>6400</v>
      </c>
      <c r="D1345" s="112" t="str">
        <f>+"Torre de anclaje, retención intermedia y terminal (15°) Tipo R"&amp;IF(MID(C1345,3,3)="220","C",IF(MID(C1345,3,3)="138","S",""))&amp;IF(MID(C1345,10,1)="D",2,1)&amp;RIGHT(C1345,2)</f>
        <v>Torre de anclaje, retención intermedia y terminal (15°) Tipo RC1±0</v>
      </c>
      <c r="E1345" s="140" t="s">
        <v>5072</v>
      </c>
      <c r="F1345" s="141">
        <v>0</v>
      </c>
      <c r="G1345" s="142">
        <f>VLOOKUP(C1345,'[8]Resumen Peso'!$B$1:$D$65536,3,0)*$C$14</f>
        <v>29881.954291067348</v>
      </c>
      <c r="H1345" s="148"/>
      <c r="I1345" s="144"/>
      <c r="J1345" s="111">
        <f>+VLOOKUP(C1345,'[8]Resumen Peso'!$B$1:$D$65536,3,0)</f>
        <v>18553.385369903663</v>
      </c>
      <c r="N1345" s="118"/>
      <c r="O1345" s="118"/>
      <c r="P1345" s="118"/>
      <c r="Q1345" s="118"/>
      <c r="R1345" s="118"/>
    </row>
    <row r="1346" spans="1:18" x14ac:dyDescent="0.2">
      <c r="A1346" s="114"/>
      <c r="B1346" s="139">
        <f t="shared" si="20"/>
        <v>1330</v>
      </c>
      <c r="C1346" s="115" t="s">
        <v>6401</v>
      </c>
      <c r="D1346" s="112" t="str">
        <f>+"Torre de anclaje, retención intermedia y terminal (15°) Tipo R"&amp;IF(MID(C1346,3,3)="220","C",IF(MID(C1346,3,3)="138","S",""))&amp;IF(MID(C1346,10,1)="D",2,1)&amp;RIGHT(C1346,2)</f>
        <v>Torre de anclaje, retención intermedia y terminal (15°) Tipo RC1+3</v>
      </c>
      <c r="E1346" s="140" t="s">
        <v>5072</v>
      </c>
      <c r="F1346" s="141">
        <v>0</v>
      </c>
      <c r="G1346" s="142">
        <f>VLOOKUP(C1346,'[8]Resumen Peso'!$B$1:$D$65536,3,0)*$C$14</f>
        <v>32959.795583047286</v>
      </c>
      <c r="H1346" s="148"/>
      <c r="I1346" s="144"/>
      <c r="J1346" s="111">
        <f>+VLOOKUP(C1346,'[8]Resumen Peso'!$B$1:$D$65536,3,0)</f>
        <v>20464.384063003741</v>
      </c>
      <c r="N1346" s="118"/>
      <c r="O1346" s="118"/>
      <c r="P1346" s="118"/>
      <c r="Q1346" s="118"/>
      <c r="R1346" s="118"/>
    </row>
    <row r="1347" spans="1:18" x14ac:dyDescent="0.2">
      <c r="A1347" s="114"/>
      <c r="B1347" s="139">
        <f t="shared" si="20"/>
        <v>1331</v>
      </c>
      <c r="C1347" s="115" t="s">
        <v>6402</v>
      </c>
      <c r="D1347" s="112" t="str">
        <f>+"Torre de suspensión tipo S"&amp;IF(MID(C1347,3,3)="220","C",IF(MID(C1347,3,3)="138","S",""))&amp;IF(MID(C1347,10,1)="D",2,1)&amp;" (5°)Tipo S"&amp;IF(MID(C1347,3,3)="220","C",IF(MID(C1347,3,3)="138","S",""))&amp;IF(MID(C1347,10,1)="D",2,1)&amp;RIGHT(C1347,2)</f>
        <v>Torre de suspensión tipo SC1 (5°)Tipo SC1-6</v>
      </c>
      <c r="E1347" s="140" t="s">
        <v>5072</v>
      </c>
      <c r="F1347" s="141">
        <v>0</v>
      </c>
      <c r="G1347" s="142">
        <f>VLOOKUP(C1347,'[8]Resumen Peso'!$B$1:$D$65536,3,0)*$C$14</f>
        <v>6360.1183192868712</v>
      </c>
      <c r="H1347" s="148"/>
      <c r="I1347" s="144"/>
      <c r="J1347" s="111">
        <f>+VLOOKUP(C1347,'[8]Resumen Peso'!$B$1:$D$65536,3,0)</f>
        <v>3948.9293446643051</v>
      </c>
      <c r="N1347" s="118"/>
      <c r="O1347" s="118"/>
      <c r="P1347" s="118"/>
      <c r="Q1347" s="118"/>
      <c r="R1347" s="118"/>
    </row>
    <row r="1348" spans="1:18" x14ac:dyDescent="0.2">
      <c r="A1348" s="114"/>
      <c r="B1348" s="139">
        <f t="shared" si="20"/>
        <v>1332</v>
      </c>
      <c r="C1348" s="115" t="s">
        <v>6403</v>
      </c>
      <c r="D1348" s="112" t="str">
        <f>+"Torre de suspensión tipo S"&amp;IF(MID(C1348,3,3)="220","C",IF(MID(C1348,3,3)="138","S",""))&amp;IF(MID(C1348,10,1)="D",2,1)&amp;" (5°)Tipo S"&amp;IF(MID(C1348,3,3)="220","C",IF(MID(C1348,3,3)="138","S",""))&amp;IF(MID(C1348,10,1)="D",2,1)&amp;RIGHT(C1348,2)</f>
        <v>Torre de suspensión tipo SC1 (5°)Tipo SC1-3</v>
      </c>
      <c r="E1348" s="140" t="s">
        <v>5072</v>
      </c>
      <c r="F1348" s="141">
        <v>0</v>
      </c>
      <c r="G1348" s="142">
        <f>VLOOKUP(C1348,'[8]Resumen Peso'!$B$1:$D$65536,3,0)*$C$14</f>
        <v>7276.8921310759688</v>
      </c>
      <c r="H1348" s="148"/>
      <c r="I1348" s="144"/>
      <c r="J1348" s="111">
        <f>+VLOOKUP(C1348,'[8]Resumen Peso'!$B$1:$D$65536,3,0)</f>
        <v>4518.1443853366372</v>
      </c>
      <c r="N1348" s="118"/>
      <c r="O1348" s="118"/>
      <c r="P1348" s="118"/>
      <c r="Q1348" s="118"/>
      <c r="R1348" s="118"/>
    </row>
    <row r="1349" spans="1:18" x14ac:dyDescent="0.2">
      <c r="A1349" s="114"/>
      <c r="B1349" s="139">
        <f t="shared" si="20"/>
        <v>1333</v>
      </c>
      <c r="C1349" s="115" t="s">
        <v>6404</v>
      </c>
      <c r="D1349" s="112" t="str">
        <f>+"Torre de suspensión tipo S"&amp;IF(MID(C1349,3,3)="220","C",IF(MID(C1349,3,3)="138","S",""))&amp;IF(MID(C1349,10,1)="D",2,1)&amp;" (5°)Tipo S"&amp;IF(MID(C1349,3,3)="220","C",IF(MID(C1349,3,3)="138","S",""))&amp;IF(MID(C1349,10,1)="D",2,1)&amp;RIGHT(C1349,2)</f>
        <v>Torre de suspensión tipo SC1 (5°)Tipo SC1±0</v>
      </c>
      <c r="E1349" s="140" t="s">
        <v>5072</v>
      </c>
      <c r="F1349" s="141">
        <v>0</v>
      </c>
      <c r="G1349" s="142">
        <f>VLOOKUP(C1349,'[8]Resumen Peso'!$B$1:$D$65536,3,0)*$C$14</f>
        <v>8185.4804624026647</v>
      </c>
      <c r="H1349" s="148"/>
      <c r="I1349" s="144"/>
      <c r="J1349" s="111">
        <f>+VLOOKUP(C1349,'[8]Resumen Peso'!$B$1:$D$65536,3,0)</f>
        <v>5082.2771488601093</v>
      </c>
      <c r="N1349" s="118"/>
      <c r="O1349" s="118"/>
      <c r="P1349" s="118"/>
      <c r="Q1349" s="118"/>
      <c r="R1349" s="118"/>
    </row>
    <row r="1350" spans="1:18" x14ac:dyDescent="0.2">
      <c r="A1350" s="114"/>
      <c r="B1350" s="139">
        <f t="shared" si="20"/>
        <v>1334</v>
      </c>
      <c r="C1350" s="115" t="s">
        <v>6405</v>
      </c>
      <c r="D1350" s="112" t="str">
        <f>+"Torre de suspensión tipo S"&amp;IF(MID(C1350,3,3)="220","C",IF(MID(C1350,3,3)="138","S",""))&amp;IF(MID(C1350,10,1)="D",2,1)&amp;" (5°)Tipo S"&amp;IF(MID(C1350,3,3)="220","C",IF(MID(C1350,3,3)="138","S",""))&amp;IF(MID(C1350,10,1)="D",2,1)&amp;RIGHT(C1350,2)</f>
        <v>Torre de suspensión tipo SC1 (5°)Tipo SC1+3</v>
      </c>
      <c r="E1350" s="140" t="s">
        <v>5072</v>
      </c>
      <c r="F1350" s="141">
        <v>0</v>
      </c>
      <c r="G1350" s="142">
        <f>VLOOKUP(C1350,'[8]Resumen Peso'!$B$1:$D$65536,3,0)*$C$14</f>
        <v>9085.8833132669588</v>
      </c>
      <c r="H1350" s="148"/>
      <c r="I1350" s="144"/>
      <c r="J1350" s="111">
        <f>+VLOOKUP(C1350,'[8]Resumen Peso'!$B$1:$D$65536,3,0)</f>
        <v>5641.327635234722</v>
      </c>
      <c r="N1350" s="118"/>
      <c r="O1350" s="118"/>
      <c r="P1350" s="118"/>
      <c r="Q1350" s="118"/>
      <c r="R1350" s="118"/>
    </row>
    <row r="1351" spans="1:18" x14ac:dyDescent="0.2">
      <c r="A1351" s="114"/>
      <c r="B1351" s="139">
        <f t="shared" si="20"/>
        <v>1335</v>
      </c>
      <c r="C1351" s="115" t="s">
        <v>6406</v>
      </c>
      <c r="D1351" s="112" t="str">
        <f>+"Torre de suspensión tipo S"&amp;IF(MID(C1351,3,3)="220","C",IF(MID(C1351,3,3)="138","S",""))&amp;IF(MID(C1351,10,1)="D",2,1)&amp;" (5°)Tipo S"&amp;IF(MID(C1351,3,3)="220","C",IF(MID(C1351,3,3)="138","S",""))&amp;IF(MID(C1351,10,1)="D",2,1)&amp;RIGHT(C1351,2)</f>
        <v>Torre de suspensión tipo SC1 (5°)Tipo SC1+6</v>
      </c>
      <c r="E1351" s="140" t="s">
        <v>5072</v>
      </c>
      <c r="F1351" s="141">
        <v>0</v>
      </c>
      <c r="G1351" s="142">
        <f>VLOOKUP(C1351,'[8]Resumen Peso'!$B$1:$D$65536,3,0)*$C$14</f>
        <v>9986.2861641312502</v>
      </c>
      <c r="H1351" s="148"/>
      <c r="I1351" s="144"/>
      <c r="J1351" s="111">
        <f>+VLOOKUP(C1351,'[8]Resumen Peso'!$B$1:$D$65536,3,0)</f>
        <v>6200.378121609333</v>
      </c>
      <c r="N1351" s="118"/>
      <c r="O1351" s="118"/>
      <c r="P1351" s="118"/>
      <c r="Q1351" s="118"/>
      <c r="R1351" s="118"/>
    </row>
    <row r="1352" spans="1:18" x14ac:dyDescent="0.2">
      <c r="A1352" s="114"/>
      <c r="B1352" s="139">
        <f t="shared" si="20"/>
        <v>1336</v>
      </c>
      <c r="C1352" s="115" t="s">
        <v>6407</v>
      </c>
      <c r="D1352" s="112" t="str">
        <f>+"Torre de ángulo menor tipo A"&amp;IF(MID(C1352,3,3)="220","C",IF(MID(C1352,3,3)="138","S",""))&amp;IF(MID(C1352,10,1)="D",2,1)&amp;" (30°)Tipo A"&amp;IF(MID(C1352,3,3)="220","C",IF(MID(C1352,3,3)="138","S",""))&amp;IF(MID(C1352,10,1)="D",2,1)&amp;RIGHT(C1352,2)</f>
        <v>Torre de ángulo menor tipo AC1 (30°)Tipo AC1-3</v>
      </c>
      <c r="E1352" s="140" t="s">
        <v>5072</v>
      </c>
      <c r="F1352" s="141">
        <v>0</v>
      </c>
      <c r="G1352" s="142">
        <f>VLOOKUP(C1352,'[8]Resumen Peso'!$B$1:$D$65536,3,0)*$C$14</f>
        <v>11195.428967076448</v>
      </c>
      <c r="H1352" s="148"/>
      <c r="I1352" s="144"/>
      <c r="J1352" s="111">
        <f>+VLOOKUP(C1352,'[8]Resumen Peso'!$B$1:$D$65536,3,0)</f>
        <v>6951.1219374846514</v>
      </c>
      <c r="N1352" s="118"/>
      <c r="O1352" s="118"/>
      <c r="P1352" s="118"/>
      <c r="Q1352" s="118"/>
      <c r="R1352" s="118"/>
    </row>
    <row r="1353" spans="1:18" x14ac:dyDescent="0.2">
      <c r="A1353" s="114"/>
      <c r="B1353" s="139">
        <f t="shared" si="20"/>
        <v>1337</v>
      </c>
      <c r="C1353" s="115" t="s">
        <v>6408</v>
      </c>
      <c r="D1353" s="112" t="str">
        <f>+"Torre de ángulo menor tipo A"&amp;IF(MID(C1353,3,3)="220","C",IF(MID(C1353,3,3)="138","S",""))&amp;IF(MID(C1353,10,1)="D",2,1)&amp;" (30°)Tipo A"&amp;IF(MID(C1353,3,3)="220","C",IF(MID(C1353,3,3)="138","S",""))&amp;IF(MID(C1353,10,1)="D",2,1)&amp;RIGHT(C1353,2)</f>
        <v>Torre de ángulo menor tipo AC1 (30°)Tipo AC1±0</v>
      </c>
      <c r="E1353" s="140" t="s">
        <v>5072</v>
      </c>
      <c r="F1353" s="141">
        <v>0</v>
      </c>
      <c r="G1353" s="142">
        <f>VLOOKUP(C1353,'[8]Resumen Peso'!$B$1:$D$65536,3,0)*$C$14</f>
        <v>12425.559341927246</v>
      </c>
      <c r="H1353" s="148"/>
      <c r="I1353" s="144"/>
      <c r="J1353" s="111">
        <f>+VLOOKUP(C1353,'[8]Resumen Peso'!$B$1:$D$65536,3,0)</f>
        <v>7714.8967119696463</v>
      </c>
      <c r="N1353" s="118"/>
      <c r="O1353" s="118"/>
      <c r="P1353" s="118"/>
      <c r="Q1353" s="118"/>
      <c r="R1353" s="118"/>
    </row>
    <row r="1354" spans="1:18" x14ac:dyDescent="0.2">
      <c r="A1354" s="114"/>
      <c r="B1354" s="139">
        <f t="shared" si="20"/>
        <v>1338</v>
      </c>
      <c r="C1354" s="115" t="s">
        <v>6409</v>
      </c>
      <c r="D1354" s="112" t="str">
        <f>+"Torre de ángulo menor tipo A"&amp;IF(MID(C1354,3,3)="220","C",IF(MID(C1354,3,3)="138","S",""))&amp;IF(MID(C1354,10,1)="D",2,1)&amp;" (30°)Tipo A"&amp;IF(MID(C1354,3,3)="220","C",IF(MID(C1354,3,3)="138","S",""))&amp;IF(MID(C1354,10,1)="D",2,1)&amp;RIGHT(C1354,2)</f>
        <v>Torre de ángulo menor tipo AC1 (30°)Tipo AC1+3</v>
      </c>
      <c r="E1354" s="140" t="s">
        <v>5072</v>
      </c>
      <c r="F1354" s="141">
        <v>0</v>
      </c>
      <c r="G1354" s="142">
        <f>VLOOKUP(C1354,'[8]Resumen Peso'!$B$1:$D$65536,3,0)*$C$14</f>
        <v>13655.689716778043</v>
      </c>
      <c r="H1354" s="148"/>
      <c r="I1354" s="144"/>
      <c r="J1354" s="111">
        <f>+VLOOKUP(C1354,'[8]Resumen Peso'!$B$1:$D$65536,3,0)</f>
        <v>8478.6714864546411</v>
      </c>
      <c r="N1354" s="118"/>
      <c r="O1354" s="118"/>
      <c r="P1354" s="118"/>
      <c r="Q1354" s="118"/>
      <c r="R1354" s="118"/>
    </row>
    <row r="1355" spans="1:18" x14ac:dyDescent="0.2">
      <c r="A1355" s="114"/>
      <c r="B1355" s="139">
        <f t="shared" si="20"/>
        <v>1339</v>
      </c>
      <c r="C1355" s="115" t="s">
        <v>6410</v>
      </c>
      <c r="D1355" s="112" t="str">
        <f>+"Torre de ángulo mayor tipo B"&amp;IF(MID(C1355,3,3)="220","C",IF(MID(C1355,3,3)="138","S",""))&amp;IF(MID(C1355,10,1)="D",2,1)&amp;" (65°)Tipo B"&amp;IF(MID(C1355,3,3)="220","C",IF(MID(C1355,3,3)="138","S",""))&amp;IF(MID(C1355,10,1)="D",2,1)&amp;RIGHT(C1355,2)</f>
        <v>Torre de ángulo mayor tipo BC1 (65°)Tipo BC1-3</v>
      </c>
      <c r="E1355" s="140" t="s">
        <v>5072</v>
      </c>
      <c r="F1355" s="141">
        <v>0</v>
      </c>
      <c r="G1355" s="142">
        <f>VLOOKUP(C1355,'[8]Resumen Peso'!$B$1:$D$65536,3,0)*$C$14</f>
        <v>15108.138199374604</v>
      </c>
      <c r="H1355" s="148"/>
      <c r="I1355" s="144"/>
      <c r="J1355" s="111">
        <f>+VLOOKUP(C1355,'[8]Resumen Peso'!$B$1:$D$65536,3,0)</f>
        <v>9380.4811929101979</v>
      </c>
      <c r="N1355" s="118"/>
      <c r="O1355" s="118"/>
      <c r="P1355" s="118"/>
      <c r="Q1355" s="118"/>
      <c r="R1355" s="118"/>
    </row>
    <row r="1356" spans="1:18" x14ac:dyDescent="0.2">
      <c r="A1356" s="114"/>
      <c r="B1356" s="139">
        <f t="shared" si="20"/>
        <v>1340</v>
      </c>
      <c r="C1356" s="115" t="s">
        <v>6411</v>
      </c>
      <c r="D1356" s="112" t="str">
        <f>+"Torre de ángulo mayor tipo B"&amp;IF(MID(C1356,3,3)="220","C",IF(MID(C1356,3,3)="138","S",""))&amp;IF(MID(C1356,10,1)="D",2,1)&amp;" (65°)Tipo B"&amp;IF(MID(C1356,3,3)="220","C",IF(MID(C1356,3,3)="138","S",""))&amp;IF(MID(C1356,10,1)="D",2,1)&amp;RIGHT(C1356,2)</f>
        <v>Torre de ángulo mayor tipo BC1 (65°)Tipo BC1±0</v>
      </c>
      <c r="E1356" s="140" t="s">
        <v>5072</v>
      </c>
      <c r="F1356" s="141">
        <v>0</v>
      </c>
      <c r="G1356" s="142">
        <f>VLOOKUP(C1356,'[8]Resumen Peso'!$B$1:$D$65536,3,0)*$C$14</f>
        <v>16824.207348969492</v>
      </c>
      <c r="H1356" s="148"/>
      <c r="I1356" s="144"/>
      <c r="J1356" s="111">
        <f>+VLOOKUP(C1356,'[8]Resumen Peso'!$B$1:$D$65536,3,0)</f>
        <v>10445.970148006902</v>
      </c>
      <c r="N1356" s="118"/>
      <c r="O1356" s="118"/>
      <c r="P1356" s="118"/>
      <c r="Q1356" s="118"/>
      <c r="R1356" s="118"/>
    </row>
    <row r="1357" spans="1:18" x14ac:dyDescent="0.2">
      <c r="A1357" s="114"/>
      <c r="B1357" s="139">
        <f t="shared" si="20"/>
        <v>1341</v>
      </c>
      <c r="C1357" s="115" t="s">
        <v>6412</v>
      </c>
      <c r="D1357" s="112" t="str">
        <f>+"Torre de ángulo mayor tipo B"&amp;IF(MID(C1357,3,3)="220","C",IF(MID(C1357,3,3)="138","S",""))&amp;IF(MID(C1357,10,1)="D",2,1)&amp;" (65°)Tipo B"&amp;IF(MID(C1357,3,3)="220","C",IF(MID(C1357,3,3)="138","S",""))&amp;IF(MID(C1357,10,1)="D",2,1)&amp;RIGHT(C1357,2)</f>
        <v>Torre de ángulo mayor tipo BC1 (65°)Tipo BC1+3</v>
      </c>
      <c r="E1357" s="140" t="s">
        <v>5072</v>
      </c>
      <c r="F1357" s="141">
        <v>0</v>
      </c>
      <c r="G1357" s="142">
        <f>VLOOKUP(C1357,'[8]Resumen Peso'!$B$1:$D$65536,3,0)*$C$14</f>
        <v>18843.112230845833</v>
      </c>
      <c r="H1357" s="148"/>
      <c r="I1357" s="144"/>
      <c r="J1357" s="111">
        <f>+VLOOKUP(C1357,'[8]Resumen Peso'!$B$1:$D$65536,3,0)</f>
        <v>11699.486565767731</v>
      </c>
      <c r="N1357" s="118"/>
      <c r="O1357" s="118"/>
      <c r="P1357" s="118"/>
      <c r="Q1357" s="118"/>
      <c r="R1357" s="118"/>
    </row>
    <row r="1358" spans="1:18" x14ac:dyDescent="0.2">
      <c r="A1358" s="114"/>
      <c r="B1358" s="139">
        <f t="shared" si="20"/>
        <v>1342</v>
      </c>
      <c r="C1358" s="115" t="s">
        <v>6413</v>
      </c>
      <c r="D1358" s="112" t="str">
        <f>+"Torre de anclaje, retención intermedia y terminal (15°) Tipo R"&amp;IF(MID(C1358,3,3)="220","C",IF(MID(C1358,3,3)="138","S",""))&amp;IF(MID(C1358,10,1)="D",2,1)&amp;RIGHT(C1358,2)</f>
        <v>Torre de anclaje, retención intermedia y terminal (15°) Tipo RC1-3</v>
      </c>
      <c r="E1358" s="140" t="s">
        <v>5072</v>
      </c>
      <c r="F1358" s="141">
        <v>0</v>
      </c>
      <c r="G1358" s="142">
        <f>VLOOKUP(C1358,'[8]Resumen Peso'!$B$1:$D$65536,3,0)*$C$14</f>
        <v>19452.703735721039</v>
      </c>
      <c r="H1358" s="148"/>
      <c r="I1358" s="144"/>
      <c r="J1358" s="111">
        <f>+VLOOKUP(C1358,'[8]Resumen Peso'!$B$1:$D$65536,3,0)</f>
        <v>12077.975402140462</v>
      </c>
      <c r="N1358" s="118"/>
      <c r="O1358" s="118"/>
      <c r="P1358" s="118"/>
      <c r="Q1358" s="118"/>
      <c r="R1358" s="118"/>
    </row>
    <row r="1359" spans="1:18" x14ac:dyDescent="0.2">
      <c r="A1359" s="114"/>
      <c r="B1359" s="139">
        <f t="shared" si="20"/>
        <v>1343</v>
      </c>
      <c r="C1359" s="115" t="s">
        <v>6414</v>
      </c>
      <c r="D1359" s="112" t="str">
        <f>+"Torre de anclaje, retención intermedia y terminal (15°) Tipo R"&amp;IF(MID(C1359,3,3)="220","C",IF(MID(C1359,3,3)="138","S",""))&amp;IF(MID(C1359,10,1)="D",2,1)&amp;RIGHT(C1359,2)</f>
        <v>Torre de anclaje, retención intermedia y terminal (15°) Tipo RC1±0</v>
      </c>
      <c r="E1359" s="140" t="s">
        <v>5072</v>
      </c>
      <c r="F1359" s="141">
        <v>0</v>
      </c>
      <c r="G1359" s="142">
        <f>VLOOKUP(C1359,'[8]Resumen Peso'!$B$1:$D$65536,3,0)*$C$14</f>
        <v>21686.403272821673</v>
      </c>
      <c r="H1359" s="148"/>
      <c r="I1359" s="144"/>
      <c r="J1359" s="111">
        <f>+VLOOKUP(C1359,'[8]Resumen Peso'!$B$1:$D$65536,3,0)</f>
        <v>13464.855520780895</v>
      </c>
      <c r="N1359" s="118"/>
      <c r="O1359" s="118"/>
      <c r="P1359" s="118"/>
      <c r="Q1359" s="118"/>
      <c r="R1359" s="118"/>
    </row>
    <row r="1360" spans="1:18" x14ac:dyDescent="0.2">
      <c r="A1360" s="114"/>
      <c r="B1360" s="139">
        <f t="shared" si="20"/>
        <v>1344</v>
      </c>
      <c r="C1360" s="115" t="s">
        <v>6415</v>
      </c>
      <c r="D1360" s="112" t="str">
        <f>+"Torre de anclaje, retención intermedia y terminal (15°) Tipo R"&amp;IF(MID(C1360,3,3)="220","C",IF(MID(C1360,3,3)="138","S",""))&amp;IF(MID(C1360,10,1)="D",2,1)&amp;RIGHT(C1360,2)</f>
        <v>Torre de anclaje, retención intermedia y terminal (15°) Tipo RC1+3</v>
      </c>
      <c r="E1360" s="140" t="s">
        <v>5072</v>
      </c>
      <c r="F1360" s="141">
        <v>0</v>
      </c>
      <c r="G1360" s="142">
        <f>VLOOKUP(C1360,'[8]Resumen Peso'!$B$1:$D$65536,3,0)*$C$14</f>
        <v>23920.102809922304</v>
      </c>
      <c r="H1360" s="148"/>
      <c r="I1360" s="144"/>
      <c r="J1360" s="111">
        <f>+VLOOKUP(C1360,'[8]Resumen Peso'!$B$1:$D$65536,3,0)</f>
        <v>14851.735639421328</v>
      </c>
      <c r="N1360" s="118"/>
      <c r="O1360" s="118"/>
      <c r="P1360" s="118"/>
      <c r="Q1360" s="118"/>
      <c r="R1360" s="118"/>
    </row>
    <row r="1361" spans="1:18" x14ac:dyDescent="0.2">
      <c r="A1361" s="114"/>
      <c r="B1361" s="139">
        <f t="shared" si="20"/>
        <v>1345</v>
      </c>
      <c r="C1361" s="115" t="s">
        <v>6416</v>
      </c>
      <c r="D1361" s="112" t="str">
        <f>+"Torre de suspensión tipo S"&amp;IF(MID(C1361,3,3)="220","C",IF(MID(C1361,3,3)="138","S",""))&amp;IF(MID(C1361,10,1)="D",2,1)&amp;" (5°)Tipo S"&amp;IF(MID(C1361,3,3)="220","C",IF(MID(C1361,3,3)="138","S",""))&amp;IF(MID(C1361,10,1)="D",2,1)&amp;RIGHT(C1361,2)</f>
        <v>Torre de suspensión tipo SC1 (5°)Tipo SC1-6</v>
      </c>
      <c r="E1361" s="140" t="s">
        <v>5072</v>
      </c>
      <c r="F1361" s="141">
        <v>0</v>
      </c>
      <c r="G1361" s="142">
        <f>VLOOKUP(C1361,'[8]Resumen Peso'!$B$1:$D$65536,3,0)*$C$14</f>
        <v>6400.050718440034</v>
      </c>
      <c r="H1361" s="148"/>
      <c r="I1361" s="144"/>
      <c r="J1361" s="111">
        <f>+VLOOKUP(C1361,'[8]Resumen Peso'!$B$1:$D$65536,3,0)</f>
        <v>3973.7229436042153</v>
      </c>
      <c r="N1361" s="118"/>
      <c r="O1361" s="118"/>
      <c r="P1361" s="118"/>
      <c r="Q1361" s="118"/>
      <c r="R1361" s="118"/>
    </row>
    <row r="1362" spans="1:18" x14ac:dyDescent="0.2">
      <c r="A1362" s="114"/>
      <c r="B1362" s="139">
        <f t="shared" ref="B1362:B1425" si="21">1+B1361</f>
        <v>1346</v>
      </c>
      <c r="C1362" s="115" t="s">
        <v>6417</v>
      </c>
      <c r="D1362" s="112" t="str">
        <f>+"Torre de suspensión tipo S"&amp;IF(MID(C1362,3,3)="220","C",IF(MID(C1362,3,3)="138","S",""))&amp;IF(MID(C1362,10,1)="D",2,1)&amp;" (5°)Tipo S"&amp;IF(MID(C1362,3,3)="220","C",IF(MID(C1362,3,3)="138","S",""))&amp;IF(MID(C1362,10,1)="D",2,1)&amp;RIGHT(C1362,2)</f>
        <v>Torre de suspensión tipo SC1 (5°)Tipo SC1-3</v>
      </c>
      <c r="E1362" s="140" t="s">
        <v>5072</v>
      </c>
      <c r="F1362" s="141">
        <v>0</v>
      </c>
      <c r="G1362" s="142">
        <f>VLOOKUP(C1362,'[8]Resumen Peso'!$B$1:$D$65536,3,0)*$C$14</f>
        <v>7322.5805517286872</v>
      </c>
      <c r="H1362" s="148"/>
      <c r="I1362" s="144"/>
      <c r="J1362" s="111">
        <f>+VLOOKUP(C1362,'[8]Resumen Peso'!$B$1:$D$65536,3,0)</f>
        <v>4546.5118363759939</v>
      </c>
      <c r="N1362" s="118"/>
      <c r="O1362" s="118"/>
      <c r="P1362" s="118"/>
      <c r="Q1362" s="118"/>
      <c r="R1362" s="118"/>
    </row>
    <row r="1363" spans="1:18" x14ac:dyDescent="0.2">
      <c r="A1363" s="114"/>
      <c r="B1363" s="139">
        <f t="shared" si="21"/>
        <v>1347</v>
      </c>
      <c r="C1363" s="115" t="s">
        <v>6418</v>
      </c>
      <c r="D1363" s="112" t="str">
        <f>+"Torre de suspensión tipo S"&amp;IF(MID(C1363,3,3)="220","C",IF(MID(C1363,3,3)="138","S",""))&amp;IF(MID(C1363,10,1)="D",2,1)&amp;" (5°)Tipo S"&amp;IF(MID(C1363,3,3)="220","C",IF(MID(C1363,3,3)="138","S",""))&amp;IF(MID(C1363,10,1)="D",2,1)&amp;RIGHT(C1363,2)</f>
        <v>Torre de suspensión tipo SC1 (5°)Tipo SC1±0</v>
      </c>
      <c r="E1363" s="140" t="s">
        <v>5072</v>
      </c>
      <c r="F1363" s="141">
        <v>0</v>
      </c>
      <c r="G1363" s="142">
        <f>VLOOKUP(C1363,'[8]Resumen Peso'!$B$1:$D$65536,3,0)*$C$14</f>
        <v>8236.8735115058353</v>
      </c>
      <c r="H1363" s="148"/>
      <c r="I1363" s="144"/>
      <c r="J1363" s="111">
        <f>+VLOOKUP(C1363,'[8]Resumen Peso'!$B$1:$D$65536,3,0)</f>
        <v>5114.1865426051672</v>
      </c>
      <c r="N1363" s="118"/>
      <c r="O1363" s="118"/>
      <c r="P1363" s="118"/>
      <c r="Q1363" s="118"/>
      <c r="R1363" s="118"/>
    </row>
    <row r="1364" spans="1:18" x14ac:dyDescent="0.2">
      <c r="A1364" s="114"/>
      <c r="B1364" s="139">
        <f t="shared" si="21"/>
        <v>1348</v>
      </c>
      <c r="C1364" s="115" t="s">
        <v>6419</v>
      </c>
      <c r="D1364" s="112" t="str">
        <f>+"Torre de suspensión tipo S"&amp;IF(MID(C1364,3,3)="220","C",IF(MID(C1364,3,3)="138","S",""))&amp;IF(MID(C1364,10,1)="D",2,1)&amp;" (5°)Tipo S"&amp;IF(MID(C1364,3,3)="220","C",IF(MID(C1364,3,3)="138","S",""))&amp;IF(MID(C1364,10,1)="D",2,1)&amp;RIGHT(C1364,2)</f>
        <v>Torre de suspensión tipo SC1 (5°)Tipo SC1+3</v>
      </c>
      <c r="E1364" s="140" t="s">
        <v>5072</v>
      </c>
      <c r="F1364" s="141">
        <v>0</v>
      </c>
      <c r="G1364" s="142">
        <f>VLOOKUP(C1364,'[8]Resumen Peso'!$B$1:$D$65536,3,0)*$C$14</f>
        <v>9142.9295977714773</v>
      </c>
      <c r="H1364" s="148"/>
      <c r="I1364" s="144"/>
      <c r="J1364" s="111">
        <f>+VLOOKUP(C1364,'[8]Resumen Peso'!$B$1:$D$65536,3,0)</f>
        <v>5676.7470622917363</v>
      </c>
      <c r="N1364" s="118"/>
      <c r="O1364" s="118"/>
      <c r="P1364" s="118"/>
      <c r="Q1364" s="118"/>
      <c r="R1364" s="118"/>
    </row>
    <row r="1365" spans="1:18" x14ac:dyDescent="0.2">
      <c r="A1365" s="114"/>
      <c r="B1365" s="139">
        <f t="shared" si="21"/>
        <v>1349</v>
      </c>
      <c r="C1365" s="115" t="s">
        <v>6420</v>
      </c>
      <c r="D1365" s="112" t="str">
        <f>+"Torre de suspensión tipo S"&amp;IF(MID(C1365,3,3)="220","C",IF(MID(C1365,3,3)="138","S",""))&amp;IF(MID(C1365,10,1)="D",2,1)&amp;" (5°)Tipo S"&amp;IF(MID(C1365,3,3)="220","C",IF(MID(C1365,3,3)="138","S",""))&amp;IF(MID(C1365,10,1)="D",2,1)&amp;RIGHT(C1365,2)</f>
        <v>Torre de suspensión tipo SC1 (5°)Tipo SC1+6</v>
      </c>
      <c r="E1365" s="140" t="s">
        <v>5072</v>
      </c>
      <c r="F1365" s="141">
        <v>0</v>
      </c>
      <c r="G1365" s="142">
        <f>VLOOKUP(C1365,'[8]Resumen Peso'!$B$1:$D$65536,3,0)*$C$14</f>
        <v>10048.985684037118</v>
      </c>
      <c r="H1365" s="148"/>
      <c r="I1365" s="144"/>
      <c r="J1365" s="111">
        <f>+VLOOKUP(C1365,'[8]Resumen Peso'!$B$1:$D$65536,3,0)</f>
        <v>6239.3075819783035</v>
      </c>
      <c r="N1365" s="118"/>
      <c r="O1365" s="118"/>
      <c r="P1365" s="118"/>
      <c r="Q1365" s="118"/>
      <c r="R1365" s="118"/>
    </row>
    <row r="1366" spans="1:18" x14ac:dyDescent="0.2">
      <c r="A1366" s="114"/>
      <c r="B1366" s="139">
        <f t="shared" si="21"/>
        <v>1350</v>
      </c>
      <c r="C1366" s="115" t="s">
        <v>6421</v>
      </c>
      <c r="D1366" s="112" t="str">
        <f>+"Torre de ángulo menor tipo A"&amp;IF(MID(C1366,3,3)="220","C",IF(MID(C1366,3,3)="138","S",""))&amp;IF(MID(C1366,10,1)="D",2,1)&amp;" (30°)Tipo A"&amp;IF(MID(C1366,3,3)="220","C",IF(MID(C1366,3,3)="138","S",""))&amp;IF(MID(C1366,10,1)="D",2,1)&amp;RIGHT(C1366,2)</f>
        <v>Torre de ángulo menor tipo AC1 (30°)Tipo AC1-3</v>
      </c>
      <c r="E1366" s="140" t="s">
        <v>5072</v>
      </c>
      <c r="F1366" s="141">
        <v>0</v>
      </c>
      <c r="G1366" s="142">
        <f>VLOOKUP(C1366,'[8]Resumen Peso'!$B$1:$D$65536,3,0)*$C$14</f>
        <v>11265.720165409737</v>
      </c>
      <c r="H1366" s="148"/>
      <c r="I1366" s="144"/>
      <c r="J1366" s="111">
        <f>+VLOOKUP(C1366,'[8]Resumen Peso'!$B$1:$D$65536,3,0)</f>
        <v>6994.7649896788544</v>
      </c>
      <c r="N1366" s="118"/>
      <c r="O1366" s="118"/>
      <c r="P1366" s="118"/>
      <c r="Q1366" s="118"/>
      <c r="R1366" s="118"/>
    </row>
    <row r="1367" spans="1:18" x14ac:dyDescent="0.2">
      <c r="A1367" s="114"/>
      <c r="B1367" s="139">
        <f t="shared" si="21"/>
        <v>1351</v>
      </c>
      <c r="C1367" s="115" t="s">
        <v>6422</v>
      </c>
      <c r="D1367" s="112" t="str">
        <f>+"Torre de ángulo menor tipo A"&amp;IF(MID(C1367,3,3)="220","C",IF(MID(C1367,3,3)="138","S",""))&amp;IF(MID(C1367,10,1)="D",2,1)&amp;" (30°)Tipo A"&amp;IF(MID(C1367,3,3)="220","C",IF(MID(C1367,3,3)="138","S",""))&amp;IF(MID(C1367,10,1)="D",2,1)&amp;RIGHT(C1367,2)</f>
        <v>Torre de ángulo menor tipo AC1 (30°)Tipo AC1±0</v>
      </c>
      <c r="E1367" s="140" t="s">
        <v>5072</v>
      </c>
      <c r="F1367" s="141">
        <v>0</v>
      </c>
      <c r="G1367" s="142">
        <f>VLOOKUP(C1367,'[8]Resumen Peso'!$B$1:$D$65536,3,0)*$C$14</f>
        <v>12503.573990465857</v>
      </c>
      <c r="H1367" s="148"/>
      <c r="I1367" s="144"/>
      <c r="J1367" s="111">
        <f>+VLOOKUP(C1367,'[8]Resumen Peso'!$B$1:$D$65536,3,0)</f>
        <v>7763.3351716746438</v>
      </c>
      <c r="N1367" s="118"/>
      <c r="O1367" s="118"/>
      <c r="P1367" s="118"/>
      <c r="Q1367" s="118"/>
      <c r="R1367" s="118"/>
    </row>
    <row r="1368" spans="1:18" x14ac:dyDescent="0.2">
      <c r="A1368" s="114"/>
      <c r="B1368" s="139">
        <f t="shared" si="21"/>
        <v>1352</v>
      </c>
      <c r="C1368" s="115" t="s">
        <v>6423</v>
      </c>
      <c r="D1368" s="112" t="str">
        <f>+"Torre de ángulo menor tipo A"&amp;IF(MID(C1368,3,3)="220","C",IF(MID(C1368,3,3)="138","S",""))&amp;IF(MID(C1368,10,1)="D",2,1)&amp;" (30°)Tipo A"&amp;IF(MID(C1368,3,3)="220","C",IF(MID(C1368,3,3)="138","S",""))&amp;IF(MID(C1368,10,1)="D",2,1)&amp;RIGHT(C1368,2)</f>
        <v>Torre de ángulo menor tipo AC1 (30°)Tipo AC1+3</v>
      </c>
      <c r="E1368" s="140" t="s">
        <v>5072</v>
      </c>
      <c r="F1368" s="141">
        <v>0</v>
      </c>
      <c r="G1368" s="142">
        <f>VLOOKUP(C1368,'[8]Resumen Peso'!$B$1:$D$65536,3,0)*$C$14</f>
        <v>13741.427815521978</v>
      </c>
      <c r="H1368" s="148"/>
      <c r="I1368" s="144"/>
      <c r="J1368" s="111">
        <f>+VLOOKUP(C1368,'[8]Resumen Peso'!$B$1:$D$65536,3,0)</f>
        <v>8531.9053536704341</v>
      </c>
      <c r="N1368" s="118"/>
      <c r="O1368" s="118"/>
      <c r="P1368" s="118"/>
      <c r="Q1368" s="118"/>
      <c r="R1368" s="118"/>
    </row>
    <row r="1369" spans="1:18" x14ac:dyDescent="0.2">
      <c r="A1369" s="114"/>
      <c r="B1369" s="139">
        <f t="shared" si="21"/>
        <v>1353</v>
      </c>
      <c r="C1369" s="115" t="s">
        <v>6424</v>
      </c>
      <c r="D1369" s="112" t="str">
        <f>+"Torre de ángulo mayor tipo B"&amp;IF(MID(C1369,3,3)="220","C",IF(MID(C1369,3,3)="138","S",""))&amp;IF(MID(C1369,10,1)="D",2,1)&amp;" (65°)Tipo B"&amp;IF(MID(C1369,3,3)="220","C",IF(MID(C1369,3,3)="138","S",""))&amp;IF(MID(C1369,10,1)="D",2,1)&amp;RIGHT(C1369,2)</f>
        <v>Torre de ángulo mayor tipo BC1 (65°)Tipo BC1-3</v>
      </c>
      <c r="E1369" s="140" t="s">
        <v>5072</v>
      </c>
      <c r="F1369" s="141">
        <v>0</v>
      </c>
      <c r="G1369" s="142">
        <f>VLOOKUP(C1369,'[8]Resumen Peso'!$B$1:$D$65536,3,0)*$C$14</f>
        <v>15202.995586415511</v>
      </c>
      <c r="H1369" s="148"/>
      <c r="I1369" s="144"/>
      <c r="J1369" s="111">
        <f>+VLOOKUP(C1369,'[8]Resumen Peso'!$B$1:$D$65536,3,0)</f>
        <v>9439.3771285578259</v>
      </c>
      <c r="N1369" s="118"/>
      <c r="O1369" s="118"/>
      <c r="P1369" s="118"/>
      <c r="Q1369" s="118"/>
      <c r="R1369" s="118"/>
    </row>
    <row r="1370" spans="1:18" x14ac:dyDescent="0.2">
      <c r="A1370" s="114"/>
      <c r="B1370" s="139">
        <f t="shared" si="21"/>
        <v>1354</v>
      </c>
      <c r="C1370" s="115" t="s">
        <v>6425</v>
      </c>
      <c r="D1370" s="112" t="str">
        <f>+"Torre de ángulo mayor tipo B"&amp;IF(MID(C1370,3,3)="220","C",IF(MID(C1370,3,3)="138","S",""))&amp;IF(MID(C1370,10,1)="D",2,1)&amp;" (65°)Tipo B"&amp;IF(MID(C1370,3,3)="220","C",IF(MID(C1370,3,3)="138","S",""))&amp;IF(MID(C1370,10,1)="D",2,1)&amp;RIGHT(C1370,2)</f>
        <v>Torre de ángulo mayor tipo BC1 (65°)Tipo BC1±0</v>
      </c>
      <c r="E1370" s="140" t="s">
        <v>5072</v>
      </c>
      <c r="F1370" s="141">
        <v>0</v>
      </c>
      <c r="G1370" s="142">
        <f>VLOOKUP(C1370,'[8]Resumen Peso'!$B$1:$D$65536,3,0)*$C$14</f>
        <v>16929.839183090771</v>
      </c>
      <c r="H1370" s="148"/>
      <c r="I1370" s="144"/>
      <c r="J1370" s="111">
        <f>+VLOOKUP(C1370,'[8]Resumen Peso'!$B$1:$D$65536,3,0)</f>
        <v>10511.555822447468</v>
      </c>
      <c r="N1370" s="118"/>
      <c r="O1370" s="118"/>
      <c r="P1370" s="118"/>
      <c r="Q1370" s="118"/>
      <c r="R1370" s="118"/>
    </row>
    <row r="1371" spans="1:18" x14ac:dyDescent="0.2">
      <c r="A1371" s="114"/>
      <c r="B1371" s="139">
        <f t="shared" si="21"/>
        <v>1355</v>
      </c>
      <c r="C1371" s="115" t="s">
        <v>6426</v>
      </c>
      <c r="D1371" s="112" t="str">
        <f>+"Torre de ángulo mayor tipo B"&amp;IF(MID(C1371,3,3)="220","C",IF(MID(C1371,3,3)="138","S",""))&amp;IF(MID(C1371,10,1)="D",2,1)&amp;" (65°)Tipo B"&amp;IF(MID(C1371,3,3)="220","C",IF(MID(C1371,3,3)="138","S",""))&amp;IF(MID(C1371,10,1)="D",2,1)&amp;RIGHT(C1371,2)</f>
        <v>Torre de ángulo mayor tipo BC1 (65°)Tipo BC1+3</v>
      </c>
      <c r="E1371" s="140" t="s">
        <v>5072</v>
      </c>
      <c r="F1371" s="141">
        <v>0</v>
      </c>
      <c r="G1371" s="142">
        <f>VLOOKUP(C1371,'[8]Resumen Peso'!$B$1:$D$65536,3,0)*$C$14</f>
        <v>18961.419885061667</v>
      </c>
      <c r="H1371" s="148"/>
      <c r="I1371" s="144"/>
      <c r="J1371" s="111">
        <f>+VLOOKUP(C1371,'[8]Resumen Peso'!$B$1:$D$65536,3,0)</f>
        <v>11772.942521141165</v>
      </c>
      <c r="N1371" s="118"/>
      <c r="O1371" s="118"/>
      <c r="P1371" s="118"/>
      <c r="Q1371" s="118"/>
      <c r="R1371" s="118"/>
    </row>
    <row r="1372" spans="1:18" x14ac:dyDescent="0.2">
      <c r="A1372" s="114"/>
      <c r="B1372" s="139">
        <f t="shared" si="21"/>
        <v>1356</v>
      </c>
      <c r="C1372" s="115" t="s">
        <v>6427</v>
      </c>
      <c r="D1372" s="112" t="str">
        <f>+"Torre de anclaje, retención intermedia y terminal (15°) Tipo R"&amp;IF(MID(C1372,3,3)="220","C",IF(MID(C1372,3,3)="138","S",""))&amp;IF(MID(C1372,10,1)="D",2,1)&amp;RIGHT(C1372,2)</f>
        <v>Torre de anclaje, retención intermedia y terminal (15°) Tipo RC1-3</v>
      </c>
      <c r="E1372" s="140" t="s">
        <v>5072</v>
      </c>
      <c r="F1372" s="141">
        <v>0</v>
      </c>
      <c r="G1372" s="142">
        <f>VLOOKUP(C1372,'[8]Resumen Peso'!$B$1:$D$65536,3,0)*$C$14</f>
        <v>19574.838748182588</v>
      </c>
      <c r="H1372" s="148"/>
      <c r="I1372" s="144"/>
      <c r="J1372" s="111">
        <f>+VLOOKUP(C1372,'[8]Resumen Peso'!$B$1:$D$65536,3,0)</f>
        <v>12153.807723255903</v>
      </c>
      <c r="N1372" s="118"/>
      <c r="O1372" s="118"/>
      <c r="P1372" s="118"/>
      <c r="Q1372" s="118"/>
      <c r="R1372" s="118"/>
    </row>
    <row r="1373" spans="1:18" x14ac:dyDescent="0.2">
      <c r="A1373" s="114"/>
      <c r="B1373" s="139">
        <f t="shared" si="21"/>
        <v>1357</v>
      </c>
      <c r="C1373" s="115" t="s">
        <v>6428</v>
      </c>
      <c r="D1373" s="112" t="str">
        <f>+"Torre de anclaje, retención intermedia y terminal (15°) Tipo R"&amp;IF(MID(C1373,3,3)="220","C",IF(MID(C1373,3,3)="138","S",""))&amp;IF(MID(C1373,10,1)="D",2,1)&amp;RIGHT(C1373,2)</f>
        <v>Torre de anclaje, retención intermedia y terminal (15°) Tipo RC1±0</v>
      </c>
      <c r="E1373" s="140" t="s">
        <v>5072</v>
      </c>
      <c r="F1373" s="141">
        <v>0</v>
      </c>
      <c r="G1373" s="142">
        <f>VLOOKUP(C1373,'[8]Resumen Peso'!$B$1:$D$65536,3,0)*$C$14</f>
        <v>21822.562707004003</v>
      </c>
      <c r="H1373" s="148"/>
      <c r="I1373" s="144"/>
      <c r="J1373" s="111">
        <f>+VLOOKUP(C1373,'[8]Resumen Peso'!$B$1:$D$65536,3,0)</f>
        <v>13549.395455134785</v>
      </c>
      <c r="N1373" s="118"/>
      <c r="O1373" s="118"/>
      <c r="P1373" s="118"/>
      <c r="Q1373" s="118"/>
      <c r="R1373" s="118"/>
    </row>
    <row r="1374" spans="1:18" x14ac:dyDescent="0.2">
      <c r="A1374" s="114"/>
      <c r="B1374" s="139">
        <f t="shared" si="21"/>
        <v>1358</v>
      </c>
      <c r="C1374" s="115" t="s">
        <v>6429</v>
      </c>
      <c r="D1374" s="112" t="str">
        <f>+"Torre de anclaje, retención intermedia y terminal (15°) Tipo R"&amp;IF(MID(C1374,3,3)="220","C",IF(MID(C1374,3,3)="138","S",""))&amp;IF(MID(C1374,10,1)="D",2,1)&amp;RIGHT(C1374,2)</f>
        <v>Torre de anclaje, retención intermedia y terminal (15°) Tipo RC1+3</v>
      </c>
      <c r="E1374" s="140" t="s">
        <v>5072</v>
      </c>
      <c r="F1374" s="141">
        <v>0</v>
      </c>
      <c r="G1374" s="142">
        <f>VLOOKUP(C1374,'[8]Resumen Peso'!$B$1:$D$65536,3,0)*$C$14</f>
        <v>24070.286665825413</v>
      </c>
      <c r="H1374" s="148"/>
      <c r="I1374" s="144"/>
      <c r="J1374" s="111">
        <f>+VLOOKUP(C1374,'[8]Resumen Peso'!$B$1:$D$65536,3,0)</f>
        <v>14944.983187013668</v>
      </c>
      <c r="N1374" s="118"/>
      <c r="O1374" s="118"/>
      <c r="P1374" s="118"/>
      <c r="Q1374" s="118"/>
      <c r="R1374" s="118"/>
    </row>
    <row r="1375" spans="1:18" x14ac:dyDescent="0.2">
      <c r="A1375" s="114"/>
      <c r="B1375" s="139">
        <f t="shared" si="21"/>
        <v>1359</v>
      </c>
      <c r="C1375" s="115" t="s">
        <v>6430</v>
      </c>
      <c r="D1375" s="112" t="str">
        <f>+"Torre de suspensión tipo S"&amp;IF(MID(C1375,3,3)="220","C",IF(MID(C1375,3,3)="138","S",""))&amp;IF(MID(C1375,10,1)="D",2,1)&amp;" (5°)Tipo S"&amp;IF(MID(C1375,3,3)="220","C",IF(MID(C1375,3,3)="138","S",""))&amp;IF(MID(C1375,10,1)="D",2,1)&amp;RIGHT(C1375,2)</f>
        <v>Torre de suspensión tipo SC1 (5°)Tipo SC1-6</v>
      </c>
      <c r="E1375" s="140" t="s">
        <v>5072</v>
      </c>
      <c r="F1375" s="141">
        <v>0</v>
      </c>
      <c r="G1375" s="142">
        <f>VLOOKUP(C1375,'[8]Resumen Peso'!$B$1:$D$65536,3,0)*$C$14</f>
        <v>6681.4231841578148</v>
      </c>
      <c r="H1375" s="148"/>
      <c r="I1375" s="144"/>
      <c r="J1375" s="111">
        <f>+VLOOKUP(C1375,'[8]Resumen Peso'!$B$1:$D$65536,3,0)</f>
        <v>4148.4240939403744</v>
      </c>
      <c r="N1375" s="118"/>
      <c r="O1375" s="118"/>
      <c r="P1375" s="118"/>
      <c r="Q1375" s="118"/>
      <c r="R1375" s="118"/>
    </row>
    <row r="1376" spans="1:18" x14ac:dyDescent="0.2">
      <c r="A1376" s="114"/>
      <c r="B1376" s="139">
        <f t="shared" si="21"/>
        <v>1360</v>
      </c>
      <c r="C1376" s="115" t="s">
        <v>6431</v>
      </c>
      <c r="D1376" s="112" t="str">
        <f>+"Torre de suspensión tipo S"&amp;IF(MID(C1376,3,3)="220","C",IF(MID(C1376,3,3)="138","S",""))&amp;IF(MID(C1376,10,1)="D",2,1)&amp;" (5°)Tipo S"&amp;IF(MID(C1376,3,3)="220","C",IF(MID(C1376,3,3)="138","S",""))&amp;IF(MID(C1376,10,1)="D",2,1)&amp;RIGHT(C1376,2)</f>
        <v>Torre de suspensión tipo SC1 (5°)Tipo SC1-3</v>
      </c>
      <c r="E1376" s="140" t="s">
        <v>5072</v>
      </c>
      <c r="F1376" s="141">
        <v>0</v>
      </c>
      <c r="G1376" s="142">
        <f>VLOOKUP(C1376,'[8]Resumen Peso'!$B$1:$D$65536,3,0)*$C$14</f>
        <v>7644.5112107030864</v>
      </c>
      <c r="H1376" s="148"/>
      <c r="I1376" s="144"/>
      <c r="J1376" s="111">
        <f>+VLOOKUP(C1376,'[8]Resumen Peso'!$B$1:$D$65536,3,0)</f>
        <v>4746.3951345083569</v>
      </c>
      <c r="N1376" s="118"/>
      <c r="O1376" s="118"/>
      <c r="P1376" s="118"/>
      <c r="Q1376" s="118"/>
      <c r="R1376" s="118"/>
    </row>
    <row r="1377" spans="1:18" x14ac:dyDescent="0.2">
      <c r="A1377" s="114"/>
      <c r="B1377" s="139">
        <f t="shared" si="21"/>
        <v>1361</v>
      </c>
      <c r="C1377" s="115" t="s">
        <v>6432</v>
      </c>
      <c r="D1377" s="112" t="str">
        <f>+"Torre de suspensión tipo S"&amp;IF(MID(C1377,3,3)="220","C",IF(MID(C1377,3,3)="138","S",""))&amp;IF(MID(C1377,10,1)="D",2,1)&amp;" (5°)Tipo S"&amp;IF(MID(C1377,3,3)="220","C",IF(MID(C1377,3,3)="138","S",""))&amp;IF(MID(C1377,10,1)="D",2,1)&amp;RIGHT(C1377,2)</f>
        <v>Torre de suspensión tipo SC1 (5°)Tipo SC1±0</v>
      </c>
      <c r="E1377" s="140" t="s">
        <v>5072</v>
      </c>
      <c r="F1377" s="141">
        <v>0</v>
      </c>
      <c r="G1377" s="142">
        <f>VLOOKUP(C1377,'[8]Resumen Peso'!$B$1:$D$65536,3,0)*$C$14</f>
        <v>8599.0002370113452</v>
      </c>
      <c r="H1377" s="148"/>
      <c r="I1377" s="144"/>
      <c r="J1377" s="111">
        <f>+VLOOKUP(C1377,'[8]Resumen Peso'!$B$1:$D$65536,3,0)</f>
        <v>5339.0271479284102</v>
      </c>
      <c r="N1377" s="118"/>
      <c r="O1377" s="118"/>
      <c r="P1377" s="118"/>
      <c r="Q1377" s="118"/>
      <c r="R1377" s="118"/>
    </row>
    <row r="1378" spans="1:18" x14ac:dyDescent="0.2">
      <c r="A1378" s="114"/>
      <c r="B1378" s="139">
        <f t="shared" si="21"/>
        <v>1362</v>
      </c>
      <c r="C1378" s="115" t="s">
        <v>6433</v>
      </c>
      <c r="D1378" s="112" t="str">
        <f>+"Torre de suspensión tipo S"&amp;IF(MID(C1378,3,3)="220","C",IF(MID(C1378,3,3)="138","S",""))&amp;IF(MID(C1378,10,1)="D",2,1)&amp;" (5°)Tipo S"&amp;IF(MID(C1378,3,3)="220","C",IF(MID(C1378,3,3)="138","S",""))&amp;IF(MID(C1378,10,1)="D",2,1)&amp;RIGHT(C1378,2)</f>
        <v>Torre de suspensión tipo SC1 (5°)Tipo SC1+3</v>
      </c>
      <c r="E1378" s="140" t="s">
        <v>5072</v>
      </c>
      <c r="F1378" s="141">
        <v>0</v>
      </c>
      <c r="G1378" s="142">
        <f>VLOOKUP(C1378,'[8]Resumen Peso'!$B$1:$D$65536,3,0)*$C$14</f>
        <v>9544.8902630825942</v>
      </c>
      <c r="H1378" s="148"/>
      <c r="I1378" s="144"/>
      <c r="J1378" s="111">
        <f>+VLOOKUP(C1378,'[8]Resumen Peso'!$B$1:$D$65536,3,0)</f>
        <v>5926.3201342005359</v>
      </c>
      <c r="N1378" s="118"/>
      <c r="O1378" s="118"/>
      <c r="P1378" s="118"/>
      <c r="Q1378" s="118"/>
      <c r="R1378" s="118"/>
    </row>
    <row r="1379" spans="1:18" x14ac:dyDescent="0.2">
      <c r="A1379" s="114"/>
      <c r="B1379" s="139">
        <f t="shared" si="21"/>
        <v>1363</v>
      </c>
      <c r="C1379" s="115" t="s">
        <v>6434</v>
      </c>
      <c r="D1379" s="112" t="str">
        <f>+"Torre de suspensión tipo S"&amp;IF(MID(C1379,3,3)="220","C",IF(MID(C1379,3,3)="138","S",""))&amp;IF(MID(C1379,10,1)="D",2,1)&amp;" (5°)Tipo S"&amp;IF(MID(C1379,3,3)="220","C",IF(MID(C1379,3,3)="138","S",""))&amp;IF(MID(C1379,10,1)="D",2,1)&amp;RIGHT(C1379,2)</f>
        <v>Torre de suspensión tipo SC1 (5°)Tipo SC1+6</v>
      </c>
      <c r="E1379" s="140" t="s">
        <v>5072</v>
      </c>
      <c r="F1379" s="141">
        <v>0</v>
      </c>
      <c r="G1379" s="142">
        <f>VLOOKUP(C1379,'[8]Resumen Peso'!$B$1:$D$65536,3,0)*$C$14</f>
        <v>10490.780289153839</v>
      </c>
      <c r="H1379" s="148"/>
      <c r="I1379" s="144"/>
      <c r="J1379" s="111">
        <f>+VLOOKUP(C1379,'[8]Resumen Peso'!$B$1:$D$65536,3,0)</f>
        <v>6513.6131204726598</v>
      </c>
      <c r="N1379" s="118"/>
      <c r="O1379" s="118"/>
      <c r="P1379" s="118"/>
      <c r="Q1379" s="118"/>
      <c r="R1379" s="118"/>
    </row>
    <row r="1380" spans="1:18" x14ac:dyDescent="0.2">
      <c r="A1380" s="114"/>
      <c r="B1380" s="139">
        <f t="shared" si="21"/>
        <v>1364</v>
      </c>
      <c r="C1380" s="115" t="s">
        <v>6435</v>
      </c>
      <c r="D1380" s="112" t="str">
        <f>+"Torre de ángulo menor tipo A"&amp;IF(MID(C1380,3,3)="220","C",IF(MID(C1380,3,3)="138","S",""))&amp;IF(MID(C1380,10,1)="D",2,1)&amp;" (30°)Tipo A"&amp;IF(MID(C1380,3,3)="220","C",IF(MID(C1380,3,3)="138","S",""))&amp;IF(MID(C1380,10,1)="D",2,1)&amp;RIGHT(C1380,2)</f>
        <v>Torre de ángulo menor tipo AC1 (30°)Tipo AC1-3</v>
      </c>
      <c r="E1380" s="140" t="s">
        <v>5072</v>
      </c>
      <c r="F1380" s="141">
        <v>0</v>
      </c>
      <c r="G1380" s="142">
        <f>VLOOKUP(C1380,'[8]Resumen Peso'!$B$1:$D$65536,3,0)*$C$14</f>
        <v>11761.007406164683</v>
      </c>
      <c r="H1380" s="148"/>
      <c r="I1380" s="144"/>
      <c r="J1380" s="111">
        <f>+VLOOKUP(C1380,'[8]Resumen Peso'!$B$1:$D$65536,3,0)</f>
        <v>7302.2835327103494</v>
      </c>
      <c r="N1380" s="118"/>
      <c r="O1380" s="118"/>
      <c r="P1380" s="118"/>
      <c r="Q1380" s="118"/>
      <c r="R1380" s="118"/>
    </row>
    <row r="1381" spans="1:18" x14ac:dyDescent="0.2">
      <c r="A1381" s="114"/>
      <c r="B1381" s="139">
        <f t="shared" si="21"/>
        <v>1365</v>
      </c>
      <c r="C1381" s="115" t="s">
        <v>6436</v>
      </c>
      <c r="D1381" s="112" t="str">
        <f>+"Torre de ángulo menor tipo A"&amp;IF(MID(C1381,3,3)="220","C",IF(MID(C1381,3,3)="138","S",""))&amp;IF(MID(C1381,10,1)="D",2,1)&amp;" (30°)Tipo A"&amp;IF(MID(C1381,3,3)="220","C",IF(MID(C1381,3,3)="138","S",""))&amp;IF(MID(C1381,10,1)="D",2,1)&amp;RIGHT(C1381,2)</f>
        <v>Torre de ángulo menor tipo AC1 (30°)Tipo AC1±0</v>
      </c>
      <c r="E1381" s="140" t="s">
        <v>5072</v>
      </c>
      <c r="F1381" s="141">
        <v>0</v>
      </c>
      <c r="G1381" s="142">
        <f>VLOOKUP(C1381,'[8]Resumen Peso'!$B$1:$D$65536,3,0)*$C$14</f>
        <v>13053.282359783223</v>
      </c>
      <c r="H1381" s="148"/>
      <c r="I1381" s="144"/>
      <c r="J1381" s="111">
        <f>+VLOOKUP(C1381,'[8]Resumen Peso'!$B$1:$D$65536,3,0)</f>
        <v>8104.6432105553267</v>
      </c>
      <c r="N1381" s="118"/>
      <c r="O1381" s="118"/>
      <c r="P1381" s="118"/>
      <c r="Q1381" s="118"/>
      <c r="R1381" s="118"/>
    </row>
    <row r="1382" spans="1:18" x14ac:dyDescent="0.2">
      <c r="A1382" s="114"/>
      <c r="B1382" s="139">
        <f t="shared" si="21"/>
        <v>1366</v>
      </c>
      <c r="C1382" s="115" t="s">
        <v>6437</v>
      </c>
      <c r="D1382" s="112" t="str">
        <f>+"Torre de ángulo menor tipo A"&amp;IF(MID(C1382,3,3)="220","C",IF(MID(C1382,3,3)="138","S",""))&amp;IF(MID(C1382,10,1)="D",2,1)&amp;" (30°)Tipo A"&amp;IF(MID(C1382,3,3)="220","C",IF(MID(C1382,3,3)="138","S",""))&amp;IF(MID(C1382,10,1)="D",2,1)&amp;RIGHT(C1382,2)</f>
        <v>Torre de ángulo menor tipo AC1 (30°)Tipo AC1+3</v>
      </c>
      <c r="E1382" s="140" t="s">
        <v>5072</v>
      </c>
      <c r="F1382" s="141">
        <v>0</v>
      </c>
      <c r="G1382" s="142">
        <f>VLOOKUP(C1382,'[8]Resumen Peso'!$B$1:$D$65536,3,0)*$C$14</f>
        <v>14345.557313401761</v>
      </c>
      <c r="H1382" s="148"/>
      <c r="I1382" s="144"/>
      <c r="J1382" s="111">
        <f>+VLOOKUP(C1382,'[8]Resumen Peso'!$B$1:$D$65536,3,0)</f>
        <v>8907.0028884003041</v>
      </c>
      <c r="N1382" s="118"/>
      <c r="O1382" s="118"/>
      <c r="P1382" s="118"/>
      <c r="Q1382" s="118"/>
      <c r="R1382" s="118"/>
    </row>
    <row r="1383" spans="1:18" x14ac:dyDescent="0.2">
      <c r="A1383" s="114"/>
      <c r="B1383" s="139">
        <f t="shared" si="21"/>
        <v>1367</v>
      </c>
      <c r="C1383" s="115" t="s">
        <v>6438</v>
      </c>
      <c r="D1383" s="112" t="str">
        <f>+"Torre de ángulo mayor tipo B"&amp;IF(MID(C1383,3,3)="220","C",IF(MID(C1383,3,3)="138","S",""))&amp;IF(MID(C1383,10,1)="D",2,1)&amp;" (65°)Tipo B"&amp;IF(MID(C1383,3,3)="220","C",IF(MID(C1383,3,3)="138","S",""))&amp;IF(MID(C1383,10,1)="D",2,1)&amp;RIGHT(C1383,2)</f>
        <v>Torre de ángulo mayor tipo BC1 (65°)Tipo BC1-3</v>
      </c>
      <c r="E1383" s="140" t="s">
        <v>5072</v>
      </c>
      <c r="F1383" s="141">
        <v>0</v>
      </c>
      <c r="G1383" s="142">
        <f>VLOOKUP(C1383,'[8]Resumen Peso'!$B$1:$D$65536,3,0)*$C$14</f>
        <v>15871.381595001543</v>
      </c>
      <c r="H1383" s="148"/>
      <c r="I1383" s="144"/>
      <c r="J1383" s="111">
        <f>+VLOOKUP(C1383,'[8]Resumen Peso'!$B$1:$D$65536,3,0)</f>
        <v>9854.3708425685381</v>
      </c>
      <c r="N1383" s="118"/>
      <c r="O1383" s="118"/>
      <c r="P1383" s="118"/>
      <c r="Q1383" s="118"/>
      <c r="R1383" s="118"/>
    </row>
    <row r="1384" spans="1:18" x14ac:dyDescent="0.2">
      <c r="A1384" s="114"/>
      <c r="B1384" s="139">
        <f t="shared" si="21"/>
        <v>1368</v>
      </c>
      <c r="C1384" s="115" t="s">
        <v>6439</v>
      </c>
      <c r="D1384" s="112" t="str">
        <f>+"Torre de ángulo mayor tipo B"&amp;IF(MID(C1384,3,3)="220","C",IF(MID(C1384,3,3)="138","S",""))&amp;IF(MID(C1384,10,1)="D",2,1)&amp;" (65°)Tipo B"&amp;IF(MID(C1384,3,3)="220","C",IF(MID(C1384,3,3)="138","S",""))&amp;IF(MID(C1384,10,1)="D",2,1)&amp;RIGHT(C1384,2)</f>
        <v>Torre de ángulo mayor tipo BC1 (65°)Tipo BC1±0</v>
      </c>
      <c r="E1384" s="140" t="s">
        <v>5072</v>
      </c>
      <c r="F1384" s="141">
        <v>0</v>
      </c>
      <c r="G1384" s="142">
        <f>VLOOKUP(C1384,'[8]Resumen Peso'!$B$1:$D$65536,3,0)*$C$14</f>
        <v>17674.144315146485</v>
      </c>
      <c r="H1384" s="148"/>
      <c r="I1384" s="144"/>
      <c r="J1384" s="111">
        <f>+VLOOKUP(C1384,'[8]Resumen Peso'!$B$1:$D$65536,3,0)</f>
        <v>10973.686907091913</v>
      </c>
      <c r="N1384" s="118"/>
      <c r="O1384" s="118"/>
      <c r="P1384" s="118"/>
      <c r="Q1384" s="118"/>
      <c r="R1384" s="118"/>
    </row>
    <row r="1385" spans="1:18" x14ac:dyDescent="0.2">
      <c r="A1385" s="114"/>
      <c r="B1385" s="139">
        <f t="shared" si="21"/>
        <v>1369</v>
      </c>
      <c r="C1385" s="115" t="s">
        <v>6440</v>
      </c>
      <c r="D1385" s="112" t="str">
        <f>+"Torre de ángulo mayor tipo B"&amp;IF(MID(C1385,3,3)="220","C",IF(MID(C1385,3,3)="138","S",""))&amp;IF(MID(C1385,10,1)="D",2,1)&amp;" (65°)Tipo B"&amp;IF(MID(C1385,3,3)="220","C",IF(MID(C1385,3,3)="138","S",""))&amp;IF(MID(C1385,10,1)="D",2,1)&amp;RIGHT(C1385,2)</f>
        <v>Torre de ángulo mayor tipo BC1 (65°)Tipo BC1+3</v>
      </c>
      <c r="E1385" s="140" t="s">
        <v>5072</v>
      </c>
      <c r="F1385" s="141">
        <v>0</v>
      </c>
      <c r="G1385" s="142">
        <f>VLOOKUP(C1385,'[8]Resumen Peso'!$B$1:$D$65536,3,0)*$C$14</f>
        <v>19795.041632964065</v>
      </c>
      <c r="H1385" s="148"/>
      <c r="I1385" s="144"/>
      <c r="J1385" s="111">
        <f>+VLOOKUP(C1385,'[8]Resumen Peso'!$B$1:$D$65536,3,0)</f>
        <v>12290.529335942943</v>
      </c>
      <c r="N1385" s="118"/>
      <c r="O1385" s="118"/>
      <c r="P1385" s="118"/>
      <c r="Q1385" s="118"/>
      <c r="R1385" s="118"/>
    </row>
    <row r="1386" spans="1:18" x14ac:dyDescent="0.2">
      <c r="A1386" s="114"/>
      <c r="B1386" s="139">
        <f t="shared" si="21"/>
        <v>1370</v>
      </c>
      <c r="C1386" s="115" t="s">
        <v>6441</v>
      </c>
      <c r="D1386" s="112" t="str">
        <f>+"Torre de anclaje, retención intermedia y terminal (15°) Tipo R"&amp;IF(MID(C1386,3,3)="220","C",IF(MID(C1386,3,3)="138","S",""))&amp;IF(MID(C1386,10,1)="D",2,1)&amp;RIGHT(C1386,2)</f>
        <v>Torre de anclaje, retención intermedia y terminal (15°) Tipo RC1-3</v>
      </c>
      <c r="E1386" s="140" t="s">
        <v>5072</v>
      </c>
      <c r="F1386" s="141">
        <v>0</v>
      </c>
      <c r="G1386" s="142">
        <f>VLOOKUP(C1386,'[8]Resumen Peso'!$B$1:$D$65536,3,0)*$C$14</f>
        <v>20435.42890393476</v>
      </c>
      <c r="H1386" s="148"/>
      <c r="I1386" s="144"/>
      <c r="J1386" s="111">
        <f>+VLOOKUP(C1386,'[8]Resumen Peso'!$B$1:$D$65536,3,0)</f>
        <v>12688.138933647602</v>
      </c>
      <c r="N1386" s="118"/>
      <c r="O1386" s="118"/>
      <c r="P1386" s="118"/>
      <c r="Q1386" s="118"/>
      <c r="R1386" s="118"/>
    </row>
    <row r="1387" spans="1:18" x14ac:dyDescent="0.2">
      <c r="A1387" s="114"/>
      <c r="B1387" s="139">
        <f t="shared" si="21"/>
        <v>1371</v>
      </c>
      <c r="C1387" s="115" t="s">
        <v>6442</v>
      </c>
      <c r="D1387" s="112" t="str">
        <f>+"Torre de anclaje, retención intermedia y terminal (15°) Tipo R"&amp;IF(MID(C1387,3,3)="220","C",IF(MID(C1387,3,3)="138","S",""))&amp;IF(MID(C1387,10,1)="D",2,1)&amp;RIGHT(C1387,2)</f>
        <v>Torre de anclaje, retención intermedia y terminal (15°) Tipo RC1±0</v>
      </c>
      <c r="E1387" s="140" t="s">
        <v>5072</v>
      </c>
      <c r="F1387" s="141">
        <v>0</v>
      </c>
      <c r="G1387" s="142">
        <f>VLOOKUP(C1387,'[8]Resumen Peso'!$B$1:$D$65536,3,0)*$C$14</f>
        <v>22781.972022223814</v>
      </c>
      <c r="H1387" s="148"/>
      <c r="I1387" s="144"/>
      <c r="J1387" s="111">
        <f>+VLOOKUP(C1387,'[8]Resumen Peso'!$B$1:$D$65536,3,0)</f>
        <v>14145.082423241474</v>
      </c>
      <c r="N1387" s="118"/>
      <c r="O1387" s="118"/>
      <c r="P1387" s="118"/>
      <c r="Q1387" s="118"/>
      <c r="R1387" s="118"/>
    </row>
    <row r="1388" spans="1:18" x14ac:dyDescent="0.2">
      <c r="A1388" s="114"/>
      <c r="B1388" s="139">
        <f t="shared" si="21"/>
        <v>1372</v>
      </c>
      <c r="C1388" s="115" t="s">
        <v>6443</v>
      </c>
      <c r="D1388" s="112" t="str">
        <f>+"Torre de anclaje, retención intermedia y terminal (15°) Tipo R"&amp;IF(MID(C1388,3,3)="220","C",IF(MID(C1388,3,3)="138","S",""))&amp;IF(MID(C1388,10,1)="D",2,1)&amp;RIGHT(C1388,2)</f>
        <v>Torre de anclaje, retención intermedia y terminal (15°) Tipo RC1+3</v>
      </c>
      <c r="E1388" s="140" t="s">
        <v>5072</v>
      </c>
      <c r="F1388" s="141">
        <v>0</v>
      </c>
      <c r="G1388" s="142">
        <f>VLOOKUP(C1388,'[8]Resumen Peso'!$B$1:$D$65536,3,0)*$C$14</f>
        <v>25128.515140512867</v>
      </c>
      <c r="H1388" s="148"/>
      <c r="I1388" s="144"/>
      <c r="J1388" s="111">
        <f>+VLOOKUP(C1388,'[8]Resumen Peso'!$B$1:$D$65536,3,0)</f>
        <v>15602.025912835346</v>
      </c>
      <c r="N1388" s="118"/>
      <c r="O1388" s="118"/>
      <c r="P1388" s="118"/>
      <c r="Q1388" s="118"/>
      <c r="R1388" s="118"/>
    </row>
    <row r="1389" spans="1:18" x14ac:dyDescent="0.2">
      <c r="A1389" s="114"/>
      <c r="B1389" s="139">
        <f t="shared" si="21"/>
        <v>1373</v>
      </c>
      <c r="C1389" s="115" t="s">
        <v>6444</v>
      </c>
      <c r="D1389" s="112" t="str">
        <f>+"Torre de suspensión tipo S"&amp;IF(MID(C1389,3,3)="220","C",IF(MID(C1389,3,3)="138","S",""))&amp;IF(MID(C1389,10,1)="D",2,1)&amp;" (5°)Tipo S"&amp;IF(MID(C1389,3,3)="220","C",IF(MID(C1389,3,3)="138","S",""))&amp;IF(MID(C1389,10,1)="D",2,1)&amp;RIGHT(C1389,2)</f>
        <v>Torre de suspensión tipo SC1 (5°)Tipo SC1-6</v>
      </c>
      <c r="E1389" s="140" t="s">
        <v>5072</v>
      </c>
      <c r="F1389" s="141">
        <v>0</v>
      </c>
      <c r="G1389" s="142">
        <f>VLOOKUP(C1389,'[8]Resumen Peso'!$B$1:$D$65536,3,0)*$C$14</f>
        <v>6277.0338343265466</v>
      </c>
      <c r="H1389" s="148"/>
      <c r="I1389" s="144"/>
      <c r="J1389" s="111">
        <f>+VLOOKUP(C1389,'[8]Resumen Peso'!$B$1:$D$65536,3,0)</f>
        <v>3897.3430778253364</v>
      </c>
      <c r="N1389" s="118"/>
      <c r="O1389" s="118"/>
      <c r="P1389" s="118"/>
      <c r="Q1389" s="118"/>
      <c r="R1389" s="118"/>
    </row>
    <row r="1390" spans="1:18" x14ac:dyDescent="0.2">
      <c r="A1390" s="114"/>
      <c r="B1390" s="139">
        <f t="shared" si="21"/>
        <v>1374</v>
      </c>
      <c r="C1390" s="115" t="s">
        <v>6445</v>
      </c>
      <c r="D1390" s="112" t="str">
        <f>+"Torre de suspensión tipo S"&amp;IF(MID(C1390,3,3)="220","C",IF(MID(C1390,3,3)="138","S",""))&amp;IF(MID(C1390,10,1)="D",2,1)&amp;" (5°)Tipo S"&amp;IF(MID(C1390,3,3)="220","C",IF(MID(C1390,3,3)="138","S",""))&amp;IF(MID(C1390,10,1)="D",2,1)&amp;RIGHT(C1390,2)</f>
        <v>Torre de suspensión tipo SC1 (5°)Tipo SC1-3</v>
      </c>
      <c r="E1390" s="140" t="s">
        <v>5072</v>
      </c>
      <c r="F1390" s="141">
        <v>0</v>
      </c>
      <c r="G1390" s="142">
        <f>VLOOKUP(C1390,'[8]Resumen Peso'!$B$1:$D$65536,3,0)*$C$14</f>
        <v>7181.8315041393826</v>
      </c>
      <c r="H1390" s="148"/>
      <c r="I1390" s="144"/>
      <c r="J1390" s="111">
        <f>+VLOOKUP(C1390,'[8]Resumen Peso'!$B$1:$D$65536,3,0)</f>
        <v>4459.1222602145745</v>
      </c>
      <c r="N1390" s="118"/>
      <c r="O1390" s="118"/>
      <c r="P1390" s="118"/>
      <c r="Q1390" s="118"/>
      <c r="R1390" s="118"/>
    </row>
    <row r="1391" spans="1:18" x14ac:dyDescent="0.2">
      <c r="A1391" s="114"/>
      <c r="B1391" s="139">
        <f t="shared" si="21"/>
        <v>1375</v>
      </c>
      <c r="C1391" s="115" t="s">
        <v>6446</v>
      </c>
      <c r="D1391" s="112" t="str">
        <f>+"Torre de suspensión tipo S"&amp;IF(MID(C1391,3,3)="220","C",IF(MID(C1391,3,3)="138","S",""))&amp;IF(MID(C1391,10,1)="D",2,1)&amp;" (5°)Tipo S"&amp;IF(MID(C1391,3,3)="220","C",IF(MID(C1391,3,3)="138","S",""))&amp;IF(MID(C1391,10,1)="D",2,1)&amp;RIGHT(C1391,2)</f>
        <v>Torre de suspensión tipo SC1 (5°)Tipo SC1±0</v>
      </c>
      <c r="E1391" s="140" t="s">
        <v>5072</v>
      </c>
      <c r="F1391" s="141">
        <v>0</v>
      </c>
      <c r="G1391" s="142">
        <f>VLOOKUP(C1391,'[8]Resumen Peso'!$B$1:$D$65536,3,0)*$C$14</f>
        <v>8078.5506233288879</v>
      </c>
      <c r="H1391" s="148"/>
      <c r="I1391" s="144"/>
      <c r="J1391" s="111">
        <f>+VLOOKUP(C1391,'[8]Resumen Peso'!$B$1:$D$65536,3,0)</f>
        <v>5015.8855570467649</v>
      </c>
      <c r="N1391" s="118"/>
      <c r="O1391" s="118"/>
      <c r="P1391" s="118"/>
      <c r="Q1391" s="118"/>
      <c r="R1391" s="118"/>
    </row>
    <row r="1392" spans="1:18" x14ac:dyDescent="0.2">
      <c r="A1392" s="114"/>
      <c r="B1392" s="139">
        <f t="shared" si="21"/>
        <v>1376</v>
      </c>
      <c r="C1392" s="115" t="s">
        <v>6447</v>
      </c>
      <c r="D1392" s="112" t="str">
        <f>+"Torre de suspensión tipo S"&amp;IF(MID(C1392,3,3)="220","C",IF(MID(C1392,3,3)="138","S",""))&amp;IF(MID(C1392,10,1)="D",2,1)&amp;" (5°)Tipo S"&amp;IF(MID(C1392,3,3)="220","C",IF(MID(C1392,3,3)="138","S",""))&amp;IF(MID(C1392,10,1)="D",2,1)&amp;RIGHT(C1392,2)</f>
        <v>Torre de suspensión tipo SC1 (5°)Tipo SC1+3</v>
      </c>
      <c r="E1392" s="140" t="s">
        <v>5072</v>
      </c>
      <c r="F1392" s="141">
        <v>0</v>
      </c>
      <c r="G1392" s="142">
        <f>VLOOKUP(C1392,'[8]Resumen Peso'!$B$1:$D$65536,3,0)*$C$14</f>
        <v>8967.1911918950664</v>
      </c>
      <c r="H1392" s="148"/>
      <c r="I1392" s="144"/>
      <c r="J1392" s="111">
        <f>+VLOOKUP(C1392,'[8]Resumen Peso'!$B$1:$D$65536,3,0)</f>
        <v>5567.6329683219092</v>
      </c>
      <c r="N1392" s="118"/>
      <c r="O1392" s="118"/>
      <c r="P1392" s="118"/>
      <c r="Q1392" s="118"/>
      <c r="R1392" s="118"/>
    </row>
    <row r="1393" spans="1:18" x14ac:dyDescent="0.2">
      <c r="A1393" s="114"/>
      <c r="B1393" s="139">
        <f t="shared" si="21"/>
        <v>1377</v>
      </c>
      <c r="C1393" s="115" t="s">
        <v>6448</v>
      </c>
      <c r="D1393" s="112" t="str">
        <f>+"Torre de suspensión tipo S"&amp;IF(MID(C1393,3,3)="220","C",IF(MID(C1393,3,3)="138","S",""))&amp;IF(MID(C1393,10,1)="D",2,1)&amp;" (5°)Tipo S"&amp;IF(MID(C1393,3,3)="220","C",IF(MID(C1393,3,3)="138","S",""))&amp;IF(MID(C1393,10,1)="D",2,1)&amp;RIGHT(C1393,2)</f>
        <v>Torre de suspensión tipo SC1 (5°)Tipo SC1+6</v>
      </c>
      <c r="E1393" s="140" t="s">
        <v>5072</v>
      </c>
      <c r="F1393" s="141">
        <v>0</v>
      </c>
      <c r="G1393" s="142">
        <f>VLOOKUP(C1393,'[8]Resumen Peso'!$B$1:$D$65536,3,0)*$C$14</f>
        <v>9855.8317604612439</v>
      </c>
      <c r="H1393" s="148"/>
      <c r="I1393" s="144"/>
      <c r="J1393" s="111">
        <f>+VLOOKUP(C1393,'[8]Resumen Peso'!$B$1:$D$65536,3,0)</f>
        <v>6119.3803795970534</v>
      </c>
      <c r="N1393" s="118"/>
      <c r="O1393" s="118"/>
      <c r="P1393" s="118"/>
      <c r="Q1393" s="118"/>
      <c r="R1393" s="118"/>
    </row>
    <row r="1394" spans="1:18" x14ac:dyDescent="0.2">
      <c r="A1394" s="114"/>
      <c r="B1394" s="139">
        <f t="shared" si="21"/>
        <v>1378</v>
      </c>
      <c r="C1394" s="115" t="s">
        <v>6449</v>
      </c>
      <c r="D1394" s="112" t="str">
        <f>+"Torre de ángulo menor tipo A"&amp;IF(MID(C1394,3,3)="220","C",IF(MID(C1394,3,3)="138","S",""))&amp;IF(MID(C1394,10,1)="D",2,1)&amp;" (30°)Tipo A"&amp;IF(MID(C1394,3,3)="220","C",IF(MID(C1394,3,3)="138","S",""))&amp;IF(MID(C1394,10,1)="D",2,1)&amp;RIGHT(C1394,2)</f>
        <v>Torre de ángulo menor tipo AC1 (30°)Tipo AC1-3</v>
      </c>
      <c r="E1394" s="140" t="s">
        <v>5072</v>
      </c>
      <c r="F1394" s="141">
        <v>0</v>
      </c>
      <c r="G1394" s="142">
        <f>VLOOKUP(C1394,'[8]Resumen Peso'!$B$1:$D$65536,3,0)*$C$14</f>
        <v>11049.179101438142</v>
      </c>
      <c r="H1394" s="148"/>
      <c r="I1394" s="144"/>
      <c r="J1394" s="111">
        <f>+VLOOKUP(C1394,'[8]Resumen Peso'!$B$1:$D$65536,3,0)</f>
        <v>6860.3169623128879</v>
      </c>
      <c r="N1394" s="118"/>
      <c r="O1394" s="118"/>
      <c r="P1394" s="118"/>
      <c r="Q1394" s="118"/>
      <c r="R1394" s="118"/>
    </row>
    <row r="1395" spans="1:18" x14ac:dyDescent="0.2">
      <c r="A1395" s="114"/>
      <c r="B1395" s="139">
        <f t="shared" si="21"/>
        <v>1379</v>
      </c>
      <c r="C1395" s="115" t="s">
        <v>6450</v>
      </c>
      <c r="D1395" s="112" t="str">
        <f>+"Torre de ángulo menor tipo A"&amp;IF(MID(C1395,3,3)="220","C",IF(MID(C1395,3,3)="138","S",""))&amp;IF(MID(C1395,10,1)="D",2,1)&amp;" (30°)Tipo A"&amp;IF(MID(C1395,3,3)="220","C",IF(MID(C1395,3,3)="138","S",""))&amp;IF(MID(C1395,10,1)="D",2,1)&amp;RIGHT(C1395,2)</f>
        <v>Torre de ángulo menor tipo AC1 (30°)Tipo AC1±0</v>
      </c>
      <c r="E1395" s="140" t="s">
        <v>5072</v>
      </c>
      <c r="F1395" s="141">
        <v>0</v>
      </c>
      <c r="G1395" s="142">
        <f>VLOOKUP(C1395,'[8]Resumen Peso'!$B$1:$D$65536,3,0)*$C$14</f>
        <v>12263.239846213253</v>
      </c>
      <c r="H1395" s="148"/>
      <c r="I1395" s="144"/>
      <c r="J1395" s="111">
        <f>+VLOOKUP(C1395,'[8]Resumen Peso'!$B$1:$D$65536,3,0)</f>
        <v>7614.1142755969895</v>
      </c>
      <c r="N1395" s="118"/>
      <c r="O1395" s="118"/>
      <c r="P1395" s="118"/>
      <c r="Q1395" s="118"/>
      <c r="R1395" s="118"/>
    </row>
    <row r="1396" spans="1:18" x14ac:dyDescent="0.2">
      <c r="A1396" s="114"/>
      <c r="B1396" s="139">
        <f t="shared" si="21"/>
        <v>1380</v>
      </c>
      <c r="C1396" s="115" t="s">
        <v>6451</v>
      </c>
      <c r="D1396" s="112" t="str">
        <f>+"Torre de ángulo menor tipo A"&amp;IF(MID(C1396,3,3)="220","C",IF(MID(C1396,3,3)="138","S",""))&amp;IF(MID(C1396,10,1)="D",2,1)&amp;" (30°)Tipo A"&amp;IF(MID(C1396,3,3)="220","C",IF(MID(C1396,3,3)="138","S",""))&amp;IF(MID(C1396,10,1)="D",2,1)&amp;RIGHT(C1396,2)</f>
        <v>Torre de ángulo menor tipo AC1 (30°)Tipo AC1+3</v>
      </c>
      <c r="E1396" s="140" t="s">
        <v>5072</v>
      </c>
      <c r="F1396" s="141">
        <v>0</v>
      </c>
      <c r="G1396" s="142">
        <f>VLOOKUP(C1396,'[8]Resumen Peso'!$B$1:$D$65536,3,0)*$C$14</f>
        <v>13477.300590988367</v>
      </c>
      <c r="H1396" s="148"/>
      <c r="I1396" s="144"/>
      <c r="J1396" s="111">
        <f>+VLOOKUP(C1396,'[8]Resumen Peso'!$B$1:$D$65536,3,0)</f>
        <v>8367.911588881092</v>
      </c>
      <c r="N1396" s="118"/>
      <c r="O1396" s="118"/>
      <c r="P1396" s="118"/>
      <c r="Q1396" s="118"/>
      <c r="R1396" s="118"/>
    </row>
    <row r="1397" spans="1:18" x14ac:dyDescent="0.2">
      <c r="A1397" s="114"/>
      <c r="B1397" s="139">
        <f t="shared" si="21"/>
        <v>1381</v>
      </c>
      <c r="C1397" s="115" t="s">
        <v>6452</v>
      </c>
      <c r="D1397" s="112" t="str">
        <f>+"Torre de ángulo mayor tipo B"&amp;IF(MID(C1397,3,3)="220","C",IF(MID(C1397,3,3)="138","S",""))&amp;IF(MID(C1397,10,1)="D",2,1)&amp;" (65°)Tipo B"&amp;IF(MID(C1397,3,3)="220","C",IF(MID(C1397,3,3)="138","S",""))&amp;IF(MID(C1397,10,1)="D",2,1)&amp;RIGHT(C1397,2)</f>
        <v>Torre de ángulo mayor tipo BC1 (65°)Tipo BC1-3</v>
      </c>
      <c r="E1397" s="140" t="s">
        <v>5072</v>
      </c>
      <c r="F1397" s="141">
        <v>0</v>
      </c>
      <c r="G1397" s="142">
        <f>VLOOKUP(C1397,'[8]Resumen Peso'!$B$1:$D$65536,3,0)*$C$14</f>
        <v>14910.775223091927</v>
      </c>
      <c r="H1397" s="148"/>
      <c r="I1397" s="144"/>
      <c r="J1397" s="111">
        <f>+VLOOKUP(C1397,'[8]Resumen Peso'!$B$1:$D$65536,3,0)</f>
        <v>9257.9406347841759</v>
      </c>
      <c r="N1397" s="118"/>
      <c r="O1397" s="118"/>
      <c r="P1397" s="118"/>
      <c r="Q1397" s="118"/>
      <c r="R1397" s="118"/>
    </row>
    <row r="1398" spans="1:18" x14ac:dyDescent="0.2">
      <c r="A1398" s="114"/>
      <c r="B1398" s="139">
        <f t="shared" si="21"/>
        <v>1382</v>
      </c>
      <c r="C1398" s="115" t="s">
        <v>6453</v>
      </c>
      <c r="D1398" s="112" t="str">
        <f>+"Torre de ángulo mayor tipo B"&amp;IF(MID(C1398,3,3)="220","C",IF(MID(C1398,3,3)="138","S",""))&amp;IF(MID(C1398,10,1)="D",2,1)&amp;" (65°)Tipo B"&amp;IF(MID(C1398,3,3)="220","C",IF(MID(C1398,3,3)="138","S",""))&amp;IF(MID(C1398,10,1)="D",2,1)&amp;RIGHT(C1398,2)</f>
        <v>Torre de ángulo mayor tipo BC1 (65°)Tipo BC1±0</v>
      </c>
      <c r="E1398" s="140" t="s">
        <v>5072</v>
      </c>
      <c r="F1398" s="141">
        <v>0</v>
      </c>
      <c r="G1398" s="142">
        <f>VLOOKUP(C1398,'[8]Resumen Peso'!$B$1:$D$65536,3,0)*$C$14</f>
        <v>16604.426751772746</v>
      </c>
      <c r="H1398" s="148"/>
      <c r="I1398" s="144"/>
      <c r="J1398" s="111">
        <f>+VLOOKUP(C1398,'[8]Resumen Peso'!$B$1:$D$65536,3,0)</f>
        <v>10309.510729158324</v>
      </c>
      <c r="N1398" s="118"/>
      <c r="O1398" s="118"/>
      <c r="P1398" s="118"/>
      <c r="Q1398" s="118"/>
      <c r="R1398" s="118"/>
    </row>
    <row r="1399" spans="1:18" x14ac:dyDescent="0.2">
      <c r="A1399" s="114"/>
      <c r="B1399" s="139">
        <f t="shared" si="21"/>
        <v>1383</v>
      </c>
      <c r="C1399" s="115" t="s">
        <v>6454</v>
      </c>
      <c r="D1399" s="112" t="str">
        <f>+"Torre de ángulo mayor tipo B"&amp;IF(MID(C1399,3,3)="220","C",IF(MID(C1399,3,3)="138","S",""))&amp;IF(MID(C1399,10,1)="D",2,1)&amp;" (65°)Tipo B"&amp;IF(MID(C1399,3,3)="220","C",IF(MID(C1399,3,3)="138","S",""))&amp;IF(MID(C1399,10,1)="D",2,1)&amp;RIGHT(C1399,2)</f>
        <v>Torre de ángulo mayor tipo BC1 (65°)Tipo BC1+3</v>
      </c>
      <c r="E1399" s="140" t="s">
        <v>5072</v>
      </c>
      <c r="F1399" s="141">
        <v>0</v>
      </c>
      <c r="G1399" s="142">
        <f>VLOOKUP(C1399,'[8]Resumen Peso'!$B$1:$D$65536,3,0)*$C$14</f>
        <v>18596.957961985478</v>
      </c>
      <c r="H1399" s="148"/>
      <c r="I1399" s="144"/>
      <c r="J1399" s="111">
        <f>+VLOOKUP(C1399,'[8]Resumen Peso'!$B$1:$D$65536,3,0)</f>
        <v>11546.652016657325</v>
      </c>
      <c r="N1399" s="118"/>
      <c r="O1399" s="118"/>
      <c r="P1399" s="118"/>
      <c r="Q1399" s="118"/>
      <c r="R1399" s="118"/>
    </row>
    <row r="1400" spans="1:18" x14ac:dyDescent="0.2">
      <c r="A1400" s="114"/>
      <c r="B1400" s="139">
        <f t="shared" si="21"/>
        <v>1384</v>
      </c>
      <c r="C1400" s="115" t="s">
        <v>6455</v>
      </c>
      <c r="D1400" s="112" t="str">
        <f>+"Torre de anclaje, retención intermedia y terminal (15°) Tipo R"&amp;IF(MID(C1400,3,3)="220","C",IF(MID(C1400,3,3)="138","S",""))&amp;IF(MID(C1400,10,1)="D",2,1)&amp;RIGHT(C1400,2)</f>
        <v>Torre de anclaje, retención intermedia y terminal (15°) Tipo RC1-3</v>
      </c>
      <c r="E1400" s="140" t="s">
        <v>5072</v>
      </c>
      <c r="F1400" s="141">
        <v>0</v>
      </c>
      <c r="G1400" s="142">
        <f>VLOOKUP(C1400,'[8]Resumen Peso'!$B$1:$D$65536,3,0)*$C$14</f>
        <v>19198.586156482455</v>
      </c>
      <c r="H1400" s="148"/>
      <c r="I1400" s="144"/>
      <c r="J1400" s="111">
        <f>+VLOOKUP(C1400,'[8]Resumen Peso'!$B$1:$D$65536,3,0)</f>
        <v>11920.196518906916</v>
      </c>
      <c r="N1400" s="118"/>
      <c r="O1400" s="118"/>
      <c r="P1400" s="118"/>
      <c r="Q1400" s="118"/>
      <c r="R1400" s="118"/>
    </row>
    <row r="1401" spans="1:18" x14ac:dyDescent="0.2">
      <c r="A1401" s="114"/>
      <c r="B1401" s="139">
        <f t="shared" si="21"/>
        <v>1385</v>
      </c>
      <c r="C1401" s="115" t="s">
        <v>6456</v>
      </c>
      <c r="D1401" s="112" t="str">
        <f>+"Torre de anclaje, retención intermedia y terminal (15°) Tipo R"&amp;IF(MID(C1401,3,3)="220","C",IF(MID(C1401,3,3)="138","S",""))&amp;IF(MID(C1401,10,1)="D",2,1)&amp;RIGHT(C1401,2)</f>
        <v>Torre de anclaje, retención intermedia y terminal (15°) Tipo RC1±0</v>
      </c>
      <c r="E1401" s="140" t="s">
        <v>5072</v>
      </c>
      <c r="F1401" s="141">
        <v>0</v>
      </c>
      <c r="G1401" s="142">
        <f>VLOOKUP(C1401,'[8]Resumen Peso'!$B$1:$D$65536,3,0)*$C$14</f>
        <v>21403.106083035069</v>
      </c>
      <c r="H1401" s="148"/>
      <c r="I1401" s="144"/>
      <c r="J1401" s="111">
        <f>+VLOOKUP(C1401,'[8]Resumen Peso'!$B$1:$D$65536,3,0)</f>
        <v>13288.95932988508</v>
      </c>
      <c r="N1401" s="118"/>
      <c r="O1401" s="118"/>
      <c r="P1401" s="118"/>
      <c r="Q1401" s="118"/>
      <c r="R1401" s="118"/>
    </row>
    <row r="1402" spans="1:18" x14ac:dyDescent="0.2">
      <c r="A1402" s="114"/>
      <c r="B1402" s="139">
        <f t="shared" si="21"/>
        <v>1386</v>
      </c>
      <c r="C1402" s="115" t="s">
        <v>6457</v>
      </c>
      <c r="D1402" s="112" t="str">
        <f>+"Torre de anclaje, retención intermedia y terminal (15°) Tipo R"&amp;IF(MID(C1402,3,3)="220","C",IF(MID(C1402,3,3)="138","S",""))&amp;IF(MID(C1402,10,1)="D",2,1)&amp;RIGHT(C1402,2)</f>
        <v>Torre de anclaje, retención intermedia y terminal (15°) Tipo RC1+3</v>
      </c>
      <c r="E1402" s="140" t="s">
        <v>5072</v>
      </c>
      <c r="F1402" s="141">
        <v>0</v>
      </c>
      <c r="G1402" s="142">
        <f>VLOOKUP(C1402,'[8]Resumen Peso'!$B$1:$D$65536,3,0)*$C$14</f>
        <v>23607.626009587682</v>
      </c>
      <c r="H1402" s="148"/>
      <c r="I1402" s="144"/>
      <c r="J1402" s="111">
        <f>+VLOOKUP(C1402,'[8]Resumen Peso'!$B$1:$D$65536,3,0)</f>
        <v>14657.722140863243</v>
      </c>
      <c r="N1402" s="118"/>
      <c r="O1402" s="118"/>
      <c r="P1402" s="118"/>
      <c r="Q1402" s="118"/>
      <c r="R1402" s="118"/>
    </row>
    <row r="1403" spans="1:18" x14ac:dyDescent="0.2">
      <c r="A1403" s="114"/>
      <c r="B1403" s="139">
        <f t="shared" si="21"/>
        <v>1387</v>
      </c>
      <c r="C1403" s="115" t="s">
        <v>6458</v>
      </c>
      <c r="D1403" s="112" t="str">
        <f>+"Torre de suspensión tipo S"&amp;IF(MID(C1403,3,3)="220","C",IF(MID(C1403,3,3)="138","S",""))&amp;IF(MID(C1403,10,1)="D",2,1)&amp;" (5°)Tipo S"&amp;IF(MID(C1403,3,3)="220","C",IF(MID(C1403,3,3)="138","S",""))&amp;IF(MID(C1403,10,1)="D",2,1)&amp;RIGHT(C1403,2)</f>
        <v>Torre de suspensión tipo SC1 (5°)Tipo SC1-6</v>
      </c>
      <c r="E1403" s="140" t="s">
        <v>5072</v>
      </c>
      <c r="F1403" s="141">
        <v>0</v>
      </c>
      <c r="G1403" s="142">
        <f>VLOOKUP(C1403,'[8]Resumen Peso'!$B$1:$D$65536,3,0)*$C$14</f>
        <v>5877.1623854864083</v>
      </c>
      <c r="H1403" s="148"/>
      <c r="I1403" s="144"/>
      <c r="J1403" s="111">
        <f>+VLOOKUP(C1403,'[8]Resumen Peso'!$B$1:$D$65536,3,0)</f>
        <v>3649.067178046902</v>
      </c>
      <c r="N1403" s="118"/>
      <c r="O1403" s="118"/>
      <c r="P1403" s="118"/>
      <c r="Q1403" s="118"/>
      <c r="R1403" s="118"/>
    </row>
    <row r="1404" spans="1:18" x14ac:dyDescent="0.2">
      <c r="A1404" s="114"/>
      <c r="B1404" s="139">
        <f t="shared" si="21"/>
        <v>1388</v>
      </c>
      <c r="C1404" s="115" t="s">
        <v>6459</v>
      </c>
      <c r="D1404" s="112" t="str">
        <f>+"Torre de suspensión tipo S"&amp;IF(MID(C1404,3,3)="220","C",IF(MID(C1404,3,3)="138","S",""))&amp;IF(MID(C1404,10,1)="D",2,1)&amp;" (5°)Tipo S"&amp;IF(MID(C1404,3,3)="220","C",IF(MID(C1404,3,3)="138","S",""))&amp;IF(MID(C1404,10,1)="D",2,1)&amp;RIGHT(C1404,2)</f>
        <v>Torre de suspensión tipo SC1 (5°)Tipo SC1-3</v>
      </c>
      <c r="E1404" s="140" t="s">
        <v>5072</v>
      </c>
      <c r="F1404" s="141">
        <v>0</v>
      </c>
      <c r="G1404" s="142">
        <f>VLOOKUP(C1404,'[8]Resumen Peso'!$B$1:$D$65536,3,0)*$C$14</f>
        <v>6724.3209275385034</v>
      </c>
      <c r="H1404" s="148"/>
      <c r="I1404" s="144"/>
      <c r="J1404" s="111">
        <f>+VLOOKUP(C1404,'[8]Resumen Peso'!$B$1:$D$65536,3,0)</f>
        <v>4175.0588433509602</v>
      </c>
      <c r="N1404" s="118"/>
      <c r="O1404" s="118"/>
      <c r="P1404" s="118"/>
      <c r="Q1404" s="118"/>
      <c r="R1404" s="118"/>
    </row>
    <row r="1405" spans="1:18" x14ac:dyDescent="0.2">
      <c r="A1405" s="114"/>
      <c r="B1405" s="139">
        <f t="shared" si="21"/>
        <v>1389</v>
      </c>
      <c r="C1405" s="115" t="s">
        <v>6460</v>
      </c>
      <c r="D1405" s="112" t="str">
        <f>+"Torre de suspensión tipo S"&amp;IF(MID(C1405,3,3)="220","C",IF(MID(C1405,3,3)="138","S",""))&amp;IF(MID(C1405,10,1)="D",2,1)&amp;" (5°)Tipo S"&amp;IF(MID(C1405,3,3)="220","C",IF(MID(C1405,3,3)="138","S",""))&amp;IF(MID(C1405,10,1)="D",2,1)&amp;RIGHT(C1405,2)</f>
        <v>Torre de suspensión tipo SC1 (5°)Tipo SC1±0</v>
      </c>
      <c r="E1405" s="140" t="s">
        <v>5072</v>
      </c>
      <c r="F1405" s="141">
        <v>0</v>
      </c>
      <c r="G1405" s="142">
        <f>VLOOKUP(C1405,'[8]Resumen Peso'!$B$1:$D$65536,3,0)*$C$14</f>
        <v>7563.9155540365618</v>
      </c>
      <c r="H1405" s="148"/>
      <c r="I1405" s="144"/>
      <c r="J1405" s="111">
        <f>+VLOOKUP(C1405,'[8]Resumen Peso'!$B$1:$D$65536,3,0)</f>
        <v>4696.3541545005173</v>
      </c>
      <c r="N1405" s="118"/>
      <c r="O1405" s="118"/>
      <c r="P1405" s="118"/>
      <c r="Q1405" s="118"/>
      <c r="R1405" s="118"/>
    </row>
    <row r="1406" spans="1:18" x14ac:dyDescent="0.2">
      <c r="A1406" s="114"/>
      <c r="B1406" s="139">
        <f t="shared" si="21"/>
        <v>1390</v>
      </c>
      <c r="C1406" s="115" t="s">
        <v>6461</v>
      </c>
      <c r="D1406" s="112" t="str">
        <f>+"Torre de suspensión tipo S"&amp;IF(MID(C1406,3,3)="220","C",IF(MID(C1406,3,3)="138","S",""))&amp;IF(MID(C1406,10,1)="D",2,1)&amp;" (5°)Tipo S"&amp;IF(MID(C1406,3,3)="220","C",IF(MID(C1406,3,3)="138","S",""))&amp;IF(MID(C1406,10,1)="D",2,1)&amp;RIGHT(C1406,2)</f>
        <v>Torre de suspensión tipo SC1 (5°)Tipo SC1+3</v>
      </c>
      <c r="E1406" s="140" t="s">
        <v>5072</v>
      </c>
      <c r="F1406" s="141">
        <v>0</v>
      </c>
      <c r="G1406" s="142">
        <f>VLOOKUP(C1406,'[8]Resumen Peso'!$B$1:$D$65536,3,0)*$C$14</f>
        <v>8395.9462649805828</v>
      </c>
      <c r="H1406" s="148"/>
      <c r="I1406" s="144"/>
      <c r="J1406" s="111">
        <f>+VLOOKUP(C1406,'[8]Resumen Peso'!$B$1:$D$65536,3,0)</f>
        <v>5212.9531114955744</v>
      </c>
      <c r="N1406" s="118"/>
      <c r="O1406" s="118"/>
      <c r="P1406" s="118"/>
      <c r="Q1406" s="118"/>
      <c r="R1406" s="118"/>
    </row>
    <row r="1407" spans="1:18" x14ac:dyDescent="0.2">
      <c r="A1407" s="114"/>
      <c r="B1407" s="139">
        <f t="shared" si="21"/>
        <v>1391</v>
      </c>
      <c r="C1407" s="115" t="s">
        <v>6462</v>
      </c>
      <c r="D1407" s="112" t="str">
        <f>+"Torre de suspensión tipo S"&amp;IF(MID(C1407,3,3)="220","C",IF(MID(C1407,3,3)="138","S",""))&amp;IF(MID(C1407,10,1)="D",2,1)&amp;" (5°)Tipo S"&amp;IF(MID(C1407,3,3)="220","C",IF(MID(C1407,3,3)="138","S",""))&amp;IF(MID(C1407,10,1)="D",2,1)&amp;RIGHT(C1407,2)</f>
        <v>Torre de suspensión tipo SC1 (5°)Tipo SC1+6</v>
      </c>
      <c r="E1407" s="140" t="s">
        <v>5072</v>
      </c>
      <c r="F1407" s="141">
        <v>0</v>
      </c>
      <c r="G1407" s="142">
        <f>VLOOKUP(C1407,'[8]Resumen Peso'!$B$1:$D$65536,3,0)*$C$14</f>
        <v>9227.9769759246064</v>
      </c>
      <c r="H1407" s="148"/>
      <c r="I1407" s="144"/>
      <c r="J1407" s="111">
        <f>+VLOOKUP(C1407,'[8]Resumen Peso'!$B$1:$D$65536,3,0)</f>
        <v>5729.5520684906314</v>
      </c>
      <c r="N1407" s="118"/>
      <c r="O1407" s="118"/>
      <c r="P1407" s="118"/>
      <c r="Q1407" s="118"/>
      <c r="R1407" s="118"/>
    </row>
    <row r="1408" spans="1:18" x14ac:dyDescent="0.2">
      <c r="A1408" s="114"/>
      <c r="B1408" s="139">
        <f t="shared" si="21"/>
        <v>1392</v>
      </c>
      <c r="C1408" s="115" t="s">
        <v>6463</v>
      </c>
      <c r="D1408" s="112" t="str">
        <f>+"Torre de ángulo menor tipo A"&amp;IF(MID(C1408,3,3)="220","C",IF(MID(C1408,3,3)="138","S",""))&amp;IF(MID(C1408,10,1)="D",2,1)&amp;" (30°)Tipo A"&amp;IF(MID(C1408,3,3)="220","C",IF(MID(C1408,3,3)="138","S",""))&amp;IF(MID(C1408,10,1)="D",2,1)&amp;RIGHT(C1408,2)</f>
        <v>Torre de ángulo menor tipo AC1 (30°)Tipo AC1-3</v>
      </c>
      <c r="E1408" s="140" t="s">
        <v>5072</v>
      </c>
      <c r="F1408" s="141">
        <v>0</v>
      </c>
      <c r="G1408" s="142">
        <f>VLOOKUP(C1408,'[8]Resumen Peso'!$B$1:$D$65536,3,0)*$C$14</f>
        <v>10345.303453735778</v>
      </c>
      <c r="H1408" s="148"/>
      <c r="I1408" s="144"/>
      <c r="J1408" s="111">
        <f>+VLOOKUP(C1408,'[8]Resumen Peso'!$B$1:$D$65536,3,0)</f>
        <v>6423.2881114851389</v>
      </c>
      <c r="N1408" s="118"/>
      <c r="O1408" s="118"/>
      <c r="P1408" s="118"/>
      <c r="Q1408" s="118"/>
      <c r="R1408" s="118"/>
    </row>
    <row r="1409" spans="1:18" x14ac:dyDescent="0.2">
      <c r="A1409" s="114"/>
      <c r="B1409" s="139">
        <f t="shared" si="21"/>
        <v>1393</v>
      </c>
      <c r="C1409" s="115" t="s">
        <v>6464</v>
      </c>
      <c r="D1409" s="112" t="str">
        <f>+"Torre de ángulo menor tipo A"&amp;IF(MID(C1409,3,3)="220","C",IF(MID(C1409,3,3)="138","S",""))&amp;IF(MID(C1409,10,1)="D",2,1)&amp;" (30°)Tipo A"&amp;IF(MID(C1409,3,3)="220","C",IF(MID(C1409,3,3)="138","S",""))&amp;IF(MID(C1409,10,1)="D",2,1)&amp;RIGHT(C1409,2)</f>
        <v>Torre de ángulo menor tipo AC1 (30°)Tipo AC1±0</v>
      </c>
      <c r="E1409" s="140" t="s">
        <v>5072</v>
      </c>
      <c r="F1409" s="141">
        <v>0</v>
      </c>
      <c r="G1409" s="142">
        <f>VLOOKUP(C1409,'[8]Resumen Peso'!$B$1:$D$65536,3,0)*$C$14</f>
        <v>11482.0238110275</v>
      </c>
      <c r="H1409" s="148"/>
      <c r="I1409" s="144"/>
      <c r="J1409" s="111">
        <f>+VLOOKUP(C1409,'[8]Resumen Peso'!$B$1:$D$65536,3,0)</f>
        <v>7129.0656065317853</v>
      </c>
      <c r="N1409" s="118"/>
      <c r="O1409" s="118"/>
      <c r="P1409" s="118"/>
      <c r="Q1409" s="118"/>
      <c r="R1409" s="118"/>
    </row>
    <row r="1410" spans="1:18" x14ac:dyDescent="0.2">
      <c r="A1410" s="114"/>
      <c r="B1410" s="139">
        <f t="shared" si="21"/>
        <v>1394</v>
      </c>
      <c r="C1410" s="115" t="s">
        <v>6465</v>
      </c>
      <c r="D1410" s="112" t="str">
        <f>+"Torre de ángulo menor tipo A"&amp;IF(MID(C1410,3,3)="220","C",IF(MID(C1410,3,3)="138","S",""))&amp;IF(MID(C1410,10,1)="D",2,1)&amp;" (30°)Tipo A"&amp;IF(MID(C1410,3,3)="220","C",IF(MID(C1410,3,3)="138","S",""))&amp;IF(MID(C1410,10,1)="D",2,1)&amp;RIGHT(C1410,2)</f>
        <v>Torre de ángulo menor tipo AC1 (30°)Tipo AC1+3</v>
      </c>
      <c r="E1410" s="140" t="s">
        <v>5072</v>
      </c>
      <c r="F1410" s="141">
        <v>0</v>
      </c>
      <c r="G1410" s="142">
        <f>VLOOKUP(C1410,'[8]Resumen Peso'!$B$1:$D$65536,3,0)*$C$14</f>
        <v>12618.744168319223</v>
      </c>
      <c r="H1410" s="148"/>
      <c r="I1410" s="144"/>
      <c r="J1410" s="111">
        <f>+VLOOKUP(C1410,'[8]Resumen Peso'!$B$1:$D$65536,3,0)</f>
        <v>7834.8431015784317</v>
      </c>
      <c r="N1410" s="118"/>
      <c r="O1410" s="118"/>
      <c r="P1410" s="118"/>
      <c r="Q1410" s="118"/>
      <c r="R1410" s="118"/>
    </row>
    <row r="1411" spans="1:18" x14ac:dyDescent="0.2">
      <c r="A1411" s="114"/>
      <c r="B1411" s="139">
        <f t="shared" si="21"/>
        <v>1395</v>
      </c>
      <c r="C1411" s="115" t="s">
        <v>6466</v>
      </c>
      <c r="D1411" s="112" t="str">
        <f>+"Torre de ángulo mayor tipo B"&amp;IF(MID(C1411,3,3)="220","C",IF(MID(C1411,3,3)="138","S",""))&amp;IF(MID(C1411,10,1)="D",2,1)&amp;" (65°)Tipo B"&amp;IF(MID(C1411,3,3)="220","C",IF(MID(C1411,3,3)="138","S",""))&amp;IF(MID(C1411,10,1)="D",2,1)&amp;RIGHT(C1411,2)</f>
        <v>Torre de ángulo mayor tipo BC1 (65°)Tipo BC1-3</v>
      </c>
      <c r="E1411" s="140" t="s">
        <v>5072</v>
      </c>
      <c r="F1411" s="141">
        <v>0</v>
      </c>
      <c r="G1411" s="142">
        <f>VLOOKUP(C1411,'[8]Resumen Peso'!$B$1:$D$65536,3,0)*$C$14</f>
        <v>13960.900895637849</v>
      </c>
      <c r="H1411" s="148"/>
      <c r="I1411" s="144"/>
      <c r="J1411" s="111">
        <f>+VLOOKUP(C1411,'[8]Resumen Peso'!$B$1:$D$65536,3,0)</f>
        <v>8668.1738384571454</v>
      </c>
      <c r="N1411" s="118"/>
      <c r="O1411" s="118"/>
      <c r="P1411" s="118"/>
      <c r="Q1411" s="118"/>
      <c r="R1411" s="118"/>
    </row>
    <row r="1412" spans="1:18" x14ac:dyDescent="0.2">
      <c r="A1412" s="114"/>
      <c r="B1412" s="139">
        <f t="shared" si="21"/>
        <v>1396</v>
      </c>
      <c r="C1412" s="115" t="s">
        <v>6467</v>
      </c>
      <c r="D1412" s="112" t="str">
        <f>+"Torre de ángulo mayor tipo B"&amp;IF(MID(C1412,3,3)="220","C",IF(MID(C1412,3,3)="138","S",""))&amp;IF(MID(C1412,10,1)="D",2,1)&amp;" (65°)Tipo B"&amp;IF(MID(C1412,3,3)="220","C",IF(MID(C1412,3,3)="138","S",""))&amp;IF(MID(C1412,10,1)="D",2,1)&amp;RIGHT(C1412,2)</f>
        <v>Torre de ángulo mayor tipo BC1 (65°)Tipo BC1±0</v>
      </c>
      <c r="E1412" s="140" t="s">
        <v>5072</v>
      </c>
      <c r="F1412" s="141">
        <v>0</v>
      </c>
      <c r="G1412" s="142">
        <f>VLOOKUP(C1412,'[8]Resumen Peso'!$B$1:$D$65536,3,0)*$C$14</f>
        <v>15546.660240131236</v>
      </c>
      <c r="H1412" s="148"/>
      <c r="I1412" s="144"/>
      <c r="J1412" s="111">
        <f>+VLOOKUP(C1412,'[8]Resumen Peso'!$B$1:$D$65536,3,0)</f>
        <v>9652.7548312440376</v>
      </c>
      <c r="N1412" s="118"/>
      <c r="O1412" s="118"/>
      <c r="P1412" s="118"/>
      <c r="Q1412" s="118"/>
      <c r="R1412" s="118"/>
    </row>
    <row r="1413" spans="1:18" x14ac:dyDescent="0.2">
      <c r="A1413" s="114"/>
      <c r="B1413" s="139">
        <f t="shared" si="21"/>
        <v>1397</v>
      </c>
      <c r="C1413" s="115" t="s">
        <v>6468</v>
      </c>
      <c r="D1413" s="112" t="str">
        <f>+"Torre de ángulo mayor tipo B"&amp;IF(MID(C1413,3,3)="220","C",IF(MID(C1413,3,3)="138","S",""))&amp;IF(MID(C1413,10,1)="D",2,1)&amp;" (65°)Tipo B"&amp;IF(MID(C1413,3,3)="220","C",IF(MID(C1413,3,3)="138","S",""))&amp;IF(MID(C1413,10,1)="D",2,1)&amp;RIGHT(C1413,2)</f>
        <v>Torre de ángulo mayor tipo BC1 (65°)Tipo BC1+3</v>
      </c>
      <c r="E1413" s="140" t="s">
        <v>5072</v>
      </c>
      <c r="F1413" s="141">
        <v>0</v>
      </c>
      <c r="G1413" s="142">
        <f>VLOOKUP(C1413,'[8]Resumen Peso'!$B$1:$D$65536,3,0)*$C$14</f>
        <v>17412.259468946984</v>
      </c>
      <c r="H1413" s="148"/>
      <c r="I1413" s="144"/>
      <c r="J1413" s="111">
        <f>+VLOOKUP(C1413,'[8]Resumen Peso'!$B$1:$D$65536,3,0)</f>
        <v>10811.085410993323</v>
      </c>
      <c r="N1413" s="118"/>
      <c r="O1413" s="118"/>
      <c r="P1413" s="118"/>
      <c r="Q1413" s="118"/>
      <c r="R1413" s="118"/>
    </row>
    <row r="1414" spans="1:18" x14ac:dyDescent="0.2">
      <c r="A1414" s="114"/>
      <c r="B1414" s="139">
        <f t="shared" si="21"/>
        <v>1398</v>
      </c>
      <c r="C1414" s="115" t="s">
        <v>6469</v>
      </c>
      <c r="D1414" s="112" t="str">
        <f>+"Torre de anclaje, retención intermedia y terminal (15°) Tipo R"&amp;IF(MID(C1414,3,3)="220","C",IF(MID(C1414,3,3)="138","S",""))&amp;IF(MID(C1414,10,1)="D",2,1)&amp;RIGHT(C1414,2)</f>
        <v>Torre de anclaje, retención intermedia y terminal (15°) Tipo RC1-3</v>
      </c>
      <c r="E1414" s="140" t="s">
        <v>5072</v>
      </c>
      <c r="F1414" s="141">
        <v>0</v>
      </c>
      <c r="G1414" s="142">
        <f>VLOOKUP(C1414,'[8]Resumen Peso'!$B$1:$D$65536,3,0)*$C$14</f>
        <v>17975.561609427659</v>
      </c>
      <c r="H1414" s="148"/>
      <c r="I1414" s="144"/>
      <c r="J1414" s="111">
        <f>+VLOOKUP(C1414,'[8]Resumen Peso'!$B$1:$D$65536,3,0)</f>
        <v>11160.833676793787</v>
      </c>
      <c r="N1414" s="118"/>
      <c r="O1414" s="118"/>
      <c r="P1414" s="118"/>
      <c r="Q1414" s="118"/>
      <c r="R1414" s="118"/>
    </row>
    <row r="1415" spans="1:18" x14ac:dyDescent="0.2">
      <c r="A1415" s="114"/>
      <c r="B1415" s="139">
        <f t="shared" si="21"/>
        <v>1399</v>
      </c>
      <c r="C1415" s="115" t="s">
        <v>6470</v>
      </c>
      <c r="D1415" s="112" t="str">
        <f>+"Torre de anclaje, retención intermedia y terminal (15°) Tipo R"&amp;IF(MID(C1415,3,3)="220","C",IF(MID(C1415,3,3)="138","S",""))&amp;IF(MID(C1415,10,1)="D",2,1)&amp;RIGHT(C1415,2)</f>
        <v>Torre de anclaje, retención intermedia y terminal (15°) Tipo RC1±0</v>
      </c>
      <c r="E1415" s="140" t="s">
        <v>5072</v>
      </c>
      <c r="F1415" s="141">
        <v>0</v>
      </c>
      <c r="G1415" s="142">
        <f>VLOOKUP(C1415,'[8]Resumen Peso'!$B$1:$D$65536,3,0)*$C$14</f>
        <v>20039.645049529165</v>
      </c>
      <c r="H1415" s="148"/>
      <c r="I1415" s="144"/>
      <c r="J1415" s="111">
        <f>+VLOOKUP(C1415,'[8]Resumen Peso'!$B$1:$D$65536,3,0)</f>
        <v>12442.400977473564</v>
      </c>
      <c r="N1415" s="118"/>
      <c r="O1415" s="118"/>
      <c r="P1415" s="118"/>
      <c r="Q1415" s="118"/>
      <c r="R1415" s="118"/>
    </row>
    <row r="1416" spans="1:18" x14ac:dyDescent="0.2">
      <c r="A1416" s="114"/>
      <c r="B1416" s="139">
        <f t="shared" si="21"/>
        <v>1400</v>
      </c>
      <c r="C1416" s="115" t="s">
        <v>6471</v>
      </c>
      <c r="D1416" s="112" t="str">
        <f>+"Torre de anclaje, retención intermedia y terminal (15°) Tipo R"&amp;IF(MID(C1416,3,3)="220","C",IF(MID(C1416,3,3)="138","S",""))&amp;IF(MID(C1416,10,1)="D",2,1)&amp;RIGHT(C1416,2)</f>
        <v>Torre de anclaje, retención intermedia y terminal (15°) Tipo RC1+3</v>
      </c>
      <c r="E1416" s="140" t="s">
        <v>5072</v>
      </c>
      <c r="F1416" s="141">
        <v>0</v>
      </c>
      <c r="G1416" s="142">
        <f>VLOOKUP(C1416,'[8]Resumen Peso'!$B$1:$D$65536,3,0)*$C$14</f>
        <v>22103.728489630666</v>
      </c>
      <c r="H1416" s="148"/>
      <c r="I1416" s="144"/>
      <c r="J1416" s="111">
        <f>+VLOOKUP(C1416,'[8]Resumen Peso'!$B$1:$D$65536,3,0)</f>
        <v>13723.968278153341</v>
      </c>
      <c r="N1416" s="118"/>
      <c r="O1416" s="118"/>
      <c r="P1416" s="118"/>
      <c r="Q1416" s="118"/>
      <c r="R1416" s="118"/>
    </row>
    <row r="1417" spans="1:18" x14ac:dyDescent="0.2">
      <c r="A1417" s="114"/>
      <c r="B1417" s="139">
        <f t="shared" si="21"/>
        <v>1401</v>
      </c>
      <c r="C1417" s="115" t="s">
        <v>6472</v>
      </c>
      <c r="D1417" s="112" t="str">
        <f>+"Torre de suspensión tipo S"&amp;IF(MID(C1417,3,3)="220","C",IF(MID(C1417,3,3)="138","S",""))&amp;IF(MID(C1417,10,1)="D",2,1)&amp;" (5°)Tipo S"&amp;IF(MID(C1417,3,3)="220","C",IF(MID(C1417,3,3)="138","S",""))&amp;IF(MID(C1417,10,1)="D",2,1)&amp;RIGHT(C1417,2)</f>
        <v>Torre de suspensión tipo SC2 (5°)Tipo SC2-6</v>
      </c>
      <c r="E1417" s="140" t="s">
        <v>5072</v>
      </c>
      <c r="F1417" s="141">
        <v>0</v>
      </c>
      <c r="G1417" s="142">
        <f>VLOOKUP(C1417,'[8]Resumen Peso'!$B$1:$D$65536,3,0)*$C$14</f>
        <v>11228.636203474656</v>
      </c>
      <c r="H1417" s="148"/>
      <c r="I1417" s="144"/>
      <c r="J1417" s="111">
        <f>+VLOOKUP(C1417,'[8]Resumen Peso'!$B$1:$D$65536,3,0)</f>
        <v>6971.7399548995836</v>
      </c>
      <c r="N1417" s="118"/>
      <c r="O1417" s="118"/>
      <c r="P1417" s="118"/>
      <c r="Q1417" s="118"/>
      <c r="R1417" s="118"/>
    </row>
    <row r="1418" spans="1:18" x14ac:dyDescent="0.2">
      <c r="A1418" s="114"/>
      <c r="B1418" s="139">
        <f t="shared" si="21"/>
        <v>1402</v>
      </c>
      <c r="C1418" s="115" t="s">
        <v>6473</v>
      </c>
      <c r="D1418" s="112" t="str">
        <f>+"Torre de suspensión tipo S"&amp;IF(MID(C1418,3,3)="220","C",IF(MID(C1418,3,3)="138","S",""))&amp;IF(MID(C1418,10,1)="D",2,1)&amp;" (5°)Tipo S"&amp;IF(MID(C1418,3,3)="220","C",IF(MID(C1418,3,3)="138","S",""))&amp;IF(MID(C1418,10,1)="D",2,1)&amp;RIGHT(C1418,2)</f>
        <v>Torre de suspensión tipo SC2 (5°)Tipo SC2-3</v>
      </c>
      <c r="E1418" s="140" t="s">
        <v>5072</v>
      </c>
      <c r="F1418" s="141">
        <v>0</v>
      </c>
      <c r="G1418" s="142">
        <f>VLOOKUP(C1418,'[8]Resumen Peso'!$B$1:$D$65536,3,0)*$C$14</f>
        <v>12847.178358930461</v>
      </c>
      <c r="H1418" s="148"/>
      <c r="I1418" s="144"/>
      <c r="J1418" s="111">
        <f>+VLOOKUP(C1418,'[8]Resumen Peso'!$B$1:$D$65536,3,0)</f>
        <v>7976.675443894118</v>
      </c>
      <c r="N1418" s="118"/>
      <c r="O1418" s="118"/>
      <c r="P1418" s="118"/>
      <c r="Q1418" s="118"/>
      <c r="R1418" s="118"/>
    </row>
    <row r="1419" spans="1:18" x14ac:dyDescent="0.2">
      <c r="A1419" s="114"/>
      <c r="B1419" s="139">
        <f t="shared" si="21"/>
        <v>1403</v>
      </c>
      <c r="C1419" s="115" t="s">
        <v>6474</v>
      </c>
      <c r="D1419" s="112" t="str">
        <f>+"Torre de suspensión tipo S"&amp;IF(MID(C1419,3,3)="220","C",IF(MID(C1419,3,3)="138","S",""))&amp;IF(MID(C1419,10,1)="D",2,1)&amp;" (5°)Tipo S"&amp;IF(MID(C1419,3,3)="220","C",IF(MID(C1419,3,3)="138","S",""))&amp;IF(MID(C1419,10,1)="D",2,1)&amp;RIGHT(C1419,2)</f>
        <v>Torre de suspensión tipo SC2 (5°)Tipo SC2±0</v>
      </c>
      <c r="E1419" s="140" t="s">
        <v>5072</v>
      </c>
      <c r="F1419" s="141">
        <v>0</v>
      </c>
      <c r="G1419" s="142">
        <f>VLOOKUP(C1419,'[8]Resumen Peso'!$B$1:$D$65536,3,0)*$C$14</f>
        <v>14451.269245141128</v>
      </c>
      <c r="H1419" s="148"/>
      <c r="I1419" s="144"/>
      <c r="J1419" s="111">
        <f>+VLOOKUP(C1419,'[8]Resumen Peso'!$B$1:$D$65536,3,0)</f>
        <v>8972.6382945940586</v>
      </c>
      <c r="N1419" s="118"/>
      <c r="O1419" s="118"/>
      <c r="P1419" s="118"/>
      <c r="Q1419" s="118"/>
      <c r="R1419" s="118"/>
    </row>
    <row r="1420" spans="1:18" x14ac:dyDescent="0.2">
      <c r="A1420" s="114"/>
      <c r="B1420" s="139">
        <f t="shared" si="21"/>
        <v>1404</v>
      </c>
      <c r="C1420" s="115" t="s">
        <v>6475</v>
      </c>
      <c r="D1420" s="112" t="str">
        <f>+"Torre de suspensión tipo S"&amp;IF(MID(C1420,3,3)="220","C",IF(MID(C1420,3,3)="138","S",""))&amp;IF(MID(C1420,10,1)="D",2,1)&amp;" (5°)Tipo S"&amp;IF(MID(C1420,3,3)="220","C",IF(MID(C1420,3,3)="138","S",""))&amp;IF(MID(C1420,10,1)="D",2,1)&amp;RIGHT(C1420,2)</f>
        <v>Torre de suspensión tipo SC2 (5°)Tipo SC2+3</v>
      </c>
      <c r="E1420" s="140" t="s">
        <v>5072</v>
      </c>
      <c r="F1420" s="141">
        <v>0</v>
      </c>
      <c r="G1420" s="142">
        <f>VLOOKUP(C1420,'[8]Resumen Peso'!$B$1:$D$65536,3,0)*$C$14</f>
        <v>16040.908862106653</v>
      </c>
      <c r="H1420" s="148"/>
      <c r="I1420" s="144"/>
      <c r="J1420" s="111">
        <f>+VLOOKUP(C1420,'[8]Resumen Peso'!$B$1:$D$65536,3,0)</f>
        <v>9959.6285069994065</v>
      </c>
      <c r="N1420" s="118"/>
      <c r="O1420" s="118"/>
      <c r="P1420" s="118"/>
      <c r="Q1420" s="118"/>
      <c r="R1420" s="118"/>
    </row>
    <row r="1421" spans="1:18" x14ac:dyDescent="0.2">
      <c r="A1421" s="114"/>
      <c r="B1421" s="139">
        <f t="shared" si="21"/>
        <v>1405</v>
      </c>
      <c r="C1421" s="115" t="s">
        <v>6476</v>
      </c>
      <c r="D1421" s="112" t="str">
        <f>+"Torre de suspensión tipo S"&amp;IF(MID(C1421,3,3)="220","C",IF(MID(C1421,3,3)="138","S",""))&amp;IF(MID(C1421,10,1)="D",2,1)&amp;" (5°)Tipo S"&amp;IF(MID(C1421,3,3)="220","C",IF(MID(C1421,3,3)="138","S",""))&amp;IF(MID(C1421,10,1)="D",2,1)&amp;RIGHT(C1421,2)</f>
        <v>Torre de suspensión tipo SC2 (5°)Tipo SC2+6</v>
      </c>
      <c r="E1421" s="140" t="s">
        <v>5072</v>
      </c>
      <c r="F1421" s="141">
        <v>0</v>
      </c>
      <c r="G1421" s="142">
        <f>VLOOKUP(C1421,'[8]Resumen Peso'!$B$1:$D$65536,3,0)*$C$14</f>
        <v>17630.548479072175</v>
      </c>
      <c r="H1421" s="148"/>
      <c r="I1421" s="144"/>
      <c r="J1421" s="111">
        <f>+VLOOKUP(C1421,'[8]Resumen Peso'!$B$1:$D$65536,3,0)</f>
        <v>10946.618719404751</v>
      </c>
      <c r="N1421" s="118"/>
      <c r="O1421" s="118"/>
      <c r="P1421" s="118"/>
      <c r="Q1421" s="118"/>
      <c r="R1421" s="118"/>
    </row>
    <row r="1422" spans="1:18" x14ac:dyDescent="0.2">
      <c r="A1422" s="114"/>
      <c r="B1422" s="139">
        <f t="shared" si="21"/>
        <v>1406</v>
      </c>
      <c r="C1422" s="115" t="s">
        <v>6477</v>
      </c>
      <c r="D1422" s="112" t="str">
        <f>+"Torre de ángulo menor tipo A"&amp;IF(MID(C1422,3,3)="220","C",IF(MID(C1422,3,3)="138","S",""))&amp;IF(MID(C1422,10,1)="D",2,1)&amp;" (30°)Tipo A"&amp;IF(MID(C1422,3,3)="220","C",IF(MID(C1422,3,3)="138","S",""))&amp;IF(MID(C1422,10,1)="D",2,1)&amp;RIGHT(C1422,2)</f>
        <v>Torre de ángulo menor tipo AC2 (30°)Tipo AC2-3</v>
      </c>
      <c r="E1422" s="140" t="s">
        <v>5072</v>
      </c>
      <c r="F1422" s="141">
        <v>0</v>
      </c>
      <c r="G1422" s="142">
        <f>VLOOKUP(C1422,'[8]Resumen Peso'!$B$1:$D$65536,3,0)*$C$14</f>
        <v>19765.261069425935</v>
      </c>
      <c r="H1422" s="148"/>
      <c r="I1422" s="144"/>
      <c r="J1422" s="111">
        <f>+VLOOKUP(C1422,'[8]Resumen Peso'!$B$1:$D$65536,3,0)</f>
        <v>12272.038903005598</v>
      </c>
      <c r="N1422" s="118"/>
      <c r="O1422" s="118"/>
      <c r="P1422" s="118"/>
      <c r="Q1422" s="118"/>
      <c r="R1422" s="118"/>
    </row>
    <row r="1423" spans="1:18" x14ac:dyDescent="0.2">
      <c r="A1423" s="114"/>
      <c r="B1423" s="139">
        <f t="shared" si="21"/>
        <v>1407</v>
      </c>
      <c r="C1423" s="115" t="s">
        <v>6478</v>
      </c>
      <c r="D1423" s="112" t="str">
        <f>+"Torre de ángulo menor tipo A"&amp;IF(MID(C1423,3,3)="220","C",IF(MID(C1423,3,3)="138","S",""))&amp;IF(MID(C1423,10,1)="D",2,1)&amp;" (30°)Tipo A"&amp;IF(MID(C1423,3,3)="220","C",IF(MID(C1423,3,3)="138","S",""))&amp;IF(MID(C1423,10,1)="D",2,1)&amp;RIGHT(C1423,2)</f>
        <v>Torre de ángulo menor tipo AC2 (30°)Tipo AC2±0</v>
      </c>
      <c r="E1423" s="140" t="s">
        <v>5072</v>
      </c>
      <c r="F1423" s="141">
        <v>0</v>
      </c>
      <c r="G1423" s="142">
        <f>VLOOKUP(C1423,'[8]Resumen Peso'!$B$1:$D$65536,3,0)*$C$14</f>
        <v>21937.026714124233</v>
      </c>
      <c r="H1423" s="148"/>
      <c r="I1423" s="144"/>
      <c r="J1423" s="111">
        <f>+VLOOKUP(C1423,'[8]Resumen Peso'!$B$1:$D$65536,3,0)</f>
        <v>13620.464931193781</v>
      </c>
      <c r="N1423" s="118"/>
      <c r="O1423" s="118"/>
      <c r="P1423" s="118"/>
      <c r="Q1423" s="118"/>
      <c r="R1423" s="118"/>
    </row>
    <row r="1424" spans="1:18" x14ac:dyDescent="0.2">
      <c r="A1424" s="114"/>
      <c r="B1424" s="139">
        <f t="shared" si="21"/>
        <v>1408</v>
      </c>
      <c r="C1424" s="115" t="s">
        <v>6479</v>
      </c>
      <c r="D1424" s="112" t="str">
        <f>+"Torre de ángulo menor tipo A"&amp;IF(MID(C1424,3,3)="220","C",IF(MID(C1424,3,3)="138","S",""))&amp;IF(MID(C1424,10,1)="D",2,1)&amp;" (30°)Tipo A"&amp;IF(MID(C1424,3,3)="220","C",IF(MID(C1424,3,3)="138","S",""))&amp;IF(MID(C1424,10,1)="D",2,1)&amp;RIGHT(C1424,2)</f>
        <v>Torre de ángulo menor tipo AC2 (30°)Tipo AC2+3</v>
      </c>
      <c r="E1424" s="140" t="s">
        <v>5072</v>
      </c>
      <c r="F1424" s="141">
        <v>0</v>
      </c>
      <c r="G1424" s="142">
        <f>VLOOKUP(C1424,'[8]Resumen Peso'!$B$1:$D$65536,3,0)*$C$14</f>
        <v>24108.792358822528</v>
      </c>
      <c r="H1424" s="148"/>
      <c r="I1424" s="144"/>
      <c r="J1424" s="111">
        <f>+VLOOKUP(C1424,'[8]Resumen Peso'!$B$1:$D$65536,3,0)</f>
        <v>14968.890959381964</v>
      </c>
      <c r="N1424" s="118"/>
      <c r="O1424" s="118"/>
      <c r="P1424" s="118"/>
      <c r="Q1424" s="118"/>
      <c r="R1424" s="118"/>
    </row>
    <row r="1425" spans="1:18" x14ac:dyDescent="0.2">
      <c r="A1425" s="114"/>
      <c r="B1425" s="139">
        <f t="shared" si="21"/>
        <v>1409</v>
      </c>
      <c r="C1425" s="115" t="s">
        <v>6480</v>
      </c>
      <c r="D1425" s="112" t="str">
        <f>+"Torre de ángulo mayor tipo B"&amp;IF(MID(C1425,3,3)="220","C",IF(MID(C1425,3,3)="138","S",""))&amp;IF(MID(C1425,10,1)="D",2,1)&amp;" (65°)Tipo B"&amp;IF(MID(C1425,3,3)="220","C",IF(MID(C1425,3,3)="138","S",""))&amp;IF(MID(C1425,10,1)="D",2,1)&amp;RIGHT(C1425,2)</f>
        <v>Torre de ángulo mayor tipo BC2 (65°)Tipo BC2-3</v>
      </c>
      <c r="E1425" s="140" t="s">
        <v>5072</v>
      </c>
      <c r="F1425" s="141">
        <v>0</v>
      </c>
      <c r="G1425" s="142">
        <f>VLOOKUP(C1425,'[8]Resumen Peso'!$B$1:$D$65536,3,0)*$C$14</f>
        <v>26673.055285489936</v>
      </c>
      <c r="H1425" s="148"/>
      <c r="I1425" s="144"/>
      <c r="J1425" s="111">
        <f>+VLOOKUP(C1425,'[8]Resumen Peso'!$B$1:$D$65536,3,0)</f>
        <v>16561.014346119067</v>
      </c>
      <c r="N1425" s="118"/>
      <c r="O1425" s="118"/>
      <c r="P1425" s="118"/>
      <c r="Q1425" s="118"/>
      <c r="R1425" s="118"/>
    </row>
    <row r="1426" spans="1:18" x14ac:dyDescent="0.2">
      <c r="A1426" s="114"/>
      <c r="B1426" s="139">
        <f t="shared" ref="B1426:B1489" si="22">1+B1425</f>
        <v>1410</v>
      </c>
      <c r="C1426" s="115" t="s">
        <v>6481</v>
      </c>
      <c r="D1426" s="112" t="str">
        <f>+"Torre de ángulo mayor tipo B"&amp;IF(MID(C1426,3,3)="220","C",IF(MID(C1426,3,3)="138","S",""))&amp;IF(MID(C1426,10,1)="D",2,1)&amp;" (65°)Tipo B"&amp;IF(MID(C1426,3,3)="220","C",IF(MID(C1426,3,3)="138","S",""))&amp;IF(MID(C1426,10,1)="D",2,1)&amp;RIGHT(C1426,2)</f>
        <v>Torre de ángulo mayor tipo BC2 (65°)Tipo BC2±0</v>
      </c>
      <c r="E1426" s="140" t="s">
        <v>5072</v>
      </c>
      <c r="F1426" s="141">
        <v>0</v>
      </c>
      <c r="G1426" s="142">
        <f>VLOOKUP(C1426,'[8]Resumen Peso'!$B$1:$D$65536,3,0)*$C$14</f>
        <v>29702.73417092421</v>
      </c>
      <c r="H1426" s="148"/>
      <c r="I1426" s="144"/>
      <c r="J1426" s="111">
        <f>+VLOOKUP(C1426,'[8]Resumen Peso'!$B$1:$D$65536,3,0)</f>
        <v>18442.109516836379</v>
      </c>
      <c r="N1426" s="118"/>
      <c r="O1426" s="118"/>
      <c r="P1426" s="118"/>
      <c r="Q1426" s="118"/>
      <c r="R1426" s="118"/>
    </row>
    <row r="1427" spans="1:18" x14ac:dyDescent="0.2">
      <c r="A1427" s="114"/>
      <c r="B1427" s="139">
        <f t="shared" si="22"/>
        <v>1411</v>
      </c>
      <c r="C1427" s="115" t="s">
        <v>6482</v>
      </c>
      <c r="D1427" s="112" t="str">
        <f>+"Torre de ángulo mayor tipo B"&amp;IF(MID(C1427,3,3)="220","C",IF(MID(C1427,3,3)="138","S",""))&amp;IF(MID(C1427,10,1)="D",2,1)&amp;" (65°)Tipo B"&amp;IF(MID(C1427,3,3)="220","C",IF(MID(C1427,3,3)="138","S",""))&amp;IF(MID(C1427,10,1)="D",2,1)&amp;RIGHT(C1427,2)</f>
        <v>Torre de ángulo mayor tipo BC2 (65°)Tipo BC2+3</v>
      </c>
      <c r="E1427" s="140" t="s">
        <v>5072</v>
      </c>
      <c r="F1427" s="141">
        <v>0</v>
      </c>
      <c r="G1427" s="142">
        <f>VLOOKUP(C1427,'[8]Resumen Peso'!$B$1:$D$65536,3,0)*$C$14</f>
        <v>33267.062271435112</v>
      </c>
      <c r="H1427" s="148"/>
      <c r="I1427" s="144"/>
      <c r="J1427" s="111">
        <f>+VLOOKUP(C1427,'[8]Resumen Peso'!$B$1:$D$65536,3,0)</f>
        <v>20655.162658856745</v>
      </c>
      <c r="N1427" s="118"/>
      <c r="O1427" s="118"/>
      <c r="P1427" s="118"/>
      <c r="Q1427" s="118"/>
      <c r="R1427" s="118"/>
    </row>
    <row r="1428" spans="1:18" x14ac:dyDescent="0.2">
      <c r="A1428" s="114"/>
      <c r="B1428" s="139">
        <f t="shared" si="22"/>
        <v>1412</v>
      </c>
      <c r="C1428" s="115" t="s">
        <v>6483</v>
      </c>
      <c r="D1428" s="112" t="str">
        <f>+"Torre de anclaje, retención intermedia y terminal (15°) Tipo R"&amp;IF(MID(C1428,3,3)="220","C",IF(MID(C1428,3,3)="138","S",""))&amp;IF(MID(C1428,10,1)="D",2,1)&amp;RIGHT(C1428,2)</f>
        <v>Torre de anclaje, retención intermedia y terminal (15°) Tipo RC2-3</v>
      </c>
      <c r="E1428" s="140" t="s">
        <v>5072</v>
      </c>
      <c r="F1428" s="141">
        <v>0</v>
      </c>
      <c r="G1428" s="142">
        <f>VLOOKUP(C1428,'[8]Resumen Peso'!$B$1:$D$65536,3,0)*$C$14</f>
        <v>34343.281438650214</v>
      </c>
      <c r="H1428" s="148"/>
      <c r="I1428" s="144"/>
      <c r="J1428" s="111">
        <f>+VLOOKUP(C1428,'[8]Resumen Peso'!$B$1:$D$65536,3,0)</f>
        <v>21323.375612980279</v>
      </c>
      <c r="N1428" s="118"/>
      <c r="O1428" s="118"/>
      <c r="P1428" s="118"/>
      <c r="Q1428" s="118"/>
      <c r="R1428" s="118"/>
    </row>
    <row r="1429" spans="1:18" x14ac:dyDescent="0.2">
      <c r="A1429" s="114"/>
      <c r="B1429" s="139">
        <f t="shared" si="22"/>
        <v>1413</v>
      </c>
      <c r="C1429" s="115" t="s">
        <v>6484</v>
      </c>
      <c r="D1429" s="112" t="str">
        <f>+"Torre de anclaje, retención intermedia y terminal (15°) Tipo R"&amp;IF(MID(C1429,3,3)="220","C",IF(MID(C1429,3,3)="138","S",""))&amp;IF(MID(C1429,10,1)="D",2,1)&amp;RIGHT(C1429,2)</f>
        <v>Torre de anclaje, retención intermedia y terminal (15°) Tipo RC2±0</v>
      </c>
      <c r="E1429" s="140" t="s">
        <v>5072</v>
      </c>
      <c r="F1429" s="141">
        <v>0</v>
      </c>
      <c r="G1429" s="142">
        <f>VLOOKUP(C1429,'[8]Resumen Peso'!$B$1:$D$65536,3,0)*$C$14</f>
        <v>38286.824346321308</v>
      </c>
      <c r="H1429" s="148"/>
      <c r="I1429" s="144"/>
      <c r="J1429" s="111">
        <f>+VLOOKUP(C1429,'[8]Resumen Peso'!$B$1:$D$65536,3,0)</f>
        <v>23771.879167202093</v>
      </c>
      <c r="N1429" s="118"/>
      <c r="O1429" s="118"/>
      <c r="P1429" s="118"/>
      <c r="Q1429" s="118"/>
      <c r="R1429" s="118"/>
    </row>
    <row r="1430" spans="1:18" x14ac:dyDescent="0.2">
      <c r="A1430" s="114"/>
      <c r="B1430" s="139">
        <f t="shared" si="22"/>
        <v>1414</v>
      </c>
      <c r="C1430" s="115" t="s">
        <v>6485</v>
      </c>
      <c r="D1430" s="112" t="str">
        <f>+"Torre de anclaje, retención intermedia y terminal (15°) Tipo R"&amp;IF(MID(C1430,3,3)="220","C",IF(MID(C1430,3,3)="138","S",""))&amp;IF(MID(C1430,10,1)="D",2,1)&amp;RIGHT(C1430,2)</f>
        <v>Torre de anclaje, retención intermedia y terminal (15°) Tipo RC2+3</v>
      </c>
      <c r="E1430" s="140" t="s">
        <v>5072</v>
      </c>
      <c r="F1430" s="141">
        <v>0</v>
      </c>
      <c r="G1430" s="142">
        <f>VLOOKUP(C1430,'[8]Resumen Peso'!$B$1:$D$65536,3,0)*$C$14</f>
        <v>42230.367253992394</v>
      </c>
      <c r="H1430" s="148"/>
      <c r="I1430" s="144"/>
      <c r="J1430" s="111">
        <f>+VLOOKUP(C1430,'[8]Resumen Peso'!$B$1:$D$65536,3,0)</f>
        <v>26220.382721423906</v>
      </c>
      <c r="N1430" s="118"/>
      <c r="O1430" s="118"/>
      <c r="P1430" s="118"/>
      <c r="Q1430" s="118"/>
      <c r="R1430" s="118"/>
    </row>
    <row r="1431" spans="1:18" x14ac:dyDescent="0.2">
      <c r="A1431" s="114"/>
      <c r="B1431" s="139">
        <f t="shared" si="22"/>
        <v>1415</v>
      </c>
      <c r="C1431" s="115" t="s">
        <v>6486</v>
      </c>
      <c r="D1431" s="112" t="str">
        <f>+"Torre de suspensión tipo S"&amp;IF(MID(C1431,3,3)="220","C",IF(MID(C1431,3,3)="138","S",""))&amp;IF(MID(C1431,10,1)="D",2,1)&amp;" (5°)Tipo S"&amp;IF(MID(C1431,3,3)="220","C",IF(MID(C1431,3,3)="138","S",""))&amp;IF(MID(C1431,10,1)="D",2,1)&amp;RIGHT(C1431,2)</f>
        <v>Torre de suspensión tipo SC1 (5°)Tipo SC1-6</v>
      </c>
      <c r="E1431" s="140" t="s">
        <v>5072</v>
      </c>
      <c r="F1431" s="141">
        <v>0</v>
      </c>
      <c r="G1431" s="142">
        <f>VLOOKUP(C1431,'[8]Resumen Peso'!$B$1:$D$65536,3,0)*$C$14</f>
        <v>6730.601230476751</v>
      </c>
      <c r="H1431" s="148"/>
      <c r="I1431" s="144"/>
      <c r="J1431" s="111">
        <f>+VLOOKUP(C1431,'[8]Resumen Peso'!$B$1:$D$65536,3,0)</f>
        <v>4178.9582161803964</v>
      </c>
      <c r="N1431" s="118"/>
      <c r="O1431" s="118"/>
      <c r="P1431" s="118"/>
      <c r="Q1431" s="118"/>
      <c r="R1431" s="118"/>
    </row>
    <row r="1432" spans="1:18" x14ac:dyDescent="0.2">
      <c r="A1432" s="114"/>
      <c r="B1432" s="139">
        <f t="shared" si="22"/>
        <v>1416</v>
      </c>
      <c r="C1432" s="115" t="s">
        <v>6487</v>
      </c>
      <c r="D1432" s="112" t="str">
        <f>+"Torre de suspensión tipo S"&amp;IF(MID(C1432,3,3)="220","C",IF(MID(C1432,3,3)="138","S",""))&amp;IF(MID(C1432,10,1)="D",2,1)&amp;" (5°)Tipo S"&amp;IF(MID(C1432,3,3)="220","C",IF(MID(C1432,3,3)="138","S",""))&amp;IF(MID(C1432,10,1)="D",2,1)&amp;RIGHT(C1432,2)</f>
        <v>Torre de suspensión tipo SC1 (5°)Tipo SC1-3</v>
      </c>
      <c r="E1432" s="140" t="s">
        <v>5072</v>
      </c>
      <c r="F1432" s="141">
        <v>0</v>
      </c>
      <c r="G1432" s="142">
        <f>VLOOKUP(C1432,'[8]Resumen Peso'!$B$1:$D$65536,3,0)*$C$14</f>
        <v>7700.7779844193456</v>
      </c>
      <c r="H1432" s="148"/>
      <c r="I1432" s="144"/>
      <c r="J1432" s="111">
        <f>+VLOOKUP(C1432,'[8]Resumen Peso'!$B$1:$D$65536,3,0)</f>
        <v>4781.3305716658588</v>
      </c>
      <c r="N1432" s="118"/>
      <c r="O1432" s="118"/>
      <c r="P1432" s="118"/>
      <c r="Q1432" s="118"/>
      <c r="R1432" s="118"/>
    </row>
    <row r="1433" spans="1:18" x14ac:dyDescent="0.2">
      <c r="A1433" s="114"/>
      <c r="B1433" s="139">
        <f t="shared" si="22"/>
        <v>1417</v>
      </c>
      <c r="C1433" s="115" t="s">
        <v>6488</v>
      </c>
      <c r="D1433" s="112" t="str">
        <f>+"Torre de suspensión tipo S"&amp;IF(MID(C1433,3,3)="220","C",IF(MID(C1433,3,3)="138","S",""))&amp;IF(MID(C1433,10,1)="D",2,1)&amp;" (5°)Tipo S"&amp;IF(MID(C1433,3,3)="220","C",IF(MID(C1433,3,3)="138","S",""))&amp;IF(MID(C1433,10,1)="D",2,1)&amp;RIGHT(C1433,2)</f>
        <v>Torre de suspensión tipo SC1 (5°)Tipo SC1±0</v>
      </c>
      <c r="E1433" s="140" t="s">
        <v>5072</v>
      </c>
      <c r="F1433" s="141">
        <v>0</v>
      </c>
      <c r="G1433" s="142">
        <f>VLOOKUP(C1433,'[8]Resumen Peso'!$B$1:$D$65536,3,0)*$C$14</f>
        <v>8662.292445916024</v>
      </c>
      <c r="H1433" s="148"/>
      <c r="I1433" s="144"/>
      <c r="J1433" s="111">
        <f>+VLOOKUP(C1433,'[8]Resumen Peso'!$B$1:$D$65536,3,0)</f>
        <v>5378.3246025487724</v>
      </c>
      <c r="N1433" s="118"/>
      <c r="O1433" s="118"/>
      <c r="P1433" s="118"/>
      <c r="Q1433" s="118"/>
      <c r="R1433" s="118"/>
    </row>
    <row r="1434" spans="1:18" x14ac:dyDescent="0.2">
      <c r="A1434" s="114"/>
      <c r="B1434" s="139">
        <f t="shared" si="22"/>
        <v>1418</v>
      </c>
      <c r="C1434" s="115" t="s">
        <v>6489</v>
      </c>
      <c r="D1434" s="112" t="str">
        <f>+"Torre de suspensión tipo S"&amp;IF(MID(C1434,3,3)="220","C",IF(MID(C1434,3,3)="138","S",""))&amp;IF(MID(C1434,10,1)="D",2,1)&amp;" (5°)Tipo S"&amp;IF(MID(C1434,3,3)="220","C",IF(MID(C1434,3,3)="138","S",""))&amp;IF(MID(C1434,10,1)="D",2,1)&amp;RIGHT(C1434,2)</f>
        <v>Torre de suspensión tipo SC1 (5°)Tipo SC1+3</v>
      </c>
      <c r="E1434" s="140" t="s">
        <v>5072</v>
      </c>
      <c r="F1434" s="141">
        <v>0</v>
      </c>
      <c r="G1434" s="142">
        <f>VLOOKUP(C1434,'[8]Resumen Peso'!$B$1:$D$65536,3,0)*$C$14</f>
        <v>9615.1446149667881</v>
      </c>
      <c r="H1434" s="148"/>
      <c r="I1434" s="144"/>
      <c r="J1434" s="111">
        <f>+VLOOKUP(C1434,'[8]Resumen Peso'!$B$1:$D$65536,3,0)</f>
        <v>5969.9403088291383</v>
      </c>
      <c r="N1434" s="118"/>
      <c r="O1434" s="118"/>
      <c r="P1434" s="118"/>
      <c r="Q1434" s="118"/>
      <c r="R1434" s="118"/>
    </row>
    <row r="1435" spans="1:18" x14ac:dyDescent="0.2">
      <c r="A1435" s="114"/>
      <c r="B1435" s="139">
        <f t="shared" si="22"/>
        <v>1419</v>
      </c>
      <c r="C1435" s="115" t="s">
        <v>6490</v>
      </c>
      <c r="D1435" s="112" t="str">
        <f>+"Torre de suspensión tipo S"&amp;IF(MID(C1435,3,3)="220","C",IF(MID(C1435,3,3)="138","S",""))&amp;IF(MID(C1435,10,1)="D",2,1)&amp;" (5°)Tipo S"&amp;IF(MID(C1435,3,3)="220","C",IF(MID(C1435,3,3)="138","S",""))&amp;IF(MID(C1435,10,1)="D",2,1)&amp;RIGHT(C1435,2)</f>
        <v>Torre de suspensión tipo SC1 (5°)Tipo SC1+6</v>
      </c>
      <c r="E1435" s="140" t="s">
        <v>5072</v>
      </c>
      <c r="F1435" s="141">
        <v>0</v>
      </c>
      <c r="G1435" s="142">
        <f>VLOOKUP(C1435,'[8]Resumen Peso'!$B$1:$D$65536,3,0)*$C$14</f>
        <v>10567.996784017549</v>
      </c>
      <c r="H1435" s="148"/>
      <c r="I1435" s="144"/>
      <c r="J1435" s="111">
        <f>+VLOOKUP(C1435,'[8]Resumen Peso'!$B$1:$D$65536,3,0)</f>
        <v>6561.5560151095024</v>
      </c>
      <c r="N1435" s="118"/>
      <c r="O1435" s="118"/>
      <c r="P1435" s="118"/>
      <c r="Q1435" s="118"/>
      <c r="R1435" s="118"/>
    </row>
    <row r="1436" spans="1:18" x14ac:dyDescent="0.2">
      <c r="A1436" s="114"/>
      <c r="B1436" s="139">
        <f t="shared" si="22"/>
        <v>1420</v>
      </c>
      <c r="C1436" s="115" t="s">
        <v>6491</v>
      </c>
      <c r="D1436" s="112" t="str">
        <f>+"Torre de ángulo menor tipo A"&amp;IF(MID(C1436,3,3)="220","C",IF(MID(C1436,3,3)="138","S",""))&amp;IF(MID(C1436,10,1)="D",2,1)&amp;" (30°)Tipo A"&amp;IF(MID(C1436,3,3)="220","C",IF(MID(C1436,3,3)="138","S",""))&amp;IF(MID(C1436,10,1)="D",2,1)&amp;RIGHT(C1436,2)</f>
        <v>Torre de ángulo menor tipo AC1 (30°)Tipo AC1-3</v>
      </c>
      <c r="E1436" s="140" t="s">
        <v>5072</v>
      </c>
      <c r="F1436" s="141">
        <v>0</v>
      </c>
      <c r="G1436" s="142">
        <f>VLOOKUP(C1436,'[8]Resumen Peso'!$B$1:$D$65536,3,0)*$C$14</f>
        <v>11847.573299543374</v>
      </c>
      <c r="H1436" s="148"/>
      <c r="I1436" s="144"/>
      <c r="J1436" s="111">
        <f>+VLOOKUP(C1436,'[8]Resumen Peso'!$B$1:$D$65536,3,0)</f>
        <v>7356.0313687488024</v>
      </c>
      <c r="N1436" s="118"/>
      <c r="O1436" s="118"/>
      <c r="P1436" s="118"/>
      <c r="Q1436" s="118"/>
      <c r="R1436" s="118"/>
    </row>
    <row r="1437" spans="1:18" x14ac:dyDescent="0.2">
      <c r="A1437" s="114"/>
      <c r="B1437" s="139">
        <f t="shared" si="22"/>
        <v>1421</v>
      </c>
      <c r="C1437" s="115" t="s">
        <v>6492</v>
      </c>
      <c r="D1437" s="112" t="str">
        <f>+"Torre de ángulo menor tipo A"&amp;IF(MID(C1437,3,3)="220","C",IF(MID(C1437,3,3)="138","S",""))&amp;IF(MID(C1437,10,1)="D",2,1)&amp;" (30°)Tipo A"&amp;IF(MID(C1437,3,3)="220","C",IF(MID(C1437,3,3)="138","S",""))&amp;IF(MID(C1437,10,1)="D",2,1)&amp;RIGHT(C1437,2)</f>
        <v>Torre de ángulo menor tipo AC1 (30°)Tipo AC1±0</v>
      </c>
      <c r="E1437" s="140" t="s">
        <v>5072</v>
      </c>
      <c r="F1437" s="141">
        <v>0</v>
      </c>
      <c r="G1437" s="142">
        <f>VLOOKUP(C1437,'[8]Resumen Peso'!$B$1:$D$65536,3,0)*$C$14</f>
        <v>13149.359932900525</v>
      </c>
      <c r="H1437" s="148"/>
      <c r="I1437" s="144"/>
      <c r="J1437" s="111">
        <f>+VLOOKUP(C1437,'[8]Resumen Peso'!$B$1:$D$65536,3,0)</f>
        <v>8164.296746669037</v>
      </c>
      <c r="N1437" s="118"/>
      <c r="O1437" s="118"/>
      <c r="P1437" s="118"/>
      <c r="Q1437" s="118"/>
      <c r="R1437" s="118"/>
    </row>
    <row r="1438" spans="1:18" x14ac:dyDescent="0.2">
      <c r="A1438" s="114"/>
      <c r="B1438" s="139">
        <f t="shared" si="22"/>
        <v>1422</v>
      </c>
      <c r="C1438" s="115" t="s">
        <v>6493</v>
      </c>
      <c r="D1438" s="112" t="str">
        <f>+"Torre de ángulo menor tipo A"&amp;IF(MID(C1438,3,3)="220","C",IF(MID(C1438,3,3)="138","S",""))&amp;IF(MID(C1438,10,1)="D",2,1)&amp;" (30°)Tipo A"&amp;IF(MID(C1438,3,3)="220","C",IF(MID(C1438,3,3)="138","S",""))&amp;IF(MID(C1438,10,1)="D",2,1)&amp;RIGHT(C1438,2)</f>
        <v>Torre de ángulo menor tipo AC1 (30°)Tipo AC1+3</v>
      </c>
      <c r="E1438" s="140" t="s">
        <v>5072</v>
      </c>
      <c r="F1438" s="141">
        <v>0</v>
      </c>
      <c r="G1438" s="142">
        <f>VLOOKUP(C1438,'[8]Resumen Peso'!$B$1:$D$65536,3,0)*$C$14</f>
        <v>14451.146566257676</v>
      </c>
      <c r="H1438" s="148"/>
      <c r="I1438" s="144"/>
      <c r="J1438" s="111">
        <f>+VLOOKUP(C1438,'[8]Resumen Peso'!$B$1:$D$65536,3,0)</f>
        <v>8972.5621245892708</v>
      </c>
      <c r="N1438" s="118"/>
      <c r="O1438" s="118"/>
      <c r="P1438" s="118"/>
      <c r="Q1438" s="118"/>
      <c r="R1438" s="118"/>
    </row>
    <row r="1439" spans="1:18" x14ac:dyDescent="0.2">
      <c r="A1439" s="114"/>
      <c r="B1439" s="139">
        <f t="shared" si="22"/>
        <v>1423</v>
      </c>
      <c r="C1439" s="115" t="s">
        <v>6494</v>
      </c>
      <c r="D1439" s="112" t="str">
        <f>+"Torre de ángulo mayor tipo B"&amp;IF(MID(C1439,3,3)="220","C",IF(MID(C1439,3,3)="138","S",""))&amp;IF(MID(C1439,10,1)="D",2,1)&amp;" (65°)Tipo B"&amp;IF(MID(C1439,3,3)="220","C",IF(MID(C1439,3,3)="138","S",""))&amp;IF(MID(C1439,10,1)="D",2,1)&amp;RIGHT(C1439,2)</f>
        <v>Torre de ángulo mayor tipo BC1 (65°)Tipo BC1-3</v>
      </c>
      <c r="E1439" s="140" t="s">
        <v>5072</v>
      </c>
      <c r="F1439" s="141">
        <v>0</v>
      </c>
      <c r="G1439" s="142">
        <f>VLOOKUP(C1439,'[8]Resumen Peso'!$B$1:$D$65536,3,0)*$C$14</f>
        <v>15988.201547534289</v>
      </c>
      <c r="H1439" s="148"/>
      <c r="I1439" s="144"/>
      <c r="J1439" s="111">
        <f>+VLOOKUP(C1439,'[8]Resumen Peso'!$B$1:$D$65536,3,0)</f>
        <v>9926.9030999009101</v>
      </c>
      <c r="N1439" s="118"/>
      <c r="O1439" s="118"/>
      <c r="P1439" s="118"/>
      <c r="Q1439" s="118"/>
      <c r="R1439" s="118"/>
    </row>
    <row r="1440" spans="1:18" x14ac:dyDescent="0.2">
      <c r="A1440" s="114"/>
      <c r="B1440" s="139">
        <f t="shared" si="22"/>
        <v>1424</v>
      </c>
      <c r="C1440" s="115" t="s">
        <v>6495</v>
      </c>
      <c r="D1440" s="112" t="str">
        <f>+"Torre de ángulo mayor tipo B"&amp;IF(MID(C1440,3,3)="220","C",IF(MID(C1440,3,3)="138","S",""))&amp;IF(MID(C1440,10,1)="D",2,1)&amp;" (65°)Tipo B"&amp;IF(MID(C1440,3,3)="220","C",IF(MID(C1440,3,3)="138","S",""))&amp;IF(MID(C1440,10,1)="D",2,1)&amp;RIGHT(C1440,2)</f>
        <v>Torre de ángulo mayor tipo BC1 (65°)Tipo BC1±0</v>
      </c>
      <c r="E1440" s="140" t="s">
        <v>5072</v>
      </c>
      <c r="F1440" s="141">
        <v>0</v>
      </c>
      <c r="G1440" s="142">
        <f>VLOOKUP(C1440,'[8]Resumen Peso'!$B$1:$D$65536,3,0)*$C$14</f>
        <v>17804.233349147315</v>
      </c>
      <c r="H1440" s="148"/>
      <c r="I1440" s="144"/>
      <c r="J1440" s="111">
        <f>+VLOOKUP(C1440,'[8]Resumen Peso'!$B$1:$D$65536,3,0)</f>
        <v>11054.457794989878</v>
      </c>
      <c r="N1440" s="118"/>
      <c r="O1440" s="118"/>
      <c r="P1440" s="118"/>
      <c r="Q1440" s="118"/>
      <c r="R1440" s="118"/>
    </row>
    <row r="1441" spans="1:18" x14ac:dyDescent="0.2">
      <c r="A1441" s="114"/>
      <c r="B1441" s="139">
        <f t="shared" si="22"/>
        <v>1425</v>
      </c>
      <c r="C1441" s="115" t="s">
        <v>6496</v>
      </c>
      <c r="D1441" s="112" t="str">
        <f>+"Torre de ángulo mayor tipo B"&amp;IF(MID(C1441,3,3)="220","C",IF(MID(C1441,3,3)="138","S",""))&amp;IF(MID(C1441,10,1)="D",2,1)&amp;" (65°)Tipo B"&amp;IF(MID(C1441,3,3)="220","C",IF(MID(C1441,3,3)="138","S",""))&amp;IF(MID(C1441,10,1)="D",2,1)&amp;RIGHT(C1441,2)</f>
        <v>Torre de ángulo mayor tipo BC1 (65°)Tipo BC1+3</v>
      </c>
      <c r="E1441" s="140" t="s">
        <v>5072</v>
      </c>
      <c r="F1441" s="141">
        <v>0</v>
      </c>
      <c r="G1441" s="142">
        <f>VLOOKUP(C1441,'[8]Resumen Peso'!$B$1:$D$65536,3,0)*$C$14</f>
        <v>19940.741351044991</v>
      </c>
      <c r="H1441" s="148"/>
      <c r="I1441" s="144"/>
      <c r="J1441" s="111">
        <f>+VLOOKUP(C1441,'[8]Resumen Peso'!$B$1:$D$65536,3,0)</f>
        <v>12380.992730388663</v>
      </c>
      <c r="N1441" s="118"/>
      <c r="O1441" s="118"/>
      <c r="P1441" s="118"/>
      <c r="Q1441" s="118"/>
      <c r="R1441" s="118"/>
    </row>
    <row r="1442" spans="1:18" x14ac:dyDescent="0.2">
      <c r="A1442" s="114"/>
      <c r="B1442" s="139">
        <f t="shared" si="22"/>
        <v>1426</v>
      </c>
      <c r="C1442" s="115" t="s">
        <v>6497</v>
      </c>
      <c r="D1442" s="112" t="str">
        <f>+"Torre de anclaje, retención intermedia y terminal (15°) Tipo R"&amp;IF(MID(C1442,3,3)="220","C",IF(MID(C1442,3,3)="138","S",""))&amp;IF(MID(C1442,10,1)="D",2,1)&amp;RIGHT(C1442,2)</f>
        <v>Torre de anclaje, retención intermedia y terminal (15°) Tipo RC1-3</v>
      </c>
      <c r="E1442" s="140" t="s">
        <v>5072</v>
      </c>
      <c r="F1442" s="141">
        <v>0</v>
      </c>
      <c r="G1442" s="142">
        <f>VLOOKUP(C1442,'[8]Resumen Peso'!$B$1:$D$65536,3,0)*$C$14</f>
        <v>20585.842137984648</v>
      </c>
      <c r="H1442" s="148"/>
      <c r="I1442" s="144"/>
      <c r="J1442" s="111">
        <f>+VLOOKUP(C1442,'[8]Resumen Peso'!$B$1:$D$65536,3,0)</f>
        <v>12781.528899674531</v>
      </c>
      <c r="N1442" s="118"/>
      <c r="O1442" s="118"/>
      <c r="P1442" s="118"/>
      <c r="Q1442" s="118"/>
      <c r="R1442" s="118"/>
    </row>
    <row r="1443" spans="1:18" x14ac:dyDescent="0.2">
      <c r="A1443" s="114"/>
      <c r="B1443" s="139">
        <f t="shared" si="22"/>
        <v>1427</v>
      </c>
      <c r="C1443" s="115" t="s">
        <v>6498</v>
      </c>
      <c r="D1443" s="112" t="str">
        <f>+"Torre de anclaje, retención intermedia y terminal (15°) Tipo R"&amp;IF(MID(C1443,3,3)="220","C",IF(MID(C1443,3,3)="138","S",""))&amp;IF(MID(C1443,10,1)="D",2,1)&amp;RIGHT(C1443,2)</f>
        <v>Torre de anclaje, retención intermedia y terminal (15°) Tipo RC1±0</v>
      </c>
      <c r="E1443" s="140" t="s">
        <v>5072</v>
      </c>
      <c r="F1443" s="141">
        <v>0</v>
      </c>
      <c r="G1443" s="142">
        <f>VLOOKUP(C1443,'[8]Resumen Peso'!$B$1:$D$65536,3,0)*$C$14</f>
        <v>22949.656787050884</v>
      </c>
      <c r="H1443" s="148"/>
      <c r="I1443" s="144"/>
      <c r="J1443" s="111">
        <f>+VLOOKUP(C1443,'[8]Resumen Peso'!$B$1:$D$65536,3,0)</f>
        <v>14249.196097741951</v>
      </c>
      <c r="N1443" s="118"/>
      <c r="O1443" s="118"/>
      <c r="P1443" s="118"/>
      <c r="Q1443" s="118"/>
      <c r="R1443" s="118"/>
    </row>
    <row r="1444" spans="1:18" x14ac:dyDescent="0.2">
      <c r="A1444" s="114"/>
      <c r="B1444" s="139">
        <f t="shared" si="22"/>
        <v>1428</v>
      </c>
      <c r="C1444" s="115" t="s">
        <v>6499</v>
      </c>
      <c r="D1444" s="112" t="str">
        <f>+"Torre de anclaje, retención intermedia y terminal (15°) Tipo R"&amp;IF(MID(C1444,3,3)="220","C",IF(MID(C1444,3,3)="138","S",""))&amp;IF(MID(C1444,10,1)="D",2,1)&amp;RIGHT(C1444,2)</f>
        <v>Torre de anclaje, retención intermedia y terminal (15°) Tipo RC1+3</v>
      </c>
      <c r="E1444" s="140" t="s">
        <v>5072</v>
      </c>
      <c r="F1444" s="141">
        <v>0</v>
      </c>
      <c r="G1444" s="142">
        <f>VLOOKUP(C1444,'[8]Resumen Peso'!$B$1:$D$65536,3,0)*$C$14</f>
        <v>25313.471436117125</v>
      </c>
      <c r="H1444" s="148"/>
      <c r="I1444" s="144"/>
      <c r="J1444" s="111">
        <f>+VLOOKUP(C1444,'[8]Resumen Peso'!$B$1:$D$65536,3,0)</f>
        <v>15716.863295809371</v>
      </c>
      <c r="N1444" s="118"/>
      <c r="O1444" s="118"/>
      <c r="P1444" s="118"/>
      <c r="Q1444" s="118"/>
      <c r="R1444" s="118"/>
    </row>
    <row r="1445" spans="1:18" x14ac:dyDescent="0.2">
      <c r="A1445" s="114"/>
      <c r="B1445" s="139">
        <f t="shared" si="22"/>
        <v>1429</v>
      </c>
      <c r="C1445" s="115" t="s">
        <v>6500</v>
      </c>
      <c r="D1445" s="112" t="str">
        <f>+"Torre de suspensión tipo S"&amp;IF(MID(C1445,3,3)="220","C",IF(MID(C1445,3,3)="138","S",""))&amp;IF(MID(C1445,10,1)="D",2,1)&amp;" (5°)Tipo S"&amp;IF(MID(C1445,3,3)="220","C",IF(MID(C1445,3,3)="138","S",""))&amp;IF(MID(C1445,10,1)="D",2,1)&amp;RIGHT(C1445,2)</f>
        <v>Torre de suspensión tipo SS1 (5°)Tipo SS1-6</v>
      </c>
      <c r="E1445" s="140" t="s">
        <v>5072</v>
      </c>
      <c r="F1445" s="141">
        <v>0</v>
      </c>
      <c r="G1445" s="142">
        <f>VLOOKUP(C1445,'[8]Resumen Peso'!$B$1:$D$65536,3,0)*$C$14</f>
        <v>6796.9628925726238</v>
      </c>
      <c r="H1445" s="148"/>
      <c r="I1445" s="144"/>
      <c r="J1445" s="111">
        <f>+VLOOKUP(C1445,'[8]Resumen Peso'!$B$1:$D$65536,3,0)</f>
        <v>4220.1614614119208</v>
      </c>
      <c r="N1445" s="118"/>
      <c r="O1445" s="118"/>
      <c r="P1445" s="118"/>
      <c r="Q1445" s="118"/>
      <c r="R1445" s="118"/>
    </row>
    <row r="1446" spans="1:18" x14ac:dyDescent="0.2">
      <c r="A1446" s="114"/>
      <c r="B1446" s="139">
        <f t="shared" si="22"/>
        <v>1430</v>
      </c>
      <c r="C1446" s="115" t="s">
        <v>6501</v>
      </c>
      <c r="D1446" s="112" t="str">
        <f>+"Torre de suspensión tipo S"&amp;IF(MID(C1446,3,3)="220","C",IF(MID(C1446,3,3)="138","S",""))&amp;IF(MID(C1446,10,1)="D",2,1)&amp;" (5°)Tipo S"&amp;IF(MID(C1446,3,3)="220","C",IF(MID(C1446,3,3)="138","S",""))&amp;IF(MID(C1446,10,1)="D",2,1)&amp;RIGHT(C1446,2)</f>
        <v>Torre de suspensión tipo SS1 (5°)Tipo SS1-3</v>
      </c>
      <c r="E1446" s="140" t="s">
        <v>5072</v>
      </c>
      <c r="F1446" s="141">
        <v>0</v>
      </c>
      <c r="G1446" s="142">
        <f>VLOOKUP(C1446,'[8]Resumen Peso'!$B$1:$D$65536,3,0)*$C$14</f>
        <v>7776.7052915020113</v>
      </c>
      <c r="H1446" s="148"/>
      <c r="I1446" s="144"/>
      <c r="J1446" s="111">
        <f>+VLOOKUP(C1446,'[8]Resumen Peso'!$B$1:$D$65536,3,0)</f>
        <v>4828.473023417243</v>
      </c>
      <c r="N1446" s="118"/>
      <c r="O1446" s="118"/>
      <c r="P1446" s="118"/>
      <c r="Q1446" s="118"/>
      <c r="R1446" s="118"/>
    </row>
    <row r="1447" spans="1:18" x14ac:dyDescent="0.2">
      <c r="A1447" s="114"/>
      <c r="B1447" s="139">
        <f t="shared" si="22"/>
        <v>1431</v>
      </c>
      <c r="C1447" s="115" t="s">
        <v>6502</v>
      </c>
      <c r="D1447" s="112" t="str">
        <f>+"Torre de suspensión tipo S"&amp;IF(MID(C1447,3,3)="220","C",IF(MID(C1447,3,3)="138","S",""))&amp;IF(MID(C1447,10,1)="D",2,1)&amp;" (5°)Tipo S"&amp;IF(MID(C1447,3,3)="220","C",IF(MID(C1447,3,3)="138","S",""))&amp;IF(MID(C1447,10,1)="D",2,1)&amp;RIGHT(C1447,2)</f>
        <v>Torre de suspensión tipo SS1 (5°)Tipo SS1±0</v>
      </c>
      <c r="E1447" s="140" t="s">
        <v>5072</v>
      </c>
      <c r="F1447" s="141">
        <v>0</v>
      </c>
      <c r="G1447" s="142">
        <f>VLOOKUP(C1447,'[8]Resumen Peso'!$B$1:$D$65536,3,0)*$C$14</f>
        <v>8747.6999904409568</v>
      </c>
      <c r="H1447" s="148"/>
      <c r="I1447" s="144"/>
      <c r="J1447" s="111">
        <f>+VLOOKUP(C1447,'[8]Resumen Peso'!$B$1:$D$65536,3,0)</f>
        <v>5431.353232190374</v>
      </c>
      <c r="N1447" s="118"/>
      <c r="O1447" s="118"/>
      <c r="P1447" s="118"/>
      <c r="Q1447" s="118"/>
      <c r="R1447" s="118"/>
    </row>
    <row r="1448" spans="1:18" x14ac:dyDescent="0.2">
      <c r="A1448" s="114"/>
      <c r="B1448" s="139">
        <f t="shared" si="22"/>
        <v>1432</v>
      </c>
      <c r="C1448" s="115" t="s">
        <v>6503</v>
      </c>
      <c r="D1448" s="112" t="str">
        <f>+"Torre de suspensión tipo S"&amp;IF(MID(C1448,3,3)="220","C",IF(MID(C1448,3,3)="138","S",""))&amp;IF(MID(C1448,10,1)="D",2,1)&amp;" (5°)Tipo S"&amp;IF(MID(C1448,3,3)="220","C",IF(MID(C1448,3,3)="138","S",""))&amp;IF(MID(C1448,10,1)="D",2,1)&amp;RIGHT(C1448,2)</f>
        <v>Torre de suspensión tipo SS1 (5°)Tipo SS1+3</v>
      </c>
      <c r="E1448" s="140" t="s">
        <v>5072</v>
      </c>
      <c r="F1448" s="141">
        <v>0</v>
      </c>
      <c r="G1448" s="142">
        <f>VLOOKUP(C1448,'[8]Resumen Peso'!$B$1:$D$65536,3,0)*$C$14</f>
        <v>9709.946989389462</v>
      </c>
      <c r="H1448" s="148"/>
      <c r="I1448" s="144"/>
      <c r="J1448" s="111">
        <f>+VLOOKUP(C1448,'[8]Resumen Peso'!$B$1:$D$65536,3,0)</f>
        <v>6028.8020877313156</v>
      </c>
      <c r="N1448" s="118"/>
      <c r="O1448" s="118"/>
      <c r="P1448" s="118"/>
      <c r="Q1448" s="118"/>
      <c r="R1448" s="118"/>
    </row>
    <row r="1449" spans="1:18" x14ac:dyDescent="0.2">
      <c r="A1449" s="114"/>
      <c r="B1449" s="139">
        <f t="shared" si="22"/>
        <v>1433</v>
      </c>
      <c r="C1449" s="115" t="s">
        <v>6504</v>
      </c>
      <c r="D1449" s="112" t="str">
        <f>+"Torre de suspensión tipo S"&amp;IF(MID(C1449,3,3)="220","C",IF(MID(C1449,3,3)="138","S",""))&amp;IF(MID(C1449,10,1)="D",2,1)&amp;" (5°)Tipo S"&amp;IF(MID(C1449,3,3)="220","C",IF(MID(C1449,3,3)="138","S",""))&amp;IF(MID(C1449,10,1)="D",2,1)&amp;RIGHT(C1449,2)</f>
        <v>Torre de suspensión tipo SS1 (5°)Tipo SS1+6</v>
      </c>
      <c r="E1449" s="140" t="s">
        <v>5072</v>
      </c>
      <c r="F1449" s="141">
        <v>0</v>
      </c>
      <c r="G1449" s="142">
        <f>VLOOKUP(C1449,'[8]Resumen Peso'!$B$1:$D$65536,3,0)*$C$14</f>
        <v>10672.193988337967</v>
      </c>
      <c r="H1449" s="148"/>
      <c r="I1449" s="144"/>
      <c r="J1449" s="111">
        <f>+VLOOKUP(C1449,'[8]Resumen Peso'!$B$1:$D$65536,3,0)</f>
        <v>6626.2509432722563</v>
      </c>
      <c r="N1449" s="118"/>
      <c r="O1449" s="118"/>
      <c r="P1449" s="118"/>
      <c r="Q1449" s="118"/>
      <c r="R1449" s="118"/>
    </row>
    <row r="1450" spans="1:18" x14ac:dyDescent="0.2">
      <c r="A1450" s="114"/>
      <c r="B1450" s="139">
        <f t="shared" si="22"/>
        <v>1434</v>
      </c>
      <c r="C1450" s="115" t="s">
        <v>6505</v>
      </c>
      <c r="D1450" s="112" t="str">
        <f>+"Torre de ángulo menor tipo A"&amp;IF(MID(C1450,3,3)="220","C",IF(MID(C1450,3,3)="138","S",""))&amp;IF(MID(C1450,10,1)="D",2,1)&amp;" (30°)Tipo A"&amp;IF(MID(C1450,3,3)="220","C",IF(MID(C1450,3,3)="138","S",""))&amp;IF(MID(C1450,10,1)="D",2,1)&amp;RIGHT(C1450,2)</f>
        <v>Torre de ángulo menor tipo AS1 (30°)Tipo AS1-3</v>
      </c>
      <c r="E1450" s="140" t="s">
        <v>5072</v>
      </c>
      <c r="F1450" s="141">
        <v>0</v>
      </c>
      <c r="G1450" s="142">
        <f>VLOOKUP(C1450,'[8]Resumen Peso'!$B$1:$D$65536,3,0)*$C$14</f>
        <v>11964.386735525923</v>
      </c>
      <c r="H1450" s="148"/>
      <c r="I1450" s="144"/>
      <c r="J1450" s="111">
        <f>+VLOOKUP(C1450,'[8]Resumen Peso'!$B$1:$D$65536,3,0)</f>
        <v>7428.559580024953</v>
      </c>
      <c r="N1450" s="118"/>
      <c r="O1450" s="118"/>
      <c r="P1450" s="118"/>
      <c r="Q1450" s="118"/>
      <c r="R1450" s="118"/>
    </row>
    <row r="1451" spans="1:18" x14ac:dyDescent="0.2">
      <c r="A1451" s="114"/>
      <c r="B1451" s="139">
        <f t="shared" si="22"/>
        <v>1435</v>
      </c>
      <c r="C1451" s="115" t="s">
        <v>6506</v>
      </c>
      <c r="D1451" s="112" t="str">
        <f>+"Torre de ángulo menor tipo A"&amp;IF(MID(C1451,3,3)="220","C",IF(MID(C1451,3,3)="138","S",""))&amp;IF(MID(C1451,10,1)="D",2,1)&amp;" (30°)Tipo A"&amp;IF(MID(C1451,3,3)="220","C",IF(MID(C1451,3,3)="138","S",""))&amp;IF(MID(C1451,10,1)="D",2,1)&amp;RIGHT(C1451,2)</f>
        <v>Torre de ángulo menor tipo AS1 (30°)Tipo AS1±0</v>
      </c>
      <c r="E1451" s="140" t="s">
        <v>5072</v>
      </c>
      <c r="F1451" s="141">
        <v>0</v>
      </c>
      <c r="G1451" s="142">
        <f>VLOOKUP(C1451,'[8]Resumen Peso'!$B$1:$D$65536,3,0)*$C$14</f>
        <v>13279.008585489371</v>
      </c>
      <c r="H1451" s="148"/>
      <c r="I1451" s="144"/>
      <c r="J1451" s="111">
        <f>+VLOOKUP(C1451,'[8]Resumen Peso'!$B$1:$D$65536,3,0)</f>
        <v>8244.7942064649869</v>
      </c>
      <c r="N1451" s="118"/>
      <c r="O1451" s="118"/>
      <c r="P1451" s="118"/>
      <c r="Q1451" s="118"/>
      <c r="R1451" s="118"/>
    </row>
    <row r="1452" spans="1:18" x14ac:dyDescent="0.2">
      <c r="A1452" s="114"/>
      <c r="B1452" s="139">
        <f t="shared" si="22"/>
        <v>1436</v>
      </c>
      <c r="C1452" s="115" t="s">
        <v>6507</v>
      </c>
      <c r="D1452" s="112" t="str">
        <f>+"Torre de ángulo menor tipo A"&amp;IF(MID(C1452,3,3)="220","C",IF(MID(C1452,3,3)="138","S",""))&amp;IF(MID(C1452,10,1)="D",2,1)&amp;" (30°)Tipo A"&amp;IF(MID(C1452,3,3)="220","C",IF(MID(C1452,3,3)="138","S",""))&amp;IF(MID(C1452,10,1)="D",2,1)&amp;RIGHT(C1452,2)</f>
        <v>Torre de ángulo menor tipo AS1 (30°)Tipo AS1+3</v>
      </c>
      <c r="E1452" s="140" t="s">
        <v>5072</v>
      </c>
      <c r="F1452" s="141">
        <v>0</v>
      </c>
      <c r="G1452" s="142">
        <f>VLOOKUP(C1452,'[8]Resumen Peso'!$B$1:$D$65536,3,0)*$C$14</f>
        <v>14593.630435452818</v>
      </c>
      <c r="H1452" s="148"/>
      <c r="I1452" s="144"/>
      <c r="J1452" s="111">
        <f>+VLOOKUP(C1452,'[8]Resumen Peso'!$B$1:$D$65536,3,0)</f>
        <v>9061.02883290502</v>
      </c>
      <c r="N1452" s="118"/>
      <c r="O1452" s="118"/>
      <c r="P1452" s="118"/>
      <c r="Q1452" s="118"/>
      <c r="R1452" s="118"/>
    </row>
    <row r="1453" spans="1:18" x14ac:dyDescent="0.2">
      <c r="A1453" s="114"/>
      <c r="B1453" s="139">
        <f t="shared" si="22"/>
        <v>1437</v>
      </c>
      <c r="C1453" s="115" t="s">
        <v>6508</v>
      </c>
      <c r="D1453" s="112" t="str">
        <f>+"Torre de ángulo mayor tipo B"&amp;IF(MID(C1453,3,3)="220","C",IF(MID(C1453,3,3)="138","S",""))&amp;IF(MID(C1453,10,1)="D",2,1)&amp;" (65°)Tipo B"&amp;IF(MID(C1453,3,3)="220","C",IF(MID(C1453,3,3)="138","S",""))&amp;IF(MID(C1453,10,1)="D",2,1)&amp;RIGHT(C1453,2)</f>
        <v>Torre de ángulo mayor tipo BS1 (65°)Tipo BS1-3</v>
      </c>
      <c r="E1453" s="140" t="s">
        <v>5072</v>
      </c>
      <c r="F1453" s="141">
        <v>0</v>
      </c>
      <c r="G1453" s="142">
        <f>VLOOKUP(C1453,'[8]Resumen Peso'!$B$1:$D$65536,3,0)*$C$14</f>
        <v>16145.840307027842</v>
      </c>
      <c r="H1453" s="148"/>
      <c r="I1453" s="144"/>
      <c r="J1453" s="111">
        <f>+VLOOKUP(C1453,'[8]Resumen Peso'!$B$1:$D$65536,3,0)</f>
        <v>10024.779317287126</v>
      </c>
      <c r="N1453" s="118"/>
      <c r="O1453" s="118"/>
      <c r="P1453" s="118"/>
      <c r="Q1453" s="118"/>
      <c r="R1453" s="118"/>
    </row>
    <row r="1454" spans="1:18" x14ac:dyDescent="0.2">
      <c r="A1454" s="114"/>
      <c r="B1454" s="139">
        <f t="shared" si="22"/>
        <v>1438</v>
      </c>
      <c r="C1454" s="115" t="s">
        <v>6509</v>
      </c>
      <c r="D1454" s="112" t="str">
        <f>+"Torre de ángulo mayor tipo B"&amp;IF(MID(C1454,3,3)="220","C",IF(MID(C1454,3,3)="138","S",""))&amp;IF(MID(C1454,10,1)="D",2,1)&amp;" (65°)Tipo B"&amp;IF(MID(C1454,3,3)="220","C",IF(MID(C1454,3,3)="138","S",""))&amp;IF(MID(C1454,10,1)="D",2,1)&amp;RIGHT(C1454,2)</f>
        <v>Torre de ángulo mayor tipo BS1 (65°)Tipo BS1±0</v>
      </c>
      <c r="E1454" s="140" t="s">
        <v>5072</v>
      </c>
      <c r="F1454" s="141">
        <v>0</v>
      </c>
      <c r="G1454" s="142">
        <f>VLOOKUP(C1454,'[8]Resumen Peso'!$B$1:$D$65536,3,0)*$C$14</f>
        <v>17979.777624752609</v>
      </c>
      <c r="H1454" s="148"/>
      <c r="I1454" s="144"/>
      <c r="J1454" s="111">
        <f>+VLOOKUP(C1454,'[8]Resumen Peso'!$B$1:$D$65536,3,0)</f>
        <v>11163.451355553592</v>
      </c>
      <c r="N1454" s="118"/>
      <c r="O1454" s="118"/>
      <c r="P1454" s="118"/>
      <c r="Q1454" s="118"/>
      <c r="R1454" s="118"/>
    </row>
    <row r="1455" spans="1:18" x14ac:dyDescent="0.2">
      <c r="A1455" s="114"/>
      <c r="B1455" s="139">
        <f t="shared" si="22"/>
        <v>1439</v>
      </c>
      <c r="C1455" s="115" t="s">
        <v>6510</v>
      </c>
      <c r="D1455" s="112" t="str">
        <f>+"Torre de ángulo mayor tipo B"&amp;IF(MID(C1455,3,3)="220","C",IF(MID(C1455,3,3)="138","S",""))&amp;IF(MID(C1455,10,1)="D",2,1)&amp;" (65°)Tipo B"&amp;IF(MID(C1455,3,3)="220","C",IF(MID(C1455,3,3)="138","S",""))&amp;IF(MID(C1455,10,1)="D",2,1)&amp;RIGHT(C1455,2)</f>
        <v>Torre de ángulo mayor tipo BS1 (65°)Tipo BS1+3</v>
      </c>
      <c r="E1455" s="140" t="s">
        <v>5072</v>
      </c>
      <c r="F1455" s="141">
        <v>0</v>
      </c>
      <c r="G1455" s="142">
        <f>VLOOKUP(C1455,'[8]Resumen Peso'!$B$1:$D$65536,3,0)*$C$14</f>
        <v>20137.350939722925</v>
      </c>
      <c r="H1455" s="148"/>
      <c r="I1455" s="144"/>
      <c r="J1455" s="111">
        <f>+VLOOKUP(C1455,'[8]Resumen Peso'!$B$1:$D$65536,3,0)</f>
        <v>12503.065518220024</v>
      </c>
      <c r="N1455" s="118"/>
      <c r="O1455" s="118"/>
      <c r="P1455" s="118"/>
      <c r="Q1455" s="118"/>
      <c r="R1455" s="118"/>
    </row>
    <row r="1456" spans="1:18" x14ac:dyDescent="0.2">
      <c r="A1456" s="114"/>
      <c r="B1456" s="139">
        <f t="shared" si="22"/>
        <v>1440</v>
      </c>
      <c r="C1456" s="115" t="s">
        <v>6511</v>
      </c>
      <c r="D1456" s="112" t="str">
        <f>+"Torre de anclaje, retención intermedia y terminal (15°) Tipo R"&amp;IF(MID(C1456,3,3)="220","C",IF(MID(C1456,3,3)="138","S",""))&amp;IF(MID(C1456,10,1)="D",2,1)&amp;RIGHT(C1456,2)</f>
        <v>Torre de anclaje, retención intermedia y terminal (15°) Tipo RS1-3</v>
      </c>
      <c r="E1456" s="140" t="s">
        <v>5072</v>
      </c>
      <c r="F1456" s="141">
        <v>0</v>
      </c>
      <c r="G1456" s="142">
        <f>VLOOKUP(C1456,'[8]Resumen Peso'!$B$1:$D$65536,3,0)*$C$14</f>
        <v>20788.812222400582</v>
      </c>
      <c r="H1456" s="148"/>
      <c r="I1456" s="144"/>
      <c r="J1456" s="111">
        <f>+VLOOKUP(C1456,'[8]Resumen Peso'!$B$1:$D$65536,3,0)</f>
        <v>12907.550851185797</v>
      </c>
      <c r="N1456" s="118"/>
      <c r="O1456" s="118"/>
      <c r="P1456" s="118"/>
      <c r="Q1456" s="118"/>
      <c r="R1456" s="118"/>
    </row>
    <row r="1457" spans="1:18" x14ac:dyDescent="0.2">
      <c r="A1457" s="114"/>
      <c r="B1457" s="139">
        <f t="shared" si="22"/>
        <v>1441</v>
      </c>
      <c r="C1457" s="115" t="s">
        <v>6512</v>
      </c>
      <c r="D1457" s="112" t="str">
        <f>+"Torre de anclaje, retención intermedia y terminal (15°) Tipo R"&amp;IF(MID(C1457,3,3)="220","C",IF(MID(C1457,3,3)="138","S",""))&amp;IF(MID(C1457,10,1)="D",2,1)&amp;RIGHT(C1457,2)</f>
        <v>Torre de anclaje, retención intermedia y terminal (15°) Tipo RS1±0</v>
      </c>
      <c r="E1457" s="140" t="s">
        <v>5072</v>
      </c>
      <c r="F1457" s="141">
        <v>0</v>
      </c>
      <c r="G1457" s="142">
        <f>VLOOKUP(C1457,'[8]Resumen Peso'!$B$1:$D$65536,3,0)*$C$14</f>
        <v>23175.933358306109</v>
      </c>
      <c r="H1457" s="148"/>
      <c r="I1457" s="144"/>
      <c r="J1457" s="111">
        <f>+VLOOKUP(C1457,'[8]Resumen Peso'!$B$1:$D$65536,3,0)</f>
        <v>14389.68879730858</v>
      </c>
      <c r="N1457" s="118"/>
      <c r="O1457" s="118"/>
      <c r="P1457" s="118"/>
      <c r="Q1457" s="118"/>
      <c r="R1457" s="118"/>
    </row>
    <row r="1458" spans="1:18" x14ac:dyDescent="0.2">
      <c r="A1458" s="114"/>
      <c r="B1458" s="139">
        <f t="shared" si="22"/>
        <v>1442</v>
      </c>
      <c r="C1458" s="115" t="s">
        <v>6513</v>
      </c>
      <c r="D1458" s="112" t="str">
        <f>+"Torre de anclaje, retención intermedia y terminal (15°) Tipo R"&amp;IF(MID(C1458,3,3)="220","C",IF(MID(C1458,3,3)="138","S",""))&amp;IF(MID(C1458,10,1)="D",2,1)&amp;RIGHT(C1458,2)</f>
        <v>Torre de anclaje, retención intermedia y terminal (15°) Tipo RS1+3</v>
      </c>
      <c r="E1458" s="140" t="s">
        <v>5072</v>
      </c>
      <c r="F1458" s="141">
        <v>0</v>
      </c>
      <c r="G1458" s="142">
        <f>VLOOKUP(C1458,'[8]Resumen Peso'!$B$1:$D$65536,3,0)*$C$14</f>
        <v>25563.054494211639</v>
      </c>
      <c r="H1458" s="148"/>
      <c r="I1458" s="144"/>
      <c r="J1458" s="111">
        <f>+VLOOKUP(C1458,'[8]Resumen Peso'!$B$1:$D$65536,3,0)</f>
        <v>15871.826743431362</v>
      </c>
      <c r="N1458" s="118"/>
      <c r="O1458" s="118"/>
      <c r="P1458" s="118"/>
      <c r="Q1458" s="118"/>
      <c r="R1458" s="118"/>
    </row>
    <row r="1459" spans="1:18" x14ac:dyDescent="0.2">
      <c r="A1459" s="114"/>
      <c r="B1459" s="139">
        <f t="shared" si="22"/>
        <v>1443</v>
      </c>
      <c r="C1459" s="115" t="s">
        <v>6514</v>
      </c>
      <c r="D1459" s="112" t="str">
        <f>+"Torre de suspensión tipo S"&amp;IF(MID(C1459,3,3)="220","C",IF(MID(C1459,3,3)="138","S",""))&amp;IF(MID(C1459,10,1)="D",2,1)&amp;" (5°)Tipo S"&amp;IF(MID(C1459,3,3)="220","C",IF(MID(C1459,3,3)="138","S",""))&amp;IF(MID(C1459,10,1)="D",2,1)&amp;RIGHT(C1459,2)</f>
        <v>Torre de suspensión tipo SS1 (5°)Tipo SS1-6</v>
      </c>
      <c r="E1459" s="140" t="s">
        <v>5072</v>
      </c>
      <c r="F1459" s="141">
        <v>0</v>
      </c>
      <c r="G1459" s="142">
        <f>VLOOKUP(C1459,'[8]Resumen Peso'!$B$1:$D$65536,3,0)*$C$14</f>
        <v>6363.547990816126</v>
      </c>
      <c r="H1459" s="148"/>
      <c r="I1459" s="144"/>
      <c r="J1459" s="111">
        <f>+VLOOKUP(C1459,'[8]Resumen Peso'!$B$1:$D$65536,3,0)</f>
        <v>3951.0587909834662</v>
      </c>
      <c r="N1459" s="118"/>
      <c r="O1459" s="118"/>
      <c r="P1459" s="118"/>
      <c r="Q1459" s="118"/>
      <c r="R1459" s="118"/>
    </row>
    <row r="1460" spans="1:18" x14ac:dyDescent="0.2">
      <c r="A1460" s="114"/>
      <c r="B1460" s="139">
        <f t="shared" si="22"/>
        <v>1444</v>
      </c>
      <c r="C1460" s="115" t="s">
        <v>6515</v>
      </c>
      <c r="D1460" s="112" t="str">
        <f>+"Torre de suspensión tipo S"&amp;IF(MID(C1460,3,3)="220","C",IF(MID(C1460,3,3)="138","S",""))&amp;IF(MID(C1460,10,1)="D",2,1)&amp;" (5°)Tipo S"&amp;IF(MID(C1460,3,3)="220","C",IF(MID(C1460,3,3)="138","S",""))&amp;IF(MID(C1460,10,1)="D",2,1)&amp;RIGHT(C1460,2)</f>
        <v>Torre de suspensión tipo SS1 (5°)Tipo SS1-3</v>
      </c>
      <c r="E1460" s="140" t="s">
        <v>5072</v>
      </c>
      <c r="F1460" s="141">
        <v>0</v>
      </c>
      <c r="G1460" s="142">
        <f>VLOOKUP(C1460,'[8]Resumen Peso'!$B$1:$D$65536,3,0)*$C$14</f>
        <v>7280.8161696725047</v>
      </c>
      <c r="H1460" s="148"/>
      <c r="I1460" s="144"/>
      <c r="J1460" s="111">
        <f>+VLOOKUP(C1460,'[8]Resumen Peso'!$B$1:$D$65536,3,0)</f>
        <v>4520.5807788729753</v>
      </c>
      <c r="N1460" s="118"/>
      <c r="O1460" s="118"/>
      <c r="P1460" s="118"/>
      <c r="Q1460" s="118"/>
      <c r="R1460" s="118"/>
    </row>
    <row r="1461" spans="1:18" x14ac:dyDescent="0.2">
      <c r="A1461" s="114"/>
      <c r="B1461" s="139">
        <f t="shared" si="22"/>
        <v>1445</v>
      </c>
      <c r="C1461" s="115" t="s">
        <v>6516</v>
      </c>
      <c r="D1461" s="112" t="str">
        <f>+"Torre de suspensión tipo S"&amp;IF(MID(C1461,3,3)="220","C",IF(MID(C1461,3,3)="138","S",""))&amp;IF(MID(C1461,10,1)="D",2,1)&amp;" (5°)Tipo S"&amp;IF(MID(C1461,3,3)="220","C",IF(MID(C1461,3,3)="138","S",""))&amp;IF(MID(C1461,10,1)="D",2,1)&amp;RIGHT(C1461,2)</f>
        <v>Torre de suspensión tipo SS1 (5°)Tipo SS1±0</v>
      </c>
      <c r="E1461" s="140" t="s">
        <v>5072</v>
      </c>
      <c r="F1461" s="141">
        <v>0</v>
      </c>
      <c r="G1461" s="142">
        <f>VLOOKUP(C1461,'[8]Resumen Peso'!$B$1:$D$65536,3,0)*$C$14</f>
        <v>8189.894454074808</v>
      </c>
      <c r="H1461" s="148"/>
      <c r="I1461" s="144"/>
      <c r="J1461" s="111">
        <f>+VLOOKUP(C1461,'[8]Resumen Peso'!$B$1:$D$65536,3,0)</f>
        <v>5085.0177490134702</v>
      </c>
      <c r="N1461" s="118"/>
      <c r="O1461" s="118"/>
      <c r="P1461" s="118"/>
      <c r="Q1461" s="118"/>
      <c r="R1461" s="118"/>
    </row>
    <row r="1462" spans="1:18" x14ac:dyDescent="0.2">
      <c r="A1462" s="114"/>
      <c r="B1462" s="139">
        <f t="shared" si="22"/>
        <v>1446</v>
      </c>
      <c r="C1462" s="115" t="s">
        <v>6517</v>
      </c>
      <c r="D1462" s="112" t="str">
        <f>+"Torre de suspensión tipo S"&amp;IF(MID(C1462,3,3)="220","C",IF(MID(C1462,3,3)="138","S",""))&amp;IF(MID(C1462,10,1)="D",2,1)&amp;" (5°)Tipo S"&amp;IF(MID(C1462,3,3)="220","C",IF(MID(C1462,3,3)="138","S",""))&amp;IF(MID(C1462,10,1)="D",2,1)&amp;RIGHT(C1462,2)</f>
        <v>Torre de suspensión tipo SS1 (5°)Tipo SS1+3</v>
      </c>
      <c r="E1462" s="140" t="s">
        <v>5072</v>
      </c>
      <c r="F1462" s="141">
        <v>0</v>
      </c>
      <c r="G1462" s="142">
        <f>VLOOKUP(C1462,'[8]Resumen Peso'!$B$1:$D$65536,3,0)*$C$14</f>
        <v>9090.7828440230369</v>
      </c>
      <c r="H1462" s="148"/>
      <c r="I1462" s="144"/>
      <c r="J1462" s="111">
        <f>+VLOOKUP(C1462,'[8]Resumen Peso'!$B$1:$D$65536,3,0)</f>
        <v>5644.3697014049521</v>
      </c>
      <c r="N1462" s="118"/>
      <c r="O1462" s="118"/>
      <c r="P1462" s="118"/>
      <c r="Q1462" s="118"/>
      <c r="R1462" s="118"/>
    </row>
    <row r="1463" spans="1:18" x14ac:dyDescent="0.2">
      <c r="A1463" s="114"/>
      <c r="B1463" s="139">
        <f t="shared" si="22"/>
        <v>1447</v>
      </c>
      <c r="C1463" s="115" t="s">
        <v>6518</v>
      </c>
      <c r="D1463" s="112" t="str">
        <f>+"Torre de suspensión tipo S"&amp;IF(MID(C1463,3,3)="220","C",IF(MID(C1463,3,3)="138","S",""))&amp;IF(MID(C1463,10,1)="D",2,1)&amp;" (5°)Tipo S"&amp;IF(MID(C1463,3,3)="220","C",IF(MID(C1463,3,3)="138","S",""))&amp;IF(MID(C1463,10,1)="D",2,1)&amp;RIGHT(C1463,2)</f>
        <v>Torre de suspensión tipo SS1 (5°)Tipo SS1+6</v>
      </c>
      <c r="E1463" s="140" t="s">
        <v>5072</v>
      </c>
      <c r="F1463" s="141">
        <v>0</v>
      </c>
      <c r="G1463" s="142">
        <f>VLOOKUP(C1463,'[8]Resumen Peso'!$B$1:$D$65536,3,0)*$C$14</f>
        <v>9991.6712339712649</v>
      </c>
      <c r="H1463" s="148"/>
      <c r="I1463" s="144"/>
      <c r="J1463" s="111">
        <f>+VLOOKUP(C1463,'[8]Resumen Peso'!$B$1:$D$65536,3,0)</f>
        <v>6203.7216537964332</v>
      </c>
      <c r="N1463" s="118"/>
      <c r="O1463" s="118"/>
      <c r="P1463" s="118"/>
      <c r="Q1463" s="118"/>
      <c r="R1463" s="118"/>
    </row>
    <row r="1464" spans="1:18" x14ac:dyDescent="0.2">
      <c r="A1464" s="114"/>
      <c r="B1464" s="139">
        <f t="shared" si="22"/>
        <v>1448</v>
      </c>
      <c r="C1464" s="115" t="s">
        <v>6519</v>
      </c>
      <c r="D1464" s="112" t="str">
        <f>+"Torre de ángulo menor tipo A"&amp;IF(MID(C1464,3,3)="220","C",IF(MID(C1464,3,3)="138","S",""))&amp;IF(MID(C1464,10,1)="D",2,1)&amp;" (30°)Tipo A"&amp;IF(MID(C1464,3,3)="220","C",IF(MID(C1464,3,3)="138","S",""))&amp;IF(MID(C1464,10,1)="D",2,1)&amp;RIGHT(C1464,2)</f>
        <v>Torre de ángulo menor tipo AS1 (30°)Tipo AS1-3</v>
      </c>
      <c r="E1464" s="140" t="s">
        <v>5072</v>
      </c>
      <c r="F1464" s="141">
        <v>0</v>
      </c>
      <c r="G1464" s="142">
        <f>VLOOKUP(C1464,'[8]Resumen Peso'!$B$1:$D$65536,3,0)*$C$14</f>
        <v>11201.466062938289</v>
      </c>
      <c r="H1464" s="148"/>
      <c r="I1464" s="144"/>
      <c r="J1464" s="111">
        <f>+VLOOKUP(C1464,'[8]Resumen Peso'!$B$1:$D$65536,3,0)</f>
        <v>6954.8703056452059</v>
      </c>
      <c r="N1464" s="118"/>
      <c r="O1464" s="118"/>
      <c r="P1464" s="118"/>
      <c r="Q1464" s="118"/>
      <c r="R1464" s="118"/>
    </row>
    <row r="1465" spans="1:18" x14ac:dyDescent="0.2">
      <c r="A1465" s="114"/>
      <c r="B1465" s="139">
        <f t="shared" si="22"/>
        <v>1449</v>
      </c>
      <c r="C1465" s="115" t="s">
        <v>6520</v>
      </c>
      <c r="D1465" s="112" t="str">
        <f>+"Torre de ángulo menor tipo A"&amp;IF(MID(C1465,3,3)="220","C",IF(MID(C1465,3,3)="138","S",""))&amp;IF(MID(C1465,10,1)="D",2,1)&amp;" (30°)Tipo A"&amp;IF(MID(C1465,3,3)="220","C",IF(MID(C1465,3,3)="138","S",""))&amp;IF(MID(C1465,10,1)="D",2,1)&amp;RIGHT(C1465,2)</f>
        <v>Torre de ángulo menor tipo AS1 (30°)Tipo AS1±0</v>
      </c>
      <c r="E1465" s="140" t="s">
        <v>5072</v>
      </c>
      <c r="F1465" s="141">
        <v>0</v>
      </c>
      <c r="G1465" s="142">
        <f>VLOOKUP(C1465,'[8]Resumen Peso'!$B$1:$D$65536,3,0)*$C$14</f>
        <v>12432.259781285558</v>
      </c>
      <c r="H1465" s="148"/>
      <c r="I1465" s="144"/>
      <c r="J1465" s="111">
        <f>+VLOOKUP(C1465,'[8]Resumen Peso'!$B$1:$D$65536,3,0)</f>
        <v>7719.056943002448</v>
      </c>
      <c r="N1465" s="118"/>
      <c r="O1465" s="118"/>
      <c r="P1465" s="118"/>
      <c r="Q1465" s="118"/>
      <c r="R1465" s="118"/>
    </row>
    <row r="1466" spans="1:18" x14ac:dyDescent="0.2">
      <c r="A1466" s="114"/>
      <c r="B1466" s="139">
        <f t="shared" si="22"/>
        <v>1450</v>
      </c>
      <c r="C1466" s="115" t="s">
        <v>6521</v>
      </c>
      <c r="D1466" s="112" t="str">
        <f>+"Torre de ángulo menor tipo A"&amp;IF(MID(C1466,3,3)="220","C",IF(MID(C1466,3,3)="138","S",""))&amp;IF(MID(C1466,10,1)="D",2,1)&amp;" (30°)Tipo A"&amp;IF(MID(C1466,3,3)="220","C",IF(MID(C1466,3,3)="138","S",""))&amp;IF(MID(C1466,10,1)="D",2,1)&amp;RIGHT(C1466,2)</f>
        <v>Torre de ángulo menor tipo AS1 (30°)Tipo AS1+3</v>
      </c>
      <c r="E1466" s="140" t="s">
        <v>5072</v>
      </c>
      <c r="F1466" s="141">
        <v>0</v>
      </c>
      <c r="G1466" s="142">
        <f>VLOOKUP(C1466,'[8]Resumen Peso'!$B$1:$D$65536,3,0)*$C$14</f>
        <v>13663.05349963283</v>
      </c>
      <c r="H1466" s="148"/>
      <c r="I1466" s="144"/>
      <c r="J1466" s="111">
        <f>+VLOOKUP(C1466,'[8]Resumen Peso'!$B$1:$D$65536,3,0)</f>
        <v>8483.2435803596909</v>
      </c>
      <c r="N1466" s="118"/>
      <c r="O1466" s="118"/>
      <c r="P1466" s="118"/>
      <c r="Q1466" s="118"/>
      <c r="R1466" s="118"/>
    </row>
    <row r="1467" spans="1:18" x14ac:dyDescent="0.2">
      <c r="A1467" s="114"/>
      <c r="B1467" s="139">
        <f t="shared" si="22"/>
        <v>1451</v>
      </c>
      <c r="C1467" s="115" t="s">
        <v>6522</v>
      </c>
      <c r="D1467" s="112" t="str">
        <f>+"Torre de ángulo mayor tipo B"&amp;IF(MID(C1467,3,3)="220","C",IF(MID(C1467,3,3)="138","S",""))&amp;IF(MID(C1467,10,1)="D",2,1)&amp;" (65°)Tipo B"&amp;IF(MID(C1467,3,3)="220","C",IF(MID(C1467,3,3)="138","S",""))&amp;IF(MID(C1467,10,1)="D",2,1)&amp;RIGHT(C1467,2)</f>
        <v>Torre de ángulo mayor tipo BS1 (65°)Tipo BS1-3</v>
      </c>
      <c r="E1467" s="140" t="s">
        <v>5072</v>
      </c>
      <c r="F1467" s="141">
        <v>0</v>
      </c>
      <c r="G1467" s="142">
        <f>VLOOKUP(C1467,'[8]Resumen Peso'!$B$1:$D$65536,3,0)*$C$14</f>
        <v>15116.285209986861</v>
      </c>
      <c r="H1467" s="148"/>
      <c r="I1467" s="144"/>
      <c r="J1467" s="111">
        <f>+VLOOKUP(C1467,'[8]Resumen Peso'!$B$1:$D$65536,3,0)</f>
        <v>9385.5395845411331</v>
      </c>
      <c r="N1467" s="118"/>
      <c r="O1467" s="118"/>
      <c r="P1467" s="118"/>
      <c r="Q1467" s="118"/>
      <c r="R1467" s="118"/>
    </row>
    <row r="1468" spans="1:18" x14ac:dyDescent="0.2">
      <c r="A1468" s="114"/>
      <c r="B1468" s="139">
        <f t="shared" si="22"/>
        <v>1452</v>
      </c>
      <c r="C1468" s="115" t="s">
        <v>6523</v>
      </c>
      <c r="D1468" s="112" t="str">
        <f>+"Torre de ángulo mayor tipo B"&amp;IF(MID(C1468,3,3)="220","C",IF(MID(C1468,3,3)="138","S",""))&amp;IF(MID(C1468,10,1)="D",2,1)&amp;" (65°)Tipo B"&amp;IF(MID(C1468,3,3)="220","C",IF(MID(C1468,3,3)="138","S",""))&amp;IF(MID(C1468,10,1)="D",2,1)&amp;RIGHT(C1468,2)</f>
        <v>Torre de ángulo mayor tipo BS1 (65°)Tipo BS1±0</v>
      </c>
      <c r="E1468" s="140" t="s">
        <v>5072</v>
      </c>
      <c r="F1468" s="141">
        <v>0</v>
      </c>
      <c r="G1468" s="142">
        <f>VLOOKUP(C1468,'[8]Resumen Peso'!$B$1:$D$65536,3,0)*$C$14</f>
        <v>16833.27974386065</v>
      </c>
      <c r="H1468" s="148"/>
      <c r="I1468" s="144"/>
      <c r="J1468" s="111">
        <f>+VLOOKUP(C1468,'[8]Resumen Peso'!$B$1:$D$65536,3,0)</f>
        <v>10451.603100825316</v>
      </c>
      <c r="N1468" s="118"/>
      <c r="O1468" s="118"/>
      <c r="P1468" s="118"/>
      <c r="Q1468" s="118"/>
      <c r="R1468" s="118"/>
    </row>
    <row r="1469" spans="1:18" x14ac:dyDescent="0.2">
      <c r="A1469" s="114"/>
      <c r="B1469" s="139">
        <f t="shared" si="22"/>
        <v>1453</v>
      </c>
      <c r="C1469" s="115" t="s">
        <v>6524</v>
      </c>
      <c r="D1469" s="112" t="str">
        <f>+"Torre de ángulo mayor tipo B"&amp;IF(MID(C1469,3,3)="220","C",IF(MID(C1469,3,3)="138","S",""))&amp;IF(MID(C1469,10,1)="D",2,1)&amp;" (65°)Tipo B"&amp;IF(MID(C1469,3,3)="220","C",IF(MID(C1469,3,3)="138","S",""))&amp;IF(MID(C1469,10,1)="D",2,1)&amp;RIGHT(C1469,2)</f>
        <v>Torre de ángulo mayor tipo BS1 (65°)Tipo BS1+3</v>
      </c>
      <c r="E1469" s="140" t="s">
        <v>5072</v>
      </c>
      <c r="F1469" s="141">
        <v>0</v>
      </c>
      <c r="G1469" s="142">
        <f>VLOOKUP(C1469,'[8]Resumen Peso'!$B$1:$D$65536,3,0)*$C$14</f>
        <v>18853.273313123929</v>
      </c>
      <c r="H1469" s="148"/>
      <c r="I1469" s="144"/>
      <c r="J1469" s="111">
        <f>+VLOOKUP(C1469,'[8]Resumen Peso'!$B$1:$D$65536,3,0)</f>
        <v>11705.795472924356</v>
      </c>
      <c r="N1469" s="118"/>
      <c r="O1469" s="118"/>
      <c r="P1469" s="118"/>
      <c r="Q1469" s="118"/>
      <c r="R1469" s="118"/>
    </row>
    <row r="1470" spans="1:18" x14ac:dyDescent="0.2">
      <c r="A1470" s="114"/>
      <c r="B1470" s="139">
        <f t="shared" si="22"/>
        <v>1454</v>
      </c>
      <c r="C1470" s="115" t="s">
        <v>6525</v>
      </c>
      <c r="D1470" s="112" t="str">
        <f>+"Torre de anclaje, retención intermedia y terminal (15°) Tipo R"&amp;IF(MID(C1470,3,3)="220","C",IF(MID(C1470,3,3)="138","S",""))&amp;IF(MID(C1470,10,1)="D",2,1)&amp;RIGHT(C1470,2)</f>
        <v>Torre de anclaje, retención intermedia y terminal (15°) Tipo RS1-3</v>
      </c>
      <c r="E1470" s="140" t="s">
        <v>5072</v>
      </c>
      <c r="F1470" s="141">
        <v>0</v>
      </c>
      <c r="G1470" s="142">
        <f>VLOOKUP(C1470,'[8]Resumen Peso'!$B$1:$D$65536,3,0)*$C$14</f>
        <v>19463.193538083229</v>
      </c>
      <c r="H1470" s="148"/>
      <c r="I1470" s="144"/>
      <c r="J1470" s="111">
        <f>+VLOOKUP(C1470,'[8]Resumen Peso'!$B$1:$D$65536,3,0)</f>
        <v>12084.488408076557</v>
      </c>
      <c r="N1470" s="118"/>
      <c r="O1470" s="118"/>
      <c r="P1470" s="118"/>
      <c r="Q1470" s="118"/>
      <c r="R1470" s="118"/>
    </row>
    <row r="1471" spans="1:18" x14ac:dyDescent="0.2">
      <c r="A1471" s="114"/>
      <c r="B1471" s="139">
        <f t="shared" si="22"/>
        <v>1455</v>
      </c>
      <c r="C1471" s="115" t="s">
        <v>6526</v>
      </c>
      <c r="D1471" s="112" t="str">
        <f>+"Torre de anclaje, retención intermedia y terminal (15°) Tipo R"&amp;IF(MID(C1471,3,3)="220","C",IF(MID(C1471,3,3)="138","S",""))&amp;IF(MID(C1471,10,1)="D",2,1)&amp;RIGHT(C1471,2)</f>
        <v>Torre de anclaje, retención intermedia y terminal (15°) Tipo RS1±0</v>
      </c>
      <c r="E1471" s="140" t="s">
        <v>5072</v>
      </c>
      <c r="F1471" s="141">
        <v>0</v>
      </c>
      <c r="G1471" s="142">
        <f>VLOOKUP(C1471,'[8]Resumen Peso'!$B$1:$D$65536,3,0)*$C$14</f>
        <v>21698.097589836376</v>
      </c>
      <c r="H1471" s="148"/>
      <c r="I1471" s="144"/>
      <c r="J1471" s="111">
        <f>+VLOOKUP(C1471,'[8]Resumen Peso'!$B$1:$D$65536,3,0)</f>
        <v>13472.116396963831</v>
      </c>
      <c r="N1471" s="118"/>
      <c r="O1471" s="118"/>
      <c r="P1471" s="118"/>
      <c r="Q1471" s="118"/>
      <c r="R1471" s="118"/>
    </row>
    <row r="1472" spans="1:18" x14ac:dyDescent="0.2">
      <c r="A1472" s="114"/>
      <c r="B1472" s="139">
        <f t="shared" si="22"/>
        <v>1456</v>
      </c>
      <c r="C1472" s="115" t="s">
        <v>6527</v>
      </c>
      <c r="D1472" s="112" t="str">
        <f>+"Torre de anclaje, retención intermedia y terminal (15°) Tipo R"&amp;IF(MID(C1472,3,3)="220","C",IF(MID(C1472,3,3)="138","S",""))&amp;IF(MID(C1472,10,1)="D",2,1)&amp;RIGHT(C1472,2)</f>
        <v>Torre de anclaje, retención intermedia y terminal (15°) Tipo RS1+3</v>
      </c>
      <c r="E1472" s="140" t="s">
        <v>5072</v>
      </c>
      <c r="F1472" s="141">
        <v>0</v>
      </c>
      <c r="G1472" s="142">
        <f>VLOOKUP(C1472,'[8]Resumen Peso'!$B$1:$D$65536,3,0)*$C$14</f>
        <v>23933.001641589522</v>
      </c>
      <c r="H1472" s="148"/>
      <c r="I1472" s="144"/>
      <c r="J1472" s="111">
        <f>+VLOOKUP(C1472,'[8]Resumen Peso'!$B$1:$D$65536,3,0)</f>
        <v>14859.744385851105</v>
      </c>
      <c r="N1472" s="118"/>
      <c r="O1472" s="118"/>
      <c r="P1472" s="118"/>
      <c r="Q1472" s="118"/>
      <c r="R1472" s="118"/>
    </row>
    <row r="1473" spans="1:18" x14ac:dyDescent="0.2">
      <c r="A1473" s="114"/>
      <c r="B1473" s="139">
        <f t="shared" si="22"/>
        <v>1457</v>
      </c>
      <c r="C1473" s="115" t="s">
        <v>6528</v>
      </c>
      <c r="D1473" s="112" t="str">
        <f>+"Torre de suspensión tipo S"&amp;IF(MID(C1473,3,3)="220","C",IF(MID(C1473,3,3)="138","S",""))&amp;IF(MID(C1473,10,1)="D",2,1)&amp;" (5°)Tipo S"&amp;IF(MID(C1473,3,3)="220","C",IF(MID(C1473,3,3)="138","S",""))&amp;IF(MID(C1473,10,1)="D",2,1)&amp;RIGHT(C1473,2)</f>
        <v>Torre de suspensión tipo SS2 (5°)Tipo SS2-6</v>
      </c>
      <c r="E1473" s="140" t="s">
        <v>5072</v>
      </c>
      <c r="F1473" s="141">
        <v>0</v>
      </c>
      <c r="G1473" s="142">
        <f>VLOOKUP(C1473,'[8]Resumen Peso'!$B$1:$D$65536,3,0)*$C$14</f>
        <v>8514.4463431998247</v>
      </c>
      <c r="H1473" s="148"/>
      <c r="I1473" s="144"/>
      <c r="J1473" s="111">
        <f>+VLOOKUP(C1473,'[8]Resumen Peso'!$B$1:$D$65536,3,0)</f>
        <v>5286.5285408717755</v>
      </c>
      <c r="N1473" s="118"/>
      <c r="O1473" s="118"/>
      <c r="P1473" s="118"/>
      <c r="Q1473" s="118"/>
      <c r="R1473" s="118"/>
    </row>
    <row r="1474" spans="1:18" x14ac:dyDescent="0.2">
      <c r="A1474" s="114"/>
      <c r="B1474" s="139">
        <f t="shared" si="22"/>
        <v>1458</v>
      </c>
      <c r="C1474" s="115" t="s">
        <v>6529</v>
      </c>
      <c r="D1474" s="112" t="str">
        <f>+"Torre de suspensión tipo S"&amp;IF(MID(C1474,3,3)="220","C",IF(MID(C1474,3,3)="138","S",""))&amp;IF(MID(C1474,10,1)="D",2,1)&amp;" (5°)Tipo S"&amp;IF(MID(C1474,3,3)="220","C",IF(MID(C1474,3,3)="138","S",""))&amp;IF(MID(C1474,10,1)="D",2,1)&amp;RIGHT(C1474,2)</f>
        <v>Torre de suspensión tipo SS2 (5°)Tipo SS2-3</v>
      </c>
      <c r="E1474" s="140" t="s">
        <v>5072</v>
      </c>
      <c r="F1474" s="141">
        <v>0</v>
      </c>
      <c r="G1474" s="142">
        <f>VLOOKUP(C1474,'[8]Resumen Peso'!$B$1:$D$65536,3,0)*$C$14</f>
        <v>9741.753924201601</v>
      </c>
      <c r="H1474" s="148"/>
      <c r="I1474" s="144"/>
      <c r="J1474" s="111">
        <f>+VLOOKUP(C1474,'[8]Resumen Peso'!$B$1:$D$65536,3,0)</f>
        <v>6048.5506728893288</v>
      </c>
      <c r="N1474" s="118"/>
      <c r="O1474" s="118"/>
      <c r="P1474" s="118"/>
      <c r="Q1474" s="118"/>
      <c r="R1474" s="118"/>
    </row>
    <row r="1475" spans="1:18" x14ac:dyDescent="0.2">
      <c r="A1475" s="114"/>
      <c r="B1475" s="139">
        <f t="shared" si="22"/>
        <v>1459</v>
      </c>
      <c r="C1475" s="115" t="s">
        <v>6530</v>
      </c>
      <c r="D1475" s="112" t="str">
        <f>+"Torre de suspensión tipo S"&amp;IF(MID(C1475,3,3)="220","C",IF(MID(C1475,3,3)="138","S",""))&amp;IF(MID(C1475,10,1)="D",2,1)&amp;" (5°)Tipo S"&amp;IF(MID(C1475,3,3)="220","C",IF(MID(C1475,3,3)="138","S",""))&amp;IF(MID(C1475,10,1)="D",2,1)&amp;RIGHT(C1475,2)</f>
        <v>Torre de suspensión tipo SS2 (5°)Tipo SS2±0</v>
      </c>
      <c r="E1475" s="140" t="s">
        <v>5072</v>
      </c>
      <c r="F1475" s="141">
        <v>0</v>
      </c>
      <c r="G1475" s="142">
        <f>VLOOKUP(C1475,'[8]Resumen Peso'!$B$1:$D$65536,3,0)*$C$14</f>
        <v>10958.103401801574</v>
      </c>
      <c r="H1475" s="148"/>
      <c r="I1475" s="144"/>
      <c r="J1475" s="111">
        <f>+VLOOKUP(C1475,'[8]Resumen Peso'!$B$1:$D$65536,3,0)</f>
        <v>6803.7690358710106</v>
      </c>
      <c r="N1475" s="118"/>
      <c r="O1475" s="118"/>
      <c r="P1475" s="118"/>
      <c r="Q1475" s="118"/>
      <c r="R1475" s="118"/>
    </row>
    <row r="1476" spans="1:18" x14ac:dyDescent="0.2">
      <c r="A1476" s="114"/>
      <c r="B1476" s="139">
        <f t="shared" si="22"/>
        <v>1460</v>
      </c>
      <c r="C1476" s="115" t="s">
        <v>6531</v>
      </c>
      <c r="D1476" s="112" t="str">
        <f>+"Torre de suspensión tipo S"&amp;IF(MID(C1476,3,3)="220","C",IF(MID(C1476,3,3)="138","S",""))&amp;IF(MID(C1476,10,1)="D",2,1)&amp;" (5°)Tipo S"&amp;IF(MID(C1476,3,3)="220","C",IF(MID(C1476,3,3)="138","S",""))&amp;IF(MID(C1476,10,1)="D",2,1)&amp;RIGHT(C1476,2)</f>
        <v>Torre de suspensión tipo SS2 (5°)Tipo SS2+3</v>
      </c>
      <c r="E1476" s="140" t="s">
        <v>5072</v>
      </c>
      <c r="F1476" s="141">
        <v>0</v>
      </c>
      <c r="G1476" s="142">
        <f>VLOOKUP(C1476,'[8]Resumen Peso'!$B$1:$D$65536,3,0)*$C$14</f>
        <v>12163.49477599975</v>
      </c>
      <c r="H1476" s="148"/>
      <c r="I1476" s="144"/>
      <c r="J1476" s="111">
        <f>+VLOOKUP(C1476,'[8]Resumen Peso'!$B$1:$D$65536,3,0)</f>
        <v>7552.1836298168228</v>
      </c>
      <c r="N1476" s="118"/>
      <c r="O1476" s="118"/>
      <c r="P1476" s="118"/>
      <c r="Q1476" s="118"/>
      <c r="R1476" s="118"/>
    </row>
    <row r="1477" spans="1:18" x14ac:dyDescent="0.2">
      <c r="A1477" s="114"/>
      <c r="B1477" s="139">
        <f t="shared" si="22"/>
        <v>1461</v>
      </c>
      <c r="C1477" s="115" t="s">
        <v>6532</v>
      </c>
      <c r="D1477" s="112" t="str">
        <f>+"Torre de suspensión tipo S"&amp;IF(MID(C1477,3,3)="220","C",IF(MID(C1477,3,3)="138","S",""))&amp;IF(MID(C1477,10,1)="D",2,1)&amp;" (5°)Tipo S"&amp;IF(MID(C1477,3,3)="220","C",IF(MID(C1477,3,3)="138","S",""))&amp;IF(MID(C1477,10,1)="D",2,1)&amp;RIGHT(C1477,2)</f>
        <v>Torre de suspensión tipo SS2 (5°)Tipo SS2+6</v>
      </c>
      <c r="E1477" s="140" t="s">
        <v>5072</v>
      </c>
      <c r="F1477" s="141">
        <v>0</v>
      </c>
      <c r="G1477" s="142">
        <f>VLOOKUP(C1477,'[8]Resumen Peso'!$B$1:$D$65536,3,0)*$C$14</f>
        <v>13368.886150197921</v>
      </c>
      <c r="H1477" s="148"/>
      <c r="I1477" s="144"/>
      <c r="J1477" s="111">
        <f>+VLOOKUP(C1477,'[8]Resumen Peso'!$B$1:$D$65536,3,0)</f>
        <v>8300.5982237626322</v>
      </c>
      <c r="N1477" s="118"/>
      <c r="O1477" s="118"/>
      <c r="P1477" s="118"/>
      <c r="Q1477" s="118"/>
      <c r="R1477" s="118"/>
    </row>
    <row r="1478" spans="1:18" x14ac:dyDescent="0.2">
      <c r="A1478" s="114"/>
      <c r="B1478" s="139">
        <f t="shared" si="22"/>
        <v>1462</v>
      </c>
      <c r="C1478" s="115" t="s">
        <v>6533</v>
      </c>
      <c r="D1478" s="112" t="str">
        <f>+"Torre de ángulo menor tipo A"&amp;IF(MID(C1478,3,3)="220","C",IF(MID(C1478,3,3)="138","S",""))&amp;IF(MID(C1478,10,1)="D",2,1)&amp;" (30°)Tipo A"&amp;IF(MID(C1478,3,3)="220","C",IF(MID(C1478,3,3)="138","S",""))&amp;IF(MID(C1478,10,1)="D",2,1)&amp;RIGHT(C1478,2)</f>
        <v>Torre de ángulo menor tipo AS2 (30°)Tipo AS2-3</v>
      </c>
      <c r="E1478" s="140" t="s">
        <v>5072</v>
      </c>
      <c r="F1478" s="141">
        <v>0</v>
      </c>
      <c r="G1478" s="142">
        <f>VLOOKUP(C1478,'[8]Resumen Peso'!$B$1:$D$65536,3,0)*$C$14</f>
        <v>14987.595268505245</v>
      </c>
      <c r="H1478" s="148"/>
      <c r="I1478" s="144"/>
      <c r="J1478" s="111">
        <f>+VLOOKUP(C1478,'[8]Resumen Peso'!$B$1:$D$65536,3,0)</f>
        <v>9305.6373782034261</v>
      </c>
      <c r="N1478" s="118"/>
      <c r="O1478" s="118"/>
      <c r="P1478" s="118"/>
      <c r="Q1478" s="118"/>
      <c r="R1478" s="118"/>
    </row>
    <row r="1479" spans="1:18" x14ac:dyDescent="0.2">
      <c r="A1479" s="114"/>
      <c r="B1479" s="139">
        <f t="shared" si="22"/>
        <v>1463</v>
      </c>
      <c r="C1479" s="115" t="s">
        <v>6534</v>
      </c>
      <c r="D1479" s="112" t="str">
        <f>+"Torre de ángulo menor tipo A"&amp;IF(MID(C1479,3,3)="220","C",IF(MID(C1479,3,3)="138","S",""))&amp;IF(MID(C1479,10,1)="D",2,1)&amp;" (30°)Tipo A"&amp;IF(MID(C1479,3,3)="220","C",IF(MID(C1479,3,3)="138","S",""))&amp;IF(MID(C1479,10,1)="D",2,1)&amp;RIGHT(C1479,2)</f>
        <v>Torre de ángulo menor tipo AS2 (30°)Tipo AS2±0</v>
      </c>
      <c r="E1479" s="140" t="s">
        <v>5072</v>
      </c>
      <c r="F1479" s="141">
        <v>0</v>
      </c>
      <c r="G1479" s="142">
        <f>VLOOKUP(C1479,'[8]Resumen Peso'!$B$1:$D$65536,3,0)*$C$14</f>
        <v>16634.40096393479</v>
      </c>
      <c r="H1479" s="148"/>
      <c r="I1479" s="144"/>
      <c r="J1479" s="111">
        <f>+VLOOKUP(C1479,'[8]Resumen Peso'!$B$1:$D$65536,3,0)</f>
        <v>10328.121396452194</v>
      </c>
      <c r="N1479" s="118"/>
      <c r="O1479" s="118"/>
      <c r="P1479" s="118"/>
      <c r="Q1479" s="118"/>
      <c r="R1479" s="118"/>
    </row>
    <row r="1480" spans="1:18" x14ac:dyDescent="0.2">
      <c r="A1480" s="114"/>
      <c r="B1480" s="139">
        <f t="shared" si="22"/>
        <v>1464</v>
      </c>
      <c r="C1480" s="115" t="s">
        <v>6535</v>
      </c>
      <c r="D1480" s="112" t="str">
        <f>+"Torre de ángulo menor tipo A"&amp;IF(MID(C1480,3,3)="220","C",IF(MID(C1480,3,3)="138","S",""))&amp;IF(MID(C1480,10,1)="D",2,1)&amp;" (30°)Tipo A"&amp;IF(MID(C1480,3,3)="220","C",IF(MID(C1480,3,3)="138","S",""))&amp;IF(MID(C1480,10,1)="D",2,1)&amp;RIGHT(C1480,2)</f>
        <v>Torre de ángulo menor tipo AS2 (30°)Tipo AS2+3</v>
      </c>
      <c r="E1480" s="140" t="s">
        <v>5072</v>
      </c>
      <c r="F1480" s="141">
        <v>0</v>
      </c>
      <c r="G1480" s="142">
        <f>VLOOKUP(C1480,'[8]Resumen Peso'!$B$1:$D$65536,3,0)*$C$14</f>
        <v>18281.206659364336</v>
      </c>
      <c r="H1480" s="148"/>
      <c r="I1480" s="144"/>
      <c r="J1480" s="111">
        <f>+VLOOKUP(C1480,'[8]Resumen Peso'!$B$1:$D$65536,3,0)</f>
        <v>11350.605414700962</v>
      </c>
      <c r="N1480" s="118"/>
      <c r="O1480" s="118"/>
      <c r="P1480" s="118"/>
      <c r="Q1480" s="118"/>
      <c r="R1480" s="118"/>
    </row>
    <row r="1481" spans="1:18" x14ac:dyDescent="0.2">
      <c r="A1481" s="114"/>
      <c r="B1481" s="139">
        <f t="shared" si="22"/>
        <v>1465</v>
      </c>
      <c r="C1481" s="115" t="s">
        <v>6536</v>
      </c>
      <c r="D1481" s="112" t="str">
        <f>+"Torre de ángulo mayor tipo B"&amp;IF(MID(C1481,3,3)="220","C",IF(MID(C1481,3,3)="138","S",""))&amp;IF(MID(C1481,10,1)="D",2,1)&amp;" (65°)Tipo B"&amp;IF(MID(C1481,3,3)="220","C",IF(MID(C1481,3,3)="138","S",""))&amp;IF(MID(C1481,10,1)="D",2,1)&amp;RIGHT(C1481,2)</f>
        <v>Torre de ángulo mayor tipo BS2 (65°)Tipo BS2-3</v>
      </c>
      <c r="E1481" s="140" t="s">
        <v>5072</v>
      </c>
      <c r="F1481" s="141">
        <v>0</v>
      </c>
      <c r="G1481" s="142">
        <f>VLOOKUP(C1481,'[8]Resumen Peso'!$B$1:$D$65536,3,0)*$C$14</f>
        <v>20225.635056840601</v>
      </c>
      <c r="H1481" s="148"/>
      <c r="I1481" s="144"/>
      <c r="J1481" s="111">
        <f>+VLOOKUP(C1481,'[8]Resumen Peso'!$B$1:$D$65536,3,0)</f>
        <v>12557.880180975051</v>
      </c>
      <c r="N1481" s="118"/>
      <c r="O1481" s="118"/>
      <c r="P1481" s="118"/>
      <c r="Q1481" s="118"/>
      <c r="R1481" s="118"/>
    </row>
    <row r="1482" spans="1:18" x14ac:dyDescent="0.2">
      <c r="A1482" s="114"/>
      <c r="B1482" s="139">
        <f t="shared" si="22"/>
        <v>1466</v>
      </c>
      <c r="C1482" s="115" t="s">
        <v>6537</v>
      </c>
      <c r="D1482" s="112" t="str">
        <f>+"Torre de ángulo mayor tipo B"&amp;IF(MID(C1482,3,3)="220","C",IF(MID(C1482,3,3)="138","S",""))&amp;IF(MID(C1482,10,1)="D",2,1)&amp;" (65°)Tipo B"&amp;IF(MID(C1482,3,3)="220","C",IF(MID(C1482,3,3)="138","S",""))&amp;IF(MID(C1482,10,1)="D",2,1)&amp;RIGHT(C1482,2)</f>
        <v>Torre de ángulo mayor tipo BS2 (65°)Tipo BS2±0</v>
      </c>
      <c r="E1482" s="140" t="s">
        <v>5072</v>
      </c>
      <c r="F1482" s="141">
        <v>0</v>
      </c>
      <c r="G1482" s="142">
        <f>VLOOKUP(C1482,'[8]Resumen Peso'!$B$1:$D$65536,3,0)*$C$14</f>
        <v>22522.978905167707</v>
      </c>
      <c r="H1482" s="148"/>
      <c r="I1482" s="144"/>
      <c r="J1482" s="111">
        <f>+VLOOKUP(C1482,'[8]Resumen Peso'!$B$1:$D$65536,3,0)</f>
        <v>13984.276370796271</v>
      </c>
      <c r="N1482" s="118"/>
      <c r="O1482" s="118"/>
      <c r="P1482" s="118"/>
      <c r="Q1482" s="118"/>
      <c r="R1482" s="118"/>
    </row>
    <row r="1483" spans="1:18" x14ac:dyDescent="0.2">
      <c r="A1483" s="114"/>
      <c r="B1483" s="139">
        <f t="shared" si="22"/>
        <v>1467</v>
      </c>
      <c r="C1483" s="115" t="s">
        <v>6538</v>
      </c>
      <c r="D1483" s="112" t="str">
        <f>+"Torre de ángulo mayor tipo B"&amp;IF(MID(C1483,3,3)="220","C",IF(MID(C1483,3,3)="138","S",""))&amp;IF(MID(C1483,10,1)="D",2,1)&amp;" (65°)Tipo B"&amp;IF(MID(C1483,3,3)="220","C",IF(MID(C1483,3,3)="138","S",""))&amp;IF(MID(C1483,10,1)="D",2,1)&amp;RIGHT(C1483,2)</f>
        <v>Torre de ángulo mayor tipo BS2 (65°)Tipo BS2+3</v>
      </c>
      <c r="E1483" s="140" t="s">
        <v>5072</v>
      </c>
      <c r="F1483" s="141">
        <v>0</v>
      </c>
      <c r="G1483" s="142">
        <f>VLOOKUP(C1483,'[8]Resumen Peso'!$B$1:$D$65536,3,0)*$C$14</f>
        <v>25225.736373787837</v>
      </c>
      <c r="H1483" s="148"/>
      <c r="I1483" s="144"/>
      <c r="J1483" s="111">
        <f>+VLOOKUP(C1483,'[8]Resumen Peso'!$B$1:$D$65536,3,0)</f>
        <v>15662.389535291826</v>
      </c>
      <c r="N1483" s="118"/>
      <c r="O1483" s="118"/>
      <c r="P1483" s="118"/>
      <c r="Q1483" s="118"/>
      <c r="R1483" s="118"/>
    </row>
    <row r="1484" spans="1:18" x14ac:dyDescent="0.2">
      <c r="A1484" s="114"/>
      <c r="B1484" s="139">
        <f t="shared" si="22"/>
        <v>1468</v>
      </c>
      <c r="C1484" s="115" t="s">
        <v>6539</v>
      </c>
      <c r="D1484" s="112" t="str">
        <f>+"Torre de anclaje, retención intermedia y terminal (15°) Tipo R"&amp;IF(MID(C1484,3,3)="220","C",IF(MID(C1484,3,3)="138","S",""))&amp;IF(MID(C1484,10,1)="D",2,1)&amp;RIGHT(C1484,2)</f>
        <v>Torre de anclaje, retención intermedia y terminal (15°) Tipo RS2-3</v>
      </c>
      <c r="E1484" s="140" t="s">
        <v>5072</v>
      </c>
      <c r="F1484" s="141">
        <v>0</v>
      </c>
      <c r="G1484" s="142">
        <f>VLOOKUP(C1484,'[8]Resumen Peso'!$B$1:$D$65536,3,0)*$C$14</f>
        <v>26041.811468458771</v>
      </c>
      <c r="H1484" s="148"/>
      <c r="I1484" s="144"/>
      <c r="J1484" s="111">
        <f>+VLOOKUP(C1484,'[8]Resumen Peso'!$B$1:$D$65536,3,0)</f>
        <v>16169.081821034884</v>
      </c>
      <c r="N1484" s="118"/>
      <c r="O1484" s="118"/>
      <c r="P1484" s="118"/>
      <c r="Q1484" s="118"/>
      <c r="R1484" s="118"/>
    </row>
    <row r="1485" spans="1:18" x14ac:dyDescent="0.2">
      <c r="A1485" s="114"/>
      <c r="B1485" s="139">
        <f t="shared" si="22"/>
        <v>1469</v>
      </c>
      <c r="C1485" s="115" t="s">
        <v>6540</v>
      </c>
      <c r="D1485" s="112" t="str">
        <f>+"Torre de anclaje, retención intermedia y terminal (15°) Tipo R"&amp;IF(MID(C1485,3,3)="220","C",IF(MID(C1485,3,3)="138","S",""))&amp;IF(MID(C1485,10,1)="D",2,1)&amp;RIGHT(C1485,2)</f>
        <v>Torre de anclaje, retención intermedia y terminal (15°) Tipo RS2±0</v>
      </c>
      <c r="E1485" s="140" t="s">
        <v>5072</v>
      </c>
      <c r="F1485" s="141">
        <v>0</v>
      </c>
      <c r="G1485" s="142">
        <f>VLOOKUP(C1485,'[8]Resumen Peso'!$B$1:$D$65536,3,0)*$C$14</f>
        <v>29032.119808761174</v>
      </c>
      <c r="H1485" s="148"/>
      <c r="I1485" s="144"/>
      <c r="J1485" s="111">
        <f>+VLOOKUP(C1485,'[8]Resumen Peso'!$B$1:$D$65536,3,0)</f>
        <v>18025.732241956393</v>
      </c>
      <c r="N1485" s="118"/>
      <c r="O1485" s="118"/>
      <c r="P1485" s="118"/>
      <c r="Q1485" s="118"/>
      <c r="R1485" s="118"/>
    </row>
    <row r="1486" spans="1:18" x14ac:dyDescent="0.2">
      <c r="A1486" s="114"/>
      <c r="B1486" s="139">
        <f t="shared" si="22"/>
        <v>1470</v>
      </c>
      <c r="C1486" s="115" t="s">
        <v>6541</v>
      </c>
      <c r="D1486" s="112" t="str">
        <f>+"Torre de anclaje, retención intermedia y terminal (15°) Tipo R"&amp;IF(MID(C1486,3,3)="220","C",IF(MID(C1486,3,3)="138","S",""))&amp;IF(MID(C1486,10,1)="D",2,1)&amp;RIGHT(C1486,2)</f>
        <v>Torre de anclaje, retención intermedia y terminal (15°) Tipo RS2+3</v>
      </c>
      <c r="E1486" s="140" t="s">
        <v>5072</v>
      </c>
      <c r="F1486" s="141">
        <v>0</v>
      </c>
      <c r="G1486" s="142">
        <f>VLOOKUP(C1486,'[8]Resumen Peso'!$B$1:$D$65536,3,0)*$C$14</f>
        <v>32022.428149063577</v>
      </c>
      <c r="H1486" s="148"/>
      <c r="I1486" s="144"/>
      <c r="J1486" s="111">
        <f>+VLOOKUP(C1486,'[8]Resumen Peso'!$B$1:$D$65536,3,0)</f>
        <v>19882.382662877902</v>
      </c>
      <c r="N1486" s="118"/>
      <c r="O1486" s="118"/>
      <c r="P1486" s="118"/>
      <c r="Q1486" s="118"/>
      <c r="R1486" s="118"/>
    </row>
    <row r="1487" spans="1:18" x14ac:dyDescent="0.2">
      <c r="A1487" s="114"/>
      <c r="B1487" s="139">
        <f t="shared" si="22"/>
        <v>1471</v>
      </c>
      <c r="C1487" s="115" t="s">
        <v>6542</v>
      </c>
      <c r="D1487" s="112" t="str">
        <f>+"Torre de suspensión tipo S"&amp;IF(MID(C1487,3,3)="220","C",IF(MID(C1487,3,3)="138","S",""))&amp;IF(MID(C1487,10,1)="D",2,1)&amp;" (5°)Tipo S"&amp;IF(MID(C1487,3,3)="220","C",IF(MID(C1487,3,3)="138","S",""))&amp;IF(MID(C1487,10,1)="D",2,1)&amp;RIGHT(C1487,2)</f>
        <v>Torre de suspensión tipo SS2 (5°)Tipo SS2-6</v>
      </c>
      <c r="E1487" s="140" t="s">
        <v>5072</v>
      </c>
      <c r="F1487" s="141">
        <v>0</v>
      </c>
      <c r="G1487" s="142">
        <f>VLOOKUP(C1487,'[8]Resumen Peso'!$B$1:$D$65536,3,0)*$C$14</f>
        <v>7871.3910851671553</v>
      </c>
      <c r="H1487" s="148"/>
      <c r="I1487" s="144"/>
      <c r="J1487" s="111">
        <f>+VLOOKUP(C1487,'[8]Resumen Peso'!$B$1:$D$65536,3,0)</f>
        <v>4887.2624185757031</v>
      </c>
      <c r="N1487" s="118"/>
      <c r="O1487" s="118"/>
      <c r="P1487" s="118"/>
      <c r="Q1487" s="118"/>
      <c r="R1487" s="118"/>
    </row>
    <row r="1488" spans="1:18" x14ac:dyDescent="0.2">
      <c r="A1488" s="114"/>
      <c r="B1488" s="139">
        <f t="shared" si="22"/>
        <v>1472</v>
      </c>
      <c r="C1488" s="115" t="s">
        <v>6543</v>
      </c>
      <c r="D1488" s="112" t="str">
        <f>+"Torre de suspensión tipo S"&amp;IF(MID(C1488,3,3)="220","C",IF(MID(C1488,3,3)="138","S",""))&amp;IF(MID(C1488,10,1)="D",2,1)&amp;" (5°)Tipo S"&amp;IF(MID(C1488,3,3)="220","C",IF(MID(C1488,3,3)="138","S",""))&amp;IF(MID(C1488,10,1)="D",2,1)&amp;RIGHT(C1488,2)</f>
        <v>Torre de suspensión tipo SS2 (5°)Tipo SS2-3</v>
      </c>
      <c r="E1488" s="140" t="s">
        <v>5072</v>
      </c>
      <c r="F1488" s="141">
        <v>0</v>
      </c>
      <c r="G1488" s="142">
        <f>VLOOKUP(C1488,'[8]Resumen Peso'!$B$1:$D$65536,3,0)*$C$14</f>
        <v>9006.0060163624203</v>
      </c>
      <c r="H1488" s="148"/>
      <c r="I1488" s="144"/>
      <c r="J1488" s="111">
        <f>+VLOOKUP(C1488,'[8]Resumen Peso'!$B$1:$D$65536,3,0)</f>
        <v>5591.7326771091375</v>
      </c>
      <c r="N1488" s="118"/>
      <c r="O1488" s="118"/>
      <c r="P1488" s="118"/>
      <c r="Q1488" s="118"/>
      <c r="R1488" s="118"/>
    </row>
    <row r="1489" spans="1:18" x14ac:dyDescent="0.2">
      <c r="A1489" s="114"/>
      <c r="B1489" s="139">
        <f t="shared" si="22"/>
        <v>1473</v>
      </c>
      <c r="C1489" s="115" t="s">
        <v>6544</v>
      </c>
      <c r="D1489" s="112" t="str">
        <f>+"Torre de suspensión tipo S"&amp;IF(MID(C1489,3,3)="220","C",IF(MID(C1489,3,3)="138","S",""))&amp;IF(MID(C1489,10,1)="D",2,1)&amp;" (5°)Tipo S"&amp;IF(MID(C1489,3,3)="220","C",IF(MID(C1489,3,3)="138","S",""))&amp;IF(MID(C1489,10,1)="D",2,1)&amp;RIGHT(C1489,2)</f>
        <v>Torre de suspensión tipo SS2 (5°)Tipo SS2±0</v>
      </c>
      <c r="E1489" s="140" t="s">
        <v>5072</v>
      </c>
      <c r="F1489" s="141">
        <v>0</v>
      </c>
      <c r="G1489" s="142">
        <f>VLOOKUP(C1489,'[8]Resumen Peso'!$B$1:$D$65536,3,0)*$C$14</f>
        <v>10130.490457100586</v>
      </c>
      <c r="H1489" s="148"/>
      <c r="I1489" s="144"/>
      <c r="J1489" s="111">
        <f>+VLOOKUP(C1489,'[8]Resumen Peso'!$B$1:$D$65536,3,0)</f>
        <v>6289.9130226199522</v>
      </c>
      <c r="N1489" s="118"/>
      <c r="O1489" s="118"/>
      <c r="P1489" s="118"/>
      <c r="Q1489" s="118"/>
      <c r="R1489" s="118"/>
    </row>
    <row r="1490" spans="1:18" x14ac:dyDescent="0.2">
      <c r="A1490" s="114"/>
      <c r="B1490" s="139">
        <f t="shared" ref="B1490:B1553" si="23">1+B1489</f>
        <v>1474</v>
      </c>
      <c r="C1490" s="115" t="s">
        <v>6545</v>
      </c>
      <c r="D1490" s="112" t="str">
        <f>+"Torre de suspensión tipo S"&amp;IF(MID(C1490,3,3)="220","C",IF(MID(C1490,3,3)="138","S",""))&amp;IF(MID(C1490,10,1)="D",2,1)&amp;" (5°)Tipo S"&amp;IF(MID(C1490,3,3)="220","C",IF(MID(C1490,3,3)="138","S",""))&amp;IF(MID(C1490,10,1)="D",2,1)&amp;RIGHT(C1490,2)</f>
        <v>Torre de suspensión tipo SS2 (5°)Tipo SS2+3</v>
      </c>
      <c r="E1490" s="140" t="s">
        <v>5072</v>
      </c>
      <c r="F1490" s="141">
        <v>0</v>
      </c>
      <c r="G1490" s="142">
        <f>VLOOKUP(C1490,'[8]Resumen Peso'!$B$1:$D$65536,3,0)*$C$14</f>
        <v>11244.84440738165</v>
      </c>
      <c r="H1490" s="148"/>
      <c r="I1490" s="144"/>
      <c r="J1490" s="111">
        <f>+VLOOKUP(C1490,'[8]Resumen Peso'!$B$1:$D$65536,3,0)</f>
        <v>6981.8034551081473</v>
      </c>
      <c r="N1490" s="118"/>
      <c r="O1490" s="118"/>
      <c r="P1490" s="118"/>
      <c r="Q1490" s="118"/>
      <c r="R1490" s="118"/>
    </row>
    <row r="1491" spans="1:18" x14ac:dyDescent="0.2">
      <c r="A1491" s="114"/>
      <c r="B1491" s="139">
        <f t="shared" si="23"/>
        <v>1475</v>
      </c>
      <c r="C1491" s="115" t="s">
        <v>6546</v>
      </c>
      <c r="D1491" s="112" t="str">
        <f>+"Torre de suspensión tipo S"&amp;IF(MID(C1491,3,3)="220","C",IF(MID(C1491,3,3)="138","S",""))&amp;IF(MID(C1491,10,1)="D",2,1)&amp;" (5°)Tipo S"&amp;IF(MID(C1491,3,3)="220","C",IF(MID(C1491,3,3)="138","S",""))&amp;IF(MID(C1491,10,1)="D",2,1)&amp;RIGHT(C1491,2)</f>
        <v>Torre de suspensión tipo SS2 (5°)Tipo SS2+6</v>
      </c>
      <c r="E1491" s="140" t="s">
        <v>5072</v>
      </c>
      <c r="F1491" s="141">
        <v>0</v>
      </c>
      <c r="G1491" s="142">
        <f>VLOOKUP(C1491,'[8]Resumen Peso'!$B$1:$D$65536,3,0)*$C$14</f>
        <v>12359.198357662714</v>
      </c>
      <c r="H1491" s="148"/>
      <c r="I1491" s="144"/>
      <c r="J1491" s="111">
        <f>+VLOOKUP(C1491,'[8]Resumen Peso'!$B$1:$D$65536,3,0)</f>
        <v>7673.6938875963415</v>
      </c>
      <c r="N1491" s="118"/>
      <c r="O1491" s="118"/>
      <c r="P1491" s="118"/>
      <c r="Q1491" s="118"/>
      <c r="R1491" s="118"/>
    </row>
    <row r="1492" spans="1:18" x14ac:dyDescent="0.2">
      <c r="A1492" s="114"/>
      <c r="B1492" s="139">
        <f t="shared" si="23"/>
        <v>1476</v>
      </c>
      <c r="C1492" s="115" t="s">
        <v>6547</v>
      </c>
      <c r="D1492" s="112" t="str">
        <f>+"Torre de ángulo menor tipo A"&amp;IF(MID(C1492,3,3)="220","C",IF(MID(C1492,3,3)="138","S",""))&amp;IF(MID(C1492,10,1)="D",2,1)&amp;" (30°)Tipo A"&amp;IF(MID(C1492,3,3)="220","C",IF(MID(C1492,3,3)="138","S",""))&amp;IF(MID(C1492,10,1)="D",2,1)&amp;RIGHT(C1492,2)</f>
        <v>Torre de ángulo menor tipo AS2 (30°)Tipo AS2-3</v>
      </c>
      <c r="E1492" s="140" t="s">
        <v>5072</v>
      </c>
      <c r="F1492" s="141">
        <v>0</v>
      </c>
      <c r="G1492" s="142">
        <f>VLOOKUP(C1492,'[8]Resumen Peso'!$B$1:$D$65536,3,0)*$C$14</f>
        <v>13855.6541470047</v>
      </c>
      <c r="H1492" s="148"/>
      <c r="I1492" s="144"/>
      <c r="J1492" s="111">
        <f>+VLOOKUP(C1492,'[8]Resumen Peso'!$B$1:$D$65536,3,0)</f>
        <v>8602.8272594717164</v>
      </c>
      <c r="N1492" s="118"/>
      <c r="O1492" s="118"/>
      <c r="P1492" s="118"/>
      <c r="Q1492" s="118"/>
      <c r="R1492" s="118"/>
    </row>
    <row r="1493" spans="1:18" x14ac:dyDescent="0.2">
      <c r="A1493" s="114"/>
      <c r="B1493" s="139">
        <f t="shared" si="23"/>
        <v>1477</v>
      </c>
      <c r="C1493" s="115" t="s">
        <v>6548</v>
      </c>
      <c r="D1493" s="112" t="str">
        <f>+"Torre de ángulo menor tipo A"&amp;IF(MID(C1493,3,3)="220","C",IF(MID(C1493,3,3)="138","S",""))&amp;IF(MID(C1493,10,1)="D",2,1)&amp;" (30°)Tipo A"&amp;IF(MID(C1493,3,3)="220","C",IF(MID(C1493,3,3)="138","S",""))&amp;IF(MID(C1493,10,1)="D",2,1)&amp;RIGHT(C1493,2)</f>
        <v>Torre de ángulo menor tipo AS2 (30°)Tipo AS2±0</v>
      </c>
      <c r="E1493" s="140" t="s">
        <v>5072</v>
      </c>
      <c r="F1493" s="141">
        <v>0</v>
      </c>
      <c r="G1493" s="142">
        <f>VLOOKUP(C1493,'[8]Resumen Peso'!$B$1:$D$65536,3,0)*$C$14</f>
        <v>15378.08451387869</v>
      </c>
      <c r="H1493" s="148"/>
      <c r="I1493" s="144"/>
      <c r="J1493" s="111">
        <f>+VLOOKUP(C1493,'[8]Resumen Peso'!$B$1:$D$65536,3,0)</f>
        <v>9548.0879683370877</v>
      </c>
      <c r="N1493" s="118"/>
      <c r="O1493" s="118"/>
      <c r="P1493" s="118"/>
      <c r="Q1493" s="118"/>
      <c r="R1493" s="118"/>
    </row>
    <row r="1494" spans="1:18" x14ac:dyDescent="0.2">
      <c r="A1494" s="114"/>
      <c r="B1494" s="139">
        <f t="shared" si="23"/>
        <v>1478</v>
      </c>
      <c r="C1494" s="115" t="s">
        <v>6549</v>
      </c>
      <c r="D1494" s="112" t="str">
        <f>+"Torre de ángulo menor tipo A"&amp;IF(MID(C1494,3,3)="220","C",IF(MID(C1494,3,3)="138","S",""))&amp;IF(MID(C1494,10,1)="D",2,1)&amp;" (30°)Tipo A"&amp;IF(MID(C1494,3,3)="220","C",IF(MID(C1494,3,3)="138","S",""))&amp;IF(MID(C1494,10,1)="D",2,1)&amp;RIGHT(C1494,2)</f>
        <v>Torre de ángulo menor tipo AS2 (30°)Tipo AS2+3</v>
      </c>
      <c r="E1494" s="140" t="s">
        <v>5072</v>
      </c>
      <c r="F1494" s="141">
        <v>0</v>
      </c>
      <c r="G1494" s="142">
        <f>VLOOKUP(C1494,'[8]Resumen Peso'!$B$1:$D$65536,3,0)*$C$14</f>
        <v>16900.514880752678</v>
      </c>
      <c r="H1494" s="148"/>
      <c r="I1494" s="144"/>
      <c r="J1494" s="111">
        <f>+VLOOKUP(C1494,'[8]Resumen Peso'!$B$1:$D$65536,3,0)</f>
        <v>10493.348677202459</v>
      </c>
      <c r="N1494" s="118"/>
      <c r="O1494" s="118"/>
      <c r="P1494" s="118"/>
      <c r="Q1494" s="118"/>
      <c r="R1494" s="118"/>
    </row>
    <row r="1495" spans="1:18" x14ac:dyDescent="0.2">
      <c r="A1495" s="114"/>
      <c r="B1495" s="139">
        <f t="shared" si="23"/>
        <v>1479</v>
      </c>
      <c r="C1495" s="115" t="s">
        <v>6550</v>
      </c>
      <c r="D1495" s="112" t="str">
        <f>+"Torre de ángulo mayor tipo B"&amp;IF(MID(C1495,3,3)="220","C",IF(MID(C1495,3,3)="138","S",""))&amp;IF(MID(C1495,10,1)="D",2,1)&amp;" (65°)Tipo B"&amp;IF(MID(C1495,3,3)="220","C",IF(MID(C1495,3,3)="138","S",""))&amp;IF(MID(C1495,10,1)="D",2,1)&amp;RIGHT(C1495,2)</f>
        <v>Torre de ángulo mayor tipo BS2 (65°)Tipo BS2-3</v>
      </c>
      <c r="E1495" s="140" t="s">
        <v>5072</v>
      </c>
      <c r="F1495" s="141">
        <v>0</v>
      </c>
      <c r="G1495" s="142">
        <f>VLOOKUP(C1495,'[8]Resumen Peso'!$B$1:$D$65536,3,0)*$C$14</f>
        <v>18698.089935748991</v>
      </c>
      <c r="H1495" s="148"/>
      <c r="I1495" s="144"/>
      <c r="J1495" s="111">
        <f>+VLOOKUP(C1495,'[8]Resumen Peso'!$B$1:$D$65536,3,0)</f>
        <v>11609.443775997321</v>
      </c>
      <c r="N1495" s="118"/>
      <c r="O1495" s="118"/>
      <c r="P1495" s="118"/>
      <c r="Q1495" s="118"/>
      <c r="R1495" s="118"/>
    </row>
    <row r="1496" spans="1:18" x14ac:dyDescent="0.2">
      <c r="A1496" s="114"/>
      <c r="B1496" s="139">
        <f t="shared" si="23"/>
        <v>1480</v>
      </c>
      <c r="C1496" s="115" t="s">
        <v>6551</v>
      </c>
      <c r="D1496" s="112" t="str">
        <f>+"Torre de ángulo mayor tipo B"&amp;IF(MID(C1496,3,3)="220","C",IF(MID(C1496,3,3)="138","S",""))&amp;IF(MID(C1496,10,1)="D",2,1)&amp;" (65°)Tipo B"&amp;IF(MID(C1496,3,3)="220","C",IF(MID(C1496,3,3)="138","S",""))&amp;IF(MID(C1496,10,1)="D",2,1)&amp;RIGHT(C1496,2)</f>
        <v>Torre de ángulo mayor tipo BS2 (65°)Tipo BS2±0</v>
      </c>
      <c r="E1496" s="140" t="s">
        <v>5072</v>
      </c>
      <c r="F1496" s="141">
        <v>0</v>
      </c>
      <c r="G1496" s="142">
        <f>VLOOKUP(C1496,'[8]Resumen Peso'!$B$1:$D$65536,3,0)*$C$14</f>
        <v>20821.926431791748</v>
      </c>
      <c r="H1496" s="148"/>
      <c r="I1496" s="144"/>
      <c r="J1496" s="111">
        <f>+VLOOKUP(C1496,'[8]Resumen Peso'!$B$1:$D$65536,3,0)</f>
        <v>12928.111109128418</v>
      </c>
      <c r="N1496" s="118"/>
      <c r="O1496" s="118"/>
      <c r="P1496" s="118"/>
      <c r="Q1496" s="118"/>
      <c r="R1496" s="118"/>
    </row>
    <row r="1497" spans="1:18" x14ac:dyDescent="0.2">
      <c r="A1497" s="114"/>
      <c r="B1497" s="139">
        <f t="shared" si="23"/>
        <v>1481</v>
      </c>
      <c r="C1497" s="115" t="s">
        <v>6552</v>
      </c>
      <c r="D1497" s="112" t="str">
        <f>+"Torre de ángulo mayor tipo B"&amp;IF(MID(C1497,3,3)="220","C",IF(MID(C1497,3,3)="138","S",""))&amp;IF(MID(C1497,10,1)="D",2,1)&amp;" (65°)Tipo B"&amp;IF(MID(C1497,3,3)="220","C",IF(MID(C1497,3,3)="138","S",""))&amp;IF(MID(C1497,10,1)="D",2,1)&amp;RIGHT(C1497,2)</f>
        <v>Torre de ángulo mayor tipo BS2 (65°)Tipo BS2+3</v>
      </c>
      <c r="E1497" s="140" t="s">
        <v>5072</v>
      </c>
      <c r="F1497" s="141">
        <v>0</v>
      </c>
      <c r="G1497" s="142">
        <f>VLOOKUP(C1497,'[8]Resumen Peso'!$B$1:$D$65536,3,0)*$C$14</f>
        <v>23320.557603606758</v>
      </c>
      <c r="H1497" s="148"/>
      <c r="I1497" s="144"/>
      <c r="J1497" s="111">
        <f>+VLOOKUP(C1497,'[8]Resumen Peso'!$B$1:$D$65536,3,0)</f>
        <v>14479.484442223829</v>
      </c>
      <c r="N1497" s="118"/>
      <c r="O1497" s="118"/>
      <c r="P1497" s="118"/>
      <c r="Q1497" s="118"/>
      <c r="R1497" s="118"/>
    </row>
    <row r="1498" spans="1:18" x14ac:dyDescent="0.2">
      <c r="A1498" s="114"/>
      <c r="B1498" s="139">
        <f t="shared" si="23"/>
        <v>1482</v>
      </c>
      <c r="C1498" s="115" t="s">
        <v>6553</v>
      </c>
      <c r="D1498" s="112" t="str">
        <f>+"Torre de anclaje, retención intermedia y terminal (15°) Tipo R"&amp;IF(MID(C1498,3,3)="220","C",IF(MID(C1498,3,3)="138","S",""))&amp;IF(MID(C1498,10,1)="D",2,1)&amp;RIGHT(C1498,2)</f>
        <v>Torre de anclaje, retención intermedia y terminal (15°) Tipo RS2-3</v>
      </c>
      <c r="E1498" s="140" t="s">
        <v>5072</v>
      </c>
      <c r="F1498" s="141">
        <v>0</v>
      </c>
      <c r="G1498" s="142">
        <f>VLOOKUP(C1498,'[8]Resumen Peso'!$B$1:$D$65536,3,0)*$C$14</f>
        <v>24074.998464009866</v>
      </c>
      <c r="H1498" s="148"/>
      <c r="I1498" s="144"/>
      <c r="J1498" s="111">
        <f>+VLOOKUP(C1498,'[8]Resumen Peso'!$B$1:$D$65536,3,0)</f>
        <v>14947.908692040877</v>
      </c>
      <c r="N1498" s="118"/>
      <c r="O1498" s="118"/>
      <c r="P1498" s="118"/>
      <c r="Q1498" s="118"/>
      <c r="R1498" s="118"/>
    </row>
    <row r="1499" spans="1:18" x14ac:dyDescent="0.2">
      <c r="A1499" s="114"/>
      <c r="B1499" s="139">
        <f t="shared" si="23"/>
        <v>1483</v>
      </c>
      <c r="C1499" s="115" t="s">
        <v>6554</v>
      </c>
      <c r="D1499" s="112" t="str">
        <f>+"Torre de anclaje, retención intermedia y terminal (15°) Tipo R"&amp;IF(MID(C1499,3,3)="220","C",IF(MID(C1499,3,3)="138","S",""))&amp;IF(MID(C1499,10,1)="D",2,1)&amp;RIGHT(C1499,2)</f>
        <v>Torre de anclaje, retención intermedia y terminal (15°) Tipo RS2±0</v>
      </c>
      <c r="E1499" s="140" t="s">
        <v>5072</v>
      </c>
      <c r="F1499" s="141">
        <v>0</v>
      </c>
      <c r="G1499" s="142">
        <f>VLOOKUP(C1499,'[8]Resumen Peso'!$B$1:$D$65536,3,0)*$C$14</f>
        <v>26839.463170579558</v>
      </c>
      <c r="H1499" s="148"/>
      <c r="I1499" s="144"/>
      <c r="J1499" s="111">
        <f>+VLOOKUP(C1499,'[8]Resumen Peso'!$B$1:$D$65536,3,0)</f>
        <v>16664.335219666529</v>
      </c>
      <c r="N1499" s="118"/>
      <c r="O1499" s="118"/>
      <c r="P1499" s="118"/>
      <c r="Q1499" s="118"/>
      <c r="R1499" s="118"/>
    </row>
    <row r="1500" spans="1:18" x14ac:dyDescent="0.2">
      <c r="A1500" s="114"/>
      <c r="B1500" s="139">
        <f t="shared" si="23"/>
        <v>1484</v>
      </c>
      <c r="C1500" s="115" t="s">
        <v>6555</v>
      </c>
      <c r="D1500" s="112" t="str">
        <f>+"Torre de anclaje, retención intermedia y terminal (15°) Tipo R"&amp;IF(MID(C1500,3,3)="220","C",IF(MID(C1500,3,3)="138","S",""))&amp;IF(MID(C1500,10,1)="D",2,1)&amp;RIGHT(C1500,2)</f>
        <v>Torre de anclaje, retención intermedia y terminal (15°) Tipo RS2+3</v>
      </c>
      <c r="E1500" s="140" t="s">
        <v>5072</v>
      </c>
      <c r="F1500" s="141">
        <v>0</v>
      </c>
      <c r="G1500" s="142">
        <f>VLOOKUP(C1500,'[8]Resumen Peso'!$B$1:$D$65536,3,0)*$C$14</f>
        <v>29603.927877149254</v>
      </c>
      <c r="H1500" s="148"/>
      <c r="I1500" s="144"/>
      <c r="J1500" s="111">
        <f>+VLOOKUP(C1500,'[8]Resumen Peso'!$B$1:$D$65536,3,0)</f>
        <v>18380.761747292181</v>
      </c>
      <c r="N1500" s="118"/>
      <c r="O1500" s="118"/>
      <c r="P1500" s="118"/>
      <c r="Q1500" s="118"/>
      <c r="R1500" s="118"/>
    </row>
    <row r="1501" spans="1:18" x14ac:dyDescent="0.2">
      <c r="A1501" s="114"/>
      <c r="B1501" s="139">
        <f t="shared" si="23"/>
        <v>1485</v>
      </c>
      <c r="C1501" s="115" t="s">
        <v>6556</v>
      </c>
      <c r="D1501" s="112" t="str">
        <f>+"Torre de suspensión tipo S"&amp;IF(MID(C1501,3,3)="220","C",IF(MID(C1501,3,3)="138","S",""))&amp;IF(MID(C1501,10,1)="D",2,1)&amp;" (5°)Tipo S"&amp;IF(MID(C1501,3,3)="220","C",IF(MID(C1501,3,3)="138","S",""))&amp;IF(MID(C1501,10,1)="D",2,1)&amp;RIGHT(C1501,2)</f>
        <v>Torre de suspensión tipo SS1 (5°)Tipo SS1-6</v>
      </c>
      <c r="E1501" s="140" t="s">
        <v>5072</v>
      </c>
      <c r="F1501" s="141">
        <v>0</v>
      </c>
      <c r="G1501" s="142">
        <f>VLOOKUP(C1501,'[8]Resumen Peso'!$B$1:$D$65536,3,0)*$C$14</f>
        <v>5853.6470559462605</v>
      </c>
      <c r="H1501" s="148"/>
      <c r="I1501" s="144"/>
      <c r="J1501" s="111">
        <f>+VLOOKUP(C1501,'[8]Resumen Peso'!$B$1:$D$65536,3,0)</f>
        <v>3634.4667617953764</v>
      </c>
      <c r="N1501" s="118"/>
      <c r="O1501" s="118"/>
      <c r="P1501" s="118"/>
      <c r="Q1501" s="118"/>
      <c r="R1501" s="118"/>
    </row>
    <row r="1502" spans="1:18" x14ac:dyDescent="0.2">
      <c r="A1502" s="114"/>
      <c r="B1502" s="139">
        <f t="shared" si="23"/>
        <v>1486</v>
      </c>
      <c r="C1502" s="115" t="s">
        <v>6557</v>
      </c>
      <c r="D1502" s="112" t="str">
        <f>+"Torre de suspensión tipo S"&amp;IF(MID(C1502,3,3)="220","C",IF(MID(C1502,3,3)="138","S",""))&amp;IF(MID(C1502,10,1)="D",2,1)&amp;" (5°)Tipo S"&amp;IF(MID(C1502,3,3)="220","C",IF(MID(C1502,3,3)="138","S",""))&amp;IF(MID(C1502,10,1)="D",2,1)&amp;RIGHT(C1502,2)</f>
        <v>Torre de suspensión tipo SS1 (5°)Tipo SS1-3</v>
      </c>
      <c r="E1502" s="140" t="s">
        <v>5072</v>
      </c>
      <c r="F1502" s="141">
        <v>0</v>
      </c>
      <c r="G1502" s="142">
        <f>VLOOKUP(C1502,'[8]Resumen Peso'!$B$1:$D$65536,3,0)*$C$14</f>
        <v>6697.4160009475227</v>
      </c>
      <c r="H1502" s="148"/>
      <c r="I1502" s="144"/>
      <c r="J1502" s="111">
        <f>+VLOOKUP(C1502,'[8]Resumen Peso'!$B$1:$D$65536,3,0)</f>
        <v>4158.3538625947094</v>
      </c>
      <c r="N1502" s="118"/>
      <c r="O1502" s="118"/>
      <c r="P1502" s="118"/>
      <c r="Q1502" s="118"/>
      <c r="R1502" s="118"/>
    </row>
    <row r="1503" spans="1:18" x14ac:dyDescent="0.2">
      <c r="A1503" s="114"/>
      <c r="B1503" s="139">
        <f t="shared" si="23"/>
        <v>1487</v>
      </c>
      <c r="C1503" s="115" t="s">
        <v>6558</v>
      </c>
      <c r="D1503" s="112" t="str">
        <f>+"Torre de suspensión tipo S"&amp;IF(MID(C1503,3,3)="220","C",IF(MID(C1503,3,3)="138","S",""))&amp;IF(MID(C1503,10,1)="D",2,1)&amp;" (5°)Tipo S"&amp;IF(MID(C1503,3,3)="220","C",IF(MID(C1503,3,3)="138","S",""))&amp;IF(MID(C1503,10,1)="D",2,1)&amp;RIGHT(C1503,2)</f>
        <v>Torre de suspensión tipo SS1 (5°)Tipo SS1±0</v>
      </c>
      <c r="E1503" s="140" t="s">
        <v>5072</v>
      </c>
      <c r="F1503" s="141">
        <v>0</v>
      </c>
      <c r="G1503" s="142">
        <f>VLOOKUP(C1503,'[8]Resumen Peso'!$B$1:$D$65536,3,0)*$C$14</f>
        <v>7533.6512946541316</v>
      </c>
      <c r="H1503" s="148"/>
      <c r="I1503" s="144"/>
      <c r="J1503" s="111">
        <f>+VLOOKUP(C1503,'[8]Resumen Peso'!$B$1:$D$65536,3,0)</f>
        <v>4677.5633999940492</v>
      </c>
      <c r="N1503" s="118"/>
      <c r="O1503" s="118"/>
      <c r="P1503" s="118"/>
      <c r="Q1503" s="118"/>
      <c r="R1503" s="118"/>
    </row>
    <row r="1504" spans="1:18" x14ac:dyDescent="0.2">
      <c r="A1504" s="114"/>
      <c r="B1504" s="139">
        <f t="shared" si="23"/>
        <v>1488</v>
      </c>
      <c r="C1504" s="115" t="s">
        <v>6559</v>
      </c>
      <c r="D1504" s="112" t="str">
        <f>+"Torre de suspensión tipo S"&amp;IF(MID(C1504,3,3)="220","C",IF(MID(C1504,3,3)="138","S",""))&amp;IF(MID(C1504,10,1)="D",2,1)&amp;" (5°)Tipo S"&amp;IF(MID(C1504,3,3)="220","C",IF(MID(C1504,3,3)="138","S",""))&amp;IF(MID(C1504,10,1)="D",2,1)&amp;RIGHT(C1504,2)</f>
        <v>Torre de suspensión tipo SS1 (5°)Tipo SS1+3</v>
      </c>
      <c r="E1504" s="140" t="s">
        <v>5072</v>
      </c>
      <c r="F1504" s="141">
        <v>0</v>
      </c>
      <c r="G1504" s="142">
        <f>VLOOKUP(C1504,'[8]Resumen Peso'!$B$1:$D$65536,3,0)*$C$14</f>
        <v>8362.3529370660854</v>
      </c>
      <c r="H1504" s="148"/>
      <c r="I1504" s="144"/>
      <c r="J1504" s="111">
        <f>+VLOOKUP(C1504,'[8]Resumen Peso'!$B$1:$D$65536,3,0)</f>
        <v>5192.0953739933948</v>
      </c>
      <c r="N1504" s="118"/>
      <c r="O1504" s="118"/>
      <c r="P1504" s="118"/>
      <c r="Q1504" s="118"/>
      <c r="R1504" s="118"/>
    </row>
    <row r="1505" spans="1:18" x14ac:dyDescent="0.2">
      <c r="A1505" s="114"/>
      <c r="B1505" s="139">
        <f t="shared" si="23"/>
        <v>1489</v>
      </c>
      <c r="C1505" s="115" t="s">
        <v>6560</v>
      </c>
      <c r="D1505" s="112" t="str">
        <f>+"Torre de suspensión tipo S"&amp;IF(MID(C1505,3,3)="220","C",IF(MID(C1505,3,3)="138","S",""))&amp;IF(MID(C1505,10,1)="D",2,1)&amp;" (5°)Tipo S"&amp;IF(MID(C1505,3,3)="220","C",IF(MID(C1505,3,3)="138","S",""))&amp;IF(MID(C1505,10,1)="D",2,1)&amp;RIGHT(C1505,2)</f>
        <v>Torre de suspensión tipo SS1 (5°)Tipo SS1+6</v>
      </c>
      <c r="E1505" s="140" t="s">
        <v>5072</v>
      </c>
      <c r="F1505" s="141">
        <v>0</v>
      </c>
      <c r="G1505" s="142">
        <f>VLOOKUP(C1505,'[8]Resumen Peso'!$B$1:$D$65536,3,0)*$C$14</f>
        <v>9191.0545794780392</v>
      </c>
      <c r="H1505" s="148"/>
      <c r="I1505" s="144"/>
      <c r="J1505" s="111">
        <f>+VLOOKUP(C1505,'[8]Resumen Peso'!$B$1:$D$65536,3,0)</f>
        <v>5706.6273479927395</v>
      </c>
      <c r="N1505" s="118"/>
      <c r="O1505" s="118"/>
      <c r="P1505" s="118"/>
      <c r="Q1505" s="118"/>
      <c r="R1505" s="118"/>
    </row>
    <row r="1506" spans="1:18" x14ac:dyDescent="0.2">
      <c r="A1506" s="114"/>
      <c r="B1506" s="139">
        <f t="shared" si="23"/>
        <v>1490</v>
      </c>
      <c r="C1506" s="115" t="s">
        <v>6561</v>
      </c>
      <c r="D1506" s="112" t="str">
        <f>+"Torre de ángulo menor tipo A"&amp;IF(MID(C1506,3,3)="220","C",IF(MID(C1506,3,3)="138","S",""))&amp;IF(MID(C1506,10,1)="D",2,1)&amp;" (30°)Tipo A"&amp;IF(MID(C1506,3,3)="220","C",IF(MID(C1506,3,3)="138","S",""))&amp;IF(MID(C1506,10,1)="D",2,1)&amp;RIGHT(C1506,2)</f>
        <v>Torre de ángulo menor tipo AS1 (30°)Tipo AS1-3</v>
      </c>
      <c r="E1506" s="140" t="s">
        <v>5072</v>
      </c>
      <c r="F1506" s="141">
        <v>0</v>
      </c>
      <c r="G1506" s="142">
        <f>VLOOKUP(C1506,'[8]Resumen Peso'!$B$1:$D$65536,3,0)*$C$14</f>
        <v>10303.910481421759</v>
      </c>
      <c r="H1506" s="148"/>
      <c r="I1506" s="144"/>
      <c r="J1506" s="111">
        <f>+VLOOKUP(C1506,'[8]Resumen Peso'!$B$1:$D$65536,3,0)</f>
        <v>6397.5876583130612</v>
      </c>
      <c r="N1506" s="118"/>
      <c r="O1506" s="118"/>
      <c r="P1506" s="118"/>
      <c r="Q1506" s="118"/>
      <c r="R1506" s="118"/>
    </row>
    <row r="1507" spans="1:18" x14ac:dyDescent="0.2">
      <c r="A1507" s="114"/>
      <c r="B1507" s="139">
        <f t="shared" si="23"/>
        <v>1491</v>
      </c>
      <c r="C1507" s="115" t="s">
        <v>6562</v>
      </c>
      <c r="D1507" s="112" t="str">
        <f>+"Torre de ángulo menor tipo A"&amp;IF(MID(C1507,3,3)="220","C",IF(MID(C1507,3,3)="138","S",""))&amp;IF(MID(C1507,10,1)="D",2,1)&amp;" (30°)Tipo A"&amp;IF(MID(C1507,3,3)="220","C",IF(MID(C1507,3,3)="138","S",""))&amp;IF(MID(C1507,10,1)="D",2,1)&amp;RIGHT(C1507,2)</f>
        <v>Torre de ángulo menor tipo AS1 (30°)Tipo AS1±0</v>
      </c>
      <c r="E1507" s="140" t="s">
        <v>5072</v>
      </c>
      <c r="F1507" s="141">
        <v>0</v>
      </c>
      <c r="G1507" s="142">
        <f>VLOOKUP(C1507,'[8]Resumen Peso'!$B$1:$D$65536,3,0)*$C$14</f>
        <v>11436.082665284972</v>
      </c>
      <c r="H1507" s="148"/>
      <c r="I1507" s="144"/>
      <c r="J1507" s="111">
        <f>+VLOOKUP(C1507,'[8]Resumen Peso'!$B$1:$D$65536,3,0)</f>
        <v>7100.5412411909665</v>
      </c>
      <c r="N1507" s="118"/>
      <c r="O1507" s="118"/>
      <c r="P1507" s="118"/>
      <c r="Q1507" s="118"/>
      <c r="R1507" s="118"/>
    </row>
    <row r="1508" spans="1:18" x14ac:dyDescent="0.2">
      <c r="A1508" s="114"/>
      <c r="B1508" s="139">
        <f t="shared" si="23"/>
        <v>1492</v>
      </c>
      <c r="C1508" s="115" t="s">
        <v>6563</v>
      </c>
      <c r="D1508" s="112" t="str">
        <f>+"Torre de ángulo menor tipo A"&amp;IF(MID(C1508,3,3)="220","C",IF(MID(C1508,3,3)="138","S",""))&amp;IF(MID(C1508,10,1)="D",2,1)&amp;" (30°)Tipo A"&amp;IF(MID(C1508,3,3)="220","C",IF(MID(C1508,3,3)="138","S",""))&amp;IF(MID(C1508,10,1)="D",2,1)&amp;RIGHT(C1508,2)</f>
        <v>Torre de ángulo menor tipo AS1 (30°)Tipo AS1+3</v>
      </c>
      <c r="E1508" s="140" t="s">
        <v>5072</v>
      </c>
      <c r="F1508" s="141">
        <v>0</v>
      </c>
      <c r="G1508" s="142">
        <f>VLOOKUP(C1508,'[8]Resumen Peso'!$B$1:$D$65536,3,0)*$C$14</f>
        <v>12568.254849148183</v>
      </c>
      <c r="H1508" s="148"/>
      <c r="I1508" s="144"/>
      <c r="J1508" s="111">
        <f>+VLOOKUP(C1508,'[8]Resumen Peso'!$B$1:$D$65536,3,0)</f>
        <v>7803.4948240688718</v>
      </c>
      <c r="N1508" s="118"/>
      <c r="O1508" s="118"/>
      <c r="P1508" s="118"/>
      <c r="Q1508" s="118"/>
      <c r="R1508" s="118"/>
    </row>
    <row r="1509" spans="1:18" x14ac:dyDescent="0.2">
      <c r="A1509" s="114"/>
      <c r="B1509" s="139">
        <f t="shared" si="23"/>
        <v>1493</v>
      </c>
      <c r="C1509" s="115" t="s">
        <v>6564</v>
      </c>
      <c r="D1509" s="112" t="str">
        <f>+"Torre de ángulo mayor tipo B"&amp;IF(MID(C1509,3,3)="220","C",IF(MID(C1509,3,3)="138","S",""))&amp;IF(MID(C1509,10,1)="D",2,1)&amp;" (65°)Tipo B"&amp;IF(MID(C1509,3,3)="220","C",IF(MID(C1509,3,3)="138","S",""))&amp;IF(MID(C1509,10,1)="D",2,1)&amp;RIGHT(C1509,2)</f>
        <v>Torre de ángulo mayor tipo BS1 (65°)Tipo BS1-3</v>
      </c>
      <c r="E1509" s="140" t="s">
        <v>5072</v>
      </c>
      <c r="F1509" s="141">
        <v>0</v>
      </c>
      <c r="G1509" s="142">
        <f>VLOOKUP(C1509,'[8]Resumen Peso'!$B$1:$D$65536,3,0)*$C$14</f>
        <v>13905.041424058674</v>
      </c>
      <c r="H1509" s="148"/>
      <c r="I1509" s="144"/>
      <c r="J1509" s="111">
        <f>+VLOOKUP(C1509,'[8]Resumen Peso'!$B$1:$D$65536,3,0)</f>
        <v>8633.4912908341666</v>
      </c>
      <c r="N1509" s="118"/>
      <c r="O1509" s="118"/>
      <c r="P1509" s="118"/>
      <c r="Q1509" s="118"/>
      <c r="R1509" s="118"/>
    </row>
    <row r="1510" spans="1:18" x14ac:dyDescent="0.2">
      <c r="A1510" s="114"/>
      <c r="B1510" s="139">
        <f t="shared" si="23"/>
        <v>1494</v>
      </c>
      <c r="C1510" s="115" t="s">
        <v>6565</v>
      </c>
      <c r="D1510" s="112" t="str">
        <f>+"Torre de ángulo mayor tipo B"&amp;IF(MID(C1510,3,3)="220","C",IF(MID(C1510,3,3)="138","S",""))&amp;IF(MID(C1510,10,1)="D",2,1)&amp;" (65°)Tipo B"&amp;IF(MID(C1510,3,3)="220","C",IF(MID(C1510,3,3)="138","S",""))&amp;IF(MID(C1510,10,1)="D",2,1)&amp;RIGHT(C1510,2)</f>
        <v>Torre de ángulo mayor tipo BS1 (65°)Tipo BS1±0</v>
      </c>
      <c r="E1510" s="140" t="s">
        <v>5072</v>
      </c>
      <c r="F1510" s="141">
        <v>0</v>
      </c>
      <c r="G1510" s="142">
        <f>VLOOKUP(C1510,'[8]Resumen Peso'!$B$1:$D$65536,3,0)*$C$14</f>
        <v>15484.455928795851</v>
      </c>
      <c r="H1510" s="148"/>
      <c r="I1510" s="144"/>
      <c r="J1510" s="111">
        <f>+VLOOKUP(C1510,'[8]Resumen Peso'!$B$1:$D$65536,3,0)</f>
        <v>9614.132840572569</v>
      </c>
      <c r="N1510" s="118"/>
      <c r="O1510" s="118"/>
      <c r="P1510" s="118"/>
      <c r="Q1510" s="118"/>
      <c r="R1510" s="118"/>
    </row>
    <row r="1511" spans="1:18" x14ac:dyDescent="0.2">
      <c r="A1511" s="114"/>
      <c r="B1511" s="139">
        <f t="shared" si="23"/>
        <v>1495</v>
      </c>
      <c r="C1511" s="115" t="s">
        <v>6566</v>
      </c>
      <c r="D1511" s="112" t="str">
        <f>+"Torre de ángulo mayor tipo B"&amp;IF(MID(C1511,3,3)="220","C",IF(MID(C1511,3,3)="138","S",""))&amp;IF(MID(C1511,10,1)="D",2,1)&amp;" (65°)Tipo B"&amp;IF(MID(C1511,3,3)="220","C",IF(MID(C1511,3,3)="138","S",""))&amp;IF(MID(C1511,10,1)="D",2,1)&amp;RIGHT(C1511,2)</f>
        <v>Torre de ángulo mayor tipo BS1 (65°)Tipo BS1+3</v>
      </c>
      <c r="E1511" s="140" t="s">
        <v>5072</v>
      </c>
      <c r="F1511" s="141">
        <v>0</v>
      </c>
      <c r="G1511" s="142">
        <f>VLOOKUP(C1511,'[8]Resumen Peso'!$B$1:$D$65536,3,0)*$C$14</f>
        <v>17342.590640251354</v>
      </c>
      <c r="H1511" s="148"/>
      <c r="I1511" s="144"/>
      <c r="J1511" s="111">
        <f>+VLOOKUP(C1511,'[8]Resumen Peso'!$B$1:$D$65536,3,0)</f>
        <v>10767.828781441278</v>
      </c>
      <c r="N1511" s="118"/>
      <c r="O1511" s="118"/>
      <c r="P1511" s="118"/>
      <c r="Q1511" s="118"/>
      <c r="R1511" s="118"/>
    </row>
    <row r="1512" spans="1:18" x14ac:dyDescent="0.2">
      <c r="A1512" s="114"/>
      <c r="B1512" s="139">
        <f t="shared" si="23"/>
        <v>1496</v>
      </c>
      <c r="C1512" s="115" t="s">
        <v>6567</v>
      </c>
      <c r="D1512" s="112" t="str">
        <f>+"Torre de anclaje, retención intermedia y terminal (15°) Tipo R"&amp;IF(MID(C1512,3,3)="220","C",IF(MID(C1512,3,3)="138","S",""))&amp;IF(MID(C1512,10,1)="D",2,1)&amp;RIGHT(C1512,2)</f>
        <v>Torre de anclaje, retención intermedia y terminal (15°) Tipo RS1-3</v>
      </c>
      <c r="E1512" s="140" t="s">
        <v>5072</v>
      </c>
      <c r="F1512" s="141">
        <v>0</v>
      </c>
      <c r="G1512" s="142">
        <f>VLOOKUP(C1512,'[8]Resumen Peso'!$B$1:$D$65536,3,0)*$C$14</f>
        <v>17903.638931919413</v>
      </c>
      <c r="H1512" s="148"/>
      <c r="I1512" s="144"/>
      <c r="J1512" s="111">
        <f>+VLOOKUP(C1512,'[8]Resumen Peso'!$B$1:$D$65536,3,0)</f>
        <v>11116.177656653743</v>
      </c>
      <c r="N1512" s="118"/>
      <c r="O1512" s="118"/>
      <c r="P1512" s="118"/>
      <c r="Q1512" s="118"/>
      <c r="R1512" s="118"/>
    </row>
    <row r="1513" spans="1:18" x14ac:dyDescent="0.2">
      <c r="A1513" s="114"/>
      <c r="B1513" s="139">
        <f t="shared" si="23"/>
        <v>1497</v>
      </c>
      <c r="C1513" s="115" t="s">
        <v>6568</v>
      </c>
      <c r="D1513" s="112" t="str">
        <f>+"Torre de anclaje, retención intermedia y terminal (15°) Tipo R"&amp;IF(MID(C1513,3,3)="220","C",IF(MID(C1513,3,3)="138","S",""))&amp;IF(MID(C1513,10,1)="D",2,1)&amp;RIGHT(C1513,2)</f>
        <v>Torre de anclaje, retención intermedia y terminal (15°) Tipo RS1±0</v>
      </c>
      <c r="E1513" s="140" t="s">
        <v>5072</v>
      </c>
      <c r="F1513" s="141">
        <v>0</v>
      </c>
      <c r="G1513" s="142">
        <f>VLOOKUP(C1513,'[8]Resumen Peso'!$B$1:$D$65536,3,0)*$C$14</f>
        <v>19959.463692217854</v>
      </c>
      <c r="H1513" s="148"/>
      <c r="I1513" s="144"/>
      <c r="J1513" s="111">
        <f>+VLOOKUP(C1513,'[8]Resumen Peso'!$B$1:$D$65536,3,0)</f>
        <v>12392.617231498041</v>
      </c>
      <c r="N1513" s="118"/>
      <c r="O1513" s="118"/>
      <c r="P1513" s="118"/>
      <c r="Q1513" s="118"/>
      <c r="R1513" s="118"/>
    </row>
    <row r="1514" spans="1:18" x14ac:dyDescent="0.2">
      <c r="A1514" s="114"/>
      <c r="B1514" s="139">
        <f t="shared" si="23"/>
        <v>1498</v>
      </c>
      <c r="C1514" s="115" t="s">
        <v>6569</v>
      </c>
      <c r="D1514" s="112" t="str">
        <f>+"Torre de anclaje, retención intermedia y terminal (15°) Tipo R"&amp;IF(MID(C1514,3,3)="220","C",IF(MID(C1514,3,3)="138","S",""))&amp;IF(MID(C1514,10,1)="D",2,1)&amp;RIGHT(C1514,2)</f>
        <v>Torre de anclaje, retención intermedia y terminal (15°) Tipo RS1+3</v>
      </c>
      <c r="E1514" s="140" t="s">
        <v>5072</v>
      </c>
      <c r="F1514" s="141">
        <v>0</v>
      </c>
      <c r="G1514" s="142">
        <f>VLOOKUP(C1514,'[8]Resumen Peso'!$B$1:$D$65536,3,0)*$C$14</f>
        <v>22015.288452516292</v>
      </c>
      <c r="H1514" s="148"/>
      <c r="I1514" s="144"/>
      <c r="J1514" s="111">
        <f>+VLOOKUP(C1514,'[8]Resumen Peso'!$B$1:$D$65536,3,0)</f>
        <v>13669.05680634234</v>
      </c>
      <c r="N1514" s="118"/>
      <c r="O1514" s="118"/>
      <c r="P1514" s="118"/>
      <c r="Q1514" s="118"/>
      <c r="R1514" s="118"/>
    </row>
    <row r="1515" spans="1:18" x14ac:dyDescent="0.2">
      <c r="A1515" s="114"/>
      <c r="B1515" s="139">
        <f t="shared" si="23"/>
        <v>1499</v>
      </c>
      <c r="C1515" s="115" t="s">
        <v>6570</v>
      </c>
      <c r="D1515" s="112" t="str">
        <f>+"Torre de suspensión tipo S"&amp;IF(MID(C1515,3,3)="220","C",IF(MID(C1515,3,3)="138","S",""))&amp;IF(MID(C1515,10,1)="D",2,1)&amp;" (5°)Tipo S"&amp;IF(MID(C1515,3,3)="220","C",IF(MID(C1515,3,3)="138","S",""))&amp;IF(MID(C1515,10,1)="D",2,1)&amp;RIGHT(C1515,2)</f>
        <v>Torre de suspensión tipo SS1 (5°)Tipo SS1-6</v>
      </c>
      <c r="E1515" s="140" t="s">
        <v>5072</v>
      </c>
      <c r="F1515" s="141">
        <v>0</v>
      </c>
      <c r="G1515" s="142">
        <f>VLOOKUP(C1515,'[8]Resumen Peso'!$B$1:$D$65536,3,0)*$C$14</f>
        <v>5419.7134941422364</v>
      </c>
      <c r="H1515" s="148"/>
      <c r="I1515" s="144"/>
      <c r="J1515" s="111">
        <f>+VLOOKUP(C1515,'[8]Resumen Peso'!$B$1:$D$65536,3,0)</f>
        <v>3365.0420608984996</v>
      </c>
      <c r="N1515" s="118"/>
      <c r="O1515" s="118"/>
      <c r="P1515" s="118"/>
      <c r="Q1515" s="118"/>
      <c r="R1515" s="118"/>
    </row>
    <row r="1516" spans="1:18" x14ac:dyDescent="0.2">
      <c r="A1516" s="114"/>
      <c r="B1516" s="139">
        <f t="shared" si="23"/>
        <v>1500</v>
      </c>
      <c r="C1516" s="115" t="s">
        <v>6571</v>
      </c>
      <c r="D1516" s="112" t="str">
        <f>+"Torre de suspensión tipo S"&amp;IF(MID(C1516,3,3)="220","C",IF(MID(C1516,3,3)="138","S",""))&amp;IF(MID(C1516,10,1)="D",2,1)&amp;" (5°)Tipo S"&amp;IF(MID(C1516,3,3)="220","C",IF(MID(C1516,3,3)="138","S",""))&amp;IF(MID(C1516,10,1)="D",2,1)&amp;RIGHT(C1516,2)</f>
        <v>Torre de suspensión tipo SS1 (5°)Tipo SS1-3</v>
      </c>
      <c r="E1516" s="140" t="s">
        <v>5072</v>
      </c>
      <c r="F1516" s="141">
        <v>0</v>
      </c>
      <c r="G1516" s="142">
        <f>VLOOKUP(C1516,'[8]Resumen Peso'!$B$1:$D$65536,3,0)*$C$14</f>
        <v>6200.9334572618382</v>
      </c>
      <c r="H1516" s="148"/>
      <c r="I1516" s="144"/>
      <c r="J1516" s="111">
        <f>+VLOOKUP(C1516,'[8]Resumen Peso'!$B$1:$D$65536,3,0)</f>
        <v>3850.0931687757607</v>
      </c>
      <c r="N1516" s="118"/>
      <c r="O1516" s="118"/>
      <c r="P1516" s="118"/>
      <c r="Q1516" s="118"/>
      <c r="R1516" s="118"/>
    </row>
    <row r="1517" spans="1:18" x14ac:dyDescent="0.2">
      <c r="A1517" s="114"/>
      <c r="B1517" s="139">
        <f t="shared" si="23"/>
        <v>1501</v>
      </c>
      <c r="C1517" s="115" t="s">
        <v>6572</v>
      </c>
      <c r="D1517" s="112" t="str">
        <f>+"Torre de suspensión tipo S"&amp;IF(MID(C1517,3,3)="220","C",IF(MID(C1517,3,3)="138","S",""))&amp;IF(MID(C1517,10,1)="D",2,1)&amp;" (5°)Tipo S"&amp;IF(MID(C1517,3,3)="220","C",IF(MID(C1517,3,3)="138","S",""))&amp;IF(MID(C1517,10,1)="D",2,1)&amp;RIGHT(C1517,2)</f>
        <v>Torre de suspensión tipo SS1 (5°)Tipo SS1±0</v>
      </c>
      <c r="E1517" s="140" t="s">
        <v>5072</v>
      </c>
      <c r="F1517" s="141">
        <v>0</v>
      </c>
      <c r="G1517" s="142">
        <f>VLOOKUP(C1517,'[8]Resumen Peso'!$B$1:$D$65536,3,0)*$C$14</f>
        <v>6975.1782421393</v>
      </c>
      <c r="H1517" s="148"/>
      <c r="I1517" s="144"/>
      <c r="J1517" s="111">
        <f>+VLOOKUP(C1517,'[8]Resumen Peso'!$B$1:$D$65536,3,0)</f>
        <v>4330.813463189832</v>
      </c>
      <c r="N1517" s="118"/>
      <c r="O1517" s="118"/>
      <c r="P1517" s="118"/>
      <c r="Q1517" s="118"/>
      <c r="R1517" s="118"/>
    </row>
    <row r="1518" spans="1:18" x14ac:dyDescent="0.2">
      <c r="A1518" s="114"/>
      <c r="B1518" s="139">
        <f t="shared" si="23"/>
        <v>1502</v>
      </c>
      <c r="C1518" s="115" t="s">
        <v>6573</v>
      </c>
      <c r="D1518" s="112" t="str">
        <f>+"Torre de suspensión tipo S"&amp;IF(MID(C1518,3,3)="220","C",IF(MID(C1518,3,3)="138","S",""))&amp;IF(MID(C1518,10,1)="D",2,1)&amp;" (5°)Tipo S"&amp;IF(MID(C1518,3,3)="220","C",IF(MID(C1518,3,3)="138","S",""))&amp;IF(MID(C1518,10,1)="D",2,1)&amp;RIGHT(C1518,2)</f>
        <v>Torre de suspensión tipo SS1 (5°)Tipo SS1+3</v>
      </c>
      <c r="E1518" s="140" t="s">
        <v>5072</v>
      </c>
      <c r="F1518" s="141">
        <v>0</v>
      </c>
      <c r="G1518" s="142">
        <f>VLOOKUP(C1518,'[8]Resumen Peso'!$B$1:$D$65536,3,0)*$C$14</f>
        <v>7742.4478487746237</v>
      </c>
      <c r="H1518" s="148"/>
      <c r="I1518" s="144"/>
      <c r="J1518" s="111">
        <f>+VLOOKUP(C1518,'[8]Resumen Peso'!$B$1:$D$65536,3,0)</f>
        <v>4807.202944140714</v>
      </c>
      <c r="N1518" s="118"/>
      <c r="O1518" s="118"/>
      <c r="P1518" s="118"/>
      <c r="Q1518" s="118"/>
      <c r="R1518" s="118"/>
    </row>
    <row r="1519" spans="1:18" x14ac:dyDescent="0.2">
      <c r="A1519" s="114"/>
      <c r="B1519" s="139">
        <f t="shared" si="23"/>
        <v>1503</v>
      </c>
      <c r="C1519" s="115" t="s">
        <v>6574</v>
      </c>
      <c r="D1519" s="112" t="str">
        <f>+"Torre de suspensión tipo S"&amp;IF(MID(C1519,3,3)="220","C",IF(MID(C1519,3,3)="138","S",""))&amp;IF(MID(C1519,10,1)="D",2,1)&amp;" (5°)Tipo S"&amp;IF(MID(C1519,3,3)="220","C",IF(MID(C1519,3,3)="138","S",""))&amp;IF(MID(C1519,10,1)="D",2,1)&amp;RIGHT(C1519,2)</f>
        <v>Torre de suspensión tipo SS1 (5°)Tipo SS1+6</v>
      </c>
      <c r="E1519" s="140" t="s">
        <v>5072</v>
      </c>
      <c r="F1519" s="141">
        <v>0</v>
      </c>
      <c r="G1519" s="142">
        <f>VLOOKUP(C1519,'[8]Resumen Peso'!$B$1:$D$65536,3,0)*$C$14</f>
        <v>8509.7174554099456</v>
      </c>
      <c r="H1519" s="148"/>
      <c r="I1519" s="144"/>
      <c r="J1519" s="111">
        <f>+VLOOKUP(C1519,'[8]Resumen Peso'!$B$1:$D$65536,3,0)</f>
        <v>5283.592425091595</v>
      </c>
      <c r="N1519" s="118"/>
      <c r="O1519" s="118"/>
      <c r="P1519" s="118"/>
      <c r="Q1519" s="118"/>
      <c r="R1519" s="118"/>
    </row>
    <row r="1520" spans="1:18" x14ac:dyDescent="0.2">
      <c r="A1520" s="114"/>
      <c r="B1520" s="139">
        <f t="shared" si="23"/>
        <v>1504</v>
      </c>
      <c r="C1520" s="115" t="s">
        <v>6575</v>
      </c>
      <c r="D1520" s="112" t="str">
        <f>+"Torre de ángulo menor tipo A"&amp;IF(MID(C1520,3,3)="220","C",IF(MID(C1520,3,3)="138","S",""))&amp;IF(MID(C1520,10,1)="D",2,1)&amp;" (30°)Tipo A"&amp;IF(MID(C1520,3,3)="220","C",IF(MID(C1520,3,3)="138","S",""))&amp;IF(MID(C1520,10,1)="D",2,1)&amp;RIGHT(C1520,2)</f>
        <v>Torre de ángulo menor tipo AS1 (30°)Tipo AS1-3</v>
      </c>
      <c r="E1520" s="140" t="s">
        <v>5072</v>
      </c>
      <c r="F1520" s="141">
        <v>0</v>
      </c>
      <c r="G1520" s="142">
        <f>VLOOKUP(C1520,'[8]Resumen Peso'!$B$1:$D$65536,3,0)*$C$14</f>
        <v>9540.0768349822793</v>
      </c>
      <c r="H1520" s="148"/>
      <c r="I1520" s="144"/>
      <c r="J1520" s="111">
        <f>+VLOOKUP(C1520,'[8]Resumen Peso'!$B$1:$D$65536,3,0)</f>
        <v>5923.3315282470703</v>
      </c>
      <c r="N1520" s="118"/>
      <c r="O1520" s="118"/>
      <c r="P1520" s="118"/>
      <c r="Q1520" s="118"/>
      <c r="R1520" s="118"/>
    </row>
    <row r="1521" spans="1:18" x14ac:dyDescent="0.2">
      <c r="A1521" s="114"/>
      <c r="B1521" s="139">
        <f t="shared" si="23"/>
        <v>1505</v>
      </c>
      <c r="C1521" s="115" t="s">
        <v>6576</v>
      </c>
      <c r="D1521" s="112" t="str">
        <f>+"Torre de ángulo menor tipo A"&amp;IF(MID(C1521,3,3)="220","C",IF(MID(C1521,3,3)="138","S",""))&amp;IF(MID(C1521,10,1)="D",2,1)&amp;" (30°)Tipo A"&amp;IF(MID(C1521,3,3)="220","C",IF(MID(C1521,3,3)="138","S",""))&amp;IF(MID(C1521,10,1)="D",2,1)&amp;RIGHT(C1521,2)</f>
        <v>Torre de ángulo menor tipo AS1 (30°)Tipo AS1±0</v>
      </c>
      <c r="E1521" s="140" t="s">
        <v>5072</v>
      </c>
      <c r="F1521" s="141">
        <v>0</v>
      </c>
      <c r="G1521" s="142">
        <f>VLOOKUP(C1521,'[8]Resumen Peso'!$B$1:$D$65536,3,0)*$C$14</f>
        <v>10588.320571567458</v>
      </c>
      <c r="H1521" s="148"/>
      <c r="I1521" s="144"/>
      <c r="J1521" s="111">
        <f>+VLOOKUP(C1521,'[8]Resumen Peso'!$B$1:$D$65536,3,0)</f>
        <v>6574.1748371221647</v>
      </c>
      <c r="N1521" s="118"/>
      <c r="O1521" s="118"/>
      <c r="P1521" s="118"/>
      <c r="Q1521" s="118"/>
      <c r="R1521" s="118"/>
    </row>
    <row r="1522" spans="1:18" x14ac:dyDescent="0.2">
      <c r="A1522" s="114"/>
      <c r="B1522" s="139">
        <f t="shared" si="23"/>
        <v>1506</v>
      </c>
      <c r="C1522" s="115" t="s">
        <v>6577</v>
      </c>
      <c r="D1522" s="112" t="str">
        <f>+"Torre de ángulo menor tipo A"&amp;IF(MID(C1522,3,3)="220","C",IF(MID(C1522,3,3)="138","S",""))&amp;IF(MID(C1522,10,1)="D",2,1)&amp;" (30°)Tipo A"&amp;IF(MID(C1522,3,3)="220","C",IF(MID(C1522,3,3)="138","S",""))&amp;IF(MID(C1522,10,1)="D",2,1)&amp;RIGHT(C1522,2)</f>
        <v>Torre de ángulo menor tipo AS1 (30°)Tipo AS1+3</v>
      </c>
      <c r="E1522" s="140" t="s">
        <v>5072</v>
      </c>
      <c r="F1522" s="141">
        <v>0</v>
      </c>
      <c r="G1522" s="142">
        <f>VLOOKUP(C1522,'[8]Resumen Peso'!$B$1:$D$65536,3,0)*$C$14</f>
        <v>11636.564308152636</v>
      </c>
      <c r="H1522" s="148"/>
      <c r="I1522" s="144"/>
      <c r="J1522" s="111">
        <f>+VLOOKUP(C1522,'[8]Resumen Peso'!$B$1:$D$65536,3,0)</f>
        <v>7225.0181459972591</v>
      </c>
      <c r="N1522" s="118"/>
      <c r="O1522" s="118"/>
      <c r="P1522" s="118"/>
      <c r="Q1522" s="118"/>
      <c r="R1522" s="118"/>
    </row>
    <row r="1523" spans="1:18" x14ac:dyDescent="0.2">
      <c r="A1523" s="114"/>
      <c r="B1523" s="139">
        <f t="shared" si="23"/>
        <v>1507</v>
      </c>
      <c r="C1523" s="115" t="s">
        <v>6578</v>
      </c>
      <c r="D1523" s="112" t="str">
        <f>+"Torre de ángulo mayor tipo B"&amp;IF(MID(C1523,3,3)="220","C",IF(MID(C1523,3,3)="138","S",""))&amp;IF(MID(C1523,10,1)="D",2,1)&amp;" (65°)Tipo B"&amp;IF(MID(C1523,3,3)="220","C",IF(MID(C1523,3,3)="138","S",""))&amp;IF(MID(C1523,10,1)="D",2,1)&amp;RIGHT(C1523,2)</f>
        <v>Torre de ángulo mayor tipo BS1 (65°)Tipo BS1-3</v>
      </c>
      <c r="E1523" s="140" t="s">
        <v>5072</v>
      </c>
      <c r="F1523" s="141">
        <v>0</v>
      </c>
      <c r="G1523" s="142">
        <f>VLOOKUP(C1523,'[8]Resumen Peso'!$B$1:$D$65536,3,0)*$C$14</f>
        <v>12874.254276404301</v>
      </c>
      <c r="H1523" s="148"/>
      <c r="I1523" s="144"/>
      <c r="J1523" s="111">
        <f>+VLOOKUP(C1523,'[8]Resumen Peso'!$B$1:$D$65536,3,0)</f>
        <v>7993.4865910581439</v>
      </c>
      <c r="N1523" s="118"/>
      <c r="O1523" s="118"/>
      <c r="P1523" s="118"/>
      <c r="Q1523" s="118"/>
      <c r="R1523" s="118"/>
    </row>
    <row r="1524" spans="1:18" x14ac:dyDescent="0.2">
      <c r="A1524" s="114"/>
      <c r="B1524" s="139">
        <f t="shared" si="23"/>
        <v>1508</v>
      </c>
      <c r="C1524" s="115" t="s">
        <v>6579</v>
      </c>
      <c r="D1524" s="112" t="str">
        <f>+"Torre de ángulo mayor tipo B"&amp;IF(MID(C1524,3,3)="220","C",IF(MID(C1524,3,3)="138","S",""))&amp;IF(MID(C1524,10,1)="D",2,1)&amp;" (65°)Tipo B"&amp;IF(MID(C1524,3,3)="220","C",IF(MID(C1524,3,3)="138","S",""))&amp;IF(MID(C1524,10,1)="D",2,1)&amp;RIGHT(C1524,2)</f>
        <v>Torre de ángulo mayor tipo BS1 (65°)Tipo BS1±0</v>
      </c>
      <c r="E1524" s="140" t="s">
        <v>5072</v>
      </c>
      <c r="F1524" s="141">
        <v>0</v>
      </c>
      <c r="G1524" s="142">
        <f>VLOOKUP(C1524,'[8]Resumen Peso'!$B$1:$D$65536,3,0)*$C$14</f>
        <v>14336.586053902338</v>
      </c>
      <c r="H1524" s="148"/>
      <c r="I1524" s="144"/>
      <c r="J1524" s="111">
        <f>+VLOOKUP(C1524,'[8]Resumen Peso'!$B$1:$D$65536,3,0)</f>
        <v>8901.4327294634113</v>
      </c>
      <c r="N1524" s="118"/>
      <c r="O1524" s="118"/>
      <c r="P1524" s="118"/>
      <c r="Q1524" s="118"/>
      <c r="R1524" s="118"/>
    </row>
    <row r="1525" spans="1:18" x14ac:dyDescent="0.2">
      <c r="A1525" s="114"/>
      <c r="B1525" s="139">
        <f t="shared" si="23"/>
        <v>1509</v>
      </c>
      <c r="C1525" s="115" t="s">
        <v>6580</v>
      </c>
      <c r="D1525" s="112" t="str">
        <f>+"Torre de ángulo mayor tipo B"&amp;IF(MID(C1525,3,3)="220","C",IF(MID(C1525,3,3)="138","S",""))&amp;IF(MID(C1525,10,1)="D",2,1)&amp;" (65°)Tipo B"&amp;IF(MID(C1525,3,3)="220","C",IF(MID(C1525,3,3)="138","S",""))&amp;IF(MID(C1525,10,1)="D",2,1)&amp;RIGHT(C1525,2)</f>
        <v>Torre de ángulo mayor tipo BS1 (65°)Tipo BS1+3</v>
      </c>
      <c r="E1525" s="140" t="s">
        <v>5072</v>
      </c>
      <c r="F1525" s="141">
        <v>0</v>
      </c>
      <c r="G1525" s="142">
        <f>VLOOKUP(C1525,'[8]Resumen Peso'!$B$1:$D$65536,3,0)*$C$14</f>
        <v>16056.976380370619</v>
      </c>
      <c r="H1525" s="148"/>
      <c r="I1525" s="144"/>
      <c r="J1525" s="111">
        <f>+VLOOKUP(C1525,'[8]Resumen Peso'!$B$1:$D$65536,3,0)</f>
        <v>9969.6046569990212</v>
      </c>
      <c r="N1525" s="118"/>
      <c r="O1525" s="118"/>
      <c r="P1525" s="118"/>
      <c r="Q1525" s="118"/>
      <c r="R1525" s="118"/>
    </row>
    <row r="1526" spans="1:18" x14ac:dyDescent="0.2">
      <c r="A1526" s="114"/>
      <c r="B1526" s="139">
        <f t="shared" si="23"/>
        <v>1510</v>
      </c>
      <c r="C1526" s="115" t="s">
        <v>6581</v>
      </c>
      <c r="D1526" s="112" t="str">
        <f>+"Torre de anclaje, retención intermedia y terminal (15°) Tipo R"&amp;IF(MID(C1526,3,3)="220","C",IF(MID(C1526,3,3)="138","S",""))&amp;IF(MID(C1526,10,1)="D",2,1)&amp;RIGHT(C1526,2)</f>
        <v>Torre de anclaje, retención intermedia y terminal (15°) Tipo RS1-3</v>
      </c>
      <c r="E1526" s="140" t="s">
        <v>5072</v>
      </c>
      <c r="F1526" s="141">
        <v>0</v>
      </c>
      <c r="G1526" s="142">
        <f>VLOOKUP(C1526,'[8]Resumen Peso'!$B$1:$D$65536,3,0)*$C$14</f>
        <v>16576.43390286166</v>
      </c>
      <c r="H1526" s="148"/>
      <c r="I1526" s="144"/>
      <c r="J1526" s="111">
        <f>+VLOOKUP(C1526,'[8]Resumen Peso'!$B$1:$D$65536,3,0)</f>
        <v>10292.130269085666</v>
      </c>
      <c r="N1526" s="118"/>
      <c r="O1526" s="118"/>
      <c r="P1526" s="118"/>
      <c r="Q1526" s="118"/>
      <c r="R1526" s="118"/>
    </row>
    <row r="1527" spans="1:18" x14ac:dyDescent="0.2">
      <c r="A1527" s="114"/>
      <c r="B1527" s="139">
        <f t="shared" si="23"/>
        <v>1511</v>
      </c>
      <c r="C1527" s="115" t="s">
        <v>6582</v>
      </c>
      <c r="D1527" s="112" t="str">
        <f>+"Torre de anclaje, retención intermedia y terminal (15°) Tipo R"&amp;IF(MID(C1527,3,3)="220","C",IF(MID(C1527,3,3)="138","S",""))&amp;IF(MID(C1527,10,1)="D",2,1)&amp;RIGHT(C1527,2)</f>
        <v>Torre de anclaje, retención intermedia y terminal (15°) Tipo RS1±0</v>
      </c>
      <c r="E1527" s="140" t="s">
        <v>5072</v>
      </c>
      <c r="F1527" s="141">
        <v>0</v>
      </c>
      <c r="G1527" s="142">
        <f>VLOOKUP(C1527,'[8]Resumen Peso'!$B$1:$D$65536,3,0)*$C$14</f>
        <v>18479.859423480109</v>
      </c>
      <c r="H1527" s="148"/>
      <c r="I1527" s="144"/>
      <c r="J1527" s="111">
        <f>+VLOOKUP(C1527,'[8]Resumen Peso'!$B$1:$D$65536,3,0)</f>
        <v>11473.946788278336</v>
      </c>
      <c r="N1527" s="118"/>
      <c r="O1527" s="118"/>
      <c r="P1527" s="118"/>
      <c r="Q1527" s="118"/>
      <c r="R1527" s="118"/>
    </row>
    <row r="1528" spans="1:18" x14ac:dyDescent="0.2">
      <c r="A1528" s="114"/>
      <c r="B1528" s="139">
        <f t="shared" si="23"/>
        <v>1512</v>
      </c>
      <c r="C1528" s="115" t="s">
        <v>6583</v>
      </c>
      <c r="D1528" s="112" t="str">
        <f>+"Torre de anclaje, retención intermedia y terminal (15°) Tipo R"&amp;IF(MID(C1528,3,3)="220","C",IF(MID(C1528,3,3)="138","S",""))&amp;IF(MID(C1528,10,1)="D",2,1)&amp;RIGHT(C1528,2)</f>
        <v>Torre de anclaje, retención intermedia y terminal (15°) Tipo RS1+3</v>
      </c>
      <c r="E1528" s="140" t="s">
        <v>5072</v>
      </c>
      <c r="F1528" s="141">
        <v>0</v>
      </c>
      <c r="G1528" s="142">
        <f>VLOOKUP(C1528,'[8]Resumen Peso'!$B$1:$D$65536,3,0)*$C$14</f>
        <v>20383.284944098563</v>
      </c>
      <c r="H1528" s="148"/>
      <c r="I1528" s="144"/>
      <c r="J1528" s="111">
        <f>+VLOOKUP(C1528,'[8]Resumen Peso'!$B$1:$D$65536,3,0)</f>
        <v>12655.763307471005</v>
      </c>
      <c r="N1528" s="118"/>
      <c r="O1528" s="118"/>
      <c r="P1528" s="118"/>
      <c r="Q1528" s="118"/>
      <c r="R1528" s="118"/>
    </row>
    <row r="1529" spans="1:18" x14ac:dyDescent="0.2">
      <c r="A1529" s="114"/>
      <c r="B1529" s="139">
        <f t="shared" si="23"/>
        <v>1513</v>
      </c>
      <c r="C1529" s="115" t="s">
        <v>6584</v>
      </c>
      <c r="D1529" s="112" t="str">
        <f>+"Torre de suspensión tipo S"&amp;IF(MID(C1529,3,3)="220","C",IF(MID(C1529,3,3)="138","S",""))&amp;IF(MID(C1529,10,1)="D",2,1)&amp;" (5°)Tipo S"&amp;IF(MID(C1529,3,3)="220","C",IF(MID(C1529,3,3)="138","S",""))&amp;IF(MID(C1529,10,1)="D",2,1)&amp;RIGHT(C1529,2)</f>
        <v>Torre de suspensión tipo SS1 (5°)Tipo SS1-6</v>
      </c>
      <c r="E1529" s="140" t="s">
        <v>5072</v>
      </c>
      <c r="F1529" s="141">
        <v>0</v>
      </c>
      <c r="G1529" s="142">
        <f>VLOOKUP(C1529,'[8]Resumen Peso'!$B$1:$D$65536,3,0)*$C$14</f>
        <v>5157.3301630605747</v>
      </c>
      <c r="H1529" s="148"/>
      <c r="I1529" s="144"/>
      <c r="J1529" s="111">
        <f>+VLOOKUP(C1529,'[8]Resumen Peso'!$B$1:$D$65536,3,0)</f>
        <v>3202.1310608755753</v>
      </c>
      <c r="N1529" s="118"/>
      <c r="O1529" s="118"/>
      <c r="P1529" s="118"/>
      <c r="Q1529" s="118"/>
      <c r="R1529" s="118"/>
    </row>
    <row r="1530" spans="1:18" x14ac:dyDescent="0.2">
      <c r="A1530" s="114"/>
      <c r="B1530" s="139">
        <f t="shared" si="23"/>
        <v>1514</v>
      </c>
      <c r="C1530" s="115" t="s">
        <v>6585</v>
      </c>
      <c r="D1530" s="112" t="str">
        <f>+"Torre de suspensión tipo S"&amp;IF(MID(C1530,3,3)="220","C",IF(MID(C1530,3,3)="138","S",""))&amp;IF(MID(C1530,10,1)="D",2,1)&amp;" (5°)Tipo S"&amp;IF(MID(C1530,3,3)="220","C",IF(MID(C1530,3,3)="138","S",""))&amp;IF(MID(C1530,10,1)="D",2,1)&amp;RIGHT(C1530,2)</f>
        <v>Torre de suspensión tipo SS1 (5°)Tipo SS1-3</v>
      </c>
      <c r="E1530" s="140" t="s">
        <v>5072</v>
      </c>
      <c r="F1530" s="141">
        <v>0</v>
      </c>
      <c r="G1530" s="142">
        <f>VLOOKUP(C1530,'[8]Resumen Peso'!$B$1:$D$65536,3,0)*$C$14</f>
        <v>5900.7291054837206</v>
      </c>
      <c r="H1530" s="148"/>
      <c r="I1530" s="144"/>
      <c r="J1530" s="111">
        <f>+VLOOKUP(C1530,'[8]Resumen Peso'!$B$1:$D$65536,3,0)</f>
        <v>3663.6995020828654</v>
      </c>
      <c r="N1530" s="118"/>
      <c r="O1530" s="118"/>
      <c r="P1530" s="118"/>
      <c r="Q1530" s="118"/>
      <c r="R1530" s="118"/>
    </row>
    <row r="1531" spans="1:18" x14ac:dyDescent="0.2">
      <c r="A1531" s="114"/>
      <c r="B1531" s="139">
        <f t="shared" si="23"/>
        <v>1515</v>
      </c>
      <c r="C1531" s="115" t="s">
        <v>6586</v>
      </c>
      <c r="D1531" s="112" t="str">
        <f>+"Torre de suspensión tipo S"&amp;IF(MID(C1531,3,3)="220","C",IF(MID(C1531,3,3)="138","S",""))&amp;IF(MID(C1531,10,1)="D",2,1)&amp;" (5°)Tipo S"&amp;IF(MID(C1531,3,3)="220","C",IF(MID(C1531,3,3)="138","S",""))&amp;IF(MID(C1531,10,1)="D",2,1)&amp;RIGHT(C1531,2)</f>
        <v>Torre de suspensión tipo SS1 (5°)Tipo SS1±0</v>
      </c>
      <c r="E1531" s="140" t="s">
        <v>5072</v>
      </c>
      <c r="F1531" s="141">
        <v>0</v>
      </c>
      <c r="G1531" s="142">
        <f>VLOOKUP(C1531,'[8]Resumen Peso'!$B$1:$D$65536,3,0)*$C$14</f>
        <v>6637.4905573495171</v>
      </c>
      <c r="H1531" s="148"/>
      <c r="I1531" s="144"/>
      <c r="J1531" s="111">
        <f>+VLOOKUP(C1531,'[8]Resumen Peso'!$B$1:$D$65536,3,0)</f>
        <v>4121.1467964936619</v>
      </c>
      <c r="N1531" s="118"/>
      <c r="O1531" s="118"/>
      <c r="P1531" s="118"/>
      <c r="Q1531" s="118"/>
      <c r="R1531" s="118"/>
    </row>
    <row r="1532" spans="1:18" x14ac:dyDescent="0.2">
      <c r="A1532" s="114"/>
      <c r="B1532" s="139">
        <f t="shared" si="23"/>
        <v>1516</v>
      </c>
      <c r="C1532" s="115" t="s">
        <v>6587</v>
      </c>
      <c r="D1532" s="112" t="str">
        <f>+"Torre de suspensión tipo S"&amp;IF(MID(C1532,3,3)="220","C",IF(MID(C1532,3,3)="138","S",""))&amp;IF(MID(C1532,10,1)="D",2,1)&amp;" (5°)Tipo S"&amp;IF(MID(C1532,3,3)="220","C",IF(MID(C1532,3,3)="138","S",""))&amp;IF(MID(C1532,10,1)="D",2,1)&amp;RIGHT(C1532,2)</f>
        <v>Torre de suspensión tipo SS1 (5°)Tipo SS1+3</v>
      </c>
      <c r="E1532" s="140" t="s">
        <v>5072</v>
      </c>
      <c r="F1532" s="141">
        <v>0</v>
      </c>
      <c r="G1532" s="142">
        <f>VLOOKUP(C1532,'[8]Resumen Peso'!$B$1:$D$65536,3,0)*$C$14</f>
        <v>7367.6145186579643</v>
      </c>
      <c r="H1532" s="148"/>
      <c r="I1532" s="144"/>
      <c r="J1532" s="111">
        <f>+VLOOKUP(C1532,'[8]Resumen Peso'!$B$1:$D$65536,3,0)</f>
        <v>4574.4729441079653</v>
      </c>
      <c r="N1532" s="118"/>
      <c r="O1532" s="118"/>
      <c r="P1532" s="118"/>
      <c r="Q1532" s="118"/>
      <c r="R1532" s="118"/>
    </row>
    <row r="1533" spans="1:18" x14ac:dyDescent="0.2">
      <c r="A1533" s="114"/>
      <c r="B1533" s="139">
        <f t="shared" si="23"/>
        <v>1517</v>
      </c>
      <c r="C1533" s="115" t="s">
        <v>6588</v>
      </c>
      <c r="D1533" s="112" t="str">
        <f>+"Torre de suspensión tipo S"&amp;IF(MID(C1533,3,3)="220","C",IF(MID(C1533,3,3)="138","S",""))&amp;IF(MID(C1533,10,1)="D",2,1)&amp;" (5°)Tipo S"&amp;IF(MID(C1533,3,3)="220","C",IF(MID(C1533,3,3)="138","S",""))&amp;IF(MID(C1533,10,1)="D",2,1)&amp;RIGHT(C1533,2)</f>
        <v>Torre de suspensión tipo SS1 (5°)Tipo SS1+6</v>
      </c>
      <c r="E1533" s="140" t="s">
        <v>5072</v>
      </c>
      <c r="F1533" s="141">
        <v>0</v>
      </c>
      <c r="G1533" s="142">
        <f>VLOOKUP(C1533,'[8]Resumen Peso'!$B$1:$D$65536,3,0)*$C$14</f>
        <v>8097.7384799664114</v>
      </c>
      <c r="H1533" s="148"/>
      <c r="I1533" s="144"/>
      <c r="J1533" s="111">
        <f>+VLOOKUP(C1533,'[8]Resumen Peso'!$B$1:$D$65536,3,0)</f>
        <v>5027.7990917222678</v>
      </c>
      <c r="N1533" s="118"/>
      <c r="O1533" s="118"/>
      <c r="P1533" s="118"/>
      <c r="Q1533" s="118"/>
      <c r="R1533" s="118"/>
    </row>
    <row r="1534" spans="1:18" x14ac:dyDescent="0.2">
      <c r="A1534" s="114"/>
      <c r="B1534" s="139">
        <f t="shared" si="23"/>
        <v>1518</v>
      </c>
      <c r="C1534" s="115" t="s">
        <v>6589</v>
      </c>
      <c r="D1534" s="112" t="str">
        <f>+"Torre de ángulo menor tipo A"&amp;IF(MID(C1534,3,3)="220","C",IF(MID(C1534,3,3)="138","S",""))&amp;IF(MID(C1534,10,1)="D",2,1)&amp;" (30°)Tipo A"&amp;IF(MID(C1534,3,3)="220","C",IF(MID(C1534,3,3)="138","S",""))&amp;IF(MID(C1534,10,1)="D",2,1)&amp;RIGHT(C1534,2)</f>
        <v>Torre de ángulo menor tipo AS1 (30°)Tipo AS1-3</v>
      </c>
      <c r="E1534" s="140" t="s">
        <v>5072</v>
      </c>
      <c r="F1534" s="141">
        <v>0</v>
      </c>
      <c r="G1534" s="142">
        <f>VLOOKUP(C1534,'[8]Resumen Peso'!$B$1:$D$65536,3,0)*$C$14</f>
        <v>9078.2153101169661</v>
      </c>
      <c r="H1534" s="148"/>
      <c r="I1534" s="144"/>
      <c r="J1534" s="111">
        <f>+VLOOKUP(C1534,'[8]Resumen Peso'!$B$1:$D$65536,3,0)</f>
        <v>5636.5666542067183</v>
      </c>
      <c r="N1534" s="118"/>
      <c r="O1534" s="118"/>
      <c r="P1534" s="118"/>
      <c r="Q1534" s="118"/>
      <c r="R1534" s="118"/>
    </row>
    <row r="1535" spans="1:18" x14ac:dyDescent="0.2">
      <c r="A1535" s="114"/>
      <c r="B1535" s="139">
        <f t="shared" si="23"/>
        <v>1519</v>
      </c>
      <c r="C1535" s="115" t="s">
        <v>6590</v>
      </c>
      <c r="D1535" s="112" t="str">
        <f>+"Torre de ángulo menor tipo A"&amp;IF(MID(C1535,3,3)="220","C",IF(MID(C1535,3,3)="138","S",""))&amp;IF(MID(C1535,10,1)="D",2,1)&amp;" (30°)Tipo A"&amp;IF(MID(C1535,3,3)="220","C",IF(MID(C1535,3,3)="138","S",""))&amp;IF(MID(C1535,10,1)="D",2,1)&amp;RIGHT(C1535,2)</f>
        <v>Torre de ángulo menor tipo AS1 (30°)Tipo AS1±0</v>
      </c>
      <c r="E1535" s="140" t="s">
        <v>5072</v>
      </c>
      <c r="F1535" s="141">
        <v>0</v>
      </c>
      <c r="G1535" s="142">
        <f>VLOOKUP(C1535,'[8]Resumen Peso'!$B$1:$D$65536,3,0)*$C$14</f>
        <v>10075.710666056568</v>
      </c>
      <c r="H1535" s="148"/>
      <c r="I1535" s="144"/>
      <c r="J1535" s="111">
        <f>+VLOOKUP(C1535,'[8]Resumen Peso'!$B$1:$D$65536,3,0)</f>
        <v>6255.900837077379</v>
      </c>
      <c r="N1535" s="118"/>
      <c r="O1535" s="118"/>
      <c r="P1535" s="118"/>
      <c r="Q1535" s="118"/>
      <c r="R1535" s="118"/>
    </row>
    <row r="1536" spans="1:18" x14ac:dyDescent="0.2">
      <c r="A1536" s="114"/>
      <c r="B1536" s="139">
        <f t="shared" si="23"/>
        <v>1520</v>
      </c>
      <c r="C1536" s="115" t="s">
        <v>6591</v>
      </c>
      <c r="D1536" s="112" t="str">
        <f>+"Torre de ángulo menor tipo A"&amp;IF(MID(C1536,3,3)="220","C",IF(MID(C1536,3,3)="138","S",""))&amp;IF(MID(C1536,10,1)="D",2,1)&amp;" (30°)Tipo A"&amp;IF(MID(C1536,3,3)="220","C",IF(MID(C1536,3,3)="138","S",""))&amp;IF(MID(C1536,10,1)="D",2,1)&amp;RIGHT(C1536,2)</f>
        <v>Torre de ángulo menor tipo AS1 (30°)Tipo AS1+3</v>
      </c>
      <c r="E1536" s="140" t="s">
        <v>5072</v>
      </c>
      <c r="F1536" s="141">
        <v>0</v>
      </c>
      <c r="G1536" s="142">
        <f>VLOOKUP(C1536,'[8]Resumen Peso'!$B$1:$D$65536,3,0)*$C$14</f>
        <v>11073.206021996168</v>
      </c>
      <c r="H1536" s="148"/>
      <c r="I1536" s="144"/>
      <c r="J1536" s="111">
        <f>+VLOOKUP(C1536,'[8]Resumen Peso'!$B$1:$D$65536,3,0)</f>
        <v>6875.2350199480397</v>
      </c>
      <c r="N1536" s="118"/>
      <c r="O1536" s="118"/>
      <c r="P1536" s="118"/>
      <c r="Q1536" s="118"/>
      <c r="R1536" s="118"/>
    </row>
    <row r="1537" spans="1:18" x14ac:dyDescent="0.2">
      <c r="A1537" s="114"/>
      <c r="B1537" s="139">
        <f t="shared" si="23"/>
        <v>1521</v>
      </c>
      <c r="C1537" s="115" t="s">
        <v>6592</v>
      </c>
      <c r="D1537" s="112" t="str">
        <f>+"Torre de ángulo mayor tipo B"&amp;IF(MID(C1537,3,3)="220","C",IF(MID(C1537,3,3)="138","S",""))&amp;IF(MID(C1537,10,1)="D",2,1)&amp;" (65°)Tipo B"&amp;IF(MID(C1537,3,3)="220","C",IF(MID(C1537,3,3)="138","S",""))&amp;IF(MID(C1537,10,1)="D",2,1)&amp;RIGHT(C1537,2)</f>
        <v>Torre de ángulo mayor tipo BS1 (65°)Tipo BS1-3</v>
      </c>
      <c r="E1537" s="140" t="s">
        <v>5072</v>
      </c>
      <c r="F1537" s="141">
        <v>0</v>
      </c>
      <c r="G1537" s="142">
        <f>VLOOKUP(C1537,'[8]Resumen Peso'!$B$1:$D$65536,3,0)*$C$14</f>
        <v>12250.975993172853</v>
      </c>
      <c r="H1537" s="148"/>
      <c r="I1537" s="144"/>
      <c r="J1537" s="111">
        <f>+VLOOKUP(C1537,'[8]Resumen Peso'!$B$1:$D$65536,3,0)</f>
        <v>7606.4997805956891</v>
      </c>
      <c r="N1537" s="118"/>
      <c r="O1537" s="118"/>
      <c r="P1537" s="118"/>
      <c r="Q1537" s="118"/>
      <c r="R1537" s="118"/>
    </row>
    <row r="1538" spans="1:18" x14ac:dyDescent="0.2">
      <c r="A1538" s="114"/>
      <c r="B1538" s="139">
        <f t="shared" si="23"/>
        <v>1522</v>
      </c>
      <c r="C1538" s="115" t="s">
        <v>6593</v>
      </c>
      <c r="D1538" s="112" t="str">
        <f>+"Torre de ángulo mayor tipo B"&amp;IF(MID(C1538,3,3)="220","C",IF(MID(C1538,3,3)="138","S",""))&amp;IF(MID(C1538,10,1)="D",2,1)&amp;" (65°)Tipo B"&amp;IF(MID(C1538,3,3)="220","C",IF(MID(C1538,3,3)="138","S",""))&amp;IF(MID(C1538,10,1)="D",2,1)&amp;RIGHT(C1538,2)</f>
        <v>Torre de ángulo mayor tipo BS1 (65°)Tipo BS1±0</v>
      </c>
      <c r="E1538" s="140" t="s">
        <v>5072</v>
      </c>
      <c r="F1538" s="141">
        <v>0</v>
      </c>
      <c r="G1538" s="142">
        <f>VLOOKUP(C1538,'[8]Resumen Peso'!$B$1:$D$65536,3,0)*$C$14</f>
        <v>13642.512241840594</v>
      </c>
      <c r="H1538" s="148"/>
      <c r="I1538" s="144"/>
      <c r="J1538" s="111">
        <f>+VLOOKUP(C1538,'[8]Resumen Peso'!$B$1:$D$65536,3,0)</f>
        <v>8470.4897334027719</v>
      </c>
      <c r="N1538" s="118"/>
      <c r="O1538" s="118"/>
      <c r="P1538" s="118"/>
      <c r="Q1538" s="118"/>
      <c r="R1538" s="118"/>
    </row>
    <row r="1539" spans="1:18" x14ac:dyDescent="0.2">
      <c r="A1539" s="114"/>
      <c r="B1539" s="139">
        <f t="shared" si="23"/>
        <v>1523</v>
      </c>
      <c r="C1539" s="115" t="s">
        <v>6594</v>
      </c>
      <c r="D1539" s="112" t="str">
        <f>+"Torre de ángulo mayor tipo B"&amp;IF(MID(C1539,3,3)="220","C",IF(MID(C1539,3,3)="138","S",""))&amp;IF(MID(C1539,10,1)="D",2,1)&amp;" (65°)Tipo B"&amp;IF(MID(C1539,3,3)="220","C",IF(MID(C1539,3,3)="138","S",""))&amp;IF(MID(C1539,10,1)="D",2,1)&amp;RIGHT(C1539,2)</f>
        <v>Torre de ángulo mayor tipo BS1 (65°)Tipo BS1+3</v>
      </c>
      <c r="E1539" s="140" t="s">
        <v>5072</v>
      </c>
      <c r="F1539" s="141">
        <v>0</v>
      </c>
      <c r="G1539" s="142">
        <f>VLOOKUP(C1539,'[8]Resumen Peso'!$B$1:$D$65536,3,0)*$C$14</f>
        <v>15279.613710861466</v>
      </c>
      <c r="H1539" s="148"/>
      <c r="I1539" s="144"/>
      <c r="J1539" s="111">
        <f>+VLOOKUP(C1539,'[8]Resumen Peso'!$B$1:$D$65536,3,0)</f>
        <v>9486.9485014111051</v>
      </c>
      <c r="N1539" s="118"/>
      <c r="O1539" s="118"/>
      <c r="P1539" s="118"/>
      <c r="Q1539" s="118"/>
      <c r="R1539" s="118"/>
    </row>
    <row r="1540" spans="1:18" x14ac:dyDescent="0.2">
      <c r="A1540" s="114"/>
      <c r="B1540" s="139">
        <f t="shared" si="23"/>
        <v>1524</v>
      </c>
      <c r="C1540" s="115" t="s">
        <v>6595</v>
      </c>
      <c r="D1540" s="112" t="str">
        <f>+"Torre de anclaje, retención intermedia y terminal (15°) Tipo R"&amp;IF(MID(C1540,3,3)="220","C",IF(MID(C1540,3,3)="138","S",""))&amp;IF(MID(C1540,10,1)="D",2,1)&amp;RIGHT(C1540,2)</f>
        <v>Torre de anclaje, retención intermedia y terminal (15°) Tipo RS1-3</v>
      </c>
      <c r="E1540" s="140" t="s">
        <v>5072</v>
      </c>
      <c r="F1540" s="141">
        <v>0</v>
      </c>
      <c r="G1540" s="142">
        <f>VLOOKUP(C1540,'[8]Resumen Peso'!$B$1:$D$65536,3,0)*$C$14</f>
        <v>15773.922856920073</v>
      </c>
      <c r="H1540" s="148"/>
      <c r="I1540" s="144"/>
      <c r="J1540" s="111">
        <f>+VLOOKUP(C1540,'[8]Resumen Peso'!$B$1:$D$65536,3,0)</f>
        <v>9793.8597559214868</v>
      </c>
      <c r="N1540" s="118"/>
      <c r="O1540" s="118"/>
      <c r="P1540" s="118"/>
      <c r="Q1540" s="118"/>
      <c r="R1540" s="118"/>
    </row>
    <row r="1541" spans="1:18" x14ac:dyDescent="0.2">
      <c r="A1541" s="114"/>
      <c r="B1541" s="139">
        <f t="shared" si="23"/>
        <v>1525</v>
      </c>
      <c r="C1541" s="115" t="s">
        <v>6596</v>
      </c>
      <c r="D1541" s="112" t="str">
        <f>+"Torre de anclaje, retención intermedia y terminal (15°) Tipo R"&amp;IF(MID(C1541,3,3)="220","C",IF(MID(C1541,3,3)="138","S",""))&amp;IF(MID(C1541,10,1)="D",2,1)&amp;RIGHT(C1541,2)</f>
        <v>Torre de anclaje, retención intermedia y terminal (15°) Tipo RS1±0</v>
      </c>
      <c r="E1541" s="140" t="s">
        <v>5072</v>
      </c>
      <c r="F1541" s="141">
        <v>0</v>
      </c>
      <c r="G1541" s="142">
        <f>VLOOKUP(C1541,'[8]Resumen Peso'!$B$1:$D$65536,3,0)*$C$14</f>
        <v>17585.198279732525</v>
      </c>
      <c r="H1541" s="148"/>
      <c r="I1541" s="144"/>
      <c r="J1541" s="111">
        <f>+VLOOKUP(C1541,'[8]Resumen Peso'!$B$1:$D$65536,3,0)</f>
        <v>10918.461266356173</v>
      </c>
      <c r="N1541" s="118"/>
      <c r="O1541" s="118"/>
      <c r="P1541" s="118"/>
      <c r="Q1541" s="118"/>
      <c r="R1541" s="118"/>
    </row>
    <row r="1542" spans="1:18" x14ac:dyDescent="0.2">
      <c r="A1542" s="114"/>
      <c r="B1542" s="139">
        <f t="shared" si="23"/>
        <v>1526</v>
      </c>
      <c r="C1542" s="115" t="s">
        <v>6597</v>
      </c>
      <c r="D1542" s="112" t="str">
        <f>+"Torre de anclaje, retención intermedia y terminal (15°) Tipo R"&amp;IF(MID(C1542,3,3)="220","C",IF(MID(C1542,3,3)="138","S",""))&amp;IF(MID(C1542,10,1)="D",2,1)&amp;RIGHT(C1542,2)</f>
        <v>Torre de anclaje, retención intermedia y terminal (15°) Tipo RS1+3</v>
      </c>
      <c r="E1542" s="140" t="s">
        <v>5072</v>
      </c>
      <c r="F1542" s="141">
        <v>0</v>
      </c>
      <c r="G1542" s="142">
        <f>VLOOKUP(C1542,'[8]Resumen Peso'!$B$1:$D$65536,3,0)*$C$14</f>
        <v>19396.473702544976</v>
      </c>
      <c r="H1542" s="148"/>
      <c r="I1542" s="144"/>
      <c r="J1542" s="111">
        <f>+VLOOKUP(C1542,'[8]Resumen Peso'!$B$1:$D$65536,3,0)</f>
        <v>12043.062776790859</v>
      </c>
      <c r="N1542" s="118"/>
      <c r="O1542" s="118"/>
      <c r="P1542" s="118"/>
      <c r="Q1542" s="118"/>
      <c r="R1542" s="118"/>
    </row>
    <row r="1543" spans="1:18" x14ac:dyDescent="0.2">
      <c r="A1543" s="114"/>
      <c r="B1543" s="139">
        <f t="shared" si="23"/>
        <v>1527</v>
      </c>
      <c r="C1543" s="115" t="s">
        <v>6598</v>
      </c>
      <c r="D1543" s="112" t="str">
        <f>+"Torre de suspensión tipo S"&amp;IF(MID(C1543,3,3)="220","C",IF(MID(C1543,3,3)="138","S",""))&amp;IF(MID(C1543,10,1)="D",2,1)&amp;" (5°)Tipo S"&amp;IF(MID(C1543,3,3)="220","C",IF(MID(C1543,3,3)="138","S",""))&amp;IF(MID(C1543,10,1)="D",2,1)&amp;RIGHT(C1543,2)</f>
        <v>Torre de suspensión tipo SS2 (5°)Tipo SS2-6</v>
      </c>
      <c r="E1543" s="140" t="s">
        <v>5072</v>
      </c>
      <c r="F1543" s="141">
        <v>0</v>
      </c>
      <c r="G1543" s="142">
        <f>VLOOKUP(C1543,'[8]Resumen Peso'!$B$1:$D$65536,3,0)*$C$14</f>
        <v>7796.8161337025895</v>
      </c>
      <c r="H1543" s="148"/>
      <c r="I1543" s="144"/>
      <c r="J1543" s="111">
        <f>+VLOOKUP(C1543,'[8]Resumen Peso'!$B$1:$D$65536,3,0)</f>
        <v>4840.9596299432487</v>
      </c>
      <c r="N1543" s="118"/>
      <c r="O1543" s="118"/>
      <c r="P1543" s="118"/>
      <c r="Q1543" s="118"/>
      <c r="R1543" s="118"/>
    </row>
    <row r="1544" spans="1:18" x14ac:dyDescent="0.2">
      <c r="A1544" s="114"/>
      <c r="B1544" s="139">
        <f t="shared" si="23"/>
        <v>1528</v>
      </c>
      <c r="C1544" s="115" t="s">
        <v>6599</v>
      </c>
      <c r="D1544" s="112" t="str">
        <f>+"Torre de suspensión tipo S"&amp;IF(MID(C1544,3,3)="220","C",IF(MID(C1544,3,3)="138","S",""))&amp;IF(MID(C1544,10,1)="D",2,1)&amp;" (5°)Tipo S"&amp;IF(MID(C1544,3,3)="220","C",IF(MID(C1544,3,3)="138","S",""))&amp;IF(MID(C1544,10,1)="D",2,1)&amp;RIGHT(C1544,2)</f>
        <v>Torre de suspensión tipo SS2 (5°)Tipo SS2-3</v>
      </c>
      <c r="E1544" s="140" t="s">
        <v>5072</v>
      </c>
      <c r="F1544" s="141">
        <v>0</v>
      </c>
      <c r="G1544" s="142">
        <f>VLOOKUP(C1544,'[8]Resumen Peso'!$B$1:$D$65536,3,0)*$C$14</f>
        <v>8920.6815223444046</v>
      </c>
      <c r="H1544" s="148"/>
      <c r="I1544" s="144"/>
      <c r="J1544" s="111">
        <f>+VLOOKUP(C1544,'[8]Resumen Peso'!$B$1:$D$65536,3,0)</f>
        <v>5538.7556126377713</v>
      </c>
      <c r="N1544" s="118"/>
      <c r="O1544" s="118"/>
      <c r="P1544" s="118"/>
      <c r="Q1544" s="118"/>
      <c r="R1544" s="118"/>
    </row>
    <row r="1545" spans="1:18" x14ac:dyDescent="0.2">
      <c r="A1545" s="114"/>
      <c r="B1545" s="139">
        <f t="shared" si="23"/>
        <v>1529</v>
      </c>
      <c r="C1545" s="115" t="s">
        <v>6600</v>
      </c>
      <c r="D1545" s="112" t="str">
        <f>+"Torre de suspensión tipo S"&amp;IF(MID(C1545,3,3)="220","C",IF(MID(C1545,3,3)="138","S",""))&amp;IF(MID(C1545,10,1)="D",2,1)&amp;" (5°)Tipo S"&amp;IF(MID(C1545,3,3)="220","C",IF(MID(C1545,3,3)="138","S",""))&amp;IF(MID(C1545,10,1)="D",2,1)&amp;RIGHT(C1545,2)</f>
        <v>Torre de suspensión tipo SS2 (5°)Tipo SS2±0</v>
      </c>
      <c r="E1545" s="140" t="s">
        <v>5072</v>
      </c>
      <c r="F1545" s="141">
        <v>0</v>
      </c>
      <c r="G1545" s="142">
        <f>VLOOKUP(C1545,'[8]Resumen Peso'!$B$1:$D$65536,3,0)*$C$14</f>
        <v>10034.512398587631</v>
      </c>
      <c r="H1545" s="148"/>
      <c r="I1545" s="144"/>
      <c r="J1545" s="111">
        <f>+VLOOKUP(C1545,'[8]Resumen Peso'!$B$1:$D$65536,3,0)</f>
        <v>6230.3212740582348</v>
      </c>
      <c r="N1545" s="118"/>
      <c r="O1545" s="118"/>
      <c r="P1545" s="118"/>
      <c r="Q1545" s="118"/>
      <c r="R1545" s="118"/>
    </row>
    <row r="1546" spans="1:18" x14ac:dyDescent="0.2">
      <c r="A1546" s="114"/>
      <c r="B1546" s="139">
        <f t="shared" si="23"/>
        <v>1530</v>
      </c>
      <c r="C1546" s="115" t="s">
        <v>6601</v>
      </c>
      <c r="D1546" s="112" t="str">
        <f>+"Torre de suspensión tipo S"&amp;IF(MID(C1546,3,3)="220","C",IF(MID(C1546,3,3)="138","S",""))&amp;IF(MID(C1546,10,1)="D",2,1)&amp;" (5°)Tipo S"&amp;IF(MID(C1546,3,3)="220","C",IF(MID(C1546,3,3)="138","S",""))&amp;IF(MID(C1546,10,1)="D",2,1)&amp;RIGHT(C1546,2)</f>
        <v>Torre de suspensión tipo SS2 (5°)Tipo SS2+3</v>
      </c>
      <c r="E1546" s="140" t="s">
        <v>5072</v>
      </c>
      <c r="F1546" s="141">
        <v>0</v>
      </c>
      <c r="G1546" s="142">
        <f>VLOOKUP(C1546,'[8]Resumen Peso'!$B$1:$D$65536,3,0)*$C$14</f>
        <v>11138.308762432271</v>
      </c>
      <c r="H1546" s="148"/>
      <c r="I1546" s="144"/>
      <c r="J1546" s="111">
        <f>+VLOOKUP(C1546,'[8]Resumen Peso'!$B$1:$D$65536,3,0)</f>
        <v>6915.6566142046413</v>
      </c>
      <c r="N1546" s="118"/>
      <c r="O1546" s="118"/>
      <c r="P1546" s="118"/>
      <c r="Q1546" s="118"/>
      <c r="R1546" s="118"/>
    </row>
    <row r="1547" spans="1:18" x14ac:dyDescent="0.2">
      <c r="A1547" s="114"/>
      <c r="B1547" s="139">
        <f t="shared" si="23"/>
        <v>1531</v>
      </c>
      <c r="C1547" s="115" t="s">
        <v>6602</v>
      </c>
      <c r="D1547" s="112" t="str">
        <f>+"Torre de suspensión tipo S"&amp;IF(MID(C1547,3,3)="220","C",IF(MID(C1547,3,3)="138","S",""))&amp;IF(MID(C1547,10,1)="D",2,1)&amp;" (5°)Tipo S"&amp;IF(MID(C1547,3,3)="220","C",IF(MID(C1547,3,3)="138","S",""))&amp;IF(MID(C1547,10,1)="D",2,1)&amp;RIGHT(C1547,2)</f>
        <v>Torre de suspensión tipo SS2 (5°)Tipo SS2+6</v>
      </c>
      <c r="E1547" s="140" t="s">
        <v>5072</v>
      </c>
      <c r="F1547" s="141">
        <v>0</v>
      </c>
      <c r="G1547" s="142">
        <f>VLOOKUP(C1547,'[8]Resumen Peso'!$B$1:$D$65536,3,0)*$C$14</f>
        <v>12242.105126276909</v>
      </c>
      <c r="H1547" s="148"/>
      <c r="I1547" s="144"/>
      <c r="J1547" s="111">
        <f>+VLOOKUP(C1547,'[8]Resumen Peso'!$B$1:$D$65536,3,0)</f>
        <v>7600.9919543510459</v>
      </c>
      <c r="N1547" s="118"/>
      <c r="O1547" s="118"/>
      <c r="P1547" s="118"/>
      <c r="Q1547" s="118"/>
      <c r="R1547" s="118"/>
    </row>
    <row r="1548" spans="1:18" x14ac:dyDescent="0.2">
      <c r="A1548" s="114"/>
      <c r="B1548" s="139">
        <f t="shared" si="23"/>
        <v>1532</v>
      </c>
      <c r="C1548" s="115" t="s">
        <v>6603</v>
      </c>
      <c r="D1548" s="112" t="str">
        <f>+"Torre de ángulo menor tipo A"&amp;IF(MID(C1548,3,3)="220","C",IF(MID(C1548,3,3)="138","S",""))&amp;IF(MID(C1548,10,1)="D",2,1)&amp;" (30°)Tipo A"&amp;IF(MID(C1548,3,3)="220","C",IF(MID(C1548,3,3)="138","S",""))&amp;IF(MID(C1548,10,1)="D",2,1)&amp;RIGHT(C1548,2)</f>
        <v>Torre de ángulo menor tipo AS2 (30°)Tipo AS2-3</v>
      </c>
      <c r="E1548" s="140" t="s">
        <v>5072</v>
      </c>
      <c r="F1548" s="141">
        <v>0</v>
      </c>
      <c r="G1548" s="142">
        <f>VLOOKUP(C1548,'[8]Resumen Peso'!$B$1:$D$65536,3,0)*$C$14</f>
        <v>13724.383228771479</v>
      </c>
      <c r="H1548" s="148"/>
      <c r="I1548" s="144"/>
      <c r="J1548" s="111">
        <f>+VLOOKUP(C1548,'[8]Resumen Peso'!$B$1:$D$65536,3,0)</f>
        <v>8521.322552312382</v>
      </c>
      <c r="N1548" s="118"/>
      <c r="O1548" s="118"/>
      <c r="P1548" s="118"/>
      <c r="Q1548" s="118"/>
      <c r="R1548" s="118"/>
    </row>
    <row r="1549" spans="1:18" x14ac:dyDescent="0.2">
      <c r="A1549" s="114"/>
      <c r="B1549" s="139">
        <f t="shared" si="23"/>
        <v>1533</v>
      </c>
      <c r="C1549" s="115" t="s">
        <v>6604</v>
      </c>
      <c r="D1549" s="112" t="str">
        <f>+"Torre de ángulo menor tipo A"&amp;IF(MID(C1549,3,3)="220","C",IF(MID(C1549,3,3)="138","S",""))&amp;IF(MID(C1549,10,1)="D",2,1)&amp;" (30°)Tipo A"&amp;IF(MID(C1549,3,3)="220","C",IF(MID(C1549,3,3)="138","S",""))&amp;IF(MID(C1549,10,1)="D",2,1)&amp;RIGHT(C1549,2)</f>
        <v>Torre de ángulo menor tipo AS2 (30°)Tipo AS2±0</v>
      </c>
      <c r="E1549" s="140" t="s">
        <v>5072</v>
      </c>
      <c r="F1549" s="141">
        <v>0</v>
      </c>
      <c r="G1549" s="142">
        <f>VLOOKUP(C1549,'[8]Resumen Peso'!$B$1:$D$65536,3,0)*$C$14</f>
        <v>15232.389821056024</v>
      </c>
      <c r="H1549" s="148"/>
      <c r="I1549" s="144"/>
      <c r="J1549" s="111">
        <f>+VLOOKUP(C1549,'[8]Resumen Peso'!$B$1:$D$65536,3,0)</f>
        <v>9457.6276940204007</v>
      </c>
      <c r="N1549" s="118"/>
      <c r="O1549" s="118"/>
      <c r="P1549" s="118"/>
      <c r="Q1549" s="118"/>
      <c r="R1549" s="118"/>
    </row>
    <row r="1550" spans="1:18" x14ac:dyDescent="0.2">
      <c r="A1550" s="114"/>
      <c r="B1550" s="139">
        <f t="shared" si="23"/>
        <v>1534</v>
      </c>
      <c r="C1550" s="115" t="s">
        <v>6605</v>
      </c>
      <c r="D1550" s="112" t="str">
        <f>+"Torre de ángulo menor tipo A"&amp;IF(MID(C1550,3,3)="220","C",IF(MID(C1550,3,3)="138","S",""))&amp;IF(MID(C1550,10,1)="D",2,1)&amp;" (30°)Tipo A"&amp;IF(MID(C1550,3,3)="220","C",IF(MID(C1550,3,3)="138","S",""))&amp;IF(MID(C1550,10,1)="D",2,1)&amp;RIGHT(C1550,2)</f>
        <v>Torre de ángulo menor tipo AS2 (30°)Tipo AS2+3</v>
      </c>
      <c r="E1550" s="140" t="s">
        <v>5072</v>
      </c>
      <c r="F1550" s="141">
        <v>0</v>
      </c>
      <c r="G1550" s="142">
        <f>VLOOKUP(C1550,'[8]Resumen Peso'!$B$1:$D$65536,3,0)*$C$14</f>
        <v>16740.396413340568</v>
      </c>
      <c r="H1550" s="148"/>
      <c r="I1550" s="144"/>
      <c r="J1550" s="111">
        <f>+VLOOKUP(C1550,'[8]Resumen Peso'!$B$1:$D$65536,3,0)</f>
        <v>10393.932835728419</v>
      </c>
      <c r="N1550" s="118"/>
      <c r="O1550" s="118"/>
      <c r="P1550" s="118"/>
      <c r="Q1550" s="118"/>
      <c r="R1550" s="118"/>
    </row>
    <row r="1551" spans="1:18" x14ac:dyDescent="0.2">
      <c r="A1551" s="114"/>
      <c r="B1551" s="139">
        <f t="shared" si="23"/>
        <v>1535</v>
      </c>
      <c r="C1551" s="115" t="s">
        <v>6606</v>
      </c>
      <c r="D1551" s="112" t="str">
        <f>+"Torre de ángulo mayor tipo B"&amp;IF(MID(C1551,3,3)="220","C",IF(MID(C1551,3,3)="138","S",""))&amp;IF(MID(C1551,10,1)="D",2,1)&amp;" (65°)Tipo B"&amp;IF(MID(C1551,3,3)="220","C",IF(MID(C1551,3,3)="138","S",""))&amp;IF(MID(C1551,10,1)="D",2,1)&amp;RIGHT(C1551,2)</f>
        <v>Torre de ángulo mayor tipo BS2 (65°)Tipo BS2-3</v>
      </c>
      <c r="E1551" s="140" t="s">
        <v>5072</v>
      </c>
      <c r="F1551" s="141">
        <v>0</v>
      </c>
      <c r="G1551" s="142">
        <f>VLOOKUP(C1551,'[8]Resumen Peso'!$B$1:$D$65536,3,0)*$C$14</f>
        <v>18520.940924303453</v>
      </c>
      <c r="H1551" s="148"/>
      <c r="I1551" s="144"/>
      <c r="J1551" s="111">
        <f>+VLOOKUP(C1551,'[8]Resumen Peso'!$B$1:$D$65536,3,0)</f>
        <v>11499.453852137854</v>
      </c>
      <c r="N1551" s="118"/>
      <c r="O1551" s="118"/>
      <c r="P1551" s="118"/>
      <c r="Q1551" s="118"/>
      <c r="R1551" s="118"/>
    </row>
    <row r="1552" spans="1:18" x14ac:dyDescent="0.2">
      <c r="A1552" s="114"/>
      <c r="B1552" s="139">
        <f t="shared" si="23"/>
        <v>1536</v>
      </c>
      <c r="C1552" s="115" t="s">
        <v>6607</v>
      </c>
      <c r="D1552" s="112" t="str">
        <f>+"Torre de ángulo mayor tipo B"&amp;IF(MID(C1552,3,3)="220","C",IF(MID(C1552,3,3)="138","S",""))&amp;IF(MID(C1552,10,1)="D",2,1)&amp;" (65°)Tipo B"&amp;IF(MID(C1552,3,3)="220","C",IF(MID(C1552,3,3)="138","S",""))&amp;IF(MID(C1552,10,1)="D",2,1)&amp;RIGHT(C1552,2)</f>
        <v>Torre de ángulo mayor tipo BS2 (65°)Tipo BS2±0</v>
      </c>
      <c r="E1552" s="140" t="s">
        <v>5072</v>
      </c>
      <c r="F1552" s="141">
        <v>0</v>
      </c>
      <c r="G1552" s="142">
        <f>VLOOKUP(C1552,'[8]Resumen Peso'!$B$1:$D$65536,3,0)*$C$14</f>
        <v>20624.655817709856</v>
      </c>
      <c r="H1552" s="148"/>
      <c r="I1552" s="144"/>
      <c r="J1552" s="111">
        <f>+VLOOKUP(C1552,'[8]Resumen Peso'!$B$1:$D$65536,3,0)</f>
        <v>12805.627897703624</v>
      </c>
      <c r="N1552" s="118"/>
      <c r="O1552" s="118"/>
      <c r="P1552" s="118"/>
      <c r="Q1552" s="118"/>
      <c r="R1552" s="118"/>
    </row>
    <row r="1553" spans="1:18" x14ac:dyDescent="0.2">
      <c r="A1553" s="114"/>
      <c r="B1553" s="139">
        <f t="shared" si="23"/>
        <v>1537</v>
      </c>
      <c r="C1553" s="115" t="s">
        <v>6608</v>
      </c>
      <c r="D1553" s="112" t="str">
        <f>+"Torre de ángulo mayor tipo B"&amp;IF(MID(C1553,3,3)="220","C",IF(MID(C1553,3,3)="138","S",""))&amp;IF(MID(C1553,10,1)="D",2,1)&amp;" (65°)Tipo B"&amp;IF(MID(C1553,3,3)="220","C",IF(MID(C1553,3,3)="138","S",""))&amp;IF(MID(C1553,10,1)="D",2,1)&amp;RIGHT(C1553,2)</f>
        <v>Torre de ángulo mayor tipo BS2 (65°)Tipo BS2+3</v>
      </c>
      <c r="E1553" s="140" t="s">
        <v>5072</v>
      </c>
      <c r="F1553" s="141">
        <v>0</v>
      </c>
      <c r="G1553" s="142">
        <f>VLOOKUP(C1553,'[8]Resumen Peso'!$B$1:$D$65536,3,0)*$C$14</f>
        <v>23099.614515835045</v>
      </c>
      <c r="H1553" s="148"/>
      <c r="I1553" s="144"/>
      <c r="J1553" s="111">
        <f>+VLOOKUP(C1553,'[8]Resumen Peso'!$B$1:$D$65536,3,0)</f>
        <v>14342.30324542806</v>
      </c>
      <c r="N1553" s="118"/>
      <c r="O1553" s="118"/>
      <c r="P1553" s="118"/>
      <c r="Q1553" s="118"/>
      <c r="R1553" s="118"/>
    </row>
    <row r="1554" spans="1:18" x14ac:dyDescent="0.2">
      <c r="A1554" s="114"/>
      <c r="B1554" s="139">
        <f t="shared" ref="B1554:B1617" si="24">1+B1553</f>
        <v>1538</v>
      </c>
      <c r="C1554" s="115" t="s">
        <v>6609</v>
      </c>
      <c r="D1554" s="112" t="str">
        <f>+"Torre de anclaje, retención intermedia y terminal (15°) Tipo R"&amp;IF(MID(C1554,3,3)="220","C",IF(MID(C1554,3,3)="138","S",""))&amp;IF(MID(C1554,10,1)="D",2,1)&amp;RIGHT(C1554,2)</f>
        <v>Torre de anclaje, retención intermedia y terminal (15°) Tipo RS2-3</v>
      </c>
      <c r="E1554" s="140" t="s">
        <v>5072</v>
      </c>
      <c r="F1554" s="141">
        <v>0</v>
      </c>
      <c r="G1554" s="142">
        <f>VLOOKUP(C1554,'[8]Resumen Peso'!$B$1:$D$65536,3,0)*$C$14</f>
        <v>23846.907670078122</v>
      </c>
      <c r="H1554" s="148"/>
      <c r="I1554" s="144"/>
      <c r="J1554" s="111">
        <f>+VLOOKUP(C1554,'[8]Resumen Peso'!$B$1:$D$65536,3,0)</f>
        <v>14806.289561045554</v>
      </c>
      <c r="N1554" s="118"/>
      <c r="O1554" s="118"/>
      <c r="P1554" s="118"/>
      <c r="Q1554" s="118"/>
      <c r="R1554" s="118"/>
    </row>
    <row r="1555" spans="1:18" x14ac:dyDescent="0.2">
      <c r="A1555" s="114"/>
      <c r="B1555" s="139">
        <f t="shared" si="24"/>
        <v>1539</v>
      </c>
      <c r="C1555" s="115" t="s">
        <v>6610</v>
      </c>
      <c r="D1555" s="112" t="str">
        <f>+"Torre de anclaje, retención intermedia y terminal (15°) Tipo R"&amp;IF(MID(C1555,3,3)="220","C",IF(MID(C1555,3,3)="138","S",""))&amp;IF(MID(C1555,10,1)="D",2,1)&amp;RIGHT(C1555,2)</f>
        <v>Torre de anclaje, retención intermedia y terminal (15°) Tipo RS2±0</v>
      </c>
      <c r="E1555" s="140" t="s">
        <v>5072</v>
      </c>
      <c r="F1555" s="141">
        <v>0</v>
      </c>
      <c r="G1555" s="142">
        <f>VLOOKUP(C1555,'[8]Resumen Peso'!$B$1:$D$65536,3,0)*$C$14</f>
        <v>26585.181349028007</v>
      </c>
      <c r="H1555" s="148"/>
      <c r="I1555" s="144"/>
      <c r="J1555" s="111">
        <f>+VLOOKUP(C1555,'[8]Resumen Peso'!$B$1:$D$65536,3,0)</f>
        <v>16506.454360139971</v>
      </c>
      <c r="N1555" s="118"/>
      <c r="O1555" s="118"/>
      <c r="P1555" s="118"/>
      <c r="Q1555" s="118"/>
      <c r="R1555" s="118"/>
    </row>
    <row r="1556" spans="1:18" x14ac:dyDescent="0.2">
      <c r="A1556" s="114"/>
      <c r="B1556" s="139">
        <f t="shared" si="24"/>
        <v>1540</v>
      </c>
      <c r="C1556" s="115" t="s">
        <v>6611</v>
      </c>
      <c r="D1556" s="112" t="str">
        <f>+"Torre de anclaje, retención intermedia y terminal (15°) Tipo R"&amp;IF(MID(C1556,3,3)="220","C",IF(MID(C1556,3,3)="138","S",""))&amp;IF(MID(C1556,10,1)="D",2,1)&amp;RIGHT(C1556,2)</f>
        <v>Torre de anclaje, retención intermedia y terminal (15°) Tipo RS2+3</v>
      </c>
      <c r="E1556" s="140" t="s">
        <v>5072</v>
      </c>
      <c r="F1556" s="141">
        <v>0</v>
      </c>
      <c r="G1556" s="142">
        <f>VLOOKUP(C1556,'[8]Resumen Peso'!$B$1:$D$65536,3,0)*$C$14</f>
        <v>29323.455027977892</v>
      </c>
      <c r="H1556" s="148"/>
      <c r="I1556" s="144"/>
      <c r="J1556" s="111">
        <f>+VLOOKUP(C1556,'[8]Resumen Peso'!$B$1:$D$65536,3,0)</f>
        <v>18206.619159234389</v>
      </c>
      <c r="N1556" s="118"/>
      <c r="O1556" s="118"/>
      <c r="P1556" s="118"/>
      <c r="Q1556" s="118"/>
      <c r="R1556" s="118"/>
    </row>
    <row r="1557" spans="1:18" x14ac:dyDescent="0.2">
      <c r="A1557" s="114"/>
      <c r="B1557" s="139">
        <f t="shared" si="24"/>
        <v>1541</v>
      </c>
      <c r="C1557" s="115" t="s">
        <v>6612</v>
      </c>
      <c r="D1557" s="112" t="str">
        <f>+"Torre de suspensión tipo S"&amp;IF(MID(C1557,3,3)="220","C",IF(MID(C1557,3,3)="138","S",""))&amp;IF(MID(C1557,10,1)="D",2,1)&amp;" (5°)Tipo S"&amp;IF(MID(C1557,3,3)="220","C",IF(MID(C1557,3,3)="138","S",""))&amp;IF(MID(C1557,10,1)="D",2,1)&amp;RIGHT(C1557,2)</f>
        <v>Torre de suspensión tipo SS2 (5°)Tipo SS2-6</v>
      </c>
      <c r="E1557" s="140" t="s">
        <v>5072</v>
      </c>
      <c r="F1557" s="141">
        <v>0</v>
      </c>
      <c r="G1557" s="142">
        <f>VLOOKUP(C1557,'[8]Resumen Peso'!$B$1:$D$65536,3,0)*$C$14</f>
        <v>7157.363494621788</v>
      </c>
      <c r="H1557" s="148"/>
      <c r="I1557" s="144"/>
      <c r="J1557" s="111">
        <f>+VLOOKUP(C1557,'[8]Resumen Peso'!$B$1:$D$65536,3,0)</f>
        <v>4443.9303351686913</v>
      </c>
      <c r="N1557" s="118"/>
      <c r="O1557" s="118"/>
      <c r="P1557" s="118"/>
      <c r="Q1557" s="118"/>
      <c r="R1557" s="118"/>
    </row>
    <row r="1558" spans="1:18" x14ac:dyDescent="0.2">
      <c r="A1558" s="114"/>
      <c r="B1558" s="139">
        <f t="shared" si="24"/>
        <v>1542</v>
      </c>
      <c r="C1558" s="115" t="s">
        <v>6613</v>
      </c>
      <c r="D1558" s="112" t="str">
        <f>+"Torre de suspensión tipo S"&amp;IF(MID(C1558,3,3)="220","C",IF(MID(C1558,3,3)="138","S",""))&amp;IF(MID(C1558,10,1)="D",2,1)&amp;" (5°)Tipo S"&amp;IF(MID(C1558,3,3)="220","C",IF(MID(C1558,3,3)="138","S",""))&amp;IF(MID(C1558,10,1)="D",2,1)&amp;RIGHT(C1558,2)</f>
        <v>Torre de suspensión tipo SS2 (5°)Tipo SS2-3</v>
      </c>
      <c r="E1558" s="140" t="s">
        <v>5072</v>
      </c>
      <c r="F1558" s="141">
        <v>0</v>
      </c>
      <c r="G1558" s="142">
        <f>VLOOKUP(C1558,'[8]Resumen Peso'!$B$1:$D$65536,3,0)*$C$14</f>
        <v>8189.0555298825866</v>
      </c>
      <c r="H1558" s="148"/>
      <c r="I1558" s="144"/>
      <c r="J1558" s="111">
        <f>+VLOOKUP(C1558,'[8]Resumen Peso'!$B$1:$D$65536,3,0)</f>
        <v>5084.496869967782</v>
      </c>
      <c r="N1558" s="118"/>
      <c r="O1558" s="118"/>
      <c r="P1558" s="118"/>
      <c r="Q1558" s="118"/>
      <c r="R1558" s="118"/>
    </row>
    <row r="1559" spans="1:18" x14ac:dyDescent="0.2">
      <c r="A1559" s="114"/>
      <c r="B1559" s="139">
        <f t="shared" si="24"/>
        <v>1543</v>
      </c>
      <c r="C1559" s="115" t="s">
        <v>6614</v>
      </c>
      <c r="D1559" s="112" t="str">
        <f>+"Torre de suspensión tipo S"&amp;IF(MID(C1559,3,3)="220","C",IF(MID(C1559,3,3)="138","S",""))&amp;IF(MID(C1559,10,1)="D",2,1)&amp;" (5°)Tipo S"&amp;IF(MID(C1559,3,3)="220","C",IF(MID(C1559,3,3)="138","S",""))&amp;IF(MID(C1559,10,1)="D",2,1)&amp;RIGHT(C1559,2)</f>
        <v>Torre de suspensión tipo SS2 (5°)Tipo SS2±0</v>
      </c>
      <c r="E1559" s="140" t="s">
        <v>5072</v>
      </c>
      <c r="F1559" s="141">
        <v>0</v>
      </c>
      <c r="G1559" s="142">
        <f>VLOOKUP(C1559,'[8]Resumen Peso'!$B$1:$D$65536,3,0)*$C$14</f>
        <v>9211.5360291142697</v>
      </c>
      <c r="H1559" s="148"/>
      <c r="I1559" s="144"/>
      <c r="J1559" s="111">
        <f>+VLOOKUP(C1559,'[8]Resumen Peso'!$B$1:$D$65536,3,0)</f>
        <v>5719.3440607061666</v>
      </c>
      <c r="N1559" s="118"/>
      <c r="O1559" s="118"/>
      <c r="P1559" s="118"/>
      <c r="Q1559" s="118"/>
      <c r="R1559" s="118"/>
    </row>
    <row r="1560" spans="1:18" x14ac:dyDescent="0.2">
      <c r="A1560" s="114"/>
      <c r="B1560" s="139">
        <f t="shared" si="24"/>
        <v>1544</v>
      </c>
      <c r="C1560" s="115" t="s">
        <v>6615</v>
      </c>
      <c r="D1560" s="112" t="str">
        <f>+"Torre de suspensión tipo S"&amp;IF(MID(C1560,3,3)="220","C",IF(MID(C1560,3,3)="138","S",""))&amp;IF(MID(C1560,10,1)="D",2,1)&amp;" (5°)Tipo S"&amp;IF(MID(C1560,3,3)="220","C",IF(MID(C1560,3,3)="138","S",""))&amp;IF(MID(C1560,10,1)="D",2,1)&amp;RIGHT(C1560,2)</f>
        <v>Torre de suspensión tipo SS2 (5°)Tipo SS2+3</v>
      </c>
      <c r="E1560" s="140" t="s">
        <v>5072</v>
      </c>
      <c r="F1560" s="141">
        <v>0</v>
      </c>
      <c r="G1560" s="142">
        <f>VLOOKUP(C1560,'[8]Resumen Peso'!$B$1:$D$65536,3,0)*$C$14</f>
        <v>10224.80499231684</v>
      </c>
      <c r="H1560" s="148"/>
      <c r="I1560" s="144"/>
      <c r="J1560" s="111">
        <f>+VLOOKUP(C1560,'[8]Resumen Peso'!$B$1:$D$65536,3,0)</f>
        <v>6348.4719073838451</v>
      </c>
      <c r="N1560" s="118"/>
      <c r="O1560" s="118"/>
      <c r="P1560" s="118"/>
      <c r="Q1560" s="118"/>
      <c r="R1560" s="118"/>
    </row>
    <row r="1561" spans="1:18" x14ac:dyDescent="0.2">
      <c r="A1561" s="114"/>
      <c r="B1561" s="139">
        <f t="shared" si="24"/>
        <v>1545</v>
      </c>
      <c r="C1561" s="115" t="s">
        <v>6616</v>
      </c>
      <c r="D1561" s="112" t="str">
        <f>+"Torre de suspensión tipo S"&amp;IF(MID(C1561,3,3)="220","C",IF(MID(C1561,3,3)="138","S",""))&amp;IF(MID(C1561,10,1)="D",2,1)&amp;" (5°)Tipo S"&amp;IF(MID(C1561,3,3)="220","C",IF(MID(C1561,3,3)="138","S",""))&amp;IF(MID(C1561,10,1)="D",2,1)&amp;RIGHT(C1561,2)</f>
        <v>Torre de suspensión tipo SS2 (5°)Tipo SS2+6</v>
      </c>
      <c r="E1561" s="140" t="s">
        <v>5072</v>
      </c>
      <c r="F1561" s="141">
        <v>0</v>
      </c>
      <c r="G1561" s="142">
        <f>VLOOKUP(C1561,'[8]Resumen Peso'!$B$1:$D$65536,3,0)*$C$14</f>
        <v>11238.07395551941</v>
      </c>
      <c r="H1561" s="148"/>
      <c r="I1561" s="144"/>
      <c r="J1561" s="111">
        <f>+VLOOKUP(C1561,'[8]Resumen Peso'!$B$1:$D$65536,3,0)</f>
        <v>6977.5997540615235</v>
      </c>
      <c r="N1561" s="118"/>
      <c r="O1561" s="118"/>
      <c r="P1561" s="118"/>
      <c r="Q1561" s="118"/>
      <c r="R1561" s="118"/>
    </row>
    <row r="1562" spans="1:18" x14ac:dyDescent="0.2">
      <c r="A1562" s="114"/>
      <c r="B1562" s="139">
        <f t="shared" si="24"/>
        <v>1546</v>
      </c>
      <c r="C1562" s="115" t="s">
        <v>6617</v>
      </c>
      <c r="D1562" s="112" t="str">
        <f>+"Torre de ángulo menor tipo A"&amp;IF(MID(C1562,3,3)="220","C",IF(MID(C1562,3,3)="138","S",""))&amp;IF(MID(C1562,10,1)="D",2,1)&amp;" (30°)Tipo A"&amp;IF(MID(C1562,3,3)="220","C",IF(MID(C1562,3,3)="138","S",""))&amp;IF(MID(C1562,10,1)="D",2,1)&amp;RIGHT(C1562,2)</f>
        <v>Torre de ángulo menor tipo AS2 (30°)Tipo AS2-3</v>
      </c>
      <c r="E1562" s="140" t="s">
        <v>5072</v>
      </c>
      <c r="F1562" s="141">
        <v>0</v>
      </c>
      <c r="G1562" s="142">
        <f>VLOOKUP(C1562,'[8]Resumen Peso'!$B$1:$D$65536,3,0)*$C$14</f>
        <v>12598.783634668112</v>
      </c>
      <c r="H1562" s="148"/>
      <c r="I1562" s="144"/>
      <c r="J1562" s="111">
        <f>+VLOOKUP(C1562,'[8]Resumen Peso'!$B$1:$D$65536,3,0)</f>
        <v>7822.4498200209173</v>
      </c>
      <c r="N1562" s="118"/>
      <c r="O1562" s="118"/>
      <c r="P1562" s="118"/>
      <c r="Q1562" s="118"/>
      <c r="R1562" s="118"/>
    </row>
    <row r="1563" spans="1:18" x14ac:dyDescent="0.2">
      <c r="A1563" s="114"/>
      <c r="B1563" s="139">
        <f t="shared" si="24"/>
        <v>1547</v>
      </c>
      <c r="C1563" s="115" t="s">
        <v>6618</v>
      </c>
      <c r="D1563" s="112" t="str">
        <f>+"Torre de ángulo menor tipo A"&amp;IF(MID(C1563,3,3)="220","C",IF(MID(C1563,3,3)="138","S",""))&amp;IF(MID(C1563,10,1)="D",2,1)&amp;" (30°)Tipo A"&amp;IF(MID(C1563,3,3)="220","C",IF(MID(C1563,3,3)="138","S",""))&amp;IF(MID(C1563,10,1)="D",2,1)&amp;RIGHT(C1563,2)</f>
        <v>Torre de ángulo menor tipo AS2 (30°)Tipo AS2±0</v>
      </c>
      <c r="E1563" s="140" t="s">
        <v>5072</v>
      </c>
      <c r="F1563" s="141">
        <v>0</v>
      </c>
      <c r="G1563" s="142">
        <f>VLOOKUP(C1563,'[8]Resumen Peso'!$B$1:$D$65536,3,0)*$C$14</f>
        <v>13983.111692195464</v>
      </c>
      <c r="H1563" s="148"/>
      <c r="I1563" s="144"/>
      <c r="J1563" s="111">
        <f>+VLOOKUP(C1563,'[8]Resumen Peso'!$B$1:$D$65536,3,0)</f>
        <v>8681.9642841519617</v>
      </c>
      <c r="N1563" s="118"/>
      <c r="O1563" s="118"/>
      <c r="P1563" s="118"/>
      <c r="Q1563" s="118"/>
      <c r="R1563" s="118"/>
    </row>
    <row r="1564" spans="1:18" x14ac:dyDescent="0.2">
      <c r="A1564" s="114"/>
      <c r="B1564" s="139">
        <f t="shared" si="24"/>
        <v>1548</v>
      </c>
      <c r="C1564" s="115" t="s">
        <v>6619</v>
      </c>
      <c r="D1564" s="112" t="str">
        <f>+"Torre de ángulo menor tipo A"&amp;IF(MID(C1564,3,3)="220","C",IF(MID(C1564,3,3)="138","S",""))&amp;IF(MID(C1564,10,1)="D",2,1)&amp;" (30°)Tipo A"&amp;IF(MID(C1564,3,3)="220","C",IF(MID(C1564,3,3)="138","S",""))&amp;IF(MID(C1564,10,1)="D",2,1)&amp;RIGHT(C1564,2)</f>
        <v>Torre de ángulo menor tipo AS2 (30°)Tipo AS2+3</v>
      </c>
      <c r="E1564" s="140" t="s">
        <v>5072</v>
      </c>
      <c r="F1564" s="141">
        <v>0</v>
      </c>
      <c r="G1564" s="142">
        <f>VLOOKUP(C1564,'[8]Resumen Peso'!$B$1:$D$65536,3,0)*$C$14</f>
        <v>15367.439749722813</v>
      </c>
      <c r="H1564" s="148"/>
      <c r="I1564" s="144"/>
      <c r="J1564" s="111">
        <f>+VLOOKUP(C1564,'[8]Resumen Peso'!$B$1:$D$65536,3,0)</f>
        <v>9541.4787482830052</v>
      </c>
      <c r="N1564" s="118"/>
      <c r="O1564" s="118"/>
      <c r="P1564" s="118"/>
      <c r="Q1564" s="118"/>
      <c r="R1564" s="118"/>
    </row>
    <row r="1565" spans="1:18" x14ac:dyDescent="0.2">
      <c r="A1565" s="114"/>
      <c r="B1565" s="139">
        <f t="shared" si="24"/>
        <v>1549</v>
      </c>
      <c r="C1565" s="115" t="s">
        <v>6620</v>
      </c>
      <c r="D1565" s="112" t="str">
        <f>+"Torre de ángulo mayor tipo B"&amp;IF(MID(C1565,3,3)="220","C",IF(MID(C1565,3,3)="138","S",""))&amp;IF(MID(C1565,10,1)="D",2,1)&amp;" (65°)Tipo B"&amp;IF(MID(C1565,3,3)="220","C",IF(MID(C1565,3,3)="138","S",""))&amp;IF(MID(C1565,10,1)="D",2,1)&amp;RIGHT(C1565,2)</f>
        <v>Torre de ángulo mayor tipo BS2 (65°)Tipo BS2-3</v>
      </c>
      <c r="E1565" s="140" t="s">
        <v>5072</v>
      </c>
      <c r="F1565" s="141">
        <v>0</v>
      </c>
      <c r="G1565" s="142">
        <f>VLOOKUP(C1565,'[8]Resumen Peso'!$B$1:$D$65536,3,0)*$C$14</f>
        <v>17001.953641646927</v>
      </c>
      <c r="H1565" s="148"/>
      <c r="I1565" s="144"/>
      <c r="J1565" s="111">
        <f>+VLOOKUP(C1565,'[8]Resumen Peso'!$B$1:$D$65536,3,0)</f>
        <v>10556.330917386098</v>
      </c>
      <c r="N1565" s="118"/>
      <c r="O1565" s="118"/>
      <c r="P1565" s="118"/>
      <c r="Q1565" s="118"/>
      <c r="R1565" s="118"/>
    </row>
    <row r="1566" spans="1:18" x14ac:dyDescent="0.2">
      <c r="A1566" s="114"/>
      <c r="B1566" s="139">
        <f t="shared" si="24"/>
        <v>1550</v>
      </c>
      <c r="C1566" s="115" t="s">
        <v>6621</v>
      </c>
      <c r="D1566" s="112" t="str">
        <f>+"Torre de ángulo mayor tipo B"&amp;IF(MID(C1566,3,3)="220","C",IF(MID(C1566,3,3)="138","S",""))&amp;IF(MID(C1566,10,1)="D",2,1)&amp;" (65°)Tipo B"&amp;IF(MID(C1566,3,3)="220","C",IF(MID(C1566,3,3)="138","S",""))&amp;IF(MID(C1566,10,1)="D",2,1)&amp;RIGHT(C1566,2)</f>
        <v>Torre de ángulo mayor tipo BS2 (65°)Tipo BS2±0</v>
      </c>
      <c r="E1566" s="140" t="s">
        <v>5072</v>
      </c>
      <c r="F1566" s="141">
        <v>0</v>
      </c>
      <c r="G1566" s="142">
        <f>VLOOKUP(C1566,'[8]Resumen Peso'!$B$1:$D$65536,3,0)*$C$14</f>
        <v>18933.133231232659</v>
      </c>
      <c r="H1566" s="148"/>
      <c r="I1566" s="144"/>
      <c r="J1566" s="111">
        <f>+VLOOKUP(C1566,'[8]Resumen Peso'!$B$1:$D$65536,3,0)</f>
        <v>11755.379640741758</v>
      </c>
      <c r="N1566" s="118"/>
      <c r="O1566" s="118"/>
      <c r="P1566" s="118"/>
      <c r="Q1566" s="118"/>
      <c r="R1566" s="118"/>
    </row>
    <row r="1567" spans="1:18" x14ac:dyDescent="0.2">
      <c r="A1567" s="114"/>
      <c r="B1567" s="139">
        <f t="shared" si="24"/>
        <v>1551</v>
      </c>
      <c r="C1567" s="115" t="s">
        <v>6622</v>
      </c>
      <c r="D1567" s="112" t="str">
        <f>+"Torre de ángulo mayor tipo B"&amp;IF(MID(C1567,3,3)="220","C",IF(MID(C1567,3,3)="138","S",""))&amp;IF(MID(C1567,10,1)="D",2,1)&amp;" (65°)Tipo B"&amp;IF(MID(C1567,3,3)="220","C",IF(MID(C1567,3,3)="138","S",""))&amp;IF(MID(C1567,10,1)="D",2,1)&amp;RIGHT(C1567,2)</f>
        <v>Torre de ángulo mayor tipo BS2 (65°)Tipo BS2+3</v>
      </c>
      <c r="E1567" s="140" t="s">
        <v>5072</v>
      </c>
      <c r="F1567" s="141">
        <v>0</v>
      </c>
      <c r="G1567" s="142">
        <f>VLOOKUP(C1567,'[8]Resumen Peso'!$B$1:$D$65536,3,0)*$C$14</f>
        <v>21205.109218980582</v>
      </c>
      <c r="H1567" s="148"/>
      <c r="I1567" s="144"/>
      <c r="J1567" s="111">
        <f>+VLOOKUP(C1567,'[8]Resumen Peso'!$B$1:$D$65536,3,0)</f>
        <v>13166.02519763077</v>
      </c>
      <c r="N1567" s="118"/>
      <c r="O1567" s="118"/>
      <c r="P1567" s="118"/>
      <c r="Q1567" s="118"/>
      <c r="R1567" s="118"/>
    </row>
    <row r="1568" spans="1:18" x14ac:dyDescent="0.2">
      <c r="A1568" s="114"/>
      <c r="B1568" s="139">
        <f t="shared" si="24"/>
        <v>1552</v>
      </c>
      <c r="C1568" s="115" t="s">
        <v>6623</v>
      </c>
      <c r="D1568" s="112" t="str">
        <f>+"Torre de anclaje, retención intermedia y terminal (15°) Tipo R"&amp;IF(MID(C1568,3,3)="220","C",IF(MID(C1568,3,3)="138","S",""))&amp;IF(MID(C1568,10,1)="D",2,1)&amp;RIGHT(C1568,2)</f>
        <v>Torre de anclaje, retención intermedia y terminal (15°) Tipo RS2-3</v>
      </c>
      <c r="E1568" s="140" t="s">
        <v>5072</v>
      </c>
      <c r="F1568" s="141">
        <v>0</v>
      </c>
      <c r="G1568" s="142">
        <f>VLOOKUP(C1568,'[8]Resumen Peso'!$B$1:$D$65536,3,0)*$C$14</f>
        <v>21891.11343534783</v>
      </c>
      <c r="H1568" s="148"/>
      <c r="I1568" s="144"/>
      <c r="J1568" s="111">
        <f>+VLOOKUP(C1568,'[8]Resumen Peso'!$B$1:$D$65536,3,0)</f>
        <v>13591.957868153764</v>
      </c>
      <c r="N1568" s="118"/>
      <c r="O1568" s="118"/>
      <c r="P1568" s="118"/>
      <c r="Q1568" s="118"/>
      <c r="R1568" s="118"/>
    </row>
    <row r="1569" spans="1:18" x14ac:dyDescent="0.2">
      <c r="A1569" s="114"/>
      <c r="B1569" s="139">
        <f t="shared" si="24"/>
        <v>1553</v>
      </c>
      <c r="C1569" s="115" t="s">
        <v>6624</v>
      </c>
      <c r="D1569" s="112" t="str">
        <f>+"Torre de anclaje, retención intermedia y terminal (15°) Tipo R"&amp;IF(MID(C1569,3,3)="220","C",IF(MID(C1569,3,3)="138","S",""))&amp;IF(MID(C1569,10,1)="D",2,1)&amp;RIGHT(C1569,2)</f>
        <v>Torre de anclaje, retención intermedia y terminal (15°) Tipo RS2±0</v>
      </c>
      <c r="E1569" s="140" t="s">
        <v>5072</v>
      </c>
      <c r="F1569" s="141">
        <v>0</v>
      </c>
      <c r="G1569" s="142">
        <f>VLOOKUP(C1569,'[8]Resumen Peso'!$B$1:$D$65536,3,0)*$C$14</f>
        <v>24404.808735058898</v>
      </c>
      <c r="H1569" s="148"/>
      <c r="I1569" s="144"/>
      <c r="J1569" s="111">
        <f>+VLOOKUP(C1569,'[8]Resumen Peso'!$B$1:$D$65536,3,0)</f>
        <v>15152.684356916125</v>
      </c>
      <c r="N1569" s="118"/>
      <c r="O1569" s="118"/>
      <c r="P1569" s="118"/>
      <c r="Q1569" s="118"/>
      <c r="R1569" s="118"/>
    </row>
    <row r="1570" spans="1:18" x14ac:dyDescent="0.2">
      <c r="A1570" s="114"/>
      <c r="B1570" s="139">
        <f t="shared" si="24"/>
        <v>1554</v>
      </c>
      <c r="C1570" s="115" t="s">
        <v>6625</v>
      </c>
      <c r="D1570" s="112" t="str">
        <f>+"Torre de anclaje, retención intermedia y terminal (15°) Tipo R"&amp;IF(MID(C1570,3,3)="220","C",IF(MID(C1570,3,3)="138","S",""))&amp;IF(MID(C1570,10,1)="D",2,1)&amp;RIGHT(C1570,2)</f>
        <v>Torre de anclaje, retención intermedia y terminal (15°) Tipo RS2+3</v>
      </c>
      <c r="E1570" s="140" t="s">
        <v>5072</v>
      </c>
      <c r="F1570" s="141">
        <v>0</v>
      </c>
      <c r="G1570" s="142">
        <f>VLOOKUP(C1570,'[8]Resumen Peso'!$B$1:$D$65536,3,0)*$C$14</f>
        <v>26918.504034769965</v>
      </c>
      <c r="H1570" s="148"/>
      <c r="I1570" s="144"/>
      <c r="J1570" s="111">
        <f>+VLOOKUP(C1570,'[8]Resumen Peso'!$B$1:$D$65536,3,0)</f>
        <v>16713.410845678485</v>
      </c>
      <c r="N1570" s="118"/>
      <c r="O1570" s="118"/>
      <c r="P1570" s="118"/>
      <c r="Q1570" s="118"/>
      <c r="R1570" s="118"/>
    </row>
    <row r="1571" spans="1:18" x14ac:dyDescent="0.2">
      <c r="A1571" s="114"/>
      <c r="B1571" s="139">
        <f t="shared" si="24"/>
        <v>1555</v>
      </c>
      <c r="C1571" s="115" t="s">
        <v>6626</v>
      </c>
      <c r="D1571" s="112" t="str">
        <f>+"Torre de suspensión tipo S"&amp;IF(MID(C1571,3,3)="220","C",IF(MID(C1571,3,3)="138","S",""))&amp;IF(MID(C1571,10,1)="D",2,1)&amp;" (5°)Tipo S"&amp;IF(MID(C1571,3,3)="220","C",IF(MID(C1571,3,3)="138","S",""))&amp;IF(MID(C1571,10,1)="D",2,1)&amp;RIGHT(C1571,2)</f>
        <v>Torre de suspensión tipo SS2 (5°)Tipo SS2-6</v>
      </c>
      <c r="E1571" s="140" t="s">
        <v>5072</v>
      </c>
      <c r="F1571" s="141">
        <v>0</v>
      </c>
      <c r="G1571" s="142">
        <f>VLOOKUP(C1571,'[8]Resumen Peso'!$B$1:$D$65536,3,0)*$C$14</f>
        <v>6765.3050148844668</v>
      </c>
      <c r="H1571" s="148"/>
      <c r="I1571" s="144"/>
      <c r="J1571" s="111">
        <f>+VLOOKUP(C1571,'[8]Resumen Peso'!$B$1:$D$65536,3,0)</f>
        <v>4200.5054242257174</v>
      </c>
      <c r="N1571" s="118"/>
      <c r="O1571" s="118"/>
      <c r="P1571" s="118"/>
      <c r="Q1571" s="118"/>
      <c r="R1571" s="118"/>
    </row>
    <row r="1572" spans="1:18" x14ac:dyDescent="0.2">
      <c r="A1572" s="114"/>
      <c r="B1572" s="139">
        <f t="shared" si="24"/>
        <v>1556</v>
      </c>
      <c r="C1572" s="115" t="s">
        <v>6627</v>
      </c>
      <c r="D1572" s="112" t="str">
        <f>+"Torre de suspensión tipo S"&amp;IF(MID(C1572,3,3)="220","C",IF(MID(C1572,3,3)="138","S",""))&amp;IF(MID(C1572,10,1)="D",2,1)&amp;" (5°)Tipo S"&amp;IF(MID(C1572,3,3)="220","C",IF(MID(C1572,3,3)="138","S",""))&amp;IF(MID(C1572,10,1)="D",2,1)&amp;RIGHT(C1572,2)</f>
        <v>Torre de suspensión tipo SS2 (5°)Tipo SS2-3</v>
      </c>
      <c r="E1572" s="140" t="s">
        <v>5072</v>
      </c>
      <c r="F1572" s="141">
        <v>0</v>
      </c>
      <c r="G1572" s="142">
        <f>VLOOKUP(C1572,'[8]Resumen Peso'!$B$1:$D$65536,3,0)*$C$14</f>
        <v>7740.4841161290733</v>
      </c>
      <c r="H1572" s="148"/>
      <c r="I1572" s="144"/>
      <c r="J1572" s="111">
        <f>+VLOOKUP(C1572,'[8]Resumen Peso'!$B$1:$D$65536,3,0)</f>
        <v>4805.9836835735678</v>
      </c>
      <c r="N1572" s="118"/>
      <c r="O1572" s="118"/>
      <c r="P1572" s="118"/>
      <c r="Q1572" s="118"/>
      <c r="R1572" s="118"/>
    </row>
    <row r="1573" spans="1:18" x14ac:dyDescent="0.2">
      <c r="A1573" s="114"/>
      <c r="B1573" s="139">
        <f t="shared" si="24"/>
        <v>1557</v>
      </c>
      <c r="C1573" s="115" t="s">
        <v>6628</v>
      </c>
      <c r="D1573" s="112" t="str">
        <f>+"Torre de suspensión tipo S"&amp;IF(MID(C1573,3,3)="220","C",IF(MID(C1573,3,3)="138","S",""))&amp;IF(MID(C1573,10,1)="D",2,1)&amp;" (5°)Tipo S"&amp;IF(MID(C1573,3,3)="220","C",IF(MID(C1573,3,3)="138","S",""))&amp;IF(MID(C1573,10,1)="D",2,1)&amp;RIGHT(C1573,2)</f>
        <v>Torre de suspensión tipo SS2 (5°)Tipo SS2±0</v>
      </c>
      <c r="E1573" s="140" t="s">
        <v>5072</v>
      </c>
      <c r="F1573" s="141">
        <v>0</v>
      </c>
      <c r="G1573" s="142">
        <f>VLOOKUP(C1573,'[8]Resumen Peso'!$B$1:$D$65536,3,0)*$C$14</f>
        <v>8706.9562611125693</v>
      </c>
      <c r="H1573" s="148"/>
      <c r="I1573" s="144"/>
      <c r="J1573" s="111">
        <f>+VLOOKUP(C1573,'[8]Resumen Peso'!$B$1:$D$65536,3,0)</f>
        <v>5406.0558870343848</v>
      </c>
      <c r="N1573" s="118"/>
      <c r="O1573" s="118"/>
      <c r="P1573" s="118"/>
      <c r="Q1573" s="118"/>
      <c r="R1573" s="118"/>
    </row>
    <row r="1574" spans="1:18" x14ac:dyDescent="0.2">
      <c r="A1574" s="114"/>
      <c r="B1574" s="139">
        <f t="shared" si="24"/>
        <v>1558</v>
      </c>
      <c r="C1574" s="115" t="s">
        <v>6629</v>
      </c>
      <c r="D1574" s="112" t="str">
        <f>+"Torre de suspensión tipo S"&amp;IF(MID(C1574,3,3)="220","C",IF(MID(C1574,3,3)="138","S",""))&amp;IF(MID(C1574,10,1)="D",2,1)&amp;" (5°)Tipo S"&amp;IF(MID(C1574,3,3)="220","C",IF(MID(C1574,3,3)="138","S",""))&amp;IF(MID(C1574,10,1)="D",2,1)&amp;RIGHT(C1574,2)</f>
        <v>Torre de suspensión tipo SS2 (5°)Tipo SS2+3</v>
      </c>
      <c r="E1574" s="140" t="s">
        <v>5072</v>
      </c>
      <c r="F1574" s="141">
        <v>0</v>
      </c>
      <c r="G1574" s="142">
        <f>VLOOKUP(C1574,'[8]Resumen Peso'!$B$1:$D$65536,3,0)*$C$14</f>
        <v>9664.7214498349531</v>
      </c>
      <c r="H1574" s="148"/>
      <c r="I1574" s="144"/>
      <c r="J1574" s="111">
        <f>+VLOOKUP(C1574,'[8]Resumen Peso'!$B$1:$D$65536,3,0)</f>
        <v>6000.7220346081676</v>
      </c>
      <c r="N1574" s="118"/>
      <c r="O1574" s="118"/>
      <c r="P1574" s="118"/>
      <c r="Q1574" s="118"/>
      <c r="R1574" s="118"/>
    </row>
    <row r="1575" spans="1:18" x14ac:dyDescent="0.2">
      <c r="A1575" s="114"/>
      <c r="B1575" s="139">
        <f t="shared" si="24"/>
        <v>1559</v>
      </c>
      <c r="C1575" s="115" t="s">
        <v>6630</v>
      </c>
      <c r="D1575" s="112" t="str">
        <f>+"Torre de suspensión tipo S"&amp;IF(MID(C1575,3,3)="220","C",IF(MID(C1575,3,3)="138","S",""))&amp;IF(MID(C1575,10,1)="D",2,1)&amp;" (5°)Tipo S"&amp;IF(MID(C1575,3,3)="220","C",IF(MID(C1575,3,3)="138","S",""))&amp;IF(MID(C1575,10,1)="D",2,1)&amp;RIGHT(C1575,2)</f>
        <v>Torre de suspensión tipo SS2 (5°)Tipo SS2+6</v>
      </c>
      <c r="E1575" s="140" t="s">
        <v>5072</v>
      </c>
      <c r="F1575" s="141">
        <v>0</v>
      </c>
      <c r="G1575" s="142">
        <f>VLOOKUP(C1575,'[8]Resumen Peso'!$B$1:$D$65536,3,0)*$C$14</f>
        <v>10622.486638557335</v>
      </c>
      <c r="H1575" s="148"/>
      <c r="I1575" s="144"/>
      <c r="J1575" s="111">
        <f>+VLOOKUP(C1575,'[8]Resumen Peso'!$B$1:$D$65536,3,0)</f>
        <v>6595.3881821819496</v>
      </c>
      <c r="N1575" s="118"/>
      <c r="O1575" s="118"/>
      <c r="P1575" s="118"/>
      <c r="Q1575" s="118"/>
      <c r="R1575" s="118"/>
    </row>
    <row r="1576" spans="1:18" x14ac:dyDescent="0.2">
      <c r="A1576" s="114"/>
      <c r="B1576" s="139">
        <f t="shared" si="24"/>
        <v>1560</v>
      </c>
      <c r="C1576" s="115" t="s">
        <v>6631</v>
      </c>
      <c r="D1576" s="112" t="str">
        <f>+"Torre de ángulo menor tipo A"&amp;IF(MID(C1576,3,3)="220","C",IF(MID(C1576,3,3)="138","S",""))&amp;IF(MID(C1576,10,1)="D",2,1)&amp;" (30°)Tipo A"&amp;IF(MID(C1576,3,3)="220","C",IF(MID(C1576,3,3)="138","S",""))&amp;IF(MID(C1576,10,1)="D",2,1)&amp;RIGHT(C1576,2)</f>
        <v>Torre de ángulo menor tipo AS2 (30°)Tipo AS2-3</v>
      </c>
      <c r="E1576" s="140" t="s">
        <v>5072</v>
      </c>
      <c r="F1576" s="141">
        <v>0</v>
      </c>
      <c r="G1576" s="142">
        <f>VLOOKUP(C1576,'[8]Resumen Peso'!$B$1:$D$65536,3,0)*$C$14</f>
        <v>11908.660803536361</v>
      </c>
      <c r="H1576" s="148"/>
      <c r="I1576" s="144"/>
      <c r="J1576" s="111">
        <f>+VLOOKUP(C1576,'[8]Resumen Peso'!$B$1:$D$65536,3,0)</f>
        <v>7393.9599457028953</v>
      </c>
      <c r="N1576" s="118"/>
      <c r="O1576" s="118"/>
      <c r="P1576" s="118"/>
      <c r="Q1576" s="118"/>
      <c r="R1576" s="118"/>
    </row>
    <row r="1577" spans="1:18" x14ac:dyDescent="0.2">
      <c r="A1577" s="114"/>
      <c r="B1577" s="139">
        <f t="shared" si="24"/>
        <v>1561</v>
      </c>
      <c r="C1577" s="115" t="s">
        <v>6632</v>
      </c>
      <c r="D1577" s="112" t="str">
        <f>+"Torre de ángulo menor tipo A"&amp;IF(MID(C1577,3,3)="220","C",IF(MID(C1577,3,3)="138","S",""))&amp;IF(MID(C1577,10,1)="D",2,1)&amp;" (30°)Tipo A"&amp;IF(MID(C1577,3,3)="220","C",IF(MID(C1577,3,3)="138","S",""))&amp;IF(MID(C1577,10,1)="D",2,1)&amp;RIGHT(C1577,2)</f>
        <v>Torre de ángulo menor tipo AS2 (30°)Tipo AS2±0</v>
      </c>
      <c r="E1577" s="140" t="s">
        <v>5072</v>
      </c>
      <c r="F1577" s="141">
        <v>0</v>
      </c>
      <c r="G1577" s="142">
        <f>VLOOKUP(C1577,'[8]Resumen Peso'!$B$1:$D$65536,3,0)*$C$14</f>
        <v>13217.159604368881</v>
      </c>
      <c r="H1577" s="148"/>
      <c r="I1577" s="144"/>
      <c r="J1577" s="111">
        <f>+VLOOKUP(C1577,'[8]Resumen Peso'!$B$1:$D$65536,3,0)</f>
        <v>8206.3928365181964</v>
      </c>
      <c r="N1577" s="118"/>
      <c r="O1577" s="118"/>
      <c r="P1577" s="118"/>
      <c r="Q1577" s="118"/>
      <c r="R1577" s="118"/>
    </row>
    <row r="1578" spans="1:18" x14ac:dyDescent="0.2">
      <c r="A1578" s="114"/>
      <c r="B1578" s="139">
        <f t="shared" si="24"/>
        <v>1562</v>
      </c>
      <c r="C1578" s="115" t="s">
        <v>6633</v>
      </c>
      <c r="D1578" s="112" t="str">
        <f>+"Torre de ángulo menor tipo A"&amp;IF(MID(C1578,3,3)="220","C",IF(MID(C1578,3,3)="138","S",""))&amp;IF(MID(C1578,10,1)="D",2,1)&amp;" (30°)Tipo A"&amp;IF(MID(C1578,3,3)="220","C",IF(MID(C1578,3,3)="138","S",""))&amp;IF(MID(C1578,10,1)="D",2,1)&amp;RIGHT(C1578,2)</f>
        <v>Torre de ángulo menor tipo AS2 (30°)Tipo AS2+3</v>
      </c>
      <c r="E1578" s="140" t="s">
        <v>5072</v>
      </c>
      <c r="F1578" s="141">
        <v>0</v>
      </c>
      <c r="G1578" s="142">
        <f>VLOOKUP(C1578,'[8]Resumen Peso'!$B$1:$D$65536,3,0)*$C$14</f>
        <v>14525.6584052014</v>
      </c>
      <c r="H1578" s="148"/>
      <c r="I1578" s="144"/>
      <c r="J1578" s="111">
        <f>+VLOOKUP(C1578,'[8]Resumen Peso'!$B$1:$D$65536,3,0)</f>
        <v>9018.8257273334984</v>
      </c>
      <c r="N1578" s="118"/>
      <c r="O1578" s="118"/>
      <c r="P1578" s="118"/>
      <c r="Q1578" s="118"/>
      <c r="R1578" s="118"/>
    </row>
    <row r="1579" spans="1:18" x14ac:dyDescent="0.2">
      <c r="A1579" s="114"/>
      <c r="B1579" s="139">
        <f t="shared" si="24"/>
        <v>1563</v>
      </c>
      <c r="C1579" s="115" t="s">
        <v>6634</v>
      </c>
      <c r="D1579" s="112" t="str">
        <f>+"Torre de ángulo mayor tipo B"&amp;IF(MID(C1579,3,3)="220","C",IF(MID(C1579,3,3)="138","S",""))&amp;IF(MID(C1579,10,1)="D",2,1)&amp;" (65°)Tipo B"&amp;IF(MID(C1579,3,3)="220","C",IF(MID(C1579,3,3)="138","S",""))&amp;IF(MID(C1579,10,1)="D",2,1)&amp;RIGHT(C1579,2)</f>
        <v>Torre de ángulo mayor tipo BS2 (65°)Tipo BS2-3</v>
      </c>
      <c r="E1579" s="140" t="s">
        <v>5072</v>
      </c>
      <c r="F1579" s="141">
        <v>0</v>
      </c>
      <c r="G1579" s="142">
        <f>VLOOKUP(C1579,'[8]Resumen Peso'!$B$1:$D$65536,3,0)*$C$14</f>
        <v>16070.638625675288</v>
      </c>
      <c r="H1579" s="148"/>
      <c r="I1579" s="144"/>
      <c r="J1579" s="111">
        <f>+VLOOKUP(C1579,'[8]Resumen Peso'!$B$1:$D$65536,3,0)</f>
        <v>9978.0873987797841</v>
      </c>
      <c r="N1579" s="118"/>
      <c r="O1579" s="118"/>
      <c r="P1579" s="118"/>
      <c r="Q1579" s="118"/>
      <c r="R1579" s="118"/>
    </row>
    <row r="1580" spans="1:18" x14ac:dyDescent="0.2">
      <c r="A1580" s="114"/>
      <c r="B1580" s="139">
        <f t="shared" si="24"/>
        <v>1564</v>
      </c>
      <c r="C1580" s="115" t="s">
        <v>6635</v>
      </c>
      <c r="D1580" s="112" t="str">
        <f>+"Torre de ángulo mayor tipo B"&amp;IF(MID(C1580,3,3)="220","C",IF(MID(C1580,3,3)="138","S",""))&amp;IF(MID(C1580,10,1)="D",2,1)&amp;" (65°)Tipo B"&amp;IF(MID(C1580,3,3)="220","C",IF(MID(C1580,3,3)="138","S",""))&amp;IF(MID(C1580,10,1)="D",2,1)&amp;RIGHT(C1580,2)</f>
        <v>Torre de ángulo mayor tipo BS2 (65°)Tipo BS2±0</v>
      </c>
      <c r="E1580" s="140" t="s">
        <v>5072</v>
      </c>
      <c r="F1580" s="141">
        <v>0</v>
      </c>
      <c r="G1580" s="142">
        <f>VLOOKUP(C1580,'[8]Resumen Peso'!$B$1:$D$65536,3,0)*$C$14</f>
        <v>17896.034104315466</v>
      </c>
      <c r="H1580" s="148"/>
      <c r="I1580" s="144"/>
      <c r="J1580" s="111">
        <f>+VLOOKUP(C1580,'[8]Resumen Peso'!$B$1:$D$65536,3,0)</f>
        <v>11111.455900645638</v>
      </c>
      <c r="N1580" s="118"/>
      <c r="O1580" s="118"/>
      <c r="P1580" s="118"/>
      <c r="Q1580" s="118"/>
      <c r="R1580" s="118"/>
    </row>
    <row r="1581" spans="1:18" x14ac:dyDescent="0.2">
      <c r="A1581" s="114"/>
      <c r="B1581" s="139">
        <f t="shared" si="24"/>
        <v>1565</v>
      </c>
      <c r="C1581" s="115" t="s">
        <v>6636</v>
      </c>
      <c r="D1581" s="112" t="str">
        <f>+"Torre de ángulo mayor tipo B"&amp;IF(MID(C1581,3,3)="220","C",IF(MID(C1581,3,3)="138","S",""))&amp;IF(MID(C1581,10,1)="D",2,1)&amp;" (65°)Tipo B"&amp;IF(MID(C1581,3,3)="220","C",IF(MID(C1581,3,3)="138","S",""))&amp;IF(MID(C1581,10,1)="D",2,1)&amp;RIGHT(C1581,2)</f>
        <v>Torre de ángulo mayor tipo BS2 (65°)Tipo BS2+3</v>
      </c>
      <c r="E1581" s="140" t="s">
        <v>5072</v>
      </c>
      <c r="F1581" s="141">
        <v>0</v>
      </c>
      <c r="G1581" s="142">
        <f>VLOOKUP(C1581,'[8]Resumen Peso'!$B$1:$D$65536,3,0)*$C$14</f>
        <v>20043.558196833321</v>
      </c>
      <c r="H1581" s="148"/>
      <c r="I1581" s="144"/>
      <c r="J1581" s="111">
        <f>+VLOOKUP(C1581,'[8]Resumen Peso'!$B$1:$D$65536,3,0)</f>
        <v>12444.830608723116</v>
      </c>
      <c r="N1581" s="118"/>
      <c r="O1581" s="118"/>
      <c r="P1581" s="118"/>
      <c r="Q1581" s="118"/>
      <c r="R1581" s="118"/>
    </row>
    <row r="1582" spans="1:18" x14ac:dyDescent="0.2">
      <c r="A1582" s="114"/>
      <c r="B1582" s="139">
        <f t="shared" si="24"/>
        <v>1566</v>
      </c>
      <c r="C1582" s="115" t="s">
        <v>6637</v>
      </c>
      <c r="D1582" s="112" t="str">
        <f>+"Torre de anclaje, retención intermedia y terminal (15°) Tipo R"&amp;IF(MID(C1582,3,3)="220","C",IF(MID(C1582,3,3)="138","S",""))&amp;IF(MID(C1582,10,1)="D",2,1)&amp;RIGHT(C1582,2)</f>
        <v>Torre de anclaje, retención intermedia y terminal (15°) Tipo RS2-3</v>
      </c>
      <c r="E1582" s="140" t="s">
        <v>5072</v>
      </c>
      <c r="F1582" s="141">
        <v>0</v>
      </c>
      <c r="G1582" s="142">
        <f>VLOOKUP(C1582,'[8]Resumen Peso'!$B$1:$D$65536,3,0)*$C$14</f>
        <v>20691.985200534982</v>
      </c>
      <c r="H1582" s="148"/>
      <c r="I1582" s="144"/>
      <c r="J1582" s="111">
        <f>+VLOOKUP(C1582,'[8]Resumen Peso'!$B$1:$D$65536,3,0)</f>
        <v>12847.431990371208</v>
      </c>
      <c r="N1582" s="118"/>
      <c r="O1582" s="118"/>
      <c r="P1582" s="118"/>
      <c r="Q1582" s="118"/>
      <c r="R1582" s="118"/>
    </row>
    <row r="1583" spans="1:18" x14ac:dyDescent="0.2">
      <c r="A1583" s="114"/>
      <c r="B1583" s="139">
        <f t="shared" si="24"/>
        <v>1567</v>
      </c>
      <c r="C1583" s="115" t="s">
        <v>6638</v>
      </c>
      <c r="D1583" s="112" t="str">
        <f>+"Torre de anclaje, retención intermedia y terminal (15°) Tipo R"&amp;IF(MID(C1583,3,3)="220","C",IF(MID(C1583,3,3)="138","S",""))&amp;IF(MID(C1583,10,1)="D",2,1)&amp;RIGHT(C1583,2)</f>
        <v>Torre de anclaje, retención intermedia y terminal (15°) Tipo RS2±0</v>
      </c>
      <c r="E1583" s="140" t="s">
        <v>5072</v>
      </c>
      <c r="F1583" s="141">
        <v>0</v>
      </c>
      <c r="G1583" s="142">
        <f>VLOOKUP(C1583,'[8]Resumen Peso'!$B$1:$D$65536,3,0)*$C$14</f>
        <v>23067.987960462633</v>
      </c>
      <c r="H1583" s="148"/>
      <c r="I1583" s="144"/>
      <c r="J1583" s="111">
        <f>+VLOOKUP(C1583,'[8]Resumen Peso'!$B$1:$D$65536,3,0)</f>
        <v>14322.666655932228</v>
      </c>
      <c r="N1583" s="118"/>
      <c r="O1583" s="118"/>
      <c r="P1583" s="118"/>
      <c r="Q1583" s="118"/>
      <c r="R1583" s="118"/>
    </row>
    <row r="1584" spans="1:18" x14ac:dyDescent="0.2">
      <c r="A1584" s="114"/>
      <c r="B1584" s="139">
        <f t="shared" si="24"/>
        <v>1568</v>
      </c>
      <c r="C1584" s="115" t="s">
        <v>6639</v>
      </c>
      <c r="D1584" s="112" t="str">
        <f>+"Torre de anclaje, retención intermedia y terminal (15°) Tipo R"&amp;IF(MID(C1584,3,3)="220","C",IF(MID(C1584,3,3)="138","S",""))&amp;IF(MID(C1584,10,1)="D",2,1)&amp;RIGHT(C1584,2)</f>
        <v>Torre de anclaje, retención intermedia y terminal (15°) Tipo RS2+3</v>
      </c>
      <c r="E1584" s="140" t="s">
        <v>5072</v>
      </c>
      <c r="F1584" s="141">
        <v>0</v>
      </c>
      <c r="G1584" s="142">
        <f>VLOOKUP(C1584,'[8]Resumen Peso'!$B$1:$D$65536,3,0)*$C$14</f>
        <v>25443.990720390284</v>
      </c>
      <c r="H1584" s="148"/>
      <c r="I1584" s="144"/>
      <c r="J1584" s="111">
        <f>+VLOOKUP(C1584,'[8]Resumen Peso'!$B$1:$D$65536,3,0)</f>
        <v>15797.901321493247</v>
      </c>
      <c r="N1584" s="118"/>
      <c r="O1584" s="118"/>
      <c r="P1584" s="118"/>
      <c r="Q1584" s="118"/>
      <c r="R1584" s="118"/>
    </row>
    <row r="1585" spans="1:18" x14ac:dyDescent="0.2">
      <c r="A1585" s="114"/>
      <c r="B1585" s="139">
        <f t="shared" si="24"/>
        <v>1569</v>
      </c>
      <c r="C1585" s="115" t="s">
        <v>6640</v>
      </c>
      <c r="D1585" s="112" t="str">
        <f>+"Torre de suspensión tipo S"&amp;IF(MID(C1585,3,3)="220","C",IF(MID(C1585,3,3)="138","S",""))&amp;IF(MID(C1585,10,1)="D",2,1)&amp;" (5°)Tipo S"&amp;IF(MID(C1585,3,3)="220","C",IF(MID(C1585,3,3)="138","S",""))&amp;IF(MID(C1585,10,1)="D",2,1)&amp;RIGHT(C1585,2)</f>
        <v>Torre de suspensión tipo SS1 (5°)Tipo SS1-6</v>
      </c>
      <c r="E1585" s="140" t="s">
        <v>5072</v>
      </c>
      <c r="F1585" s="141">
        <v>0</v>
      </c>
      <c r="G1585" s="142">
        <f>VLOOKUP(C1585,'[8]Resumen Peso'!$B$1:$D$65536,3,0)*$C$14</f>
        <v>6342.3892658041104</v>
      </c>
      <c r="H1585" s="148"/>
      <c r="I1585" s="144"/>
      <c r="J1585" s="111">
        <f>+VLOOKUP(C1585,'[8]Resumen Peso'!$B$1:$D$65536,3,0)</f>
        <v>3937.921565243144</v>
      </c>
      <c r="N1585" s="118"/>
      <c r="O1585" s="118"/>
      <c r="P1585" s="118"/>
      <c r="Q1585" s="118"/>
      <c r="R1585" s="118"/>
    </row>
    <row r="1586" spans="1:18" x14ac:dyDescent="0.2">
      <c r="A1586" s="114"/>
      <c r="B1586" s="139">
        <f t="shared" si="24"/>
        <v>1570</v>
      </c>
      <c r="C1586" s="115" t="s">
        <v>6641</v>
      </c>
      <c r="D1586" s="112" t="str">
        <f>+"Torre de suspensión tipo S"&amp;IF(MID(C1586,3,3)="220","C",IF(MID(C1586,3,3)="138","S",""))&amp;IF(MID(C1586,10,1)="D",2,1)&amp;" (5°)Tipo S"&amp;IF(MID(C1586,3,3)="220","C",IF(MID(C1586,3,3)="138","S",""))&amp;IF(MID(C1586,10,1)="D",2,1)&amp;RIGHT(C1586,2)</f>
        <v>Torre de suspensión tipo SS1 (5°)Tipo SS1-3</v>
      </c>
      <c r="E1586" s="140" t="s">
        <v>5072</v>
      </c>
      <c r="F1586" s="141">
        <v>0</v>
      </c>
      <c r="G1586" s="142">
        <f>VLOOKUP(C1586,'[8]Resumen Peso'!$B$1:$D$65536,3,0)*$C$14</f>
        <v>7256.6075383524503</v>
      </c>
      <c r="H1586" s="148"/>
      <c r="I1586" s="144"/>
      <c r="J1586" s="111">
        <f>+VLOOKUP(C1586,'[8]Resumen Peso'!$B$1:$D$65536,3,0)</f>
        <v>4505.5498989718853</v>
      </c>
      <c r="N1586" s="118"/>
      <c r="O1586" s="118"/>
      <c r="P1586" s="118"/>
      <c r="Q1586" s="118"/>
      <c r="R1586" s="118"/>
    </row>
    <row r="1587" spans="1:18" x14ac:dyDescent="0.2">
      <c r="A1587" s="114"/>
      <c r="B1587" s="139">
        <f t="shared" si="24"/>
        <v>1571</v>
      </c>
      <c r="C1587" s="115" t="s">
        <v>6642</v>
      </c>
      <c r="D1587" s="112" t="str">
        <f>+"Torre de suspensión tipo S"&amp;IF(MID(C1587,3,3)="220","C",IF(MID(C1587,3,3)="138","S",""))&amp;IF(MID(C1587,10,1)="D",2,1)&amp;" (5°)Tipo S"&amp;IF(MID(C1587,3,3)="220","C",IF(MID(C1587,3,3)="138","S",""))&amp;IF(MID(C1587,10,1)="D",2,1)&amp;RIGHT(C1587,2)</f>
        <v>Torre de suspensión tipo SS1 (5°)Tipo SS1±0</v>
      </c>
      <c r="E1587" s="140" t="s">
        <v>5072</v>
      </c>
      <c r="F1587" s="141">
        <v>0</v>
      </c>
      <c r="G1587" s="142">
        <f>VLOOKUP(C1587,'[8]Resumen Peso'!$B$1:$D$65536,3,0)*$C$14</f>
        <v>8162.6631477530373</v>
      </c>
      <c r="H1587" s="148"/>
      <c r="I1587" s="144"/>
      <c r="J1587" s="111">
        <f>+VLOOKUP(C1587,'[8]Resumen Peso'!$B$1:$D$65536,3,0)</f>
        <v>5068.1101225780485</v>
      </c>
      <c r="N1587" s="118"/>
      <c r="O1587" s="118"/>
      <c r="P1587" s="118"/>
      <c r="Q1587" s="118"/>
      <c r="R1587" s="118"/>
    </row>
    <row r="1588" spans="1:18" x14ac:dyDescent="0.2">
      <c r="A1588" s="114"/>
      <c r="B1588" s="139">
        <f t="shared" si="24"/>
        <v>1572</v>
      </c>
      <c r="C1588" s="115" t="s">
        <v>6643</v>
      </c>
      <c r="D1588" s="112" t="str">
        <f>+"Torre de suspensión tipo S"&amp;IF(MID(C1588,3,3)="220","C",IF(MID(C1588,3,3)="138","S",""))&amp;IF(MID(C1588,10,1)="D",2,1)&amp;" (5°)Tipo S"&amp;IF(MID(C1588,3,3)="220","C",IF(MID(C1588,3,3)="138","S",""))&amp;IF(MID(C1588,10,1)="D",2,1)&amp;RIGHT(C1588,2)</f>
        <v>Torre de suspensión tipo SS1 (5°)Tipo SS1+3</v>
      </c>
      <c r="E1588" s="140" t="s">
        <v>5072</v>
      </c>
      <c r="F1588" s="141">
        <v>0</v>
      </c>
      <c r="G1588" s="142">
        <f>VLOOKUP(C1588,'[8]Resumen Peso'!$B$1:$D$65536,3,0)*$C$14</f>
        <v>9060.5560940058713</v>
      </c>
      <c r="H1588" s="148"/>
      <c r="I1588" s="144"/>
      <c r="J1588" s="111">
        <f>+VLOOKUP(C1588,'[8]Resumen Peso'!$B$1:$D$65536,3,0)</f>
        <v>5625.6022360616344</v>
      </c>
      <c r="N1588" s="118"/>
      <c r="O1588" s="118"/>
      <c r="P1588" s="118"/>
      <c r="Q1588" s="118"/>
      <c r="R1588" s="118"/>
    </row>
    <row r="1589" spans="1:18" x14ac:dyDescent="0.2">
      <c r="A1589" s="114"/>
      <c r="B1589" s="139">
        <f t="shared" si="24"/>
        <v>1573</v>
      </c>
      <c r="C1589" s="115" t="s">
        <v>6644</v>
      </c>
      <c r="D1589" s="112" t="str">
        <f>+"Torre de suspensión tipo S"&amp;IF(MID(C1589,3,3)="220","C",IF(MID(C1589,3,3)="138","S",""))&amp;IF(MID(C1589,10,1)="D",2,1)&amp;" (5°)Tipo S"&amp;IF(MID(C1589,3,3)="220","C",IF(MID(C1589,3,3)="138","S",""))&amp;IF(MID(C1589,10,1)="D",2,1)&amp;RIGHT(C1589,2)</f>
        <v>Torre de suspensión tipo SS1 (5°)Tipo SS1+6</v>
      </c>
      <c r="E1589" s="140" t="s">
        <v>5072</v>
      </c>
      <c r="F1589" s="141">
        <v>0</v>
      </c>
      <c r="G1589" s="142">
        <f>VLOOKUP(C1589,'[8]Resumen Peso'!$B$1:$D$65536,3,0)*$C$14</f>
        <v>9958.4490402587053</v>
      </c>
      <c r="H1589" s="148"/>
      <c r="I1589" s="144"/>
      <c r="J1589" s="111">
        <f>+VLOOKUP(C1589,'[8]Resumen Peso'!$B$1:$D$65536,3,0)</f>
        <v>6183.0943495452193</v>
      </c>
      <c r="N1589" s="118"/>
      <c r="O1589" s="118"/>
      <c r="P1589" s="118"/>
      <c r="Q1589" s="118"/>
      <c r="R1589" s="118"/>
    </row>
    <row r="1590" spans="1:18" x14ac:dyDescent="0.2">
      <c r="A1590" s="114"/>
      <c r="B1590" s="139">
        <f t="shared" si="24"/>
        <v>1574</v>
      </c>
      <c r="C1590" s="115" t="s">
        <v>6645</v>
      </c>
      <c r="D1590" s="112" t="str">
        <f>+"Torre de ángulo menor tipo A"&amp;IF(MID(C1590,3,3)="220","C",IF(MID(C1590,3,3)="138","S",""))&amp;IF(MID(C1590,10,1)="D",2,1)&amp;" (30°)Tipo A"&amp;IF(MID(C1590,3,3)="220","C",IF(MID(C1590,3,3)="138","S",""))&amp;IF(MID(C1590,10,1)="D",2,1)&amp;RIGHT(C1590,2)</f>
        <v>Torre de ángulo menor tipo AS1 (30°)Tipo AS1-3</v>
      </c>
      <c r="E1590" s="140" t="s">
        <v>5072</v>
      </c>
      <c r="F1590" s="141">
        <v>0</v>
      </c>
      <c r="G1590" s="142">
        <f>VLOOKUP(C1590,'[8]Resumen Peso'!$B$1:$D$65536,3,0)*$C$14</f>
        <v>11164.221315118488</v>
      </c>
      <c r="H1590" s="148"/>
      <c r="I1590" s="144"/>
      <c r="J1590" s="111">
        <f>+VLOOKUP(C1590,'[8]Resumen Peso'!$B$1:$D$65536,3,0)</f>
        <v>6931.7454406322031</v>
      </c>
      <c r="N1590" s="118"/>
      <c r="O1590" s="118"/>
      <c r="P1590" s="118"/>
      <c r="Q1590" s="118"/>
      <c r="R1590" s="118"/>
    </row>
    <row r="1591" spans="1:18" x14ac:dyDescent="0.2">
      <c r="A1591" s="114"/>
      <c r="B1591" s="139">
        <f t="shared" si="24"/>
        <v>1575</v>
      </c>
      <c r="C1591" s="115" t="s">
        <v>6646</v>
      </c>
      <c r="D1591" s="112" t="str">
        <f>+"Torre de ángulo menor tipo A"&amp;IF(MID(C1591,3,3)="220","C",IF(MID(C1591,3,3)="138","S",""))&amp;IF(MID(C1591,10,1)="D",2,1)&amp;" (30°)Tipo A"&amp;IF(MID(C1591,3,3)="220","C",IF(MID(C1591,3,3)="138","S",""))&amp;IF(MID(C1591,10,1)="D",2,1)&amp;RIGHT(C1591,2)</f>
        <v>Torre de ángulo menor tipo AS1 (30°)Tipo AS1±0</v>
      </c>
      <c r="E1591" s="140" t="s">
        <v>5072</v>
      </c>
      <c r="F1591" s="141">
        <v>0</v>
      </c>
      <c r="G1591" s="142">
        <f>VLOOKUP(C1591,'[8]Resumen Peso'!$B$1:$D$65536,3,0)*$C$14</f>
        <v>12390.92265828911</v>
      </c>
      <c r="H1591" s="148"/>
      <c r="I1591" s="144"/>
      <c r="J1591" s="111">
        <f>+VLOOKUP(C1591,'[8]Resumen Peso'!$B$1:$D$65536,3,0)</f>
        <v>7693.3911660734775</v>
      </c>
      <c r="N1591" s="118"/>
      <c r="O1591" s="118"/>
      <c r="P1591" s="118"/>
      <c r="Q1591" s="118"/>
      <c r="R1591" s="118"/>
    </row>
    <row r="1592" spans="1:18" x14ac:dyDescent="0.2">
      <c r="A1592" s="114"/>
      <c r="B1592" s="139">
        <f t="shared" si="24"/>
        <v>1576</v>
      </c>
      <c r="C1592" s="115" t="s">
        <v>6647</v>
      </c>
      <c r="D1592" s="112" t="str">
        <f>+"Torre de ángulo menor tipo A"&amp;IF(MID(C1592,3,3)="220","C",IF(MID(C1592,3,3)="138","S",""))&amp;IF(MID(C1592,10,1)="D",2,1)&amp;" (30°)Tipo A"&amp;IF(MID(C1592,3,3)="220","C",IF(MID(C1592,3,3)="138","S",""))&amp;IF(MID(C1592,10,1)="D",2,1)&amp;RIGHT(C1592,2)</f>
        <v>Torre de ángulo menor tipo AS1 (30°)Tipo AS1+3</v>
      </c>
      <c r="E1592" s="140" t="s">
        <v>5072</v>
      </c>
      <c r="F1592" s="141">
        <v>0</v>
      </c>
      <c r="G1592" s="142">
        <f>VLOOKUP(C1592,'[8]Resumen Peso'!$B$1:$D$65536,3,0)*$C$14</f>
        <v>13617.624001459732</v>
      </c>
      <c r="H1592" s="148"/>
      <c r="I1592" s="144"/>
      <c r="J1592" s="111">
        <f>+VLOOKUP(C1592,'[8]Resumen Peso'!$B$1:$D$65536,3,0)</f>
        <v>8455.0368915147519</v>
      </c>
      <c r="N1592" s="118"/>
      <c r="O1592" s="118"/>
      <c r="P1592" s="118"/>
      <c r="Q1592" s="118"/>
      <c r="R1592" s="118"/>
    </row>
    <row r="1593" spans="1:18" x14ac:dyDescent="0.2">
      <c r="A1593" s="114"/>
      <c r="B1593" s="139">
        <f t="shared" si="24"/>
        <v>1577</v>
      </c>
      <c r="C1593" s="115" t="s">
        <v>6648</v>
      </c>
      <c r="D1593" s="112" t="str">
        <f>+"Torre de ángulo mayor tipo B"&amp;IF(MID(C1593,3,3)="220","C",IF(MID(C1593,3,3)="138","S",""))&amp;IF(MID(C1593,10,1)="D",2,1)&amp;" (65°)Tipo B"&amp;IF(MID(C1593,3,3)="220","C",IF(MID(C1593,3,3)="138","S",""))&amp;IF(MID(C1593,10,1)="D",2,1)&amp;RIGHT(C1593,2)</f>
        <v>Torre de ángulo mayor tipo BS1 (65°)Tipo BS1-3</v>
      </c>
      <c r="E1593" s="140" t="s">
        <v>5072</v>
      </c>
      <c r="F1593" s="141">
        <v>0</v>
      </c>
      <c r="G1593" s="142">
        <f>VLOOKUP(C1593,'[8]Resumen Peso'!$B$1:$D$65536,3,0)*$C$14</f>
        <v>15066.023732832464</v>
      </c>
      <c r="H1593" s="148"/>
      <c r="I1593" s="144"/>
      <c r="J1593" s="111">
        <f>+VLOOKUP(C1593,'[8]Resumen Peso'!$B$1:$D$65536,3,0)</f>
        <v>9354.3327716994136</v>
      </c>
      <c r="N1593" s="118"/>
      <c r="O1593" s="118"/>
      <c r="P1593" s="118"/>
      <c r="Q1593" s="118"/>
      <c r="R1593" s="118"/>
    </row>
    <row r="1594" spans="1:18" x14ac:dyDescent="0.2">
      <c r="A1594" s="114"/>
      <c r="B1594" s="139">
        <f t="shared" si="24"/>
        <v>1578</v>
      </c>
      <c r="C1594" s="115" t="s">
        <v>6649</v>
      </c>
      <c r="D1594" s="112" t="str">
        <f>+"Torre de ángulo mayor tipo B"&amp;IF(MID(C1594,3,3)="220","C",IF(MID(C1594,3,3)="138","S",""))&amp;IF(MID(C1594,10,1)="D",2,1)&amp;" (65°)Tipo B"&amp;IF(MID(C1594,3,3)="220","C",IF(MID(C1594,3,3)="138","S",""))&amp;IF(MID(C1594,10,1)="D",2,1)&amp;RIGHT(C1594,2)</f>
        <v>Torre de ángulo mayor tipo BS1 (65°)Tipo BS1±0</v>
      </c>
      <c r="E1594" s="140" t="s">
        <v>5072</v>
      </c>
      <c r="F1594" s="141">
        <v>0</v>
      </c>
      <c r="G1594" s="142">
        <f>VLOOKUP(C1594,'[8]Resumen Peso'!$B$1:$D$65536,3,0)*$C$14</f>
        <v>16777.309279323457</v>
      </c>
      <c r="H1594" s="148"/>
      <c r="I1594" s="144"/>
      <c r="J1594" s="111">
        <f>+VLOOKUP(C1594,'[8]Resumen Peso'!$B$1:$D$65536,3,0)</f>
        <v>10416.851638863489</v>
      </c>
      <c r="N1594" s="118"/>
      <c r="O1594" s="118"/>
      <c r="P1594" s="118"/>
      <c r="Q1594" s="118"/>
      <c r="R1594" s="118"/>
    </row>
    <row r="1595" spans="1:18" x14ac:dyDescent="0.2">
      <c r="A1595" s="114"/>
      <c r="B1595" s="139">
        <f t="shared" si="24"/>
        <v>1579</v>
      </c>
      <c r="C1595" s="115" t="s">
        <v>6650</v>
      </c>
      <c r="D1595" s="112" t="str">
        <f>+"Torre de ángulo mayor tipo B"&amp;IF(MID(C1595,3,3)="220","C",IF(MID(C1595,3,3)="138","S",""))&amp;IF(MID(C1595,10,1)="D",2,1)&amp;" (65°)Tipo B"&amp;IF(MID(C1595,3,3)="220","C",IF(MID(C1595,3,3)="138","S",""))&amp;IF(MID(C1595,10,1)="D",2,1)&amp;RIGHT(C1595,2)</f>
        <v>Torre de ángulo mayor tipo BS1 (65°)Tipo BS1+3</v>
      </c>
      <c r="E1595" s="140" t="s">
        <v>5072</v>
      </c>
      <c r="F1595" s="141">
        <v>0</v>
      </c>
      <c r="G1595" s="142">
        <f>VLOOKUP(C1595,'[8]Resumen Peso'!$B$1:$D$65536,3,0)*$C$14</f>
        <v>18790.586392842273</v>
      </c>
      <c r="H1595" s="148"/>
      <c r="I1595" s="144"/>
      <c r="J1595" s="111">
        <f>+VLOOKUP(C1595,'[8]Resumen Peso'!$B$1:$D$65536,3,0)</f>
        <v>11666.873835527109</v>
      </c>
      <c r="N1595" s="118"/>
      <c r="O1595" s="118"/>
      <c r="P1595" s="118"/>
      <c r="Q1595" s="118"/>
      <c r="R1595" s="118"/>
    </row>
    <row r="1596" spans="1:18" x14ac:dyDescent="0.2">
      <c r="A1596" s="114"/>
      <c r="B1596" s="139">
        <f t="shared" si="24"/>
        <v>1580</v>
      </c>
      <c r="C1596" s="115" t="s">
        <v>6651</v>
      </c>
      <c r="D1596" s="112" t="str">
        <f>+"Torre de anclaje, retención intermedia y terminal (15°) Tipo R"&amp;IF(MID(C1596,3,3)="220","C",IF(MID(C1596,3,3)="138","S",""))&amp;IF(MID(C1596,10,1)="D",2,1)&amp;RIGHT(C1596,2)</f>
        <v>Torre de anclaje, retención intermedia y terminal (15°) Tipo RS1-3</v>
      </c>
      <c r="E1596" s="140" t="s">
        <v>5072</v>
      </c>
      <c r="F1596" s="141">
        <v>0</v>
      </c>
      <c r="G1596" s="142">
        <f>VLOOKUP(C1596,'[8]Resumen Peso'!$B$1:$D$65536,3,0)*$C$14</f>
        <v>19398.478639959994</v>
      </c>
      <c r="H1596" s="148"/>
      <c r="I1596" s="144"/>
      <c r="J1596" s="111">
        <f>+VLOOKUP(C1596,'[8]Resumen Peso'!$B$1:$D$65536,3,0)</f>
        <v>12044.307620958047</v>
      </c>
      <c r="N1596" s="118"/>
      <c r="O1596" s="118"/>
      <c r="P1596" s="118"/>
      <c r="Q1596" s="118"/>
      <c r="R1596" s="118"/>
    </row>
    <row r="1597" spans="1:18" x14ac:dyDescent="0.2">
      <c r="A1597" s="114"/>
      <c r="B1597" s="139">
        <f t="shared" si="24"/>
        <v>1581</v>
      </c>
      <c r="C1597" s="115" t="s">
        <v>6652</v>
      </c>
      <c r="D1597" s="112" t="str">
        <f>+"Torre de anclaje, retención intermedia y terminal (15°) Tipo R"&amp;IF(MID(C1597,3,3)="220","C",IF(MID(C1597,3,3)="138","S",""))&amp;IF(MID(C1597,10,1)="D",2,1)&amp;RIGHT(C1597,2)</f>
        <v>Torre de anclaje, retención intermedia y terminal (15°) Tipo RS1±0</v>
      </c>
      <c r="E1597" s="140" t="s">
        <v>5072</v>
      </c>
      <c r="F1597" s="141">
        <v>0</v>
      </c>
      <c r="G1597" s="142">
        <f>VLOOKUP(C1597,'[8]Resumen Peso'!$B$1:$D$65536,3,0)*$C$14</f>
        <v>21625.951661047933</v>
      </c>
      <c r="H1597" s="148"/>
      <c r="I1597" s="144"/>
      <c r="J1597" s="111">
        <f>+VLOOKUP(C1597,'[8]Resumen Peso'!$B$1:$D$65536,3,0)</f>
        <v>13427.321762495036</v>
      </c>
      <c r="N1597" s="118"/>
      <c r="O1597" s="118"/>
      <c r="P1597" s="118"/>
      <c r="Q1597" s="118"/>
      <c r="R1597" s="118"/>
    </row>
    <row r="1598" spans="1:18" x14ac:dyDescent="0.2">
      <c r="A1598" s="114"/>
      <c r="B1598" s="139">
        <f t="shared" si="24"/>
        <v>1582</v>
      </c>
      <c r="C1598" s="115" t="s">
        <v>6653</v>
      </c>
      <c r="D1598" s="112" t="str">
        <f>+"Torre de anclaje, retención intermedia y terminal (15°) Tipo R"&amp;IF(MID(C1598,3,3)="220","C",IF(MID(C1598,3,3)="138","S",""))&amp;IF(MID(C1598,10,1)="D",2,1)&amp;RIGHT(C1598,2)</f>
        <v>Torre de anclaje, retención intermedia y terminal (15°) Tipo RS1+3</v>
      </c>
      <c r="E1598" s="140" t="s">
        <v>5072</v>
      </c>
      <c r="F1598" s="141">
        <v>0</v>
      </c>
      <c r="G1598" s="142">
        <f>VLOOKUP(C1598,'[8]Resumen Peso'!$B$1:$D$65536,3,0)*$C$14</f>
        <v>23853.424682135868</v>
      </c>
      <c r="H1598" s="148"/>
      <c r="I1598" s="144"/>
      <c r="J1598" s="111">
        <f>+VLOOKUP(C1598,'[8]Resumen Peso'!$B$1:$D$65536,3,0)</f>
        <v>14810.335904032025</v>
      </c>
      <c r="N1598" s="118"/>
      <c r="O1598" s="118"/>
      <c r="P1598" s="118"/>
      <c r="Q1598" s="118"/>
      <c r="R1598" s="118"/>
    </row>
    <row r="1599" spans="1:18" x14ac:dyDescent="0.2">
      <c r="A1599" s="114"/>
      <c r="B1599" s="139">
        <f t="shared" si="24"/>
        <v>1583</v>
      </c>
      <c r="C1599" s="115" t="s">
        <v>6654</v>
      </c>
      <c r="D1599" s="112" t="str">
        <f>+"Torre de suspensión tipo S"&amp;IF(MID(C1599,3,3)="220","C",IF(MID(C1599,3,3)="138","S",""))&amp;IF(MID(C1599,10,1)="D",2,1)&amp;" (5°)Tipo S"&amp;IF(MID(C1599,3,3)="220","C",IF(MID(C1599,3,3)="138","S",""))&amp;IF(MID(C1599,10,1)="D",2,1)&amp;RIGHT(C1599,2)</f>
        <v>Torre de suspensión tipo SS1 (5°)Tipo SS1-6</v>
      </c>
      <c r="E1599" s="140" t="s">
        <v>5072</v>
      </c>
      <c r="F1599" s="141">
        <v>0</v>
      </c>
      <c r="G1599" s="142">
        <f>VLOOKUP(C1599,'[8]Resumen Peso'!$B$1:$D$65536,3,0)*$C$14</f>
        <v>5887.4506278858607</v>
      </c>
      <c r="H1599" s="148"/>
      <c r="I1599" s="144"/>
      <c r="J1599" s="111">
        <f>+VLOOKUP(C1599,'[8]Resumen Peso'!$B$1:$D$65536,3,0)</f>
        <v>3655.4550375609324</v>
      </c>
      <c r="N1599" s="118"/>
      <c r="O1599" s="118"/>
      <c r="P1599" s="118"/>
      <c r="Q1599" s="118"/>
      <c r="R1599" s="118"/>
    </row>
    <row r="1600" spans="1:18" x14ac:dyDescent="0.2">
      <c r="A1600" s="114"/>
      <c r="B1600" s="139">
        <f t="shared" si="24"/>
        <v>1584</v>
      </c>
      <c r="C1600" s="115" t="s">
        <v>6655</v>
      </c>
      <c r="D1600" s="112" t="str">
        <f>+"Torre de suspensión tipo S"&amp;IF(MID(C1600,3,3)="220","C",IF(MID(C1600,3,3)="138","S",""))&amp;IF(MID(C1600,10,1)="D",2,1)&amp;" (5°)Tipo S"&amp;IF(MID(C1600,3,3)="220","C",IF(MID(C1600,3,3)="138","S",""))&amp;IF(MID(C1600,10,1)="D",2,1)&amp;RIGHT(C1600,2)</f>
        <v>Torre de suspensión tipo SS1 (5°)Tipo SS1-3</v>
      </c>
      <c r="E1600" s="140" t="s">
        <v>5072</v>
      </c>
      <c r="F1600" s="141">
        <v>0</v>
      </c>
      <c r="G1600" s="142">
        <f>VLOOKUP(C1600,'[8]Resumen Peso'!$B$1:$D$65536,3,0)*$C$14</f>
        <v>6736.0921598333725</v>
      </c>
      <c r="H1600" s="148"/>
      <c r="I1600" s="144"/>
      <c r="J1600" s="111">
        <f>+VLOOKUP(C1600,'[8]Resumen Peso'!$B$1:$D$65536,3,0)</f>
        <v>4182.3674754075537</v>
      </c>
      <c r="N1600" s="118"/>
      <c r="O1600" s="118"/>
      <c r="P1600" s="118"/>
      <c r="Q1600" s="118"/>
      <c r="R1600" s="118"/>
    </row>
    <row r="1601" spans="1:18" x14ac:dyDescent="0.2">
      <c r="A1601" s="114"/>
      <c r="B1601" s="139">
        <f t="shared" si="24"/>
        <v>1585</v>
      </c>
      <c r="C1601" s="115" t="s">
        <v>6656</v>
      </c>
      <c r="D1601" s="112" t="str">
        <f>+"Torre de suspensión tipo S"&amp;IF(MID(C1601,3,3)="220","C",IF(MID(C1601,3,3)="138","S",""))&amp;IF(MID(C1601,10,1)="D",2,1)&amp;" (5°)Tipo S"&amp;IF(MID(C1601,3,3)="220","C",IF(MID(C1601,3,3)="138","S",""))&amp;IF(MID(C1601,10,1)="D",2,1)&amp;RIGHT(C1601,2)</f>
        <v>Torre de suspensión tipo SS1 (5°)Tipo SS1±0</v>
      </c>
      <c r="E1601" s="140" t="s">
        <v>5072</v>
      </c>
      <c r="F1601" s="141">
        <v>0</v>
      </c>
      <c r="G1601" s="142">
        <f>VLOOKUP(C1601,'[8]Resumen Peso'!$B$1:$D$65536,3,0)*$C$14</f>
        <v>7577.1565352456373</v>
      </c>
      <c r="H1601" s="148"/>
      <c r="I1601" s="144"/>
      <c r="J1601" s="111">
        <f>+VLOOKUP(C1601,'[8]Resumen Peso'!$B$1:$D$65536,3,0)</f>
        <v>4704.5753379162579</v>
      </c>
      <c r="N1601" s="118"/>
      <c r="O1601" s="118"/>
      <c r="P1601" s="118"/>
      <c r="Q1601" s="118"/>
      <c r="R1601" s="118"/>
    </row>
    <row r="1602" spans="1:18" x14ac:dyDescent="0.2">
      <c r="A1602" s="114"/>
      <c r="B1602" s="139">
        <f t="shared" si="24"/>
        <v>1586</v>
      </c>
      <c r="C1602" s="115" t="s">
        <v>6657</v>
      </c>
      <c r="D1602" s="112" t="str">
        <f>+"Torre de suspensión tipo S"&amp;IF(MID(C1602,3,3)="220","C",IF(MID(C1602,3,3)="138","S",""))&amp;IF(MID(C1602,10,1)="D",2,1)&amp;" (5°)Tipo S"&amp;IF(MID(C1602,3,3)="220","C",IF(MID(C1602,3,3)="138","S",""))&amp;IF(MID(C1602,10,1)="D",2,1)&amp;RIGHT(C1602,2)</f>
        <v>Torre de suspensión tipo SS1 (5°)Tipo SS1+3</v>
      </c>
      <c r="E1602" s="140" t="s">
        <v>5072</v>
      </c>
      <c r="F1602" s="141">
        <v>0</v>
      </c>
      <c r="G1602" s="142">
        <f>VLOOKUP(C1602,'[8]Resumen Peso'!$B$1:$D$65536,3,0)*$C$14</f>
        <v>8410.6437541226587</v>
      </c>
      <c r="H1602" s="148"/>
      <c r="I1602" s="144"/>
      <c r="J1602" s="111">
        <f>+VLOOKUP(C1602,'[8]Resumen Peso'!$B$1:$D$65536,3,0)</f>
        <v>5222.0786250870469</v>
      </c>
      <c r="N1602" s="118"/>
      <c r="O1602" s="118"/>
      <c r="P1602" s="118"/>
      <c r="Q1602" s="118"/>
      <c r="R1602" s="118"/>
    </row>
    <row r="1603" spans="1:18" x14ac:dyDescent="0.2">
      <c r="A1603" s="114"/>
      <c r="B1603" s="139">
        <f t="shared" si="24"/>
        <v>1587</v>
      </c>
      <c r="C1603" s="115" t="s">
        <v>6658</v>
      </c>
      <c r="D1603" s="112" t="str">
        <f>+"Torre de suspensión tipo S"&amp;IF(MID(C1603,3,3)="220","C",IF(MID(C1603,3,3)="138","S",""))&amp;IF(MID(C1603,10,1)="D",2,1)&amp;" (5°)Tipo S"&amp;IF(MID(C1603,3,3)="220","C",IF(MID(C1603,3,3)="138","S",""))&amp;IF(MID(C1603,10,1)="D",2,1)&amp;RIGHT(C1603,2)</f>
        <v>Torre de suspensión tipo SS1 (5°)Tipo SS1+6</v>
      </c>
      <c r="E1603" s="140" t="s">
        <v>5072</v>
      </c>
      <c r="F1603" s="141">
        <v>0</v>
      </c>
      <c r="G1603" s="142">
        <f>VLOOKUP(C1603,'[8]Resumen Peso'!$B$1:$D$65536,3,0)*$C$14</f>
        <v>9244.1309729996774</v>
      </c>
      <c r="H1603" s="148"/>
      <c r="I1603" s="144"/>
      <c r="J1603" s="111">
        <f>+VLOOKUP(C1603,'[8]Resumen Peso'!$B$1:$D$65536,3,0)</f>
        <v>5739.5819122578341</v>
      </c>
      <c r="N1603" s="118"/>
      <c r="O1603" s="118"/>
      <c r="P1603" s="118"/>
      <c r="Q1603" s="118"/>
      <c r="R1603" s="118"/>
    </row>
    <row r="1604" spans="1:18" x14ac:dyDescent="0.2">
      <c r="A1604" s="114"/>
      <c r="B1604" s="139">
        <f t="shared" si="24"/>
        <v>1588</v>
      </c>
      <c r="C1604" s="115" t="s">
        <v>6659</v>
      </c>
      <c r="D1604" s="112" t="str">
        <f>+"Torre de ángulo menor tipo A"&amp;IF(MID(C1604,3,3)="220","C",IF(MID(C1604,3,3)="138","S",""))&amp;IF(MID(C1604,10,1)="D",2,1)&amp;" (30°)Tipo A"&amp;IF(MID(C1604,3,3)="220","C",IF(MID(C1604,3,3)="138","S",""))&amp;IF(MID(C1604,10,1)="D",2,1)&amp;RIGHT(C1604,2)</f>
        <v>Torre de ángulo menor tipo AS1 (30°)Tipo AS1-3</v>
      </c>
      <c r="E1604" s="140" t="s">
        <v>5072</v>
      </c>
      <c r="F1604" s="141">
        <v>0</v>
      </c>
      <c r="G1604" s="142">
        <f>VLOOKUP(C1604,'[8]Resumen Peso'!$B$1:$D$65536,3,0)*$C$14</f>
        <v>10363.413382073093</v>
      </c>
      <c r="H1604" s="148"/>
      <c r="I1604" s="144"/>
      <c r="J1604" s="111">
        <f>+VLOOKUP(C1604,'[8]Resumen Peso'!$B$1:$D$65536,3,0)</f>
        <v>6434.5323720241486</v>
      </c>
      <c r="N1604" s="118"/>
      <c r="O1604" s="118"/>
      <c r="P1604" s="118"/>
      <c r="Q1604" s="118"/>
      <c r="R1604" s="118"/>
    </row>
    <row r="1605" spans="1:18" x14ac:dyDescent="0.2">
      <c r="A1605" s="114"/>
      <c r="B1605" s="139">
        <f t="shared" si="24"/>
        <v>1589</v>
      </c>
      <c r="C1605" s="115" t="s">
        <v>6660</v>
      </c>
      <c r="D1605" s="112" t="str">
        <f>+"Torre de ángulo menor tipo A"&amp;IF(MID(C1605,3,3)="220","C",IF(MID(C1605,3,3)="138","S",""))&amp;IF(MID(C1605,10,1)="D",2,1)&amp;" (30°)Tipo A"&amp;IF(MID(C1605,3,3)="220","C",IF(MID(C1605,3,3)="138","S",""))&amp;IF(MID(C1605,10,1)="D",2,1)&amp;RIGHT(C1605,2)</f>
        <v>Torre de ángulo menor tipo AS1 (30°)Tipo AS1±0</v>
      </c>
      <c r="E1605" s="140" t="s">
        <v>5072</v>
      </c>
      <c r="F1605" s="141">
        <v>0</v>
      </c>
      <c r="G1605" s="142">
        <f>VLOOKUP(C1605,'[8]Resumen Peso'!$B$1:$D$65536,3,0)*$C$14</f>
        <v>11502.123620502878</v>
      </c>
      <c r="H1605" s="148"/>
      <c r="I1605" s="144"/>
      <c r="J1605" s="111">
        <f>+VLOOKUP(C1605,'[8]Resumen Peso'!$B$1:$D$65536,3,0)</f>
        <v>7141.5453629568792</v>
      </c>
      <c r="N1605" s="118"/>
      <c r="O1605" s="118"/>
      <c r="P1605" s="118"/>
      <c r="Q1605" s="118"/>
      <c r="R1605" s="118"/>
    </row>
    <row r="1606" spans="1:18" x14ac:dyDescent="0.2">
      <c r="A1606" s="114"/>
      <c r="B1606" s="139">
        <f t="shared" si="24"/>
        <v>1590</v>
      </c>
      <c r="C1606" s="115" t="s">
        <v>6661</v>
      </c>
      <c r="D1606" s="112" t="str">
        <f>+"Torre de ángulo menor tipo A"&amp;IF(MID(C1606,3,3)="220","C",IF(MID(C1606,3,3)="138","S",""))&amp;IF(MID(C1606,10,1)="D",2,1)&amp;" (30°)Tipo A"&amp;IF(MID(C1606,3,3)="220","C",IF(MID(C1606,3,3)="138","S",""))&amp;IF(MID(C1606,10,1)="D",2,1)&amp;RIGHT(C1606,2)</f>
        <v>Torre de ángulo menor tipo AS1 (30°)Tipo AS1+3</v>
      </c>
      <c r="E1606" s="140" t="s">
        <v>5072</v>
      </c>
      <c r="F1606" s="141">
        <v>0</v>
      </c>
      <c r="G1606" s="142">
        <f>VLOOKUP(C1606,'[8]Resumen Peso'!$B$1:$D$65536,3,0)*$C$14</f>
        <v>12640.833858932661</v>
      </c>
      <c r="H1606" s="148"/>
      <c r="I1606" s="144"/>
      <c r="J1606" s="111">
        <f>+VLOOKUP(C1606,'[8]Resumen Peso'!$B$1:$D$65536,3,0)</f>
        <v>7848.5583538896099</v>
      </c>
      <c r="N1606" s="118"/>
      <c r="O1606" s="118"/>
      <c r="P1606" s="118"/>
      <c r="Q1606" s="118"/>
      <c r="R1606" s="118"/>
    </row>
    <row r="1607" spans="1:18" x14ac:dyDescent="0.2">
      <c r="A1607" s="114"/>
      <c r="B1607" s="139">
        <f t="shared" si="24"/>
        <v>1591</v>
      </c>
      <c r="C1607" s="115" t="s">
        <v>6662</v>
      </c>
      <c r="D1607" s="112" t="str">
        <f>+"Torre de ángulo mayor tipo B"&amp;IF(MID(C1607,3,3)="220","C",IF(MID(C1607,3,3)="138","S",""))&amp;IF(MID(C1607,10,1)="D",2,1)&amp;" (65°)Tipo B"&amp;IF(MID(C1607,3,3)="220","C",IF(MID(C1607,3,3)="138","S",""))&amp;IF(MID(C1607,10,1)="D",2,1)&amp;RIGHT(C1607,2)</f>
        <v>Torre de ángulo mayor tipo BS1 (65°)Tipo BS1-3</v>
      </c>
      <c r="E1607" s="140" t="s">
        <v>5072</v>
      </c>
      <c r="F1607" s="141">
        <v>0</v>
      </c>
      <c r="G1607" s="142">
        <f>VLOOKUP(C1607,'[8]Resumen Peso'!$B$1:$D$65536,3,0)*$C$14</f>
        <v>13985.340093180486</v>
      </c>
      <c r="H1607" s="148"/>
      <c r="I1607" s="144"/>
      <c r="J1607" s="111">
        <f>+VLOOKUP(C1607,'[8]Resumen Peso'!$B$1:$D$65536,3,0)</f>
        <v>8683.3478744563672</v>
      </c>
      <c r="N1607" s="118"/>
      <c r="O1607" s="118"/>
      <c r="P1607" s="118"/>
      <c r="Q1607" s="118"/>
      <c r="R1607" s="118"/>
    </row>
    <row r="1608" spans="1:18" x14ac:dyDescent="0.2">
      <c r="A1608" s="114"/>
      <c r="B1608" s="139">
        <f t="shared" si="24"/>
        <v>1592</v>
      </c>
      <c r="C1608" s="115" t="s">
        <v>6663</v>
      </c>
      <c r="D1608" s="112" t="str">
        <f>+"Torre de ángulo mayor tipo B"&amp;IF(MID(C1608,3,3)="220","C",IF(MID(C1608,3,3)="138","S",""))&amp;IF(MID(C1608,10,1)="D",2,1)&amp;" (65°)Tipo B"&amp;IF(MID(C1608,3,3)="220","C",IF(MID(C1608,3,3)="138","S",""))&amp;IF(MID(C1608,10,1)="D",2,1)&amp;RIGHT(C1608,2)</f>
        <v>Torre de ángulo mayor tipo BS1 (65°)Tipo BS1±0</v>
      </c>
      <c r="E1608" s="140" t="s">
        <v>5072</v>
      </c>
      <c r="F1608" s="141">
        <v>0</v>
      </c>
      <c r="G1608" s="142">
        <f>VLOOKUP(C1608,'[8]Resumen Peso'!$B$1:$D$65536,3,0)*$C$14</f>
        <v>15573.875382160899</v>
      </c>
      <c r="H1608" s="148"/>
      <c r="I1608" s="144"/>
      <c r="J1608" s="111">
        <f>+VLOOKUP(C1608,'[8]Resumen Peso'!$B$1:$D$65536,3,0)</f>
        <v>9669.6524214436158</v>
      </c>
      <c r="N1608" s="118"/>
      <c r="O1608" s="118"/>
      <c r="P1608" s="118"/>
      <c r="Q1608" s="118"/>
      <c r="R1608" s="118"/>
    </row>
    <row r="1609" spans="1:18" x14ac:dyDescent="0.2">
      <c r="A1609" s="114"/>
      <c r="B1609" s="139">
        <f t="shared" si="24"/>
        <v>1593</v>
      </c>
      <c r="C1609" s="115" t="s">
        <v>6664</v>
      </c>
      <c r="D1609" s="112" t="str">
        <f>+"Torre de ángulo mayor tipo B"&amp;IF(MID(C1609,3,3)="220","C",IF(MID(C1609,3,3)="138","S",""))&amp;IF(MID(C1609,10,1)="D",2,1)&amp;" (65°)Tipo B"&amp;IF(MID(C1609,3,3)="220","C",IF(MID(C1609,3,3)="138","S",""))&amp;IF(MID(C1609,10,1)="D",2,1)&amp;RIGHT(C1609,2)</f>
        <v>Torre de ángulo mayor tipo BS1 (65°)Tipo BS1+3</v>
      </c>
      <c r="E1609" s="140" t="s">
        <v>5072</v>
      </c>
      <c r="F1609" s="141">
        <v>0</v>
      </c>
      <c r="G1609" s="142">
        <f>VLOOKUP(C1609,'[8]Resumen Peso'!$B$1:$D$65536,3,0)*$C$14</f>
        <v>17442.740428020206</v>
      </c>
      <c r="H1609" s="148"/>
      <c r="I1609" s="144"/>
      <c r="J1609" s="111">
        <f>+VLOOKUP(C1609,'[8]Resumen Peso'!$B$1:$D$65536,3,0)</f>
        <v>10830.01071201685</v>
      </c>
      <c r="N1609" s="118"/>
      <c r="O1609" s="118"/>
      <c r="P1609" s="118"/>
      <c r="Q1609" s="118"/>
      <c r="R1609" s="118"/>
    </row>
    <row r="1610" spans="1:18" x14ac:dyDescent="0.2">
      <c r="A1610" s="114"/>
      <c r="B1610" s="139">
        <f t="shared" si="24"/>
        <v>1594</v>
      </c>
      <c r="C1610" s="115" t="s">
        <v>6665</v>
      </c>
      <c r="D1610" s="112" t="str">
        <f>+"Torre de anclaje, retención intermedia y terminal (15°) Tipo R"&amp;IF(MID(C1610,3,3)="220","C",IF(MID(C1610,3,3)="138","S",""))&amp;IF(MID(C1610,10,1)="D",2,1)&amp;RIGHT(C1610,2)</f>
        <v>Torre de anclaje, retención intermedia y terminal (15°) Tipo RS1-3</v>
      </c>
      <c r="E1610" s="140" t="s">
        <v>5072</v>
      </c>
      <c r="F1610" s="141">
        <v>0</v>
      </c>
      <c r="G1610" s="142">
        <f>VLOOKUP(C1610,'[8]Resumen Peso'!$B$1:$D$65536,3,0)*$C$14</f>
        <v>18007.02865474204</v>
      </c>
      <c r="H1610" s="148"/>
      <c r="I1610" s="144"/>
      <c r="J1610" s="111">
        <f>+VLOOKUP(C1610,'[8]Resumen Peso'!$B$1:$D$65536,3,0)</f>
        <v>11180.371228203016</v>
      </c>
      <c r="N1610" s="118"/>
      <c r="O1610" s="118"/>
      <c r="P1610" s="118"/>
      <c r="Q1610" s="118"/>
      <c r="R1610" s="118"/>
    </row>
    <row r="1611" spans="1:18" x14ac:dyDescent="0.2">
      <c r="A1611" s="114"/>
      <c r="B1611" s="139">
        <f t="shared" si="24"/>
        <v>1595</v>
      </c>
      <c r="C1611" s="115" t="s">
        <v>6666</v>
      </c>
      <c r="D1611" s="112" t="str">
        <f>+"Torre de anclaje, retención intermedia y terminal (15°) Tipo R"&amp;IF(MID(C1611,3,3)="220","C",IF(MID(C1611,3,3)="138","S",""))&amp;IF(MID(C1611,10,1)="D",2,1)&amp;RIGHT(C1611,2)</f>
        <v>Torre de anclaje, retención intermedia y terminal (15°) Tipo RS1±0</v>
      </c>
      <c r="E1611" s="140" t="s">
        <v>5072</v>
      </c>
      <c r="F1611" s="141">
        <v>0</v>
      </c>
      <c r="G1611" s="142">
        <f>VLOOKUP(C1611,'[8]Resumen Peso'!$B$1:$D$65536,3,0)*$C$14</f>
        <v>20074.725367605395</v>
      </c>
      <c r="H1611" s="148"/>
      <c r="I1611" s="144"/>
      <c r="J1611" s="111">
        <f>+VLOOKUP(C1611,'[8]Resumen Peso'!$B$1:$D$65536,3,0)</f>
        <v>12464.18197124082</v>
      </c>
      <c r="N1611" s="118"/>
      <c r="O1611" s="118"/>
      <c r="P1611" s="118"/>
      <c r="Q1611" s="118"/>
      <c r="R1611" s="118"/>
    </row>
    <row r="1612" spans="1:18" x14ac:dyDescent="0.2">
      <c r="A1612" s="114"/>
      <c r="B1612" s="139">
        <f t="shared" si="24"/>
        <v>1596</v>
      </c>
      <c r="C1612" s="115" t="s">
        <v>6667</v>
      </c>
      <c r="D1612" s="112" t="str">
        <f>+"Torre de anclaje, retención intermedia y terminal (15°) Tipo R"&amp;IF(MID(C1612,3,3)="220","C",IF(MID(C1612,3,3)="138","S",""))&amp;IF(MID(C1612,10,1)="D",2,1)&amp;RIGHT(C1612,2)</f>
        <v>Torre de anclaje, retención intermedia y terminal (15°) Tipo RS1+3</v>
      </c>
      <c r="E1612" s="140" t="s">
        <v>5072</v>
      </c>
      <c r="F1612" s="141">
        <v>0</v>
      </c>
      <c r="G1612" s="142">
        <f>VLOOKUP(C1612,'[8]Resumen Peso'!$B$1:$D$65536,3,0)*$C$14</f>
        <v>22142.42208046875</v>
      </c>
      <c r="H1612" s="148"/>
      <c r="I1612" s="144"/>
      <c r="J1612" s="111">
        <f>+VLOOKUP(C1612,'[8]Resumen Peso'!$B$1:$D$65536,3,0)</f>
        <v>13747.992714278624</v>
      </c>
      <c r="N1612" s="118"/>
      <c r="O1612" s="118"/>
      <c r="P1612" s="118"/>
      <c r="Q1612" s="118"/>
      <c r="R1612" s="118"/>
    </row>
    <row r="1613" spans="1:18" x14ac:dyDescent="0.2">
      <c r="A1613" s="114"/>
      <c r="B1613" s="139">
        <f t="shared" si="24"/>
        <v>1597</v>
      </c>
      <c r="C1613" s="115" t="s">
        <v>6668</v>
      </c>
      <c r="D1613" s="112" t="str">
        <f>+"Torre de suspensión tipo S"&amp;IF(MID(C1613,3,3)="220","C",IF(MID(C1613,3,3)="138","S",""))&amp;IF(MID(C1613,10,1)="D",2,1)&amp;" (5°)Tipo S"&amp;IF(MID(C1613,3,3)="220","C",IF(MID(C1613,3,3)="138","S",""))&amp;IF(MID(C1613,10,1)="D",2,1)&amp;RIGHT(C1613,2)</f>
        <v>Torre de suspensión tipo SS1 (5°)Tipo SS1-6</v>
      </c>
      <c r="E1613" s="140" t="s">
        <v>5072</v>
      </c>
      <c r="F1613" s="141">
        <v>0</v>
      </c>
      <c r="G1613" s="142">
        <f>VLOOKUP(C1613,'[8]Resumen Peso'!$B$1:$D$65536,3,0)*$C$14</f>
        <v>5612.7870513593216</v>
      </c>
      <c r="H1613" s="148"/>
      <c r="I1613" s="144"/>
      <c r="J1613" s="111">
        <f>+VLOOKUP(C1613,'[8]Resumen Peso'!$B$1:$D$65536,3,0)</f>
        <v>3484.9193646683384</v>
      </c>
      <c r="N1613" s="118"/>
      <c r="O1613" s="118"/>
      <c r="P1613" s="118"/>
      <c r="Q1613" s="118"/>
      <c r="R1613" s="118"/>
    </row>
    <row r="1614" spans="1:18" x14ac:dyDescent="0.2">
      <c r="A1614" s="114"/>
      <c r="B1614" s="139">
        <f t="shared" si="24"/>
        <v>1598</v>
      </c>
      <c r="C1614" s="115" t="s">
        <v>6669</v>
      </c>
      <c r="D1614" s="112" t="str">
        <f>+"Torre de suspensión tipo S"&amp;IF(MID(C1614,3,3)="220","C",IF(MID(C1614,3,3)="138","S",""))&amp;IF(MID(C1614,10,1)="D",2,1)&amp;" (5°)Tipo S"&amp;IF(MID(C1614,3,3)="220","C",IF(MID(C1614,3,3)="138","S",""))&amp;IF(MID(C1614,10,1)="D",2,1)&amp;RIGHT(C1614,2)</f>
        <v>Torre de suspensión tipo SS1 (5°)Tipo SS1-3</v>
      </c>
      <c r="E1614" s="140" t="s">
        <v>5072</v>
      </c>
      <c r="F1614" s="141">
        <v>0</v>
      </c>
      <c r="G1614" s="142">
        <f>VLOOKUP(C1614,'[8]Resumen Peso'!$B$1:$D$65536,3,0)*$C$14</f>
        <v>6421.8374371408445</v>
      </c>
      <c r="H1614" s="148"/>
      <c r="I1614" s="144"/>
      <c r="J1614" s="111">
        <f>+VLOOKUP(C1614,'[8]Resumen Peso'!$B$1:$D$65536,3,0)</f>
        <v>3987.2500838998103</v>
      </c>
      <c r="N1614" s="118"/>
      <c r="O1614" s="118"/>
      <c r="P1614" s="118"/>
      <c r="Q1614" s="118"/>
      <c r="R1614" s="118"/>
    </row>
    <row r="1615" spans="1:18" x14ac:dyDescent="0.2">
      <c r="A1615" s="114"/>
      <c r="B1615" s="139">
        <f t="shared" si="24"/>
        <v>1599</v>
      </c>
      <c r="C1615" s="115" t="s">
        <v>6670</v>
      </c>
      <c r="D1615" s="112" t="str">
        <f>+"Torre de suspensión tipo S"&amp;IF(MID(C1615,3,3)="220","C",IF(MID(C1615,3,3)="138","S",""))&amp;IF(MID(C1615,10,1)="D",2,1)&amp;" (5°)Tipo S"&amp;IF(MID(C1615,3,3)="220","C",IF(MID(C1615,3,3)="138","S",""))&amp;IF(MID(C1615,10,1)="D",2,1)&amp;RIGHT(C1615,2)</f>
        <v>Torre de suspensión tipo SS1 (5°)Tipo SS1±0</v>
      </c>
      <c r="E1615" s="140" t="s">
        <v>5072</v>
      </c>
      <c r="F1615" s="141">
        <v>0</v>
      </c>
      <c r="G1615" s="142">
        <f>VLOOKUP(C1615,'[8]Resumen Peso'!$B$1:$D$65536,3,0)*$C$14</f>
        <v>7223.664158763605</v>
      </c>
      <c r="H1615" s="148"/>
      <c r="I1615" s="144"/>
      <c r="J1615" s="111">
        <f>+VLOOKUP(C1615,'[8]Resumen Peso'!$B$1:$D$65536,3,0)</f>
        <v>4485.0957074238586</v>
      </c>
      <c r="N1615" s="118"/>
      <c r="O1615" s="118"/>
      <c r="P1615" s="118"/>
      <c r="Q1615" s="118"/>
      <c r="R1615" s="118"/>
    </row>
    <row r="1616" spans="1:18" x14ac:dyDescent="0.2">
      <c r="A1616" s="114"/>
      <c r="B1616" s="139">
        <f t="shared" si="24"/>
        <v>1600</v>
      </c>
      <c r="C1616" s="115" t="s">
        <v>6671</v>
      </c>
      <c r="D1616" s="112" t="str">
        <f>+"Torre de suspensión tipo S"&amp;IF(MID(C1616,3,3)="220","C",IF(MID(C1616,3,3)="138","S",""))&amp;IF(MID(C1616,10,1)="D",2,1)&amp;" (5°)Tipo S"&amp;IF(MID(C1616,3,3)="220","C",IF(MID(C1616,3,3)="138","S",""))&amp;IF(MID(C1616,10,1)="D",2,1)&amp;RIGHT(C1616,2)</f>
        <v>Torre de suspensión tipo SS1 (5°)Tipo SS1+3</v>
      </c>
      <c r="E1616" s="140" t="s">
        <v>5072</v>
      </c>
      <c r="F1616" s="141">
        <v>0</v>
      </c>
      <c r="G1616" s="142">
        <f>VLOOKUP(C1616,'[8]Resumen Peso'!$B$1:$D$65536,3,0)*$C$14</f>
        <v>8018.2672162276021</v>
      </c>
      <c r="H1616" s="148"/>
      <c r="I1616" s="144"/>
      <c r="J1616" s="111">
        <f>+VLOOKUP(C1616,'[8]Resumen Peso'!$B$1:$D$65536,3,0)</f>
        <v>4978.4562352404837</v>
      </c>
      <c r="N1616" s="118"/>
      <c r="O1616" s="118"/>
      <c r="P1616" s="118"/>
      <c r="Q1616" s="118"/>
      <c r="R1616" s="118"/>
    </row>
    <row r="1617" spans="1:18" x14ac:dyDescent="0.2">
      <c r="A1617" s="114"/>
      <c r="B1617" s="139">
        <f t="shared" si="24"/>
        <v>1601</v>
      </c>
      <c r="C1617" s="115" t="s">
        <v>6672</v>
      </c>
      <c r="D1617" s="112" t="str">
        <f>+"Torre de suspensión tipo S"&amp;IF(MID(C1617,3,3)="220","C",IF(MID(C1617,3,3)="138","S",""))&amp;IF(MID(C1617,10,1)="D",2,1)&amp;" (5°)Tipo S"&amp;IF(MID(C1617,3,3)="220","C",IF(MID(C1617,3,3)="138","S",""))&amp;IF(MID(C1617,10,1)="D",2,1)&amp;RIGHT(C1617,2)</f>
        <v>Torre de suspensión tipo SS1 (5°)Tipo SS1+6</v>
      </c>
      <c r="E1617" s="140" t="s">
        <v>5072</v>
      </c>
      <c r="F1617" s="141">
        <v>0</v>
      </c>
      <c r="G1617" s="142">
        <f>VLOOKUP(C1617,'[8]Resumen Peso'!$B$1:$D$65536,3,0)*$C$14</f>
        <v>8812.8702736915966</v>
      </c>
      <c r="H1617" s="148"/>
      <c r="I1617" s="144"/>
      <c r="J1617" s="111">
        <f>+VLOOKUP(C1617,'[8]Resumen Peso'!$B$1:$D$65536,3,0)</f>
        <v>5471.816763057107</v>
      </c>
      <c r="N1617" s="118"/>
      <c r="O1617" s="118"/>
      <c r="P1617" s="118"/>
      <c r="Q1617" s="118"/>
      <c r="R1617" s="118"/>
    </row>
    <row r="1618" spans="1:18" x14ac:dyDescent="0.2">
      <c r="A1618" s="114"/>
      <c r="B1618" s="139">
        <f t="shared" ref="B1618:B1681" si="25">1+B1617</f>
        <v>1602</v>
      </c>
      <c r="C1618" s="115" t="s">
        <v>6673</v>
      </c>
      <c r="D1618" s="112" t="str">
        <f>+"Torre de ángulo menor tipo A"&amp;IF(MID(C1618,3,3)="220","C",IF(MID(C1618,3,3)="138","S",""))&amp;IF(MID(C1618,10,1)="D",2,1)&amp;" (30°)Tipo A"&amp;IF(MID(C1618,3,3)="220","C",IF(MID(C1618,3,3)="138","S",""))&amp;IF(MID(C1618,10,1)="D",2,1)&amp;RIGHT(C1618,2)</f>
        <v>Torre de ángulo menor tipo AS1 (30°)Tipo AS1-3</v>
      </c>
      <c r="E1618" s="140" t="s">
        <v>5072</v>
      </c>
      <c r="F1618" s="141">
        <v>0</v>
      </c>
      <c r="G1618" s="142">
        <f>VLOOKUP(C1618,'[8]Resumen Peso'!$B$1:$D$65536,3,0)*$C$14</f>
        <v>9879.9354958958393</v>
      </c>
      <c r="H1618" s="148"/>
      <c r="I1618" s="144"/>
      <c r="J1618" s="111">
        <f>+VLOOKUP(C1618,'[8]Resumen Peso'!$B$1:$D$65536,3,0)</f>
        <v>6134.3461307663447</v>
      </c>
      <c r="N1618" s="118"/>
      <c r="O1618" s="118"/>
      <c r="P1618" s="118"/>
      <c r="Q1618" s="118"/>
      <c r="R1618" s="118"/>
    </row>
    <row r="1619" spans="1:18" x14ac:dyDescent="0.2">
      <c r="A1619" s="114"/>
      <c r="B1619" s="139">
        <f t="shared" si="25"/>
        <v>1603</v>
      </c>
      <c r="C1619" s="115" t="s">
        <v>6674</v>
      </c>
      <c r="D1619" s="112" t="str">
        <f>+"Torre de ángulo menor tipo A"&amp;IF(MID(C1619,3,3)="220","C",IF(MID(C1619,3,3)="138","S",""))&amp;IF(MID(C1619,10,1)="D",2,1)&amp;" (30°)Tipo A"&amp;IF(MID(C1619,3,3)="220","C",IF(MID(C1619,3,3)="138","S",""))&amp;IF(MID(C1619,10,1)="D",2,1)&amp;RIGHT(C1619,2)</f>
        <v>Torre de ángulo menor tipo AS1 (30°)Tipo AS1±0</v>
      </c>
      <c r="E1619" s="140" t="s">
        <v>5072</v>
      </c>
      <c r="F1619" s="141">
        <v>0</v>
      </c>
      <c r="G1619" s="142">
        <f>VLOOKUP(C1619,'[8]Resumen Peso'!$B$1:$D$65536,3,0)*$C$14</f>
        <v>10965.522193003151</v>
      </c>
      <c r="H1619" s="148"/>
      <c r="I1619" s="144"/>
      <c r="J1619" s="111">
        <f>+VLOOKUP(C1619,'[8]Resumen Peso'!$B$1:$D$65536,3,0)</f>
        <v>6808.3752838694172</v>
      </c>
      <c r="N1619" s="118"/>
      <c r="O1619" s="118"/>
      <c r="P1619" s="118"/>
      <c r="Q1619" s="118"/>
      <c r="R1619" s="118"/>
    </row>
    <row r="1620" spans="1:18" x14ac:dyDescent="0.2">
      <c r="A1620" s="114"/>
      <c r="B1620" s="139">
        <f t="shared" si="25"/>
        <v>1604</v>
      </c>
      <c r="C1620" s="115" t="s">
        <v>6675</v>
      </c>
      <c r="D1620" s="112" t="str">
        <f>+"Torre de ángulo menor tipo A"&amp;IF(MID(C1620,3,3)="220","C",IF(MID(C1620,3,3)="138","S",""))&amp;IF(MID(C1620,10,1)="D",2,1)&amp;" (30°)Tipo A"&amp;IF(MID(C1620,3,3)="220","C",IF(MID(C1620,3,3)="138","S",""))&amp;IF(MID(C1620,10,1)="D",2,1)&amp;RIGHT(C1620,2)</f>
        <v>Torre de ángulo menor tipo AS1 (30°)Tipo AS1+3</v>
      </c>
      <c r="E1620" s="140" t="s">
        <v>5072</v>
      </c>
      <c r="F1620" s="141">
        <v>0</v>
      </c>
      <c r="G1620" s="142">
        <f>VLOOKUP(C1620,'[8]Resumen Peso'!$B$1:$D$65536,3,0)*$C$14</f>
        <v>12051.108890110465</v>
      </c>
      <c r="H1620" s="148"/>
      <c r="I1620" s="144"/>
      <c r="J1620" s="111">
        <f>+VLOOKUP(C1620,'[8]Resumen Peso'!$B$1:$D$65536,3,0)</f>
        <v>7482.4044369724897</v>
      </c>
      <c r="N1620" s="118"/>
      <c r="O1620" s="118"/>
      <c r="P1620" s="118"/>
      <c r="Q1620" s="118"/>
      <c r="R1620" s="118"/>
    </row>
    <row r="1621" spans="1:18" x14ac:dyDescent="0.2">
      <c r="A1621" s="114"/>
      <c r="B1621" s="139">
        <f t="shared" si="25"/>
        <v>1605</v>
      </c>
      <c r="C1621" s="115" t="s">
        <v>6676</v>
      </c>
      <c r="D1621" s="112" t="str">
        <f>+"Torre de ángulo mayor tipo B"&amp;IF(MID(C1621,3,3)="220","C",IF(MID(C1621,3,3)="138","S",""))&amp;IF(MID(C1621,10,1)="D",2,1)&amp;" (65°)Tipo B"&amp;IF(MID(C1621,3,3)="220","C",IF(MID(C1621,3,3)="138","S",""))&amp;IF(MID(C1621,10,1)="D",2,1)&amp;RIGHT(C1621,2)</f>
        <v>Torre de ángulo mayor tipo BS1 (65°)Tipo BS1-3</v>
      </c>
      <c r="E1621" s="140" t="s">
        <v>5072</v>
      </c>
      <c r="F1621" s="141">
        <v>0</v>
      </c>
      <c r="G1621" s="142">
        <f>VLOOKUP(C1621,'[8]Resumen Peso'!$B$1:$D$65536,3,0)*$C$14</f>
        <v>13332.890710294987</v>
      </c>
      <c r="H1621" s="148"/>
      <c r="I1621" s="144"/>
      <c r="J1621" s="111">
        <f>+VLOOKUP(C1621,'[8]Resumen Peso'!$B$1:$D$65536,3,0)</f>
        <v>8278.249040654553</v>
      </c>
      <c r="N1621" s="118"/>
      <c r="O1621" s="118"/>
      <c r="P1621" s="118"/>
      <c r="Q1621" s="118"/>
      <c r="R1621" s="118"/>
    </row>
    <row r="1622" spans="1:18" x14ac:dyDescent="0.2">
      <c r="A1622" s="114"/>
      <c r="B1622" s="139">
        <f t="shared" si="25"/>
        <v>1606</v>
      </c>
      <c r="C1622" s="115" t="s">
        <v>6677</v>
      </c>
      <c r="D1622" s="112" t="str">
        <f>+"Torre de ángulo mayor tipo B"&amp;IF(MID(C1622,3,3)="220","C",IF(MID(C1622,3,3)="138","S",""))&amp;IF(MID(C1622,10,1)="D",2,1)&amp;" (65°)Tipo B"&amp;IF(MID(C1622,3,3)="220","C",IF(MID(C1622,3,3)="138","S",""))&amp;IF(MID(C1622,10,1)="D",2,1)&amp;RIGHT(C1622,2)</f>
        <v>Torre de ángulo mayor tipo BS1 (65°)Tipo BS1±0</v>
      </c>
      <c r="E1622" s="140" t="s">
        <v>5072</v>
      </c>
      <c r="F1622" s="141">
        <v>0</v>
      </c>
      <c r="G1622" s="142">
        <f>VLOOKUP(C1622,'[8]Resumen Peso'!$B$1:$D$65536,3,0)*$C$14</f>
        <v>14847.317049326268</v>
      </c>
      <c r="H1622" s="148"/>
      <c r="I1622" s="144"/>
      <c r="J1622" s="111">
        <f>+VLOOKUP(C1622,'[8]Resumen Peso'!$B$1:$D$65536,3,0)</f>
        <v>9218.5401343591911</v>
      </c>
      <c r="N1622" s="118"/>
      <c r="O1622" s="118"/>
      <c r="P1622" s="118"/>
      <c r="Q1622" s="118"/>
      <c r="R1622" s="118"/>
    </row>
    <row r="1623" spans="1:18" x14ac:dyDescent="0.2">
      <c r="A1623" s="114"/>
      <c r="B1623" s="139">
        <f t="shared" si="25"/>
        <v>1607</v>
      </c>
      <c r="C1623" s="115" t="s">
        <v>6678</v>
      </c>
      <c r="D1623" s="112" t="str">
        <f>+"Torre de ángulo mayor tipo B"&amp;IF(MID(C1623,3,3)="220","C",IF(MID(C1623,3,3)="138","S",""))&amp;IF(MID(C1623,10,1)="D",2,1)&amp;" (65°)Tipo B"&amp;IF(MID(C1623,3,3)="220","C",IF(MID(C1623,3,3)="138","S",""))&amp;IF(MID(C1623,10,1)="D",2,1)&amp;RIGHT(C1623,2)</f>
        <v>Torre de ángulo mayor tipo BS1 (65°)Tipo BS1+3</v>
      </c>
      <c r="E1623" s="140" t="s">
        <v>5072</v>
      </c>
      <c r="F1623" s="141">
        <v>0</v>
      </c>
      <c r="G1623" s="142">
        <f>VLOOKUP(C1623,'[8]Resumen Peso'!$B$1:$D$65536,3,0)*$C$14</f>
        <v>16628.99509524542</v>
      </c>
      <c r="H1623" s="148"/>
      <c r="I1623" s="144"/>
      <c r="J1623" s="111">
        <f>+VLOOKUP(C1623,'[8]Resumen Peso'!$B$1:$D$65536,3,0)</f>
        <v>10324.764950482295</v>
      </c>
      <c r="N1623" s="118"/>
      <c r="O1623" s="118"/>
      <c r="P1623" s="118"/>
      <c r="Q1623" s="118"/>
      <c r="R1623" s="118"/>
    </row>
    <row r="1624" spans="1:18" x14ac:dyDescent="0.2">
      <c r="A1624" s="114"/>
      <c r="B1624" s="139">
        <f t="shared" si="25"/>
        <v>1608</v>
      </c>
      <c r="C1624" s="115" t="s">
        <v>6679</v>
      </c>
      <c r="D1624" s="112" t="str">
        <f>+"Torre de anclaje, retención intermedia y terminal (15°) Tipo R"&amp;IF(MID(C1624,3,3)="220","C",IF(MID(C1624,3,3)="138","S",""))&amp;IF(MID(C1624,10,1)="D",2,1)&amp;RIGHT(C1624,2)</f>
        <v>Torre de anclaje, retención intermedia y terminal (15°) Tipo RS1-3</v>
      </c>
      <c r="E1624" s="140" t="s">
        <v>5072</v>
      </c>
      <c r="F1624" s="141">
        <v>0</v>
      </c>
      <c r="G1624" s="142">
        <f>VLOOKUP(C1624,'[8]Resumen Peso'!$B$1:$D$65536,3,0)*$C$14</f>
        <v>17166.957933893656</v>
      </c>
      <c r="H1624" s="148"/>
      <c r="I1624" s="144"/>
      <c r="J1624" s="111">
        <f>+VLOOKUP(C1624,'[8]Resumen Peso'!$B$1:$D$65536,3,0)</f>
        <v>10658.78031517053</v>
      </c>
      <c r="N1624" s="118"/>
      <c r="O1624" s="118"/>
      <c r="P1624" s="118"/>
      <c r="Q1624" s="118"/>
      <c r="R1624" s="118"/>
    </row>
    <row r="1625" spans="1:18" x14ac:dyDescent="0.2">
      <c r="A1625" s="114"/>
      <c r="B1625" s="139">
        <f t="shared" si="25"/>
        <v>1609</v>
      </c>
      <c r="C1625" s="115" t="s">
        <v>6680</v>
      </c>
      <c r="D1625" s="112" t="str">
        <f>+"Torre de anclaje, retención intermedia y terminal (15°) Tipo R"&amp;IF(MID(C1625,3,3)="220","C",IF(MID(C1625,3,3)="138","S",""))&amp;IF(MID(C1625,10,1)="D",2,1)&amp;RIGHT(C1625,2)</f>
        <v>Torre de anclaje, retención intermedia y terminal (15°) Tipo RS1±0</v>
      </c>
      <c r="E1625" s="140" t="s">
        <v>5072</v>
      </c>
      <c r="F1625" s="141">
        <v>0</v>
      </c>
      <c r="G1625" s="142">
        <f>VLOOKUP(C1625,'[8]Resumen Peso'!$B$1:$D$65536,3,0)*$C$14</f>
        <v>19138.191676581555</v>
      </c>
      <c r="H1625" s="148"/>
      <c r="I1625" s="144"/>
      <c r="J1625" s="111">
        <f>+VLOOKUP(C1625,'[8]Resumen Peso'!$B$1:$D$65536,3,0)</f>
        <v>11882.698233188996</v>
      </c>
      <c r="N1625" s="118"/>
      <c r="O1625" s="118"/>
      <c r="P1625" s="118"/>
      <c r="Q1625" s="118"/>
      <c r="R1625" s="118"/>
    </row>
    <row r="1626" spans="1:18" x14ac:dyDescent="0.2">
      <c r="A1626" s="114"/>
      <c r="B1626" s="139">
        <f t="shared" si="25"/>
        <v>1610</v>
      </c>
      <c r="C1626" s="115" t="s">
        <v>6681</v>
      </c>
      <c r="D1626" s="112" t="str">
        <f>+"Torre de anclaje, retención intermedia y terminal (15°) Tipo R"&amp;IF(MID(C1626,3,3)="220","C",IF(MID(C1626,3,3)="138","S",""))&amp;IF(MID(C1626,10,1)="D",2,1)&amp;RIGHT(C1626,2)</f>
        <v>Torre de anclaje, retención intermedia y terminal (15°) Tipo RS1+3</v>
      </c>
      <c r="E1626" s="140" t="s">
        <v>5072</v>
      </c>
      <c r="F1626" s="141">
        <v>0</v>
      </c>
      <c r="G1626" s="142">
        <f>VLOOKUP(C1626,'[8]Resumen Peso'!$B$1:$D$65536,3,0)*$C$14</f>
        <v>21109.425419269457</v>
      </c>
      <c r="H1626" s="148"/>
      <c r="I1626" s="144"/>
      <c r="J1626" s="111">
        <f>+VLOOKUP(C1626,'[8]Resumen Peso'!$B$1:$D$65536,3,0)</f>
        <v>13106.616151207461</v>
      </c>
      <c r="N1626" s="118"/>
      <c r="O1626" s="118"/>
      <c r="P1626" s="118"/>
      <c r="Q1626" s="118"/>
      <c r="R1626" s="118"/>
    </row>
    <row r="1627" spans="1:18" x14ac:dyDescent="0.2">
      <c r="A1627" s="114"/>
      <c r="B1627" s="139">
        <f t="shared" si="25"/>
        <v>1611</v>
      </c>
      <c r="C1627" s="115" t="s">
        <v>6682</v>
      </c>
      <c r="D1627" s="112" t="str">
        <f>+"Torre de suspensión tipo S"&amp;IF(MID(C1627,3,3)="220","C",IF(MID(C1627,3,3)="138","S",""))&amp;IF(MID(C1627,10,1)="D",2,1)&amp;" (5°)Tipo S"&amp;IF(MID(C1627,3,3)="220","C",IF(MID(C1627,3,3)="138","S",""))&amp;IF(MID(C1627,10,1)="D",2,1)&amp;RIGHT(C1627,2)</f>
        <v>Torre de suspensión tipo SS2 (5°)Tipo SS2-6</v>
      </c>
      <c r="E1627" s="140" t="s">
        <v>5072</v>
      </c>
      <c r="F1627" s="141">
        <v>0</v>
      </c>
      <c r="G1627" s="142">
        <f>VLOOKUP(C1627,'[8]Resumen Peso'!$B$1:$D$65536,3,0)*$C$14</f>
        <v>7877.1977642122329</v>
      </c>
      <c r="H1627" s="148"/>
      <c r="I1627" s="144"/>
      <c r="J1627" s="111">
        <f>+VLOOKUP(C1627,'[8]Resumen Peso'!$B$1:$D$65536,3,0)</f>
        <v>4890.867723402599</v>
      </c>
      <c r="N1627" s="118"/>
      <c r="O1627" s="118"/>
      <c r="P1627" s="118"/>
      <c r="Q1627" s="118"/>
      <c r="R1627" s="118"/>
    </row>
    <row r="1628" spans="1:18" x14ac:dyDescent="0.2">
      <c r="A1628" s="114"/>
      <c r="B1628" s="139">
        <f t="shared" si="25"/>
        <v>1612</v>
      </c>
      <c r="C1628" s="115" t="s">
        <v>6683</v>
      </c>
      <c r="D1628" s="112" t="str">
        <f>+"Torre de suspensión tipo S"&amp;IF(MID(C1628,3,3)="220","C",IF(MID(C1628,3,3)="138","S",""))&amp;IF(MID(C1628,10,1)="D",2,1)&amp;" (5°)Tipo S"&amp;IF(MID(C1628,3,3)="220","C",IF(MID(C1628,3,3)="138","S",""))&amp;IF(MID(C1628,10,1)="D",2,1)&amp;RIGHT(C1628,2)</f>
        <v>Torre de suspensión tipo SS2 (5°)Tipo SS2-3</v>
      </c>
      <c r="E1628" s="140" t="s">
        <v>5072</v>
      </c>
      <c r="F1628" s="141">
        <v>0</v>
      </c>
      <c r="G1628" s="142">
        <f>VLOOKUP(C1628,'[8]Resumen Peso'!$B$1:$D$65536,3,0)*$C$14</f>
        <v>9012.6496941887708</v>
      </c>
      <c r="H1628" s="148"/>
      <c r="I1628" s="144"/>
      <c r="J1628" s="111">
        <f>+VLOOKUP(C1628,'[8]Resumen Peso'!$B$1:$D$65536,3,0)</f>
        <v>5595.8576655146853</v>
      </c>
      <c r="N1628" s="118"/>
      <c r="O1628" s="118"/>
      <c r="P1628" s="118"/>
      <c r="Q1628" s="118"/>
      <c r="R1628" s="118"/>
    </row>
    <row r="1629" spans="1:18" x14ac:dyDescent="0.2">
      <c r="A1629" s="114"/>
      <c r="B1629" s="139">
        <f t="shared" si="25"/>
        <v>1613</v>
      </c>
      <c r="C1629" s="115" t="s">
        <v>6684</v>
      </c>
      <c r="D1629" s="112" t="str">
        <f>+"Torre de suspensión tipo S"&amp;IF(MID(C1629,3,3)="220","C",IF(MID(C1629,3,3)="138","S",""))&amp;IF(MID(C1629,10,1)="D",2,1)&amp;" (5°)Tipo S"&amp;IF(MID(C1629,3,3)="220","C",IF(MID(C1629,3,3)="138","S",""))&amp;IF(MID(C1629,10,1)="D",2,1)&amp;RIGHT(C1629,2)</f>
        <v>Torre de suspensión tipo SS2 (5°)Tipo SS2±0</v>
      </c>
      <c r="E1629" s="140" t="s">
        <v>5072</v>
      </c>
      <c r="F1629" s="141">
        <v>0</v>
      </c>
      <c r="G1629" s="142">
        <f>VLOOKUP(C1629,'[8]Resumen Peso'!$B$1:$D$65536,3,0)*$C$14</f>
        <v>10137.963660504804</v>
      </c>
      <c r="H1629" s="148"/>
      <c r="I1629" s="144"/>
      <c r="J1629" s="111">
        <f>+VLOOKUP(C1629,'[8]Resumen Peso'!$B$1:$D$65536,3,0)</f>
        <v>6294.5530545721995</v>
      </c>
      <c r="N1629" s="118"/>
      <c r="O1629" s="118"/>
      <c r="P1629" s="118"/>
      <c r="Q1629" s="118"/>
      <c r="R1629" s="118"/>
    </row>
    <row r="1630" spans="1:18" x14ac:dyDescent="0.2">
      <c r="A1630" s="114"/>
      <c r="B1630" s="139">
        <f t="shared" si="25"/>
        <v>1614</v>
      </c>
      <c r="C1630" s="115" t="s">
        <v>6685</v>
      </c>
      <c r="D1630" s="112" t="str">
        <f>+"Torre de suspensión tipo S"&amp;IF(MID(C1630,3,3)="220","C",IF(MID(C1630,3,3)="138","S",""))&amp;IF(MID(C1630,10,1)="D",2,1)&amp;" (5°)Tipo S"&amp;IF(MID(C1630,3,3)="220","C",IF(MID(C1630,3,3)="138","S",""))&amp;IF(MID(C1630,10,1)="D",2,1)&amp;RIGHT(C1630,2)</f>
        <v>Torre de suspensión tipo SS2 (5°)Tipo SS2+3</v>
      </c>
      <c r="E1630" s="140" t="s">
        <v>5072</v>
      </c>
      <c r="F1630" s="141">
        <v>0</v>
      </c>
      <c r="G1630" s="142">
        <f>VLOOKUP(C1630,'[8]Resumen Peso'!$B$1:$D$65536,3,0)*$C$14</f>
        <v>11253.139663160335</v>
      </c>
      <c r="H1630" s="148"/>
      <c r="I1630" s="144"/>
      <c r="J1630" s="111">
        <f>+VLOOKUP(C1630,'[8]Resumen Peso'!$B$1:$D$65536,3,0)</f>
        <v>6986.9538905751424</v>
      </c>
      <c r="N1630" s="118"/>
      <c r="O1630" s="118"/>
      <c r="P1630" s="118"/>
      <c r="Q1630" s="118"/>
      <c r="R1630" s="118"/>
    </row>
    <row r="1631" spans="1:18" x14ac:dyDescent="0.2">
      <c r="A1631" s="114"/>
      <c r="B1631" s="139">
        <f t="shared" si="25"/>
        <v>1615</v>
      </c>
      <c r="C1631" s="115" t="s">
        <v>6686</v>
      </c>
      <c r="D1631" s="112" t="str">
        <f>+"Torre de suspensión tipo S"&amp;IF(MID(C1631,3,3)="220","C",IF(MID(C1631,3,3)="138","S",""))&amp;IF(MID(C1631,10,1)="D",2,1)&amp;" (5°)Tipo S"&amp;IF(MID(C1631,3,3)="220","C",IF(MID(C1631,3,3)="138","S",""))&amp;IF(MID(C1631,10,1)="D",2,1)&amp;RIGHT(C1631,2)</f>
        <v>Torre de suspensión tipo SS2 (5°)Tipo SS2+6</v>
      </c>
      <c r="E1631" s="140" t="s">
        <v>5072</v>
      </c>
      <c r="F1631" s="141">
        <v>0</v>
      </c>
      <c r="G1631" s="142">
        <f>VLOOKUP(C1631,'[8]Resumen Peso'!$B$1:$D$65536,3,0)*$C$14</f>
        <v>12368.31566581586</v>
      </c>
      <c r="H1631" s="148"/>
      <c r="I1631" s="144"/>
      <c r="J1631" s="111">
        <f>+VLOOKUP(C1631,'[8]Resumen Peso'!$B$1:$D$65536,3,0)</f>
        <v>7679.3547265780835</v>
      </c>
      <c r="N1631" s="118"/>
      <c r="O1631" s="118"/>
      <c r="P1631" s="118"/>
      <c r="Q1631" s="118"/>
      <c r="R1631" s="118"/>
    </row>
    <row r="1632" spans="1:18" x14ac:dyDescent="0.2">
      <c r="A1632" s="114"/>
      <c r="B1632" s="139">
        <f t="shared" si="25"/>
        <v>1616</v>
      </c>
      <c r="C1632" s="115" t="s">
        <v>6687</v>
      </c>
      <c r="D1632" s="112" t="str">
        <f>+"Torre de ángulo menor tipo A"&amp;IF(MID(C1632,3,3)="220","C",IF(MID(C1632,3,3)="138","S",""))&amp;IF(MID(C1632,10,1)="D",2,1)&amp;" (30°)Tipo A"&amp;IF(MID(C1632,3,3)="220","C",IF(MID(C1632,3,3)="138","S",""))&amp;IF(MID(C1632,10,1)="D",2,1)&amp;RIGHT(C1632,2)</f>
        <v>Torre de ángulo menor tipo AS2 (30°)Tipo AS2-3</v>
      </c>
      <c r="E1632" s="140" t="s">
        <v>5072</v>
      </c>
      <c r="F1632" s="141">
        <v>0</v>
      </c>
      <c r="G1632" s="142">
        <f>VLOOKUP(C1632,'[8]Resumen Peso'!$B$1:$D$65536,3,0)*$C$14</f>
        <v>13865.875381818312</v>
      </c>
      <c r="H1632" s="148"/>
      <c r="I1632" s="144"/>
      <c r="J1632" s="111">
        <f>+VLOOKUP(C1632,'[8]Resumen Peso'!$B$1:$D$65536,3,0)</f>
        <v>8609.1735146933806</v>
      </c>
      <c r="N1632" s="118"/>
      <c r="O1632" s="118"/>
      <c r="P1632" s="118"/>
      <c r="Q1632" s="118"/>
      <c r="R1632" s="118"/>
    </row>
    <row r="1633" spans="1:18" x14ac:dyDescent="0.2">
      <c r="A1633" s="114"/>
      <c r="B1633" s="139">
        <f t="shared" si="25"/>
        <v>1617</v>
      </c>
      <c r="C1633" s="115" t="s">
        <v>6688</v>
      </c>
      <c r="D1633" s="112" t="str">
        <f>+"Torre de ángulo menor tipo A"&amp;IF(MID(C1633,3,3)="220","C",IF(MID(C1633,3,3)="138","S",""))&amp;IF(MID(C1633,10,1)="D",2,1)&amp;" (30°)Tipo A"&amp;IF(MID(C1633,3,3)="220","C",IF(MID(C1633,3,3)="138","S",""))&amp;IF(MID(C1633,10,1)="D",2,1)&amp;RIGHT(C1633,2)</f>
        <v>Torre de ángulo menor tipo AS2 (30°)Tipo AS2±0</v>
      </c>
      <c r="E1633" s="140" t="s">
        <v>5072</v>
      </c>
      <c r="F1633" s="141">
        <v>0</v>
      </c>
      <c r="G1633" s="142">
        <f>VLOOKUP(C1633,'[8]Resumen Peso'!$B$1:$D$65536,3,0)*$C$14</f>
        <v>15389.428836646293</v>
      </c>
      <c r="H1633" s="148"/>
      <c r="I1633" s="144"/>
      <c r="J1633" s="111">
        <f>+VLOOKUP(C1633,'[8]Resumen Peso'!$B$1:$D$65536,3,0)</f>
        <v>9555.1315368405994</v>
      </c>
      <c r="N1633" s="118"/>
      <c r="O1633" s="118"/>
      <c r="P1633" s="118"/>
      <c r="Q1633" s="118"/>
      <c r="R1633" s="118"/>
    </row>
    <row r="1634" spans="1:18" x14ac:dyDescent="0.2">
      <c r="A1634" s="114"/>
      <c r="B1634" s="139">
        <f t="shared" si="25"/>
        <v>1618</v>
      </c>
      <c r="C1634" s="115" t="s">
        <v>6689</v>
      </c>
      <c r="D1634" s="112" t="str">
        <f>+"Torre de ángulo menor tipo A"&amp;IF(MID(C1634,3,3)="220","C",IF(MID(C1634,3,3)="138","S",""))&amp;IF(MID(C1634,10,1)="D",2,1)&amp;" (30°)Tipo A"&amp;IF(MID(C1634,3,3)="220","C",IF(MID(C1634,3,3)="138","S",""))&amp;IF(MID(C1634,10,1)="D",2,1)&amp;RIGHT(C1634,2)</f>
        <v>Torre de ángulo menor tipo AS2 (30°)Tipo AS2+3</v>
      </c>
      <c r="E1634" s="140" t="s">
        <v>5072</v>
      </c>
      <c r="F1634" s="141">
        <v>0</v>
      </c>
      <c r="G1634" s="142">
        <f>VLOOKUP(C1634,'[8]Resumen Peso'!$B$1:$D$65536,3,0)*$C$14</f>
        <v>16912.982291474276</v>
      </c>
      <c r="H1634" s="148"/>
      <c r="I1634" s="144"/>
      <c r="J1634" s="111">
        <f>+VLOOKUP(C1634,'[8]Resumen Peso'!$B$1:$D$65536,3,0)</f>
        <v>10501.089558987818</v>
      </c>
      <c r="N1634" s="118"/>
      <c r="O1634" s="118"/>
      <c r="P1634" s="118"/>
      <c r="Q1634" s="118"/>
      <c r="R1634" s="118"/>
    </row>
    <row r="1635" spans="1:18" x14ac:dyDescent="0.2">
      <c r="A1635" s="114"/>
      <c r="B1635" s="139">
        <f t="shared" si="25"/>
        <v>1619</v>
      </c>
      <c r="C1635" s="115" t="s">
        <v>6690</v>
      </c>
      <c r="D1635" s="112" t="str">
        <f>+"Torre de ángulo mayor tipo B"&amp;IF(MID(C1635,3,3)="220","C",IF(MID(C1635,3,3)="138","S",""))&amp;IF(MID(C1635,10,1)="D",2,1)&amp;" (65°)Tipo B"&amp;IF(MID(C1635,3,3)="220","C",IF(MID(C1635,3,3)="138","S",""))&amp;IF(MID(C1635,10,1)="D",2,1)&amp;RIGHT(C1635,2)</f>
        <v>Torre de ángulo mayor tipo BS2 (65°)Tipo BS2-3</v>
      </c>
      <c r="E1635" s="140" t="s">
        <v>5072</v>
      </c>
      <c r="F1635" s="141">
        <v>0</v>
      </c>
      <c r="G1635" s="142">
        <f>VLOOKUP(C1635,'[8]Resumen Peso'!$B$1:$D$65536,3,0)*$C$14</f>
        <v>18711.883407047539</v>
      </c>
      <c r="H1635" s="148"/>
      <c r="I1635" s="144"/>
      <c r="J1635" s="111">
        <f>+VLOOKUP(C1635,'[8]Resumen Peso'!$B$1:$D$65536,3,0)</f>
        <v>11618.007994592192</v>
      </c>
      <c r="N1635" s="118"/>
      <c r="O1635" s="118"/>
      <c r="P1635" s="118"/>
      <c r="Q1635" s="118"/>
      <c r="R1635" s="118"/>
    </row>
    <row r="1636" spans="1:18" x14ac:dyDescent="0.2">
      <c r="A1636" s="114"/>
      <c r="B1636" s="139">
        <f t="shared" si="25"/>
        <v>1620</v>
      </c>
      <c r="C1636" s="115" t="s">
        <v>6691</v>
      </c>
      <c r="D1636" s="112" t="str">
        <f>+"Torre de ángulo mayor tipo B"&amp;IF(MID(C1636,3,3)="220","C",IF(MID(C1636,3,3)="138","S",""))&amp;IF(MID(C1636,10,1)="D",2,1)&amp;" (65°)Tipo B"&amp;IF(MID(C1636,3,3)="220","C",IF(MID(C1636,3,3)="138","S",""))&amp;IF(MID(C1636,10,1)="D",2,1)&amp;RIGHT(C1636,2)</f>
        <v>Torre de ángulo mayor tipo BS2 (65°)Tipo BS2±0</v>
      </c>
      <c r="E1636" s="140" t="s">
        <v>5072</v>
      </c>
      <c r="F1636" s="141">
        <v>0</v>
      </c>
      <c r="G1636" s="142">
        <f>VLOOKUP(C1636,'[8]Resumen Peso'!$B$1:$D$65536,3,0)*$C$14</f>
        <v>20837.286644819083</v>
      </c>
      <c r="H1636" s="148"/>
      <c r="I1636" s="144"/>
      <c r="J1636" s="111">
        <f>+VLOOKUP(C1636,'[8]Resumen Peso'!$B$1:$D$65536,3,0)</f>
        <v>12937.648100882172</v>
      </c>
      <c r="N1636" s="118"/>
      <c r="O1636" s="118"/>
      <c r="P1636" s="118"/>
      <c r="Q1636" s="118"/>
      <c r="R1636" s="118"/>
    </row>
    <row r="1637" spans="1:18" x14ac:dyDescent="0.2">
      <c r="A1637" s="114"/>
      <c r="B1637" s="139">
        <f t="shared" si="25"/>
        <v>1621</v>
      </c>
      <c r="C1637" s="115" t="s">
        <v>6692</v>
      </c>
      <c r="D1637" s="112" t="str">
        <f>+"Torre de ángulo mayor tipo B"&amp;IF(MID(C1637,3,3)="220","C",IF(MID(C1637,3,3)="138","S",""))&amp;IF(MID(C1637,10,1)="D",2,1)&amp;" (65°)Tipo B"&amp;IF(MID(C1637,3,3)="220","C",IF(MID(C1637,3,3)="138","S",""))&amp;IF(MID(C1637,10,1)="D",2,1)&amp;RIGHT(C1637,2)</f>
        <v>Torre de ángulo mayor tipo BS2 (65°)Tipo BS2+3</v>
      </c>
      <c r="E1637" s="140" t="s">
        <v>5072</v>
      </c>
      <c r="F1637" s="141">
        <v>0</v>
      </c>
      <c r="G1637" s="142">
        <f>VLOOKUP(C1637,'[8]Resumen Peso'!$B$1:$D$65536,3,0)*$C$14</f>
        <v>23337.761042197377</v>
      </c>
      <c r="H1637" s="148"/>
      <c r="I1637" s="144"/>
      <c r="J1637" s="111">
        <f>+VLOOKUP(C1637,'[8]Resumen Peso'!$B$1:$D$65536,3,0)</f>
        <v>14490.165872988035</v>
      </c>
      <c r="N1637" s="118"/>
      <c r="O1637" s="118"/>
      <c r="P1637" s="118"/>
      <c r="Q1637" s="118"/>
      <c r="R1637" s="118"/>
    </row>
    <row r="1638" spans="1:18" x14ac:dyDescent="0.2">
      <c r="A1638" s="114"/>
      <c r="B1638" s="139">
        <f t="shared" si="25"/>
        <v>1622</v>
      </c>
      <c r="C1638" s="115" t="s">
        <v>6693</v>
      </c>
      <c r="D1638" s="112" t="str">
        <f>+"Torre de anclaje, retención intermedia y terminal (15°) Tipo R"&amp;IF(MID(C1638,3,3)="220","C",IF(MID(C1638,3,3)="138","S",""))&amp;IF(MID(C1638,10,1)="D",2,1)&amp;RIGHT(C1638,2)</f>
        <v>Torre de anclaje, retención intermedia y terminal (15°) Tipo RS2-3</v>
      </c>
      <c r="E1638" s="140" t="s">
        <v>5072</v>
      </c>
      <c r="F1638" s="141">
        <v>0</v>
      </c>
      <c r="G1638" s="142">
        <f>VLOOKUP(C1638,'[8]Resumen Peso'!$B$1:$D$65536,3,0)*$C$14</f>
        <v>24092.758449199104</v>
      </c>
      <c r="H1638" s="148"/>
      <c r="I1638" s="144"/>
      <c r="J1638" s="111">
        <f>+VLOOKUP(C1638,'[8]Resumen Peso'!$B$1:$D$65536,3,0)</f>
        <v>14958.935676627298</v>
      </c>
      <c r="N1638" s="118"/>
      <c r="O1638" s="118"/>
      <c r="P1638" s="118"/>
      <c r="Q1638" s="118"/>
      <c r="R1638" s="118"/>
    </row>
    <row r="1639" spans="1:18" x14ac:dyDescent="0.2">
      <c r="A1639" s="114"/>
      <c r="B1639" s="139">
        <f t="shared" si="25"/>
        <v>1623</v>
      </c>
      <c r="C1639" s="115" t="s">
        <v>6694</v>
      </c>
      <c r="D1639" s="112" t="str">
        <f>+"Torre de anclaje, retención intermedia y terminal (15°) Tipo R"&amp;IF(MID(C1639,3,3)="220","C",IF(MID(C1639,3,3)="138","S",""))&amp;IF(MID(C1639,10,1)="D",2,1)&amp;RIGHT(C1639,2)</f>
        <v>Torre de anclaje, retención intermedia y terminal (15°) Tipo RS2±0</v>
      </c>
      <c r="E1639" s="140" t="s">
        <v>5072</v>
      </c>
      <c r="F1639" s="141">
        <v>0</v>
      </c>
      <c r="G1639" s="142">
        <f>VLOOKUP(C1639,'[8]Resumen Peso'!$B$1:$D$65536,3,0)*$C$14</f>
        <v>26859.262485171799</v>
      </c>
      <c r="H1639" s="148"/>
      <c r="I1639" s="144"/>
      <c r="J1639" s="111">
        <f>+VLOOKUP(C1639,'[8]Resumen Peso'!$B$1:$D$65536,3,0)</f>
        <v>16676.62840203712</v>
      </c>
      <c r="N1639" s="118"/>
      <c r="O1639" s="118"/>
      <c r="P1639" s="118"/>
      <c r="Q1639" s="118"/>
      <c r="R1639" s="118"/>
    </row>
    <row r="1640" spans="1:18" x14ac:dyDescent="0.2">
      <c r="A1640" s="114"/>
      <c r="B1640" s="139">
        <f t="shared" si="25"/>
        <v>1624</v>
      </c>
      <c r="C1640" s="115" t="s">
        <v>6695</v>
      </c>
      <c r="D1640" s="112" t="str">
        <f>+"Torre de anclaje, retención intermedia y terminal (15°) Tipo R"&amp;IF(MID(C1640,3,3)="220","C",IF(MID(C1640,3,3)="138","S",""))&amp;IF(MID(C1640,10,1)="D",2,1)&amp;RIGHT(C1640,2)</f>
        <v>Torre de anclaje, retención intermedia y terminal (15°) Tipo RS2+3</v>
      </c>
      <c r="E1640" s="140" t="s">
        <v>5072</v>
      </c>
      <c r="F1640" s="141">
        <v>0</v>
      </c>
      <c r="G1640" s="142">
        <f>VLOOKUP(C1640,'[8]Resumen Peso'!$B$1:$D$65536,3,0)*$C$14</f>
        <v>29625.766521144491</v>
      </c>
      <c r="H1640" s="148"/>
      <c r="I1640" s="144"/>
      <c r="J1640" s="111">
        <f>+VLOOKUP(C1640,'[8]Resumen Peso'!$B$1:$D$65536,3,0)</f>
        <v>18394.321127446943</v>
      </c>
      <c r="N1640" s="118"/>
      <c r="O1640" s="118"/>
      <c r="P1640" s="118"/>
      <c r="Q1640" s="118"/>
      <c r="R1640" s="118"/>
    </row>
    <row r="1641" spans="1:18" x14ac:dyDescent="0.2">
      <c r="A1641" s="114"/>
      <c r="B1641" s="139">
        <f t="shared" si="25"/>
        <v>1625</v>
      </c>
      <c r="C1641" s="115" t="s">
        <v>6696</v>
      </c>
      <c r="D1641" s="112" t="str">
        <f>+"Torre de suspensión tipo S"&amp;IF(MID(C1641,3,3)="220","C",IF(MID(C1641,3,3)="138","S",""))&amp;IF(MID(C1641,10,1)="D",2,1)&amp;" (5°)Tipo S"&amp;IF(MID(C1641,3,3)="220","C",IF(MID(C1641,3,3)="138","S",""))&amp;IF(MID(C1641,10,1)="D",2,1)&amp;RIGHT(C1641,2)</f>
        <v>Torre de suspensión tipo SS2 (5°)Tipo SS2-6</v>
      </c>
      <c r="E1641" s="140" t="s">
        <v>5072</v>
      </c>
      <c r="F1641" s="141">
        <v>0</v>
      </c>
      <c r="G1641" s="142">
        <f>VLOOKUP(C1641,'[8]Resumen Peso'!$B$1:$D$65536,3,0)*$C$14</f>
        <v>7766.3525436738792</v>
      </c>
      <c r="H1641" s="148"/>
      <c r="I1641" s="144"/>
      <c r="J1641" s="111">
        <f>+VLOOKUP(C1641,'[8]Resumen Peso'!$B$1:$D$65536,3,0)</f>
        <v>4822.045113173428</v>
      </c>
      <c r="N1641" s="118"/>
      <c r="O1641" s="118"/>
      <c r="P1641" s="118"/>
      <c r="Q1641" s="118"/>
      <c r="R1641" s="118"/>
    </row>
    <row r="1642" spans="1:18" x14ac:dyDescent="0.2">
      <c r="A1642" s="114"/>
      <c r="B1642" s="139">
        <f t="shared" si="25"/>
        <v>1626</v>
      </c>
      <c r="C1642" s="115" t="s">
        <v>6697</v>
      </c>
      <c r="D1642" s="112" t="str">
        <f>+"Torre de suspensión tipo S"&amp;IF(MID(C1642,3,3)="220","C",IF(MID(C1642,3,3)="138","S",""))&amp;IF(MID(C1642,10,1)="D",2,1)&amp;" (5°)Tipo S"&amp;IF(MID(C1642,3,3)="220","C",IF(MID(C1642,3,3)="138","S",""))&amp;IF(MID(C1642,10,1)="D",2,1)&amp;RIGHT(C1642,2)</f>
        <v>Torre de suspensión tipo SS2 (5°)Tipo SS2-3</v>
      </c>
      <c r="E1642" s="140" t="s">
        <v>5072</v>
      </c>
      <c r="F1642" s="141">
        <v>0</v>
      </c>
      <c r="G1642" s="142">
        <f>VLOOKUP(C1642,'[8]Resumen Peso'!$B$1:$D$65536,3,0)*$C$14</f>
        <v>8885.8267842034475</v>
      </c>
      <c r="H1642" s="148"/>
      <c r="I1642" s="144"/>
      <c r="J1642" s="111">
        <f>+VLOOKUP(C1642,'[8]Resumen Peso'!$B$1:$D$65536,3,0)</f>
        <v>5517.1146790362645</v>
      </c>
      <c r="N1642" s="118"/>
      <c r="O1642" s="118"/>
      <c r="P1642" s="118"/>
      <c r="Q1642" s="118"/>
      <c r="R1642" s="118"/>
    </row>
    <row r="1643" spans="1:18" x14ac:dyDescent="0.2">
      <c r="A1643" s="114"/>
      <c r="B1643" s="139">
        <f t="shared" si="25"/>
        <v>1627</v>
      </c>
      <c r="C1643" s="115" t="s">
        <v>6698</v>
      </c>
      <c r="D1643" s="112" t="str">
        <f>+"Torre de suspensión tipo S"&amp;IF(MID(C1643,3,3)="220","C",IF(MID(C1643,3,3)="138","S",""))&amp;IF(MID(C1643,10,1)="D",2,1)&amp;" (5°)Tipo S"&amp;IF(MID(C1643,3,3)="220","C",IF(MID(C1643,3,3)="138","S",""))&amp;IF(MID(C1643,10,1)="D",2,1)&amp;RIGHT(C1643,2)</f>
        <v>Torre de suspensión tipo SS2 (5°)Tipo SS2±0</v>
      </c>
      <c r="E1643" s="140" t="s">
        <v>5072</v>
      </c>
      <c r="F1643" s="141">
        <v>0</v>
      </c>
      <c r="G1643" s="142">
        <f>VLOOKUP(C1643,'[8]Resumen Peso'!$B$1:$D$65536,3,0)*$C$14</f>
        <v>9995.3057190140007</v>
      </c>
      <c r="H1643" s="148"/>
      <c r="I1643" s="144"/>
      <c r="J1643" s="111">
        <f>+VLOOKUP(C1643,'[8]Resumen Peso'!$B$1:$D$65536,3,0)</f>
        <v>6205.9782666324681</v>
      </c>
      <c r="N1643" s="118"/>
      <c r="O1643" s="118"/>
      <c r="P1643" s="118"/>
      <c r="Q1643" s="118"/>
      <c r="R1643" s="118"/>
    </row>
    <row r="1644" spans="1:18" x14ac:dyDescent="0.2">
      <c r="A1644" s="114"/>
      <c r="B1644" s="139">
        <f t="shared" si="25"/>
        <v>1628</v>
      </c>
      <c r="C1644" s="115" t="s">
        <v>6699</v>
      </c>
      <c r="D1644" s="112" t="str">
        <f>+"Torre de suspensión tipo S"&amp;IF(MID(C1644,3,3)="220","C",IF(MID(C1644,3,3)="138","S",""))&amp;IF(MID(C1644,10,1)="D",2,1)&amp;" (5°)Tipo S"&amp;IF(MID(C1644,3,3)="220","C",IF(MID(C1644,3,3)="138","S",""))&amp;IF(MID(C1644,10,1)="D",2,1)&amp;RIGHT(C1644,2)</f>
        <v>Torre de suspensión tipo SS2 (5°)Tipo SS2+3</v>
      </c>
      <c r="E1644" s="140" t="s">
        <v>5072</v>
      </c>
      <c r="F1644" s="141">
        <v>0</v>
      </c>
      <c r="G1644" s="142">
        <f>VLOOKUP(C1644,'[8]Resumen Peso'!$B$1:$D$65536,3,0)*$C$14</f>
        <v>11094.789348105543</v>
      </c>
      <c r="H1644" s="148"/>
      <c r="I1644" s="144"/>
      <c r="J1644" s="111">
        <f>+VLOOKUP(C1644,'[8]Resumen Peso'!$B$1:$D$65536,3,0)</f>
        <v>6888.6358759620407</v>
      </c>
      <c r="N1644" s="118"/>
      <c r="O1644" s="118"/>
      <c r="P1644" s="118"/>
      <c r="Q1644" s="118"/>
      <c r="R1644" s="118"/>
    </row>
    <row r="1645" spans="1:18" x14ac:dyDescent="0.2">
      <c r="A1645" s="114"/>
      <c r="B1645" s="139">
        <f t="shared" si="25"/>
        <v>1629</v>
      </c>
      <c r="C1645" s="115" t="s">
        <v>6700</v>
      </c>
      <c r="D1645" s="112" t="str">
        <f>+"Torre de suspensión tipo S"&amp;IF(MID(C1645,3,3)="220","C",IF(MID(C1645,3,3)="138","S",""))&amp;IF(MID(C1645,10,1)="D",2,1)&amp;" (5°)Tipo S"&amp;IF(MID(C1645,3,3)="220","C",IF(MID(C1645,3,3)="138","S",""))&amp;IF(MID(C1645,10,1)="D",2,1)&amp;RIGHT(C1645,2)</f>
        <v>Torre de suspensión tipo SS2 (5°)Tipo SS2+6</v>
      </c>
      <c r="E1645" s="140" t="s">
        <v>5072</v>
      </c>
      <c r="F1645" s="141">
        <v>0</v>
      </c>
      <c r="G1645" s="142">
        <f>VLOOKUP(C1645,'[8]Resumen Peso'!$B$1:$D$65536,3,0)*$C$14</f>
        <v>12194.272977197081</v>
      </c>
      <c r="H1645" s="148"/>
      <c r="I1645" s="144"/>
      <c r="J1645" s="111">
        <f>+VLOOKUP(C1645,'[8]Resumen Peso'!$B$1:$D$65536,3,0)</f>
        <v>7571.2934852916105</v>
      </c>
      <c r="N1645" s="118"/>
      <c r="O1645" s="118"/>
      <c r="P1645" s="118"/>
      <c r="Q1645" s="118"/>
      <c r="R1645" s="118"/>
    </row>
    <row r="1646" spans="1:18" x14ac:dyDescent="0.2">
      <c r="A1646" s="114"/>
      <c r="B1646" s="139">
        <f t="shared" si="25"/>
        <v>1630</v>
      </c>
      <c r="C1646" s="115" t="s">
        <v>6701</v>
      </c>
      <c r="D1646" s="112" t="str">
        <f>+"Torre de ángulo menor tipo A"&amp;IF(MID(C1646,3,3)="220","C",IF(MID(C1646,3,3)="138","S",""))&amp;IF(MID(C1646,10,1)="D",2,1)&amp;" (30°)Tipo A"&amp;IF(MID(C1646,3,3)="220","C",IF(MID(C1646,3,3)="138","S",""))&amp;IF(MID(C1646,10,1)="D",2,1)&amp;RIGHT(C1646,2)</f>
        <v>Torre de ángulo menor tipo AS2 (30°)Tipo AS2-3</v>
      </c>
      <c r="E1646" s="140" t="s">
        <v>5072</v>
      </c>
      <c r="F1646" s="141">
        <v>0</v>
      </c>
      <c r="G1646" s="142">
        <f>VLOOKUP(C1646,'[8]Resumen Peso'!$B$1:$D$65536,3,0)*$C$14</f>
        <v>13670.759547398393</v>
      </c>
      <c r="H1646" s="148"/>
      <c r="I1646" s="144"/>
      <c r="J1646" s="111">
        <f>+VLOOKUP(C1646,'[8]Resumen Peso'!$B$1:$D$65536,3,0)</f>
        <v>8488.0281828820262</v>
      </c>
      <c r="N1646" s="118"/>
      <c r="O1646" s="118"/>
      <c r="P1646" s="118"/>
      <c r="Q1646" s="118"/>
      <c r="R1646" s="118"/>
    </row>
    <row r="1647" spans="1:18" x14ac:dyDescent="0.2">
      <c r="A1647" s="114"/>
      <c r="B1647" s="139">
        <f t="shared" si="25"/>
        <v>1631</v>
      </c>
      <c r="C1647" s="115" t="s">
        <v>6702</v>
      </c>
      <c r="D1647" s="112" t="str">
        <f>+"Torre de ángulo menor tipo A"&amp;IF(MID(C1647,3,3)="220","C",IF(MID(C1647,3,3)="138","S",""))&amp;IF(MID(C1647,10,1)="D",2,1)&amp;" (30°)Tipo A"&amp;IF(MID(C1647,3,3)="220","C",IF(MID(C1647,3,3)="138","S",""))&amp;IF(MID(C1647,10,1)="D",2,1)&amp;RIGHT(C1647,2)</f>
        <v>Torre de ángulo menor tipo AS2 (30°)Tipo AS2±0</v>
      </c>
      <c r="E1647" s="140" t="s">
        <v>5072</v>
      </c>
      <c r="F1647" s="141">
        <v>0</v>
      </c>
      <c r="G1647" s="142">
        <f>VLOOKUP(C1647,'[8]Resumen Peso'!$B$1:$D$65536,3,0)*$C$14</f>
        <v>15172.874081463255</v>
      </c>
      <c r="H1647" s="148"/>
      <c r="I1647" s="144"/>
      <c r="J1647" s="111">
        <f>+VLOOKUP(C1647,'[8]Resumen Peso'!$B$1:$D$65536,3,0)</f>
        <v>9420.6750087480868</v>
      </c>
      <c r="N1647" s="118"/>
      <c r="O1647" s="118"/>
      <c r="P1647" s="118"/>
      <c r="Q1647" s="118"/>
      <c r="R1647" s="118"/>
    </row>
    <row r="1648" spans="1:18" x14ac:dyDescent="0.2">
      <c r="A1648" s="114"/>
      <c r="B1648" s="139">
        <f t="shared" si="25"/>
        <v>1632</v>
      </c>
      <c r="C1648" s="115" t="s">
        <v>6703</v>
      </c>
      <c r="D1648" s="112" t="str">
        <f>+"Torre de ángulo menor tipo A"&amp;IF(MID(C1648,3,3)="220","C",IF(MID(C1648,3,3)="138","S",""))&amp;IF(MID(C1648,10,1)="D",2,1)&amp;" (30°)Tipo A"&amp;IF(MID(C1648,3,3)="220","C",IF(MID(C1648,3,3)="138","S",""))&amp;IF(MID(C1648,10,1)="D",2,1)&amp;RIGHT(C1648,2)</f>
        <v>Torre de ángulo menor tipo AS2 (30°)Tipo AS2+3</v>
      </c>
      <c r="E1648" s="140" t="s">
        <v>5072</v>
      </c>
      <c r="F1648" s="141">
        <v>0</v>
      </c>
      <c r="G1648" s="142">
        <f>VLOOKUP(C1648,'[8]Resumen Peso'!$B$1:$D$65536,3,0)*$C$14</f>
        <v>16674.988615528116</v>
      </c>
      <c r="H1648" s="148"/>
      <c r="I1648" s="144"/>
      <c r="J1648" s="111">
        <f>+VLOOKUP(C1648,'[8]Resumen Peso'!$B$1:$D$65536,3,0)</f>
        <v>10353.321834614148</v>
      </c>
      <c r="N1648" s="118"/>
      <c r="O1648" s="118"/>
      <c r="P1648" s="118"/>
      <c r="Q1648" s="118"/>
      <c r="R1648" s="118"/>
    </row>
    <row r="1649" spans="1:18" x14ac:dyDescent="0.2">
      <c r="A1649" s="114"/>
      <c r="B1649" s="139">
        <f t="shared" si="25"/>
        <v>1633</v>
      </c>
      <c r="C1649" s="115" t="s">
        <v>6704</v>
      </c>
      <c r="D1649" s="112" t="str">
        <f>+"Torre de ángulo mayor tipo B"&amp;IF(MID(C1649,3,3)="220","C",IF(MID(C1649,3,3)="138","S",""))&amp;IF(MID(C1649,10,1)="D",2,1)&amp;" (65°)Tipo B"&amp;IF(MID(C1649,3,3)="220","C",IF(MID(C1649,3,3)="138","S",""))&amp;IF(MID(C1649,10,1)="D",2,1)&amp;RIGHT(C1649,2)</f>
        <v>Torre de ángulo mayor tipo BS2 (65°)Tipo BS2-3</v>
      </c>
      <c r="E1649" s="140" t="s">
        <v>5072</v>
      </c>
      <c r="F1649" s="141">
        <v>0</v>
      </c>
      <c r="G1649" s="142">
        <f>VLOOKUP(C1649,'[8]Resumen Peso'!$B$1:$D$65536,3,0)*$C$14</f>
        <v>18448.576212658521</v>
      </c>
      <c r="H1649" s="148"/>
      <c r="I1649" s="144"/>
      <c r="J1649" s="111">
        <f>+VLOOKUP(C1649,'[8]Resumen Peso'!$B$1:$D$65536,3,0)</f>
        <v>11454.52337773673</v>
      </c>
      <c r="N1649" s="118"/>
      <c r="O1649" s="118"/>
      <c r="P1649" s="118"/>
      <c r="Q1649" s="118"/>
      <c r="R1649" s="118"/>
    </row>
    <row r="1650" spans="1:18" x14ac:dyDescent="0.2">
      <c r="A1650" s="114"/>
      <c r="B1650" s="139">
        <f t="shared" si="25"/>
        <v>1634</v>
      </c>
      <c r="C1650" s="115" t="s">
        <v>6705</v>
      </c>
      <c r="D1650" s="112" t="str">
        <f>+"Torre de ángulo mayor tipo B"&amp;IF(MID(C1650,3,3)="220","C",IF(MID(C1650,3,3)="138","S",""))&amp;IF(MID(C1650,10,1)="D",2,1)&amp;" (65°)Tipo B"&amp;IF(MID(C1650,3,3)="220","C",IF(MID(C1650,3,3)="138","S",""))&amp;IF(MID(C1650,10,1)="D",2,1)&amp;RIGHT(C1650,2)</f>
        <v>Torre de ángulo mayor tipo BS2 (65°)Tipo BS2±0</v>
      </c>
      <c r="E1650" s="140" t="s">
        <v>5072</v>
      </c>
      <c r="F1650" s="141">
        <v>0</v>
      </c>
      <c r="G1650" s="142">
        <f>VLOOKUP(C1650,'[8]Resumen Peso'!$B$1:$D$65536,3,0)*$C$14</f>
        <v>20544.071506301247</v>
      </c>
      <c r="H1650" s="148"/>
      <c r="I1650" s="144"/>
      <c r="J1650" s="111">
        <f>+VLOOKUP(C1650,'[8]Resumen Peso'!$B$1:$D$65536,3,0)</f>
        <v>12755.59396184491</v>
      </c>
      <c r="N1650" s="118"/>
      <c r="O1650" s="118"/>
      <c r="P1650" s="118"/>
      <c r="Q1650" s="118"/>
      <c r="R1650" s="118"/>
    </row>
    <row r="1651" spans="1:18" x14ac:dyDescent="0.2">
      <c r="A1651" s="114"/>
      <c r="B1651" s="139">
        <f t="shared" si="25"/>
        <v>1635</v>
      </c>
      <c r="C1651" s="115" t="s">
        <v>6706</v>
      </c>
      <c r="D1651" s="112" t="str">
        <f>+"Torre de ángulo mayor tipo B"&amp;IF(MID(C1651,3,3)="220","C",IF(MID(C1651,3,3)="138","S",""))&amp;IF(MID(C1651,10,1)="D",2,1)&amp;" (65°)Tipo B"&amp;IF(MID(C1651,3,3)="220","C",IF(MID(C1651,3,3)="138","S",""))&amp;IF(MID(C1651,10,1)="D",2,1)&amp;RIGHT(C1651,2)</f>
        <v>Torre de ángulo mayor tipo BS2 (65°)Tipo BS2+3</v>
      </c>
      <c r="E1651" s="140" t="s">
        <v>5072</v>
      </c>
      <c r="F1651" s="141">
        <v>0</v>
      </c>
      <c r="G1651" s="142">
        <f>VLOOKUP(C1651,'[8]Resumen Peso'!$B$1:$D$65536,3,0)*$C$14</f>
        <v>23009.360087057401</v>
      </c>
      <c r="H1651" s="148"/>
      <c r="I1651" s="144"/>
      <c r="J1651" s="111">
        <f>+VLOOKUP(C1651,'[8]Resumen Peso'!$B$1:$D$65536,3,0)</f>
        <v>14286.265237266301</v>
      </c>
      <c r="N1651" s="118"/>
      <c r="O1651" s="118"/>
      <c r="P1651" s="118"/>
      <c r="Q1651" s="118"/>
      <c r="R1651" s="118"/>
    </row>
    <row r="1652" spans="1:18" x14ac:dyDescent="0.2">
      <c r="A1652" s="114"/>
      <c r="B1652" s="139">
        <f t="shared" si="25"/>
        <v>1636</v>
      </c>
      <c r="C1652" s="115" t="s">
        <v>6707</v>
      </c>
      <c r="D1652" s="112" t="str">
        <f>+"Torre de anclaje, retención intermedia y terminal (15°) Tipo R"&amp;IF(MID(C1652,3,3)="220","C",IF(MID(C1652,3,3)="138","S",""))&amp;IF(MID(C1652,10,1)="D",2,1)&amp;RIGHT(C1652,2)</f>
        <v>Torre de anclaje, retención intermedia y terminal (15°) Tipo RS2-3</v>
      </c>
      <c r="E1652" s="140" t="s">
        <v>5072</v>
      </c>
      <c r="F1652" s="141">
        <v>0</v>
      </c>
      <c r="G1652" s="142">
        <f>VLOOKUP(C1652,'[8]Resumen Peso'!$B$1:$D$65536,3,0)*$C$14</f>
        <v>23753.733429945205</v>
      </c>
      <c r="H1652" s="148"/>
      <c r="I1652" s="144"/>
      <c r="J1652" s="111">
        <f>+VLOOKUP(C1652,'[8]Resumen Peso'!$B$1:$D$65536,3,0)</f>
        <v>14748.438673285824</v>
      </c>
      <c r="N1652" s="118"/>
      <c r="O1652" s="118"/>
      <c r="P1652" s="118"/>
      <c r="Q1652" s="118"/>
      <c r="R1652" s="118"/>
    </row>
    <row r="1653" spans="1:18" x14ac:dyDescent="0.2">
      <c r="A1653" s="114"/>
      <c r="B1653" s="139">
        <f t="shared" si="25"/>
        <v>1637</v>
      </c>
      <c r="C1653" s="115" t="s">
        <v>6708</v>
      </c>
      <c r="D1653" s="112" t="str">
        <f>+"Torre de anclaje, retención intermedia y terminal (15°) Tipo R"&amp;IF(MID(C1653,3,3)="220","C",IF(MID(C1653,3,3)="138","S",""))&amp;IF(MID(C1653,10,1)="D",2,1)&amp;RIGHT(C1653,2)</f>
        <v>Torre de anclaje, retención intermedia y terminal (15°) Tipo RS2±0</v>
      </c>
      <c r="E1653" s="140" t="s">
        <v>5072</v>
      </c>
      <c r="F1653" s="141">
        <v>0</v>
      </c>
      <c r="G1653" s="142">
        <f>VLOOKUP(C1653,'[8]Resumen Peso'!$B$1:$D$65536,3,0)*$C$14</f>
        <v>26481.308171622306</v>
      </c>
      <c r="H1653" s="148"/>
      <c r="I1653" s="144"/>
      <c r="J1653" s="111">
        <f>+VLOOKUP(C1653,'[8]Resumen Peso'!$B$1:$D$65536,3,0)</f>
        <v>16441.960616818087</v>
      </c>
      <c r="N1653" s="118"/>
      <c r="O1653" s="118"/>
      <c r="P1653" s="118"/>
      <c r="Q1653" s="118"/>
      <c r="R1653" s="118"/>
    </row>
    <row r="1654" spans="1:18" x14ac:dyDescent="0.2">
      <c r="A1654" s="114"/>
      <c r="B1654" s="139">
        <f t="shared" si="25"/>
        <v>1638</v>
      </c>
      <c r="C1654" s="115" t="s">
        <v>6709</v>
      </c>
      <c r="D1654" s="112" t="str">
        <f>+"Torre de anclaje, retención intermedia y terminal (15°) Tipo R"&amp;IF(MID(C1654,3,3)="220","C",IF(MID(C1654,3,3)="138","S",""))&amp;IF(MID(C1654,10,1)="D",2,1)&amp;RIGHT(C1654,2)</f>
        <v>Torre de anclaje, retención intermedia y terminal (15°) Tipo RS2+3</v>
      </c>
      <c r="E1654" s="140" t="s">
        <v>5072</v>
      </c>
      <c r="F1654" s="141">
        <v>0</v>
      </c>
      <c r="G1654" s="142">
        <f>VLOOKUP(C1654,'[8]Resumen Peso'!$B$1:$D$65536,3,0)*$C$14</f>
        <v>29208.8829132994</v>
      </c>
      <c r="H1654" s="148"/>
      <c r="I1654" s="144"/>
      <c r="J1654" s="111">
        <f>+VLOOKUP(C1654,'[8]Resumen Peso'!$B$1:$D$65536,3,0)</f>
        <v>18135.482560350349</v>
      </c>
      <c r="N1654" s="118"/>
      <c r="O1654" s="118"/>
      <c r="P1654" s="118"/>
      <c r="Q1654" s="118"/>
      <c r="R1654" s="118"/>
    </row>
    <row r="1655" spans="1:18" x14ac:dyDescent="0.2">
      <c r="A1655" s="114"/>
      <c r="B1655" s="139">
        <f t="shared" si="25"/>
        <v>1639</v>
      </c>
      <c r="C1655" s="115" t="s">
        <v>6710</v>
      </c>
      <c r="D1655" s="112" t="str">
        <f>+"Torre de suspensión tipo S"&amp;IF(MID(C1655,3,3)="220","C",IF(MID(C1655,3,3)="138","S",""))&amp;IF(MID(C1655,10,1)="D",2,1)&amp;" (5°)Tipo S"&amp;IF(MID(C1655,3,3)="220","C",IF(MID(C1655,3,3)="138","S",""))&amp;IF(MID(C1655,10,1)="D",2,1)&amp;RIGHT(C1655,2)</f>
        <v>Torre de suspensión tipo SS2 (5°)Tipo SS2-6</v>
      </c>
      <c r="E1655" s="140" t="s">
        <v>5072</v>
      </c>
      <c r="F1655" s="141">
        <v>0</v>
      </c>
      <c r="G1655" s="142">
        <f>VLOOKUP(C1655,'[8]Resumen Peso'!$B$1:$D$65536,3,0)*$C$14</f>
        <v>7355.5345784343681</v>
      </c>
      <c r="H1655" s="148"/>
      <c r="I1655" s="144"/>
      <c r="J1655" s="111">
        <f>+VLOOKUP(C1655,'[8]Resumen Peso'!$B$1:$D$65536,3,0)</f>
        <v>4566.9726386048278</v>
      </c>
      <c r="N1655" s="118"/>
      <c r="O1655" s="118"/>
      <c r="P1655" s="118"/>
      <c r="Q1655" s="118"/>
      <c r="R1655" s="118"/>
    </row>
    <row r="1656" spans="1:18" x14ac:dyDescent="0.2">
      <c r="A1656" s="114"/>
      <c r="B1656" s="139">
        <f t="shared" si="25"/>
        <v>1640</v>
      </c>
      <c r="C1656" s="115" t="s">
        <v>6711</v>
      </c>
      <c r="D1656" s="112" t="str">
        <f>+"Torre de suspensión tipo S"&amp;IF(MID(C1656,3,3)="220","C",IF(MID(C1656,3,3)="138","S",""))&amp;IF(MID(C1656,10,1)="D",2,1)&amp;" (5°)Tipo S"&amp;IF(MID(C1656,3,3)="220","C",IF(MID(C1656,3,3)="138","S",""))&amp;IF(MID(C1656,10,1)="D",2,1)&amp;RIGHT(C1656,2)</f>
        <v>Torre de suspensión tipo SS2 (5°)Tipo SS2-3</v>
      </c>
      <c r="E1656" s="140" t="s">
        <v>5072</v>
      </c>
      <c r="F1656" s="141">
        <v>0</v>
      </c>
      <c r="G1656" s="142">
        <f>VLOOKUP(C1656,'[8]Resumen Peso'!$B$1:$D$65536,3,0)*$C$14</f>
        <v>8415.791814965447</v>
      </c>
      <c r="H1656" s="148"/>
      <c r="I1656" s="144"/>
      <c r="J1656" s="111">
        <f>+VLOOKUP(C1656,'[8]Resumen Peso'!$B$1:$D$65536,3,0)</f>
        <v>5225.2750009262445</v>
      </c>
      <c r="N1656" s="118"/>
      <c r="O1656" s="118"/>
      <c r="P1656" s="118"/>
      <c r="Q1656" s="118"/>
      <c r="R1656" s="118"/>
    </row>
    <row r="1657" spans="1:18" x14ac:dyDescent="0.2">
      <c r="A1657" s="114"/>
      <c r="B1657" s="139">
        <f t="shared" si="25"/>
        <v>1641</v>
      </c>
      <c r="C1657" s="115" t="s">
        <v>6712</v>
      </c>
      <c r="D1657" s="112" t="str">
        <f>+"Torre de suspensión tipo S"&amp;IF(MID(C1657,3,3)="220","C",IF(MID(C1657,3,3)="138","S",""))&amp;IF(MID(C1657,10,1)="D",2,1)&amp;" (5°)Tipo S"&amp;IF(MID(C1657,3,3)="220","C",IF(MID(C1657,3,3)="138","S",""))&amp;IF(MID(C1657,10,1)="D",2,1)&amp;RIGHT(C1657,2)</f>
        <v>Torre de suspensión tipo SS2 (5°)Tipo SS2±0</v>
      </c>
      <c r="E1657" s="140" t="s">
        <v>5072</v>
      </c>
      <c r="F1657" s="141">
        <v>0</v>
      </c>
      <c r="G1657" s="142">
        <f>VLOOKUP(C1657,'[8]Resumen Peso'!$B$1:$D$65536,3,0)*$C$14</f>
        <v>9466.5824690275003</v>
      </c>
      <c r="H1657" s="148"/>
      <c r="I1657" s="144"/>
      <c r="J1657" s="111">
        <f>+VLOOKUP(C1657,'[8]Resumen Peso'!$B$1:$D$65536,3,0)</f>
        <v>5877.6996635840769</v>
      </c>
      <c r="N1657" s="118"/>
      <c r="O1657" s="118"/>
      <c r="P1657" s="118"/>
      <c r="Q1657" s="118"/>
      <c r="R1657" s="118"/>
    </row>
    <row r="1658" spans="1:18" x14ac:dyDescent="0.2">
      <c r="A1658" s="114"/>
      <c r="B1658" s="139">
        <f t="shared" si="25"/>
        <v>1642</v>
      </c>
      <c r="C1658" s="115" t="s">
        <v>6713</v>
      </c>
      <c r="D1658" s="112" t="str">
        <f>+"Torre de suspensión tipo S"&amp;IF(MID(C1658,3,3)="220","C",IF(MID(C1658,3,3)="138","S",""))&amp;IF(MID(C1658,10,1)="D",2,1)&amp;" (5°)Tipo S"&amp;IF(MID(C1658,3,3)="220","C",IF(MID(C1658,3,3)="138","S",""))&amp;IF(MID(C1658,10,1)="D",2,1)&amp;RIGHT(C1658,2)</f>
        <v>Torre de suspensión tipo SS2 (5°)Tipo SS2+3</v>
      </c>
      <c r="E1658" s="140" t="s">
        <v>5072</v>
      </c>
      <c r="F1658" s="141">
        <v>0</v>
      </c>
      <c r="G1658" s="142">
        <f>VLOOKUP(C1658,'[8]Resumen Peso'!$B$1:$D$65536,3,0)*$C$14</f>
        <v>10507.906540620526</v>
      </c>
      <c r="H1658" s="148"/>
      <c r="I1658" s="144"/>
      <c r="J1658" s="111">
        <f>+VLOOKUP(C1658,'[8]Resumen Peso'!$B$1:$D$65536,3,0)</f>
        <v>6524.246626578326</v>
      </c>
      <c r="N1658" s="118"/>
      <c r="O1658" s="118"/>
      <c r="P1658" s="118"/>
      <c r="Q1658" s="118"/>
      <c r="R1658" s="118"/>
    </row>
    <row r="1659" spans="1:18" x14ac:dyDescent="0.2">
      <c r="A1659" s="114"/>
      <c r="B1659" s="139">
        <f t="shared" si="25"/>
        <v>1643</v>
      </c>
      <c r="C1659" s="115" t="s">
        <v>6714</v>
      </c>
      <c r="D1659" s="112" t="str">
        <f>+"Torre de suspensión tipo S"&amp;IF(MID(C1659,3,3)="220","C",IF(MID(C1659,3,3)="138","S",""))&amp;IF(MID(C1659,10,1)="D",2,1)&amp;" (5°)Tipo S"&amp;IF(MID(C1659,3,3)="220","C",IF(MID(C1659,3,3)="138","S",""))&amp;IF(MID(C1659,10,1)="D",2,1)&amp;RIGHT(C1659,2)</f>
        <v>Torre de suspensión tipo SS2 (5°)Tipo SS2+6</v>
      </c>
      <c r="E1659" s="140" t="s">
        <v>5072</v>
      </c>
      <c r="F1659" s="141">
        <v>0</v>
      </c>
      <c r="G1659" s="142">
        <f>VLOOKUP(C1659,'[8]Resumen Peso'!$B$1:$D$65536,3,0)*$C$14</f>
        <v>11549.230612213551</v>
      </c>
      <c r="H1659" s="148"/>
      <c r="I1659" s="144"/>
      <c r="J1659" s="111">
        <f>+VLOOKUP(C1659,'[8]Resumen Peso'!$B$1:$D$65536,3,0)</f>
        <v>7170.7935895725741</v>
      </c>
      <c r="N1659" s="118"/>
      <c r="O1659" s="118"/>
      <c r="P1659" s="118"/>
      <c r="Q1659" s="118"/>
      <c r="R1659" s="118"/>
    </row>
    <row r="1660" spans="1:18" x14ac:dyDescent="0.2">
      <c r="A1660" s="114"/>
      <c r="B1660" s="139">
        <f t="shared" si="25"/>
        <v>1644</v>
      </c>
      <c r="C1660" s="115" t="s">
        <v>6715</v>
      </c>
      <c r="D1660" s="112" t="str">
        <f>+"Torre de ángulo menor tipo A"&amp;IF(MID(C1660,3,3)="220","C",IF(MID(C1660,3,3)="138","S",""))&amp;IF(MID(C1660,10,1)="D",2,1)&amp;" (30°)Tipo A"&amp;IF(MID(C1660,3,3)="220","C",IF(MID(C1660,3,3)="138","S",""))&amp;IF(MID(C1660,10,1)="D",2,1)&amp;RIGHT(C1660,2)</f>
        <v>Torre de ángulo menor tipo AS2 (30°)Tipo AS2-3</v>
      </c>
      <c r="E1660" s="140" t="s">
        <v>5072</v>
      </c>
      <c r="F1660" s="141">
        <v>0</v>
      </c>
      <c r="G1660" s="142">
        <f>VLOOKUP(C1660,'[8]Resumen Peso'!$B$1:$D$65536,3,0)*$C$14</f>
        <v>12947.615241373354</v>
      </c>
      <c r="H1660" s="148"/>
      <c r="I1660" s="144"/>
      <c r="J1660" s="111">
        <f>+VLOOKUP(C1660,'[8]Resumen Peso'!$B$1:$D$65536,3,0)</f>
        <v>8039.0356284778863</v>
      </c>
      <c r="N1660" s="118"/>
      <c r="O1660" s="118"/>
      <c r="P1660" s="118"/>
      <c r="Q1660" s="118"/>
      <c r="R1660" s="118"/>
    </row>
    <row r="1661" spans="1:18" x14ac:dyDescent="0.2">
      <c r="A1661" s="114"/>
      <c r="B1661" s="139">
        <f t="shared" si="25"/>
        <v>1645</v>
      </c>
      <c r="C1661" s="115" t="s">
        <v>6716</v>
      </c>
      <c r="D1661" s="112" t="str">
        <f>+"Torre de ángulo menor tipo A"&amp;IF(MID(C1661,3,3)="220","C",IF(MID(C1661,3,3)="138","S",""))&amp;IF(MID(C1661,10,1)="D",2,1)&amp;" (30°)Tipo A"&amp;IF(MID(C1661,3,3)="220","C",IF(MID(C1661,3,3)="138","S",""))&amp;IF(MID(C1661,10,1)="D",2,1)&amp;RIGHT(C1661,2)</f>
        <v>Torre de ángulo menor tipo AS2 (30°)Tipo AS2±0</v>
      </c>
      <c r="E1661" s="140" t="s">
        <v>5072</v>
      </c>
      <c r="F1661" s="141">
        <v>0</v>
      </c>
      <c r="G1661" s="142">
        <f>VLOOKUP(C1661,'[8]Resumen Peso'!$B$1:$D$65536,3,0)*$C$14</f>
        <v>14370.272187983745</v>
      </c>
      <c r="H1661" s="148"/>
      <c r="I1661" s="144"/>
      <c r="J1661" s="111">
        <f>+VLOOKUP(C1661,'[8]Resumen Peso'!$B$1:$D$65536,3,0)</f>
        <v>8922.3480893206288</v>
      </c>
      <c r="N1661" s="118"/>
      <c r="O1661" s="118"/>
      <c r="P1661" s="118"/>
      <c r="Q1661" s="118"/>
      <c r="R1661" s="118"/>
    </row>
    <row r="1662" spans="1:18" x14ac:dyDescent="0.2">
      <c r="A1662" s="114"/>
      <c r="B1662" s="139">
        <f t="shared" si="25"/>
        <v>1646</v>
      </c>
      <c r="C1662" s="115" t="s">
        <v>6717</v>
      </c>
      <c r="D1662" s="112" t="str">
        <f>+"Torre de ángulo menor tipo A"&amp;IF(MID(C1662,3,3)="220","C",IF(MID(C1662,3,3)="138","S",""))&amp;IF(MID(C1662,10,1)="D",2,1)&amp;" (30°)Tipo A"&amp;IF(MID(C1662,3,3)="220","C",IF(MID(C1662,3,3)="138","S",""))&amp;IF(MID(C1662,10,1)="D",2,1)&amp;RIGHT(C1662,2)</f>
        <v>Torre de ángulo menor tipo AS2 (30°)Tipo AS2+3</v>
      </c>
      <c r="E1662" s="140" t="s">
        <v>5072</v>
      </c>
      <c r="F1662" s="141">
        <v>0</v>
      </c>
      <c r="G1662" s="142">
        <f>VLOOKUP(C1662,'[8]Resumen Peso'!$B$1:$D$65536,3,0)*$C$14</f>
        <v>15792.929134594136</v>
      </c>
      <c r="H1662" s="148"/>
      <c r="I1662" s="144"/>
      <c r="J1662" s="111">
        <f>+VLOOKUP(C1662,'[8]Resumen Peso'!$B$1:$D$65536,3,0)</f>
        <v>9805.6605501633712</v>
      </c>
      <c r="N1662" s="118"/>
      <c r="O1662" s="118"/>
      <c r="P1662" s="118"/>
      <c r="Q1662" s="118"/>
      <c r="R1662" s="118"/>
    </row>
    <row r="1663" spans="1:18" x14ac:dyDescent="0.2">
      <c r="A1663" s="114"/>
      <c r="B1663" s="139">
        <f t="shared" si="25"/>
        <v>1647</v>
      </c>
      <c r="C1663" s="115" t="s">
        <v>6718</v>
      </c>
      <c r="D1663" s="112" t="str">
        <f>+"Torre de ángulo mayor tipo B"&amp;IF(MID(C1663,3,3)="220","C",IF(MID(C1663,3,3)="138","S",""))&amp;IF(MID(C1663,10,1)="D",2,1)&amp;" (65°)Tipo B"&amp;IF(MID(C1663,3,3)="220","C",IF(MID(C1663,3,3)="138","S",""))&amp;IF(MID(C1663,10,1)="D",2,1)&amp;RIGHT(C1663,2)</f>
        <v>Torre de ángulo mayor tipo BS2 (65°)Tipo BS2-3</v>
      </c>
      <c r="E1663" s="140" t="s">
        <v>5072</v>
      </c>
      <c r="F1663" s="141">
        <v>0</v>
      </c>
      <c r="G1663" s="142">
        <f>VLOOKUP(C1663,'[8]Resumen Peso'!$B$1:$D$65536,3,0)*$C$14</f>
        <v>17472.698991191934</v>
      </c>
      <c r="H1663" s="148"/>
      <c r="I1663" s="144"/>
      <c r="J1663" s="111">
        <f>+VLOOKUP(C1663,'[8]Resumen Peso'!$B$1:$D$65536,3,0)</f>
        <v>10848.61166302024</v>
      </c>
      <c r="N1663" s="118"/>
      <c r="O1663" s="118"/>
      <c r="P1663" s="118"/>
      <c r="Q1663" s="118"/>
      <c r="R1663" s="118"/>
    </row>
    <row r="1664" spans="1:18" x14ac:dyDescent="0.2">
      <c r="A1664" s="114"/>
      <c r="B1664" s="139">
        <f t="shared" si="25"/>
        <v>1648</v>
      </c>
      <c r="C1664" s="115" t="s">
        <v>6719</v>
      </c>
      <c r="D1664" s="112" t="str">
        <f>+"Torre de ángulo mayor tipo B"&amp;IF(MID(C1664,3,3)="220","C",IF(MID(C1664,3,3)="138","S",""))&amp;IF(MID(C1664,10,1)="D",2,1)&amp;" (65°)Tipo B"&amp;IF(MID(C1664,3,3)="220","C",IF(MID(C1664,3,3)="138","S",""))&amp;IF(MID(C1664,10,1)="D",2,1)&amp;RIGHT(C1664,2)</f>
        <v>Torre de ángulo mayor tipo BS2 (65°)Tipo BS2±0</v>
      </c>
      <c r="E1664" s="140" t="s">
        <v>5072</v>
      </c>
      <c r="F1664" s="141">
        <v>0</v>
      </c>
      <c r="G1664" s="142">
        <f>VLOOKUP(C1664,'[8]Resumen Peso'!$B$1:$D$65536,3,0)*$C$14</f>
        <v>19457.348542529991</v>
      </c>
      <c r="H1664" s="148"/>
      <c r="I1664" s="144"/>
      <c r="J1664" s="111">
        <f>+VLOOKUP(C1664,'[8]Resumen Peso'!$B$1:$D$65536,3,0)</f>
        <v>12080.859312940132</v>
      </c>
      <c r="N1664" s="118"/>
      <c r="O1664" s="118"/>
      <c r="P1664" s="118"/>
      <c r="Q1664" s="118"/>
      <c r="R1664" s="118"/>
    </row>
    <row r="1665" spans="1:18" x14ac:dyDescent="0.2">
      <c r="A1665" s="114"/>
      <c r="B1665" s="139">
        <f t="shared" si="25"/>
        <v>1649</v>
      </c>
      <c r="C1665" s="115" t="s">
        <v>6720</v>
      </c>
      <c r="D1665" s="112" t="str">
        <f>+"Torre de ángulo mayor tipo B"&amp;IF(MID(C1665,3,3)="220","C",IF(MID(C1665,3,3)="138","S",""))&amp;IF(MID(C1665,10,1)="D",2,1)&amp;" (65°)Tipo B"&amp;IF(MID(C1665,3,3)="220","C",IF(MID(C1665,3,3)="138","S",""))&amp;IF(MID(C1665,10,1)="D",2,1)&amp;RIGHT(C1665,2)</f>
        <v>Torre de ángulo mayor tipo BS2 (65°)Tipo BS2+3</v>
      </c>
      <c r="E1665" s="140" t="s">
        <v>5072</v>
      </c>
      <c r="F1665" s="141">
        <v>0</v>
      </c>
      <c r="G1665" s="142">
        <f>VLOOKUP(C1665,'[8]Resumen Peso'!$B$1:$D$65536,3,0)*$C$14</f>
        <v>21792.230367633594</v>
      </c>
      <c r="H1665" s="148"/>
      <c r="I1665" s="144"/>
      <c r="J1665" s="111">
        <f>+VLOOKUP(C1665,'[8]Resumen Peso'!$B$1:$D$65536,3,0)</f>
        <v>13530.56243049295</v>
      </c>
      <c r="N1665" s="118"/>
      <c r="O1665" s="118"/>
      <c r="P1665" s="118"/>
      <c r="Q1665" s="118"/>
      <c r="R1665" s="118"/>
    </row>
    <row r="1666" spans="1:18" x14ac:dyDescent="0.2">
      <c r="A1666" s="114"/>
      <c r="B1666" s="139">
        <f t="shared" si="25"/>
        <v>1650</v>
      </c>
      <c r="C1666" s="115" t="s">
        <v>6721</v>
      </c>
      <c r="D1666" s="112" t="str">
        <f>+"Torre de anclaje, retención intermedia y terminal (15°) Tipo R"&amp;IF(MID(C1666,3,3)="220","C",IF(MID(C1666,3,3)="138","S",""))&amp;IF(MID(C1666,10,1)="D",2,1)&amp;RIGHT(C1666,2)</f>
        <v>Torre de anclaje, retención intermedia y terminal (15°) Tipo RS2-3</v>
      </c>
      <c r="E1666" s="140" t="s">
        <v>5072</v>
      </c>
      <c r="F1666" s="141">
        <v>0</v>
      </c>
      <c r="G1666" s="142">
        <f>VLOOKUP(C1666,'[8]Resumen Peso'!$B$1:$D$65536,3,0)*$C$14</f>
        <v>22497.228477375076</v>
      </c>
      <c r="H1666" s="148"/>
      <c r="I1666" s="144"/>
      <c r="J1666" s="111">
        <f>+VLOOKUP(C1666,'[8]Resumen Peso'!$B$1:$D$65536,3,0)</f>
        <v>13968.288205978706</v>
      </c>
      <c r="N1666" s="118"/>
      <c r="O1666" s="118"/>
      <c r="P1666" s="118"/>
      <c r="Q1666" s="118"/>
      <c r="R1666" s="118"/>
    </row>
    <row r="1667" spans="1:18" x14ac:dyDescent="0.2">
      <c r="A1667" s="114"/>
      <c r="B1667" s="139">
        <f t="shared" si="25"/>
        <v>1651</v>
      </c>
      <c r="C1667" s="115" t="s">
        <v>6722</v>
      </c>
      <c r="D1667" s="112" t="str">
        <f>+"Torre de anclaje, retención intermedia y terminal (15°) Tipo R"&amp;IF(MID(C1667,3,3)="220","C",IF(MID(C1667,3,3)="138","S",""))&amp;IF(MID(C1667,10,1)="D",2,1)&amp;RIGHT(C1667,2)</f>
        <v>Torre de anclaje, retención intermedia y terminal (15°) Tipo RS2±0</v>
      </c>
      <c r="E1667" s="140" t="s">
        <v>5072</v>
      </c>
      <c r="F1667" s="141">
        <v>0</v>
      </c>
      <c r="G1667" s="142">
        <f>VLOOKUP(C1667,'[8]Resumen Peso'!$B$1:$D$65536,3,0)*$C$14</f>
        <v>25080.522271321159</v>
      </c>
      <c r="H1667" s="148"/>
      <c r="I1667" s="144"/>
      <c r="J1667" s="111">
        <f>+VLOOKUP(C1667,'[8]Resumen Peso'!$B$1:$D$65536,3,0)</f>
        <v>15572.227654379829</v>
      </c>
      <c r="N1667" s="118"/>
      <c r="O1667" s="118"/>
      <c r="P1667" s="118"/>
      <c r="Q1667" s="118"/>
      <c r="R1667" s="118"/>
    </row>
    <row r="1668" spans="1:18" x14ac:dyDescent="0.2">
      <c r="A1668" s="114"/>
      <c r="B1668" s="139">
        <f t="shared" si="25"/>
        <v>1652</v>
      </c>
      <c r="C1668" s="115" t="s">
        <v>6723</v>
      </c>
      <c r="D1668" s="112" t="str">
        <f>+"Torre de anclaje, retención intermedia y terminal (15°) Tipo R"&amp;IF(MID(C1668,3,3)="220","C",IF(MID(C1668,3,3)="138","S",""))&amp;IF(MID(C1668,10,1)="D",2,1)&amp;RIGHT(C1668,2)</f>
        <v>Torre de anclaje, retención intermedia y terminal (15°) Tipo RS2+3</v>
      </c>
      <c r="E1668" s="140" t="s">
        <v>5072</v>
      </c>
      <c r="F1668" s="141">
        <v>0</v>
      </c>
      <c r="G1668" s="142">
        <f>VLOOKUP(C1668,'[8]Resumen Peso'!$B$1:$D$65536,3,0)*$C$14</f>
        <v>27663.816065267234</v>
      </c>
      <c r="H1668" s="148"/>
      <c r="I1668" s="144"/>
      <c r="J1668" s="111">
        <f>+VLOOKUP(C1668,'[8]Resumen Peso'!$B$1:$D$65536,3,0)</f>
        <v>17176.16710278095</v>
      </c>
      <c r="N1668" s="118"/>
      <c r="O1668" s="118"/>
      <c r="P1668" s="118"/>
      <c r="Q1668" s="118"/>
      <c r="R1668" s="118"/>
    </row>
    <row r="1669" spans="1:18" x14ac:dyDescent="0.2">
      <c r="A1669" s="114"/>
      <c r="B1669" s="139">
        <f t="shared" si="25"/>
        <v>1653</v>
      </c>
      <c r="C1669" s="115" t="s">
        <v>6724</v>
      </c>
      <c r="D1669" s="112" t="str">
        <f>+"Torre de suspensión tipo S"&amp;IF(MID(C1669,3,3)="220","C",IF(MID(C1669,3,3)="138","S",""))&amp;IF(MID(C1669,10,1)="D",2,1)&amp;" (5°)Tipo S"&amp;IF(MID(C1669,3,3)="220","C",IF(MID(C1669,3,3)="138","S",""))&amp;IF(MID(C1669,10,1)="D",2,1)&amp;RIGHT(C1669,2)</f>
        <v>Torre de suspensión tipo SS1 (5°)Tipo SS1-6</v>
      </c>
      <c r="E1669" s="140" t="s">
        <v>5072</v>
      </c>
      <c r="F1669" s="141">
        <v>0</v>
      </c>
      <c r="G1669" s="142">
        <f>VLOOKUP(C1669,'[8]Resumen Peso'!$B$1:$D$65536,3,0)*$C$14</f>
        <v>5752.1684442362121</v>
      </c>
      <c r="H1669" s="148"/>
      <c r="I1669" s="144"/>
      <c r="J1669" s="111">
        <f>+VLOOKUP(C1669,'[8]Resumen Peso'!$B$1:$D$65536,3,0)</f>
        <v>3571.4597786670283</v>
      </c>
      <c r="N1669" s="118"/>
      <c r="O1669" s="118"/>
      <c r="P1669" s="118"/>
      <c r="Q1669" s="118"/>
      <c r="R1669" s="118"/>
    </row>
    <row r="1670" spans="1:18" x14ac:dyDescent="0.2">
      <c r="A1670" s="114"/>
      <c r="B1670" s="139">
        <f t="shared" si="25"/>
        <v>1654</v>
      </c>
      <c r="C1670" s="115" t="s">
        <v>6725</v>
      </c>
      <c r="D1670" s="112" t="str">
        <f>+"Torre de suspensión tipo S"&amp;IF(MID(C1670,3,3)="220","C",IF(MID(C1670,3,3)="138","S",""))&amp;IF(MID(C1670,10,1)="D",2,1)&amp;" (5°)Tipo S"&amp;IF(MID(C1670,3,3)="220","C",IF(MID(C1670,3,3)="138","S",""))&amp;IF(MID(C1670,10,1)="D",2,1)&amp;RIGHT(C1670,2)</f>
        <v>Torre de suspensión tipo SS1 (5°)Tipo SS1-3</v>
      </c>
      <c r="E1670" s="140" t="s">
        <v>5072</v>
      </c>
      <c r="F1670" s="141">
        <v>0</v>
      </c>
      <c r="G1670" s="142">
        <f>VLOOKUP(C1670,'[8]Resumen Peso'!$B$1:$D$65536,3,0)*$C$14</f>
        <v>6581.3098416035937</v>
      </c>
      <c r="H1670" s="148"/>
      <c r="I1670" s="144"/>
      <c r="J1670" s="111">
        <f>+VLOOKUP(C1670,'[8]Resumen Peso'!$B$1:$D$65536,3,0)</f>
        <v>4086.2647918082216</v>
      </c>
      <c r="N1670" s="118"/>
      <c r="O1670" s="118"/>
      <c r="P1670" s="118"/>
      <c r="Q1670" s="118"/>
      <c r="R1670" s="118"/>
    </row>
    <row r="1671" spans="1:18" x14ac:dyDescent="0.2">
      <c r="A1671" s="114"/>
      <c r="B1671" s="139">
        <f t="shared" si="25"/>
        <v>1655</v>
      </c>
      <c r="C1671" s="115" t="s">
        <v>6726</v>
      </c>
      <c r="D1671" s="112" t="str">
        <f>+"Torre de suspensión tipo S"&amp;IF(MID(C1671,3,3)="220","C",IF(MID(C1671,3,3)="138","S",""))&amp;IF(MID(C1671,10,1)="D",2,1)&amp;" (5°)Tipo S"&amp;IF(MID(C1671,3,3)="220","C",IF(MID(C1671,3,3)="138","S",""))&amp;IF(MID(C1671,10,1)="D",2,1)&amp;RIGHT(C1671,2)</f>
        <v>Torre de suspensión tipo SS1 (5°)Tipo SS1±0</v>
      </c>
      <c r="E1671" s="140" t="s">
        <v>5072</v>
      </c>
      <c r="F1671" s="141">
        <v>0</v>
      </c>
      <c r="G1671" s="142">
        <f>VLOOKUP(C1671,'[8]Resumen Peso'!$B$1:$D$65536,3,0)*$C$14</f>
        <v>7403.0481907801959</v>
      </c>
      <c r="H1671" s="148"/>
      <c r="I1671" s="144"/>
      <c r="J1671" s="111">
        <f>+VLOOKUP(C1671,'[8]Resumen Peso'!$B$1:$D$65536,3,0)</f>
        <v>4596.4733316177972</v>
      </c>
      <c r="N1671" s="118"/>
      <c r="O1671" s="118"/>
      <c r="P1671" s="118"/>
      <c r="Q1671" s="118"/>
      <c r="R1671" s="118"/>
    </row>
    <row r="1672" spans="1:18" x14ac:dyDescent="0.2">
      <c r="A1672" s="114"/>
      <c r="B1672" s="139">
        <f t="shared" si="25"/>
        <v>1656</v>
      </c>
      <c r="C1672" s="115" t="s">
        <v>6727</v>
      </c>
      <c r="D1672" s="112" t="str">
        <f>+"Torre de suspensión tipo S"&amp;IF(MID(C1672,3,3)="220","C",IF(MID(C1672,3,3)="138","S",""))&amp;IF(MID(C1672,10,1)="D",2,1)&amp;" (5°)Tipo S"&amp;IF(MID(C1672,3,3)="220","C",IF(MID(C1672,3,3)="138","S",""))&amp;IF(MID(C1672,10,1)="D",2,1)&amp;RIGHT(C1672,2)</f>
        <v>Torre de suspensión tipo SS1 (5°)Tipo SS1+3</v>
      </c>
      <c r="E1672" s="140" t="s">
        <v>5072</v>
      </c>
      <c r="F1672" s="141">
        <v>0</v>
      </c>
      <c r="G1672" s="142">
        <f>VLOOKUP(C1672,'[8]Resumen Peso'!$B$1:$D$65536,3,0)*$C$14</f>
        <v>8217.3834917660188</v>
      </c>
      <c r="H1672" s="148"/>
      <c r="I1672" s="144"/>
      <c r="J1672" s="111">
        <f>+VLOOKUP(C1672,'[8]Resumen Peso'!$B$1:$D$65536,3,0)</f>
        <v>5102.0853980957554</v>
      </c>
      <c r="N1672" s="118"/>
      <c r="O1672" s="118"/>
      <c r="P1672" s="118"/>
      <c r="Q1672" s="118"/>
      <c r="R1672" s="118"/>
    </row>
    <row r="1673" spans="1:18" x14ac:dyDescent="0.2">
      <c r="A1673" s="114"/>
      <c r="B1673" s="139">
        <f t="shared" si="25"/>
        <v>1657</v>
      </c>
      <c r="C1673" s="115" t="s">
        <v>6728</v>
      </c>
      <c r="D1673" s="112" t="str">
        <f>+"Torre de suspensión tipo S"&amp;IF(MID(C1673,3,3)="220","C",IF(MID(C1673,3,3)="138","S",""))&amp;IF(MID(C1673,10,1)="D",2,1)&amp;" (5°)Tipo S"&amp;IF(MID(C1673,3,3)="220","C",IF(MID(C1673,3,3)="138","S",""))&amp;IF(MID(C1673,10,1)="D",2,1)&amp;RIGHT(C1673,2)</f>
        <v>Torre de suspensión tipo SS1 (5°)Tipo SS1+6</v>
      </c>
      <c r="E1673" s="140" t="s">
        <v>5072</v>
      </c>
      <c r="F1673" s="141">
        <v>0</v>
      </c>
      <c r="G1673" s="142">
        <f>VLOOKUP(C1673,'[8]Resumen Peso'!$B$1:$D$65536,3,0)*$C$14</f>
        <v>9031.7187927518389</v>
      </c>
      <c r="H1673" s="148"/>
      <c r="I1673" s="144"/>
      <c r="J1673" s="111">
        <f>+VLOOKUP(C1673,'[8]Resumen Peso'!$B$1:$D$65536,3,0)</f>
        <v>5607.6974645737128</v>
      </c>
      <c r="N1673" s="118"/>
      <c r="O1673" s="118"/>
      <c r="P1673" s="118"/>
      <c r="Q1673" s="118"/>
      <c r="R1673" s="118"/>
    </row>
    <row r="1674" spans="1:18" x14ac:dyDescent="0.2">
      <c r="A1674" s="114"/>
      <c r="B1674" s="139">
        <f t="shared" si="25"/>
        <v>1658</v>
      </c>
      <c r="C1674" s="115" t="s">
        <v>6729</v>
      </c>
      <c r="D1674" s="112" t="str">
        <f>+"Torre de ángulo menor tipo A"&amp;IF(MID(C1674,3,3)="220","C",IF(MID(C1674,3,3)="138","S",""))&amp;IF(MID(C1674,10,1)="D",2,1)&amp;" (30°)Tipo A"&amp;IF(MID(C1674,3,3)="220","C",IF(MID(C1674,3,3)="138","S",""))&amp;IF(MID(C1674,10,1)="D",2,1)&amp;RIGHT(C1674,2)</f>
        <v>Torre de ángulo menor tipo AS1 (30°)Tipo AS1-3</v>
      </c>
      <c r="E1674" s="140" t="s">
        <v>5072</v>
      </c>
      <c r="F1674" s="141">
        <v>0</v>
      </c>
      <c r="G1674" s="142">
        <f>VLOOKUP(C1674,'[8]Resumen Peso'!$B$1:$D$65536,3,0)*$C$14</f>
        <v>10125.282265397507</v>
      </c>
      <c r="H1674" s="148"/>
      <c r="I1674" s="144"/>
      <c r="J1674" s="111">
        <f>+VLOOKUP(C1674,'[8]Resumen Peso'!$B$1:$D$65536,3,0)</f>
        <v>6286.67931217363</v>
      </c>
      <c r="N1674" s="118"/>
      <c r="O1674" s="118"/>
      <c r="P1674" s="118"/>
      <c r="Q1674" s="118"/>
      <c r="R1674" s="118"/>
    </row>
    <row r="1675" spans="1:18" x14ac:dyDescent="0.2">
      <c r="A1675" s="114"/>
      <c r="B1675" s="139">
        <f t="shared" si="25"/>
        <v>1659</v>
      </c>
      <c r="C1675" s="115" t="s">
        <v>6730</v>
      </c>
      <c r="D1675" s="112" t="str">
        <f>+"Torre de ángulo menor tipo A"&amp;IF(MID(C1675,3,3)="220","C",IF(MID(C1675,3,3)="138","S",""))&amp;IF(MID(C1675,10,1)="D",2,1)&amp;" (30°)Tipo A"&amp;IF(MID(C1675,3,3)="220","C",IF(MID(C1675,3,3)="138","S",""))&amp;IF(MID(C1675,10,1)="D",2,1)&amp;RIGHT(C1675,2)</f>
        <v>Torre de ángulo menor tipo AS1 (30°)Tipo AS1±0</v>
      </c>
      <c r="E1675" s="140" t="s">
        <v>5072</v>
      </c>
      <c r="F1675" s="141">
        <v>0</v>
      </c>
      <c r="G1675" s="142">
        <f>VLOOKUP(C1675,'[8]Resumen Peso'!$B$1:$D$65536,3,0)*$C$14</f>
        <v>11237.827153604338</v>
      </c>
      <c r="H1675" s="148"/>
      <c r="I1675" s="144"/>
      <c r="J1675" s="111">
        <f>+VLOOKUP(C1675,'[8]Resumen Peso'!$B$1:$D$65536,3,0)</f>
        <v>6977.446517395816</v>
      </c>
      <c r="N1675" s="118"/>
      <c r="O1675" s="118"/>
      <c r="P1675" s="118"/>
      <c r="Q1675" s="118"/>
      <c r="R1675" s="118"/>
    </row>
    <row r="1676" spans="1:18" x14ac:dyDescent="0.2">
      <c r="A1676" s="114"/>
      <c r="B1676" s="139">
        <f t="shared" si="25"/>
        <v>1660</v>
      </c>
      <c r="C1676" s="115" t="s">
        <v>6731</v>
      </c>
      <c r="D1676" s="112" t="str">
        <f>+"Torre de ángulo menor tipo A"&amp;IF(MID(C1676,3,3)="220","C",IF(MID(C1676,3,3)="138","S",""))&amp;IF(MID(C1676,10,1)="D",2,1)&amp;" (30°)Tipo A"&amp;IF(MID(C1676,3,3)="220","C",IF(MID(C1676,3,3)="138","S",""))&amp;IF(MID(C1676,10,1)="D",2,1)&amp;RIGHT(C1676,2)</f>
        <v>Torre de ángulo menor tipo AS1 (30°)Tipo AS1+3</v>
      </c>
      <c r="E1676" s="140" t="s">
        <v>5072</v>
      </c>
      <c r="F1676" s="141">
        <v>0</v>
      </c>
      <c r="G1676" s="142">
        <f>VLOOKUP(C1676,'[8]Resumen Peso'!$B$1:$D$65536,3,0)*$C$14</f>
        <v>12350.372041811166</v>
      </c>
      <c r="H1676" s="148"/>
      <c r="I1676" s="144"/>
      <c r="J1676" s="111">
        <f>+VLOOKUP(C1676,'[8]Resumen Peso'!$B$1:$D$65536,3,0)</f>
        <v>7668.2137226180021</v>
      </c>
      <c r="N1676" s="118"/>
      <c r="O1676" s="118"/>
      <c r="P1676" s="118"/>
      <c r="Q1676" s="118"/>
      <c r="R1676" s="118"/>
    </row>
    <row r="1677" spans="1:18" x14ac:dyDescent="0.2">
      <c r="A1677" s="114"/>
      <c r="B1677" s="139">
        <f t="shared" si="25"/>
        <v>1661</v>
      </c>
      <c r="C1677" s="115" t="s">
        <v>6732</v>
      </c>
      <c r="D1677" s="112" t="str">
        <f>+"Torre de ángulo mayor tipo B"&amp;IF(MID(C1677,3,3)="220","C",IF(MID(C1677,3,3)="138","S",""))&amp;IF(MID(C1677,10,1)="D",2,1)&amp;" (65°)Tipo B"&amp;IF(MID(C1677,3,3)="220","C",IF(MID(C1677,3,3)="138","S",""))&amp;IF(MID(C1677,10,1)="D",2,1)&amp;RIGHT(C1677,2)</f>
        <v>Torre de ángulo mayor tipo BS1 (65°)Tipo BS1-3</v>
      </c>
      <c r="E1677" s="140" t="s">
        <v>5072</v>
      </c>
      <c r="F1677" s="141">
        <v>0</v>
      </c>
      <c r="G1677" s="142">
        <f>VLOOKUP(C1677,'[8]Resumen Peso'!$B$1:$D$65536,3,0)*$C$14</f>
        <v>13663.984133450287</v>
      </c>
      <c r="H1677" s="148"/>
      <c r="I1677" s="144"/>
      <c r="J1677" s="111">
        <f>+VLOOKUP(C1677,'[8]Resumen Peso'!$B$1:$D$65536,3,0)</f>
        <v>8483.8214009294352</v>
      </c>
      <c r="N1677" s="118"/>
      <c r="O1677" s="118"/>
      <c r="P1677" s="118"/>
      <c r="Q1677" s="118"/>
      <c r="R1677" s="118"/>
    </row>
    <row r="1678" spans="1:18" x14ac:dyDescent="0.2">
      <c r="A1678" s="114"/>
      <c r="B1678" s="139">
        <f t="shared" si="25"/>
        <v>1662</v>
      </c>
      <c r="C1678" s="115" t="s">
        <v>6733</v>
      </c>
      <c r="D1678" s="112" t="str">
        <f>+"Torre de ángulo mayor tipo B"&amp;IF(MID(C1678,3,3)="220","C",IF(MID(C1678,3,3)="138","S",""))&amp;IF(MID(C1678,10,1)="D",2,1)&amp;" (65°)Tipo B"&amp;IF(MID(C1678,3,3)="220","C",IF(MID(C1678,3,3)="138","S",""))&amp;IF(MID(C1678,10,1)="D",2,1)&amp;RIGHT(C1678,2)</f>
        <v>Torre de ángulo mayor tipo BS1 (65°)Tipo BS1±0</v>
      </c>
      <c r="E1678" s="140" t="s">
        <v>5072</v>
      </c>
      <c r="F1678" s="141">
        <v>0</v>
      </c>
      <c r="G1678" s="142">
        <f>VLOOKUP(C1678,'[8]Resumen Peso'!$B$1:$D$65536,3,0)*$C$14</f>
        <v>15216.017965980274</v>
      </c>
      <c r="H1678" s="148"/>
      <c r="I1678" s="144"/>
      <c r="J1678" s="111">
        <f>+VLOOKUP(C1678,'[8]Resumen Peso'!$B$1:$D$65536,3,0)</f>
        <v>9447.4625845539358</v>
      </c>
      <c r="N1678" s="118"/>
      <c r="O1678" s="118"/>
      <c r="P1678" s="118"/>
      <c r="Q1678" s="118"/>
      <c r="R1678" s="118"/>
    </row>
    <row r="1679" spans="1:18" x14ac:dyDescent="0.2">
      <c r="A1679" s="114"/>
      <c r="B1679" s="139">
        <f t="shared" si="25"/>
        <v>1663</v>
      </c>
      <c r="C1679" s="115" t="s">
        <v>6734</v>
      </c>
      <c r="D1679" s="112" t="str">
        <f>+"Torre de ángulo mayor tipo B"&amp;IF(MID(C1679,3,3)="220","C",IF(MID(C1679,3,3)="138","S",""))&amp;IF(MID(C1679,10,1)="D",2,1)&amp;" (65°)Tipo B"&amp;IF(MID(C1679,3,3)="220","C",IF(MID(C1679,3,3)="138","S",""))&amp;IF(MID(C1679,10,1)="D",2,1)&amp;RIGHT(C1679,2)</f>
        <v>Torre de ángulo mayor tipo BS1 (65°)Tipo BS1+3</v>
      </c>
      <c r="E1679" s="140" t="s">
        <v>5072</v>
      </c>
      <c r="F1679" s="141">
        <v>0</v>
      </c>
      <c r="G1679" s="142">
        <f>VLOOKUP(C1679,'[8]Resumen Peso'!$B$1:$D$65536,3,0)*$C$14</f>
        <v>17041.940121897907</v>
      </c>
      <c r="H1679" s="148"/>
      <c r="I1679" s="144"/>
      <c r="J1679" s="111">
        <f>+VLOOKUP(C1679,'[8]Resumen Peso'!$B$1:$D$65536,3,0)</f>
        <v>10581.158094700409</v>
      </c>
      <c r="N1679" s="118"/>
      <c r="O1679" s="118"/>
      <c r="P1679" s="118"/>
      <c r="Q1679" s="118"/>
      <c r="R1679" s="118"/>
    </row>
    <row r="1680" spans="1:18" x14ac:dyDescent="0.2">
      <c r="A1680" s="114"/>
      <c r="B1680" s="139">
        <f t="shared" si="25"/>
        <v>1664</v>
      </c>
      <c r="C1680" s="115" t="s">
        <v>6735</v>
      </c>
      <c r="D1680" s="112" t="str">
        <f>+"Torre de anclaje, retención intermedia y terminal (15°) Tipo R"&amp;IF(MID(C1680,3,3)="220","C",IF(MID(C1680,3,3)="138","S",""))&amp;IF(MID(C1680,10,1)="D",2,1)&amp;RIGHT(C1680,2)</f>
        <v>Torre de anclaje, retención intermedia y terminal (15°) Tipo RS1-3</v>
      </c>
      <c r="E1680" s="140" t="s">
        <v>5072</v>
      </c>
      <c r="F1680" s="141">
        <v>0</v>
      </c>
      <c r="G1680" s="142">
        <f>VLOOKUP(C1680,'[8]Resumen Peso'!$B$1:$D$65536,3,0)*$C$14</f>
        <v>17593.262100859269</v>
      </c>
      <c r="H1680" s="148"/>
      <c r="I1680" s="144"/>
      <c r="J1680" s="111">
        <f>+VLOOKUP(C1680,'[8]Resumen Peso'!$B$1:$D$65536,3,0)</f>
        <v>10923.468006526551</v>
      </c>
      <c r="N1680" s="118"/>
      <c r="O1680" s="118"/>
      <c r="P1680" s="118"/>
      <c r="Q1680" s="118"/>
      <c r="R1680" s="118"/>
    </row>
    <row r="1681" spans="1:18" x14ac:dyDescent="0.2">
      <c r="A1681" s="114"/>
      <c r="B1681" s="139">
        <f t="shared" si="25"/>
        <v>1665</v>
      </c>
      <c r="C1681" s="115" t="s">
        <v>6736</v>
      </c>
      <c r="D1681" s="112" t="str">
        <f>+"Torre de anclaje, retención intermedia y terminal (15°) Tipo R"&amp;IF(MID(C1681,3,3)="220","C",IF(MID(C1681,3,3)="138","S",""))&amp;IF(MID(C1681,10,1)="D",2,1)&amp;RIGHT(C1681,2)</f>
        <v>Torre de anclaje, retención intermedia y terminal (15°) Tipo RS1±0</v>
      </c>
      <c r="E1681" s="140" t="s">
        <v>5072</v>
      </c>
      <c r="F1681" s="141">
        <v>0</v>
      </c>
      <c r="G1681" s="142">
        <f>VLOOKUP(C1681,'[8]Resumen Peso'!$B$1:$D$65536,3,0)*$C$14</f>
        <v>19613.44715814857</v>
      </c>
      <c r="H1681" s="148"/>
      <c r="I1681" s="144"/>
      <c r="J1681" s="111">
        <f>+VLOOKUP(C1681,'[8]Resumen Peso'!$B$1:$D$65536,3,0)</f>
        <v>12177.779271490022</v>
      </c>
      <c r="N1681" s="118"/>
      <c r="O1681" s="118"/>
      <c r="P1681" s="118"/>
      <c r="Q1681" s="118"/>
      <c r="R1681" s="118"/>
    </row>
    <row r="1682" spans="1:18" x14ac:dyDescent="0.2">
      <c r="A1682" s="114"/>
      <c r="B1682" s="139">
        <f t="shared" ref="B1682:B1745" si="26">1+B1681</f>
        <v>1666</v>
      </c>
      <c r="C1682" s="115" t="s">
        <v>6737</v>
      </c>
      <c r="D1682" s="112" t="str">
        <f>+"Torre de anclaje, retención intermedia y terminal (15°) Tipo R"&amp;IF(MID(C1682,3,3)="220","C",IF(MID(C1682,3,3)="138","S",""))&amp;IF(MID(C1682,10,1)="D",2,1)&amp;RIGHT(C1682,2)</f>
        <v>Torre de anclaje, retención intermedia y terminal (15°) Tipo RS1+3</v>
      </c>
      <c r="E1682" s="140" t="s">
        <v>5072</v>
      </c>
      <c r="F1682" s="141">
        <v>0</v>
      </c>
      <c r="G1682" s="142">
        <f>VLOOKUP(C1682,'[8]Resumen Peso'!$B$1:$D$65536,3,0)*$C$14</f>
        <v>21633.632215437872</v>
      </c>
      <c r="H1682" s="148"/>
      <c r="I1682" s="144"/>
      <c r="J1682" s="111">
        <f>+VLOOKUP(C1682,'[8]Resumen Peso'!$B$1:$D$65536,3,0)</f>
        <v>13432.090536453494</v>
      </c>
      <c r="N1682" s="118"/>
      <c r="O1682" s="118"/>
      <c r="P1682" s="118"/>
      <c r="Q1682" s="118"/>
      <c r="R1682" s="118"/>
    </row>
    <row r="1683" spans="1:18" x14ac:dyDescent="0.2">
      <c r="A1683" s="114"/>
      <c r="B1683" s="139">
        <f t="shared" si="26"/>
        <v>1667</v>
      </c>
      <c r="C1683" s="115" t="s">
        <v>6738</v>
      </c>
      <c r="D1683" s="112" t="str">
        <f>+"Torre de suspensión tipo S"&amp;IF(MID(C1683,3,3)="220","C",IF(MID(C1683,3,3)="138","S",""))&amp;IF(MID(C1683,10,1)="D",2,1)&amp;" (5°)Tipo S"&amp;IF(MID(C1683,3,3)="220","C",IF(MID(C1683,3,3)="138","S",""))&amp;IF(MID(C1683,10,1)="D",2,1)&amp;RIGHT(C1683,2)</f>
        <v>Torre de suspensión tipo SS1 (5°)Tipo SS1-6</v>
      </c>
      <c r="E1683" s="140" t="s">
        <v>5072</v>
      </c>
      <c r="F1683" s="141">
        <v>0</v>
      </c>
      <c r="G1683" s="142">
        <f>VLOOKUP(C1683,'[8]Resumen Peso'!$B$1:$D$65536,3,0)*$C$14</f>
        <v>5687.2063058862741</v>
      </c>
      <c r="H1683" s="148"/>
      <c r="I1683" s="144"/>
      <c r="J1683" s="111">
        <f>+VLOOKUP(C1683,'[8]Resumen Peso'!$B$1:$D$65536,3,0)</f>
        <v>3531.1254827398143</v>
      </c>
      <c r="N1683" s="118"/>
      <c r="O1683" s="118"/>
      <c r="P1683" s="118"/>
      <c r="Q1683" s="118"/>
      <c r="R1683" s="118"/>
    </row>
    <row r="1684" spans="1:18" x14ac:dyDescent="0.2">
      <c r="A1684" s="114"/>
      <c r="B1684" s="139">
        <f t="shared" si="26"/>
        <v>1668</v>
      </c>
      <c r="C1684" s="115" t="s">
        <v>6739</v>
      </c>
      <c r="D1684" s="112" t="str">
        <f>+"Torre de suspensión tipo S"&amp;IF(MID(C1684,3,3)="220","C",IF(MID(C1684,3,3)="138","S",""))&amp;IF(MID(C1684,10,1)="D",2,1)&amp;" (5°)Tipo S"&amp;IF(MID(C1684,3,3)="220","C",IF(MID(C1684,3,3)="138","S",""))&amp;IF(MID(C1684,10,1)="D",2,1)&amp;RIGHT(C1684,2)</f>
        <v>Torre de suspensión tipo SS1 (5°)Tipo SS1-3</v>
      </c>
      <c r="E1684" s="140" t="s">
        <v>5072</v>
      </c>
      <c r="F1684" s="141">
        <v>0</v>
      </c>
      <c r="G1684" s="142">
        <f>VLOOKUP(C1684,'[8]Resumen Peso'!$B$1:$D$65536,3,0)*$C$14</f>
        <v>6506.9837914194304</v>
      </c>
      <c r="H1684" s="148"/>
      <c r="I1684" s="144"/>
      <c r="J1684" s="111">
        <f>+VLOOKUP(C1684,'[8]Resumen Peso'!$B$1:$D$65536,3,0)</f>
        <v>4040.1165433149226</v>
      </c>
      <c r="N1684" s="118"/>
      <c r="O1684" s="118"/>
      <c r="P1684" s="118"/>
      <c r="Q1684" s="118"/>
      <c r="R1684" s="118"/>
    </row>
    <row r="1685" spans="1:18" x14ac:dyDescent="0.2">
      <c r="A1685" s="114"/>
      <c r="B1685" s="139">
        <f t="shared" si="26"/>
        <v>1669</v>
      </c>
      <c r="C1685" s="115" t="s">
        <v>6740</v>
      </c>
      <c r="D1685" s="112" t="str">
        <f>+"Torre de suspensión tipo S"&amp;IF(MID(C1685,3,3)="220","C",IF(MID(C1685,3,3)="138","S",""))&amp;IF(MID(C1685,10,1)="D",2,1)&amp;" (5°)Tipo S"&amp;IF(MID(C1685,3,3)="220","C",IF(MID(C1685,3,3)="138","S",""))&amp;IF(MID(C1685,10,1)="D",2,1)&amp;RIGHT(C1685,2)</f>
        <v>Torre de suspensión tipo SS1 (5°)Tipo SS1±0</v>
      </c>
      <c r="E1685" s="140" t="s">
        <v>5072</v>
      </c>
      <c r="F1685" s="141">
        <v>0</v>
      </c>
      <c r="G1685" s="142">
        <f>VLOOKUP(C1685,'[8]Resumen Peso'!$B$1:$D$65536,3,0)*$C$14</f>
        <v>7319.4418351174691</v>
      </c>
      <c r="H1685" s="148"/>
      <c r="I1685" s="144"/>
      <c r="J1685" s="111">
        <f>+VLOOKUP(C1685,'[8]Resumen Peso'!$B$1:$D$65536,3,0)</f>
        <v>4544.5630408491816</v>
      </c>
      <c r="N1685" s="118"/>
      <c r="O1685" s="118"/>
      <c r="P1685" s="118"/>
      <c r="Q1685" s="118"/>
      <c r="R1685" s="118"/>
    </row>
    <row r="1686" spans="1:18" x14ac:dyDescent="0.2">
      <c r="A1686" s="114"/>
      <c r="B1686" s="139">
        <f t="shared" si="26"/>
        <v>1670</v>
      </c>
      <c r="C1686" s="115" t="s">
        <v>6741</v>
      </c>
      <c r="D1686" s="112" t="str">
        <f>+"Torre de suspensión tipo S"&amp;IF(MID(C1686,3,3)="220","C",IF(MID(C1686,3,3)="138","S",""))&amp;IF(MID(C1686,10,1)="D",2,1)&amp;" (5°)Tipo S"&amp;IF(MID(C1686,3,3)="220","C",IF(MID(C1686,3,3)="138","S",""))&amp;IF(MID(C1686,10,1)="D",2,1)&amp;RIGHT(C1686,2)</f>
        <v>Torre de suspensión tipo SS1 (5°)Tipo SS1+3</v>
      </c>
      <c r="E1686" s="140" t="s">
        <v>5072</v>
      </c>
      <c r="F1686" s="141">
        <v>0</v>
      </c>
      <c r="G1686" s="142">
        <f>VLOOKUP(C1686,'[8]Resumen Peso'!$B$1:$D$65536,3,0)*$C$14</f>
        <v>8124.5804369803918</v>
      </c>
      <c r="H1686" s="148"/>
      <c r="I1686" s="144"/>
      <c r="J1686" s="111">
        <f>+VLOOKUP(C1686,'[8]Resumen Peso'!$B$1:$D$65536,3,0)</f>
        <v>5044.464975342592</v>
      </c>
      <c r="N1686" s="118"/>
      <c r="O1686" s="118"/>
      <c r="P1686" s="118"/>
      <c r="Q1686" s="118"/>
      <c r="R1686" s="118"/>
    </row>
    <row r="1687" spans="1:18" x14ac:dyDescent="0.2">
      <c r="A1687" s="114"/>
      <c r="B1687" s="139">
        <f t="shared" si="26"/>
        <v>1671</v>
      </c>
      <c r="C1687" s="115" t="s">
        <v>6742</v>
      </c>
      <c r="D1687" s="112" t="str">
        <f>+"Torre de suspensión tipo S"&amp;IF(MID(C1687,3,3)="220","C",IF(MID(C1687,3,3)="138","S",""))&amp;IF(MID(C1687,10,1)="D",2,1)&amp;" (5°)Tipo S"&amp;IF(MID(C1687,3,3)="220","C",IF(MID(C1687,3,3)="138","S",""))&amp;IF(MID(C1687,10,1)="D",2,1)&amp;RIGHT(C1687,2)</f>
        <v>Torre de suspensión tipo SS1 (5°)Tipo SS1+6</v>
      </c>
      <c r="E1687" s="140" t="s">
        <v>5072</v>
      </c>
      <c r="F1687" s="141">
        <v>0</v>
      </c>
      <c r="G1687" s="142">
        <f>VLOOKUP(C1687,'[8]Resumen Peso'!$B$1:$D$65536,3,0)*$C$14</f>
        <v>8929.7190388433119</v>
      </c>
      <c r="H1687" s="148"/>
      <c r="I1687" s="144"/>
      <c r="J1687" s="111">
        <f>+VLOOKUP(C1687,'[8]Resumen Peso'!$B$1:$D$65536,3,0)</f>
        <v>5544.3669098360015</v>
      </c>
      <c r="N1687" s="118"/>
      <c r="O1687" s="118"/>
      <c r="P1687" s="118"/>
      <c r="Q1687" s="118"/>
      <c r="R1687" s="118"/>
    </row>
    <row r="1688" spans="1:18" x14ac:dyDescent="0.2">
      <c r="A1688" s="114"/>
      <c r="B1688" s="139">
        <f t="shared" si="26"/>
        <v>1672</v>
      </c>
      <c r="C1688" s="115" t="s">
        <v>6743</v>
      </c>
      <c r="D1688" s="112" t="str">
        <f>+"Torre de ángulo menor tipo A"&amp;IF(MID(C1688,3,3)="220","C",IF(MID(C1688,3,3)="138","S",""))&amp;IF(MID(C1688,10,1)="D",2,1)&amp;" (30°)Tipo A"&amp;IF(MID(C1688,3,3)="220","C",IF(MID(C1688,3,3)="138","S",""))&amp;IF(MID(C1688,10,1)="D",2,1)&amp;RIGHT(C1688,2)</f>
        <v>Torre de ángulo menor tipo AS1 (30°)Tipo AS1-3</v>
      </c>
      <c r="E1688" s="140" t="s">
        <v>5072</v>
      </c>
      <c r="F1688" s="141">
        <v>0</v>
      </c>
      <c r="G1688" s="142">
        <f>VLOOKUP(C1688,'[8]Resumen Peso'!$B$1:$D$65536,3,0)*$C$14</f>
        <v>10010.932347843194</v>
      </c>
      <c r="H1688" s="148"/>
      <c r="I1688" s="144"/>
      <c r="J1688" s="111">
        <f>+VLOOKUP(C1688,'[8]Resumen Peso'!$B$1:$D$65536,3,0)</f>
        <v>6215.6806731041606</v>
      </c>
      <c r="N1688" s="118"/>
      <c r="O1688" s="118"/>
      <c r="P1688" s="118"/>
      <c r="Q1688" s="118"/>
      <c r="R1688" s="118"/>
    </row>
    <row r="1689" spans="1:18" x14ac:dyDescent="0.2">
      <c r="A1689" s="114"/>
      <c r="B1689" s="139">
        <f t="shared" si="26"/>
        <v>1673</v>
      </c>
      <c r="C1689" s="115" t="s">
        <v>6744</v>
      </c>
      <c r="D1689" s="112" t="str">
        <f>+"Torre de ángulo menor tipo A"&amp;IF(MID(C1689,3,3)="220","C",IF(MID(C1689,3,3)="138","S",""))&amp;IF(MID(C1689,10,1)="D",2,1)&amp;" (30°)Tipo A"&amp;IF(MID(C1689,3,3)="220","C",IF(MID(C1689,3,3)="138","S",""))&amp;IF(MID(C1689,10,1)="D",2,1)&amp;RIGHT(C1689,2)</f>
        <v>Torre de ángulo menor tipo AS1 (30°)Tipo AS1±0</v>
      </c>
      <c r="E1689" s="140" t="s">
        <v>5072</v>
      </c>
      <c r="F1689" s="141">
        <v>0</v>
      </c>
      <c r="G1689" s="142">
        <f>VLOOKUP(C1689,'[8]Resumen Peso'!$B$1:$D$65536,3,0)*$C$14</f>
        <v>11110.912705708319</v>
      </c>
      <c r="H1689" s="148"/>
      <c r="I1689" s="144"/>
      <c r="J1689" s="111">
        <f>+VLOOKUP(C1689,'[8]Resumen Peso'!$B$1:$D$65536,3,0)</f>
        <v>6898.6466960090575</v>
      </c>
      <c r="N1689" s="118"/>
      <c r="O1689" s="118"/>
      <c r="P1689" s="118"/>
      <c r="Q1689" s="118"/>
      <c r="R1689" s="118"/>
    </row>
    <row r="1690" spans="1:18" x14ac:dyDescent="0.2">
      <c r="A1690" s="114"/>
      <c r="B1690" s="139">
        <f t="shared" si="26"/>
        <v>1674</v>
      </c>
      <c r="C1690" s="115" t="s">
        <v>6745</v>
      </c>
      <c r="D1690" s="112" t="str">
        <f>+"Torre de ángulo menor tipo A"&amp;IF(MID(C1690,3,3)="220","C",IF(MID(C1690,3,3)="138","S",""))&amp;IF(MID(C1690,10,1)="D",2,1)&amp;" (30°)Tipo A"&amp;IF(MID(C1690,3,3)="220","C",IF(MID(C1690,3,3)="138","S",""))&amp;IF(MID(C1690,10,1)="D",2,1)&amp;RIGHT(C1690,2)</f>
        <v>Torre de ángulo menor tipo AS1 (30°)Tipo AS1+3</v>
      </c>
      <c r="E1690" s="140" t="s">
        <v>5072</v>
      </c>
      <c r="F1690" s="141">
        <v>0</v>
      </c>
      <c r="G1690" s="142">
        <f>VLOOKUP(C1690,'[8]Resumen Peso'!$B$1:$D$65536,3,0)*$C$14</f>
        <v>12210.893063573441</v>
      </c>
      <c r="H1690" s="148"/>
      <c r="I1690" s="144"/>
      <c r="J1690" s="111">
        <f>+VLOOKUP(C1690,'[8]Resumen Peso'!$B$1:$D$65536,3,0)</f>
        <v>7581.6127189139543</v>
      </c>
      <c r="N1690" s="118"/>
      <c r="O1690" s="118"/>
      <c r="P1690" s="118"/>
      <c r="Q1690" s="118"/>
      <c r="R1690" s="118"/>
    </row>
    <row r="1691" spans="1:18" x14ac:dyDescent="0.2">
      <c r="A1691" s="114"/>
      <c r="B1691" s="139">
        <f t="shared" si="26"/>
        <v>1675</v>
      </c>
      <c r="C1691" s="115" t="s">
        <v>6746</v>
      </c>
      <c r="D1691" s="112" t="str">
        <f>+"Torre de ángulo mayor tipo B"&amp;IF(MID(C1691,3,3)="220","C",IF(MID(C1691,3,3)="138","S",""))&amp;IF(MID(C1691,10,1)="D",2,1)&amp;" (65°)Tipo B"&amp;IF(MID(C1691,3,3)="220","C",IF(MID(C1691,3,3)="138","S",""))&amp;IF(MID(C1691,10,1)="D",2,1)&amp;RIGHT(C1691,2)</f>
        <v>Torre de ángulo mayor tipo BS1 (65°)Tipo BS1-3</v>
      </c>
      <c r="E1691" s="140" t="s">
        <v>5072</v>
      </c>
      <c r="F1691" s="141">
        <v>0</v>
      </c>
      <c r="G1691" s="142">
        <f>VLOOKUP(C1691,'[8]Resumen Peso'!$B$1:$D$65536,3,0)*$C$14</f>
        <v>13509.6698715691</v>
      </c>
      <c r="H1691" s="148"/>
      <c r="I1691" s="144"/>
      <c r="J1691" s="111">
        <f>+VLOOKUP(C1691,'[8]Resumen Peso'!$B$1:$D$65536,3,0)</f>
        <v>8388.0093285038456</v>
      </c>
      <c r="N1691" s="118"/>
      <c r="O1691" s="118"/>
      <c r="P1691" s="118"/>
      <c r="Q1691" s="118"/>
      <c r="R1691" s="118"/>
    </row>
    <row r="1692" spans="1:18" x14ac:dyDescent="0.2">
      <c r="A1692" s="114"/>
      <c r="B1692" s="139">
        <f t="shared" si="26"/>
        <v>1676</v>
      </c>
      <c r="C1692" s="115" t="s">
        <v>6747</v>
      </c>
      <c r="D1692" s="112" t="str">
        <f>+"Torre de ángulo mayor tipo B"&amp;IF(MID(C1692,3,3)="220","C",IF(MID(C1692,3,3)="138","S",""))&amp;IF(MID(C1692,10,1)="D",2,1)&amp;" (65°)Tipo B"&amp;IF(MID(C1692,3,3)="220","C",IF(MID(C1692,3,3)="138","S",""))&amp;IF(MID(C1692,10,1)="D",2,1)&amp;RIGHT(C1692,2)</f>
        <v>Torre de ángulo mayor tipo BS1 (65°)Tipo BS1±0</v>
      </c>
      <c r="E1692" s="140" t="s">
        <v>5072</v>
      </c>
      <c r="F1692" s="141">
        <v>0</v>
      </c>
      <c r="G1692" s="142">
        <f>VLOOKUP(C1692,'[8]Resumen Peso'!$B$1:$D$65536,3,0)*$C$14</f>
        <v>15044.175803529064</v>
      </c>
      <c r="H1692" s="148"/>
      <c r="I1692" s="144"/>
      <c r="J1692" s="111">
        <f>+VLOOKUP(C1692,'[8]Resumen Peso'!$B$1:$D$65536,3,0)</f>
        <v>9340.7676263962639</v>
      </c>
      <c r="N1692" s="118"/>
      <c r="O1692" s="118"/>
      <c r="P1692" s="118"/>
      <c r="Q1692" s="118"/>
      <c r="R1692" s="118"/>
    </row>
    <row r="1693" spans="1:18" x14ac:dyDescent="0.2">
      <c r="A1693" s="114"/>
      <c r="B1693" s="139">
        <f t="shared" si="26"/>
        <v>1677</v>
      </c>
      <c r="C1693" s="115" t="s">
        <v>6748</v>
      </c>
      <c r="D1693" s="112" t="str">
        <f>+"Torre de ángulo mayor tipo B"&amp;IF(MID(C1693,3,3)="220","C",IF(MID(C1693,3,3)="138","S",""))&amp;IF(MID(C1693,10,1)="D",2,1)&amp;" (65°)Tipo B"&amp;IF(MID(C1693,3,3)="220","C",IF(MID(C1693,3,3)="138","S",""))&amp;IF(MID(C1693,10,1)="D",2,1)&amp;RIGHT(C1693,2)</f>
        <v>Torre de ángulo mayor tipo BS1 (65°)Tipo BS1+3</v>
      </c>
      <c r="E1693" s="140" t="s">
        <v>5072</v>
      </c>
      <c r="F1693" s="141">
        <v>0</v>
      </c>
      <c r="G1693" s="142">
        <f>VLOOKUP(C1693,'[8]Resumen Peso'!$B$1:$D$65536,3,0)*$C$14</f>
        <v>16849.476899952555</v>
      </c>
      <c r="H1693" s="148"/>
      <c r="I1693" s="144"/>
      <c r="J1693" s="111">
        <f>+VLOOKUP(C1693,'[8]Resumen Peso'!$B$1:$D$65536,3,0)</f>
        <v>10461.659741563817</v>
      </c>
      <c r="N1693" s="118"/>
      <c r="O1693" s="118"/>
      <c r="P1693" s="118"/>
      <c r="Q1693" s="118"/>
      <c r="R1693" s="118"/>
    </row>
    <row r="1694" spans="1:18" x14ac:dyDescent="0.2">
      <c r="A1694" s="114"/>
      <c r="B1694" s="139">
        <f t="shared" si="26"/>
        <v>1678</v>
      </c>
      <c r="C1694" s="115" t="s">
        <v>6749</v>
      </c>
      <c r="D1694" s="112" t="str">
        <f>+"Torre de anclaje, retención intermedia y terminal (15°) Tipo R"&amp;IF(MID(C1694,3,3)="220","C",IF(MID(C1694,3,3)="138","S",""))&amp;IF(MID(C1694,10,1)="D",2,1)&amp;RIGHT(C1694,2)</f>
        <v>Torre de anclaje, retención intermedia y terminal (15°) Tipo RS1-3</v>
      </c>
      <c r="E1694" s="140" t="s">
        <v>5072</v>
      </c>
      <c r="F1694" s="141">
        <v>0</v>
      </c>
      <c r="G1694" s="142">
        <f>VLOOKUP(C1694,'[8]Resumen Peso'!$B$1:$D$65536,3,0)*$C$14</f>
        <v>17394.572521841819</v>
      </c>
      <c r="H1694" s="148"/>
      <c r="I1694" s="144"/>
      <c r="J1694" s="111">
        <f>+VLOOKUP(C1694,'[8]Resumen Peso'!$B$1:$D$65536,3,0)</f>
        <v>10800.103774971032</v>
      </c>
      <c r="N1694" s="118"/>
      <c r="O1694" s="118"/>
      <c r="P1694" s="118"/>
      <c r="Q1694" s="118"/>
      <c r="R1694" s="118"/>
    </row>
    <row r="1695" spans="1:18" x14ac:dyDescent="0.2">
      <c r="A1695" s="114"/>
      <c r="B1695" s="139">
        <f t="shared" si="26"/>
        <v>1679</v>
      </c>
      <c r="C1695" s="115" t="s">
        <v>6750</v>
      </c>
      <c r="D1695" s="112" t="str">
        <f>+"Torre de anclaje, retención intermedia y terminal (15°) Tipo R"&amp;IF(MID(C1695,3,3)="220","C",IF(MID(C1695,3,3)="138","S",""))&amp;IF(MID(C1695,10,1)="D",2,1)&amp;RIGHT(C1695,2)</f>
        <v>Torre de anclaje, retención intermedia y terminal (15°) Tipo RS1±0</v>
      </c>
      <c r="E1695" s="140" t="s">
        <v>5072</v>
      </c>
      <c r="F1695" s="141">
        <v>0</v>
      </c>
      <c r="G1695" s="142">
        <f>VLOOKUP(C1695,'[8]Resumen Peso'!$B$1:$D$65536,3,0)*$C$14</f>
        <v>19391.942610748963</v>
      </c>
      <c r="H1695" s="148"/>
      <c r="I1695" s="144"/>
      <c r="J1695" s="111">
        <f>+VLOOKUP(C1695,'[8]Resumen Peso'!$B$1:$D$65536,3,0)</f>
        <v>12040.249470424784</v>
      </c>
      <c r="N1695" s="118"/>
      <c r="O1695" s="118"/>
      <c r="P1695" s="118"/>
      <c r="Q1695" s="118"/>
      <c r="R1695" s="118"/>
    </row>
    <row r="1696" spans="1:18" x14ac:dyDescent="0.2">
      <c r="A1696" s="114"/>
      <c r="B1696" s="139">
        <f t="shared" si="26"/>
        <v>1680</v>
      </c>
      <c r="C1696" s="115" t="s">
        <v>6751</v>
      </c>
      <c r="D1696" s="112" t="str">
        <f>+"Torre de anclaje, retención intermedia y terminal (15°) Tipo R"&amp;IF(MID(C1696,3,3)="220","C",IF(MID(C1696,3,3)="138","S",""))&amp;IF(MID(C1696,10,1)="D",2,1)&amp;RIGHT(C1696,2)</f>
        <v>Torre de anclaje, retención intermedia y terminal (15°) Tipo RS1+3</v>
      </c>
      <c r="E1696" s="140" t="s">
        <v>5072</v>
      </c>
      <c r="F1696" s="141">
        <v>0</v>
      </c>
      <c r="G1696" s="142">
        <f>VLOOKUP(C1696,'[8]Resumen Peso'!$B$1:$D$65536,3,0)*$C$14</f>
        <v>21389.312699656104</v>
      </c>
      <c r="H1696" s="148"/>
      <c r="I1696" s="144"/>
      <c r="J1696" s="111">
        <f>+VLOOKUP(C1696,'[8]Resumen Peso'!$B$1:$D$65536,3,0)</f>
        <v>13280.395165878535</v>
      </c>
      <c r="N1696" s="118"/>
      <c r="O1696" s="118"/>
      <c r="P1696" s="118"/>
      <c r="Q1696" s="118"/>
      <c r="R1696" s="118"/>
    </row>
    <row r="1697" spans="1:18" x14ac:dyDescent="0.2">
      <c r="A1697" s="114"/>
      <c r="B1697" s="139">
        <f t="shared" si="26"/>
        <v>1681</v>
      </c>
      <c r="C1697" s="115" t="s">
        <v>6752</v>
      </c>
      <c r="D1697" s="112" t="str">
        <f>+"Torre de suspensión tipo S"&amp;IF(MID(C1697,3,3)="220","C",IF(MID(C1697,3,3)="138","S",""))&amp;IF(MID(C1697,10,1)="D",2,1)&amp;" (5°)Tipo S"&amp;IF(MID(C1697,3,3)="220","C",IF(MID(C1697,3,3)="138","S",""))&amp;IF(MID(C1697,10,1)="D",2,1)&amp;RIGHT(C1697,2)</f>
        <v>Torre de suspensión tipo SS1 (5°)Tipo SS1-6</v>
      </c>
      <c r="E1697" s="140" t="s">
        <v>5072</v>
      </c>
      <c r="F1697" s="141">
        <v>0</v>
      </c>
      <c r="G1697" s="142">
        <f>VLOOKUP(C1697,'[8]Resumen Peso'!$B$1:$D$65536,3,0)*$C$14</f>
        <v>4954.0834360068347</v>
      </c>
      <c r="H1697" s="148"/>
      <c r="I1697" s="144"/>
      <c r="J1697" s="111">
        <f>+VLOOKUP(C1697,'[8]Resumen Peso'!$B$1:$D$65536,3,0)</f>
        <v>3075.9373449134669</v>
      </c>
      <c r="N1697" s="118"/>
      <c r="O1697" s="118"/>
      <c r="P1697" s="118"/>
      <c r="Q1697" s="118"/>
      <c r="R1697" s="118"/>
    </row>
    <row r="1698" spans="1:18" x14ac:dyDescent="0.2">
      <c r="A1698" s="114"/>
      <c r="B1698" s="139">
        <f t="shared" si="26"/>
        <v>1682</v>
      </c>
      <c r="C1698" s="115" t="s">
        <v>6753</v>
      </c>
      <c r="D1698" s="112" t="str">
        <f>+"Torre de suspensión tipo S"&amp;IF(MID(C1698,3,3)="220","C",IF(MID(C1698,3,3)="138","S",""))&amp;IF(MID(C1698,10,1)="D",2,1)&amp;" (5°)Tipo S"&amp;IF(MID(C1698,3,3)="220","C",IF(MID(C1698,3,3)="138","S",""))&amp;IF(MID(C1698,10,1)="D",2,1)&amp;RIGHT(C1698,2)</f>
        <v>Torre de suspensión tipo SS1 (5°)Tipo SS1-3</v>
      </c>
      <c r="E1698" s="140" t="s">
        <v>5072</v>
      </c>
      <c r="F1698" s="141">
        <v>0</v>
      </c>
      <c r="G1698" s="142">
        <f>VLOOKUP(C1698,'[8]Resumen Peso'!$B$1:$D$65536,3,0)*$C$14</f>
        <v>5668.1855529087206</v>
      </c>
      <c r="H1698" s="148"/>
      <c r="I1698" s="144"/>
      <c r="J1698" s="111">
        <f>+VLOOKUP(C1698,'[8]Resumen Peso'!$B$1:$D$65536,3,0)</f>
        <v>3519.3157009370298</v>
      </c>
      <c r="N1698" s="118"/>
      <c r="O1698" s="118"/>
      <c r="P1698" s="118"/>
      <c r="Q1698" s="118"/>
      <c r="R1698" s="118"/>
    </row>
    <row r="1699" spans="1:18" x14ac:dyDescent="0.2">
      <c r="A1699" s="114"/>
      <c r="B1699" s="139">
        <f t="shared" si="26"/>
        <v>1683</v>
      </c>
      <c r="C1699" s="115" t="s">
        <v>6754</v>
      </c>
      <c r="D1699" s="112" t="str">
        <f>+"Torre de suspensión tipo S"&amp;IF(MID(C1699,3,3)="220","C",IF(MID(C1699,3,3)="138","S",""))&amp;IF(MID(C1699,10,1)="D",2,1)&amp;" (5°)Tipo S"&amp;IF(MID(C1699,3,3)="220","C",IF(MID(C1699,3,3)="138","S",""))&amp;IF(MID(C1699,10,1)="D",2,1)&amp;RIGHT(C1699,2)</f>
        <v>Torre de suspensión tipo SS1 (5°)Tipo SS1±0</v>
      </c>
      <c r="E1699" s="140" t="s">
        <v>5072</v>
      </c>
      <c r="F1699" s="141">
        <v>0</v>
      </c>
      <c r="G1699" s="142">
        <f>VLOOKUP(C1699,'[8]Resumen Peso'!$B$1:$D$65536,3,0)*$C$14</f>
        <v>6375.9117580525544</v>
      </c>
      <c r="H1699" s="148"/>
      <c r="I1699" s="144"/>
      <c r="J1699" s="111">
        <f>+VLOOKUP(C1699,'[8]Resumen Peso'!$B$1:$D$65536,3,0)</f>
        <v>3958.7353216389533</v>
      </c>
      <c r="N1699" s="118"/>
      <c r="O1699" s="118"/>
      <c r="P1699" s="118"/>
      <c r="Q1699" s="118"/>
      <c r="R1699" s="118"/>
    </row>
    <row r="1700" spans="1:18" x14ac:dyDescent="0.2">
      <c r="A1700" s="114"/>
      <c r="B1700" s="139">
        <f t="shared" si="26"/>
        <v>1684</v>
      </c>
      <c r="C1700" s="115" t="s">
        <v>6755</v>
      </c>
      <c r="D1700" s="112" t="str">
        <f>+"Torre de suspensión tipo S"&amp;IF(MID(C1700,3,3)="220","C",IF(MID(C1700,3,3)="138","S",""))&amp;IF(MID(C1700,10,1)="D",2,1)&amp;" (5°)Tipo S"&amp;IF(MID(C1700,3,3)="220","C",IF(MID(C1700,3,3)="138","S",""))&amp;IF(MID(C1700,10,1)="D",2,1)&amp;RIGHT(C1700,2)</f>
        <v>Torre de suspensión tipo SS1 (5°)Tipo SS1+3</v>
      </c>
      <c r="E1700" s="140" t="s">
        <v>5072</v>
      </c>
      <c r="F1700" s="141">
        <v>0</v>
      </c>
      <c r="G1700" s="142">
        <f>VLOOKUP(C1700,'[8]Resumen Peso'!$B$1:$D$65536,3,0)*$C$14</f>
        <v>7077.2620514383352</v>
      </c>
      <c r="H1700" s="148"/>
      <c r="I1700" s="144"/>
      <c r="J1700" s="111">
        <f>+VLOOKUP(C1700,'[8]Resumen Peso'!$B$1:$D$65536,3,0)</f>
        <v>4394.1962070192385</v>
      </c>
      <c r="N1700" s="118"/>
      <c r="O1700" s="118"/>
      <c r="P1700" s="118"/>
      <c r="Q1700" s="118"/>
      <c r="R1700" s="118"/>
    </row>
    <row r="1701" spans="1:18" x14ac:dyDescent="0.2">
      <c r="A1701" s="114"/>
      <c r="B1701" s="139">
        <f t="shared" si="26"/>
        <v>1685</v>
      </c>
      <c r="C1701" s="115" t="s">
        <v>6756</v>
      </c>
      <c r="D1701" s="112" t="str">
        <f>+"Torre de suspensión tipo S"&amp;IF(MID(C1701,3,3)="220","C",IF(MID(C1701,3,3)="138","S",""))&amp;IF(MID(C1701,10,1)="D",2,1)&amp;" (5°)Tipo S"&amp;IF(MID(C1701,3,3)="220","C",IF(MID(C1701,3,3)="138","S",""))&amp;IF(MID(C1701,10,1)="D",2,1)&amp;RIGHT(C1701,2)</f>
        <v>Torre de suspensión tipo SS1 (5°)Tipo SS1+6</v>
      </c>
      <c r="E1701" s="140" t="s">
        <v>5072</v>
      </c>
      <c r="F1701" s="141">
        <v>0</v>
      </c>
      <c r="G1701" s="142">
        <f>VLOOKUP(C1701,'[8]Resumen Peso'!$B$1:$D$65536,3,0)*$C$14</f>
        <v>7778.612344824116</v>
      </c>
      <c r="H1701" s="148"/>
      <c r="I1701" s="144"/>
      <c r="J1701" s="111">
        <f>+VLOOKUP(C1701,'[8]Resumen Peso'!$B$1:$D$65536,3,0)</f>
        <v>4829.6570923995232</v>
      </c>
      <c r="N1701" s="118"/>
      <c r="O1701" s="118"/>
      <c r="P1701" s="118"/>
      <c r="Q1701" s="118"/>
      <c r="R1701" s="118"/>
    </row>
    <row r="1702" spans="1:18" x14ac:dyDescent="0.2">
      <c r="A1702" s="114"/>
      <c r="B1702" s="139">
        <f t="shared" si="26"/>
        <v>1686</v>
      </c>
      <c r="C1702" s="115" t="s">
        <v>6757</v>
      </c>
      <c r="D1702" s="112" t="str">
        <f>+"Torre de ángulo menor tipo A"&amp;IF(MID(C1702,3,3)="220","C",IF(MID(C1702,3,3)="138","S",""))&amp;IF(MID(C1702,10,1)="D",2,1)&amp;" (30°)Tipo A"&amp;IF(MID(C1702,3,3)="220","C",IF(MID(C1702,3,3)="138","S",""))&amp;IF(MID(C1702,10,1)="D",2,1)&amp;RIGHT(C1702,2)</f>
        <v>Torre de ángulo menor tipo AS1 (30°)Tipo AS1-3</v>
      </c>
      <c r="E1702" s="140" t="s">
        <v>5072</v>
      </c>
      <c r="F1702" s="141">
        <v>0</v>
      </c>
      <c r="G1702" s="142">
        <f>VLOOKUP(C1702,'[8]Resumen Peso'!$B$1:$D$65536,3,0)*$C$14</f>
        <v>8720.449277900123</v>
      </c>
      <c r="H1702" s="148"/>
      <c r="I1702" s="144"/>
      <c r="J1702" s="111">
        <f>+VLOOKUP(C1702,'[8]Resumen Peso'!$B$1:$D$65536,3,0)</f>
        <v>5414.4335566413856</v>
      </c>
      <c r="N1702" s="118"/>
      <c r="O1702" s="118"/>
      <c r="P1702" s="118"/>
      <c r="Q1702" s="118"/>
      <c r="R1702" s="118"/>
    </row>
    <row r="1703" spans="1:18" x14ac:dyDescent="0.2">
      <c r="A1703" s="114"/>
      <c r="B1703" s="139">
        <f t="shared" si="26"/>
        <v>1687</v>
      </c>
      <c r="C1703" s="115" t="s">
        <v>6758</v>
      </c>
      <c r="D1703" s="112" t="str">
        <f>+"Torre de ángulo menor tipo A"&amp;IF(MID(C1703,3,3)="220","C",IF(MID(C1703,3,3)="138","S",""))&amp;IF(MID(C1703,10,1)="D",2,1)&amp;" (30°)Tipo A"&amp;IF(MID(C1703,3,3)="220","C",IF(MID(C1703,3,3)="138","S",""))&amp;IF(MID(C1703,10,1)="D",2,1)&amp;RIGHT(C1703,2)</f>
        <v>Torre de ángulo menor tipo AS1 (30°)Tipo AS1±0</v>
      </c>
      <c r="E1703" s="140" t="s">
        <v>5072</v>
      </c>
      <c r="F1703" s="141">
        <v>0</v>
      </c>
      <c r="G1703" s="142">
        <f>VLOOKUP(C1703,'[8]Resumen Peso'!$B$1:$D$65536,3,0)*$C$14</f>
        <v>9678.6340487237758</v>
      </c>
      <c r="H1703" s="148"/>
      <c r="I1703" s="144"/>
      <c r="J1703" s="111">
        <f>+VLOOKUP(C1703,'[8]Resumen Peso'!$B$1:$D$65536,3,0)</f>
        <v>6009.3602182479308</v>
      </c>
      <c r="N1703" s="118"/>
      <c r="O1703" s="118"/>
      <c r="P1703" s="118"/>
      <c r="Q1703" s="118"/>
      <c r="R1703" s="118"/>
    </row>
    <row r="1704" spans="1:18" x14ac:dyDescent="0.2">
      <c r="A1704" s="114"/>
      <c r="B1704" s="139">
        <f t="shared" si="26"/>
        <v>1688</v>
      </c>
      <c r="C1704" s="115" t="s">
        <v>6759</v>
      </c>
      <c r="D1704" s="112" t="str">
        <f>+"Torre de ángulo menor tipo A"&amp;IF(MID(C1704,3,3)="220","C",IF(MID(C1704,3,3)="138","S",""))&amp;IF(MID(C1704,10,1)="D",2,1)&amp;" (30°)Tipo A"&amp;IF(MID(C1704,3,3)="220","C",IF(MID(C1704,3,3)="138","S",""))&amp;IF(MID(C1704,10,1)="D",2,1)&amp;RIGHT(C1704,2)</f>
        <v>Torre de ángulo menor tipo AS1 (30°)Tipo AS1+3</v>
      </c>
      <c r="E1704" s="140" t="s">
        <v>5072</v>
      </c>
      <c r="F1704" s="141">
        <v>0</v>
      </c>
      <c r="G1704" s="142">
        <f>VLOOKUP(C1704,'[8]Resumen Peso'!$B$1:$D$65536,3,0)*$C$14</f>
        <v>10636.81881954743</v>
      </c>
      <c r="H1704" s="148"/>
      <c r="I1704" s="144"/>
      <c r="J1704" s="111">
        <f>+VLOOKUP(C1704,'[8]Resumen Peso'!$B$1:$D$65536,3,0)</f>
        <v>6604.286879854476</v>
      </c>
      <c r="N1704" s="118"/>
      <c r="O1704" s="118"/>
      <c r="P1704" s="118"/>
      <c r="Q1704" s="118"/>
      <c r="R1704" s="118"/>
    </row>
    <row r="1705" spans="1:18" x14ac:dyDescent="0.2">
      <c r="A1705" s="114"/>
      <c r="B1705" s="139">
        <f t="shared" si="26"/>
        <v>1689</v>
      </c>
      <c r="C1705" s="115" t="s">
        <v>6760</v>
      </c>
      <c r="D1705" s="112" t="str">
        <f>+"Torre de ángulo mayor tipo B"&amp;IF(MID(C1705,3,3)="220","C",IF(MID(C1705,3,3)="138","S",""))&amp;IF(MID(C1705,10,1)="D",2,1)&amp;" (65°)Tipo B"&amp;IF(MID(C1705,3,3)="220","C",IF(MID(C1705,3,3)="138","S",""))&amp;IF(MID(C1705,10,1)="D",2,1)&amp;RIGHT(C1705,2)</f>
        <v>Torre de ángulo mayor tipo BS1 (65°)Tipo BS1-3</v>
      </c>
      <c r="E1705" s="140" t="s">
        <v>5072</v>
      </c>
      <c r="F1705" s="141">
        <v>0</v>
      </c>
      <c r="G1705" s="142">
        <f>VLOOKUP(C1705,'[8]Resumen Peso'!$B$1:$D$65536,3,0)*$C$14</f>
        <v>11768.17371077085</v>
      </c>
      <c r="H1705" s="148"/>
      <c r="I1705" s="144"/>
      <c r="J1705" s="111">
        <f>+VLOOKUP(C1705,'[8]Resumen Peso'!$B$1:$D$65536,3,0)</f>
        <v>7306.7330144859134</v>
      </c>
      <c r="N1705" s="118"/>
      <c r="O1705" s="118"/>
      <c r="P1705" s="118"/>
      <c r="Q1705" s="118"/>
      <c r="R1705" s="118"/>
    </row>
    <row r="1706" spans="1:18" x14ac:dyDescent="0.2">
      <c r="A1706" s="114"/>
      <c r="B1706" s="139">
        <f t="shared" si="26"/>
        <v>1690</v>
      </c>
      <c r="C1706" s="115" t="s">
        <v>6761</v>
      </c>
      <c r="D1706" s="112" t="str">
        <f>+"Torre de ángulo mayor tipo B"&amp;IF(MID(C1706,3,3)="220","C",IF(MID(C1706,3,3)="138","S",""))&amp;IF(MID(C1706,10,1)="D",2,1)&amp;" (65°)Tipo B"&amp;IF(MID(C1706,3,3)="220","C",IF(MID(C1706,3,3)="138","S",""))&amp;IF(MID(C1706,10,1)="D",2,1)&amp;RIGHT(C1706,2)</f>
        <v>Torre de ángulo mayor tipo BS1 (65°)Tipo BS1±0</v>
      </c>
      <c r="E1706" s="140" t="s">
        <v>5072</v>
      </c>
      <c r="F1706" s="141">
        <v>0</v>
      </c>
      <c r="G1706" s="142">
        <f>VLOOKUP(C1706,'[8]Resumen Peso'!$B$1:$D$65536,3,0)*$C$14</f>
        <v>13104.870501971993</v>
      </c>
      <c r="H1706" s="148"/>
      <c r="I1706" s="144"/>
      <c r="J1706" s="111">
        <f>+VLOOKUP(C1706,'[8]Resumen Peso'!$B$1:$D$65536,3,0)</f>
        <v>8136.6737355076984</v>
      </c>
      <c r="N1706" s="118"/>
      <c r="O1706" s="118"/>
      <c r="P1706" s="118"/>
      <c r="Q1706" s="118"/>
      <c r="R1706" s="118"/>
    </row>
    <row r="1707" spans="1:18" x14ac:dyDescent="0.2">
      <c r="A1707" s="114"/>
      <c r="B1707" s="139">
        <f t="shared" si="26"/>
        <v>1691</v>
      </c>
      <c r="C1707" s="115" t="s">
        <v>6762</v>
      </c>
      <c r="D1707" s="112" t="str">
        <f>+"Torre de ángulo mayor tipo B"&amp;IF(MID(C1707,3,3)="220","C",IF(MID(C1707,3,3)="138","S",""))&amp;IF(MID(C1707,10,1)="D",2,1)&amp;" (65°)Tipo B"&amp;IF(MID(C1707,3,3)="220","C",IF(MID(C1707,3,3)="138","S",""))&amp;IF(MID(C1707,10,1)="D",2,1)&amp;RIGHT(C1707,2)</f>
        <v>Torre de ángulo mayor tipo BS1 (65°)Tipo BS1+3</v>
      </c>
      <c r="E1707" s="140" t="s">
        <v>5072</v>
      </c>
      <c r="F1707" s="141">
        <v>0</v>
      </c>
      <c r="G1707" s="142">
        <f>VLOOKUP(C1707,'[8]Resumen Peso'!$B$1:$D$65536,3,0)*$C$14</f>
        <v>14677.454962208634</v>
      </c>
      <c r="H1707" s="148"/>
      <c r="I1707" s="144"/>
      <c r="J1707" s="111">
        <f>+VLOOKUP(C1707,'[8]Resumen Peso'!$B$1:$D$65536,3,0)</f>
        <v>9113.0745837686227</v>
      </c>
      <c r="N1707" s="118"/>
      <c r="O1707" s="118"/>
      <c r="P1707" s="118"/>
      <c r="Q1707" s="118"/>
      <c r="R1707" s="118"/>
    </row>
    <row r="1708" spans="1:18" x14ac:dyDescent="0.2">
      <c r="A1708" s="114"/>
      <c r="B1708" s="139">
        <f t="shared" si="26"/>
        <v>1692</v>
      </c>
      <c r="C1708" s="115" t="s">
        <v>6763</v>
      </c>
      <c r="D1708" s="112" t="str">
        <f>+"Torre de anclaje, retención intermedia y terminal (15°) Tipo R"&amp;IF(MID(C1708,3,3)="220","C",IF(MID(C1708,3,3)="138","S",""))&amp;IF(MID(C1708,10,1)="D",2,1)&amp;RIGHT(C1708,2)</f>
        <v>Torre de anclaje, retención intermedia y terminal (15°) Tipo RS1-3</v>
      </c>
      <c r="E1708" s="140" t="s">
        <v>5072</v>
      </c>
      <c r="F1708" s="141">
        <v>0</v>
      </c>
      <c r="G1708" s="142">
        <f>VLOOKUP(C1708,'[8]Resumen Peso'!$B$1:$D$65536,3,0)*$C$14</f>
        <v>15152.283735106583</v>
      </c>
      <c r="H1708" s="148"/>
      <c r="I1708" s="144"/>
      <c r="J1708" s="111">
        <f>+VLOOKUP(C1708,'[8]Resumen Peso'!$B$1:$D$65536,3,0)</f>
        <v>9407.8906832272714</v>
      </c>
      <c r="N1708" s="118"/>
      <c r="O1708" s="118"/>
      <c r="P1708" s="118"/>
      <c r="Q1708" s="118"/>
      <c r="R1708" s="118"/>
    </row>
    <row r="1709" spans="1:18" x14ac:dyDescent="0.2">
      <c r="A1709" s="114"/>
      <c r="B1709" s="139">
        <f t="shared" si="26"/>
        <v>1693</v>
      </c>
      <c r="C1709" s="115" t="s">
        <v>6764</v>
      </c>
      <c r="D1709" s="112" t="str">
        <f>+"Torre de anclaje, retención intermedia y terminal (15°) Tipo R"&amp;IF(MID(C1709,3,3)="220","C",IF(MID(C1709,3,3)="138","S",""))&amp;IF(MID(C1709,10,1)="D",2,1)&amp;RIGHT(C1709,2)</f>
        <v>Torre de anclaje, retención intermedia y terminal (15°) Tipo RS1±0</v>
      </c>
      <c r="E1709" s="140" t="s">
        <v>5072</v>
      </c>
      <c r="F1709" s="141">
        <v>0</v>
      </c>
      <c r="G1709" s="142">
        <f>VLOOKUP(C1709,'[8]Resumen Peso'!$B$1:$D$65536,3,0)*$C$14</f>
        <v>16892.178077041899</v>
      </c>
      <c r="H1709" s="148"/>
      <c r="I1709" s="144"/>
      <c r="J1709" s="111">
        <f>+VLOOKUP(C1709,'[8]Resumen Peso'!$B$1:$D$65536,3,0)</f>
        <v>10488.172445069422</v>
      </c>
      <c r="N1709" s="118"/>
      <c r="O1709" s="118"/>
      <c r="P1709" s="118"/>
      <c r="Q1709" s="118"/>
      <c r="R1709" s="118"/>
    </row>
    <row r="1710" spans="1:18" x14ac:dyDescent="0.2">
      <c r="A1710" s="114"/>
      <c r="B1710" s="139">
        <f t="shared" si="26"/>
        <v>1694</v>
      </c>
      <c r="C1710" s="115" t="s">
        <v>6765</v>
      </c>
      <c r="D1710" s="112" t="str">
        <f>+"Torre de anclaje, retención intermedia y terminal (15°) Tipo R"&amp;IF(MID(C1710,3,3)="220","C",IF(MID(C1710,3,3)="138","S",""))&amp;IF(MID(C1710,10,1)="D",2,1)&amp;RIGHT(C1710,2)</f>
        <v>Torre de anclaje, retención intermedia y terminal (15°) Tipo RS1+3</v>
      </c>
      <c r="E1710" s="140" t="s">
        <v>5072</v>
      </c>
      <c r="F1710" s="141">
        <v>0</v>
      </c>
      <c r="G1710" s="142">
        <f>VLOOKUP(C1710,'[8]Resumen Peso'!$B$1:$D$65536,3,0)*$C$14</f>
        <v>18632.072418977212</v>
      </c>
      <c r="H1710" s="148"/>
      <c r="I1710" s="144"/>
      <c r="J1710" s="111">
        <f>+VLOOKUP(C1710,'[8]Resumen Peso'!$B$1:$D$65536,3,0)</f>
        <v>11568.454206911572</v>
      </c>
      <c r="N1710" s="118"/>
      <c r="O1710" s="118"/>
      <c r="P1710" s="118"/>
      <c r="Q1710" s="118"/>
      <c r="R1710" s="118"/>
    </row>
    <row r="1711" spans="1:18" x14ac:dyDescent="0.2">
      <c r="A1711" s="114"/>
      <c r="B1711" s="139">
        <f t="shared" si="26"/>
        <v>1695</v>
      </c>
      <c r="C1711" s="115" t="s">
        <v>6766</v>
      </c>
      <c r="D1711" s="112" t="str">
        <f>+"Torre de suspensión tipo S"&amp;IF(MID(C1711,3,3)="220","C",IF(MID(C1711,3,3)="138","S",""))&amp;IF(MID(C1711,10,1)="D",2,1)&amp;" (5°)Tipo S"&amp;IF(MID(C1711,3,3)="220","C",IF(MID(C1711,3,3)="138","S",""))&amp;IF(MID(C1711,10,1)="D",2,1)&amp;RIGHT(C1711,2)</f>
        <v>Torre de suspensión tipo S1 (5°)Tipo S1-6</v>
      </c>
      <c r="E1711" s="140" t="s">
        <v>5072</v>
      </c>
      <c r="F1711" s="141">
        <v>0</v>
      </c>
      <c r="G1711" s="142">
        <f>VLOOKUP(C1711,'[8]Resumen Peso'!$B$1:$D$65536,3,0)*$C$14</f>
        <v>5015.1945818453341</v>
      </c>
      <c r="H1711" s="148"/>
      <c r="I1711" s="144"/>
      <c r="J1711" s="111">
        <f>+VLOOKUP(C1711,'[8]Resumen Peso'!$B$1:$D$65536,3,0)</f>
        <v>3113.8806008362226</v>
      </c>
      <c r="N1711" s="118"/>
      <c r="O1711" s="118"/>
      <c r="P1711" s="118"/>
      <c r="Q1711" s="118"/>
      <c r="R1711" s="118"/>
    </row>
    <row r="1712" spans="1:18" x14ac:dyDescent="0.2">
      <c r="A1712" s="114"/>
      <c r="B1712" s="139">
        <f t="shared" si="26"/>
        <v>1696</v>
      </c>
      <c r="C1712" s="115" t="s">
        <v>6767</v>
      </c>
      <c r="D1712" s="112" t="str">
        <f>+"Torre de suspensión tipo S"&amp;IF(MID(C1712,3,3)="220","C",IF(MID(C1712,3,3)="138","S",""))&amp;IF(MID(C1712,10,1)="D",2,1)&amp;" (5°)Tipo S"&amp;IF(MID(C1712,3,3)="220","C",IF(MID(C1712,3,3)="138","S",""))&amp;IF(MID(C1712,10,1)="D",2,1)&amp;RIGHT(C1712,2)</f>
        <v>Torre de suspensión tipo S1 (5°)Tipo S1-3</v>
      </c>
      <c r="E1712" s="140" t="s">
        <v>5072</v>
      </c>
      <c r="F1712" s="141">
        <v>0</v>
      </c>
      <c r="G1712" s="142">
        <f>VLOOKUP(C1712,'[8]Resumen Peso'!$B$1:$D$65536,3,0)*$C$14</f>
        <v>5738.1055125617786</v>
      </c>
      <c r="H1712" s="148"/>
      <c r="I1712" s="144"/>
      <c r="J1712" s="111">
        <f>+VLOOKUP(C1712,'[8]Resumen Peso'!$B$1:$D$65536,3,0)</f>
        <v>3562.7282550108134</v>
      </c>
      <c r="N1712" s="118"/>
      <c r="O1712" s="118"/>
      <c r="P1712" s="118"/>
      <c r="Q1712" s="118"/>
      <c r="R1712" s="118"/>
    </row>
    <row r="1713" spans="1:18" x14ac:dyDescent="0.2">
      <c r="A1713" s="114"/>
      <c r="B1713" s="139">
        <f t="shared" si="26"/>
        <v>1697</v>
      </c>
      <c r="C1713" s="115" t="s">
        <v>6768</v>
      </c>
      <c r="D1713" s="112" t="str">
        <f>+"Torre de suspensión tipo S"&amp;IF(MID(C1713,3,3)="220","C",IF(MID(C1713,3,3)="138","S",""))&amp;IF(MID(C1713,10,1)="D",2,1)&amp;" (5°)Tipo S"&amp;IF(MID(C1713,3,3)="220","C",IF(MID(C1713,3,3)="138","S",""))&amp;IF(MID(C1713,10,1)="D",2,1)&amp;RIGHT(C1713,2)</f>
        <v>Torre de suspensión tipo S1 (5°)Tipo S1±0</v>
      </c>
      <c r="E1713" s="140" t="s">
        <v>5072</v>
      </c>
      <c r="F1713" s="141">
        <v>0</v>
      </c>
      <c r="G1713" s="142">
        <f>VLOOKUP(C1713,'[8]Resumen Peso'!$B$1:$D$65536,3,0)*$C$14</f>
        <v>6454.5618813968258</v>
      </c>
      <c r="H1713" s="148"/>
      <c r="I1713" s="144"/>
      <c r="J1713" s="111">
        <f>+VLOOKUP(C1713,'[8]Resumen Peso'!$B$1:$D$65536,3,0)</f>
        <v>4007.5683408445593</v>
      </c>
      <c r="N1713" s="118"/>
      <c r="O1713" s="118"/>
      <c r="P1713" s="118"/>
      <c r="Q1713" s="118"/>
      <c r="R1713" s="118"/>
    </row>
    <row r="1714" spans="1:18" x14ac:dyDescent="0.2">
      <c r="A1714" s="114"/>
      <c r="B1714" s="139">
        <f t="shared" si="26"/>
        <v>1698</v>
      </c>
      <c r="C1714" s="115" t="s">
        <v>6769</v>
      </c>
      <c r="D1714" s="112" t="str">
        <f>+"Torre de suspensión tipo S"&amp;IF(MID(C1714,3,3)="220","C",IF(MID(C1714,3,3)="138","S",""))&amp;IF(MID(C1714,10,1)="D",2,1)&amp;" (5°)Tipo S"&amp;IF(MID(C1714,3,3)="220","C",IF(MID(C1714,3,3)="138","S",""))&amp;IF(MID(C1714,10,1)="D",2,1)&amp;RIGHT(C1714,2)</f>
        <v>Torre de suspensión tipo S1 (5°)Tipo S1+3</v>
      </c>
      <c r="E1714" s="140" t="s">
        <v>5072</v>
      </c>
      <c r="F1714" s="141">
        <v>0</v>
      </c>
      <c r="G1714" s="142">
        <f>VLOOKUP(C1714,'[8]Resumen Peso'!$B$1:$D$65536,3,0)*$C$14</f>
        <v>7164.5636883504776</v>
      </c>
      <c r="H1714" s="148"/>
      <c r="I1714" s="144"/>
      <c r="J1714" s="111">
        <f>+VLOOKUP(C1714,'[8]Resumen Peso'!$B$1:$D$65536,3,0)</f>
        <v>4448.4008583374616</v>
      </c>
      <c r="N1714" s="118"/>
      <c r="O1714" s="118"/>
      <c r="P1714" s="118"/>
      <c r="Q1714" s="118"/>
      <c r="R1714" s="118"/>
    </row>
    <row r="1715" spans="1:18" x14ac:dyDescent="0.2">
      <c r="A1715" s="114"/>
      <c r="B1715" s="139">
        <f t="shared" si="26"/>
        <v>1699</v>
      </c>
      <c r="C1715" s="115" t="s">
        <v>6770</v>
      </c>
      <c r="D1715" s="112" t="str">
        <f>+"Torre de suspensión tipo S"&amp;IF(MID(C1715,3,3)="220","C",IF(MID(C1715,3,3)="138","S",""))&amp;IF(MID(C1715,10,1)="D",2,1)&amp;" (5°)Tipo S"&amp;IF(MID(C1715,3,3)="220","C",IF(MID(C1715,3,3)="138","S",""))&amp;IF(MID(C1715,10,1)="D",2,1)&amp;RIGHT(C1715,2)</f>
        <v>Torre de suspensión tipo S1 (5°)Tipo S1+6</v>
      </c>
      <c r="E1715" s="140" t="s">
        <v>5072</v>
      </c>
      <c r="F1715" s="141">
        <v>0</v>
      </c>
      <c r="G1715" s="142">
        <f>VLOOKUP(C1715,'[8]Resumen Peso'!$B$1:$D$65536,3,0)*$C$14</f>
        <v>7874.5654953041276</v>
      </c>
      <c r="H1715" s="148"/>
      <c r="I1715" s="144"/>
      <c r="J1715" s="111">
        <f>+VLOOKUP(C1715,'[8]Resumen Peso'!$B$1:$D$65536,3,0)</f>
        <v>4889.2333758303621</v>
      </c>
      <c r="N1715" s="118"/>
      <c r="O1715" s="118"/>
      <c r="P1715" s="118"/>
      <c r="Q1715" s="118"/>
      <c r="R1715" s="118"/>
    </row>
    <row r="1716" spans="1:18" x14ac:dyDescent="0.2">
      <c r="A1716" s="114"/>
      <c r="B1716" s="139">
        <f t="shared" si="26"/>
        <v>1700</v>
      </c>
      <c r="C1716" s="115" t="s">
        <v>6771</v>
      </c>
      <c r="D1716" s="112" t="str">
        <f>+"Torre de ángulo menor tipo A"&amp;IF(MID(C1716,3,3)="220","C",IF(MID(C1716,3,3)="138","S",""))&amp;IF(MID(C1716,10,1)="D",2,1)&amp;" (30°)Tipo A"&amp;IF(MID(C1716,3,3)="220","C",IF(MID(C1716,3,3)="138","S",""))&amp;IF(MID(C1716,10,1)="D",2,1)&amp;RIGHT(C1716,2)</f>
        <v>Torre de ángulo menor tipo A1 (30°)Tipo A1-3</v>
      </c>
      <c r="E1716" s="140" t="s">
        <v>5072</v>
      </c>
      <c r="F1716" s="141">
        <v>0</v>
      </c>
      <c r="G1716" s="142">
        <f>VLOOKUP(C1716,'[8]Resumen Peso'!$B$1:$D$65536,3,0)*$C$14</f>
        <v>8828.0204673003045</v>
      </c>
      <c r="H1716" s="148"/>
      <c r="I1716" s="144"/>
      <c r="J1716" s="111">
        <f>+VLOOKUP(C1716,'[8]Resumen Peso'!$B$1:$D$65536,3,0)</f>
        <v>5481.2233560032391</v>
      </c>
      <c r="N1716" s="118"/>
      <c r="O1716" s="118"/>
      <c r="P1716" s="118"/>
      <c r="Q1716" s="118"/>
      <c r="R1716" s="118"/>
    </row>
    <row r="1717" spans="1:18" x14ac:dyDescent="0.2">
      <c r="A1717" s="114"/>
      <c r="B1717" s="139">
        <f t="shared" si="26"/>
        <v>1701</v>
      </c>
      <c r="C1717" s="115" t="s">
        <v>6772</v>
      </c>
      <c r="D1717" s="112" t="str">
        <f>+"Torre de ángulo menor tipo A"&amp;IF(MID(C1717,3,3)="220","C",IF(MID(C1717,3,3)="138","S",""))&amp;IF(MID(C1717,10,1)="D",2,1)&amp;" (30°)Tipo A"&amp;IF(MID(C1717,3,3)="220","C",IF(MID(C1717,3,3)="138","S",""))&amp;IF(MID(C1717,10,1)="D",2,1)&amp;RIGHT(C1717,2)</f>
        <v>Torre de ángulo menor tipo A1 (30°)Tipo A1±0</v>
      </c>
      <c r="E1717" s="140" t="s">
        <v>5072</v>
      </c>
      <c r="F1717" s="141">
        <v>0</v>
      </c>
      <c r="G1717" s="142">
        <f>VLOOKUP(C1717,'[8]Resumen Peso'!$B$1:$D$65536,3,0)*$C$14</f>
        <v>9798.0249359603822</v>
      </c>
      <c r="H1717" s="148"/>
      <c r="I1717" s="144"/>
      <c r="J1717" s="111">
        <f>+VLOOKUP(C1717,'[8]Resumen Peso'!$B$1:$D$65536,3,0)</f>
        <v>6083.4887414020413</v>
      </c>
      <c r="N1717" s="118"/>
      <c r="O1717" s="118"/>
      <c r="P1717" s="118"/>
      <c r="Q1717" s="118"/>
      <c r="R1717" s="118"/>
    </row>
    <row r="1718" spans="1:18" x14ac:dyDescent="0.2">
      <c r="A1718" s="114"/>
      <c r="B1718" s="139">
        <f t="shared" si="26"/>
        <v>1702</v>
      </c>
      <c r="C1718" s="115" t="s">
        <v>6773</v>
      </c>
      <c r="D1718" s="112" t="str">
        <f>+"Torre de ángulo menor tipo A"&amp;IF(MID(C1718,3,3)="220","C",IF(MID(C1718,3,3)="138","S",""))&amp;IF(MID(C1718,10,1)="D",2,1)&amp;" (30°)Tipo A"&amp;IF(MID(C1718,3,3)="220","C",IF(MID(C1718,3,3)="138","S",""))&amp;IF(MID(C1718,10,1)="D",2,1)&amp;RIGHT(C1718,2)</f>
        <v>Torre de ángulo menor tipo A1 (30°)Tipo A1+3</v>
      </c>
      <c r="E1718" s="140" t="s">
        <v>5072</v>
      </c>
      <c r="F1718" s="141">
        <v>0</v>
      </c>
      <c r="G1718" s="142">
        <f>VLOOKUP(C1718,'[8]Resumen Peso'!$B$1:$D$65536,3,0)*$C$14</f>
        <v>10768.02940462046</v>
      </c>
      <c r="H1718" s="148"/>
      <c r="I1718" s="144"/>
      <c r="J1718" s="111">
        <f>+VLOOKUP(C1718,'[8]Resumen Peso'!$B$1:$D$65536,3,0)</f>
        <v>6685.7541268008436</v>
      </c>
      <c r="N1718" s="118"/>
      <c r="O1718" s="118"/>
      <c r="P1718" s="118"/>
      <c r="Q1718" s="118"/>
      <c r="R1718" s="118"/>
    </row>
    <row r="1719" spans="1:18" x14ac:dyDescent="0.2">
      <c r="A1719" s="114"/>
      <c r="B1719" s="139">
        <f t="shared" si="26"/>
        <v>1703</v>
      </c>
      <c r="C1719" s="115" t="s">
        <v>6774</v>
      </c>
      <c r="D1719" s="112" t="str">
        <f>+"Torre de ángulo mayor tipo B"&amp;IF(MID(C1719,3,3)="220","C",IF(MID(C1719,3,3)="138","S",""))&amp;IF(MID(C1719,10,1)="D",2,1)&amp;" (65°)Tipo B"&amp;IF(MID(C1719,3,3)="220","C",IF(MID(C1719,3,3)="138","S",""))&amp;IF(MID(C1719,10,1)="D",2,1)&amp;RIGHT(C1719,2)</f>
        <v>Torre de ángulo mayor tipo B1 (65°)Tipo B1-3</v>
      </c>
      <c r="E1719" s="140" t="s">
        <v>5072</v>
      </c>
      <c r="F1719" s="141">
        <v>0</v>
      </c>
      <c r="G1719" s="142">
        <f>VLOOKUP(C1719,'[8]Resumen Peso'!$B$1:$D$65536,3,0)*$C$14</f>
        <v>11913.340135434742</v>
      </c>
      <c r="H1719" s="148"/>
      <c r="I1719" s="144"/>
      <c r="J1719" s="111">
        <f>+VLOOKUP(C1719,'[8]Resumen Peso'!$B$1:$D$65536,3,0)</f>
        <v>7396.8652927608118</v>
      </c>
      <c r="N1719" s="118"/>
      <c r="O1719" s="118"/>
      <c r="P1719" s="118"/>
      <c r="Q1719" s="118"/>
      <c r="R1719" s="118"/>
    </row>
    <row r="1720" spans="1:18" x14ac:dyDescent="0.2">
      <c r="A1720" s="114"/>
      <c r="B1720" s="139">
        <f t="shared" si="26"/>
        <v>1704</v>
      </c>
      <c r="C1720" s="115" t="s">
        <v>6775</v>
      </c>
      <c r="D1720" s="112" t="str">
        <f>+"Torre de ángulo mayor tipo B"&amp;IF(MID(C1720,3,3)="220","C",IF(MID(C1720,3,3)="138","S",""))&amp;IF(MID(C1720,10,1)="D",2,1)&amp;" (65°)Tipo B"&amp;IF(MID(C1720,3,3)="220","C",IF(MID(C1720,3,3)="138","S",""))&amp;IF(MID(C1720,10,1)="D",2,1)&amp;RIGHT(C1720,2)</f>
        <v>Torre de ángulo mayor tipo B1 (65°)Tipo B1±0</v>
      </c>
      <c r="E1720" s="140" t="s">
        <v>5072</v>
      </c>
      <c r="F1720" s="141">
        <v>0</v>
      </c>
      <c r="G1720" s="142">
        <f>VLOOKUP(C1720,'[8]Resumen Peso'!$B$1:$D$65536,3,0)*$C$14</f>
        <v>13266.525763290359</v>
      </c>
      <c r="H1720" s="148"/>
      <c r="I1720" s="144"/>
      <c r="J1720" s="111">
        <f>+VLOOKUP(C1720,'[8]Resumen Peso'!$B$1:$D$65536,3,0)</f>
        <v>8237.0437558583653</v>
      </c>
      <c r="N1720" s="118"/>
      <c r="O1720" s="118"/>
      <c r="P1720" s="118"/>
      <c r="Q1720" s="118"/>
      <c r="R1720" s="118"/>
    </row>
    <row r="1721" spans="1:18" x14ac:dyDescent="0.2">
      <c r="A1721" s="114"/>
      <c r="B1721" s="139">
        <f t="shared" si="26"/>
        <v>1705</v>
      </c>
      <c r="C1721" s="115" t="s">
        <v>6776</v>
      </c>
      <c r="D1721" s="112" t="str">
        <f>+"Torre de ángulo mayor tipo B"&amp;IF(MID(C1721,3,3)="220","C",IF(MID(C1721,3,3)="138","S",""))&amp;IF(MID(C1721,10,1)="D",2,1)&amp;" (65°)Tipo B"&amp;IF(MID(C1721,3,3)="220","C",IF(MID(C1721,3,3)="138","S",""))&amp;IF(MID(C1721,10,1)="D",2,1)&amp;RIGHT(C1721,2)</f>
        <v>Torre de ángulo mayor tipo B1 (65°)Tipo B1+3</v>
      </c>
      <c r="E1721" s="140" t="s">
        <v>5072</v>
      </c>
      <c r="F1721" s="141">
        <v>0</v>
      </c>
      <c r="G1721" s="142">
        <f>VLOOKUP(C1721,'[8]Resumen Peso'!$B$1:$D$65536,3,0)*$C$14</f>
        <v>14858.508854885205</v>
      </c>
      <c r="H1721" s="148"/>
      <c r="I1721" s="144"/>
      <c r="J1721" s="111">
        <f>+VLOOKUP(C1721,'[8]Resumen Peso'!$B$1:$D$65536,3,0)</f>
        <v>9225.4890065613708</v>
      </c>
      <c r="N1721" s="118"/>
      <c r="O1721" s="118"/>
      <c r="P1721" s="118"/>
      <c r="Q1721" s="118"/>
      <c r="R1721" s="118"/>
    </row>
    <row r="1722" spans="1:18" x14ac:dyDescent="0.2">
      <c r="A1722" s="114"/>
      <c r="B1722" s="139">
        <f t="shared" si="26"/>
        <v>1706</v>
      </c>
      <c r="C1722" s="115" t="s">
        <v>6777</v>
      </c>
      <c r="D1722" s="112" t="str">
        <f>+"Torre de anclaje, retención intermedia y terminal (15°) Tipo R"&amp;IF(MID(C1722,3,3)="220","C",IF(MID(C1722,3,3)="138","S",""))&amp;IF(MID(C1722,10,1)="D",2,1)&amp;RIGHT(C1722,2)</f>
        <v>Torre de anclaje, retención intermedia y terminal (15°) Tipo R1-3</v>
      </c>
      <c r="E1722" s="140" t="s">
        <v>5072</v>
      </c>
      <c r="F1722" s="141">
        <v>0</v>
      </c>
      <c r="G1722" s="142">
        <f>VLOOKUP(C1722,'[8]Resumen Peso'!$B$1:$D$65536,3,0)*$C$14</f>
        <v>15339.194882866503</v>
      </c>
      <c r="H1722" s="148"/>
      <c r="I1722" s="144"/>
      <c r="J1722" s="111">
        <f>+VLOOKUP(C1722,'[8]Resumen Peso'!$B$1:$D$65536,3,0)</f>
        <v>9523.941812967385</v>
      </c>
      <c r="N1722" s="118"/>
      <c r="O1722" s="118"/>
      <c r="P1722" s="118"/>
      <c r="Q1722" s="118"/>
      <c r="R1722" s="118"/>
    </row>
    <row r="1723" spans="1:18" x14ac:dyDescent="0.2">
      <c r="A1723" s="114"/>
      <c r="B1723" s="139">
        <f t="shared" si="26"/>
        <v>1707</v>
      </c>
      <c r="C1723" s="115" t="s">
        <v>6778</v>
      </c>
      <c r="D1723" s="112" t="str">
        <f>+"Torre de anclaje, retención intermedia y terminal (15°) Tipo R"&amp;IF(MID(C1723,3,3)="220","C",IF(MID(C1723,3,3)="138","S",""))&amp;IF(MID(C1723,10,1)="D",2,1)&amp;RIGHT(C1723,2)</f>
        <v>Torre de anclaje, retención intermedia y terminal (15°) Tipo R1±0</v>
      </c>
      <c r="E1723" s="140" t="s">
        <v>5072</v>
      </c>
      <c r="F1723" s="141">
        <v>0</v>
      </c>
      <c r="G1723" s="142">
        <f>VLOOKUP(C1723,'[8]Resumen Peso'!$B$1:$D$65536,3,0)*$C$14</f>
        <v>17100.551708881274</v>
      </c>
      <c r="H1723" s="148"/>
      <c r="I1723" s="144"/>
      <c r="J1723" s="111">
        <f>+VLOOKUP(C1723,'[8]Resumen Peso'!$B$1:$D$65536,3,0)</f>
        <v>10617.549401301432</v>
      </c>
      <c r="N1723" s="118"/>
      <c r="O1723" s="118"/>
      <c r="P1723" s="118"/>
      <c r="Q1723" s="118"/>
      <c r="R1723" s="118"/>
    </row>
    <row r="1724" spans="1:18" x14ac:dyDescent="0.2">
      <c r="A1724" s="114"/>
      <c r="B1724" s="139">
        <f t="shared" si="26"/>
        <v>1708</v>
      </c>
      <c r="C1724" s="115" t="s">
        <v>6779</v>
      </c>
      <c r="D1724" s="112" t="str">
        <f>+"Torre de anclaje, retención intermedia y terminal (15°) Tipo R"&amp;IF(MID(C1724,3,3)="220","C",IF(MID(C1724,3,3)="138","S",""))&amp;IF(MID(C1724,10,1)="D",2,1)&amp;RIGHT(C1724,2)</f>
        <v>Torre de anclaje, retención intermedia y terminal (15°) Tipo R1+3</v>
      </c>
      <c r="E1724" s="140" t="s">
        <v>5072</v>
      </c>
      <c r="F1724" s="141">
        <v>0</v>
      </c>
      <c r="G1724" s="142">
        <f>VLOOKUP(C1724,'[8]Resumen Peso'!$B$1:$D$65536,3,0)*$C$14</f>
        <v>18861.908534896043</v>
      </c>
      <c r="H1724" s="148"/>
      <c r="I1724" s="144"/>
      <c r="J1724" s="111">
        <f>+VLOOKUP(C1724,'[8]Resumen Peso'!$B$1:$D$65536,3,0)</f>
        <v>11711.156989635479</v>
      </c>
      <c r="N1724" s="118"/>
      <c r="O1724" s="118"/>
      <c r="P1724" s="118"/>
      <c r="Q1724" s="118"/>
      <c r="R1724" s="118"/>
    </row>
    <row r="1725" spans="1:18" x14ac:dyDescent="0.2">
      <c r="A1725" s="114"/>
      <c r="B1725" s="139">
        <f t="shared" si="26"/>
        <v>1709</v>
      </c>
      <c r="C1725" s="115" t="s">
        <v>6780</v>
      </c>
      <c r="D1725" s="112" t="str">
        <f>+"Torre de suspensión tipo S"&amp;IF(MID(C1725,3,3)="220","C",IF(MID(C1725,3,3)="138","S",""))&amp;IF(MID(C1725,10,1)="D",2,1)&amp;" (5°)Tipo S"&amp;IF(MID(C1725,3,3)="220","C",IF(MID(C1725,3,3)="138","S",""))&amp;IF(MID(C1725,10,1)="D",2,1)&amp;RIGHT(C1725,2)</f>
        <v>Torre de suspensión tipo S2 (5°)Tipo S2-6</v>
      </c>
      <c r="E1725" s="140" t="s">
        <v>5072</v>
      </c>
      <c r="F1725" s="141">
        <v>0</v>
      </c>
      <c r="G1725" s="142">
        <f>VLOOKUP(C1725,'[8]Resumen Peso'!$B$1:$D$65536,3,0)*$C$14</f>
        <v>6513.9862945524128</v>
      </c>
      <c r="H1725" s="148"/>
      <c r="I1725" s="144"/>
      <c r="J1725" s="111">
        <f>+VLOOKUP(C1725,'[8]Resumen Peso'!$B$1:$D$65536,3,0)</f>
        <v>4044.4643225101745</v>
      </c>
      <c r="N1725" s="118"/>
      <c r="O1725" s="118"/>
      <c r="P1725" s="118"/>
      <c r="Q1725" s="118"/>
      <c r="R1725" s="118"/>
    </row>
    <row r="1726" spans="1:18" x14ac:dyDescent="0.2">
      <c r="A1726" s="114"/>
      <c r="B1726" s="139">
        <f t="shared" si="26"/>
        <v>1710</v>
      </c>
      <c r="C1726" s="115" t="s">
        <v>6781</v>
      </c>
      <c r="D1726" s="112" t="str">
        <f>+"Torre de suspensión tipo S"&amp;IF(MID(C1726,3,3)="220","C",IF(MID(C1726,3,3)="138","S",""))&amp;IF(MID(C1726,10,1)="D",2,1)&amp;" (5°)Tipo S"&amp;IF(MID(C1726,3,3)="220","C",IF(MID(C1726,3,3)="138","S",""))&amp;IF(MID(C1726,10,1)="D",2,1)&amp;RIGHT(C1726,2)</f>
        <v>Torre de suspensión tipo S2 (5°)Tipo S2-3</v>
      </c>
      <c r="E1726" s="140" t="s">
        <v>5072</v>
      </c>
      <c r="F1726" s="141">
        <v>0</v>
      </c>
      <c r="G1726" s="142">
        <f>VLOOKUP(C1726,'[8]Resumen Peso'!$B$1:$D$65536,3,0)*$C$14</f>
        <v>7452.9392739473551</v>
      </c>
      <c r="H1726" s="148"/>
      <c r="I1726" s="144"/>
      <c r="J1726" s="111">
        <f>+VLOOKUP(C1726,'[8]Resumen Peso'!$B$1:$D$65536,3,0)</f>
        <v>4627.4501707999298</v>
      </c>
      <c r="N1726" s="118"/>
      <c r="O1726" s="118"/>
      <c r="P1726" s="118"/>
      <c r="Q1726" s="118"/>
      <c r="R1726" s="118"/>
    </row>
    <row r="1727" spans="1:18" x14ac:dyDescent="0.2">
      <c r="A1727" s="114"/>
      <c r="B1727" s="139">
        <f t="shared" si="26"/>
        <v>1711</v>
      </c>
      <c r="C1727" s="115" t="s">
        <v>6782</v>
      </c>
      <c r="D1727" s="112" t="str">
        <f>+"Torre de suspensión tipo S"&amp;IF(MID(C1727,3,3)="220","C",IF(MID(C1727,3,3)="138","S",""))&amp;IF(MID(C1727,10,1)="D",2,1)&amp;" (5°)Tipo S"&amp;IF(MID(C1727,3,3)="220","C",IF(MID(C1727,3,3)="138","S",""))&amp;IF(MID(C1727,10,1)="D",2,1)&amp;RIGHT(C1727,2)</f>
        <v>Torre de suspensión tipo S2 (5°)Tipo S2±0</v>
      </c>
      <c r="E1727" s="140" t="s">
        <v>5072</v>
      </c>
      <c r="F1727" s="141">
        <v>0</v>
      </c>
      <c r="G1727" s="142">
        <f>VLOOKUP(C1727,'[8]Resumen Peso'!$B$1:$D$65536,3,0)*$C$14</f>
        <v>8383.5087445976988</v>
      </c>
      <c r="H1727" s="148"/>
      <c r="I1727" s="144"/>
      <c r="J1727" s="111">
        <f>+VLOOKUP(C1727,'[8]Resumen Peso'!$B$1:$D$65536,3,0)</f>
        <v>5205.2307883013827</v>
      </c>
      <c r="N1727" s="118"/>
      <c r="O1727" s="118"/>
      <c r="P1727" s="118"/>
      <c r="Q1727" s="118"/>
      <c r="R1727" s="118"/>
    </row>
    <row r="1728" spans="1:18" x14ac:dyDescent="0.2">
      <c r="A1728" s="114"/>
      <c r="B1728" s="139">
        <f t="shared" si="26"/>
        <v>1712</v>
      </c>
      <c r="C1728" s="115" t="s">
        <v>6783</v>
      </c>
      <c r="D1728" s="112" t="str">
        <f>+"Torre de suspensión tipo S"&amp;IF(MID(C1728,3,3)="220","C",IF(MID(C1728,3,3)="138","S",""))&amp;IF(MID(C1728,10,1)="D",2,1)&amp;" (5°)Tipo S"&amp;IF(MID(C1728,3,3)="220","C",IF(MID(C1728,3,3)="138","S",""))&amp;IF(MID(C1728,10,1)="D",2,1)&amp;RIGHT(C1728,2)</f>
        <v>Torre de suspensión tipo S2 (5°)Tipo S2+3</v>
      </c>
      <c r="E1728" s="140" t="s">
        <v>5072</v>
      </c>
      <c r="F1728" s="141">
        <v>0</v>
      </c>
      <c r="G1728" s="142">
        <f>VLOOKUP(C1728,'[8]Resumen Peso'!$B$1:$D$65536,3,0)*$C$14</f>
        <v>9305.6947065034474</v>
      </c>
      <c r="H1728" s="148"/>
      <c r="I1728" s="144"/>
      <c r="J1728" s="111">
        <f>+VLOOKUP(C1728,'[8]Resumen Peso'!$B$1:$D$65536,3,0)</f>
        <v>5777.8061750145353</v>
      </c>
      <c r="N1728" s="118"/>
      <c r="O1728" s="118"/>
      <c r="P1728" s="118"/>
      <c r="Q1728" s="118"/>
      <c r="R1728" s="118"/>
    </row>
    <row r="1729" spans="1:18" x14ac:dyDescent="0.2">
      <c r="A1729" s="114"/>
      <c r="B1729" s="139">
        <f t="shared" si="26"/>
        <v>1713</v>
      </c>
      <c r="C1729" s="115" t="s">
        <v>6784</v>
      </c>
      <c r="D1729" s="112" t="str">
        <f>+"Torre de suspensión tipo S"&amp;IF(MID(C1729,3,3)="220","C",IF(MID(C1729,3,3)="138","S",""))&amp;IF(MID(C1729,10,1)="D",2,1)&amp;" (5°)Tipo S"&amp;IF(MID(C1729,3,3)="220","C",IF(MID(C1729,3,3)="138","S",""))&amp;IF(MID(C1729,10,1)="D",2,1)&amp;RIGHT(C1729,2)</f>
        <v>Torre de suspensión tipo S2 (5°)Tipo S2+6</v>
      </c>
      <c r="E1729" s="140" t="s">
        <v>5072</v>
      </c>
      <c r="F1729" s="141">
        <v>0</v>
      </c>
      <c r="G1729" s="142">
        <f>VLOOKUP(C1729,'[8]Resumen Peso'!$B$1:$D$65536,3,0)*$C$14</f>
        <v>10227.880668409192</v>
      </c>
      <c r="H1729" s="148"/>
      <c r="I1729" s="144"/>
      <c r="J1729" s="111">
        <f>+VLOOKUP(C1729,'[8]Resumen Peso'!$B$1:$D$65536,3,0)</f>
        <v>6350.3815617276869</v>
      </c>
      <c r="N1729" s="118"/>
      <c r="O1729" s="118"/>
      <c r="P1729" s="118"/>
      <c r="Q1729" s="118"/>
      <c r="R1729" s="118"/>
    </row>
    <row r="1730" spans="1:18" x14ac:dyDescent="0.2">
      <c r="A1730" s="114"/>
      <c r="B1730" s="139">
        <f t="shared" si="26"/>
        <v>1714</v>
      </c>
      <c r="C1730" s="115" t="s">
        <v>6785</v>
      </c>
      <c r="D1730" s="112" t="str">
        <f>+"Torre de ángulo menor tipo A"&amp;IF(MID(C1730,3,3)="220","C",IF(MID(C1730,3,3)="138","S",""))&amp;IF(MID(C1730,10,1)="D",2,1)&amp;" (30°)Tipo A"&amp;IF(MID(C1730,3,3)="220","C",IF(MID(C1730,3,3)="138","S",""))&amp;IF(MID(C1730,10,1)="D",2,1)&amp;RIGHT(C1730,2)</f>
        <v>Torre de ángulo menor tipo A2 (30°)Tipo A2-3</v>
      </c>
      <c r="E1730" s="140" t="s">
        <v>5072</v>
      </c>
      <c r="F1730" s="141">
        <v>0</v>
      </c>
      <c r="G1730" s="142">
        <f>VLOOKUP(C1730,'[8]Resumen Peso'!$B$1:$D$65536,3,0)*$C$14</f>
        <v>11466.275813143677</v>
      </c>
      <c r="H1730" s="148"/>
      <c r="I1730" s="144"/>
      <c r="J1730" s="111">
        <f>+VLOOKUP(C1730,'[8]Resumen Peso'!$B$1:$D$65536,3,0)</f>
        <v>7119.2878433139913</v>
      </c>
      <c r="N1730" s="118"/>
      <c r="O1730" s="118"/>
      <c r="P1730" s="118"/>
      <c r="Q1730" s="118"/>
      <c r="R1730" s="118"/>
    </row>
    <row r="1731" spans="1:18" x14ac:dyDescent="0.2">
      <c r="A1731" s="114"/>
      <c r="B1731" s="139">
        <f t="shared" si="26"/>
        <v>1715</v>
      </c>
      <c r="C1731" s="115" t="s">
        <v>6786</v>
      </c>
      <c r="D1731" s="112" t="str">
        <f>+"Torre de ángulo menor tipo A"&amp;IF(MID(C1731,3,3)="220","C",IF(MID(C1731,3,3)="138","S",""))&amp;IF(MID(C1731,10,1)="D",2,1)&amp;" (30°)Tipo A"&amp;IF(MID(C1731,3,3)="220","C",IF(MID(C1731,3,3)="138","S",""))&amp;IF(MID(C1731,10,1)="D",2,1)&amp;RIGHT(C1731,2)</f>
        <v>Torre de ángulo menor tipo A2 (30°)Tipo A2±0</v>
      </c>
      <c r="E1731" s="140" t="s">
        <v>5072</v>
      </c>
      <c r="F1731" s="141">
        <v>0</v>
      </c>
      <c r="G1731" s="142">
        <f>VLOOKUP(C1731,'[8]Resumen Peso'!$B$1:$D$65536,3,0)*$C$14</f>
        <v>12726.166274299308</v>
      </c>
      <c r="H1731" s="148"/>
      <c r="I1731" s="144"/>
      <c r="J1731" s="111">
        <f>+VLOOKUP(C1731,'[8]Resumen Peso'!$B$1:$D$65536,3,0)</f>
        <v>7901.5403366414994</v>
      </c>
      <c r="N1731" s="118"/>
      <c r="O1731" s="118"/>
      <c r="P1731" s="118"/>
      <c r="Q1731" s="118"/>
      <c r="R1731" s="118"/>
    </row>
    <row r="1732" spans="1:18" x14ac:dyDescent="0.2">
      <c r="A1732" s="114"/>
      <c r="B1732" s="139">
        <f t="shared" si="26"/>
        <v>1716</v>
      </c>
      <c r="C1732" s="115" t="s">
        <v>6787</v>
      </c>
      <c r="D1732" s="112" t="str">
        <f>+"Torre de ángulo menor tipo A"&amp;IF(MID(C1732,3,3)="220","C",IF(MID(C1732,3,3)="138","S",""))&amp;IF(MID(C1732,10,1)="D",2,1)&amp;" (30°)Tipo A"&amp;IF(MID(C1732,3,3)="220","C",IF(MID(C1732,3,3)="138","S",""))&amp;IF(MID(C1732,10,1)="D",2,1)&amp;RIGHT(C1732,2)</f>
        <v>Torre de ángulo menor tipo A2 (30°)Tipo A2+3</v>
      </c>
      <c r="E1732" s="140" t="s">
        <v>5072</v>
      </c>
      <c r="F1732" s="141">
        <v>0</v>
      </c>
      <c r="G1732" s="142">
        <f>VLOOKUP(C1732,'[8]Resumen Peso'!$B$1:$D$65536,3,0)*$C$14</f>
        <v>13986.05673545494</v>
      </c>
      <c r="H1732" s="148"/>
      <c r="I1732" s="144"/>
      <c r="J1732" s="111">
        <f>+VLOOKUP(C1732,'[8]Resumen Peso'!$B$1:$D$65536,3,0)</f>
        <v>8683.7928299690084</v>
      </c>
      <c r="N1732" s="118"/>
      <c r="O1732" s="118"/>
      <c r="P1732" s="118"/>
      <c r="Q1732" s="118"/>
      <c r="R1732" s="118"/>
    </row>
    <row r="1733" spans="1:18" x14ac:dyDescent="0.2">
      <c r="A1733" s="114"/>
      <c r="B1733" s="139">
        <f t="shared" si="26"/>
        <v>1717</v>
      </c>
      <c r="C1733" s="115" t="s">
        <v>6788</v>
      </c>
      <c r="D1733" s="112" t="str">
        <f>+"Torre de ángulo mayor tipo B"&amp;IF(MID(C1733,3,3)="220","C",IF(MID(C1733,3,3)="138","S",""))&amp;IF(MID(C1733,10,1)="D",2,1)&amp;" (65°)Tipo B"&amp;IF(MID(C1733,3,3)="220","C",IF(MID(C1733,3,3)="138","S",""))&amp;IF(MID(C1733,10,1)="D",2,1)&amp;RIGHT(C1733,2)</f>
        <v>Torre de ángulo mayor tipo B2 (65°)Tipo B2-3</v>
      </c>
      <c r="E1733" s="140" t="s">
        <v>5072</v>
      </c>
      <c r="F1733" s="141">
        <v>0</v>
      </c>
      <c r="G1733" s="142">
        <f>VLOOKUP(C1733,'[8]Resumen Peso'!$B$1:$D$65536,3,0)*$C$14</f>
        <v>15473.643763590333</v>
      </c>
      <c r="H1733" s="148"/>
      <c r="I1733" s="144"/>
      <c r="J1733" s="111">
        <f>+VLOOKUP(C1733,'[8]Resumen Peso'!$B$1:$D$65536,3,0)</f>
        <v>9607.4196829997054</v>
      </c>
      <c r="N1733" s="118"/>
      <c r="O1733" s="118"/>
      <c r="P1733" s="118"/>
      <c r="Q1733" s="118"/>
      <c r="R1733" s="118"/>
    </row>
    <row r="1734" spans="1:18" x14ac:dyDescent="0.2">
      <c r="A1734" s="114"/>
      <c r="B1734" s="139">
        <f t="shared" si="26"/>
        <v>1718</v>
      </c>
      <c r="C1734" s="115" t="s">
        <v>6789</v>
      </c>
      <c r="D1734" s="112" t="str">
        <f>+"Torre de ángulo mayor tipo B"&amp;IF(MID(C1734,3,3)="220","C",IF(MID(C1734,3,3)="138","S",""))&amp;IF(MID(C1734,10,1)="D",2,1)&amp;" (65°)Tipo B"&amp;IF(MID(C1734,3,3)="220","C",IF(MID(C1734,3,3)="138","S",""))&amp;IF(MID(C1734,10,1)="D",2,1)&amp;RIGHT(C1734,2)</f>
        <v>Torre de ángulo mayor tipo B2 (65°)Tipo B2±0</v>
      </c>
      <c r="E1734" s="140" t="s">
        <v>5072</v>
      </c>
      <c r="F1734" s="141">
        <v>0</v>
      </c>
      <c r="G1734" s="142">
        <f>VLOOKUP(C1734,'[8]Resumen Peso'!$B$1:$D$65536,3,0)*$C$14</f>
        <v>17231.229135401263</v>
      </c>
      <c r="H1734" s="148"/>
      <c r="I1734" s="144"/>
      <c r="J1734" s="111">
        <f>+VLOOKUP(C1734,'[8]Resumen Peso'!$B$1:$D$65536,3,0)</f>
        <v>10698.68561581259</v>
      </c>
      <c r="N1734" s="118"/>
      <c r="O1734" s="118"/>
      <c r="P1734" s="118"/>
      <c r="Q1734" s="118"/>
      <c r="R1734" s="118"/>
    </row>
    <row r="1735" spans="1:18" x14ac:dyDescent="0.2">
      <c r="A1735" s="114"/>
      <c r="B1735" s="139">
        <f t="shared" si="26"/>
        <v>1719</v>
      </c>
      <c r="C1735" s="115" t="s">
        <v>6790</v>
      </c>
      <c r="D1735" s="112" t="str">
        <f>+"Torre de ángulo mayor tipo B"&amp;IF(MID(C1735,3,3)="220","C",IF(MID(C1735,3,3)="138","S",""))&amp;IF(MID(C1735,10,1)="D",2,1)&amp;" (65°)Tipo B"&amp;IF(MID(C1735,3,3)="220","C",IF(MID(C1735,3,3)="138","S",""))&amp;IF(MID(C1735,10,1)="D",2,1)&amp;RIGHT(C1735,2)</f>
        <v>Torre de ángulo mayor tipo B2 (65°)Tipo B2+3</v>
      </c>
      <c r="E1735" s="140" t="s">
        <v>5072</v>
      </c>
      <c r="F1735" s="141">
        <v>0</v>
      </c>
      <c r="G1735" s="142">
        <f>VLOOKUP(C1735,'[8]Resumen Peso'!$B$1:$D$65536,3,0)*$C$14</f>
        <v>19298.976631649417</v>
      </c>
      <c r="H1735" s="148"/>
      <c r="I1735" s="144"/>
      <c r="J1735" s="111">
        <f>+VLOOKUP(C1735,'[8]Resumen Peso'!$B$1:$D$65536,3,0)</f>
        <v>11982.527889710102</v>
      </c>
      <c r="N1735" s="118"/>
      <c r="O1735" s="118"/>
      <c r="P1735" s="118"/>
      <c r="Q1735" s="118"/>
      <c r="R1735" s="118"/>
    </row>
    <row r="1736" spans="1:18" x14ac:dyDescent="0.2">
      <c r="A1736" s="114"/>
      <c r="B1736" s="139">
        <f t="shared" si="26"/>
        <v>1720</v>
      </c>
      <c r="C1736" s="115" t="s">
        <v>6791</v>
      </c>
      <c r="D1736" s="112" t="str">
        <f>+"Torre de anclaje, retención intermedia y terminal (15°) Tipo R"&amp;IF(MID(C1736,3,3)="220","C",IF(MID(C1736,3,3)="138","S",""))&amp;IF(MID(C1736,10,1)="D",2,1)&amp;RIGHT(C1736,2)</f>
        <v>Torre de anclaje, retención intermedia y terminal (15°) Tipo R2-3</v>
      </c>
      <c r="E1736" s="140" t="s">
        <v>5072</v>
      </c>
      <c r="F1736" s="141">
        <v>0</v>
      </c>
      <c r="G1736" s="142">
        <f>VLOOKUP(C1736,'[8]Resumen Peso'!$B$1:$D$65536,3,0)*$C$14</f>
        <v>19923.315756912409</v>
      </c>
      <c r="H1736" s="148"/>
      <c r="I1736" s="144"/>
      <c r="J1736" s="111">
        <f>+VLOOKUP(C1736,'[8]Resumen Peso'!$B$1:$D$65536,3,0)</f>
        <v>12370.173365627837</v>
      </c>
      <c r="N1736" s="118"/>
      <c r="O1736" s="118"/>
      <c r="P1736" s="118"/>
      <c r="Q1736" s="118"/>
      <c r="R1736" s="118"/>
    </row>
    <row r="1737" spans="1:18" x14ac:dyDescent="0.2">
      <c r="A1737" s="114"/>
      <c r="B1737" s="139">
        <f t="shared" si="26"/>
        <v>1721</v>
      </c>
      <c r="C1737" s="115" t="s">
        <v>6792</v>
      </c>
      <c r="D1737" s="112" t="str">
        <f>+"Torre de anclaje, retención intermedia y terminal (15°) Tipo R"&amp;IF(MID(C1737,3,3)="220","C",IF(MID(C1737,3,3)="138","S",""))&amp;IF(MID(C1737,10,1)="D",2,1)&amp;RIGHT(C1737,2)</f>
        <v>Torre de anclaje, retención intermedia y terminal (15°) Tipo R2±0</v>
      </c>
      <c r="E1737" s="140" t="s">
        <v>5072</v>
      </c>
      <c r="F1737" s="141">
        <v>0</v>
      </c>
      <c r="G1737" s="142">
        <f>VLOOKUP(C1737,'[8]Resumen Peso'!$B$1:$D$65536,3,0)*$C$14</f>
        <v>22211.054355532226</v>
      </c>
      <c r="H1737" s="148"/>
      <c r="I1737" s="144"/>
      <c r="J1737" s="111">
        <f>+VLOOKUP(C1737,'[8]Resumen Peso'!$B$1:$D$65536,3,0)</f>
        <v>13790.605758782427</v>
      </c>
      <c r="N1737" s="118"/>
      <c r="O1737" s="118"/>
      <c r="P1737" s="118"/>
      <c r="Q1737" s="118"/>
      <c r="R1737" s="118"/>
    </row>
    <row r="1738" spans="1:18" x14ac:dyDescent="0.2">
      <c r="A1738" s="114"/>
      <c r="B1738" s="139">
        <f t="shared" si="26"/>
        <v>1722</v>
      </c>
      <c r="C1738" s="115" t="s">
        <v>6793</v>
      </c>
      <c r="D1738" s="112" t="str">
        <f>+"Torre de anclaje, retención intermedia y terminal (15°) Tipo R"&amp;IF(MID(C1738,3,3)="220","C",IF(MID(C1738,3,3)="138","S",""))&amp;IF(MID(C1738,10,1)="D",2,1)&amp;RIGHT(C1738,2)</f>
        <v>Torre de anclaje, retención intermedia y terminal (15°) Tipo R2+3</v>
      </c>
      <c r="E1738" s="140" t="s">
        <v>5072</v>
      </c>
      <c r="F1738" s="141">
        <v>0</v>
      </c>
      <c r="G1738" s="142">
        <f>VLOOKUP(C1738,'[8]Resumen Peso'!$B$1:$D$65536,3,0)*$C$14</f>
        <v>24498.792954152046</v>
      </c>
      <c r="H1738" s="148"/>
      <c r="I1738" s="144"/>
      <c r="J1738" s="111">
        <f>+VLOOKUP(C1738,'[8]Resumen Peso'!$B$1:$D$65536,3,0)</f>
        <v>15211.038151937017</v>
      </c>
      <c r="N1738" s="118"/>
      <c r="O1738" s="118"/>
      <c r="P1738" s="118"/>
      <c r="Q1738" s="118"/>
      <c r="R1738" s="118"/>
    </row>
    <row r="1739" spans="1:18" x14ac:dyDescent="0.2">
      <c r="A1739" s="114"/>
      <c r="B1739" s="139">
        <f t="shared" si="26"/>
        <v>1723</v>
      </c>
      <c r="C1739" s="115" t="s">
        <v>6794</v>
      </c>
      <c r="D1739" s="112" t="str">
        <f>+"Torre de suspensión tipo S"&amp;IF(MID(C1739,3,3)="220","C",IF(MID(C1739,3,3)="138","S",""))&amp;IF(MID(C1739,10,1)="D",2,1)&amp;" (5°)Tipo S"&amp;IF(MID(C1739,3,3)="220","C",IF(MID(C1739,3,3)="138","S",""))&amp;IF(MID(C1739,10,1)="D",2,1)&amp;RIGHT(C1739,2)</f>
        <v>Torre de suspensión tipo S1 (5°)Tipo S1-6</v>
      </c>
      <c r="E1739" s="140" t="s">
        <v>5072</v>
      </c>
      <c r="F1739" s="141">
        <v>0</v>
      </c>
      <c r="G1739" s="142">
        <f>VLOOKUP(C1739,'[8]Resumen Peso'!$B$1:$D$65536,3,0)*$C$14</f>
        <v>3548.3232159411309</v>
      </c>
      <c r="H1739" s="148"/>
      <c r="I1739" s="144"/>
      <c r="J1739" s="111">
        <f>+VLOOKUP(C1739,'[8]Resumen Peso'!$B$1:$D$65536,3,0)</f>
        <v>2203.1158806106387</v>
      </c>
      <c r="N1739" s="118"/>
      <c r="O1739" s="118"/>
      <c r="P1739" s="118"/>
      <c r="Q1739" s="118"/>
      <c r="R1739" s="118"/>
    </row>
    <row r="1740" spans="1:18" x14ac:dyDescent="0.2">
      <c r="A1740" s="114"/>
      <c r="B1740" s="139">
        <f t="shared" si="26"/>
        <v>1724</v>
      </c>
      <c r="C1740" s="115" t="s">
        <v>6795</v>
      </c>
      <c r="D1740" s="112" t="str">
        <f>+"Torre de suspensión tipo S"&amp;IF(MID(C1740,3,3)="220","C",IF(MID(C1740,3,3)="138","S",""))&amp;IF(MID(C1740,10,1)="D",2,1)&amp;" (5°)Tipo S"&amp;IF(MID(C1740,3,3)="220","C",IF(MID(C1740,3,3)="138","S",""))&amp;IF(MID(C1740,10,1)="D",2,1)&amp;RIGHT(C1740,2)</f>
        <v>Torre de suspensión tipo S1 (5°)Tipo S1-3</v>
      </c>
      <c r="E1740" s="140" t="s">
        <v>5072</v>
      </c>
      <c r="F1740" s="141">
        <v>0</v>
      </c>
      <c r="G1740" s="142">
        <f>VLOOKUP(C1740,'[8]Resumen Peso'!$B$1:$D$65536,3,0)*$C$14</f>
        <v>4059.7932290497624</v>
      </c>
      <c r="H1740" s="148"/>
      <c r="I1740" s="144"/>
      <c r="J1740" s="111">
        <f>+VLOOKUP(C1740,'[8]Resumen Peso'!$B$1:$D$65536,3,0)</f>
        <v>2520.6821336716316</v>
      </c>
      <c r="N1740" s="118"/>
      <c r="O1740" s="118"/>
      <c r="P1740" s="118"/>
      <c r="Q1740" s="118"/>
      <c r="R1740" s="118"/>
    </row>
    <row r="1741" spans="1:18" x14ac:dyDescent="0.2">
      <c r="A1741" s="114"/>
      <c r="B1741" s="139">
        <f t="shared" si="26"/>
        <v>1725</v>
      </c>
      <c r="C1741" s="115" t="s">
        <v>6796</v>
      </c>
      <c r="D1741" s="112" t="str">
        <f>+"Torre de suspensión tipo S"&amp;IF(MID(C1741,3,3)="220","C",IF(MID(C1741,3,3)="138","S",""))&amp;IF(MID(C1741,10,1)="D",2,1)&amp;" (5°)Tipo S"&amp;IF(MID(C1741,3,3)="220","C",IF(MID(C1741,3,3)="138","S",""))&amp;IF(MID(C1741,10,1)="D",2,1)&amp;RIGHT(C1741,2)</f>
        <v>Torre de suspensión tipo S1 (5°)Tipo S1±0</v>
      </c>
      <c r="E1741" s="140" t="s">
        <v>5072</v>
      </c>
      <c r="F1741" s="141">
        <v>0</v>
      </c>
      <c r="G1741" s="142">
        <f>VLOOKUP(C1741,'[8]Resumen Peso'!$B$1:$D$65536,3,0)*$C$14</f>
        <v>4566.6965456127809</v>
      </c>
      <c r="H1741" s="148"/>
      <c r="I1741" s="144"/>
      <c r="J1741" s="111">
        <f>+VLOOKUP(C1741,'[8]Resumen Peso'!$B$1:$D$65536,3,0)</f>
        <v>2835.4129737588655</v>
      </c>
      <c r="N1741" s="118"/>
      <c r="O1741" s="118"/>
      <c r="P1741" s="118"/>
      <c r="Q1741" s="118"/>
      <c r="R1741" s="118"/>
    </row>
    <row r="1742" spans="1:18" x14ac:dyDescent="0.2">
      <c r="A1742" s="114"/>
      <c r="B1742" s="139">
        <f t="shared" si="26"/>
        <v>1726</v>
      </c>
      <c r="C1742" s="115" t="s">
        <v>6797</v>
      </c>
      <c r="D1742" s="112" t="str">
        <f>+"Torre de suspensión tipo S"&amp;IF(MID(C1742,3,3)="220","C",IF(MID(C1742,3,3)="138","S",""))&amp;IF(MID(C1742,10,1)="D",2,1)&amp;" (5°)Tipo S"&amp;IF(MID(C1742,3,3)="220","C",IF(MID(C1742,3,3)="138","S",""))&amp;IF(MID(C1742,10,1)="D",2,1)&amp;RIGHT(C1742,2)</f>
        <v>Torre de suspensión tipo S1 (5°)Tipo S1+3</v>
      </c>
      <c r="E1742" s="140" t="s">
        <v>5072</v>
      </c>
      <c r="F1742" s="141">
        <v>0</v>
      </c>
      <c r="G1742" s="142">
        <f>VLOOKUP(C1742,'[8]Resumen Peso'!$B$1:$D$65536,3,0)*$C$14</f>
        <v>5069.0331656301869</v>
      </c>
      <c r="H1742" s="148"/>
      <c r="I1742" s="144"/>
      <c r="J1742" s="111">
        <f>+VLOOKUP(C1742,'[8]Resumen Peso'!$B$1:$D$65536,3,0)</f>
        <v>3147.3084008723408</v>
      </c>
      <c r="N1742" s="118"/>
      <c r="O1742" s="118"/>
      <c r="P1742" s="118"/>
      <c r="Q1742" s="118"/>
      <c r="R1742" s="118"/>
    </row>
    <row r="1743" spans="1:18" x14ac:dyDescent="0.2">
      <c r="A1743" s="114"/>
      <c r="B1743" s="139">
        <f t="shared" si="26"/>
        <v>1727</v>
      </c>
      <c r="C1743" s="115" t="s">
        <v>6798</v>
      </c>
      <c r="D1743" s="112" t="str">
        <f>+"Torre de suspensión tipo S"&amp;IF(MID(C1743,3,3)="220","C",IF(MID(C1743,3,3)="138","S",""))&amp;IF(MID(C1743,10,1)="D",2,1)&amp;" (5°)Tipo S"&amp;IF(MID(C1743,3,3)="220","C",IF(MID(C1743,3,3)="138","S",""))&amp;IF(MID(C1743,10,1)="D",2,1)&amp;RIGHT(C1743,2)</f>
        <v>Torre de suspensión tipo S1 (5°)Tipo S1+6</v>
      </c>
      <c r="E1743" s="140" t="s">
        <v>5072</v>
      </c>
      <c r="F1743" s="141">
        <v>0</v>
      </c>
      <c r="G1743" s="142">
        <f>VLOOKUP(C1743,'[8]Resumen Peso'!$B$1:$D$65536,3,0)*$C$14</f>
        <v>5571.3697856475919</v>
      </c>
      <c r="H1743" s="148"/>
      <c r="I1743" s="144"/>
      <c r="J1743" s="111">
        <f>+VLOOKUP(C1743,'[8]Resumen Peso'!$B$1:$D$65536,3,0)</f>
        <v>3459.2038279858157</v>
      </c>
      <c r="N1743" s="118"/>
      <c r="O1743" s="118"/>
      <c r="P1743" s="118"/>
      <c r="Q1743" s="118"/>
      <c r="R1743" s="118"/>
    </row>
    <row r="1744" spans="1:18" x14ac:dyDescent="0.2">
      <c r="A1744" s="114"/>
      <c r="B1744" s="139">
        <f t="shared" si="26"/>
        <v>1728</v>
      </c>
      <c r="C1744" s="115" t="s">
        <v>6799</v>
      </c>
      <c r="D1744" s="112" t="str">
        <f>+"Torre de ángulo menor tipo A"&amp;IF(MID(C1744,3,3)="220","C",IF(MID(C1744,3,3)="138","S",""))&amp;IF(MID(C1744,10,1)="D",2,1)&amp;" (30°)Tipo A"&amp;IF(MID(C1744,3,3)="220","C",IF(MID(C1744,3,3)="138","S",""))&amp;IF(MID(C1744,10,1)="D",2,1)&amp;RIGHT(C1744,2)</f>
        <v>Torre de ángulo menor tipo A1 (30°)Tipo A1-3</v>
      </c>
      <c r="E1744" s="140" t="s">
        <v>5072</v>
      </c>
      <c r="F1744" s="141">
        <v>0</v>
      </c>
      <c r="G1744" s="142">
        <f>VLOOKUP(C1744,'[8]Resumen Peso'!$B$1:$D$65536,3,0)*$C$14</f>
        <v>6245.9530659724214</v>
      </c>
      <c r="H1744" s="148"/>
      <c r="I1744" s="144"/>
      <c r="J1744" s="111">
        <f>+VLOOKUP(C1744,'[8]Resumen Peso'!$B$1:$D$65536,3,0)</f>
        <v>3878.0453616435284</v>
      </c>
      <c r="N1744" s="118"/>
      <c r="O1744" s="118"/>
      <c r="P1744" s="118"/>
      <c r="Q1744" s="118"/>
      <c r="R1744" s="118"/>
    </row>
    <row r="1745" spans="1:18" x14ac:dyDescent="0.2">
      <c r="A1745" s="114"/>
      <c r="B1745" s="139">
        <f t="shared" si="26"/>
        <v>1729</v>
      </c>
      <c r="C1745" s="115" t="s">
        <v>6800</v>
      </c>
      <c r="D1745" s="112" t="str">
        <f>+"Torre de ángulo menor tipo A"&amp;IF(MID(C1745,3,3)="220","C",IF(MID(C1745,3,3)="138","S",""))&amp;IF(MID(C1745,10,1)="D",2,1)&amp;" (30°)Tipo A"&amp;IF(MID(C1745,3,3)="220","C",IF(MID(C1745,3,3)="138","S",""))&amp;IF(MID(C1745,10,1)="D",2,1)&amp;RIGHT(C1745,2)</f>
        <v>Torre de ángulo menor tipo A1 (30°)Tipo A1±0</v>
      </c>
      <c r="E1745" s="140" t="s">
        <v>5072</v>
      </c>
      <c r="F1745" s="141">
        <v>0</v>
      </c>
      <c r="G1745" s="142">
        <f>VLOOKUP(C1745,'[8]Resumen Peso'!$B$1:$D$65536,3,0)*$C$14</f>
        <v>6932.2453562402015</v>
      </c>
      <c r="H1745" s="148"/>
      <c r="I1745" s="144"/>
      <c r="J1745" s="111">
        <f>+VLOOKUP(C1745,'[8]Resumen Peso'!$B$1:$D$65536,3,0)</f>
        <v>4304.156894165958</v>
      </c>
      <c r="N1745" s="118"/>
      <c r="O1745" s="118"/>
      <c r="P1745" s="118"/>
      <c r="Q1745" s="118"/>
      <c r="R1745" s="118"/>
    </row>
    <row r="1746" spans="1:18" x14ac:dyDescent="0.2">
      <c r="A1746" s="114"/>
      <c r="B1746" s="139">
        <f t="shared" ref="B1746:B1809" si="27">1+B1745</f>
        <v>1730</v>
      </c>
      <c r="C1746" s="115" t="s">
        <v>6801</v>
      </c>
      <c r="D1746" s="112" t="str">
        <f>+"Torre de ángulo menor tipo A"&amp;IF(MID(C1746,3,3)="220","C",IF(MID(C1746,3,3)="138","S",""))&amp;IF(MID(C1746,10,1)="D",2,1)&amp;" (30°)Tipo A"&amp;IF(MID(C1746,3,3)="220","C",IF(MID(C1746,3,3)="138","S",""))&amp;IF(MID(C1746,10,1)="D",2,1)&amp;RIGHT(C1746,2)</f>
        <v>Torre de ángulo menor tipo A1 (30°)Tipo A1+3</v>
      </c>
      <c r="E1746" s="140" t="s">
        <v>5072</v>
      </c>
      <c r="F1746" s="141">
        <v>0</v>
      </c>
      <c r="G1746" s="142">
        <f>VLOOKUP(C1746,'[8]Resumen Peso'!$B$1:$D$65536,3,0)*$C$14</f>
        <v>7618.5376465079817</v>
      </c>
      <c r="H1746" s="148"/>
      <c r="I1746" s="144"/>
      <c r="J1746" s="111">
        <f>+VLOOKUP(C1746,'[8]Resumen Peso'!$B$1:$D$65536,3,0)</f>
        <v>4730.268426688388</v>
      </c>
      <c r="N1746" s="118"/>
      <c r="O1746" s="118"/>
      <c r="P1746" s="118"/>
      <c r="Q1746" s="118"/>
      <c r="R1746" s="118"/>
    </row>
    <row r="1747" spans="1:18" x14ac:dyDescent="0.2">
      <c r="A1747" s="114"/>
      <c r="B1747" s="139">
        <f t="shared" si="27"/>
        <v>1731</v>
      </c>
      <c r="C1747" s="115" t="s">
        <v>6802</v>
      </c>
      <c r="D1747" s="112" t="str">
        <f>+"Torre de ángulo mayor tipo B"&amp;IF(MID(C1747,3,3)="220","C",IF(MID(C1747,3,3)="138","S",""))&amp;IF(MID(C1747,10,1)="D",2,1)&amp;" (65°)Tipo B"&amp;IF(MID(C1747,3,3)="220","C",IF(MID(C1747,3,3)="138","S",""))&amp;IF(MID(C1747,10,1)="D",2,1)&amp;RIGHT(C1747,2)</f>
        <v>Torre de ángulo mayor tipo B1 (65°)Tipo B1-3</v>
      </c>
      <c r="E1747" s="140" t="s">
        <v>5072</v>
      </c>
      <c r="F1747" s="141">
        <v>0</v>
      </c>
      <c r="G1747" s="142">
        <f>VLOOKUP(C1747,'[8]Resumen Peso'!$B$1:$D$65536,3,0)*$C$14</f>
        <v>8428.8616706896119</v>
      </c>
      <c r="H1747" s="148"/>
      <c r="I1747" s="144"/>
      <c r="J1747" s="111">
        <f>+VLOOKUP(C1747,'[8]Resumen Peso'!$B$1:$D$65536,3,0)</f>
        <v>5233.3899343612356</v>
      </c>
      <c r="N1747" s="118"/>
      <c r="O1747" s="118"/>
      <c r="P1747" s="118"/>
      <c r="Q1747" s="118"/>
      <c r="R1747" s="118"/>
    </row>
    <row r="1748" spans="1:18" x14ac:dyDescent="0.2">
      <c r="A1748" s="114"/>
      <c r="B1748" s="139">
        <f t="shared" si="27"/>
        <v>1732</v>
      </c>
      <c r="C1748" s="115" t="s">
        <v>6803</v>
      </c>
      <c r="D1748" s="112" t="str">
        <f>+"Torre de ángulo mayor tipo B"&amp;IF(MID(C1748,3,3)="220","C",IF(MID(C1748,3,3)="138","S",""))&amp;IF(MID(C1748,10,1)="D",2,1)&amp;" (65°)Tipo B"&amp;IF(MID(C1748,3,3)="220","C",IF(MID(C1748,3,3)="138","S",""))&amp;IF(MID(C1748,10,1)="D",2,1)&amp;RIGHT(C1748,2)</f>
        <v>Torre de ángulo mayor tipo B1 (65°)Tipo B1±0</v>
      </c>
      <c r="E1748" s="140" t="s">
        <v>5072</v>
      </c>
      <c r="F1748" s="141">
        <v>0</v>
      </c>
      <c r="G1748" s="142">
        <f>VLOOKUP(C1748,'[8]Resumen Peso'!$B$1:$D$65536,3,0)*$C$14</f>
        <v>9386.2602123492325</v>
      </c>
      <c r="H1748" s="148"/>
      <c r="I1748" s="144"/>
      <c r="J1748" s="111">
        <f>+VLOOKUP(C1748,'[8]Resumen Peso'!$B$1:$D$65536,3,0)</f>
        <v>5827.8284347007075</v>
      </c>
      <c r="N1748" s="118"/>
      <c r="O1748" s="118"/>
      <c r="P1748" s="118"/>
      <c r="Q1748" s="118"/>
      <c r="R1748" s="118"/>
    </row>
    <row r="1749" spans="1:18" x14ac:dyDescent="0.2">
      <c r="A1749" s="114"/>
      <c r="B1749" s="139">
        <f t="shared" si="27"/>
        <v>1733</v>
      </c>
      <c r="C1749" s="115" t="s">
        <v>6804</v>
      </c>
      <c r="D1749" s="112" t="str">
        <f>+"Torre de ángulo mayor tipo B"&amp;IF(MID(C1749,3,3)="220","C",IF(MID(C1749,3,3)="138","S",""))&amp;IF(MID(C1749,10,1)="D",2,1)&amp;" (65°)Tipo B"&amp;IF(MID(C1749,3,3)="220","C",IF(MID(C1749,3,3)="138","S",""))&amp;IF(MID(C1749,10,1)="D",2,1)&amp;RIGHT(C1749,2)</f>
        <v>Torre de ángulo mayor tipo B1 (65°)Tipo B1+3</v>
      </c>
      <c r="E1749" s="140" t="s">
        <v>5072</v>
      </c>
      <c r="F1749" s="141">
        <v>0</v>
      </c>
      <c r="G1749" s="142">
        <f>VLOOKUP(C1749,'[8]Resumen Peso'!$B$1:$D$65536,3,0)*$C$14</f>
        <v>10512.611437831143</v>
      </c>
      <c r="H1749" s="148"/>
      <c r="I1749" s="144"/>
      <c r="J1749" s="111">
        <f>+VLOOKUP(C1749,'[8]Resumen Peso'!$B$1:$D$65536,3,0)</f>
        <v>6527.1678468647933</v>
      </c>
      <c r="N1749" s="118"/>
      <c r="O1749" s="118"/>
      <c r="P1749" s="118"/>
      <c r="Q1749" s="118"/>
      <c r="R1749" s="118"/>
    </row>
    <row r="1750" spans="1:18" x14ac:dyDescent="0.2">
      <c r="A1750" s="114"/>
      <c r="B1750" s="139">
        <f t="shared" si="27"/>
        <v>1734</v>
      </c>
      <c r="C1750" s="115" t="s">
        <v>6805</v>
      </c>
      <c r="D1750" s="112" t="str">
        <f>+"Torre de anclaje, retención intermedia y terminal (15°) Tipo R"&amp;IF(MID(C1750,3,3)="220","C",IF(MID(C1750,3,3)="138","S",""))&amp;IF(MID(C1750,10,1)="D",2,1)&amp;RIGHT(C1750,2)</f>
        <v>Torre de anclaje, retención intermedia y terminal (15°) Tipo R1-3</v>
      </c>
      <c r="E1750" s="140" t="s">
        <v>5072</v>
      </c>
      <c r="F1750" s="141">
        <v>0</v>
      </c>
      <c r="G1750" s="142">
        <f>VLOOKUP(C1750,'[8]Resumen Peso'!$B$1:$D$65536,3,0)*$C$14</f>
        <v>10852.703804105191</v>
      </c>
      <c r="H1750" s="148"/>
      <c r="I1750" s="144"/>
      <c r="J1750" s="111">
        <f>+VLOOKUP(C1750,'[8]Resumen Peso'!$B$1:$D$65536,3,0)</f>
        <v>6738.3275545393026</v>
      </c>
      <c r="N1750" s="118"/>
      <c r="O1750" s="118"/>
      <c r="P1750" s="118"/>
      <c r="Q1750" s="118"/>
      <c r="R1750" s="118"/>
    </row>
    <row r="1751" spans="1:18" x14ac:dyDescent="0.2">
      <c r="A1751" s="114"/>
      <c r="B1751" s="139">
        <f t="shared" si="27"/>
        <v>1735</v>
      </c>
      <c r="C1751" s="115" t="s">
        <v>6806</v>
      </c>
      <c r="D1751" s="112" t="str">
        <f>+"Torre de anclaje, retención intermedia y terminal (15°) Tipo R"&amp;IF(MID(C1751,3,3)="220","C",IF(MID(C1751,3,3)="138","S",""))&amp;IF(MID(C1751,10,1)="D",2,1)&amp;RIGHT(C1751,2)</f>
        <v>Torre de anclaje, retención intermedia y terminal (15°) Tipo R1±0</v>
      </c>
      <c r="E1751" s="140" t="s">
        <v>5072</v>
      </c>
      <c r="F1751" s="141">
        <v>0</v>
      </c>
      <c r="G1751" s="142">
        <f>VLOOKUP(C1751,'[8]Resumen Peso'!$B$1:$D$65536,3,0)*$C$14</f>
        <v>12098.889413718161</v>
      </c>
      <c r="H1751" s="148"/>
      <c r="I1751" s="144"/>
      <c r="J1751" s="111">
        <f>+VLOOKUP(C1751,'[8]Resumen Peso'!$B$1:$D$65536,3,0)</f>
        <v>7512.0708523292114</v>
      </c>
      <c r="N1751" s="118"/>
      <c r="O1751" s="118"/>
      <c r="P1751" s="118"/>
      <c r="Q1751" s="118"/>
      <c r="R1751" s="118"/>
    </row>
    <row r="1752" spans="1:18" x14ac:dyDescent="0.2">
      <c r="A1752" s="114"/>
      <c r="B1752" s="139">
        <f t="shared" si="27"/>
        <v>1736</v>
      </c>
      <c r="C1752" s="115" t="s">
        <v>6807</v>
      </c>
      <c r="D1752" s="112" t="str">
        <f>+"Torre de anclaje, retención intermedia y terminal (15°) Tipo R"&amp;IF(MID(C1752,3,3)="220","C",IF(MID(C1752,3,3)="138","S",""))&amp;IF(MID(C1752,10,1)="D",2,1)&amp;RIGHT(C1752,2)</f>
        <v>Torre de anclaje, retención intermedia y terminal (15°) Tipo R1+3</v>
      </c>
      <c r="E1752" s="140" t="s">
        <v>5072</v>
      </c>
      <c r="F1752" s="141">
        <v>0</v>
      </c>
      <c r="G1752" s="142">
        <f>VLOOKUP(C1752,'[8]Resumen Peso'!$B$1:$D$65536,3,0)*$C$14</f>
        <v>13345.075023331132</v>
      </c>
      <c r="H1752" s="148"/>
      <c r="I1752" s="144"/>
      <c r="J1752" s="111">
        <f>+VLOOKUP(C1752,'[8]Resumen Peso'!$B$1:$D$65536,3,0)</f>
        <v>8285.8141501191203</v>
      </c>
      <c r="N1752" s="118"/>
      <c r="O1752" s="118"/>
      <c r="P1752" s="118"/>
      <c r="Q1752" s="118"/>
      <c r="R1752" s="118"/>
    </row>
    <row r="1753" spans="1:18" x14ac:dyDescent="0.2">
      <c r="A1753" s="114"/>
      <c r="B1753" s="139">
        <f t="shared" si="27"/>
        <v>1737</v>
      </c>
      <c r="C1753" s="115" t="s">
        <v>6808</v>
      </c>
      <c r="D1753" s="112" t="str">
        <f>+"Torre de suspensión tipo S"&amp;IF(MID(C1753,3,3)="220","C",IF(MID(C1753,3,3)="138","S",""))&amp;IF(MID(C1753,10,1)="D",2,1)&amp;" (5°)Tipo S"&amp;IF(MID(C1753,3,3)="220","C",IF(MID(C1753,3,3)="138","S",""))&amp;IF(MID(C1753,10,1)="D",2,1)&amp;RIGHT(C1753,2)</f>
        <v>Torre de suspensión tipo S2 (5°)Tipo S2-6</v>
      </c>
      <c r="E1753" s="140" t="s">
        <v>5072</v>
      </c>
      <c r="F1753" s="141">
        <v>0</v>
      </c>
      <c r="G1753" s="142">
        <f>VLOOKUP(C1753,'[8]Resumen Peso'!$B$1:$D$65536,3,0)*$C$14</f>
        <v>4409.0790177529179</v>
      </c>
      <c r="H1753" s="148"/>
      <c r="I1753" s="144"/>
      <c r="J1753" s="111">
        <f>+VLOOKUP(C1753,'[8]Resumen Peso'!$B$1:$D$65536,3,0)</f>
        <v>2737.5499388666085</v>
      </c>
      <c r="N1753" s="118"/>
      <c r="O1753" s="118"/>
      <c r="P1753" s="118"/>
      <c r="Q1753" s="118"/>
      <c r="R1753" s="118"/>
    </row>
    <row r="1754" spans="1:18" x14ac:dyDescent="0.2">
      <c r="A1754" s="114"/>
      <c r="B1754" s="139">
        <f t="shared" si="27"/>
        <v>1738</v>
      </c>
      <c r="C1754" s="115" t="s">
        <v>6809</v>
      </c>
      <c r="D1754" s="112" t="str">
        <f>+"Torre de suspensión tipo S"&amp;IF(MID(C1754,3,3)="220","C",IF(MID(C1754,3,3)="138","S",""))&amp;IF(MID(C1754,10,1)="D",2,1)&amp;" (5°)Tipo S"&amp;IF(MID(C1754,3,3)="220","C",IF(MID(C1754,3,3)="138","S",""))&amp;IF(MID(C1754,10,1)="D",2,1)&amp;RIGHT(C1754,2)</f>
        <v>Torre de suspensión tipo S2 (5°)Tipo S2-3</v>
      </c>
      <c r="E1754" s="140" t="s">
        <v>5072</v>
      </c>
      <c r="F1754" s="141">
        <v>0</v>
      </c>
      <c r="G1754" s="142">
        <f>VLOOKUP(C1754,'[8]Resumen Peso'!$B$1:$D$65536,3,0)*$C$14</f>
        <v>5044.6219392308167</v>
      </c>
      <c r="H1754" s="148"/>
      <c r="I1754" s="144"/>
      <c r="J1754" s="111">
        <f>+VLOOKUP(C1754,'[8]Resumen Peso'!$B$1:$D$65536,3,0)</f>
        <v>3132.1517318563901</v>
      </c>
      <c r="N1754" s="118"/>
      <c r="O1754" s="118"/>
      <c r="P1754" s="118"/>
      <c r="Q1754" s="118"/>
      <c r="R1754" s="118"/>
    </row>
    <row r="1755" spans="1:18" x14ac:dyDescent="0.2">
      <c r="A1755" s="114"/>
      <c r="B1755" s="139">
        <f t="shared" si="27"/>
        <v>1739</v>
      </c>
      <c r="C1755" s="115" t="s">
        <v>6810</v>
      </c>
      <c r="D1755" s="112" t="str">
        <f>+"Torre de suspensión tipo S"&amp;IF(MID(C1755,3,3)="220","C",IF(MID(C1755,3,3)="138","S",""))&amp;IF(MID(C1755,10,1)="D",2,1)&amp;" (5°)Tipo S"&amp;IF(MID(C1755,3,3)="220","C",IF(MID(C1755,3,3)="138","S",""))&amp;IF(MID(C1755,10,1)="D",2,1)&amp;RIGHT(C1755,2)</f>
        <v>Torre de suspensión tipo S2 (5°)Tipo S2±0</v>
      </c>
      <c r="E1755" s="140" t="s">
        <v>5072</v>
      </c>
      <c r="F1755" s="141">
        <v>0</v>
      </c>
      <c r="G1755" s="142">
        <f>VLOOKUP(C1755,'[8]Resumen Peso'!$B$1:$D$65536,3,0)*$C$14</f>
        <v>5674.4903703383761</v>
      </c>
      <c r="H1755" s="148"/>
      <c r="I1755" s="144"/>
      <c r="J1755" s="111">
        <f>+VLOOKUP(C1755,'[8]Resumen Peso'!$B$1:$D$65536,3,0)</f>
        <v>3523.2302945516199</v>
      </c>
      <c r="N1755" s="118"/>
      <c r="O1755" s="118"/>
      <c r="P1755" s="118"/>
      <c r="Q1755" s="118"/>
      <c r="R1755" s="118"/>
    </row>
    <row r="1756" spans="1:18" x14ac:dyDescent="0.2">
      <c r="A1756" s="114"/>
      <c r="B1756" s="139">
        <f t="shared" si="27"/>
        <v>1740</v>
      </c>
      <c r="C1756" s="115" t="s">
        <v>6811</v>
      </c>
      <c r="D1756" s="112" t="str">
        <f>+"Torre de suspensión tipo S"&amp;IF(MID(C1756,3,3)="220","C",IF(MID(C1756,3,3)="138","S",""))&amp;IF(MID(C1756,10,1)="D",2,1)&amp;" (5°)Tipo S"&amp;IF(MID(C1756,3,3)="220","C",IF(MID(C1756,3,3)="138","S",""))&amp;IF(MID(C1756,10,1)="D",2,1)&amp;RIGHT(C1756,2)</f>
        <v>Torre de suspensión tipo S2 (5°)Tipo S2+3</v>
      </c>
      <c r="E1756" s="140" t="s">
        <v>5072</v>
      </c>
      <c r="F1756" s="141">
        <v>0</v>
      </c>
      <c r="G1756" s="142">
        <f>VLOOKUP(C1756,'[8]Resumen Peso'!$B$1:$D$65536,3,0)*$C$14</f>
        <v>6298.684311075599</v>
      </c>
      <c r="H1756" s="148"/>
      <c r="I1756" s="144"/>
      <c r="J1756" s="111">
        <f>+VLOOKUP(C1756,'[8]Resumen Peso'!$B$1:$D$65536,3,0)</f>
        <v>3910.7856269522986</v>
      </c>
      <c r="N1756" s="118"/>
      <c r="O1756" s="118"/>
      <c r="P1756" s="118"/>
      <c r="Q1756" s="118"/>
      <c r="R1756" s="118"/>
    </row>
    <row r="1757" spans="1:18" x14ac:dyDescent="0.2">
      <c r="A1757" s="114"/>
      <c r="B1757" s="139">
        <f t="shared" si="27"/>
        <v>1741</v>
      </c>
      <c r="C1757" s="115" t="s">
        <v>6812</v>
      </c>
      <c r="D1757" s="112" t="str">
        <f>+"Torre de suspensión tipo S"&amp;IF(MID(C1757,3,3)="220","C",IF(MID(C1757,3,3)="138","S",""))&amp;IF(MID(C1757,10,1)="D",2,1)&amp;" (5°)Tipo S"&amp;IF(MID(C1757,3,3)="220","C",IF(MID(C1757,3,3)="138","S",""))&amp;IF(MID(C1757,10,1)="D",2,1)&amp;RIGHT(C1757,2)</f>
        <v>Torre de suspensión tipo S2 (5°)Tipo S2+6</v>
      </c>
      <c r="E1757" s="140" t="s">
        <v>5072</v>
      </c>
      <c r="F1757" s="141">
        <v>0</v>
      </c>
      <c r="G1757" s="142">
        <f>VLOOKUP(C1757,'[8]Resumen Peso'!$B$1:$D$65536,3,0)*$C$14</f>
        <v>6922.8782518128191</v>
      </c>
      <c r="H1757" s="148"/>
      <c r="I1757" s="144"/>
      <c r="J1757" s="111">
        <f>+VLOOKUP(C1757,'[8]Resumen Peso'!$B$1:$D$65536,3,0)</f>
        <v>4298.3409593529759</v>
      </c>
      <c r="N1757" s="118"/>
      <c r="O1757" s="118"/>
      <c r="P1757" s="118"/>
      <c r="Q1757" s="118"/>
      <c r="R1757" s="118"/>
    </row>
    <row r="1758" spans="1:18" x14ac:dyDescent="0.2">
      <c r="A1758" s="114"/>
      <c r="B1758" s="139">
        <f t="shared" si="27"/>
        <v>1742</v>
      </c>
      <c r="C1758" s="115" t="s">
        <v>6813</v>
      </c>
      <c r="D1758" s="112" t="str">
        <f>+"Torre de ángulo menor tipo A"&amp;IF(MID(C1758,3,3)="220","C",IF(MID(C1758,3,3)="138","S",""))&amp;IF(MID(C1758,10,1)="D",2,1)&amp;" (30°)Tipo A"&amp;IF(MID(C1758,3,3)="220","C",IF(MID(C1758,3,3)="138","S",""))&amp;IF(MID(C1758,10,1)="D",2,1)&amp;RIGHT(C1758,2)</f>
        <v>Torre de ángulo menor tipo A2 (30°)Tipo A2-3</v>
      </c>
      <c r="E1758" s="140" t="s">
        <v>5072</v>
      </c>
      <c r="F1758" s="141">
        <v>0</v>
      </c>
      <c r="G1758" s="142">
        <f>VLOOKUP(C1758,'[8]Resumen Peso'!$B$1:$D$65536,3,0)*$C$14</f>
        <v>7761.1026203384636</v>
      </c>
      <c r="H1758" s="148"/>
      <c r="I1758" s="144"/>
      <c r="J1758" s="111">
        <f>+VLOOKUP(C1758,'[8]Resumen Peso'!$B$1:$D$65536,3,0)</f>
        <v>4818.7854920035525</v>
      </c>
      <c r="N1758" s="118"/>
      <c r="O1758" s="118"/>
      <c r="P1758" s="118"/>
      <c r="Q1758" s="118"/>
      <c r="R1758" s="118"/>
    </row>
    <row r="1759" spans="1:18" x14ac:dyDescent="0.2">
      <c r="A1759" s="114"/>
      <c r="B1759" s="139">
        <f t="shared" si="27"/>
        <v>1743</v>
      </c>
      <c r="C1759" s="115" t="s">
        <v>6814</v>
      </c>
      <c r="D1759" s="112" t="str">
        <f>+"Torre de ángulo menor tipo A"&amp;IF(MID(C1759,3,3)="220","C",IF(MID(C1759,3,3)="138","S",""))&amp;IF(MID(C1759,10,1)="D",2,1)&amp;" (30°)Tipo A"&amp;IF(MID(C1759,3,3)="220","C",IF(MID(C1759,3,3)="138","S",""))&amp;IF(MID(C1759,10,1)="D",2,1)&amp;RIGHT(C1759,2)</f>
        <v>Torre de ángulo menor tipo A2 (30°)Tipo A2±0</v>
      </c>
      <c r="E1759" s="140" t="s">
        <v>5072</v>
      </c>
      <c r="F1759" s="141">
        <v>0</v>
      </c>
      <c r="G1759" s="142">
        <f>VLOOKUP(C1759,'[8]Resumen Peso'!$B$1:$D$65536,3,0)*$C$14</f>
        <v>8613.8763821736557</v>
      </c>
      <c r="H1759" s="148"/>
      <c r="I1759" s="144"/>
      <c r="J1759" s="111">
        <f>+VLOOKUP(C1759,'[8]Resumen Peso'!$B$1:$D$65536,3,0)</f>
        <v>5348.2635871293587</v>
      </c>
      <c r="N1759" s="118"/>
      <c r="O1759" s="118"/>
      <c r="P1759" s="118"/>
      <c r="Q1759" s="118"/>
      <c r="R1759" s="118"/>
    </row>
    <row r="1760" spans="1:18" x14ac:dyDescent="0.2">
      <c r="A1760" s="114"/>
      <c r="B1760" s="139">
        <f t="shared" si="27"/>
        <v>1744</v>
      </c>
      <c r="C1760" s="115" t="s">
        <v>6815</v>
      </c>
      <c r="D1760" s="112" t="str">
        <f>+"Torre de ángulo menor tipo A"&amp;IF(MID(C1760,3,3)="220","C",IF(MID(C1760,3,3)="138","S",""))&amp;IF(MID(C1760,10,1)="D",2,1)&amp;" (30°)Tipo A"&amp;IF(MID(C1760,3,3)="220","C",IF(MID(C1760,3,3)="138","S",""))&amp;IF(MID(C1760,10,1)="D",2,1)&amp;RIGHT(C1760,2)</f>
        <v>Torre de ángulo menor tipo A2 (30°)Tipo A2+3</v>
      </c>
      <c r="E1760" s="140" t="s">
        <v>5072</v>
      </c>
      <c r="F1760" s="141">
        <v>0</v>
      </c>
      <c r="G1760" s="142">
        <f>VLOOKUP(C1760,'[8]Resumen Peso'!$B$1:$D$65536,3,0)*$C$14</f>
        <v>9466.6501440088468</v>
      </c>
      <c r="H1760" s="148"/>
      <c r="I1760" s="144"/>
      <c r="J1760" s="111">
        <f>+VLOOKUP(C1760,'[8]Resumen Peso'!$B$1:$D$65536,3,0)</f>
        <v>5877.741682255165</v>
      </c>
      <c r="N1760" s="118"/>
      <c r="O1760" s="118"/>
      <c r="P1760" s="118"/>
      <c r="Q1760" s="118"/>
      <c r="R1760" s="118"/>
    </row>
    <row r="1761" spans="1:18" x14ac:dyDescent="0.2">
      <c r="A1761" s="114"/>
      <c r="B1761" s="139">
        <f t="shared" si="27"/>
        <v>1745</v>
      </c>
      <c r="C1761" s="115" t="s">
        <v>6816</v>
      </c>
      <c r="D1761" s="112" t="str">
        <f>+"Torre de ángulo mayor tipo B"&amp;IF(MID(C1761,3,3)="220","C",IF(MID(C1761,3,3)="138","S",""))&amp;IF(MID(C1761,10,1)="D",2,1)&amp;" (65°)Tipo B"&amp;IF(MID(C1761,3,3)="220","C",IF(MID(C1761,3,3)="138","S",""))&amp;IF(MID(C1761,10,1)="D",2,1)&amp;RIGHT(C1761,2)</f>
        <v>Torre de ángulo mayor tipo B2 (65°)Tipo B2-3</v>
      </c>
      <c r="E1761" s="140" t="s">
        <v>5072</v>
      </c>
      <c r="F1761" s="141">
        <v>0</v>
      </c>
      <c r="G1761" s="142">
        <f>VLOOKUP(C1761,'[8]Resumen Peso'!$B$1:$D$65536,3,0)*$C$14</f>
        <v>10473.543382073891</v>
      </c>
      <c r="H1761" s="148"/>
      <c r="I1761" s="144"/>
      <c r="J1761" s="111">
        <f>+VLOOKUP(C1761,'[8]Resumen Peso'!$B$1:$D$65536,3,0)</f>
        <v>6502.9109094818905</v>
      </c>
      <c r="N1761" s="118"/>
      <c r="O1761" s="118"/>
      <c r="P1761" s="118"/>
      <c r="Q1761" s="118"/>
      <c r="R1761" s="118"/>
    </row>
    <row r="1762" spans="1:18" x14ac:dyDescent="0.2">
      <c r="A1762" s="114"/>
      <c r="B1762" s="139">
        <f t="shared" si="27"/>
        <v>1746</v>
      </c>
      <c r="C1762" s="115" t="s">
        <v>6817</v>
      </c>
      <c r="D1762" s="112" t="str">
        <f>+"Torre de ángulo mayor tipo B"&amp;IF(MID(C1762,3,3)="220","C",IF(MID(C1762,3,3)="138","S",""))&amp;IF(MID(C1762,10,1)="D",2,1)&amp;" (65°)Tipo B"&amp;IF(MID(C1762,3,3)="220","C",IF(MID(C1762,3,3)="138","S",""))&amp;IF(MID(C1762,10,1)="D",2,1)&amp;RIGHT(C1762,2)</f>
        <v>Torre de ángulo mayor tipo B2 (65°)Tipo B2±0</v>
      </c>
      <c r="E1762" s="140" t="s">
        <v>5072</v>
      </c>
      <c r="F1762" s="141">
        <v>0</v>
      </c>
      <c r="G1762" s="142">
        <f>VLOOKUP(C1762,'[8]Resumen Peso'!$B$1:$D$65536,3,0)*$C$14</f>
        <v>11663.18862146313</v>
      </c>
      <c r="H1762" s="148"/>
      <c r="I1762" s="144"/>
      <c r="J1762" s="111">
        <f>+VLOOKUP(C1762,'[8]Resumen Peso'!$B$1:$D$65536,3,0)</f>
        <v>7241.5488969731523</v>
      </c>
      <c r="N1762" s="118"/>
      <c r="O1762" s="118"/>
      <c r="P1762" s="118"/>
      <c r="Q1762" s="118"/>
      <c r="R1762" s="118"/>
    </row>
    <row r="1763" spans="1:18" x14ac:dyDescent="0.2">
      <c r="A1763" s="114"/>
      <c r="B1763" s="139">
        <f t="shared" si="27"/>
        <v>1747</v>
      </c>
      <c r="C1763" s="115" t="s">
        <v>6818</v>
      </c>
      <c r="D1763" s="112" t="str">
        <f>+"Torre de ángulo mayor tipo B"&amp;IF(MID(C1763,3,3)="220","C",IF(MID(C1763,3,3)="138","S",""))&amp;IF(MID(C1763,10,1)="D",2,1)&amp;" (65°)Tipo B"&amp;IF(MID(C1763,3,3)="220","C",IF(MID(C1763,3,3)="138","S",""))&amp;IF(MID(C1763,10,1)="D",2,1)&amp;RIGHT(C1763,2)</f>
        <v>Torre de ángulo mayor tipo B2 (65°)Tipo B2+3</v>
      </c>
      <c r="E1763" s="140" t="s">
        <v>5072</v>
      </c>
      <c r="F1763" s="141">
        <v>0</v>
      </c>
      <c r="G1763" s="142">
        <f>VLOOKUP(C1763,'[8]Resumen Peso'!$B$1:$D$65536,3,0)*$C$14</f>
        <v>13062.771256038708</v>
      </c>
      <c r="H1763" s="148"/>
      <c r="I1763" s="144"/>
      <c r="J1763" s="111">
        <f>+VLOOKUP(C1763,'[8]Resumen Peso'!$B$1:$D$65536,3,0)</f>
        <v>8110.5347646099317</v>
      </c>
      <c r="N1763" s="118"/>
      <c r="O1763" s="118"/>
      <c r="P1763" s="118"/>
      <c r="Q1763" s="118"/>
      <c r="R1763" s="118"/>
    </row>
    <row r="1764" spans="1:18" x14ac:dyDescent="0.2">
      <c r="A1764" s="114"/>
      <c r="B1764" s="139">
        <f t="shared" si="27"/>
        <v>1748</v>
      </c>
      <c r="C1764" s="115" t="s">
        <v>6819</v>
      </c>
      <c r="D1764" s="112" t="str">
        <f>+"Torre de anclaje, retención intermedia y terminal (15°) Tipo R"&amp;IF(MID(C1764,3,3)="220","C",IF(MID(C1764,3,3)="138","S",""))&amp;IF(MID(C1764,10,1)="D",2,1)&amp;RIGHT(C1764,2)</f>
        <v>Torre de anclaje, retención intermedia y terminal (15°) Tipo R2-3</v>
      </c>
      <c r="E1764" s="140" t="s">
        <v>5072</v>
      </c>
      <c r="F1764" s="141">
        <v>0</v>
      </c>
      <c r="G1764" s="142">
        <f>VLOOKUP(C1764,'[8]Resumen Peso'!$B$1:$D$65536,3,0)*$C$14</f>
        <v>13485.363569360177</v>
      </c>
      <c r="H1764" s="148"/>
      <c r="I1764" s="144"/>
      <c r="J1764" s="111">
        <f>+VLOOKUP(C1764,'[8]Resumen Peso'!$B$1:$D$65536,3,0)</f>
        <v>8372.9178057939571</v>
      </c>
      <c r="N1764" s="118"/>
      <c r="O1764" s="118"/>
      <c r="P1764" s="118"/>
      <c r="Q1764" s="118"/>
      <c r="R1764" s="118"/>
    </row>
    <row r="1765" spans="1:18" x14ac:dyDescent="0.2">
      <c r="A1765" s="114"/>
      <c r="B1765" s="139">
        <f t="shared" si="27"/>
        <v>1749</v>
      </c>
      <c r="C1765" s="115" t="s">
        <v>6820</v>
      </c>
      <c r="D1765" s="112" t="str">
        <f>+"Torre de anclaje, retención intermedia y terminal (15°) Tipo R"&amp;IF(MID(C1765,3,3)="220","C",IF(MID(C1765,3,3)="138","S",""))&amp;IF(MID(C1765,10,1)="D",2,1)&amp;RIGHT(C1765,2)</f>
        <v>Torre de anclaje, retención intermedia y terminal (15°) Tipo R2±0</v>
      </c>
      <c r="E1765" s="140" t="s">
        <v>5072</v>
      </c>
      <c r="F1765" s="141">
        <v>0</v>
      </c>
      <c r="G1765" s="142">
        <f>VLOOKUP(C1765,'[8]Resumen Peso'!$B$1:$D$65536,3,0)*$C$14</f>
        <v>15033.850133065973</v>
      </c>
      <c r="H1765" s="148"/>
      <c r="I1765" s="144"/>
      <c r="J1765" s="111">
        <f>+VLOOKUP(C1765,'[8]Resumen Peso'!$B$1:$D$65536,3,0)</f>
        <v>9334.356528198392</v>
      </c>
      <c r="N1765" s="118"/>
      <c r="O1765" s="118"/>
      <c r="P1765" s="118"/>
      <c r="Q1765" s="118"/>
      <c r="R1765" s="118"/>
    </row>
    <row r="1766" spans="1:18" x14ac:dyDescent="0.2">
      <c r="A1766" s="114"/>
      <c r="B1766" s="139">
        <f t="shared" si="27"/>
        <v>1750</v>
      </c>
      <c r="C1766" s="115" t="s">
        <v>6821</v>
      </c>
      <c r="D1766" s="112" t="str">
        <f>+"Torre de anclaje, retención intermedia y terminal (15°) Tipo R"&amp;IF(MID(C1766,3,3)="220","C",IF(MID(C1766,3,3)="138","S",""))&amp;IF(MID(C1766,10,1)="D",2,1)&amp;RIGHT(C1766,2)</f>
        <v>Torre de anclaje, retención intermedia y terminal (15°) Tipo R2+3</v>
      </c>
      <c r="E1766" s="140" t="s">
        <v>5072</v>
      </c>
      <c r="F1766" s="141">
        <v>0</v>
      </c>
      <c r="G1766" s="142">
        <f>VLOOKUP(C1766,'[8]Resumen Peso'!$B$1:$D$65536,3,0)*$C$14</f>
        <v>16582.33669677177</v>
      </c>
      <c r="H1766" s="148"/>
      <c r="I1766" s="144"/>
      <c r="J1766" s="111">
        <f>+VLOOKUP(C1766,'[8]Resumen Peso'!$B$1:$D$65536,3,0)</f>
        <v>10295.795250602827</v>
      </c>
      <c r="N1766" s="118"/>
      <c r="O1766" s="118"/>
      <c r="P1766" s="118"/>
      <c r="Q1766" s="118"/>
      <c r="R1766" s="118"/>
    </row>
    <row r="1767" spans="1:18" x14ac:dyDescent="0.2">
      <c r="A1767" s="114"/>
      <c r="B1767" s="139">
        <f t="shared" si="27"/>
        <v>1751</v>
      </c>
      <c r="C1767" s="115" t="s">
        <v>6822</v>
      </c>
      <c r="D1767" s="112" t="str">
        <f>+"Torre de suspensión tipo S"&amp;IF(MID(C1767,3,3)="220","C",IF(MID(C1767,3,3)="138","S",""))&amp;IF(MID(C1767,10,1)="D",2,1)&amp;" (5°)Tipo S"&amp;IF(MID(C1767,3,3)="220","C",IF(MID(C1767,3,3)="138","S",""))&amp;IF(MID(C1767,10,1)="D",2,1)&amp;RIGHT(C1767,2)</f>
        <v>Torre de suspensión tipo S1 (5°)Tipo S1-6</v>
      </c>
      <c r="E1767" s="140" t="s">
        <v>5072</v>
      </c>
      <c r="F1767" s="141">
        <v>0</v>
      </c>
      <c r="G1767" s="142">
        <f>VLOOKUP(C1767,'[8]Resumen Peso'!$B$1:$D$65536,3,0)*$C$14</f>
        <v>4442.1764733111604</v>
      </c>
      <c r="H1767" s="148"/>
      <c r="I1767" s="144"/>
      <c r="J1767" s="111">
        <f>+VLOOKUP(C1767,'[8]Resumen Peso'!$B$1:$D$65536,3,0)</f>
        <v>2758.0997945338095</v>
      </c>
      <c r="N1767" s="118"/>
      <c r="O1767" s="118"/>
      <c r="P1767" s="118"/>
      <c r="Q1767" s="118"/>
      <c r="R1767" s="118"/>
    </row>
    <row r="1768" spans="1:18" x14ac:dyDescent="0.2">
      <c r="A1768" s="114"/>
      <c r="B1768" s="139">
        <f t="shared" si="27"/>
        <v>1752</v>
      </c>
      <c r="C1768" s="115" t="s">
        <v>6823</v>
      </c>
      <c r="D1768" s="112" t="str">
        <f>+"Torre de suspensión tipo S"&amp;IF(MID(C1768,3,3)="220","C",IF(MID(C1768,3,3)="138","S",""))&amp;IF(MID(C1768,10,1)="D",2,1)&amp;" (5°)Tipo S"&amp;IF(MID(C1768,3,3)="220","C",IF(MID(C1768,3,3)="138","S",""))&amp;IF(MID(C1768,10,1)="D",2,1)&amp;RIGHT(C1768,2)</f>
        <v>Torre de suspensión tipo S1 (5°)Tipo S1-3</v>
      </c>
      <c r="E1768" s="140" t="s">
        <v>5072</v>
      </c>
      <c r="F1768" s="141">
        <v>0</v>
      </c>
      <c r="G1768" s="142">
        <f>VLOOKUP(C1768,'[8]Resumen Peso'!$B$1:$D$65536,3,0)*$C$14</f>
        <v>5082.4901991938505</v>
      </c>
      <c r="H1768" s="148"/>
      <c r="I1768" s="144"/>
      <c r="J1768" s="111">
        <f>+VLOOKUP(C1768,'[8]Resumen Peso'!$B$1:$D$65536,3,0)</f>
        <v>3155.6637288810252</v>
      </c>
      <c r="N1768" s="118"/>
      <c r="O1768" s="118"/>
      <c r="P1768" s="118"/>
      <c r="Q1768" s="118"/>
      <c r="R1768" s="118"/>
    </row>
    <row r="1769" spans="1:18" x14ac:dyDescent="0.2">
      <c r="A1769" s="114"/>
      <c r="B1769" s="139">
        <f t="shared" si="27"/>
        <v>1753</v>
      </c>
      <c r="C1769" s="115" t="s">
        <v>6824</v>
      </c>
      <c r="D1769" s="112" t="str">
        <f>+"Torre de suspensión tipo S"&amp;IF(MID(C1769,3,3)="220","C",IF(MID(C1769,3,3)="138","S",""))&amp;IF(MID(C1769,10,1)="D",2,1)&amp;" (5°)Tipo S"&amp;IF(MID(C1769,3,3)="220","C",IF(MID(C1769,3,3)="138","S",""))&amp;IF(MID(C1769,10,1)="D",2,1)&amp;RIGHT(C1769,2)</f>
        <v>Torre de suspensión tipo S1 (5°)Tipo S1±0</v>
      </c>
      <c r="E1769" s="140" t="s">
        <v>5072</v>
      </c>
      <c r="F1769" s="141">
        <v>0</v>
      </c>
      <c r="G1769" s="142">
        <f>VLOOKUP(C1769,'[8]Resumen Peso'!$B$1:$D$65536,3,0)*$C$14</f>
        <v>5717.0868382383023</v>
      </c>
      <c r="H1769" s="148"/>
      <c r="I1769" s="144"/>
      <c r="J1769" s="111">
        <f>+VLOOKUP(C1769,'[8]Resumen Peso'!$B$1:$D$65536,3,0)</f>
        <v>3549.6779852429981</v>
      </c>
      <c r="N1769" s="118"/>
      <c r="O1769" s="118"/>
      <c r="P1769" s="118"/>
      <c r="Q1769" s="118"/>
      <c r="R1769" s="118"/>
    </row>
    <row r="1770" spans="1:18" x14ac:dyDescent="0.2">
      <c r="A1770" s="114"/>
      <c r="B1770" s="139">
        <f t="shared" si="27"/>
        <v>1754</v>
      </c>
      <c r="C1770" s="115" t="s">
        <v>6825</v>
      </c>
      <c r="D1770" s="112" t="str">
        <f>+"Torre de suspensión tipo S"&amp;IF(MID(C1770,3,3)="220","C",IF(MID(C1770,3,3)="138","S",""))&amp;IF(MID(C1770,10,1)="D",2,1)&amp;" (5°)Tipo S"&amp;IF(MID(C1770,3,3)="220","C",IF(MID(C1770,3,3)="138","S",""))&amp;IF(MID(C1770,10,1)="D",2,1)&amp;RIGHT(C1770,2)</f>
        <v>Torre de suspensión tipo S1 (5°)Tipo S1+3</v>
      </c>
      <c r="E1770" s="140" t="s">
        <v>5072</v>
      </c>
      <c r="F1770" s="141">
        <v>0</v>
      </c>
      <c r="G1770" s="142">
        <f>VLOOKUP(C1770,'[8]Resumen Peso'!$B$1:$D$65536,3,0)*$C$14</f>
        <v>6345.966390444516</v>
      </c>
      <c r="H1770" s="148"/>
      <c r="I1770" s="144"/>
      <c r="J1770" s="111">
        <f>+VLOOKUP(C1770,'[8]Resumen Peso'!$B$1:$D$65536,3,0)</f>
        <v>3940.1425636197282</v>
      </c>
      <c r="N1770" s="118"/>
      <c r="O1770" s="118"/>
      <c r="P1770" s="118"/>
      <c r="Q1770" s="118"/>
      <c r="R1770" s="118"/>
    </row>
    <row r="1771" spans="1:18" x14ac:dyDescent="0.2">
      <c r="A1771" s="114"/>
      <c r="B1771" s="139">
        <f t="shared" si="27"/>
        <v>1755</v>
      </c>
      <c r="C1771" s="115" t="s">
        <v>6826</v>
      </c>
      <c r="D1771" s="112" t="str">
        <f>+"Torre de suspensión tipo S"&amp;IF(MID(C1771,3,3)="220","C",IF(MID(C1771,3,3)="138","S",""))&amp;IF(MID(C1771,10,1)="D",2,1)&amp;" (5°)Tipo S"&amp;IF(MID(C1771,3,3)="220","C",IF(MID(C1771,3,3)="138","S",""))&amp;IF(MID(C1771,10,1)="D",2,1)&amp;RIGHT(C1771,2)</f>
        <v>Torre de suspensión tipo S1 (5°)Tipo S1+6</v>
      </c>
      <c r="E1771" s="140" t="s">
        <v>5072</v>
      </c>
      <c r="F1771" s="141">
        <v>0</v>
      </c>
      <c r="G1771" s="142">
        <f>VLOOKUP(C1771,'[8]Resumen Peso'!$B$1:$D$65536,3,0)*$C$14</f>
        <v>6974.8459426507279</v>
      </c>
      <c r="H1771" s="148"/>
      <c r="I1771" s="144"/>
      <c r="J1771" s="111">
        <f>+VLOOKUP(C1771,'[8]Resumen Peso'!$B$1:$D$65536,3,0)</f>
        <v>4330.6071419964574</v>
      </c>
      <c r="N1771" s="118"/>
      <c r="O1771" s="118"/>
      <c r="P1771" s="118"/>
      <c r="Q1771" s="118"/>
      <c r="R1771" s="118"/>
    </row>
    <row r="1772" spans="1:18" x14ac:dyDescent="0.2">
      <c r="A1772" s="114"/>
      <c r="B1772" s="139">
        <f t="shared" si="27"/>
        <v>1756</v>
      </c>
      <c r="C1772" s="115" t="s">
        <v>6827</v>
      </c>
      <c r="D1772" s="112" t="str">
        <f>+"Torre de ángulo menor tipo A"&amp;IF(MID(C1772,3,3)="220","C",IF(MID(C1772,3,3)="138","S",""))&amp;IF(MID(C1772,10,1)="D",2,1)&amp;" (30°)Tipo A"&amp;IF(MID(C1772,3,3)="220","C",IF(MID(C1772,3,3)="138","S",""))&amp;IF(MID(C1772,10,1)="D",2,1)&amp;RIGHT(C1772,2)</f>
        <v>Torre de ángulo menor tipo A1 (30°)Tipo A1-3</v>
      </c>
      <c r="E1772" s="140" t="s">
        <v>5072</v>
      </c>
      <c r="F1772" s="141">
        <v>0</v>
      </c>
      <c r="G1772" s="142">
        <f>VLOOKUP(C1772,'[8]Resumen Peso'!$B$1:$D$65536,3,0)*$C$14</f>
        <v>7819.3625762216143</v>
      </c>
      <c r="H1772" s="148"/>
      <c r="I1772" s="144"/>
      <c r="J1772" s="111">
        <f>+VLOOKUP(C1772,'[8]Resumen Peso'!$B$1:$D$65536,3,0)</f>
        <v>4854.9584746205828</v>
      </c>
      <c r="N1772" s="118"/>
      <c r="O1772" s="118"/>
      <c r="P1772" s="118"/>
      <c r="Q1772" s="118"/>
      <c r="R1772" s="118"/>
    </row>
    <row r="1773" spans="1:18" x14ac:dyDescent="0.2">
      <c r="A1773" s="114"/>
      <c r="B1773" s="139">
        <f t="shared" si="27"/>
        <v>1757</v>
      </c>
      <c r="C1773" s="115" t="s">
        <v>6828</v>
      </c>
      <c r="D1773" s="112" t="str">
        <f>+"Torre de ángulo menor tipo A"&amp;IF(MID(C1773,3,3)="220","C",IF(MID(C1773,3,3)="138","S",""))&amp;IF(MID(C1773,10,1)="D",2,1)&amp;" (30°)Tipo A"&amp;IF(MID(C1773,3,3)="220","C",IF(MID(C1773,3,3)="138","S",""))&amp;IF(MID(C1773,10,1)="D",2,1)&amp;RIGHT(C1773,2)</f>
        <v>Torre de ángulo menor tipo A1 (30°)Tipo A1±0</v>
      </c>
      <c r="E1773" s="140" t="s">
        <v>5072</v>
      </c>
      <c r="F1773" s="141">
        <v>0</v>
      </c>
      <c r="G1773" s="142">
        <f>VLOOKUP(C1773,'[8]Resumen Peso'!$B$1:$D$65536,3,0)*$C$14</f>
        <v>8678.5378204457429</v>
      </c>
      <c r="H1773" s="148"/>
      <c r="I1773" s="144"/>
      <c r="J1773" s="111">
        <f>+VLOOKUP(C1773,'[8]Resumen Peso'!$B$1:$D$65536,3,0)</f>
        <v>5388.4111815988708</v>
      </c>
      <c r="N1773" s="118"/>
      <c r="O1773" s="118"/>
      <c r="P1773" s="118"/>
      <c r="Q1773" s="118"/>
      <c r="R1773" s="118"/>
    </row>
    <row r="1774" spans="1:18" x14ac:dyDescent="0.2">
      <c r="A1774" s="114"/>
      <c r="B1774" s="139">
        <f t="shared" si="27"/>
        <v>1758</v>
      </c>
      <c r="C1774" s="115" t="s">
        <v>6829</v>
      </c>
      <c r="D1774" s="112" t="str">
        <f>+"Torre de ángulo menor tipo A"&amp;IF(MID(C1774,3,3)="220","C",IF(MID(C1774,3,3)="138","S",""))&amp;IF(MID(C1774,10,1)="D",2,1)&amp;" (30°)Tipo A"&amp;IF(MID(C1774,3,3)="220","C",IF(MID(C1774,3,3)="138","S",""))&amp;IF(MID(C1774,10,1)="D",2,1)&amp;RIGHT(C1774,2)</f>
        <v>Torre de ángulo menor tipo A1 (30°)Tipo A1+3</v>
      </c>
      <c r="E1774" s="140" t="s">
        <v>5072</v>
      </c>
      <c r="F1774" s="141">
        <v>0</v>
      </c>
      <c r="G1774" s="142">
        <f>VLOOKUP(C1774,'[8]Resumen Peso'!$B$1:$D$65536,3,0)*$C$14</f>
        <v>9537.7130646698697</v>
      </c>
      <c r="H1774" s="148"/>
      <c r="I1774" s="144"/>
      <c r="J1774" s="111">
        <f>+VLOOKUP(C1774,'[8]Resumen Peso'!$B$1:$D$65536,3,0)</f>
        <v>5921.8638885771588</v>
      </c>
      <c r="N1774" s="118"/>
      <c r="O1774" s="118"/>
      <c r="P1774" s="118"/>
      <c r="Q1774" s="118"/>
      <c r="R1774" s="118"/>
    </row>
    <row r="1775" spans="1:18" x14ac:dyDescent="0.2">
      <c r="A1775" s="114"/>
      <c r="B1775" s="139">
        <f t="shared" si="27"/>
        <v>1759</v>
      </c>
      <c r="C1775" s="115" t="s">
        <v>6830</v>
      </c>
      <c r="D1775" s="112" t="str">
        <f>+"Torre de ángulo mayor tipo B"&amp;IF(MID(C1775,3,3)="220","C",IF(MID(C1775,3,3)="138","S",""))&amp;IF(MID(C1775,10,1)="D",2,1)&amp;" (65°)Tipo B"&amp;IF(MID(C1775,3,3)="220","C",IF(MID(C1775,3,3)="138","S",""))&amp;IF(MID(C1775,10,1)="D",2,1)&amp;RIGHT(C1775,2)</f>
        <v>Torre de ángulo mayor tipo B1 (65°)Tipo B1-3</v>
      </c>
      <c r="E1775" s="140" t="s">
        <v>5072</v>
      </c>
      <c r="F1775" s="141">
        <v>0</v>
      </c>
      <c r="G1775" s="142">
        <f>VLOOKUP(C1775,'[8]Resumen Peso'!$B$1:$D$65536,3,0)*$C$14</f>
        <v>10552.164707577414</v>
      </c>
      <c r="H1775" s="148"/>
      <c r="I1775" s="144"/>
      <c r="J1775" s="111">
        <f>+VLOOKUP(C1775,'[8]Resumen Peso'!$B$1:$D$65536,3,0)</f>
        <v>6551.7260484166145</v>
      </c>
      <c r="N1775" s="118"/>
      <c r="O1775" s="118"/>
      <c r="P1775" s="118"/>
      <c r="Q1775" s="118"/>
      <c r="R1775" s="118"/>
    </row>
    <row r="1776" spans="1:18" x14ac:dyDescent="0.2">
      <c r="A1776" s="114"/>
      <c r="B1776" s="139">
        <f t="shared" si="27"/>
        <v>1760</v>
      </c>
      <c r="C1776" s="115" t="s">
        <v>6831</v>
      </c>
      <c r="D1776" s="112" t="str">
        <f>+"Torre de ángulo mayor tipo B"&amp;IF(MID(C1776,3,3)="220","C",IF(MID(C1776,3,3)="138","S",""))&amp;IF(MID(C1776,10,1)="D",2,1)&amp;" (65°)Tipo B"&amp;IF(MID(C1776,3,3)="220","C",IF(MID(C1776,3,3)="138","S",""))&amp;IF(MID(C1776,10,1)="D",2,1)&amp;RIGHT(C1776,2)</f>
        <v>Torre de ángulo mayor tipo B1 (65°)Tipo B1±0</v>
      </c>
      <c r="E1776" s="140" t="s">
        <v>5072</v>
      </c>
      <c r="F1776" s="141">
        <v>0</v>
      </c>
      <c r="G1776" s="142">
        <f>VLOOKUP(C1776,'[8]Resumen Peso'!$B$1:$D$65536,3,0)*$C$14</f>
        <v>11750.740208883535</v>
      </c>
      <c r="H1776" s="148"/>
      <c r="I1776" s="144"/>
      <c r="J1776" s="111">
        <f>+VLOOKUP(C1776,'[8]Resumen Peso'!$B$1:$D$65536,3,0)</f>
        <v>7295.9087398848715</v>
      </c>
      <c r="N1776" s="118"/>
      <c r="O1776" s="118"/>
      <c r="P1776" s="118"/>
      <c r="Q1776" s="118"/>
      <c r="R1776" s="118"/>
    </row>
    <row r="1777" spans="1:18" x14ac:dyDescent="0.2">
      <c r="A1777" s="114"/>
      <c r="B1777" s="139">
        <f t="shared" si="27"/>
        <v>1761</v>
      </c>
      <c r="C1777" s="115" t="s">
        <v>6832</v>
      </c>
      <c r="D1777" s="112" t="str">
        <f>+"Torre de ángulo mayor tipo B"&amp;IF(MID(C1777,3,3)="220","C",IF(MID(C1777,3,3)="138","S",""))&amp;IF(MID(C1777,10,1)="D",2,1)&amp;" (65°)Tipo B"&amp;IF(MID(C1777,3,3)="220","C",IF(MID(C1777,3,3)="138","S",""))&amp;IF(MID(C1777,10,1)="D",2,1)&amp;RIGHT(C1777,2)</f>
        <v>Torre de ángulo mayor tipo B1 (65°)Tipo B1+3</v>
      </c>
      <c r="E1777" s="140" t="s">
        <v>5072</v>
      </c>
      <c r="F1777" s="141">
        <v>0</v>
      </c>
      <c r="G1777" s="142">
        <f>VLOOKUP(C1777,'[8]Resumen Peso'!$B$1:$D$65536,3,0)*$C$14</f>
        <v>13160.829033949562</v>
      </c>
      <c r="H1777" s="148"/>
      <c r="I1777" s="144"/>
      <c r="J1777" s="111">
        <f>+VLOOKUP(C1777,'[8]Resumen Peso'!$B$1:$D$65536,3,0)</f>
        <v>8171.4177886710568</v>
      </c>
      <c r="N1777" s="118"/>
      <c r="O1777" s="118"/>
      <c r="P1777" s="118"/>
      <c r="Q1777" s="118"/>
      <c r="R1777" s="118"/>
    </row>
    <row r="1778" spans="1:18" x14ac:dyDescent="0.2">
      <c r="A1778" s="114"/>
      <c r="B1778" s="139">
        <f t="shared" si="27"/>
        <v>1762</v>
      </c>
      <c r="C1778" s="115" t="s">
        <v>6833</v>
      </c>
      <c r="D1778" s="112" t="str">
        <f>+"Torre de anclaje, retención intermedia y terminal (15°) Tipo R"&amp;IF(MID(C1778,3,3)="220","C",IF(MID(C1778,3,3)="138","S",""))&amp;IF(MID(C1778,10,1)="D",2,1)&amp;RIGHT(C1778,2)</f>
        <v>Torre de anclaje, retención intermedia y terminal (15°) Tipo R1-3</v>
      </c>
      <c r="E1778" s="140" t="s">
        <v>5072</v>
      </c>
      <c r="F1778" s="141">
        <v>0</v>
      </c>
      <c r="G1778" s="142">
        <f>VLOOKUP(C1778,'[8]Resumen Peso'!$B$1:$D$65536,3,0)*$C$14</f>
        <v>13586.593603938038</v>
      </c>
      <c r="H1778" s="148"/>
      <c r="I1778" s="144"/>
      <c r="J1778" s="111">
        <f>+VLOOKUP(C1778,'[8]Resumen Peso'!$B$1:$D$65536,3,0)</f>
        <v>8435.7704500433047</v>
      </c>
      <c r="N1778" s="118"/>
      <c r="O1778" s="118"/>
      <c r="P1778" s="118"/>
      <c r="Q1778" s="118"/>
      <c r="R1778" s="118"/>
    </row>
    <row r="1779" spans="1:18" x14ac:dyDescent="0.2">
      <c r="A1779" s="114"/>
      <c r="B1779" s="139">
        <f t="shared" si="27"/>
        <v>1763</v>
      </c>
      <c r="C1779" s="115" t="s">
        <v>6834</v>
      </c>
      <c r="D1779" s="112" t="str">
        <f>+"Torre de anclaje, retención intermedia y terminal (15°) Tipo R"&amp;IF(MID(C1779,3,3)="220","C",IF(MID(C1779,3,3)="138","S",""))&amp;IF(MID(C1779,10,1)="D",2,1)&amp;RIGHT(C1779,2)</f>
        <v>Torre de anclaje, retención intermedia y terminal (15°) Tipo R1±0</v>
      </c>
      <c r="E1779" s="140" t="s">
        <v>5072</v>
      </c>
      <c r="F1779" s="141">
        <v>0</v>
      </c>
      <c r="G1779" s="142">
        <f>VLOOKUP(C1779,'[8]Resumen Peso'!$B$1:$D$65536,3,0)*$C$14</f>
        <v>15146.704129250877</v>
      </c>
      <c r="H1779" s="148"/>
      <c r="I1779" s="144"/>
      <c r="J1779" s="111">
        <f>+VLOOKUP(C1779,'[8]Resumen Peso'!$B$1:$D$65536,3,0)</f>
        <v>9404.4263657115989</v>
      </c>
      <c r="N1779" s="118"/>
      <c r="O1779" s="118"/>
      <c r="P1779" s="118"/>
      <c r="Q1779" s="118"/>
      <c r="R1779" s="118"/>
    </row>
    <row r="1780" spans="1:18" x14ac:dyDescent="0.2">
      <c r="A1780" s="114"/>
      <c r="B1780" s="139">
        <f t="shared" si="27"/>
        <v>1764</v>
      </c>
      <c r="C1780" s="115" t="s">
        <v>6835</v>
      </c>
      <c r="D1780" s="112" t="str">
        <f>+"Torre de anclaje, retención intermedia y terminal (15°) Tipo R"&amp;IF(MID(C1780,3,3)="220","C",IF(MID(C1780,3,3)="138","S",""))&amp;IF(MID(C1780,10,1)="D",2,1)&amp;RIGHT(C1780,2)</f>
        <v>Torre de anclaje, retención intermedia y terminal (15°) Tipo R1+3</v>
      </c>
      <c r="E1780" s="140" t="s">
        <v>5072</v>
      </c>
      <c r="F1780" s="141">
        <v>0</v>
      </c>
      <c r="G1780" s="142">
        <f>VLOOKUP(C1780,'[8]Resumen Peso'!$B$1:$D$65536,3,0)*$C$14</f>
        <v>16706.814654563717</v>
      </c>
      <c r="H1780" s="148"/>
      <c r="I1780" s="144"/>
      <c r="J1780" s="111">
        <f>+VLOOKUP(C1780,'[8]Resumen Peso'!$B$1:$D$65536,3,0)</f>
        <v>10373.082281379893</v>
      </c>
      <c r="N1780" s="118"/>
      <c r="O1780" s="118"/>
      <c r="P1780" s="118"/>
      <c r="Q1780" s="118"/>
      <c r="R1780" s="118"/>
    </row>
    <row r="1781" spans="1:18" x14ac:dyDescent="0.2">
      <c r="A1781" s="114"/>
      <c r="B1781" s="139">
        <f t="shared" si="27"/>
        <v>1765</v>
      </c>
      <c r="C1781" s="115" t="s">
        <v>6836</v>
      </c>
      <c r="D1781" s="112" t="str">
        <f>+"Torre de suspensión tipo S"&amp;IF(MID(C1781,3,3)="220","C",IF(MID(C1781,3,3)="138","S",""))&amp;IF(MID(C1781,10,1)="D",2,1)&amp;" (5°)Tipo S"&amp;IF(MID(C1781,3,3)="220","C",IF(MID(C1781,3,3)="138","S",""))&amp;IF(MID(C1781,10,1)="D",2,1)&amp;RIGHT(C1781,2)</f>
        <v>Torre de suspensión tipo S1 (5°)Tipo S1-6</v>
      </c>
      <c r="E1781" s="140" t="s">
        <v>5072</v>
      </c>
      <c r="F1781" s="141">
        <v>0</v>
      </c>
      <c r="G1781" s="142">
        <f>VLOOKUP(C1781,'[8]Resumen Peso'!$B$1:$D$65536,3,0)*$C$14</f>
        <v>3830.1697876927437</v>
      </c>
      <c r="H1781" s="148"/>
      <c r="I1781" s="144"/>
      <c r="J1781" s="111">
        <f>+VLOOKUP(C1781,'[8]Resumen Peso'!$B$1:$D$65536,3,0)</f>
        <v>2378.1113983053115</v>
      </c>
      <c r="N1781" s="118"/>
      <c r="O1781" s="118"/>
      <c r="P1781" s="118"/>
      <c r="Q1781" s="118"/>
      <c r="R1781" s="118"/>
    </row>
    <row r="1782" spans="1:18" x14ac:dyDescent="0.2">
      <c r="A1782" s="114"/>
      <c r="B1782" s="139">
        <f t="shared" si="27"/>
        <v>1766</v>
      </c>
      <c r="C1782" s="115" t="s">
        <v>6837</v>
      </c>
      <c r="D1782" s="112" t="str">
        <f>+"Torre de suspensión tipo S"&amp;IF(MID(C1782,3,3)="220","C",IF(MID(C1782,3,3)="138","S",""))&amp;IF(MID(C1782,10,1)="D",2,1)&amp;" (5°)Tipo S"&amp;IF(MID(C1782,3,3)="220","C",IF(MID(C1782,3,3)="138","S",""))&amp;IF(MID(C1782,10,1)="D",2,1)&amp;RIGHT(C1782,2)</f>
        <v>Torre de suspensión tipo S1 (5°)Tipo S1-3</v>
      </c>
      <c r="E1782" s="140" t="s">
        <v>5072</v>
      </c>
      <c r="F1782" s="141">
        <v>0</v>
      </c>
      <c r="G1782" s="142">
        <f>VLOOKUP(C1782,'[8]Resumen Peso'!$B$1:$D$65536,3,0)*$C$14</f>
        <v>4382.2663336664727</v>
      </c>
      <c r="H1782" s="148"/>
      <c r="I1782" s="144"/>
      <c r="J1782" s="111">
        <f>+VLOOKUP(C1782,'[8]Resumen Peso'!$B$1:$D$65536,3,0)</f>
        <v>2720.9022304934647</v>
      </c>
      <c r="N1782" s="118"/>
      <c r="O1782" s="118"/>
      <c r="P1782" s="118"/>
      <c r="Q1782" s="118"/>
      <c r="R1782" s="118"/>
    </row>
    <row r="1783" spans="1:18" x14ac:dyDescent="0.2">
      <c r="A1783" s="114"/>
      <c r="B1783" s="139">
        <f t="shared" si="27"/>
        <v>1767</v>
      </c>
      <c r="C1783" s="115" t="s">
        <v>6838</v>
      </c>
      <c r="D1783" s="112" t="str">
        <f>+"Torre de suspensión tipo S"&amp;IF(MID(C1783,3,3)="220","C",IF(MID(C1783,3,3)="138","S",""))&amp;IF(MID(C1783,10,1)="D",2,1)&amp;" (5°)Tipo S"&amp;IF(MID(C1783,3,3)="220","C",IF(MID(C1783,3,3)="138","S",""))&amp;IF(MID(C1783,10,1)="D",2,1)&amp;RIGHT(C1783,2)</f>
        <v>Torre de suspensión tipo S1 (5°)Tipo S1±0</v>
      </c>
      <c r="E1783" s="140" t="s">
        <v>5072</v>
      </c>
      <c r="F1783" s="141">
        <v>0</v>
      </c>
      <c r="G1783" s="142">
        <f>VLOOKUP(C1783,'[8]Resumen Peso'!$B$1:$D$65536,3,0)*$C$14</f>
        <v>4929.433446194008</v>
      </c>
      <c r="H1783" s="148"/>
      <c r="I1783" s="144"/>
      <c r="J1783" s="111">
        <f>+VLOOKUP(C1783,'[8]Resumen Peso'!$B$1:$D$65536,3,0)</f>
        <v>3060.6324302513663</v>
      </c>
      <c r="N1783" s="118"/>
      <c r="O1783" s="118"/>
      <c r="P1783" s="118"/>
      <c r="Q1783" s="118"/>
      <c r="R1783" s="118"/>
    </row>
    <row r="1784" spans="1:18" x14ac:dyDescent="0.2">
      <c r="A1784" s="114"/>
      <c r="B1784" s="139">
        <f t="shared" si="27"/>
        <v>1768</v>
      </c>
      <c r="C1784" s="115" t="s">
        <v>6839</v>
      </c>
      <c r="D1784" s="112" t="str">
        <f>+"Torre de suspensión tipo S"&amp;IF(MID(C1784,3,3)="220","C",IF(MID(C1784,3,3)="138","S",""))&amp;IF(MID(C1784,10,1)="D",2,1)&amp;" (5°)Tipo S"&amp;IF(MID(C1784,3,3)="220","C",IF(MID(C1784,3,3)="138","S",""))&amp;IF(MID(C1784,10,1)="D",2,1)&amp;RIGHT(C1784,2)</f>
        <v>Torre de suspensión tipo S1 (5°)Tipo S1+3</v>
      </c>
      <c r="E1784" s="140" t="s">
        <v>5072</v>
      </c>
      <c r="F1784" s="141">
        <v>0</v>
      </c>
      <c r="G1784" s="142">
        <f>VLOOKUP(C1784,'[8]Resumen Peso'!$B$1:$D$65536,3,0)*$C$14</f>
        <v>5471.6711252753485</v>
      </c>
      <c r="H1784" s="148"/>
      <c r="I1784" s="144"/>
      <c r="J1784" s="111">
        <f>+VLOOKUP(C1784,'[8]Resumen Peso'!$B$1:$D$65536,3,0)</f>
        <v>3397.3019975790166</v>
      </c>
      <c r="N1784" s="118"/>
      <c r="O1784" s="118"/>
      <c r="P1784" s="118"/>
      <c r="Q1784" s="118"/>
      <c r="R1784" s="118"/>
    </row>
    <row r="1785" spans="1:18" x14ac:dyDescent="0.2">
      <c r="A1785" s="114"/>
      <c r="B1785" s="139">
        <f t="shared" si="27"/>
        <v>1769</v>
      </c>
      <c r="C1785" s="115" t="s">
        <v>6840</v>
      </c>
      <c r="D1785" s="112" t="str">
        <f>+"Torre de suspensión tipo S"&amp;IF(MID(C1785,3,3)="220","C",IF(MID(C1785,3,3)="138","S",""))&amp;IF(MID(C1785,10,1)="D",2,1)&amp;" (5°)Tipo S"&amp;IF(MID(C1785,3,3)="220","C",IF(MID(C1785,3,3)="138","S",""))&amp;IF(MID(C1785,10,1)="D",2,1)&amp;RIGHT(C1785,2)</f>
        <v>Torre de suspensión tipo S1 (5°)Tipo S1+6</v>
      </c>
      <c r="E1785" s="140" t="s">
        <v>5072</v>
      </c>
      <c r="F1785" s="141">
        <v>0</v>
      </c>
      <c r="G1785" s="142">
        <f>VLOOKUP(C1785,'[8]Resumen Peso'!$B$1:$D$65536,3,0)*$C$14</f>
        <v>6013.908804356689</v>
      </c>
      <c r="H1785" s="148"/>
      <c r="I1785" s="144"/>
      <c r="J1785" s="111">
        <f>+VLOOKUP(C1785,'[8]Resumen Peso'!$B$1:$D$65536,3,0)</f>
        <v>3733.9715649066666</v>
      </c>
      <c r="N1785" s="118"/>
      <c r="O1785" s="118"/>
      <c r="P1785" s="118"/>
      <c r="Q1785" s="118"/>
      <c r="R1785" s="118"/>
    </row>
    <row r="1786" spans="1:18" x14ac:dyDescent="0.2">
      <c r="A1786" s="114"/>
      <c r="B1786" s="139">
        <f t="shared" si="27"/>
        <v>1770</v>
      </c>
      <c r="C1786" s="115" t="s">
        <v>6841</v>
      </c>
      <c r="D1786" s="112" t="str">
        <f>+"Torre de ángulo menor tipo A"&amp;IF(MID(C1786,3,3)="220","C",IF(MID(C1786,3,3)="138","S",""))&amp;IF(MID(C1786,10,1)="D",2,1)&amp;" (30°)Tipo A"&amp;IF(MID(C1786,3,3)="220","C",IF(MID(C1786,3,3)="138","S",""))&amp;IF(MID(C1786,10,1)="D",2,1)&amp;RIGHT(C1786,2)</f>
        <v>Torre de ángulo menor tipo A1 (30°)Tipo A1-3</v>
      </c>
      <c r="E1786" s="140" t="s">
        <v>5072</v>
      </c>
      <c r="F1786" s="141">
        <v>0</v>
      </c>
      <c r="G1786" s="142">
        <f>VLOOKUP(C1786,'[8]Resumen Peso'!$B$1:$D$65536,3,0)*$C$14</f>
        <v>6742.0748541615749</v>
      </c>
      <c r="H1786" s="148"/>
      <c r="I1786" s="144"/>
      <c r="J1786" s="111">
        <f>+VLOOKUP(C1786,'[8]Resumen Peso'!$B$1:$D$65536,3,0)</f>
        <v>4186.0820662385377</v>
      </c>
      <c r="N1786" s="118"/>
      <c r="O1786" s="118"/>
      <c r="P1786" s="118"/>
      <c r="Q1786" s="118"/>
      <c r="R1786" s="118"/>
    </row>
    <row r="1787" spans="1:18" x14ac:dyDescent="0.2">
      <c r="A1787" s="114"/>
      <c r="B1787" s="139">
        <f t="shared" si="27"/>
        <v>1771</v>
      </c>
      <c r="C1787" s="115" t="s">
        <v>6842</v>
      </c>
      <c r="D1787" s="112" t="str">
        <f>+"Torre de ángulo menor tipo A"&amp;IF(MID(C1787,3,3)="220","C",IF(MID(C1787,3,3)="138","S",""))&amp;IF(MID(C1787,10,1)="D",2,1)&amp;" (30°)Tipo A"&amp;IF(MID(C1787,3,3)="220","C",IF(MID(C1787,3,3)="138","S",""))&amp;IF(MID(C1787,10,1)="D",2,1)&amp;RIGHT(C1787,2)</f>
        <v>Torre de ángulo menor tipo A1 (30°)Tipo A1±0</v>
      </c>
      <c r="E1787" s="140" t="s">
        <v>5072</v>
      </c>
      <c r="F1787" s="141">
        <v>0</v>
      </c>
      <c r="G1787" s="142">
        <f>VLOOKUP(C1787,'[8]Resumen Peso'!$B$1:$D$65536,3,0)*$C$14</f>
        <v>7482.8799713225035</v>
      </c>
      <c r="H1787" s="148"/>
      <c r="I1787" s="144"/>
      <c r="J1787" s="111">
        <f>+VLOOKUP(C1787,'[8]Resumen Peso'!$B$1:$D$65536,3,0)</f>
        <v>4646.0400291215738</v>
      </c>
      <c r="N1787" s="118"/>
      <c r="O1787" s="118"/>
      <c r="P1787" s="118"/>
      <c r="Q1787" s="118"/>
      <c r="R1787" s="118"/>
    </row>
    <row r="1788" spans="1:18" x14ac:dyDescent="0.2">
      <c r="A1788" s="114"/>
      <c r="B1788" s="139">
        <f t="shared" si="27"/>
        <v>1772</v>
      </c>
      <c r="C1788" s="115" t="s">
        <v>6843</v>
      </c>
      <c r="D1788" s="112" t="str">
        <f>+"Torre de ángulo menor tipo A"&amp;IF(MID(C1788,3,3)="220","C",IF(MID(C1788,3,3)="138","S",""))&amp;IF(MID(C1788,10,1)="D",2,1)&amp;" (30°)Tipo A"&amp;IF(MID(C1788,3,3)="220","C",IF(MID(C1788,3,3)="138","S",""))&amp;IF(MID(C1788,10,1)="D",2,1)&amp;RIGHT(C1788,2)</f>
        <v>Torre de ángulo menor tipo A1 (30°)Tipo A1+3</v>
      </c>
      <c r="E1788" s="140" t="s">
        <v>5072</v>
      </c>
      <c r="F1788" s="141">
        <v>0</v>
      </c>
      <c r="G1788" s="142">
        <f>VLOOKUP(C1788,'[8]Resumen Peso'!$B$1:$D$65536,3,0)*$C$14</f>
        <v>8223.6850884834312</v>
      </c>
      <c r="H1788" s="148"/>
      <c r="I1788" s="144"/>
      <c r="J1788" s="111">
        <f>+VLOOKUP(C1788,'[8]Resumen Peso'!$B$1:$D$65536,3,0)</f>
        <v>5105.9979920046098</v>
      </c>
      <c r="N1788" s="118"/>
      <c r="O1788" s="118"/>
      <c r="P1788" s="118"/>
      <c r="Q1788" s="118"/>
      <c r="R1788" s="118"/>
    </row>
    <row r="1789" spans="1:18" x14ac:dyDescent="0.2">
      <c r="A1789" s="114"/>
      <c r="B1789" s="139">
        <f t="shared" si="27"/>
        <v>1773</v>
      </c>
      <c r="C1789" s="115" t="s">
        <v>6844</v>
      </c>
      <c r="D1789" s="112" t="str">
        <f>+"Torre de ángulo mayor tipo B"&amp;IF(MID(C1789,3,3)="220","C",IF(MID(C1789,3,3)="138","S",""))&amp;IF(MID(C1789,10,1)="D",2,1)&amp;" (65°)Tipo B"&amp;IF(MID(C1789,3,3)="220","C",IF(MID(C1789,3,3)="138","S",""))&amp;IF(MID(C1789,10,1)="D",2,1)&amp;RIGHT(C1789,2)</f>
        <v>Torre de ángulo mayor tipo B1 (65°)Tipo B1-3</v>
      </c>
      <c r="E1789" s="140" t="s">
        <v>5072</v>
      </c>
      <c r="F1789" s="141">
        <v>0</v>
      </c>
      <c r="G1789" s="142">
        <f>VLOOKUP(C1789,'[8]Resumen Peso'!$B$1:$D$65536,3,0)*$C$14</f>
        <v>9098.3738940912626</v>
      </c>
      <c r="H1789" s="148"/>
      <c r="I1789" s="144"/>
      <c r="J1789" s="111">
        <f>+VLOOKUP(C1789,'[8]Resumen Peso'!$B$1:$D$65536,3,0)</f>
        <v>5649.0829030886889</v>
      </c>
      <c r="N1789" s="118"/>
      <c r="O1789" s="118"/>
      <c r="P1789" s="118"/>
      <c r="Q1789" s="118"/>
      <c r="R1789" s="118"/>
    </row>
    <row r="1790" spans="1:18" x14ac:dyDescent="0.2">
      <c r="A1790" s="114"/>
      <c r="B1790" s="139">
        <f t="shared" si="27"/>
        <v>1774</v>
      </c>
      <c r="C1790" s="115" t="s">
        <v>6845</v>
      </c>
      <c r="D1790" s="112" t="str">
        <f>+"Torre de ángulo mayor tipo B"&amp;IF(MID(C1790,3,3)="220","C",IF(MID(C1790,3,3)="138","S",""))&amp;IF(MID(C1790,10,1)="D",2,1)&amp;" (65°)Tipo B"&amp;IF(MID(C1790,3,3)="220","C",IF(MID(C1790,3,3)="138","S",""))&amp;IF(MID(C1790,10,1)="D",2,1)&amp;RIGHT(C1790,2)</f>
        <v>Torre de ángulo mayor tipo B1 (65°)Tipo B1±0</v>
      </c>
      <c r="E1790" s="140" t="s">
        <v>5072</v>
      </c>
      <c r="F1790" s="141">
        <v>0</v>
      </c>
      <c r="G1790" s="142">
        <f>VLOOKUP(C1790,'[8]Resumen Peso'!$B$1:$D$65536,3,0)*$C$14</f>
        <v>10131.819481170671</v>
      </c>
      <c r="H1790" s="148"/>
      <c r="I1790" s="144"/>
      <c r="J1790" s="111">
        <f>+VLOOKUP(C1790,'[8]Resumen Peso'!$B$1:$D$65536,3,0)</f>
        <v>6290.7381994306115</v>
      </c>
      <c r="N1790" s="118"/>
      <c r="O1790" s="118"/>
      <c r="P1790" s="118"/>
      <c r="Q1790" s="118"/>
      <c r="R1790" s="118"/>
    </row>
    <row r="1791" spans="1:18" x14ac:dyDescent="0.2">
      <c r="A1791" s="114"/>
      <c r="B1791" s="139">
        <f t="shared" si="27"/>
        <v>1775</v>
      </c>
      <c r="C1791" s="115" t="s">
        <v>6846</v>
      </c>
      <c r="D1791" s="112" t="str">
        <f>+"Torre de ángulo mayor tipo B"&amp;IF(MID(C1791,3,3)="220","C",IF(MID(C1791,3,3)="138","S",""))&amp;IF(MID(C1791,10,1)="D",2,1)&amp;" (65°)Tipo B"&amp;IF(MID(C1791,3,3)="220","C",IF(MID(C1791,3,3)="138","S",""))&amp;IF(MID(C1791,10,1)="D",2,1)&amp;RIGHT(C1791,2)</f>
        <v>Torre de ángulo mayor tipo B1 (65°)Tipo B1+3</v>
      </c>
      <c r="E1791" s="140" t="s">
        <v>5072</v>
      </c>
      <c r="F1791" s="141">
        <v>0</v>
      </c>
      <c r="G1791" s="142">
        <f>VLOOKUP(C1791,'[8]Resumen Peso'!$B$1:$D$65536,3,0)*$C$14</f>
        <v>11347.637818911153</v>
      </c>
      <c r="H1791" s="148"/>
      <c r="I1791" s="144"/>
      <c r="J1791" s="111">
        <f>+VLOOKUP(C1791,'[8]Resumen Peso'!$B$1:$D$65536,3,0)</f>
        <v>7045.626783362286</v>
      </c>
      <c r="N1791" s="118"/>
      <c r="O1791" s="118"/>
      <c r="P1791" s="118"/>
      <c r="Q1791" s="118"/>
      <c r="R1791" s="118"/>
    </row>
    <row r="1792" spans="1:18" x14ac:dyDescent="0.2">
      <c r="A1792" s="114"/>
      <c r="B1792" s="139">
        <f t="shared" si="27"/>
        <v>1776</v>
      </c>
      <c r="C1792" s="115" t="s">
        <v>6847</v>
      </c>
      <c r="D1792" s="112" t="str">
        <f>+"Torre de anclaje, retención intermedia y terminal (15°) Tipo R"&amp;IF(MID(C1792,3,3)="220","C",IF(MID(C1792,3,3)="138","S",""))&amp;IF(MID(C1792,10,1)="D",2,1)&amp;RIGHT(C1792,2)</f>
        <v>Torre de anclaje, retención intermedia y terminal (15°) Tipo R1-3</v>
      </c>
      <c r="E1792" s="140" t="s">
        <v>5072</v>
      </c>
      <c r="F1792" s="141">
        <v>0</v>
      </c>
      <c r="G1792" s="142">
        <f>VLOOKUP(C1792,'[8]Resumen Peso'!$B$1:$D$65536,3,0)*$C$14</f>
        <v>11714.744034172407</v>
      </c>
      <c r="H1792" s="148"/>
      <c r="I1792" s="144"/>
      <c r="J1792" s="111">
        <f>+VLOOKUP(C1792,'[8]Resumen Peso'!$B$1:$D$65536,3,0)</f>
        <v>7273.5591005422539</v>
      </c>
      <c r="N1792" s="118"/>
      <c r="O1792" s="118"/>
      <c r="P1792" s="118"/>
      <c r="Q1792" s="118"/>
      <c r="R1792" s="118"/>
    </row>
    <row r="1793" spans="1:18" x14ac:dyDescent="0.2">
      <c r="A1793" s="114"/>
      <c r="B1793" s="139">
        <f t="shared" si="27"/>
        <v>1777</v>
      </c>
      <c r="C1793" s="115" t="s">
        <v>6848</v>
      </c>
      <c r="D1793" s="112" t="str">
        <f>+"Torre de anclaje, retención intermedia y terminal (15°) Tipo R"&amp;IF(MID(C1793,3,3)="220","C",IF(MID(C1793,3,3)="138","S",""))&amp;IF(MID(C1793,10,1)="D",2,1)&amp;RIGHT(C1793,2)</f>
        <v>Torre de anclaje, retención intermedia y terminal (15°) Tipo R1±0</v>
      </c>
      <c r="E1793" s="140" t="s">
        <v>5072</v>
      </c>
      <c r="F1793" s="141">
        <v>0</v>
      </c>
      <c r="G1793" s="142">
        <f>VLOOKUP(C1793,'[8]Resumen Peso'!$B$1:$D$65536,3,0)*$C$14</f>
        <v>13059.915311228993</v>
      </c>
      <c r="H1793" s="148"/>
      <c r="I1793" s="144"/>
      <c r="J1793" s="111">
        <f>+VLOOKUP(C1793,'[8]Resumen Peso'!$B$1:$D$65536,3,0)</f>
        <v>8108.7615390660576</v>
      </c>
      <c r="N1793" s="118"/>
      <c r="O1793" s="118"/>
      <c r="P1793" s="118"/>
      <c r="Q1793" s="118"/>
      <c r="R1793" s="118"/>
    </row>
    <row r="1794" spans="1:18" x14ac:dyDescent="0.2">
      <c r="A1794" s="114"/>
      <c r="B1794" s="139">
        <f t="shared" si="27"/>
        <v>1778</v>
      </c>
      <c r="C1794" s="115" t="s">
        <v>6849</v>
      </c>
      <c r="D1794" s="112" t="str">
        <f>+"Torre de anclaje, retención intermedia y terminal (15°) Tipo R"&amp;IF(MID(C1794,3,3)="220","C",IF(MID(C1794,3,3)="138","S",""))&amp;IF(MID(C1794,10,1)="D",2,1)&amp;RIGHT(C1794,2)</f>
        <v>Torre de anclaje, retención intermedia y terminal (15°) Tipo R1+3</v>
      </c>
      <c r="E1794" s="140" t="s">
        <v>5072</v>
      </c>
      <c r="F1794" s="141">
        <v>0</v>
      </c>
      <c r="G1794" s="142">
        <f>VLOOKUP(C1794,'[8]Resumen Peso'!$B$1:$D$65536,3,0)*$C$14</f>
        <v>14405.08658828558</v>
      </c>
      <c r="H1794" s="148"/>
      <c r="I1794" s="144"/>
      <c r="J1794" s="111">
        <f>+VLOOKUP(C1794,'[8]Resumen Peso'!$B$1:$D$65536,3,0)</f>
        <v>8943.9639775898613</v>
      </c>
      <c r="N1794" s="118"/>
      <c r="O1794" s="118"/>
      <c r="P1794" s="118"/>
      <c r="Q1794" s="118"/>
      <c r="R1794" s="118"/>
    </row>
    <row r="1795" spans="1:18" x14ac:dyDescent="0.2">
      <c r="A1795" s="114"/>
      <c r="B1795" s="139">
        <f t="shared" si="27"/>
        <v>1779</v>
      </c>
      <c r="C1795" s="115" t="s">
        <v>6850</v>
      </c>
      <c r="D1795" s="112" t="str">
        <f>+"Torre de suspensión tipo S"&amp;IF(MID(C1795,3,3)="220","C",IF(MID(C1795,3,3)="138","S",""))&amp;IF(MID(C1795,10,1)="D",2,1)&amp;" (5°)Tipo S"&amp;IF(MID(C1795,3,3)="220","C",IF(MID(C1795,3,3)="138","S",""))&amp;IF(MID(C1795,10,1)="D",2,1)&amp;RIGHT(C1795,2)</f>
        <v>Torre de suspensión tipo S2 (5°)Tipo S2-6</v>
      </c>
      <c r="E1795" s="140" t="s">
        <v>5072</v>
      </c>
      <c r="F1795" s="141">
        <v>0</v>
      </c>
      <c r="G1795" s="142">
        <f>VLOOKUP(C1795,'[8]Resumen Peso'!$B$1:$D$65536,3,0)*$C$14</f>
        <v>5814.0933996978511</v>
      </c>
      <c r="H1795" s="148"/>
      <c r="I1795" s="144"/>
      <c r="J1795" s="111">
        <f>+VLOOKUP(C1795,'[8]Resumen Peso'!$B$1:$D$65536,3,0)</f>
        <v>3609.9083202685179</v>
      </c>
      <c r="N1795" s="118"/>
      <c r="O1795" s="118"/>
      <c r="P1795" s="118"/>
      <c r="Q1795" s="118"/>
      <c r="R1795" s="118"/>
    </row>
    <row r="1796" spans="1:18" x14ac:dyDescent="0.2">
      <c r="A1796" s="114"/>
      <c r="B1796" s="139">
        <f t="shared" si="27"/>
        <v>1780</v>
      </c>
      <c r="C1796" s="115" t="s">
        <v>6851</v>
      </c>
      <c r="D1796" s="112" t="str">
        <f>+"Torre de suspensión tipo S"&amp;IF(MID(C1796,3,3)="220","C",IF(MID(C1796,3,3)="138","S",""))&amp;IF(MID(C1796,10,1)="D",2,1)&amp;" (5°)Tipo S"&amp;IF(MID(C1796,3,3)="220","C",IF(MID(C1796,3,3)="138","S",""))&amp;IF(MID(C1796,10,1)="D",2,1)&amp;RIGHT(C1796,2)</f>
        <v>Torre de suspensión tipo S2 (5°)Tipo S2-3</v>
      </c>
      <c r="E1796" s="140" t="s">
        <v>5072</v>
      </c>
      <c r="F1796" s="141">
        <v>0</v>
      </c>
      <c r="G1796" s="142">
        <f>VLOOKUP(C1796,'[8]Resumen Peso'!$B$1:$D$65536,3,0)*$C$14</f>
        <v>6652.160916771415</v>
      </c>
      <c r="H1796" s="148"/>
      <c r="I1796" s="144"/>
      <c r="J1796" s="111">
        <f>+VLOOKUP(C1796,'[8]Resumen Peso'!$B$1:$D$65536,3,0)</f>
        <v>4130.2554655324484</v>
      </c>
      <c r="N1796" s="118"/>
      <c r="O1796" s="118"/>
      <c r="P1796" s="118"/>
      <c r="Q1796" s="118"/>
      <c r="R1796" s="118"/>
    </row>
    <row r="1797" spans="1:18" x14ac:dyDescent="0.2">
      <c r="A1797" s="114"/>
      <c r="B1797" s="139">
        <f t="shared" si="27"/>
        <v>1781</v>
      </c>
      <c r="C1797" s="115" t="s">
        <v>6852</v>
      </c>
      <c r="D1797" s="112" t="str">
        <f>+"Torre de suspensión tipo S"&amp;IF(MID(C1797,3,3)="220","C",IF(MID(C1797,3,3)="138","S",""))&amp;IF(MID(C1797,10,1)="D",2,1)&amp;" (5°)Tipo S"&amp;IF(MID(C1797,3,3)="220","C",IF(MID(C1797,3,3)="138","S",""))&amp;IF(MID(C1797,10,1)="D",2,1)&amp;RIGHT(C1797,2)</f>
        <v>Torre de suspensión tipo S2 (5°)Tipo S2±0</v>
      </c>
      <c r="E1797" s="140" t="s">
        <v>5072</v>
      </c>
      <c r="F1797" s="141">
        <v>0</v>
      </c>
      <c r="G1797" s="142">
        <f>VLOOKUP(C1797,'[8]Resumen Peso'!$B$1:$D$65536,3,0)*$C$14</f>
        <v>7482.7456881568223</v>
      </c>
      <c r="H1797" s="148"/>
      <c r="I1797" s="144"/>
      <c r="J1797" s="111">
        <f>+VLOOKUP(C1797,'[8]Resumen Peso'!$B$1:$D$65536,3,0)</f>
        <v>4645.9566541422364</v>
      </c>
      <c r="N1797" s="118"/>
      <c r="O1797" s="118"/>
      <c r="P1797" s="118"/>
      <c r="Q1797" s="118"/>
      <c r="R1797" s="118"/>
    </row>
    <row r="1798" spans="1:18" x14ac:dyDescent="0.2">
      <c r="A1798" s="114"/>
      <c r="B1798" s="139">
        <f t="shared" si="27"/>
        <v>1782</v>
      </c>
      <c r="C1798" s="115" t="s">
        <v>6853</v>
      </c>
      <c r="D1798" s="112" t="str">
        <f>+"Torre de suspensión tipo S"&amp;IF(MID(C1798,3,3)="220","C",IF(MID(C1798,3,3)="138","S",""))&amp;IF(MID(C1798,10,1)="D",2,1)&amp;" (5°)Tipo S"&amp;IF(MID(C1798,3,3)="220","C",IF(MID(C1798,3,3)="138","S",""))&amp;IF(MID(C1798,10,1)="D",2,1)&amp;RIGHT(C1798,2)</f>
        <v>Torre de suspensión tipo S2 (5°)Tipo S2+3</v>
      </c>
      <c r="E1798" s="140" t="s">
        <v>5072</v>
      </c>
      <c r="F1798" s="141">
        <v>0</v>
      </c>
      <c r="G1798" s="142">
        <f>VLOOKUP(C1798,'[8]Resumen Peso'!$B$1:$D$65536,3,0)*$C$14</f>
        <v>8305.8477138540729</v>
      </c>
      <c r="H1798" s="148"/>
      <c r="I1798" s="144"/>
      <c r="J1798" s="111">
        <f>+VLOOKUP(C1798,'[8]Resumen Peso'!$B$1:$D$65536,3,0)</f>
        <v>5157.0118860978828</v>
      </c>
      <c r="N1798" s="118"/>
      <c r="O1798" s="118"/>
      <c r="P1798" s="118"/>
      <c r="Q1798" s="118"/>
      <c r="R1798" s="118"/>
    </row>
    <row r="1799" spans="1:18" x14ac:dyDescent="0.2">
      <c r="A1799" s="114"/>
      <c r="B1799" s="139">
        <f t="shared" si="27"/>
        <v>1783</v>
      </c>
      <c r="C1799" s="115" t="s">
        <v>6854</v>
      </c>
      <c r="D1799" s="112" t="str">
        <f>+"Torre de suspensión tipo S"&amp;IF(MID(C1799,3,3)="220","C",IF(MID(C1799,3,3)="138","S",""))&amp;IF(MID(C1799,10,1)="D",2,1)&amp;" (5°)Tipo S"&amp;IF(MID(C1799,3,3)="220","C",IF(MID(C1799,3,3)="138","S",""))&amp;IF(MID(C1799,10,1)="D",2,1)&amp;RIGHT(C1799,2)</f>
        <v>Torre de suspensión tipo S2 (5°)Tipo S2+6</v>
      </c>
      <c r="E1799" s="140" t="s">
        <v>5072</v>
      </c>
      <c r="F1799" s="141">
        <v>0</v>
      </c>
      <c r="G1799" s="142">
        <f>VLOOKUP(C1799,'[8]Resumen Peso'!$B$1:$D$65536,3,0)*$C$14</f>
        <v>9128.9497395513226</v>
      </c>
      <c r="H1799" s="148"/>
      <c r="I1799" s="144"/>
      <c r="J1799" s="111">
        <f>+VLOOKUP(C1799,'[8]Resumen Peso'!$B$1:$D$65536,3,0)</f>
        <v>5668.0671180535282</v>
      </c>
      <c r="N1799" s="118"/>
      <c r="O1799" s="118"/>
      <c r="P1799" s="118"/>
      <c r="Q1799" s="118"/>
      <c r="R1799" s="118"/>
    </row>
    <row r="1800" spans="1:18" x14ac:dyDescent="0.2">
      <c r="A1800" s="114"/>
      <c r="B1800" s="139">
        <f t="shared" si="27"/>
        <v>1784</v>
      </c>
      <c r="C1800" s="115" t="s">
        <v>6855</v>
      </c>
      <c r="D1800" s="112" t="str">
        <f>+"Torre de ángulo menor tipo A"&amp;IF(MID(C1800,3,3)="220","C",IF(MID(C1800,3,3)="138","S",""))&amp;IF(MID(C1800,10,1)="D",2,1)&amp;" (30°)Tipo A"&amp;IF(MID(C1800,3,3)="220","C",IF(MID(C1800,3,3)="138","S",""))&amp;IF(MID(C1800,10,1)="D",2,1)&amp;RIGHT(C1800,2)</f>
        <v>Torre de ángulo menor tipo A2 (30°)Tipo A2-3</v>
      </c>
      <c r="E1800" s="140" t="s">
        <v>5072</v>
      </c>
      <c r="F1800" s="141">
        <v>0</v>
      </c>
      <c r="G1800" s="142">
        <f>VLOOKUP(C1800,'[8]Resumen Peso'!$B$1:$D$65536,3,0)*$C$14</f>
        <v>10234.285967114474</v>
      </c>
      <c r="H1800" s="148"/>
      <c r="I1800" s="144"/>
      <c r="J1800" s="111">
        <f>+VLOOKUP(C1800,'[8]Resumen Peso'!$B$1:$D$65536,3,0)</f>
        <v>6354.3585430901121</v>
      </c>
      <c r="N1800" s="118"/>
      <c r="O1800" s="118"/>
      <c r="P1800" s="118"/>
      <c r="Q1800" s="118"/>
      <c r="R1800" s="118"/>
    </row>
    <row r="1801" spans="1:18" x14ac:dyDescent="0.2">
      <c r="A1801" s="114"/>
      <c r="B1801" s="139">
        <f t="shared" si="27"/>
        <v>1785</v>
      </c>
      <c r="C1801" s="115" t="s">
        <v>6856</v>
      </c>
      <c r="D1801" s="112" t="str">
        <f>+"Torre de ángulo menor tipo A"&amp;IF(MID(C1801,3,3)="220","C",IF(MID(C1801,3,3)="138","S",""))&amp;IF(MID(C1801,10,1)="D",2,1)&amp;" (30°)Tipo A"&amp;IF(MID(C1801,3,3)="220","C",IF(MID(C1801,3,3)="138","S",""))&amp;IF(MID(C1801,10,1)="D",2,1)&amp;RIGHT(C1801,2)</f>
        <v>Torre de ángulo menor tipo A2 (30°)Tipo A2±0</v>
      </c>
      <c r="E1801" s="140" t="s">
        <v>5072</v>
      </c>
      <c r="F1801" s="141">
        <v>0</v>
      </c>
      <c r="G1801" s="142">
        <f>VLOOKUP(C1801,'[8]Resumen Peso'!$B$1:$D$65536,3,0)*$C$14</f>
        <v>11358.807954622056</v>
      </c>
      <c r="H1801" s="148"/>
      <c r="I1801" s="144"/>
      <c r="J1801" s="111">
        <f>+VLOOKUP(C1801,'[8]Resumen Peso'!$B$1:$D$65536,3,0)</f>
        <v>7052.5622009879153</v>
      </c>
      <c r="N1801" s="118"/>
      <c r="O1801" s="118"/>
      <c r="P1801" s="118"/>
      <c r="Q1801" s="118"/>
      <c r="R1801" s="118"/>
    </row>
    <row r="1802" spans="1:18" x14ac:dyDescent="0.2">
      <c r="A1802" s="114"/>
      <c r="B1802" s="139">
        <f t="shared" si="27"/>
        <v>1786</v>
      </c>
      <c r="C1802" s="115" t="s">
        <v>6857</v>
      </c>
      <c r="D1802" s="112" t="str">
        <f>+"Torre de ángulo menor tipo A"&amp;IF(MID(C1802,3,3)="220","C",IF(MID(C1802,3,3)="138","S",""))&amp;IF(MID(C1802,10,1)="D",2,1)&amp;" (30°)Tipo A"&amp;IF(MID(C1802,3,3)="220","C",IF(MID(C1802,3,3)="138","S",""))&amp;IF(MID(C1802,10,1)="D",2,1)&amp;RIGHT(C1802,2)</f>
        <v>Torre de ángulo menor tipo A2 (30°)Tipo A2+3</v>
      </c>
      <c r="E1802" s="140" t="s">
        <v>5072</v>
      </c>
      <c r="F1802" s="141">
        <v>0</v>
      </c>
      <c r="G1802" s="142">
        <f>VLOOKUP(C1802,'[8]Resumen Peso'!$B$1:$D$65536,3,0)*$C$14</f>
        <v>12483.32994212964</v>
      </c>
      <c r="H1802" s="148"/>
      <c r="I1802" s="144"/>
      <c r="J1802" s="111">
        <f>+VLOOKUP(C1802,'[8]Resumen Peso'!$B$1:$D$65536,3,0)</f>
        <v>7750.7658588857184</v>
      </c>
      <c r="N1802" s="118"/>
      <c r="O1802" s="118"/>
      <c r="P1802" s="118"/>
      <c r="Q1802" s="118"/>
      <c r="R1802" s="118"/>
    </row>
    <row r="1803" spans="1:18" x14ac:dyDescent="0.2">
      <c r="A1803" s="114"/>
      <c r="B1803" s="139">
        <f t="shared" si="27"/>
        <v>1787</v>
      </c>
      <c r="C1803" s="115" t="s">
        <v>6858</v>
      </c>
      <c r="D1803" s="112" t="str">
        <f>+"Torre de ángulo mayor tipo B"&amp;IF(MID(C1803,3,3)="220","C",IF(MID(C1803,3,3)="138","S",""))&amp;IF(MID(C1803,10,1)="D",2,1)&amp;" (65°)Tipo B"&amp;IF(MID(C1803,3,3)="220","C",IF(MID(C1803,3,3)="138","S",""))&amp;IF(MID(C1803,10,1)="D",2,1)&amp;RIGHT(C1803,2)</f>
        <v>Torre de ángulo mayor tipo B2 (65°)Tipo B2-3</v>
      </c>
      <c r="E1803" s="140" t="s">
        <v>5072</v>
      </c>
      <c r="F1803" s="141">
        <v>0</v>
      </c>
      <c r="G1803" s="142">
        <f>VLOOKUP(C1803,'[8]Resumen Peso'!$B$1:$D$65536,3,0)*$C$14</f>
        <v>13811.083721561323</v>
      </c>
      <c r="H1803" s="148"/>
      <c r="I1803" s="144"/>
      <c r="J1803" s="111">
        <f>+VLOOKUP(C1803,'[8]Resumen Peso'!$B$1:$D$65536,3,0)</f>
        <v>8575.1539596835992</v>
      </c>
      <c r="N1803" s="118"/>
      <c r="O1803" s="118"/>
      <c r="P1803" s="118"/>
      <c r="Q1803" s="118"/>
      <c r="R1803" s="118"/>
    </row>
    <row r="1804" spans="1:18" x14ac:dyDescent="0.2">
      <c r="A1804" s="114"/>
      <c r="B1804" s="139">
        <f t="shared" si="27"/>
        <v>1788</v>
      </c>
      <c r="C1804" s="115" t="s">
        <v>6859</v>
      </c>
      <c r="D1804" s="112" t="str">
        <f>+"Torre de ángulo mayor tipo B"&amp;IF(MID(C1804,3,3)="220","C",IF(MID(C1804,3,3)="138","S",""))&amp;IF(MID(C1804,10,1)="D",2,1)&amp;" (65°)Tipo B"&amp;IF(MID(C1804,3,3)="220","C",IF(MID(C1804,3,3)="138","S",""))&amp;IF(MID(C1804,10,1)="D",2,1)&amp;RIGHT(C1804,2)</f>
        <v>Torre de ángulo mayor tipo B2 (65°)Tipo B2±0</v>
      </c>
      <c r="E1804" s="140" t="s">
        <v>5072</v>
      </c>
      <c r="F1804" s="141">
        <v>0</v>
      </c>
      <c r="G1804" s="142">
        <f>VLOOKUP(C1804,'[8]Resumen Peso'!$B$1:$D$65536,3,0)*$C$14</f>
        <v>15379.825970558264</v>
      </c>
      <c r="H1804" s="148"/>
      <c r="I1804" s="144"/>
      <c r="J1804" s="111">
        <f>+VLOOKUP(C1804,'[8]Resumen Peso'!$B$1:$D$65536,3,0)</f>
        <v>9549.1692201376372</v>
      </c>
      <c r="N1804" s="118"/>
      <c r="O1804" s="118"/>
      <c r="P1804" s="118"/>
      <c r="Q1804" s="118"/>
      <c r="R1804" s="118"/>
    </row>
    <row r="1805" spans="1:18" x14ac:dyDescent="0.2">
      <c r="A1805" s="114"/>
      <c r="B1805" s="139">
        <f t="shared" si="27"/>
        <v>1789</v>
      </c>
      <c r="C1805" s="115" t="s">
        <v>6860</v>
      </c>
      <c r="D1805" s="112" t="str">
        <f>+"Torre de ángulo mayor tipo B"&amp;IF(MID(C1805,3,3)="220","C",IF(MID(C1805,3,3)="138","S",""))&amp;IF(MID(C1805,10,1)="D",2,1)&amp;" (65°)Tipo B"&amp;IF(MID(C1805,3,3)="220","C",IF(MID(C1805,3,3)="138","S",""))&amp;IF(MID(C1805,10,1)="D",2,1)&amp;RIGHT(C1805,2)</f>
        <v>Torre de ángulo mayor tipo B2 (65°)Tipo B2+3</v>
      </c>
      <c r="E1805" s="140" t="s">
        <v>5072</v>
      </c>
      <c r="F1805" s="141">
        <v>0</v>
      </c>
      <c r="G1805" s="142">
        <f>VLOOKUP(C1805,'[8]Resumen Peso'!$B$1:$D$65536,3,0)*$C$14</f>
        <v>17225.405087025258</v>
      </c>
      <c r="H1805" s="148"/>
      <c r="I1805" s="144"/>
      <c r="J1805" s="111">
        <f>+VLOOKUP(C1805,'[8]Resumen Peso'!$B$1:$D$65536,3,0)</f>
        <v>10695.069526554154</v>
      </c>
      <c r="N1805" s="118"/>
      <c r="O1805" s="118"/>
      <c r="P1805" s="118"/>
      <c r="Q1805" s="118"/>
      <c r="R1805" s="118"/>
    </row>
    <row r="1806" spans="1:18" x14ac:dyDescent="0.2">
      <c r="A1806" s="114"/>
      <c r="B1806" s="139">
        <f t="shared" si="27"/>
        <v>1790</v>
      </c>
      <c r="C1806" s="115" t="s">
        <v>6861</v>
      </c>
      <c r="D1806" s="112" t="str">
        <f>+"Torre de anclaje, retención intermedia y terminal (15°) Tipo R"&amp;IF(MID(C1806,3,3)="220","C",IF(MID(C1806,3,3)="138","S",""))&amp;IF(MID(C1806,10,1)="D",2,1)&amp;RIGHT(C1806,2)</f>
        <v>Torre de anclaje, retención intermedia y terminal (15°) Tipo R2-3</v>
      </c>
      <c r="E1806" s="140" t="s">
        <v>5072</v>
      </c>
      <c r="F1806" s="141">
        <v>0</v>
      </c>
      <c r="G1806" s="142">
        <f>VLOOKUP(C1806,'[8]Resumen Peso'!$B$1:$D$65536,3,0)*$C$14</f>
        <v>17782.662321416494</v>
      </c>
      <c r="H1806" s="148"/>
      <c r="I1806" s="144"/>
      <c r="J1806" s="111">
        <f>+VLOOKUP(C1806,'[8]Resumen Peso'!$B$1:$D$65536,3,0)</f>
        <v>11041.064574907401</v>
      </c>
      <c r="N1806" s="118"/>
      <c r="O1806" s="118"/>
      <c r="P1806" s="118"/>
      <c r="Q1806" s="118"/>
      <c r="R1806" s="118"/>
    </row>
    <row r="1807" spans="1:18" x14ac:dyDescent="0.2">
      <c r="A1807" s="114"/>
      <c r="B1807" s="139">
        <f t="shared" si="27"/>
        <v>1791</v>
      </c>
      <c r="C1807" s="115" t="s">
        <v>6862</v>
      </c>
      <c r="D1807" s="112" t="str">
        <f>+"Torre de anclaje, retención intermedia y terminal (15°) Tipo R"&amp;IF(MID(C1807,3,3)="220","C",IF(MID(C1807,3,3)="138","S",""))&amp;IF(MID(C1807,10,1)="D",2,1)&amp;RIGHT(C1807,2)</f>
        <v>Torre de anclaje, retención intermedia y terminal (15°) Tipo R2±0</v>
      </c>
      <c r="E1807" s="140" t="s">
        <v>5072</v>
      </c>
      <c r="F1807" s="141">
        <v>0</v>
      </c>
      <c r="G1807" s="142">
        <f>VLOOKUP(C1807,'[8]Resumen Peso'!$B$1:$D$65536,3,0)*$C$14</f>
        <v>19824.595676049601</v>
      </c>
      <c r="H1807" s="148"/>
      <c r="I1807" s="144"/>
      <c r="J1807" s="111">
        <f>+VLOOKUP(C1807,'[8]Resumen Peso'!$B$1:$D$65536,3,0)</f>
        <v>12308.879124757414</v>
      </c>
      <c r="N1807" s="118"/>
      <c r="O1807" s="118"/>
      <c r="P1807" s="118"/>
      <c r="Q1807" s="118"/>
      <c r="R1807" s="118"/>
    </row>
    <row r="1808" spans="1:18" x14ac:dyDescent="0.2">
      <c r="A1808" s="114"/>
      <c r="B1808" s="139">
        <f t="shared" si="27"/>
        <v>1792</v>
      </c>
      <c r="C1808" s="115" t="s">
        <v>6863</v>
      </c>
      <c r="D1808" s="112" t="str">
        <f>+"Torre de anclaje, retención intermedia y terminal (15°) Tipo R"&amp;IF(MID(C1808,3,3)="220","C",IF(MID(C1808,3,3)="138","S",""))&amp;IF(MID(C1808,10,1)="D",2,1)&amp;RIGHT(C1808,2)</f>
        <v>Torre de anclaje, retención intermedia y terminal (15°) Tipo R2+3</v>
      </c>
      <c r="E1808" s="140" t="s">
        <v>5072</v>
      </c>
      <c r="F1808" s="141">
        <v>0</v>
      </c>
      <c r="G1808" s="142">
        <f>VLOOKUP(C1808,'[8]Resumen Peso'!$B$1:$D$65536,3,0)*$C$14</f>
        <v>21866.529030682708</v>
      </c>
      <c r="H1808" s="148"/>
      <c r="I1808" s="144"/>
      <c r="J1808" s="111">
        <f>+VLOOKUP(C1808,'[8]Resumen Peso'!$B$1:$D$65536,3,0)</f>
        <v>13576.693674607426</v>
      </c>
      <c r="N1808" s="118"/>
      <c r="O1808" s="118"/>
      <c r="P1808" s="118"/>
      <c r="Q1808" s="118"/>
      <c r="R1808" s="118"/>
    </row>
    <row r="1809" spans="1:18" x14ac:dyDescent="0.2">
      <c r="A1809" s="114"/>
      <c r="B1809" s="139">
        <f t="shared" si="27"/>
        <v>1793</v>
      </c>
      <c r="C1809" s="115" t="s">
        <v>6864</v>
      </c>
      <c r="D1809" s="112" t="str">
        <f>+"Torre de suspensión tipo S"&amp;IF(MID(C1809,3,3)="220","C",IF(MID(C1809,3,3)="138","S",""))&amp;IF(MID(C1809,10,1)="D",2,1)&amp;" (5°)Tipo S"&amp;IF(MID(C1809,3,3)="220","C",IF(MID(C1809,3,3)="138","S",""))&amp;IF(MID(C1809,10,1)="D",2,1)&amp;RIGHT(C1809,2)</f>
        <v>Torre de suspensión tipo S2 (5°)Tipo S2-6</v>
      </c>
      <c r="E1809" s="140" t="s">
        <v>5072</v>
      </c>
      <c r="F1809" s="141">
        <v>0</v>
      </c>
      <c r="G1809" s="142">
        <f>VLOOKUP(C1809,'[8]Resumen Peso'!$B$1:$D$65536,3,0)*$C$14</f>
        <v>4862.5757779135738</v>
      </c>
      <c r="H1809" s="148"/>
      <c r="I1809" s="144"/>
      <c r="J1809" s="111">
        <f>+VLOOKUP(C1809,'[8]Resumen Peso'!$B$1:$D$65536,3,0)</f>
        <v>3019.121220092301</v>
      </c>
      <c r="N1809" s="118"/>
      <c r="O1809" s="118"/>
      <c r="P1809" s="118"/>
      <c r="Q1809" s="118"/>
      <c r="R1809" s="118"/>
    </row>
    <row r="1810" spans="1:18" x14ac:dyDescent="0.2">
      <c r="A1810" s="114"/>
      <c r="B1810" s="139">
        <f t="shared" ref="B1810:B1873" si="28">1+B1809</f>
        <v>1794</v>
      </c>
      <c r="C1810" s="115" t="s">
        <v>6865</v>
      </c>
      <c r="D1810" s="112" t="str">
        <f>+"Torre de suspensión tipo S"&amp;IF(MID(C1810,3,3)="220","C",IF(MID(C1810,3,3)="138","S",""))&amp;IF(MID(C1810,10,1)="D",2,1)&amp;" (5°)Tipo S"&amp;IF(MID(C1810,3,3)="220","C",IF(MID(C1810,3,3)="138","S",""))&amp;IF(MID(C1810,10,1)="D",2,1)&amp;RIGHT(C1810,2)</f>
        <v>Torre de suspensión tipo S2 (5°)Tipo S2-3</v>
      </c>
      <c r="E1810" s="140" t="s">
        <v>5072</v>
      </c>
      <c r="F1810" s="141">
        <v>0</v>
      </c>
      <c r="G1810" s="142">
        <f>VLOOKUP(C1810,'[8]Resumen Peso'!$B$1:$D$65536,3,0)*$C$14</f>
        <v>5563.4876017569713</v>
      </c>
      <c r="H1810" s="148"/>
      <c r="I1810" s="144"/>
      <c r="J1810" s="111">
        <f>+VLOOKUP(C1810,'[8]Resumen Peso'!$B$1:$D$65536,3,0)</f>
        <v>3454.3098644299298</v>
      </c>
      <c r="N1810" s="118"/>
      <c r="O1810" s="118"/>
      <c r="P1810" s="118"/>
      <c r="Q1810" s="118"/>
      <c r="R1810" s="118"/>
    </row>
    <row r="1811" spans="1:18" x14ac:dyDescent="0.2">
      <c r="A1811" s="114"/>
      <c r="B1811" s="139">
        <f t="shared" si="28"/>
        <v>1795</v>
      </c>
      <c r="C1811" s="115" t="s">
        <v>6866</v>
      </c>
      <c r="D1811" s="112" t="str">
        <f>+"Torre de suspensión tipo S"&amp;IF(MID(C1811,3,3)="220","C",IF(MID(C1811,3,3)="138","S",""))&amp;IF(MID(C1811,10,1)="D",2,1)&amp;" (5°)Tipo S"&amp;IF(MID(C1811,3,3)="220","C",IF(MID(C1811,3,3)="138","S",""))&amp;IF(MID(C1811,10,1)="D",2,1)&amp;RIGHT(C1811,2)</f>
        <v>Torre de suspensión tipo S2 (5°)Tipo S2±0</v>
      </c>
      <c r="E1811" s="140" t="s">
        <v>5072</v>
      </c>
      <c r="F1811" s="141">
        <v>0</v>
      </c>
      <c r="G1811" s="142">
        <f>VLOOKUP(C1811,'[8]Resumen Peso'!$B$1:$D$65536,3,0)*$C$14</f>
        <v>6258.1412843160533</v>
      </c>
      <c r="H1811" s="148"/>
      <c r="I1811" s="144"/>
      <c r="J1811" s="111">
        <f>+VLOOKUP(C1811,'[8]Resumen Peso'!$B$1:$D$65536,3,0)</f>
        <v>3885.6128958716872</v>
      </c>
      <c r="N1811" s="118"/>
      <c r="O1811" s="118"/>
      <c r="P1811" s="118"/>
      <c r="Q1811" s="118"/>
      <c r="R1811" s="118"/>
    </row>
    <row r="1812" spans="1:18" x14ac:dyDescent="0.2">
      <c r="A1812" s="114"/>
      <c r="B1812" s="139">
        <f t="shared" si="28"/>
        <v>1796</v>
      </c>
      <c r="C1812" s="115" t="s">
        <v>6867</v>
      </c>
      <c r="D1812" s="112" t="str">
        <f>+"Torre de suspensión tipo S"&amp;IF(MID(C1812,3,3)="220","C",IF(MID(C1812,3,3)="138","S",""))&amp;IF(MID(C1812,10,1)="D",2,1)&amp;" (5°)Tipo S"&amp;IF(MID(C1812,3,3)="220","C",IF(MID(C1812,3,3)="138","S",""))&amp;IF(MID(C1812,10,1)="D",2,1)&amp;RIGHT(C1812,2)</f>
        <v>Torre de suspensión tipo S2 (5°)Tipo S2+3</v>
      </c>
      <c r="E1812" s="140" t="s">
        <v>5072</v>
      </c>
      <c r="F1812" s="141">
        <v>0</v>
      </c>
      <c r="G1812" s="142">
        <f>VLOOKUP(C1812,'[8]Resumen Peso'!$B$1:$D$65536,3,0)*$C$14</f>
        <v>6946.5368255908197</v>
      </c>
      <c r="H1812" s="148"/>
      <c r="I1812" s="144"/>
      <c r="J1812" s="111">
        <f>+VLOOKUP(C1812,'[8]Resumen Peso'!$B$1:$D$65536,3,0)</f>
        <v>4313.0303144175732</v>
      </c>
      <c r="N1812" s="118"/>
      <c r="O1812" s="118"/>
      <c r="P1812" s="118"/>
      <c r="Q1812" s="118"/>
      <c r="R1812" s="118"/>
    </row>
    <row r="1813" spans="1:18" x14ac:dyDescent="0.2">
      <c r="A1813" s="114"/>
      <c r="B1813" s="139">
        <f t="shared" si="28"/>
        <v>1797</v>
      </c>
      <c r="C1813" s="115" t="s">
        <v>6868</v>
      </c>
      <c r="D1813" s="112" t="str">
        <f>+"Torre de suspensión tipo S"&amp;IF(MID(C1813,3,3)="220","C",IF(MID(C1813,3,3)="138","S",""))&amp;IF(MID(C1813,10,1)="D",2,1)&amp;" (5°)Tipo S"&amp;IF(MID(C1813,3,3)="220","C",IF(MID(C1813,3,3)="138","S",""))&amp;IF(MID(C1813,10,1)="D",2,1)&amp;RIGHT(C1813,2)</f>
        <v>Torre de suspensión tipo S2 (5°)Tipo S2+6</v>
      </c>
      <c r="E1813" s="140" t="s">
        <v>5072</v>
      </c>
      <c r="F1813" s="141">
        <v>0</v>
      </c>
      <c r="G1813" s="142">
        <f>VLOOKUP(C1813,'[8]Resumen Peso'!$B$1:$D$65536,3,0)*$C$14</f>
        <v>7634.9323668655852</v>
      </c>
      <c r="H1813" s="148"/>
      <c r="I1813" s="144"/>
      <c r="J1813" s="111">
        <f>+VLOOKUP(C1813,'[8]Resumen Peso'!$B$1:$D$65536,3,0)</f>
        <v>4740.4477329634583</v>
      </c>
      <c r="N1813" s="118"/>
      <c r="O1813" s="118"/>
      <c r="P1813" s="118"/>
      <c r="Q1813" s="118"/>
      <c r="R1813" s="118"/>
    </row>
    <row r="1814" spans="1:18" x14ac:dyDescent="0.2">
      <c r="A1814" s="114"/>
      <c r="B1814" s="139">
        <f t="shared" si="28"/>
        <v>1798</v>
      </c>
      <c r="C1814" s="115" t="s">
        <v>6869</v>
      </c>
      <c r="D1814" s="112" t="str">
        <f>+"Torre de ángulo menor tipo A"&amp;IF(MID(C1814,3,3)="220","C",IF(MID(C1814,3,3)="138","S",""))&amp;IF(MID(C1814,10,1)="D",2,1)&amp;" (30°)Tipo A"&amp;IF(MID(C1814,3,3)="220","C",IF(MID(C1814,3,3)="138","S",""))&amp;IF(MID(C1814,10,1)="D",2,1)&amp;RIGHT(C1814,2)</f>
        <v>Torre de ángulo menor tipo A2 (30°)Tipo A2-3</v>
      </c>
      <c r="E1814" s="140" t="s">
        <v>5072</v>
      </c>
      <c r="F1814" s="141">
        <v>0</v>
      </c>
      <c r="G1814" s="142">
        <f>VLOOKUP(C1814,'[8]Resumen Peso'!$B$1:$D$65536,3,0)*$C$14</f>
        <v>8559.3724811021839</v>
      </c>
      <c r="H1814" s="148"/>
      <c r="I1814" s="144"/>
      <c r="J1814" s="111">
        <f>+VLOOKUP(C1814,'[8]Resumen Peso'!$B$1:$D$65536,3,0)</f>
        <v>5314.4226987158318</v>
      </c>
      <c r="N1814" s="118"/>
      <c r="O1814" s="118"/>
      <c r="P1814" s="118"/>
      <c r="Q1814" s="118"/>
      <c r="R1814" s="118"/>
    </row>
    <row r="1815" spans="1:18" x14ac:dyDescent="0.2">
      <c r="A1815" s="114"/>
      <c r="B1815" s="139">
        <f t="shared" si="28"/>
        <v>1799</v>
      </c>
      <c r="C1815" s="115" t="s">
        <v>6870</v>
      </c>
      <c r="D1815" s="112" t="str">
        <f>+"Torre de ángulo menor tipo A"&amp;IF(MID(C1815,3,3)="220","C",IF(MID(C1815,3,3)="138","S",""))&amp;IF(MID(C1815,10,1)="D",2,1)&amp;" (30°)Tipo A"&amp;IF(MID(C1815,3,3)="220","C",IF(MID(C1815,3,3)="138","S",""))&amp;IF(MID(C1815,10,1)="D",2,1)&amp;RIGHT(C1815,2)</f>
        <v>Torre de ángulo menor tipo A2 (30°)Tipo A2±0</v>
      </c>
      <c r="E1815" s="140" t="s">
        <v>5072</v>
      </c>
      <c r="F1815" s="141">
        <v>0</v>
      </c>
      <c r="G1815" s="142">
        <f>VLOOKUP(C1815,'[8]Resumen Peso'!$B$1:$D$65536,3,0)*$C$14</f>
        <v>9499.8584695917689</v>
      </c>
      <c r="H1815" s="148"/>
      <c r="I1815" s="144"/>
      <c r="J1815" s="111">
        <f>+VLOOKUP(C1815,'[8]Resumen Peso'!$B$1:$D$65536,3,0)</f>
        <v>5898.3603759332209</v>
      </c>
      <c r="N1815" s="118"/>
      <c r="O1815" s="118"/>
      <c r="P1815" s="118"/>
      <c r="Q1815" s="118"/>
      <c r="R1815" s="118"/>
    </row>
    <row r="1816" spans="1:18" x14ac:dyDescent="0.2">
      <c r="A1816" s="114"/>
      <c r="B1816" s="139">
        <f t="shared" si="28"/>
        <v>1800</v>
      </c>
      <c r="C1816" s="115" t="s">
        <v>6871</v>
      </c>
      <c r="D1816" s="112" t="str">
        <f>+"Torre de ángulo menor tipo A"&amp;IF(MID(C1816,3,3)="220","C",IF(MID(C1816,3,3)="138","S",""))&amp;IF(MID(C1816,10,1)="D",2,1)&amp;" (30°)Tipo A"&amp;IF(MID(C1816,3,3)="220","C",IF(MID(C1816,3,3)="138","S",""))&amp;IF(MID(C1816,10,1)="D",2,1)&amp;RIGHT(C1816,2)</f>
        <v>Torre de ángulo menor tipo A2 (30°)Tipo A2+3</v>
      </c>
      <c r="E1816" s="140" t="s">
        <v>5072</v>
      </c>
      <c r="F1816" s="141">
        <v>0</v>
      </c>
      <c r="G1816" s="142">
        <f>VLOOKUP(C1816,'[8]Resumen Peso'!$B$1:$D$65536,3,0)*$C$14</f>
        <v>10440.344458081354</v>
      </c>
      <c r="H1816" s="148"/>
      <c r="I1816" s="144"/>
      <c r="J1816" s="111">
        <f>+VLOOKUP(C1816,'[8]Resumen Peso'!$B$1:$D$65536,3,0)</f>
        <v>6482.29805315061</v>
      </c>
      <c r="N1816" s="118"/>
      <c r="O1816" s="118"/>
      <c r="P1816" s="118"/>
      <c r="Q1816" s="118"/>
      <c r="R1816" s="118"/>
    </row>
    <row r="1817" spans="1:18" x14ac:dyDescent="0.2">
      <c r="A1817" s="114"/>
      <c r="B1817" s="139">
        <f t="shared" si="28"/>
        <v>1801</v>
      </c>
      <c r="C1817" s="115" t="s">
        <v>6872</v>
      </c>
      <c r="D1817" s="112" t="str">
        <f>+"Torre de ángulo mayor tipo B"&amp;IF(MID(C1817,3,3)="220","C",IF(MID(C1817,3,3)="138","S",""))&amp;IF(MID(C1817,10,1)="D",2,1)&amp;" (65°)Tipo B"&amp;IF(MID(C1817,3,3)="220","C",IF(MID(C1817,3,3)="138","S",""))&amp;IF(MID(C1817,10,1)="D",2,1)&amp;RIGHT(C1817,2)</f>
        <v>Torre de ángulo mayor tipo B2 (65°)Tipo B2-3</v>
      </c>
      <c r="E1817" s="140" t="s">
        <v>5072</v>
      </c>
      <c r="F1817" s="141">
        <v>0</v>
      </c>
      <c r="G1817" s="142">
        <f>VLOOKUP(C1817,'[8]Resumen Peso'!$B$1:$D$65536,3,0)*$C$14</f>
        <v>11550.801914308877</v>
      </c>
      <c r="H1817" s="148"/>
      <c r="I1817" s="144"/>
      <c r="J1817" s="111">
        <f>+VLOOKUP(C1817,'[8]Resumen Peso'!$B$1:$D$65536,3,0)</f>
        <v>7171.7691942141964</v>
      </c>
      <c r="N1817" s="118"/>
      <c r="O1817" s="118"/>
      <c r="P1817" s="118"/>
      <c r="Q1817" s="118"/>
      <c r="R1817" s="118"/>
    </row>
    <row r="1818" spans="1:18" x14ac:dyDescent="0.2">
      <c r="A1818" s="114"/>
      <c r="B1818" s="139">
        <f t="shared" si="28"/>
        <v>1802</v>
      </c>
      <c r="C1818" s="115" t="s">
        <v>6873</v>
      </c>
      <c r="D1818" s="112" t="str">
        <f>+"Torre de ángulo mayor tipo B"&amp;IF(MID(C1818,3,3)="220","C",IF(MID(C1818,3,3)="138","S",""))&amp;IF(MID(C1818,10,1)="D",2,1)&amp;" (65°)Tipo B"&amp;IF(MID(C1818,3,3)="220","C",IF(MID(C1818,3,3)="138","S",""))&amp;IF(MID(C1818,10,1)="D",2,1)&amp;RIGHT(C1818,2)</f>
        <v>Torre de ángulo mayor tipo B2 (65°)Tipo B2±0</v>
      </c>
      <c r="E1818" s="140" t="s">
        <v>5072</v>
      </c>
      <c r="F1818" s="141">
        <v>0</v>
      </c>
      <c r="G1818" s="142">
        <f>VLOOKUP(C1818,'[8]Resumen Peso'!$B$1:$D$65536,3,0)*$C$14</f>
        <v>12862.808367827256</v>
      </c>
      <c r="H1818" s="148"/>
      <c r="I1818" s="144"/>
      <c r="J1818" s="111">
        <f>+VLOOKUP(C1818,'[8]Resumen Peso'!$B$1:$D$65536,3,0)</f>
        <v>7986.3799490135816</v>
      </c>
      <c r="N1818" s="118"/>
      <c r="O1818" s="118"/>
      <c r="P1818" s="118"/>
      <c r="Q1818" s="118"/>
      <c r="R1818" s="118"/>
    </row>
    <row r="1819" spans="1:18" x14ac:dyDescent="0.2">
      <c r="A1819" s="114"/>
      <c r="B1819" s="139">
        <f t="shared" si="28"/>
        <v>1803</v>
      </c>
      <c r="C1819" s="115" t="s">
        <v>6874</v>
      </c>
      <c r="D1819" s="112" t="str">
        <f>+"Torre de ángulo mayor tipo B"&amp;IF(MID(C1819,3,3)="220","C",IF(MID(C1819,3,3)="138","S",""))&amp;IF(MID(C1819,10,1)="D",2,1)&amp;" (65°)Tipo B"&amp;IF(MID(C1819,3,3)="220","C",IF(MID(C1819,3,3)="138","S",""))&amp;IF(MID(C1819,10,1)="D",2,1)&amp;RIGHT(C1819,2)</f>
        <v>Torre de ángulo mayor tipo B2 (65°)Tipo B2+3</v>
      </c>
      <c r="E1819" s="140" t="s">
        <v>5072</v>
      </c>
      <c r="F1819" s="141">
        <v>0</v>
      </c>
      <c r="G1819" s="142">
        <f>VLOOKUP(C1819,'[8]Resumen Peso'!$B$1:$D$65536,3,0)*$C$14</f>
        <v>14406.345371966529</v>
      </c>
      <c r="H1819" s="148"/>
      <c r="I1819" s="144"/>
      <c r="J1819" s="111">
        <f>+VLOOKUP(C1819,'[8]Resumen Peso'!$B$1:$D$65536,3,0)</f>
        <v>8944.7455428952126</v>
      </c>
      <c r="N1819" s="118"/>
      <c r="O1819" s="118"/>
      <c r="P1819" s="118"/>
      <c r="Q1819" s="118"/>
      <c r="R1819" s="118"/>
    </row>
    <row r="1820" spans="1:18" x14ac:dyDescent="0.2">
      <c r="A1820" s="114"/>
      <c r="B1820" s="139">
        <f t="shared" si="28"/>
        <v>1804</v>
      </c>
      <c r="C1820" s="115" t="s">
        <v>6875</v>
      </c>
      <c r="D1820" s="112" t="str">
        <f>+"Torre de anclaje, retención intermedia y terminal (15°) Tipo R"&amp;IF(MID(C1820,3,3)="220","C",IF(MID(C1820,3,3)="138","S",""))&amp;IF(MID(C1820,10,1)="D",2,1)&amp;RIGHT(C1820,2)</f>
        <v>Torre de anclaje, retención intermedia y terminal (15°) Tipo R2-3</v>
      </c>
      <c r="E1820" s="140" t="s">
        <v>5072</v>
      </c>
      <c r="F1820" s="141">
        <v>0</v>
      </c>
      <c r="G1820" s="142">
        <f>VLOOKUP(C1820,'[8]Resumen Peso'!$B$1:$D$65536,3,0)*$C$14</f>
        <v>14872.403507558009</v>
      </c>
      <c r="H1820" s="148"/>
      <c r="I1820" s="144"/>
      <c r="J1820" s="111">
        <f>+VLOOKUP(C1820,'[8]Resumen Peso'!$B$1:$D$65536,3,0)</f>
        <v>9234.1160475878187</v>
      </c>
      <c r="N1820" s="118"/>
      <c r="O1820" s="118"/>
      <c r="P1820" s="118"/>
      <c r="Q1820" s="118"/>
      <c r="R1820" s="118"/>
    </row>
    <row r="1821" spans="1:18" x14ac:dyDescent="0.2">
      <c r="A1821" s="114"/>
      <c r="B1821" s="139">
        <f t="shared" si="28"/>
        <v>1805</v>
      </c>
      <c r="C1821" s="115" t="s">
        <v>6876</v>
      </c>
      <c r="D1821" s="112" t="str">
        <f>+"Torre de anclaje, retención intermedia y terminal (15°) Tipo R"&amp;IF(MID(C1821,3,3)="220","C",IF(MID(C1821,3,3)="138","S",""))&amp;IF(MID(C1821,10,1)="D",2,1)&amp;RIGHT(C1821,2)</f>
        <v>Torre de anclaje, retención intermedia y terminal (15°) Tipo R2±0</v>
      </c>
      <c r="E1821" s="140" t="s">
        <v>5072</v>
      </c>
      <c r="F1821" s="141">
        <v>0</v>
      </c>
      <c r="G1821" s="142">
        <f>VLOOKUP(C1821,'[8]Resumen Peso'!$B$1:$D$65536,3,0)*$C$14</f>
        <v>16580.159986129333</v>
      </c>
      <c r="H1821" s="148"/>
      <c r="I1821" s="144"/>
      <c r="J1821" s="111">
        <f>+VLOOKUP(C1821,'[8]Resumen Peso'!$B$1:$D$65536,3,0)</f>
        <v>10294.443754278505</v>
      </c>
      <c r="N1821" s="118"/>
      <c r="O1821" s="118"/>
      <c r="P1821" s="118"/>
      <c r="Q1821" s="118"/>
      <c r="R1821" s="118"/>
    </row>
    <row r="1822" spans="1:18" x14ac:dyDescent="0.2">
      <c r="A1822" s="114"/>
      <c r="B1822" s="139">
        <f t="shared" si="28"/>
        <v>1806</v>
      </c>
      <c r="C1822" s="115" t="s">
        <v>6877</v>
      </c>
      <c r="D1822" s="112" t="str">
        <f>+"Torre de anclaje, retención intermedia y terminal (15°) Tipo R"&amp;IF(MID(C1822,3,3)="220","C",IF(MID(C1822,3,3)="138","S",""))&amp;IF(MID(C1822,10,1)="D",2,1)&amp;RIGHT(C1822,2)</f>
        <v>Torre de anclaje, retención intermedia y terminal (15°) Tipo R2+3</v>
      </c>
      <c r="E1822" s="140" t="s">
        <v>5072</v>
      </c>
      <c r="F1822" s="141">
        <v>0</v>
      </c>
      <c r="G1822" s="142">
        <f>VLOOKUP(C1822,'[8]Resumen Peso'!$B$1:$D$65536,3,0)*$C$14</f>
        <v>18287.916464700655</v>
      </c>
      <c r="H1822" s="148"/>
      <c r="I1822" s="144"/>
      <c r="J1822" s="111">
        <f>+VLOOKUP(C1822,'[8]Resumen Peso'!$B$1:$D$65536,3,0)</f>
        <v>11354.771460969192</v>
      </c>
      <c r="N1822" s="118"/>
      <c r="O1822" s="118"/>
      <c r="P1822" s="118"/>
      <c r="Q1822" s="118"/>
      <c r="R1822" s="118"/>
    </row>
    <row r="1823" spans="1:18" x14ac:dyDescent="0.2">
      <c r="A1823" s="114"/>
      <c r="B1823" s="139">
        <f t="shared" si="28"/>
        <v>1807</v>
      </c>
      <c r="C1823" s="115" t="s">
        <v>6878</v>
      </c>
      <c r="D1823" s="112" t="str">
        <f>+"Torre de suspensión tipo S"&amp;IF(MID(C1823,3,3)="220","C",IF(MID(C1823,3,3)="138","S",""))&amp;IF(MID(C1823,10,1)="D",2,1)&amp;" (5°)Tipo S"&amp;IF(MID(C1823,3,3)="220","C",IF(MID(C1823,3,3)="138","S",""))&amp;IF(MID(C1823,10,1)="D",2,1)&amp;RIGHT(C1823,2)</f>
        <v>Torre de suspensión tipo S1 (5°)Tipo S1-6</v>
      </c>
      <c r="E1823" s="140" t="s">
        <v>5072</v>
      </c>
      <c r="F1823" s="141">
        <v>0</v>
      </c>
      <c r="G1823" s="142">
        <f>VLOOKUP(C1823,'[8]Resumen Peso'!$B$1:$D$65536,3,0)*$C$14</f>
        <v>4696.4528948250208</v>
      </c>
      <c r="H1823" s="148"/>
      <c r="I1823" s="144"/>
      <c r="J1823" s="111">
        <f>+VLOOKUP(C1823,'[8]Resumen Peso'!$B$1:$D$65536,3,0)</f>
        <v>2915.977301234801</v>
      </c>
      <c r="N1823" s="118"/>
      <c r="O1823" s="118"/>
      <c r="P1823" s="118"/>
      <c r="Q1823" s="118"/>
      <c r="R1823" s="118"/>
    </row>
    <row r="1824" spans="1:18" x14ac:dyDescent="0.2">
      <c r="A1824" s="114"/>
      <c r="B1824" s="139">
        <f t="shared" si="28"/>
        <v>1808</v>
      </c>
      <c r="C1824" s="115" t="s">
        <v>6879</v>
      </c>
      <c r="D1824" s="112" t="str">
        <f>+"Torre de suspensión tipo S"&amp;IF(MID(C1824,3,3)="220","C",IF(MID(C1824,3,3)="138","S",""))&amp;IF(MID(C1824,10,1)="D",2,1)&amp;" (5°)Tipo S"&amp;IF(MID(C1824,3,3)="220","C",IF(MID(C1824,3,3)="138","S",""))&amp;IF(MID(C1824,10,1)="D",2,1)&amp;RIGHT(C1824,2)</f>
        <v>Torre de suspensión tipo S1 (5°)Tipo S1-3</v>
      </c>
      <c r="E1824" s="140" t="s">
        <v>5072</v>
      </c>
      <c r="F1824" s="141">
        <v>0</v>
      </c>
      <c r="G1824" s="142">
        <f>VLOOKUP(C1824,'[8]Resumen Peso'!$B$1:$D$65536,3,0)*$C$14</f>
        <v>5373.4190778628608</v>
      </c>
      <c r="H1824" s="148"/>
      <c r="I1824" s="144"/>
      <c r="J1824" s="111">
        <f>+VLOOKUP(C1824,'[8]Resumen Peso'!$B$1:$D$65536,3,0)</f>
        <v>3336.2983536650422</v>
      </c>
      <c r="N1824" s="118"/>
      <c r="O1824" s="118"/>
      <c r="P1824" s="118"/>
      <c r="Q1824" s="118"/>
      <c r="R1824" s="118"/>
    </row>
    <row r="1825" spans="1:18" x14ac:dyDescent="0.2">
      <c r="A1825" s="114"/>
      <c r="B1825" s="139">
        <f t="shared" si="28"/>
        <v>1809</v>
      </c>
      <c r="C1825" s="115" t="s">
        <v>6880</v>
      </c>
      <c r="D1825" s="112" t="str">
        <f>+"Torre de suspensión tipo S"&amp;IF(MID(C1825,3,3)="220","C",IF(MID(C1825,3,3)="138","S",""))&amp;IF(MID(C1825,10,1)="D",2,1)&amp;" (5°)Tipo S"&amp;IF(MID(C1825,3,3)="220","C",IF(MID(C1825,3,3)="138","S",""))&amp;IF(MID(C1825,10,1)="D",2,1)&amp;RIGHT(C1825,2)</f>
        <v>Torre de suspensión tipo S1 (5°)Tipo S1±0</v>
      </c>
      <c r="E1825" s="140" t="s">
        <v>5072</v>
      </c>
      <c r="F1825" s="141">
        <v>0</v>
      </c>
      <c r="G1825" s="142">
        <f>VLOOKUP(C1825,'[8]Resumen Peso'!$B$1:$D$65536,3,0)*$C$14</f>
        <v>6044.3409199807211</v>
      </c>
      <c r="H1825" s="148"/>
      <c r="I1825" s="144"/>
      <c r="J1825" s="111">
        <f>+VLOOKUP(C1825,'[8]Resumen Peso'!$B$1:$D$65536,3,0)</f>
        <v>3752.8665395557282</v>
      </c>
      <c r="N1825" s="118"/>
      <c r="O1825" s="118"/>
      <c r="P1825" s="118"/>
      <c r="Q1825" s="118"/>
      <c r="R1825" s="118"/>
    </row>
    <row r="1826" spans="1:18" x14ac:dyDescent="0.2">
      <c r="A1826" s="114"/>
      <c r="B1826" s="139">
        <f t="shared" si="28"/>
        <v>1810</v>
      </c>
      <c r="C1826" s="115" t="s">
        <v>6881</v>
      </c>
      <c r="D1826" s="112" t="str">
        <f>+"Torre de suspensión tipo S"&amp;IF(MID(C1826,3,3)="220","C",IF(MID(C1826,3,3)="138","S",""))&amp;IF(MID(C1826,10,1)="D",2,1)&amp;" (5°)Tipo S"&amp;IF(MID(C1826,3,3)="220","C",IF(MID(C1826,3,3)="138","S",""))&amp;IF(MID(C1826,10,1)="D",2,1)&amp;RIGHT(C1826,2)</f>
        <v>Torre de suspensión tipo S1 (5°)Tipo S1+3</v>
      </c>
      <c r="E1826" s="140" t="s">
        <v>5072</v>
      </c>
      <c r="F1826" s="141">
        <v>0</v>
      </c>
      <c r="G1826" s="142">
        <f>VLOOKUP(C1826,'[8]Resumen Peso'!$B$1:$D$65536,3,0)*$C$14</f>
        <v>6709.2184211786016</v>
      </c>
      <c r="H1826" s="148"/>
      <c r="I1826" s="144"/>
      <c r="J1826" s="111">
        <f>+VLOOKUP(C1826,'[8]Resumen Peso'!$B$1:$D$65536,3,0)</f>
        <v>4165.6818589068589</v>
      </c>
      <c r="N1826" s="118"/>
      <c r="O1826" s="118"/>
      <c r="P1826" s="118"/>
      <c r="Q1826" s="118"/>
      <c r="R1826" s="118"/>
    </row>
    <row r="1827" spans="1:18" x14ac:dyDescent="0.2">
      <c r="A1827" s="114"/>
      <c r="B1827" s="139">
        <f t="shared" si="28"/>
        <v>1811</v>
      </c>
      <c r="C1827" s="115" t="s">
        <v>6882</v>
      </c>
      <c r="D1827" s="112" t="str">
        <f>+"Torre de suspensión tipo S"&amp;IF(MID(C1827,3,3)="220","C",IF(MID(C1827,3,3)="138","S",""))&amp;IF(MID(C1827,10,1)="D",2,1)&amp;" (5°)Tipo S"&amp;IF(MID(C1827,3,3)="220","C",IF(MID(C1827,3,3)="138","S",""))&amp;IF(MID(C1827,10,1)="D",2,1)&amp;RIGHT(C1827,2)</f>
        <v>Torre de suspensión tipo S1 (5°)Tipo S1+6</v>
      </c>
      <c r="E1827" s="140" t="s">
        <v>5072</v>
      </c>
      <c r="F1827" s="141">
        <v>0</v>
      </c>
      <c r="G1827" s="142">
        <f>VLOOKUP(C1827,'[8]Resumen Peso'!$B$1:$D$65536,3,0)*$C$14</f>
        <v>7374.0959223764803</v>
      </c>
      <c r="H1827" s="148"/>
      <c r="I1827" s="144"/>
      <c r="J1827" s="111">
        <f>+VLOOKUP(C1827,'[8]Resumen Peso'!$B$1:$D$65536,3,0)</f>
        <v>4578.4971782579887</v>
      </c>
      <c r="N1827" s="118"/>
      <c r="O1827" s="118"/>
      <c r="P1827" s="118"/>
      <c r="Q1827" s="118"/>
      <c r="R1827" s="118"/>
    </row>
    <row r="1828" spans="1:18" x14ac:dyDescent="0.2">
      <c r="A1828" s="114"/>
      <c r="B1828" s="139">
        <f t="shared" si="28"/>
        <v>1812</v>
      </c>
      <c r="C1828" s="115" t="s">
        <v>6883</v>
      </c>
      <c r="D1828" s="112" t="str">
        <f>+"Torre de ángulo menor tipo A"&amp;IF(MID(C1828,3,3)="220","C",IF(MID(C1828,3,3)="138","S",""))&amp;IF(MID(C1828,10,1)="D",2,1)&amp;" (30°)Tipo A"&amp;IF(MID(C1828,3,3)="220","C",IF(MID(C1828,3,3)="138","S",""))&amp;IF(MID(C1828,10,1)="D",2,1)&amp;RIGHT(C1828,2)</f>
        <v>Torre de ángulo menor tipo A1 (30°)Tipo A1-3</v>
      </c>
      <c r="E1828" s="140" t="s">
        <v>5072</v>
      </c>
      <c r="F1828" s="141">
        <v>0</v>
      </c>
      <c r="G1828" s="142">
        <f>VLOOKUP(C1828,'[8]Resumen Peso'!$B$1:$D$65536,3,0)*$C$14</f>
        <v>8266.9538743941939</v>
      </c>
      <c r="H1828" s="148"/>
      <c r="I1828" s="144"/>
      <c r="J1828" s="111">
        <f>+VLOOKUP(C1828,'[8]Resumen Peso'!$B$1:$D$65536,3,0)</f>
        <v>5132.863117748082</v>
      </c>
      <c r="N1828" s="118"/>
      <c r="O1828" s="118"/>
      <c r="P1828" s="118"/>
      <c r="Q1828" s="118"/>
      <c r="R1828" s="118"/>
    </row>
    <row r="1829" spans="1:18" x14ac:dyDescent="0.2">
      <c r="A1829" s="114"/>
      <c r="B1829" s="139">
        <f t="shared" si="28"/>
        <v>1813</v>
      </c>
      <c r="C1829" s="115" t="s">
        <v>6884</v>
      </c>
      <c r="D1829" s="112" t="str">
        <f>+"Torre de ángulo menor tipo A"&amp;IF(MID(C1829,3,3)="220","C",IF(MID(C1829,3,3)="138","S",""))&amp;IF(MID(C1829,10,1)="D",2,1)&amp;" (30°)Tipo A"&amp;IF(MID(C1829,3,3)="220","C",IF(MID(C1829,3,3)="138","S",""))&amp;IF(MID(C1829,10,1)="D",2,1)&amp;RIGHT(C1829,2)</f>
        <v>Torre de ángulo menor tipo A1 (30°)Tipo A1±0</v>
      </c>
      <c r="E1829" s="140" t="s">
        <v>5072</v>
      </c>
      <c r="F1829" s="141">
        <v>0</v>
      </c>
      <c r="G1829" s="142">
        <f>VLOOKUP(C1829,'[8]Resumen Peso'!$B$1:$D$65536,3,0)*$C$14</f>
        <v>9175.309516530735</v>
      </c>
      <c r="H1829" s="148"/>
      <c r="I1829" s="144"/>
      <c r="J1829" s="111">
        <f>+VLOOKUP(C1829,'[8]Resumen Peso'!$B$1:$D$65536,3,0)</f>
        <v>5696.8514070455958</v>
      </c>
      <c r="N1829" s="118"/>
      <c r="O1829" s="118"/>
      <c r="P1829" s="118"/>
      <c r="Q1829" s="118"/>
      <c r="R1829" s="118"/>
    </row>
    <row r="1830" spans="1:18" x14ac:dyDescent="0.2">
      <c r="A1830" s="114"/>
      <c r="B1830" s="139">
        <f t="shared" si="28"/>
        <v>1814</v>
      </c>
      <c r="C1830" s="115" t="s">
        <v>6885</v>
      </c>
      <c r="D1830" s="112" t="str">
        <f>+"Torre de ángulo menor tipo A"&amp;IF(MID(C1830,3,3)="220","C",IF(MID(C1830,3,3)="138","S",""))&amp;IF(MID(C1830,10,1)="D",2,1)&amp;" (30°)Tipo A"&amp;IF(MID(C1830,3,3)="220","C",IF(MID(C1830,3,3)="138","S",""))&amp;IF(MID(C1830,10,1)="D",2,1)&amp;RIGHT(C1830,2)</f>
        <v>Torre de ángulo menor tipo A1 (30°)Tipo A1+3</v>
      </c>
      <c r="E1830" s="140" t="s">
        <v>5072</v>
      </c>
      <c r="F1830" s="141">
        <v>0</v>
      </c>
      <c r="G1830" s="142">
        <f>VLOOKUP(C1830,'[8]Resumen Peso'!$B$1:$D$65536,3,0)*$C$14</f>
        <v>10083.665158667278</v>
      </c>
      <c r="H1830" s="148"/>
      <c r="I1830" s="144"/>
      <c r="J1830" s="111">
        <f>+VLOOKUP(C1830,'[8]Resumen Peso'!$B$1:$D$65536,3,0)</f>
        <v>6260.8396963431096</v>
      </c>
      <c r="N1830" s="118"/>
      <c r="O1830" s="118"/>
      <c r="P1830" s="118"/>
      <c r="Q1830" s="118"/>
      <c r="R1830" s="118"/>
    </row>
    <row r="1831" spans="1:18" x14ac:dyDescent="0.2">
      <c r="A1831" s="114"/>
      <c r="B1831" s="139">
        <f t="shared" si="28"/>
        <v>1815</v>
      </c>
      <c r="C1831" s="115" t="s">
        <v>6886</v>
      </c>
      <c r="D1831" s="112" t="str">
        <f>+"Torre de ángulo mayor tipo B"&amp;IF(MID(C1831,3,3)="220","C",IF(MID(C1831,3,3)="138","S",""))&amp;IF(MID(C1831,10,1)="D",2,1)&amp;" (65°)Tipo B"&amp;IF(MID(C1831,3,3)="220","C",IF(MID(C1831,3,3)="138","S",""))&amp;IF(MID(C1831,10,1)="D",2,1)&amp;RIGHT(C1831,2)</f>
        <v>Torre de ángulo mayor tipo B1 (65°)Tipo B1-3</v>
      </c>
      <c r="E1831" s="140" t="s">
        <v>5072</v>
      </c>
      <c r="F1831" s="141">
        <v>0</v>
      </c>
      <c r="G1831" s="142">
        <f>VLOOKUP(C1831,'[8]Resumen Peso'!$B$1:$D$65536,3,0)*$C$14</f>
        <v>11156.18543867359</v>
      </c>
      <c r="H1831" s="148"/>
      <c r="I1831" s="144"/>
      <c r="J1831" s="111">
        <f>+VLOOKUP(C1831,'[8]Resumen Peso'!$B$1:$D$65536,3,0)</f>
        <v>6926.7560510154844</v>
      </c>
      <c r="N1831" s="118"/>
      <c r="O1831" s="118"/>
      <c r="P1831" s="118"/>
      <c r="Q1831" s="118"/>
      <c r="R1831" s="118"/>
    </row>
    <row r="1832" spans="1:18" x14ac:dyDescent="0.2">
      <c r="A1832" s="114"/>
      <c r="B1832" s="139">
        <f t="shared" si="28"/>
        <v>1816</v>
      </c>
      <c r="C1832" s="115" t="s">
        <v>6887</v>
      </c>
      <c r="D1832" s="112" t="str">
        <f>+"Torre de ángulo mayor tipo B"&amp;IF(MID(C1832,3,3)="220","C",IF(MID(C1832,3,3)="138","S",""))&amp;IF(MID(C1832,10,1)="D",2,1)&amp;" (65°)Tipo B"&amp;IF(MID(C1832,3,3)="220","C",IF(MID(C1832,3,3)="138","S",""))&amp;IF(MID(C1832,10,1)="D",2,1)&amp;RIGHT(C1832,2)</f>
        <v>Torre de ángulo mayor tipo B1 (65°)Tipo B1±0</v>
      </c>
      <c r="E1832" s="140" t="s">
        <v>5072</v>
      </c>
      <c r="F1832" s="141">
        <v>0</v>
      </c>
      <c r="G1832" s="142">
        <f>VLOOKUP(C1832,'[8]Resumen Peso'!$B$1:$D$65536,3,0)*$C$14</f>
        <v>12423.369085382617</v>
      </c>
      <c r="H1832" s="148"/>
      <c r="I1832" s="144"/>
      <c r="J1832" s="111">
        <f>+VLOOKUP(C1832,'[8]Resumen Peso'!$B$1:$D$65536,3,0)</f>
        <v>7713.5368051397372</v>
      </c>
      <c r="N1832" s="118"/>
      <c r="O1832" s="118"/>
      <c r="P1832" s="118"/>
      <c r="Q1832" s="118"/>
      <c r="R1832" s="118"/>
    </row>
    <row r="1833" spans="1:18" x14ac:dyDescent="0.2">
      <c r="A1833" s="114"/>
      <c r="B1833" s="139">
        <f t="shared" si="28"/>
        <v>1817</v>
      </c>
      <c r="C1833" s="115" t="s">
        <v>6888</v>
      </c>
      <c r="D1833" s="112" t="str">
        <f>+"Torre de ángulo mayor tipo B"&amp;IF(MID(C1833,3,3)="220","C",IF(MID(C1833,3,3)="138","S",""))&amp;IF(MID(C1833,10,1)="D",2,1)&amp;" (65°)Tipo B"&amp;IF(MID(C1833,3,3)="220","C",IF(MID(C1833,3,3)="138","S",""))&amp;IF(MID(C1833,10,1)="D",2,1)&amp;RIGHT(C1833,2)</f>
        <v>Torre de ángulo mayor tipo B1 (65°)Tipo B1+3</v>
      </c>
      <c r="E1833" s="140" t="s">
        <v>5072</v>
      </c>
      <c r="F1833" s="141">
        <v>0</v>
      </c>
      <c r="G1833" s="142">
        <f>VLOOKUP(C1833,'[8]Resumen Peso'!$B$1:$D$65536,3,0)*$C$14</f>
        <v>13914.173375628534</v>
      </c>
      <c r="H1833" s="148"/>
      <c r="I1833" s="144"/>
      <c r="J1833" s="111">
        <f>+VLOOKUP(C1833,'[8]Resumen Peso'!$B$1:$D$65536,3,0)</f>
        <v>8639.1612217565071</v>
      </c>
      <c r="N1833" s="118"/>
      <c r="O1833" s="118"/>
      <c r="P1833" s="118"/>
      <c r="Q1833" s="118"/>
      <c r="R1833" s="118"/>
    </row>
    <row r="1834" spans="1:18" x14ac:dyDescent="0.2">
      <c r="A1834" s="114"/>
      <c r="B1834" s="139">
        <f t="shared" si="28"/>
        <v>1818</v>
      </c>
      <c r="C1834" s="115" t="s">
        <v>6889</v>
      </c>
      <c r="D1834" s="112" t="str">
        <f>+"Torre de anclaje, retención intermedia y terminal (15°) Tipo R"&amp;IF(MID(C1834,3,3)="220","C",IF(MID(C1834,3,3)="138","S",""))&amp;IF(MID(C1834,10,1)="D",2,1)&amp;RIGHT(C1834,2)</f>
        <v>Torre de anclaje, retención intermedia y terminal (15°) Tipo R1-3</v>
      </c>
      <c r="E1834" s="140" t="s">
        <v>5072</v>
      </c>
      <c r="F1834" s="141">
        <v>0</v>
      </c>
      <c r="G1834" s="142">
        <f>VLOOKUP(C1834,'[8]Resumen Peso'!$B$1:$D$65536,3,0)*$C$14</f>
        <v>14364.309307699199</v>
      </c>
      <c r="H1834" s="148"/>
      <c r="I1834" s="144"/>
      <c r="J1834" s="111">
        <f>+VLOOKUP(C1834,'[8]Resumen Peso'!$B$1:$D$65536,3,0)</f>
        <v>8918.6458008171339</v>
      </c>
      <c r="N1834" s="118"/>
      <c r="O1834" s="118"/>
      <c r="P1834" s="118"/>
      <c r="Q1834" s="118"/>
      <c r="R1834" s="118"/>
    </row>
    <row r="1835" spans="1:18" x14ac:dyDescent="0.2">
      <c r="A1835" s="114"/>
      <c r="B1835" s="139">
        <f t="shared" si="28"/>
        <v>1819</v>
      </c>
      <c r="C1835" s="115" t="s">
        <v>6890</v>
      </c>
      <c r="D1835" s="112" t="str">
        <f>+"Torre de anclaje, retención intermedia y terminal (15°) Tipo R"&amp;IF(MID(C1835,3,3)="220","C",IF(MID(C1835,3,3)="138","S",""))&amp;IF(MID(C1835,10,1)="D",2,1)&amp;RIGHT(C1835,2)</f>
        <v>Torre de anclaje, retención intermedia y terminal (15°) Tipo R1±0</v>
      </c>
      <c r="E1835" s="140" t="s">
        <v>5072</v>
      </c>
      <c r="F1835" s="141">
        <v>0</v>
      </c>
      <c r="G1835" s="142">
        <f>VLOOKUP(C1835,'[8]Resumen Peso'!$B$1:$D$65536,3,0)*$C$14</f>
        <v>16013.722751058192</v>
      </c>
      <c r="H1835" s="148"/>
      <c r="I1835" s="144"/>
      <c r="J1835" s="111">
        <f>+VLOOKUP(C1835,'[8]Resumen Peso'!$B$1:$D$65536,3,0)</f>
        <v>9942.7489418251207</v>
      </c>
      <c r="N1835" s="118"/>
      <c r="O1835" s="118"/>
      <c r="P1835" s="118"/>
      <c r="Q1835" s="118"/>
      <c r="R1835" s="118"/>
    </row>
    <row r="1836" spans="1:18" x14ac:dyDescent="0.2">
      <c r="A1836" s="114"/>
      <c r="B1836" s="139">
        <f t="shared" si="28"/>
        <v>1820</v>
      </c>
      <c r="C1836" s="115" t="s">
        <v>6891</v>
      </c>
      <c r="D1836" s="112" t="str">
        <f>+"Torre de anclaje, retención intermedia y terminal (15°) Tipo R"&amp;IF(MID(C1836,3,3)="220","C",IF(MID(C1836,3,3)="138","S",""))&amp;IF(MID(C1836,10,1)="D",2,1)&amp;RIGHT(C1836,2)</f>
        <v>Torre de anclaje, retención intermedia y terminal (15°) Tipo R1+3</v>
      </c>
      <c r="E1836" s="140" t="s">
        <v>5072</v>
      </c>
      <c r="F1836" s="141">
        <v>0</v>
      </c>
      <c r="G1836" s="142">
        <f>VLOOKUP(C1836,'[8]Resumen Peso'!$B$1:$D$65536,3,0)*$C$14</f>
        <v>17663.136194417184</v>
      </c>
      <c r="H1836" s="148"/>
      <c r="I1836" s="144"/>
      <c r="J1836" s="111">
        <f>+VLOOKUP(C1836,'[8]Resumen Peso'!$B$1:$D$65536,3,0)</f>
        <v>10966.852082833107</v>
      </c>
      <c r="N1836" s="118"/>
      <c r="O1836" s="118"/>
      <c r="P1836" s="118"/>
      <c r="Q1836" s="118"/>
      <c r="R1836" s="118"/>
    </row>
    <row r="1837" spans="1:18" x14ac:dyDescent="0.2">
      <c r="A1837" s="114"/>
      <c r="B1837" s="139">
        <f t="shared" si="28"/>
        <v>1821</v>
      </c>
      <c r="C1837" s="115" t="s">
        <v>6892</v>
      </c>
      <c r="D1837" s="112" t="str">
        <f>+"Torre de suspensión tipo S"&amp;IF(MID(C1837,3,3)="220","C",IF(MID(C1837,3,3)="138","S",""))&amp;IF(MID(C1837,10,1)="D",2,1)&amp;" (5°)Tipo S"&amp;IF(MID(C1837,3,3)="220","C",IF(MID(C1837,3,3)="138","S",""))&amp;IF(MID(C1837,10,1)="D",2,1)&amp;RIGHT(C1837,2)</f>
        <v>Torre de suspensión tipo S1 (5°)Tipo S1-6</v>
      </c>
      <c r="E1837" s="140" t="s">
        <v>5072</v>
      </c>
      <c r="F1837" s="141">
        <v>0</v>
      </c>
      <c r="G1837" s="142">
        <f>VLOOKUP(C1837,'[8]Resumen Peso'!$B$1:$D$65536,3,0)*$C$14</f>
        <v>4811.7393102935303</v>
      </c>
      <c r="H1837" s="148"/>
      <c r="I1837" s="144"/>
      <c r="J1837" s="111">
        <f>+VLOOKUP(C1837,'[8]Resumen Peso'!$B$1:$D$65536,3,0)</f>
        <v>2987.5574018288735</v>
      </c>
      <c r="N1837" s="118"/>
      <c r="O1837" s="118"/>
      <c r="P1837" s="118"/>
      <c r="Q1837" s="118"/>
      <c r="R1837" s="118"/>
    </row>
    <row r="1838" spans="1:18" x14ac:dyDescent="0.2">
      <c r="A1838" s="114"/>
      <c r="B1838" s="139">
        <f t="shared" si="28"/>
        <v>1822</v>
      </c>
      <c r="C1838" s="115" t="s">
        <v>6893</v>
      </c>
      <c r="D1838" s="112" t="str">
        <f>+"Torre de suspensión tipo S"&amp;IF(MID(C1838,3,3)="220","C",IF(MID(C1838,3,3)="138","S",""))&amp;IF(MID(C1838,10,1)="D",2,1)&amp;" (5°)Tipo S"&amp;IF(MID(C1838,3,3)="220","C",IF(MID(C1838,3,3)="138","S",""))&amp;IF(MID(C1838,10,1)="D",2,1)&amp;RIGHT(C1838,2)</f>
        <v>Torre de suspensión tipo S1 (5°)Tipo S1-3</v>
      </c>
      <c r="E1838" s="140" t="s">
        <v>5072</v>
      </c>
      <c r="F1838" s="141">
        <v>0</v>
      </c>
      <c r="G1838" s="142">
        <f>VLOOKUP(C1838,'[8]Resumen Peso'!$B$1:$D$65536,3,0)*$C$14</f>
        <v>5505.3233550205259</v>
      </c>
      <c r="H1838" s="148"/>
      <c r="I1838" s="144"/>
      <c r="J1838" s="111">
        <f>+VLOOKUP(C1838,'[8]Resumen Peso'!$B$1:$D$65536,3,0)</f>
        <v>3418.1963065969994</v>
      </c>
      <c r="N1838" s="118"/>
      <c r="O1838" s="118"/>
      <c r="P1838" s="118"/>
      <c r="Q1838" s="118"/>
      <c r="R1838" s="118"/>
    </row>
    <row r="1839" spans="1:18" x14ac:dyDescent="0.2">
      <c r="A1839" s="114"/>
      <c r="B1839" s="139">
        <f t="shared" si="28"/>
        <v>1823</v>
      </c>
      <c r="C1839" s="115" t="s">
        <v>6894</v>
      </c>
      <c r="D1839" s="112" t="str">
        <f>+"Torre de suspensión tipo S"&amp;IF(MID(C1839,3,3)="220","C",IF(MID(C1839,3,3)="138","S",""))&amp;IF(MID(C1839,10,1)="D",2,1)&amp;" (5°)Tipo S"&amp;IF(MID(C1839,3,3)="220","C",IF(MID(C1839,3,3)="138","S",""))&amp;IF(MID(C1839,10,1)="D",2,1)&amp;RIGHT(C1839,2)</f>
        <v>Torre de suspensión tipo S1 (5°)Tipo S1±0</v>
      </c>
      <c r="E1839" s="140" t="s">
        <v>5072</v>
      </c>
      <c r="F1839" s="141">
        <v>0</v>
      </c>
      <c r="G1839" s="142">
        <f>VLOOKUP(C1839,'[8]Resumen Peso'!$B$1:$D$65536,3,0)*$C$14</f>
        <v>6192.7146850624586</v>
      </c>
      <c r="H1839" s="148"/>
      <c r="I1839" s="144"/>
      <c r="J1839" s="111">
        <f>+VLOOKUP(C1839,'[8]Resumen Peso'!$B$1:$D$65536,3,0)</f>
        <v>3844.9902211439812</v>
      </c>
      <c r="N1839" s="118"/>
      <c r="O1839" s="118"/>
      <c r="P1839" s="118"/>
      <c r="Q1839" s="118"/>
      <c r="R1839" s="118"/>
    </row>
    <row r="1840" spans="1:18" x14ac:dyDescent="0.2">
      <c r="A1840" s="114"/>
      <c r="B1840" s="139">
        <f t="shared" si="28"/>
        <v>1824</v>
      </c>
      <c r="C1840" s="115" t="s">
        <v>6895</v>
      </c>
      <c r="D1840" s="112" t="str">
        <f>+"Torre de suspensión tipo S"&amp;IF(MID(C1840,3,3)="220","C",IF(MID(C1840,3,3)="138","S",""))&amp;IF(MID(C1840,10,1)="D",2,1)&amp;" (5°)Tipo S"&amp;IF(MID(C1840,3,3)="220","C",IF(MID(C1840,3,3)="138","S",""))&amp;IF(MID(C1840,10,1)="D",2,1)&amp;RIGHT(C1840,2)</f>
        <v>Torre de suspensión tipo S1 (5°)Tipo S1+3</v>
      </c>
      <c r="E1840" s="140" t="s">
        <v>5072</v>
      </c>
      <c r="F1840" s="141">
        <v>0</v>
      </c>
      <c r="G1840" s="142">
        <f>VLOOKUP(C1840,'[8]Resumen Peso'!$B$1:$D$65536,3,0)*$C$14</f>
        <v>6873.91330041933</v>
      </c>
      <c r="H1840" s="148"/>
      <c r="I1840" s="144"/>
      <c r="J1840" s="111">
        <f>+VLOOKUP(C1840,'[8]Resumen Peso'!$B$1:$D$65536,3,0)</f>
        <v>4267.9391454698198</v>
      </c>
      <c r="N1840" s="118"/>
      <c r="O1840" s="118"/>
      <c r="P1840" s="118"/>
      <c r="Q1840" s="118"/>
      <c r="R1840" s="118"/>
    </row>
    <row r="1841" spans="1:18" x14ac:dyDescent="0.2">
      <c r="A1841" s="114"/>
      <c r="B1841" s="139">
        <f t="shared" si="28"/>
        <v>1825</v>
      </c>
      <c r="C1841" s="115" t="s">
        <v>6896</v>
      </c>
      <c r="D1841" s="112" t="str">
        <f>+"Torre de suspensión tipo S"&amp;IF(MID(C1841,3,3)="220","C",IF(MID(C1841,3,3)="138","S",""))&amp;IF(MID(C1841,10,1)="D",2,1)&amp;" (5°)Tipo S"&amp;IF(MID(C1841,3,3)="220","C",IF(MID(C1841,3,3)="138","S",""))&amp;IF(MID(C1841,10,1)="D",2,1)&amp;RIGHT(C1841,2)</f>
        <v>Torre de suspensión tipo S1 (5°)Tipo S1+6</v>
      </c>
      <c r="E1841" s="140" t="s">
        <v>5072</v>
      </c>
      <c r="F1841" s="141">
        <v>0</v>
      </c>
      <c r="G1841" s="142">
        <f>VLOOKUP(C1841,'[8]Resumen Peso'!$B$1:$D$65536,3,0)*$C$14</f>
        <v>7555.1119157761996</v>
      </c>
      <c r="H1841" s="148"/>
      <c r="I1841" s="144"/>
      <c r="J1841" s="111">
        <f>+VLOOKUP(C1841,'[8]Resumen Peso'!$B$1:$D$65536,3,0)</f>
        <v>4690.8880697956574</v>
      </c>
      <c r="N1841" s="118"/>
      <c r="O1841" s="118"/>
      <c r="P1841" s="118"/>
      <c r="Q1841" s="118"/>
      <c r="R1841" s="118"/>
    </row>
    <row r="1842" spans="1:18" x14ac:dyDescent="0.2">
      <c r="A1842" s="114"/>
      <c r="B1842" s="139">
        <f t="shared" si="28"/>
        <v>1826</v>
      </c>
      <c r="C1842" s="115" t="s">
        <v>6897</v>
      </c>
      <c r="D1842" s="112" t="str">
        <f>+"Torre de ángulo menor tipo A"&amp;IF(MID(C1842,3,3)="220","C",IF(MID(C1842,3,3)="138","S",""))&amp;IF(MID(C1842,10,1)="D",2,1)&amp;" (30°)Tipo A"&amp;IF(MID(C1842,3,3)="220","C",IF(MID(C1842,3,3)="138","S",""))&amp;IF(MID(C1842,10,1)="D",2,1)&amp;RIGHT(C1842,2)</f>
        <v>Torre de ángulo menor tipo A1 (30°)Tipo A1-3</v>
      </c>
      <c r="E1842" s="140" t="s">
        <v>5072</v>
      </c>
      <c r="F1842" s="141">
        <v>0</v>
      </c>
      <c r="G1842" s="142">
        <f>VLOOKUP(C1842,'[8]Resumen Peso'!$B$1:$D$65536,3,0)*$C$14</f>
        <v>8469.8873436242557</v>
      </c>
      <c r="H1842" s="148"/>
      <c r="I1842" s="144"/>
      <c r="J1842" s="111">
        <f>+VLOOKUP(C1842,'[8]Resumen Peso'!$B$1:$D$65536,3,0)</f>
        <v>5258.8623352826035</v>
      </c>
      <c r="N1842" s="118"/>
      <c r="O1842" s="118"/>
      <c r="P1842" s="118"/>
      <c r="Q1842" s="118"/>
      <c r="R1842" s="118"/>
    </row>
    <row r="1843" spans="1:18" x14ac:dyDescent="0.2">
      <c r="A1843" s="114"/>
      <c r="B1843" s="139">
        <f t="shared" si="28"/>
        <v>1827</v>
      </c>
      <c r="C1843" s="115" t="s">
        <v>6898</v>
      </c>
      <c r="D1843" s="112" t="str">
        <f>+"Torre de ángulo menor tipo A"&amp;IF(MID(C1843,3,3)="220","C",IF(MID(C1843,3,3)="138","S",""))&amp;IF(MID(C1843,10,1)="D",2,1)&amp;" (30°)Tipo A"&amp;IF(MID(C1843,3,3)="220","C",IF(MID(C1843,3,3)="138","S",""))&amp;IF(MID(C1843,10,1)="D",2,1)&amp;RIGHT(C1843,2)</f>
        <v>Torre de ángulo menor tipo A1 (30°)Tipo A1±0</v>
      </c>
      <c r="E1843" s="140" t="s">
        <v>5072</v>
      </c>
      <c r="F1843" s="141">
        <v>0</v>
      </c>
      <c r="G1843" s="142">
        <f>VLOOKUP(C1843,'[8]Resumen Peso'!$B$1:$D$65536,3,0)*$C$14</f>
        <v>9400.5408919248111</v>
      </c>
      <c r="H1843" s="148"/>
      <c r="I1843" s="144"/>
      <c r="J1843" s="111">
        <f>+VLOOKUP(C1843,'[8]Resumen Peso'!$B$1:$D$65536,3,0)</f>
        <v>5836.6951556965632</v>
      </c>
      <c r="N1843" s="118"/>
      <c r="O1843" s="118"/>
      <c r="P1843" s="118"/>
      <c r="Q1843" s="118"/>
      <c r="R1843" s="118"/>
    </row>
    <row r="1844" spans="1:18" x14ac:dyDescent="0.2">
      <c r="A1844" s="114"/>
      <c r="B1844" s="139">
        <f t="shared" si="28"/>
        <v>1828</v>
      </c>
      <c r="C1844" s="115" t="s">
        <v>6899</v>
      </c>
      <c r="D1844" s="112" t="str">
        <f>+"Torre de ángulo menor tipo A"&amp;IF(MID(C1844,3,3)="220","C",IF(MID(C1844,3,3)="138","S",""))&amp;IF(MID(C1844,10,1)="D",2,1)&amp;" (30°)Tipo A"&amp;IF(MID(C1844,3,3)="220","C",IF(MID(C1844,3,3)="138","S",""))&amp;IF(MID(C1844,10,1)="D",2,1)&amp;RIGHT(C1844,2)</f>
        <v>Torre de ángulo menor tipo A1 (30°)Tipo A1+3</v>
      </c>
      <c r="E1844" s="140" t="s">
        <v>5072</v>
      </c>
      <c r="F1844" s="141">
        <v>0</v>
      </c>
      <c r="G1844" s="142">
        <f>VLOOKUP(C1844,'[8]Resumen Peso'!$B$1:$D$65536,3,0)*$C$14</f>
        <v>10331.194440225367</v>
      </c>
      <c r="H1844" s="148"/>
      <c r="I1844" s="144"/>
      <c r="J1844" s="111">
        <f>+VLOOKUP(C1844,'[8]Resumen Peso'!$B$1:$D$65536,3,0)</f>
        <v>6414.527976110523</v>
      </c>
      <c r="N1844" s="118"/>
      <c r="O1844" s="118"/>
      <c r="P1844" s="118"/>
      <c r="Q1844" s="118"/>
      <c r="R1844" s="118"/>
    </row>
    <row r="1845" spans="1:18" x14ac:dyDescent="0.2">
      <c r="A1845" s="114"/>
      <c r="B1845" s="139">
        <f t="shared" si="28"/>
        <v>1829</v>
      </c>
      <c r="C1845" s="115" t="s">
        <v>6900</v>
      </c>
      <c r="D1845" s="112" t="str">
        <f>+"Torre de ángulo mayor tipo B"&amp;IF(MID(C1845,3,3)="220","C",IF(MID(C1845,3,3)="138","S",""))&amp;IF(MID(C1845,10,1)="D",2,1)&amp;" (65°)Tipo B"&amp;IF(MID(C1845,3,3)="220","C",IF(MID(C1845,3,3)="138","S",""))&amp;IF(MID(C1845,10,1)="D",2,1)&amp;RIGHT(C1845,2)</f>
        <v>Torre de ángulo mayor tipo B1 (65°)Tipo B1-3</v>
      </c>
      <c r="E1845" s="140" t="s">
        <v>5072</v>
      </c>
      <c r="F1845" s="141">
        <v>0</v>
      </c>
      <c r="G1845" s="142">
        <f>VLOOKUP(C1845,'[8]Resumen Peso'!$B$1:$D$65536,3,0)*$C$14</f>
        <v>11430.042466164243</v>
      </c>
      <c r="H1845" s="148"/>
      <c r="I1845" s="144"/>
      <c r="J1845" s="111">
        <f>+VLOOKUP(C1845,'[8]Resumen Peso'!$B$1:$D$65536,3,0)</f>
        <v>7096.7909462502057</v>
      </c>
      <c r="N1845" s="118"/>
      <c r="O1845" s="118"/>
      <c r="P1845" s="118"/>
      <c r="Q1845" s="118"/>
      <c r="R1845" s="118"/>
    </row>
    <row r="1846" spans="1:18" x14ac:dyDescent="0.2">
      <c r="A1846" s="114"/>
      <c r="B1846" s="139">
        <f t="shared" si="28"/>
        <v>1830</v>
      </c>
      <c r="C1846" s="115" t="s">
        <v>6901</v>
      </c>
      <c r="D1846" s="112" t="str">
        <f>+"Torre de ángulo mayor tipo B"&amp;IF(MID(C1846,3,3)="220","C",IF(MID(C1846,3,3)="138","S",""))&amp;IF(MID(C1846,10,1)="D",2,1)&amp;" (65°)Tipo B"&amp;IF(MID(C1846,3,3)="220","C",IF(MID(C1846,3,3)="138","S",""))&amp;IF(MID(C1846,10,1)="D",2,1)&amp;RIGHT(C1846,2)</f>
        <v>Torre de ángulo mayor tipo B1 (65°)Tipo B1±0</v>
      </c>
      <c r="E1846" s="140" t="s">
        <v>5072</v>
      </c>
      <c r="F1846" s="141">
        <v>0</v>
      </c>
      <c r="G1846" s="142">
        <f>VLOOKUP(C1846,'[8]Resumen Peso'!$B$1:$D$65536,3,0)*$C$14</f>
        <v>12728.332367666195</v>
      </c>
      <c r="H1846" s="148"/>
      <c r="I1846" s="144"/>
      <c r="J1846" s="111">
        <f>+VLOOKUP(C1846,'[8]Resumen Peso'!$B$1:$D$65536,3,0)</f>
        <v>7902.885240813147</v>
      </c>
      <c r="N1846" s="118"/>
      <c r="O1846" s="118"/>
      <c r="P1846" s="118"/>
      <c r="Q1846" s="118"/>
      <c r="R1846" s="118"/>
    </row>
    <row r="1847" spans="1:18" x14ac:dyDescent="0.2">
      <c r="A1847" s="114"/>
      <c r="B1847" s="139">
        <f t="shared" si="28"/>
        <v>1831</v>
      </c>
      <c r="C1847" s="115" t="s">
        <v>6902</v>
      </c>
      <c r="D1847" s="112" t="str">
        <f>+"Torre de ángulo mayor tipo B"&amp;IF(MID(C1847,3,3)="220","C",IF(MID(C1847,3,3)="138","S",""))&amp;IF(MID(C1847,10,1)="D",2,1)&amp;" (65°)Tipo B"&amp;IF(MID(C1847,3,3)="220","C",IF(MID(C1847,3,3)="138","S",""))&amp;IF(MID(C1847,10,1)="D",2,1)&amp;RIGHT(C1847,2)</f>
        <v>Torre de ángulo mayor tipo B1 (65°)Tipo B1+3</v>
      </c>
      <c r="E1847" s="140" t="s">
        <v>5072</v>
      </c>
      <c r="F1847" s="141">
        <v>0</v>
      </c>
      <c r="G1847" s="142">
        <f>VLOOKUP(C1847,'[8]Resumen Peso'!$B$1:$D$65536,3,0)*$C$14</f>
        <v>14255.732251786139</v>
      </c>
      <c r="H1847" s="148"/>
      <c r="I1847" s="144"/>
      <c r="J1847" s="111">
        <f>+VLOOKUP(C1847,'[8]Resumen Peso'!$B$1:$D$65536,3,0)</f>
        <v>8851.2314697107249</v>
      </c>
      <c r="N1847" s="118"/>
      <c r="O1847" s="118"/>
      <c r="P1847" s="118"/>
      <c r="Q1847" s="118"/>
      <c r="R1847" s="118"/>
    </row>
    <row r="1848" spans="1:18" x14ac:dyDescent="0.2">
      <c r="A1848" s="114"/>
      <c r="B1848" s="139">
        <f t="shared" si="28"/>
        <v>1832</v>
      </c>
      <c r="C1848" s="115" t="s">
        <v>6903</v>
      </c>
      <c r="D1848" s="112" t="str">
        <f>+"Torre de anclaje, retención intermedia y terminal (15°) Tipo R"&amp;IF(MID(C1848,3,3)="220","C",IF(MID(C1848,3,3)="138","S",""))&amp;IF(MID(C1848,10,1)="D",2,1)&amp;RIGHT(C1848,2)</f>
        <v>Torre de anclaje, retención intermedia y terminal (15°) Tipo R1-3</v>
      </c>
      <c r="E1848" s="140" t="s">
        <v>5072</v>
      </c>
      <c r="F1848" s="141">
        <v>0</v>
      </c>
      <c r="G1848" s="142">
        <f>VLOOKUP(C1848,'[8]Resumen Peso'!$B$1:$D$65536,3,0)*$C$14</f>
        <v>14716.917918463789</v>
      </c>
      <c r="H1848" s="148"/>
      <c r="I1848" s="144"/>
      <c r="J1848" s="111">
        <f>+VLOOKUP(C1848,'[8]Resumen Peso'!$B$1:$D$65536,3,0)</f>
        <v>9137.5767106411076</v>
      </c>
      <c r="N1848" s="118"/>
      <c r="O1848" s="118"/>
      <c r="P1848" s="118"/>
      <c r="Q1848" s="118"/>
      <c r="R1848" s="118"/>
    </row>
    <row r="1849" spans="1:18" x14ac:dyDescent="0.2">
      <c r="A1849" s="114"/>
      <c r="B1849" s="139">
        <f t="shared" si="28"/>
        <v>1833</v>
      </c>
      <c r="C1849" s="115" t="s">
        <v>6904</v>
      </c>
      <c r="D1849" s="112" t="str">
        <f>+"Torre de anclaje, retención intermedia y terminal (15°) Tipo R"&amp;IF(MID(C1849,3,3)="220","C",IF(MID(C1849,3,3)="138","S",""))&amp;IF(MID(C1849,10,1)="D",2,1)&amp;RIGHT(C1849,2)</f>
        <v>Torre de anclaje, retención intermedia y terminal (15°) Tipo R1±0</v>
      </c>
      <c r="E1849" s="140" t="s">
        <v>5072</v>
      </c>
      <c r="F1849" s="141">
        <v>0</v>
      </c>
      <c r="G1849" s="142">
        <f>VLOOKUP(C1849,'[8]Resumen Peso'!$B$1:$D$65536,3,0)*$C$14</f>
        <v>16406.820421921726</v>
      </c>
      <c r="H1849" s="148"/>
      <c r="I1849" s="144"/>
      <c r="J1849" s="111">
        <f>+VLOOKUP(C1849,'[8]Resumen Peso'!$B$1:$D$65536,3,0)</f>
        <v>10186.819075408146</v>
      </c>
      <c r="N1849" s="118"/>
      <c r="O1849" s="118"/>
      <c r="P1849" s="118"/>
      <c r="Q1849" s="118"/>
      <c r="R1849" s="118"/>
    </row>
    <row r="1850" spans="1:18" x14ac:dyDescent="0.2">
      <c r="A1850" s="114"/>
      <c r="B1850" s="139">
        <f t="shared" si="28"/>
        <v>1834</v>
      </c>
      <c r="C1850" s="115" t="s">
        <v>6905</v>
      </c>
      <c r="D1850" s="112" t="str">
        <f>+"Torre de anclaje, retención intermedia y terminal (15°) Tipo R"&amp;IF(MID(C1850,3,3)="220","C",IF(MID(C1850,3,3)="138","S",""))&amp;IF(MID(C1850,10,1)="D",2,1)&amp;RIGHT(C1850,2)</f>
        <v>Torre de anclaje, retención intermedia y terminal (15°) Tipo R1+3</v>
      </c>
      <c r="E1850" s="140" t="s">
        <v>5072</v>
      </c>
      <c r="F1850" s="141">
        <v>0</v>
      </c>
      <c r="G1850" s="142">
        <f>VLOOKUP(C1850,'[8]Resumen Peso'!$B$1:$D$65536,3,0)*$C$14</f>
        <v>18096.722925379661</v>
      </c>
      <c r="H1850" s="148"/>
      <c r="I1850" s="144"/>
      <c r="J1850" s="111">
        <f>+VLOOKUP(C1850,'[8]Resumen Peso'!$B$1:$D$65536,3,0)</f>
        <v>11236.061440175185</v>
      </c>
      <c r="N1850" s="118"/>
      <c r="O1850" s="118"/>
      <c r="P1850" s="118"/>
      <c r="Q1850" s="118"/>
      <c r="R1850" s="118"/>
    </row>
    <row r="1851" spans="1:18" x14ac:dyDescent="0.2">
      <c r="A1851" s="114"/>
      <c r="B1851" s="139">
        <f t="shared" si="28"/>
        <v>1835</v>
      </c>
      <c r="C1851" s="115" t="s">
        <v>6906</v>
      </c>
      <c r="D1851" s="112" t="str">
        <f>+"Torre de suspensión tipo S"&amp;IF(MID(C1851,3,3)="220","C",IF(MID(C1851,3,3)="138","S",""))&amp;IF(MID(C1851,10,1)="D",2,1)&amp;" (5°)Tipo S"&amp;IF(MID(C1851,3,3)="220","C",IF(MID(C1851,3,3)="138","S",""))&amp;IF(MID(C1851,10,1)="D",2,1)&amp;RIGHT(C1851,2)</f>
        <v>Torre de suspensión tipo S1 (5°)Tipo S1-6</v>
      </c>
      <c r="E1851" s="140" t="s">
        <v>5072</v>
      </c>
      <c r="F1851" s="141">
        <v>0</v>
      </c>
      <c r="G1851" s="142">
        <f>VLOOKUP(C1851,'[8]Resumen Peso'!$B$1:$D$65536,3,0)*$C$14</f>
        <v>4154.5768400755278</v>
      </c>
      <c r="H1851" s="148"/>
      <c r="I1851" s="144"/>
      <c r="J1851" s="111">
        <f>+VLOOKUP(C1851,'[8]Resumen Peso'!$B$1:$D$65536,3,0)</f>
        <v>2579.5322625816329</v>
      </c>
      <c r="N1851" s="118"/>
      <c r="O1851" s="118"/>
      <c r="P1851" s="118"/>
      <c r="Q1851" s="118"/>
      <c r="R1851" s="118"/>
    </row>
    <row r="1852" spans="1:18" x14ac:dyDescent="0.2">
      <c r="A1852" s="114"/>
      <c r="B1852" s="139">
        <f t="shared" si="28"/>
        <v>1836</v>
      </c>
      <c r="C1852" s="115" t="s">
        <v>6907</v>
      </c>
      <c r="D1852" s="112" t="str">
        <f>+"Torre de suspensión tipo S"&amp;IF(MID(C1852,3,3)="220","C",IF(MID(C1852,3,3)="138","S",""))&amp;IF(MID(C1852,10,1)="D",2,1)&amp;" (5°)Tipo S"&amp;IF(MID(C1852,3,3)="220","C",IF(MID(C1852,3,3)="138","S",""))&amp;IF(MID(C1852,10,1)="D",2,1)&amp;RIGHT(C1852,2)</f>
        <v>Torre de suspensión tipo S1 (5°)Tipo S1-3</v>
      </c>
      <c r="E1852" s="140" t="s">
        <v>5072</v>
      </c>
      <c r="F1852" s="141">
        <v>0</v>
      </c>
      <c r="G1852" s="142">
        <f>VLOOKUP(C1852,'[8]Resumen Peso'!$B$1:$D$65536,3,0)*$C$14</f>
        <v>4753.4347629692975</v>
      </c>
      <c r="H1852" s="148"/>
      <c r="I1852" s="144"/>
      <c r="J1852" s="111">
        <f>+VLOOKUP(C1852,'[8]Resumen Peso'!$B$1:$D$65536,3,0)</f>
        <v>2951.35673286367</v>
      </c>
      <c r="N1852" s="118"/>
      <c r="O1852" s="118"/>
      <c r="P1852" s="118"/>
      <c r="Q1852" s="118"/>
      <c r="R1852" s="118"/>
    </row>
    <row r="1853" spans="1:18" x14ac:dyDescent="0.2">
      <c r="A1853" s="114"/>
      <c r="B1853" s="139">
        <f t="shared" si="28"/>
        <v>1837</v>
      </c>
      <c r="C1853" s="115" t="s">
        <v>6908</v>
      </c>
      <c r="D1853" s="112" t="str">
        <f>+"Torre de suspensión tipo S"&amp;IF(MID(C1853,3,3)="220","C",IF(MID(C1853,3,3)="138","S",""))&amp;IF(MID(C1853,10,1)="D",2,1)&amp;" (5°)Tipo S"&amp;IF(MID(C1853,3,3)="220","C",IF(MID(C1853,3,3)="138","S",""))&amp;IF(MID(C1853,10,1)="D",2,1)&amp;RIGHT(C1853,2)</f>
        <v>Torre de suspensión tipo S1 (5°)Tipo S1±0</v>
      </c>
      <c r="E1853" s="140" t="s">
        <v>5072</v>
      </c>
      <c r="F1853" s="141">
        <v>0</v>
      </c>
      <c r="G1853" s="142">
        <f>VLOOKUP(C1853,'[8]Resumen Peso'!$B$1:$D$65536,3,0)*$C$14</f>
        <v>5346.9457401229438</v>
      </c>
      <c r="H1853" s="148"/>
      <c r="I1853" s="144"/>
      <c r="J1853" s="111">
        <f>+VLOOKUP(C1853,'[8]Resumen Peso'!$B$1:$D$65536,3,0)</f>
        <v>3319.8613418039031</v>
      </c>
      <c r="N1853" s="118"/>
      <c r="O1853" s="118"/>
      <c r="P1853" s="118"/>
      <c r="Q1853" s="118"/>
      <c r="R1853" s="118"/>
    </row>
    <row r="1854" spans="1:18" x14ac:dyDescent="0.2">
      <c r="A1854" s="114"/>
      <c r="B1854" s="139">
        <f t="shared" si="28"/>
        <v>1838</v>
      </c>
      <c r="C1854" s="115" t="s">
        <v>6909</v>
      </c>
      <c r="D1854" s="112" t="str">
        <f>+"Torre de suspensión tipo S"&amp;IF(MID(C1854,3,3)="220","C",IF(MID(C1854,3,3)="138","S",""))&amp;IF(MID(C1854,10,1)="D",2,1)&amp;" (5°)Tipo S"&amp;IF(MID(C1854,3,3)="220","C",IF(MID(C1854,3,3)="138","S",""))&amp;IF(MID(C1854,10,1)="D",2,1)&amp;RIGHT(C1854,2)</f>
        <v>Torre de suspensión tipo S1 (5°)Tipo S1+3</v>
      </c>
      <c r="E1854" s="140" t="s">
        <v>5072</v>
      </c>
      <c r="F1854" s="141">
        <v>0</v>
      </c>
      <c r="G1854" s="142">
        <f>VLOOKUP(C1854,'[8]Resumen Peso'!$B$1:$D$65536,3,0)*$C$14</f>
        <v>5935.1097715364685</v>
      </c>
      <c r="H1854" s="148"/>
      <c r="I1854" s="144"/>
      <c r="J1854" s="111">
        <f>+VLOOKUP(C1854,'[8]Resumen Peso'!$B$1:$D$65536,3,0)</f>
        <v>3685.0460894023327</v>
      </c>
      <c r="N1854" s="118"/>
      <c r="O1854" s="118"/>
      <c r="P1854" s="118"/>
      <c r="Q1854" s="118"/>
      <c r="R1854" s="118"/>
    </row>
    <row r="1855" spans="1:18" x14ac:dyDescent="0.2">
      <c r="A1855" s="114"/>
      <c r="B1855" s="139">
        <f t="shared" si="28"/>
        <v>1839</v>
      </c>
      <c r="C1855" s="115" t="s">
        <v>6910</v>
      </c>
      <c r="D1855" s="112" t="str">
        <f>+"Torre de suspensión tipo S"&amp;IF(MID(C1855,3,3)="220","C",IF(MID(C1855,3,3)="138","S",""))&amp;IF(MID(C1855,10,1)="D",2,1)&amp;" (5°)Tipo S"&amp;IF(MID(C1855,3,3)="220","C",IF(MID(C1855,3,3)="138","S",""))&amp;IF(MID(C1855,10,1)="D",2,1)&amp;RIGHT(C1855,2)</f>
        <v>Torre de suspensión tipo S1 (5°)Tipo S1+6</v>
      </c>
      <c r="E1855" s="140" t="s">
        <v>5072</v>
      </c>
      <c r="F1855" s="141">
        <v>0</v>
      </c>
      <c r="G1855" s="142">
        <f>VLOOKUP(C1855,'[8]Resumen Peso'!$B$1:$D$65536,3,0)*$C$14</f>
        <v>6523.2738029499915</v>
      </c>
      <c r="H1855" s="148"/>
      <c r="I1855" s="144"/>
      <c r="J1855" s="111">
        <f>+VLOOKUP(C1855,'[8]Resumen Peso'!$B$1:$D$65536,3,0)</f>
        <v>4050.2308370007618</v>
      </c>
      <c r="N1855" s="118"/>
      <c r="O1855" s="118"/>
      <c r="P1855" s="118"/>
      <c r="Q1855" s="118"/>
      <c r="R1855" s="118"/>
    </row>
    <row r="1856" spans="1:18" x14ac:dyDescent="0.2">
      <c r="A1856" s="114"/>
      <c r="B1856" s="139">
        <f t="shared" si="28"/>
        <v>1840</v>
      </c>
      <c r="C1856" s="115" t="s">
        <v>6911</v>
      </c>
      <c r="D1856" s="112" t="str">
        <f>+"Torre de ángulo menor tipo A"&amp;IF(MID(C1856,3,3)="220","C",IF(MID(C1856,3,3)="138","S",""))&amp;IF(MID(C1856,10,1)="D",2,1)&amp;" (30°)Tipo A"&amp;IF(MID(C1856,3,3)="220","C",IF(MID(C1856,3,3)="138","S",""))&amp;IF(MID(C1856,10,1)="D",2,1)&amp;RIGHT(C1856,2)</f>
        <v>Torre de ángulo menor tipo A1 (30°)Tipo A1-3</v>
      </c>
      <c r="E1856" s="140" t="s">
        <v>5072</v>
      </c>
      <c r="F1856" s="141">
        <v>0</v>
      </c>
      <c r="G1856" s="142">
        <f>VLOOKUP(C1856,'[8]Resumen Peso'!$B$1:$D$65536,3,0)*$C$14</f>
        <v>7313.1139337894738</v>
      </c>
      <c r="H1856" s="148"/>
      <c r="I1856" s="144"/>
      <c r="J1856" s="111">
        <f>+VLOOKUP(C1856,'[8]Resumen Peso'!$B$1:$D$65536,3,0)</f>
        <v>4540.634114689351</v>
      </c>
      <c r="N1856" s="118"/>
      <c r="O1856" s="118"/>
      <c r="P1856" s="118"/>
      <c r="Q1856" s="118"/>
      <c r="R1856" s="118"/>
    </row>
    <row r="1857" spans="1:18" x14ac:dyDescent="0.2">
      <c r="A1857" s="114"/>
      <c r="B1857" s="139">
        <f t="shared" si="28"/>
        <v>1841</v>
      </c>
      <c r="C1857" s="115" t="s">
        <v>6912</v>
      </c>
      <c r="D1857" s="112" t="str">
        <f>+"Torre de ángulo menor tipo A"&amp;IF(MID(C1857,3,3)="220","C",IF(MID(C1857,3,3)="138","S",""))&amp;IF(MID(C1857,10,1)="D",2,1)&amp;" (30°)Tipo A"&amp;IF(MID(C1857,3,3)="220","C",IF(MID(C1857,3,3)="138","S",""))&amp;IF(MID(C1857,10,1)="D",2,1)&amp;RIGHT(C1857,2)</f>
        <v>Torre de ángulo menor tipo A1 (30°)Tipo A1±0</v>
      </c>
      <c r="E1857" s="140" t="s">
        <v>5072</v>
      </c>
      <c r="F1857" s="141">
        <v>0</v>
      </c>
      <c r="G1857" s="142">
        <f>VLOOKUP(C1857,'[8]Resumen Peso'!$B$1:$D$65536,3,0)*$C$14</f>
        <v>8116.6636335066287</v>
      </c>
      <c r="H1857" s="148"/>
      <c r="I1857" s="144"/>
      <c r="J1857" s="111">
        <f>+VLOOKUP(C1857,'[8]Resumen Peso'!$B$1:$D$65536,3,0)</f>
        <v>5039.5495168583248</v>
      </c>
      <c r="N1857" s="118"/>
      <c r="O1857" s="118"/>
      <c r="P1857" s="118"/>
      <c r="Q1857" s="118"/>
      <c r="R1857" s="118"/>
    </row>
    <row r="1858" spans="1:18" x14ac:dyDescent="0.2">
      <c r="A1858" s="114"/>
      <c r="B1858" s="139">
        <f t="shared" si="28"/>
        <v>1842</v>
      </c>
      <c r="C1858" s="115" t="s">
        <v>6913</v>
      </c>
      <c r="D1858" s="112" t="str">
        <f>+"Torre de ángulo menor tipo A"&amp;IF(MID(C1858,3,3)="220","C",IF(MID(C1858,3,3)="138","S",""))&amp;IF(MID(C1858,10,1)="D",2,1)&amp;" (30°)Tipo A"&amp;IF(MID(C1858,3,3)="220","C",IF(MID(C1858,3,3)="138","S",""))&amp;IF(MID(C1858,10,1)="D",2,1)&amp;RIGHT(C1858,2)</f>
        <v>Torre de ángulo menor tipo A1 (30°)Tipo A1+3</v>
      </c>
      <c r="E1858" s="140" t="s">
        <v>5072</v>
      </c>
      <c r="F1858" s="141">
        <v>0</v>
      </c>
      <c r="G1858" s="142">
        <f>VLOOKUP(C1858,'[8]Resumen Peso'!$B$1:$D$65536,3,0)*$C$14</f>
        <v>8920.2133332237845</v>
      </c>
      <c r="H1858" s="148"/>
      <c r="I1858" s="144"/>
      <c r="J1858" s="111">
        <f>+VLOOKUP(C1858,'[8]Resumen Peso'!$B$1:$D$65536,3,0)</f>
        <v>5538.4649190272985</v>
      </c>
      <c r="N1858" s="118"/>
      <c r="O1858" s="118"/>
      <c r="P1858" s="118"/>
      <c r="Q1858" s="118"/>
      <c r="R1858" s="118"/>
    </row>
    <row r="1859" spans="1:18" x14ac:dyDescent="0.2">
      <c r="A1859" s="114"/>
      <c r="B1859" s="139">
        <f t="shared" si="28"/>
        <v>1843</v>
      </c>
      <c r="C1859" s="115" t="s">
        <v>6914</v>
      </c>
      <c r="D1859" s="112" t="str">
        <f>+"Torre de ángulo mayor tipo B"&amp;IF(MID(C1859,3,3)="220","C",IF(MID(C1859,3,3)="138","S",""))&amp;IF(MID(C1859,10,1)="D",2,1)&amp;" (65°)Tipo B"&amp;IF(MID(C1859,3,3)="220","C",IF(MID(C1859,3,3)="138","S",""))&amp;IF(MID(C1859,10,1)="D",2,1)&amp;RIGHT(C1859,2)</f>
        <v>Torre de ángulo mayor tipo B1 (65°)Tipo B1-3</v>
      </c>
      <c r="E1859" s="140" t="s">
        <v>5072</v>
      </c>
      <c r="F1859" s="141">
        <v>0</v>
      </c>
      <c r="G1859" s="142">
        <f>VLOOKUP(C1859,'[8]Resumen Peso'!$B$1:$D$65536,3,0)*$C$14</f>
        <v>9868.9863786716433</v>
      </c>
      <c r="H1859" s="148"/>
      <c r="I1859" s="144"/>
      <c r="J1859" s="111">
        <f>+VLOOKUP(C1859,'[8]Resumen Peso'!$B$1:$D$65536,3,0)</f>
        <v>6127.5479411519027</v>
      </c>
      <c r="N1859" s="118"/>
      <c r="O1859" s="118"/>
      <c r="P1859" s="118"/>
      <c r="Q1859" s="118"/>
      <c r="R1859" s="118"/>
    </row>
    <row r="1860" spans="1:18" x14ac:dyDescent="0.2">
      <c r="A1860" s="114"/>
      <c r="B1860" s="139">
        <f t="shared" si="28"/>
        <v>1844</v>
      </c>
      <c r="C1860" s="115" t="s">
        <v>6915</v>
      </c>
      <c r="D1860" s="112" t="str">
        <f>+"Torre de ángulo mayor tipo B"&amp;IF(MID(C1860,3,3)="220","C",IF(MID(C1860,3,3)="138","S",""))&amp;IF(MID(C1860,10,1)="D",2,1)&amp;" (65°)Tipo B"&amp;IF(MID(C1860,3,3)="220","C",IF(MID(C1860,3,3)="138","S",""))&amp;IF(MID(C1860,10,1)="D",2,1)&amp;RIGHT(C1860,2)</f>
        <v>Torre de ángulo mayor tipo B1 (65°)Tipo B1±0</v>
      </c>
      <c r="E1860" s="140" t="s">
        <v>5072</v>
      </c>
      <c r="F1860" s="141">
        <v>0</v>
      </c>
      <c r="G1860" s="142">
        <f>VLOOKUP(C1860,'[8]Resumen Peso'!$B$1:$D$65536,3,0)*$C$14</f>
        <v>10989.962559767977</v>
      </c>
      <c r="H1860" s="148"/>
      <c r="I1860" s="144"/>
      <c r="J1860" s="111">
        <f>+VLOOKUP(C1860,'[8]Resumen Peso'!$B$1:$D$65536,3,0)</f>
        <v>6823.5500458261722</v>
      </c>
      <c r="N1860" s="118"/>
      <c r="O1860" s="118"/>
      <c r="P1860" s="118"/>
      <c r="Q1860" s="118"/>
      <c r="R1860" s="118"/>
    </row>
    <row r="1861" spans="1:18" x14ac:dyDescent="0.2">
      <c r="A1861" s="114"/>
      <c r="B1861" s="139">
        <f t="shared" si="28"/>
        <v>1845</v>
      </c>
      <c r="C1861" s="115" t="s">
        <v>6916</v>
      </c>
      <c r="D1861" s="112" t="str">
        <f>+"Torre de ángulo mayor tipo B"&amp;IF(MID(C1861,3,3)="220","C",IF(MID(C1861,3,3)="138","S",""))&amp;IF(MID(C1861,10,1)="D",2,1)&amp;" (65°)Tipo B"&amp;IF(MID(C1861,3,3)="220","C",IF(MID(C1861,3,3)="138","S",""))&amp;IF(MID(C1861,10,1)="D",2,1)&amp;RIGHT(C1861,2)</f>
        <v>Torre de ángulo mayor tipo B1 (65°)Tipo B1+3</v>
      </c>
      <c r="E1861" s="140" t="s">
        <v>5072</v>
      </c>
      <c r="F1861" s="141">
        <v>0</v>
      </c>
      <c r="G1861" s="142">
        <f>VLOOKUP(C1861,'[8]Resumen Peso'!$B$1:$D$65536,3,0)*$C$14</f>
        <v>12308.758066940136</v>
      </c>
      <c r="H1861" s="148"/>
      <c r="I1861" s="144"/>
      <c r="J1861" s="111">
        <f>+VLOOKUP(C1861,'[8]Resumen Peso'!$B$1:$D$65536,3,0)</f>
        <v>7642.3760513253137</v>
      </c>
      <c r="N1861" s="118"/>
      <c r="O1861" s="118"/>
      <c r="P1861" s="118"/>
      <c r="Q1861" s="118"/>
      <c r="R1861" s="118"/>
    </row>
    <row r="1862" spans="1:18" x14ac:dyDescent="0.2">
      <c r="A1862" s="114"/>
      <c r="B1862" s="139">
        <f t="shared" si="28"/>
        <v>1846</v>
      </c>
      <c r="C1862" s="115" t="s">
        <v>6917</v>
      </c>
      <c r="D1862" s="112" t="str">
        <f>+"Torre de anclaje, retención intermedia y terminal (15°) Tipo R"&amp;IF(MID(C1862,3,3)="220","C",IF(MID(C1862,3,3)="138","S",""))&amp;IF(MID(C1862,10,1)="D",2,1)&amp;RIGHT(C1862,2)</f>
        <v>Torre de anclaje, retención intermedia y terminal (15°) Tipo R1-3</v>
      </c>
      <c r="E1862" s="140" t="s">
        <v>5072</v>
      </c>
      <c r="F1862" s="141">
        <v>0</v>
      </c>
      <c r="G1862" s="142">
        <f>VLOOKUP(C1862,'[8]Resumen Peso'!$B$1:$D$65536,3,0)*$C$14</f>
        <v>12706.957380368205</v>
      </c>
      <c r="H1862" s="148"/>
      <c r="I1862" s="144"/>
      <c r="J1862" s="111">
        <f>+VLOOKUP(C1862,'[8]Resumen Peso'!$B$1:$D$65536,3,0)</f>
        <v>7889.6137401357319</v>
      </c>
      <c r="N1862" s="118"/>
      <c r="O1862" s="118"/>
      <c r="P1862" s="118"/>
      <c r="Q1862" s="118"/>
      <c r="R1862" s="118"/>
    </row>
    <row r="1863" spans="1:18" x14ac:dyDescent="0.2">
      <c r="A1863" s="114"/>
      <c r="B1863" s="139">
        <f t="shared" si="28"/>
        <v>1847</v>
      </c>
      <c r="C1863" s="115" t="s">
        <v>6918</v>
      </c>
      <c r="D1863" s="112" t="str">
        <f>+"Torre de anclaje, retención intermedia y terminal (15°) Tipo R"&amp;IF(MID(C1863,3,3)="220","C",IF(MID(C1863,3,3)="138","S",""))&amp;IF(MID(C1863,10,1)="D",2,1)&amp;RIGHT(C1863,2)</f>
        <v>Torre de anclaje, retención intermedia y terminal (15°) Tipo R1±0</v>
      </c>
      <c r="E1863" s="140" t="s">
        <v>5072</v>
      </c>
      <c r="F1863" s="141">
        <v>0</v>
      </c>
      <c r="G1863" s="142">
        <f>VLOOKUP(C1863,'[8]Resumen Peso'!$B$1:$D$65536,3,0)*$C$14</f>
        <v>14166.061739540919</v>
      </c>
      <c r="H1863" s="148"/>
      <c r="I1863" s="144"/>
      <c r="J1863" s="111">
        <f>+VLOOKUP(C1863,'[8]Resumen Peso'!$B$1:$D$65536,3,0)</f>
        <v>8795.5560090699346</v>
      </c>
      <c r="N1863" s="118"/>
      <c r="O1863" s="118"/>
      <c r="P1863" s="118"/>
      <c r="Q1863" s="118"/>
      <c r="R1863" s="118"/>
    </row>
    <row r="1864" spans="1:18" x14ac:dyDescent="0.2">
      <c r="A1864" s="114"/>
      <c r="B1864" s="139">
        <f t="shared" si="28"/>
        <v>1848</v>
      </c>
      <c r="C1864" s="115" t="s">
        <v>6919</v>
      </c>
      <c r="D1864" s="112" t="str">
        <f>+"Torre de anclaje, retención intermedia y terminal (15°) Tipo R"&amp;IF(MID(C1864,3,3)="220","C",IF(MID(C1864,3,3)="138","S",""))&amp;IF(MID(C1864,10,1)="D",2,1)&amp;RIGHT(C1864,2)</f>
        <v>Torre de anclaje, retención intermedia y terminal (15°) Tipo R1+3</v>
      </c>
      <c r="E1864" s="140" t="s">
        <v>5072</v>
      </c>
      <c r="F1864" s="141">
        <v>0</v>
      </c>
      <c r="G1864" s="142">
        <f>VLOOKUP(C1864,'[8]Resumen Peso'!$B$1:$D$65536,3,0)*$C$14</f>
        <v>15625.166098713633</v>
      </c>
      <c r="H1864" s="148"/>
      <c r="I1864" s="144"/>
      <c r="J1864" s="111">
        <f>+VLOOKUP(C1864,'[8]Resumen Peso'!$B$1:$D$65536,3,0)</f>
        <v>9701.4982780041373</v>
      </c>
      <c r="N1864" s="118"/>
      <c r="O1864" s="118"/>
      <c r="P1864" s="118"/>
      <c r="Q1864" s="118"/>
      <c r="R1864" s="118"/>
    </row>
    <row r="1865" spans="1:18" x14ac:dyDescent="0.2">
      <c r="A1865" s="114"/>
      <c r="B1865" s="139">
        <f t="shared" si="28"/>
        <v>1849</v>
      </c>
      <c r="C1865" s="115" t="s">
        <v>6920</v>
      </c>
      <c r="D1865" s="112" t="str">
        <f>+"Torre de suspensión tipo S"&amp;IF(MID(C1865,3,3)="220","C",IF(MID(C1865,3,3)="138","S",""))&amp;IF(MID(C1865,10,1)="D",2,1)&amp;" (5°)Tipo S"&amp;IF(MID(C1865,3,3)="220","C",IF(MID(C1865,3,3)="138","S",""))&amp;IF(MID(C1865,10,1)="D",2,1)&amp;RIGHT(C1865,2)</f>
        <v>Torre de suspensión tipo S1 (5°)Tipo S1-6</v>
      </c>
      <c r="E1865" s="140" t="s">
        <v>5072</v>
      </c>
      <c r="F1865" s="141">
        <v>0</v>
      </c>
      <c r="G1865" s="142">
        <f>VLOOKUP(C1865,'[8]Resumen Peso'!$B$1:$D$65536,3,0)*$C$14</f>
        <v>3862.1445019100111</v>
      </c>
      <c r="H1865" s="148"/>
      <c r="I1865" s="144"/>
      <c r="J1865" s="111">
        <f>+VLOOKUP(C1865,'[8]Resumen Peso'!$B$1:$D$65536,3,0)</f>
        <v>2397.9641558989752</v>
      </c>
      <c r="N1865" s="118"/>
      <c r="O1865" s="118"/>
      <c r="P1865" s="118"/>
      <c r="Q1865" s="118"/>
      <c r="R1865" s="118"/>
    </row>
    <row r="1866" spans="1:18" x14ac:dyDescent="0.2">
      <c r="A1866" s="114"/>
      <c r="B1866" s="139">
        <f t="shared" si="28"/>
        <v>1850</v>
      </c>
      <c r="C1866" s="115" t="s">
        <v>6921</v>
      </c>
      <c r="D1866" s="112" t="str">
        <f>+"Torre de suspensión tipo S"&amp;IF(MID(C1866,3,3)="220","C",IF(MID(C1866,3,3)="138","S",""))&amp;IF(MID(C1866,10,1)="D",2,1)&amp;" (5°)Tipo S"&amp;IF(MID(C1866,3,3)="220","C",IF(MID(C1866,3,3)="138","S",""))&amp;IF(MID(C1866,10,1)="D",2,1)&amp;RIGHT(C1866,2)</f>
        <v>Torre de suspensión tipo S1 (5°)Tipo S1-3</v>
      </c>
      <c r="E1866" s="140" t="s">
        <v>5072</v>
      </c>
      <c r="F1866" s="141">
        <v>0</v>
      </c>
      <c r="G1866" s="142">
        <f>VLOOKUP(C1866,'[8]Resumen Peso'!$B$1:$D$65536,3,0)*$C$14</f>
        <v>4418.8500156988421</v>
      </c>
      <c r="H1866" s="148"/>
      <c r="I1866" s="144"/>
      <c r="J1866" s="111">
        <f>+VLOOKUP(C1866,'[8]Resumen Peso'!$B$1:$D$65536,3,0)</f>
        <v>2743.6166468393681</v>
      </c>
      <c r="N1866" s="118"/>
      <c r="O1866" s="118"/>
      <c r="P1866" s="118"/>
      <c r="Q1866" s="118"/>
      <c r="R1866" s="118"/>
    </row>
    <row r="1867" spans="1:18" x14ac:dyDescent="0.2">
      <c r="A1867" s="114"/>
      <c r="B1867" s="139">
        <f t="shared" si="28"/>
        <v>1851</v>
      </c>
      <c r="C1867" s="115" t="s">
        <v>6922</v>
      </c>
      <c r="D1867" s="112" t="str">
        <f>+"Torre de suspensión tipo S"&amp;IF(MID(C1867,3,3)="220","C",IF(MID(C1867,3,3)="138","S",""))&amp;IF(MID(C1867,10,1)="D",2,1)&amp;" (5°)Tipo S"&amp;IF(MID(C1867,3,3)="220","C",IF(MID(C1867,3,3)="138","S",""))&amp;IF(MID(C1867,10,1)="D",2,1)&amp;RIGHT(C1867,2)</f>
        <v>Torre de suspensión tipo S1 (5°)Tipo S1±0</v>
      </c>
      <c r="E1867" s="140" t="s">
        <v>5072</v>
      </c>
      <c r="F1867" s="141">
        <v>0</v>
      </c>
      <c r="G1867" s="142">
        <f>VLOOKUP(C1867,'[8]Resumen Peso'!$B$1:$D$65536,3,0)*$C$14</f>
        <v>4970.5849445431286</v>
      </c>
      <c r="H1867" s="148"/>
      <c r="I1867" s="144"/>
      <c r="J1867" s="111">
        <f>+VLOOKUP(C1867,'[8]Resumen Peso'!$B$1:$D$65536,3,0)</f>
        <v>3086.1829548249357</v>
      </c>
      <c r="N1867" s="118"/>
      <c r="O1867" s="118"/>
      <c r="P1867" s="118"/>
      <c r="Q1867" s="118"/>
      <c r="R1867" s="118"/>
    </row>
    <row r="1868" spans="1:18" x14ac:dyDescent="0.2">
      <c r="A1868" s="114"/>
      <c r="B1868" s="139">
        <f t="shared" si="28"/>
        <v>1852</v>
      </c>
      <c r="C1868" s="115" t="s">
        <v>6923</v>
      </c>
      <c r="D1868" s="112" t="str">
        <f>+"Torre de suspensión tipo S"&amp;IF(MID(C1868,3,3)="220","C",IF(MID(C1868,3,3)="138","S",""))&amp;IF(MID(C1868,10,1)="D",2,1)&amp;" (5°)Tipo S"&amp;IF(MID(C1868,3,3)="220","C",IF(MID(C1868,3,3)="138","S",""))&amp;IF(MID(C1868,10,1)="D",2,1)&amp;RIGHT(C1868,2)</f>
        <v>Torre de suspensión tipo S1 (5°)Tipo S1+3</v>
      </c>
      <c r="E1868" s="140" t="s">
        <v>5072</v>
      </c>
      <c r="F1868" s="141">
        <v>0</v>
      </c>
      <c r="G1868" s="142">
        <f>VLOOKUP(C1868,'[8]Resumen Peso'!$B$1:$D$65536,3,0)*$C$14</f>
        <v>5517.3492884428733</v>
      </c>
      <c r="H1868" s="148"/>
      <c r="I1868" s="144"/>
      <c r="J1868" s="111">
        <f>+VLOOKUP(C1868,'[8]Resumen Peso'!$B$1:$D$65536,3,0)</f>
        <v>3425.6630798556789</v>
      </c>
      <c r="N1868" s="118"/>
      <c r="O1868" s="118"/>
      <c r="P1868" s="118"/>
      <c r="Q1868" s="118"/>
      <c r="R1868" s="118"/>
    </row>
    <row r="1869" spans="1:18" x14ac:dyDescent="0.2">
      <c r="A1869" s="114"/>
      <c r="B1869" s="139">
        <f t="shared" si="28"/>
        <v>1853</v>
      </c>
      <c r="C1869" s="115" t="s">
        <v>6924</v>
      </c>
      <c r="D1869" s="112" t="str">
        <f>+"Torre de suspensión tipo S"&amp;IF(MID(C1869,3,3)="220","C",IF(MID(C1869,3,3)="138","S",""))&amp;IF(MID(C1869,10,1)="D",2,1)&amp;" (5°)Tipo S"&amp;IF(MID(C1869,3,3)="220","C",IF(MID(C1869,3,3)="138","S",""))&amp;IF(MID(C1869,10,1)="D",2,1)&amp;RIGHT(C1869,2)</f>
        <v>Torre de suspensión tipo S1 (5°)Tipo S1+6</v>
      </c>
      <c r="E1869" s="140" t="s">
        <v>5072</v>
      </c>
      <c r="F1869" s="141">
        <v>0</v>
      </c>
      <c r="G1869" s="142">
        <f>VLOOKUP(C1869,'[8]Resumen Peso'!$B$1:$D$65536,3,0)*$C$14</f>
        <v>6064.1136323426163</v>
      </c>
      <c r="H1869" s="148"/>
      <c r="I1869" s="144"/>
      <c r="J1869" s="111">
        <f>+VLOOKUP(C1869,'[8]Resumen Peso'!$B$1:$D$65536,3,0)</f>
        <v>3765.1432048864212</v>
      </c>
      <c r="N1869" s="118"/>
      <c r="O1869" s="118"/>
      <c r="P1869" s="118"/>
      <c r="Q1869" s="118"/>
      <c r="R1869" s="118"/>
    </row>
    <row r="1870" spans="1:18" x14ac:dyDescent="0.2">
      <c r="A1870" s="114"/>
      <c r="B1870" s="139">
        <f t="shared" si="28"/>
        <v>1854</v>
      </c>
      <c r="C1870" s="115" t="s">
        <v>6925</v>
      </c>
      <c r="D1870" s="112" t="str">
        <f>+"Torre de ángulo menor tipo A"&amp;IF(MID(C1870,3,3)="220","C",IF(MID(C1870,3,3)="138","S",""))&amp;IF(MID(C1870,10,1)="D",2,1)&amp;" (30°)Tipo A"&amp;IF(MID(C1870,3,3)="220","C",IF(MID(C1870,3,3)="138","S",""))&amp;IF(MID(C1870,10,1)="D",2,1)&amp;RIGHT(C1870,2)</f>
        <v>Torre de ángulo menor tipo A1 (30°)Tipo A1-3</v>
      </c>
      <c r="E1870" s="140" t="s">
        <v>5072</v>
      </c>
      <c r="F1870" s="141">
        <v>0</v>
      </c>
      <c r="G1870" s="142">
        <f>VLOOKUP(C1870,'[8]Resumen Peso'!$B$1:$D$65536,3,0)*$C$14</f>
        <v>6798.3584991806392</v>
      </c>
      <c r="H1870" s="148"/>
      <c r="I1870" s="144"/>
      <c r="J1870" s="111">
        <f>+VLOOKUP(C1870,'[8]Resumen Peso'!$B$1:$D$65536,3,0)</f>
        <v>4221.0279786072515</v>
      </c>
      <c r="N1870" s="118"/>
      <c r="O1870" s="118"/>
      <c r="P1870" s="118"/>
      <c r="Q1870" s="118"/>
      <c r="R1870" s="118"/>
    </row>
    <row r="1871" spans="1:18" x14ac:dyDescent="0.2">
      <c r="A1871" s="114"/>
      <c r="B1871" s="139">
        <f t="shared" si="28"/>
        <v>1855</v>
      </c>
      <c r="C1871" s="115" t="s">
        <v>6926</v>
      </c>
      <c r="D1871" s="112" t="str">
        <f>+"Torre de ángulo menor tipo A"&amp;IF(MID(C1871,3,3)="220","C",IF(MID(C1871,3,3)="138","S",""))&amp;IF(MID(C1871,10,1)="D",2,1)&amp;" (30°)Tipo A"&amp;IF(MID(C1871,3,3)="220","C",IF(MID(C1871,3,3)="138","S",""))&amp;IF(MID(C1871,10,1)="D",2,1)&amp;RIGHT(C1871,2)</f>
        <v>Torre de ángulo menor tipo A1 (30°)Tipo A1±0</v>
      </c>
      <c r="E1871" s="140" t="s">
        <v>5072</v>
      </c>
      <c r="F1871" s="141">
        <v>0</v>
      </c>
      <c r="G1871" s="142">
        <f>VLOOKUP(C1871,'[8]Resumen Peso'!$B$1:$D$65536,3,0)*$C$14</f>
        <v>7545.3479458164702</v>
      </c>
      <c r="H1871" s="148"/>
      <c r="I1871" s="144"/>
      <c r="J1871" s="111">
        <f>+VLOOKUP(C1871,'[8]Resumen Peso'!$B$1:$D$65536,3,0)</f>
        <v>4684.8257254242526</v>
      </c>
      <c r="N1871" s="118"/>
      <c r="O1871" s="118"/>
      <c r="P1871" s="118"/>
      <c r="Q1871" s="118"/>
      <c r="R1871" s="118"/>
    </row>
    <row r="1872" spans="1:18" x14ac:dyDescent="0.2">
      <c r="A1872" s="114"/>
      <c r="B1872" s="139">
        <f t="shared" si="28"/>
        <v>1856</v>
      </c>
      <c r="C1872" s="115" t="s">
        <v>6927</v>
      </c>
      <c r="D1872" s="112" t="str">
        <f>+"Torre de ángulo menor tipo A"&amp;IF(MID(C1872,3,3)="220","C",IF(MID(C1872,3,3)="138","S",""))&amp;IF(MID(C1872,10,1)="D",2,1)&amp;" (30°)Tipo A"&amp;IF(MID(C1872,3,3)="220","C",IF(MID(C1872,3,3)="138","S",""))&amp;IF(MID(C1872,10,1)="D",2,1)&amp;RIGHT(C1872,2)</f>
        <v>Torre de ángulo menor tipo A1 (30°)Tipo A1+3</v>
      </c>
      <c r="E1872" s="140" t="s">
        <v>5072</v>
      </c>
      <c r="F1872" s="141">
        <v>0</v>
      </c>
      <c r="G1872" s="142">
        <f>VLOOKUP(C1872,'[8]Resumen Peso'!$B$1:$D$65536,3,0)*$C$14</f>
        <v>8292.3373924523003</v>
      </c>
      <c r="H1872" s="148"/>
      <c r="I1872" s="144"/>
      <c r="J1872" s="111">
        <f>+VLOOKUP(C1872,'[8]Resumen Peso'!$B$1:$D$65536,3,0)</f>
        <v>5148.6234722412537</v>
      </c>
      <c r="N1872" s="118"/>
      <c r="O1872" s="118"/>
      <c r="P1872" s="118"/>
      <c r="Q1872" s="118"/>
      <c r="R1872" s="118"/>
    </row>
    <row r="1873" spans="1:18" x14ac:dyDescent="0.2">
      <c r="A1873" s="114"/>
      <c r="B1873" s="139">
        <f t="shared" si="28"/>
        <v>1857</v>
      </c>
      <c r="C1873" s="115" t="s">
        <v>6928</v>
      </c>
      <c r="D1873" s="112" t="str">
        <f>+"Torre de ángulo mayor tipo B"&amp;IF(MID(C1873,3,3)="220","C",IF(MID(C1873,3,3)="138","S",""))&amp;IF(MID(C1873,10,1)="D",2,1)&amp;" (65°)Tipo B"&amp;IF(MID(C1873,3,3)="220","C",IF(MID(C1873,3,3)="138","S",""))&amp;IF(MID(C1873,10,1)="D",2,1)&amp;RIGHT(C1873,2)</f>
        <v>Torre de ángulo mayor tipo B1 (65°)Tipo B1-3</v>
      </c>
      <c r="E1873" s="140" t="s">
        <v>5072</v>
      </c>
      <c r="F1873" s="141">
        <v>0</v>
      </c>
      <c r="G1873" s="142">
        <f>VLOOKUP(C1873,'[8]Resumen Peso'!$B$1:$D$65536,3,0)*$C$14</f>
        <v>9174.3282045346805</v>
      </c>
      <c r="H1873" s="148"/>
      <c r="I1873" s="144"/>
      <c r="J1873" s="111">
        <f>+VLOOKUP(C1873,'[8]Resumen Peso'!$B$1:$D$65536,3,0)</f>
        <v>5696.2421209375461</v>
      </c>
      <c r="N1873" s="118"/>
      <c r="O1873" s="118"/>
      <c r="P1873" s="118"/>
      <c r="Q1873" s="118"/>
      <c r="R1873" s="118"/>
    </row>
    <row r="1874" spans="1:18" x14ac:dyDescent="0.2">
      <c r="A1874" s="114"/>
      <c r="B1874" s="139">
        <f t="shared" ref="B1874:B1937" si="29">1+B1873</f>
        <v>1858</v>
      </c>
      <c r="C1874" s="115" t="s">
        <v>6929</v>
      </c>
      <c r="D1874" s="112" t="str">
        <f>+"Torre de ángulo mayor tipo B"&amp;IF(MID(C1874,3,3)="220","C",IF(MID(C1874,3,3)="138","S",""))&amp;IF(MID(C1874,10,1)="D",2,1)&amp;" (65°)Tipo B"&amp;IF(MID(C1874,3,3)="220","C",IF(MID(C1874,3,3)="138","S",""))&amp;IF(MID(C1874,10,1)="D",2,1)&amp;RIGHT(C1874,2)</f>
        <v>Torre de ángulo mayor tipo B1 (65°)Tipo B1±0</v>
      </c>
      <c r="E1874" s="140" t="s">
        <v>5072</v>
      </c>
      <c r="F1874" s="141">
        <v>0</v>
      </c>
      <c r="G1874" s="142">
        <f>VLOOKUP(C1874,'[8]Resumen Peso'!$B$1:$D$65536,3,0)*$C$14</f>
        <v>10216.4011186355</v>
      </c>
      <c r="H1874" s="148"/>
      <c r="I1874" s="144"/>
      <c r="J1874" s="111">
        <f>+VLOOKUP(C1874,'[8]Resumen Peso'!$B$1:$D$65536,3,0)</f>
        <v>6343.2540322244386</v>
      </c>
      <c r="N1874" s="118"/>
      <c r="O1874" s="118"/>
      <c r="P1874" s="118"/>
      <c r="Q1874" s="118"/>
      <c r="R1874" s="118"/>
    </row>
    <row r="1875" spans="1:18" x14ac:dyDescent="0.2">
      <c r="A1875" s="114"/>
      <c r="B1875" s="139">
        <f t="shared" si="29"/>
        <v>1859</v>
      </c>
      <c r="C1875" s="115" t="s">
        <v>6930</v>
      </c>
      <c r="D1875" s="112" t="str">
        <f>+"Torre de ángulo mayor tipo B"&amp;IF(MID(C1875,3,3)="220","C",IF(MID(C1875,3,3)="138","S",""))&amp;IF(MID(C1875,10,1)="D",2,1)&amp;" (65°)Tipo B"&amp;IF(MID(C1875,3,3)="220","C",IF(MID(C1875,3,3)="138","S",""))&amp;IF(MID(C1875,10,1)="D",2,1)&amp;RIGHT(C1875,2)</f>
        <v>Torre de ángulo mayor tipo B1 (65°)Tipo B1+3</v>
      </c>
      <c r="E1875" s="140" t="s">
        <v>5072</v>
      </c>
      <c r="F1875" s="141">
        <v>0</v>
      </c>
      <c r="G1875" s="142">
        <f>VLOOKUP(C1875,'[8]Resumen Peso'!$B$1:$D$65536,3,0)*$C$14</f>
        <v>11442.369252871762</v>
      </c>
      <c r="H1875" s="148"/>
      <c r="I1875" s="144"/>
      <c r="J1875" s="111">
        <f>+VLOOKUP(C1875,'[8]Resumen Peso'!$B$1:$D$65536,3,0)</f>
        <v>7104.444516091372</v>
      </c>
      <c r="N1875" s="118"/>
      <c r="O1875" s="118"/>
      <c r="P1875" s="118"/>
      <c r="Q1875" s="118"/>
      <c r="R1875" s="118"/>
    </row>
    <row r="1876" spans="1:18" x14ac:dyDescent="0.2">
      <c r="A1876" s="114"/>
      <c r="B1876" s="139">
        <f t="shared" si="29"/>
        <v>1860</v>
      </c>
      <c r="C1876" s="115" t="s">
        <v>6931</v>
      </c>
      <c r="D1876" s="112" t="str">
        <f>+"Torre de anclaje, retención intermedia y terminal (15°) Tipo R"&amp;IF(MID(C1876,3,3)="220","C",IF(MID(C1876,3,3)="138","S",""))&amp;IF(MID(C1876,10,1)="D",2,1)&amp;RIGHT(C1876,2)</f>
        <v>Torre de anclaje, retención intermedia y terminal (15°) Tipo R1-3</v>
      </c>
      <c r="E1876" s="140" t="s">
        <v>5072</v>
      </c>
      <c r="F1876" s="141">
        <v>0</v>
      </c>
      <c r="G1876" s="142">
        <f>VLOOKUP(C1876,'[8]Resumen Peso'!$B$1:$D$65536,3,0)*$C$14</f>
        <v>11812.54011460328</v>
      </c>
      <c r="H1876" s="148"/>
      <c r="I1876" s="144"/>
      <c r="J1876" s="111">
        <f>+VLOOKUP(C1876,'[8]Resumen Peso'!$B$1:$D$65536,3,0)</f>
        <v>7334.2796394409588</v>
      </c>
      <c r="N1876" s="118"/>
      <c r="O1876" s="118"/>
      <c r="P1876" s="118"/>
      <c r="Q1876" s="118"/>
      <c r="R1876" s="118"/>
    </row>
    <row r="1877" spans="1:18" x14ac:dyDescent="0.2">
      <c r="A1877" s="114"/>
      <c r="B1877" s="139">
        <f t="shared" si="29"/>
        <v>1861</v>
      </c>
      <c r="C1877" s="115" t="s">
        <v>6932</v>
      </c>
      <c r="D1877" s="112" t="str">
        <f>+"Torre de anclaje, retención intermedia y terminal (15°) Tipo R"&amp;IF(MID(C1877,3,3)="220","C",IF(MID(C1877,3,3)="138","S",""))&amp;IF(MID(C1877,10,1)="D",2,1)&amp;RIGHT(C1877,2)</f>
        <v>Torre de anclaje, retención intermedia y terminal (15°) Tipo R1±0</v>
      </c>
      <c r="E1877" s="140" t="s">
        <v>5072</v>
      </c>
      <c r="F1877" s="141">
        <v>0</v>
      </c>
      <c r="G1877" s="142">
        <f>VLOOKUP(C1877,'[8]Resumen Peso'!$B$1:$D$65536,3,0)*$C$14</f>
        <v>13168.94104192116</v>
      </c>
      <c r="H1877" s="148"/>
      <c r="I1877" s="144"/>
      <c r="J1877" s="111">
        <f>+VLOOKUP(C1877,'[8]Resumen Peso'!$B$1:$D$65536,3,0)</f>
        <v>8176.4544475373004</v>
      </c>
      <c r="N1877" s="118"/>
      <c r="O1877" s="118"/>
      <c r="P1877" s="118"/>
      <c r="Q1877" s="118"/>
      <c r="R1877" s="118"/>
    </row>
    <row r="1878" spans="1:18" x14ac:dyDescent="0.2">
      <c r="A1878" s="114"/>
      <c r="B1878" s="139">
        <f t="shared" si="29"/>
        <v>1862</v>
      </c>
      <c r="C1878" s="115" t="s">
        <v>6933</v>
      </c>
      <c r="D1878" s="112" t="str">
        <f>+"Torre de anclaje, retención intermedia y terminal (15°) Tipo R"&amp;IF(MID(C1878,3,3)="220","C",IF(MID(C1878,3,3)="138","S",""))&amp;IF(MID(C1878,10,1)="D",2,1)&amp;RIGHT(C1878,2)</f>
        <v>Torre de anclaje, retención intermedia y terminal (15°) Tipo R1+3</v>
      </c>
      <c r="E1878" s="140" t="s">
        <v>5072</v>
      </c>
      <c r="F1878" s="141">
        <v>0</v>
      </c>
      <c r="G1878" s="142">
        <f>VLOOKUP(C1878,'[8]Resumen Peso'!$B$1:$D$65536,3,0)*$C$14</f>
        <v>14525.34196923904</v>
      </c>
      <c r="H1878" s="148"/>
      <c r="I1878" s="144"/>
      <c r="J1878" s="111">
        <f>+VLOOKUP(C1878,'[8]Resumen Peso'!$B$1:$D$65536,3,0)</f>
        <v>9018.629255633643</v>
      </c>
      <c r="N1878" s="118"/>
      <c r="O1878" s="118"/>
      <c r="P1878" s="118"/>
      <c r="Q1878" s="118"/>
      <c r="R1878" s="118"/>
    </row>
    <row r="1879" spans="1:18" x14ac:dyDescent="0.2">
      <c r="A1879" s="114"/>
      <c r="B1879" s="139">
        <f t="shared" si="29"/>
        <v>1863</v>
      </c>
      <c r="C1879" s="115" t="s">
        <v>6934</v>
      </c>
      <c r="D1879" s="112" t="str">
        <f>+"Torre de suspensión tipo S"&amp;IF(MID(C1879,3,3)="220","C",IF(MID(C1879,3,3)="138","S",""))&amp;IF(MID(C1879,10,1)="D",2,1)&amp;" (5°)Tipo S"&amp;IF(MID(C1879,3,3)="220","C",IF(MID(C1879,3,3)="138","S",""))&amp;IF(MID(C1879,10,1)="D",2,1)&amp;RIGHT(C1879,2)</f>
        <v>Torre de suspensión tipo S2 (5°)Tipo S2-6</v>
      </c>
      <c r="E1879" s="140" t="s">
        <v>5072</v>
      </c>
      <c r="F1879" s="141">
        <v>0</v>
      </c>
      <c r="G1879" s="142">
        <f>VLOOKUP(C1879,'[8]Resumen Peso'!$B$1:$D$65536,3,0)*$C$14</f>
        <v>6270.7870279233966</v>
      </c>
      <c r="H1879" s="148"/>
      <c r="I1879" s="144"/>
      <c r="J1879" s="111">
        <f>+VLOOKUP(C1879,'[8]Resumen Peso'!$B$1:$D$65536,3,0)</f>
        <v>3893.4645026357794</v>
      </c>
      <c r="N1879" s="118"/>
      <c r="O1879" s="118"/>
      <c r="P1879" s="118"/>
      <c r="Q1879" s="118"/>
      <c r="R1879" s="118"/>
    </row>
    <row r="1880" spans="1:18" x14ac:dyDescent="0.2">
      <c r="A1880" s="114"/>
      <c r="B1880" s="139">
        <f t="shared" si="29"/>
        <v>1864</v>
      </c>
      <c r="C1880" s="115" t="s">
        <v>6935</v>
      </c>
      <c r="D1880" s="112" t="str">
        <f>+"Torre de suspensión tipo S"&amp;IF(MID(C1880,3,3)="220","C",IF(MID(C1880,3,3)="138","S",""))&amp;IF(MID(C1880,10,1)="D",2,1)&amp;" (5°)Tipo S"&amp;IF(MID(C1880,3,3)="220","C",IF(MID(C1880,3,3)="138","S",""))&amp;IF(MID(C1880,10,1)="D",2,1)&amp;RIGHT(C1880,2)</f>
        <v>Torre de suspensión tipo S2 (5°)Tipo S2-3</v>
      </c>
      <c r="E1880" s="140" t="s">
        <v>5072</v>
      </c>
      <c r="F1880" s="141">
        <v>0</v>
      </c>
      <c r="G1880" s="142">
        <f>VLOOKUP(C1880,'[8]Resumen Peso'!$B$1:$D$65536,3,0)*$C$14</f>
        <v>7174.6842571736161</v>
      </c>
      <c r="H1880" s="148"/>
      <c r="I1880" s="144"/>
      <c r="J1880" s="111">
        <f>+VLOOKUP(C1880,'[8]Resumen Peso'!$B$1:$D$65536,3,0)</f>
        <v>4454.6846111238192</v>
      </c>
      <c r="N1880" s="118"/>
      <c r="O1880" s="118"/>
      <c r="P1880" s="118"/>
      <c r="Q1880" s="118"/>
      <c r="R1880" s="118"/>
    </row>
    <row r="1881" spans="1:18" x14ac:dyDescent="0.2">
      <c r="A1881" s="114"/>
      <c r="B1881" s="139">
        <f t="shared" si="29"/>
        <v>1865</v>
      </c>
      <c r="C1881" s="115" t="s">
        <v>6936</v>
      </c>
      <c r="D1881" s="112" t="str">
        <f>+"Torre de suspensión tipo S"&amp;IF(MID(C1881,3,3)="220","C",IF(MID(C1881,3,3)="138","S",""))&amp;IF(MID(C1881,10,1)="D",2,1)&amp;" (5°)Tipo S"&amp;IF(MID(C1881,3,3)="220","C",IF(MID(C1881,3,3)="138","S",""))&amp;IF(MID(C1881,10,1)="D",2,1)&amp;RIGHT(C1881,2)</f>
        <v>Torre de suspensión tipo S2 (5°)Tipo S2±0</v>
      </c>
      <c r="E1881" s="140" t="s">
        <v>5072</v>
      </c>
      <c r="F1881" s="141">
        <v>0</v>
      </c>
      <c r="G1881" s="142">
        <f>VLOOKUP(C1881,'[8]Resumen Peso'!$B$1:$D$65536,3,0)*$C$14</f>
        <v>8070.5109754483874</v>
      </c>
      <c r="H1881" s="148"/>
      <c r="I1881" s="144"/>
      <c r="J1881" s="111">
        <f>+VLOOKUP(C1881,'[8]Resumen Peso'!$B$1:$D$65536,3,0)</f>
        <v>5010.8938257860736</v>
      </c>
      <c r="N1881" s="118"/>
      <c r="O1881" s="118"/>
      <c r="P1881" s="118"/>
      <c r="Q1881" s="118"/>
      <c r="R1881" s="118"/>
    </row>
    <row r="1882" spans="1:18" x14ac:dyDescent="0.2">
      <c r="A1882" s="114"/>
      <c r="B1882" s="139">
        <f t="shared" si="29"/>
        <v>1866</v>
      </c>
      <c r="C1882" s="115" t="s">
        <v>6937</v>
      </c>
      <c r="D1882" s="112" t="str">
        <f>+"Torre de suspensión tipo S"&amp;IF(MID(C1882,3,3)="220","C",IF(MID(C1882,3,3)="138","S",""))&amp;IF(MID(C1882,10,1)="D",2,1)&amp;" (5°)Tipo S"&amp;IF(MID(C1882,3,3)="220","C",IF(MID(C1882,3,3)="138","S",""))&amp;IF(MID(C1882,10,1)="D",2,1)&amp;RIGHT(C1882,2)</f>
        <v>Torre de suspensión tipo S2 (5°)Tipo S2+3</v>
      </c>
      <c r="E1882" s="140" t="s">
        <v>5072</v>
      </c>
      <c r="F1882" s="141">
        <v>0</v>
      </c>
      <c r="G1882" s="142">
        <f>VLOOKUP(C1882,'[8]Resumen Peso'!$B$1:$D$65536,3,0)*$C$14</f>
        <v>8958.2671827477097</v>
      </c>
      <c r="H1882" s="148"/>
      <c r="I1882" s="144"/>
      <c r="J1882" s="111">
        <f>+VLOOKUP(C1882,'[8]Resumen Peso'!$B$1:$D$65536,3,0)</f>
        <v>5562.0921466225418</v>
      </c>
      <c r="N1882" s="118"/>
      <c r="O1882" s="118"/>
      <c r="P1882" s="118"/>
      <c r="Q1882" s="118"/>
      <c r="R1882" s="118"/>
    </row>
    <row r="1883" spans="1:18" x14ac:dyDescent="0.2">
      <c r="A1883" s="114"/>
      <c r="B1883" s="139">
        <f t="shared" si="29"/>
        <v>1867</v>
      </c>
      <c r="C1883" s="115" t="s">
        <v>6938</v>
      </c>
      <c r="D1883" s="112" t="str">
        <f>+"Torre de suspensión tipo S"&amp;IF(MID(C1883,3,3)="220","C",IF(MID(C1883,3,3)="138","S",""))&amp;IF(MID(C1883,10,1)="D",2,1)&amp;" (5°)Tipo S"&amp;IF(MID(C1883,3,3)="220","C",IF(MID(C1883,3,3)="138","S",""))&amp;IF(MID(C1883,10,1)="D",2,1)&amp;RIGHT(C1883,2)</f>
        <v>Torre de suspensión tipo S2 (5°)Tipo S2+6</v>
      </c>
      <c r="E1883" s="140" t="s">
        <v>5072</v>
      </c>
      <c r="F1883" s="141">
        <v>0</v>
      </c>
      <c r="G1883" s="142">
        <f>VLOOKUP(C1883,'[8]Resumen Peso'!$B$1:$D$65536,3,0)*$C$14</f>
        <v>9846.0233900470321</v>
      </c>
      <c r="H1883" s="148"/>
      <c r="I1883" s="144"/>
      <c r="J1883" s="111">
        <f>+VLOOKUP(C1883,'[8]Resumen Peso'!$B$1:$D$65536,3,0)</f>
        <v>6113.29046745901</v>
      </c>
      <c r="N1883" s="118"/>
      <c r="O1883" s="118"/>
      <c r="P1883" s="118"/>
      <c r="Q1883" s="118"/>
      <c r="R1883" s="118"/>
    </row>
    <row r="1884" spans="1:18" x14ac:dyDescent="0.2">
      <c r="A1884" s="114"/>
      <c r="B1884" s="139">
        <f t="shared" si="29"/>
        <v>1868</v>
      </c>
      <c r="C1884" s="115" t="s">
        <v>6939</v>
      </c>
      <c r="D1884" s="112" t="str">
        <f>+"Torre de ángulo menor tipo A"&amp;IF(MID(C1884,3,3)="220","C",IF(MID(C1884,3,3)="138","S",""))&amp;IF(MID(C1884,10,1)="D",2,1)&amp;" (30°)Tipo A"&amp;IF(MID(C1884,3,3)="220","C",IF(MID(C1884,3,3)="138","S",""))&amp;IF(MID(C1884,10,1)="D",2,1)&amp;RIGHT(C1884,2)</f>
        <v>Torre de ángulo menor tipo A2 (30°)Tipo A2-3</v>
      </c>
      <c r="E1884" s="140" t="s">
        <v>5072</v>
      </c>
      <c r="F1884" s="141">
        <v>0</v>
      </c>
      <c r="G1884" s="142">
        <f>VLOOKUP(C1884,'[8]Resumen Peso'!$B$1:$D$65536,3,0)*$C$14</f>
        <v>11038.183130318317</v>
      </c>
      <c r="H1884" s="148"/>
      <c r="I1884" s="144"/>
      <c r="J1884" s="111">
        <f>+VLOOKUP(C1884,'[8]Resumen Peso'!$B$1:$D$65536,3,0)</f>
        <v>6853.4896816164774</v>
      </c>
      <c r="N1884" s="118"/>
      <c r="O1884" s="118"/>
      <c r="P1884" s="118"/>
      <c r="Q1884" s="118"/>
      <c r="R1884" s="118"/>
    </row>
    <row r="1885" spans="1:18" x14ac:dyDescent="0.2">
      <c r="A1885" s="114"/>
      <c r="B1885" s="139">
        <f t="shared" si="29"/>
        <v>1869</v>
      </c>
      <c r="C1885" s="115" t="s">
        <v>6940</v>
      </c>
      <c r="D1885" s="112" t="str">
        <f>+"Torre de ángulo menor tipo A"&amp;IF(MID(C1885,3,3)="220","C",IF(MID(C1885,3,3)="138","S",""))&amp;IF(MID(C1885,10,1)="D",2,1)&amp;" (30°)Tipo A"&amp;IF(MID(C1885,3,3)="220","C",IF(MID(C1885,3,3)="138","S",""))&amp;IF(MID(C1885,10,1)="D",2,1)&amp;RIGHT(C1885,2)</f>
        <v>Torre de ángulo menor tipo A2 (30°)Tipo A2±0</v>
      </c>
      <c r="E1885" s="140" t="s">
        <v>5072</v>
      </c>
      <c r="F1885" s="141">
        <v>0</v>
      </c>
      <c r="G1885" s="142">
        <f>VLOOKUP(C1885,'[8]Resumen Peso'!$B$1:$D$65536,3,0)*$C$14</f>
        <v>12251.035660730653</v>
      </c>
      <c r="H1885" s="148"/>
      <c r="I1885" s="144"/>
      <c r="J1885" s="111">
        <f>+VLOOKUP(C1885,'[8]Resumen Peso'!$B$1:$D$65536,3,0)</f>
        <v>7606.5368275432602</v>
      </c>
      <c r="N1885" s="118"/>
      <c r="O1885" s="118"/>
      <c r="P1885" s="118"/>
      <c r="Q1885" s="118"/>
      <c r="R1885" s="118"/>
    </row>
    <row r="1886" spans="1:18" x14ac:dyDescent="0.2">
      <c r="A1886" s="114"/>
      <c r="B1886" s="139">
        <f t="shared" si="29"/>
        <v>1870</v>
      </c>
      <c r="C1886" s="115" t="s">
        <v>6941</v>
      </c>
      <c r="D1886" s="112" t="str">
        <f>+"Torre de ángulo menor tipo A"&amp;IF(MID(C1886,3,3)="220","C",IF(MID(C1886,3,3)="138","S",""))&amp;IF(MID(C1886,10,1)="D",2,1)&amp;" (30°)Tipo A"&amp;IF(MID(C1886,3,3)="220","C",IF(MID(C1886,3,3)="138","S",""))&amp;IF(MID(C1886,10,1)="D",2,1)&amp;RIGHT(C1886,2)</f>
        <v>Torre de ángulo menor tipo A2 (30°)Tipo A2+3</v>
      </c>
      <c r="E1886" s="140" t="s">
        <v>5072</v>
      </c>
      <c r="F1886" s="141">
        <v>0</v>
      </c>
      <c r="G1886" s="142">
        <f>VLOOKUP(C1886,'[8]Resumen Peso'!$B$1:$D$65536,3,0)*$C$14</f>
        <v>13463.888191142985</v>
      </c>
      <c r="H1886" s="148"/>
      <c r="I1886" s="144"/>
      <c r="J1886" s="111">
        <f>+VLOOKUP(C1886,'[8]Resumen Peso'!$B$1:$D$65536,3,0)</f>
        <v>8359.5839734700421</v>
      </c>
      <c r="N1886" s="118"/>
      <c r="O1886" s="118"/>
      <c r="P1886" s="118"/>
      <c r="Q1886" s="118"/>
      <c r="R1886" s="118"/>
    </row>
    <row r="1887" spans="1:18" x14ac:dyDescent="0.2">
      <c r="A1887" s="114"/>
      <c r="B1887" s="139">
        <f t="shared" si="29"/>
        <v>1871</v>
      </c>
      <c r="C1887" s="115" t="s">
        <v>6942</v>
      </c>
      <c r="D1887" s="112" t="str">
        <f>+"Torre de ángulo mayor tipo B"&amp;IF(MID(C1887,3,3)="220","C",IF(MID(C1887,3,3)="138","S",""))&amp;IF(MID(C1887,10,1)="D",2,1)&amp;" (65°)Tipo B"&amp;IF(MID(C1887,3,3)="220","C",IF(MID(C1887,3,3)="138","S",""))&amp;IF(MID(C1887,10,1)="D",2,1)&amp;RIGHT(C1887,2)</f>
        <v>Torre de ángulo mayor tipo B2 (65°)Tipo B2-3</v>
      </c>
      <c r="E1887" s="140" t="s">
        <v>5072</v>
      </c>
      <c r="F1887" s="141">
        <v>0</v>
      </c>
      <c r="G1887" s="142">
        <f>VLOOKUP(C1887,'[8]Resumen Peso'!$B$1:$D$65536,3,0)*$C$14</f>
        <v>14895.936251597115</v>
      </c>
      <c r="H1887" s="148"/>
      <c r="I1887" s="144"/>
      <c r="J1887" s="111">
        <f>+VLOOKUP(C1887,'[8]Resumen Peso'!$B$1:$D$65536,3,0)</f>
        <v>9248.7272763152305</v>
      </c>
      <c r="N1887" s="118"/>
      <c r="O1887" s="118"/>
      <c r="P1887" s="118"/>
      <c r="Q1887" s="118"/>
      <c r="R1887" s="118"/>
    </row>
    <row r="1888" spans="1:18" x14ac:dyDescent="0.2">
      <c r="A1888" s="114"/>
      <c r="B1888" s="139">
        <f t="shared" si="29"/>
        <v>1872</v>
      </c>
      <c r="C1888" s="115" t="s">
        <v>6943</v>
      </c>
      <c r="D1888" s="112" t="str">
        <f>+"Torre de ángulo mayor tipo B"&amp;IF(MID(C1888,3,3)="220","C",IF(MID(C1888,3,3)="138","S",""))&amp;IF(MID(C1888,10,1)="D",2,1)&amp;" (65°)Tipo B"&amp;IF(MID(C1888,3,3)="220","C",IF(MID(C1888,3,3)="138","S",""))&amp;IF(MID(C1888,10,1)="D",2,1)&amp;RIGHT(C1888,2)</f>
        <v>Torre de ángulo mayor tipo B2 (65°)Tipo B2±0</v>
      </c>
      <c r="E1888" s="140" t="s">
        <v>5072</v>
      </c>
      <c r="F1888" s="141">
        <v>0</v>
      </c>
      <c r="G1888" s="142">
        <f>VLOOKUP(C1888,'[8]Resumen Peso'!$B$1:$D$65536,3,0)*$C$14</f>
        <v>16587.902284629305</v>
      </c>
      <c r="H1888" s="148"/>
      <c r="I1888" s="144"/>
      <c r="J1888" s="111">
        <f>+VLOOKUP(C1888,'[8]Resumen Peso'!$B$1:$D$65536,3,0)</f>
        <v>10299.250864493575</v>
      </c>
      <c r="N1888" s="118"/>
      <c r="O1888" s="118"/>
      <c r="P1888" s="118"/>
      <c r="Q1888" s="118"/>
      <c r="R1888" s="118"/>
    </row>
    <row r="1889" spans="1:18" x14ac:dyDescent="0.2">
      <c r="A1889" s="114"/>
      <c r="B1889" s="139">
        <f t="shared" si="29"/>
        <v>1873</v>
      </c>
      <c r="C1889" s="115" t="s">
        <v>6944</v>
      </c>
      <c r="D1889" s="112" t="str">
        <f>+"Torre de ángulo mayor tipo B"&amp;IF(MID(C1889,3,3)="220","C",IF(MID(C1889,3,3)="138","S",""))&amp;IF(MID(C1889,10,1)="D",2,1)&amp;" (65°)Tipo B"&amp;IF(MID(C1889,3,3)="220","C",IF(MID(C1889,3,3)="138","S",""))&amp;IF(MID(C1889,10,1)="D",2,1)&amp;RIGHT(C1889,2)</f>
        <v>Torre de ángulo mayor tipo B2 (65°)Tipo B2+3</v>
      </c>
      <c r="E1889" s="140" t="s">
        <v>5072</v>
      </c>
      <c r="F1889" s="141">
        <v>0</v>
      </c>
      <c r="G1889" s="142">
        <f>VLOOKUP(C1889,'[8]Resumen Peso'!$B$1:$D$65536,3,0)*$C$14</f>
        <v>18578.450558784822</v>
      </c>
      <c r="H1889" s="148"/>
      <c r="I1889" s="144"/>
      <c r="J1889" s="111">
        <f>+VLOOKUP(C1889,'[8]Resumen Peso'!$B$1:$D$65536,3,0)</f>
        <v>11535.160968232805</v>
      </c>
      <c r="N1889" s="118"/>
      <c r="O1889" s="118"/>
      <c r="P1889" s="118"/>
      <c r="Q1889" s="118"/>
      <c r="R1889" s="118"/>
    </row>
    <row r="1890" spans="1:18" x14ac:dyDescent="0.2">
      <c r="A1890" s="114"/>
      <c r="B1890" s="139">
        <f t="shared" si="29"/>
        <v>1874</v>
      </c>
      <c r="C1890" s="115" t="s">
        <v>6945</v>
      </c>
      <c r="D1890" s="112" t="str">
        <f>+"Torre de anclaje, retención intermedia y terminal (15°) Tipo R"&amp;IF(MID(C1890,3,3)="220","C",IF(MID(C1890,3,3)="138","S",""))&amp;IF(MID(C1890,10,1)="D",2,1)&amp;RIGHT(C1890,2)</f>
        <v>Torre de anclaje, retención intermedia y terminal (15°) Tipo R2-3</v>
      </c>
      <c r="E1890" s="140" t="s">
        <v>5072</v>
      </c>
      <c r="F1890" s="141">
        <v>0</v>
      </c>
      <c r="G1890" s="142">
        <f>VLOOKUP(C1890,'[8]Resumen Peso'!$B$1:$D$65536,3,0)*$C$14</f>
        <v>19179.480022263793</v>
      </c>
      <c r="H1890" s="148"/>
      <c r="I1890" s="144"/>
      <c r="J1890" s="111">
        <f>+VLOOKUP(C1890,'[8]Resumen Peso'!$B$1:$D$65536,3,0)</f>
        <v>11908.333724806</v>
      </c>
      <c r="N1890" s="118"/>
      <c r="O1890" s="118"/>
      <c r="P1890" s="118"/>
      <c r="Q1890" s="118"/>
      <c r="R1890" s="118"/>
    </row>
    <row r="1891" spans="1:18" x14ac:dyDescent="0.2">
      <c r="A1891" s="114"/>
      <c r="B1891" s="139">
        <f t="shared" si="29"/>
        <v>1875</v>
      </c>
      <c r="C1891" s="115" t="s">
        <v>6946</v>
      </c>
      <c r="D1891" s="112" t="str">
        <f>+"Torre de anclaje, retención intermedia y terminal (15°) Tipo R"&amp;IF(MID(C1891,3,3)="220","C",IF(MID(C1891,3,3)="138","S",""))&amp;IF(MID(C1891,10,1)="D",2,1)&amp;RIGHT(C1891,2)</f>
        <v>Torre de anclaje, retención intermedia y terminal (15°) Tipo R2±0</v>
      </c>
      <c r="E1891" s="140" t="s">
        <v>5072</v>
      </c>
      <c r="F1891" s="141">
        <v>0</v>
      </c>
      <c r="G1891" s="142">
        <f>VLOOKUP(C1891,'[8]Resumen Peso'!$B$1:$D$65536,3,0)*$C$14</f>
        <v>21381.806044887173</v>
      </c>
      <c r="H1891" s="148"/>
      <c r="I1891" s="144"/>
      <c r="J1891" s="111">
        <f>+VLOOKUP(C1891,'[8]Resumen Peso'!$B$1:$D$65536,3,0)</f>
        <v>13275.734364332218</v>
      </c>
      <c r="N1891" s="118"/>
      <c r="O1891" s="118"/>
      <c r="P1891" s="118"/>
      <c r="Q1891" s="118"/>
      <c r="R1891" s="118"/>
    </row>
    <row r="1892" spans="1:18" x14ac:dyDescent="0.2">
      <c r="A1892" s="114"/>
      <c r="B1892" s="139">
        <f t="shared" si="29"/>
        <v>1876</v>
      </c>
      <c r="C1892" s="115" t="s">
        <v>6947</v>
      </c>
      <c r="D1892" s="112" t="str">
        <f>+"Torre de anclaje, retención intermedia y terminal (15°) Tipo R"&amp;IF(MID(C1892,3,3)="220","C",IF(MID(C1892,3,3)="138","S",""))&amp;IF(MID(C1892,10,1)="D",2,1)&amp;RIGHT(C1892,2)</f>
        <v>Torre de anclaje, retención intermedia y terminal (15°) Tipo R2+3</v>
      </c>
      <c r="E1892" s="140" t="s">
        <v>5072</v>
      </c>
      <c r="F1892" s="141">
        <v>0</v>
      </c>
      <c r="G1892" s="142">
        <f>VLOOKUP(C1892,'[8]Resumen Peso'!$B$1:$D$65536,3,0)*$C$14</f>
        <v>23584.132067510553</v>
      </c>
      <c r="H1892" s="148"/>
      <c r="I1892" s="144"/>
      <c r="J1892" s="111">
        <f>+VLOOKUP(C1892,'[8]Resumen Peso'!$B$1:$D$65536,3,0)</f>
        <v>14643.135003858437</v>
      </c>
      <c r="N1892" s="118"/>
      <c r="O1892" s="118"/>
      <c r="P1892" s="118"/>
      <c r="Q1892" s="118"/>
      <c r="R1892" s="118"/>
    </row>
    <row r="1893" spans="1:18" x14ac:dyDescent="0.2">
      <c r="A1893" s="114"/>
      <c r="B1893" s="139">
        <f t="shared" si="29"/>
        <v>1877</v>
      </c>
      <c r="C1893" s="115" t="s">
        <v>6948</v>
      </c>
      <c r="D1893" s="112" t="str">
        <f>+"Torre de suspensión tipo S"&amp;IF(MID(C1893,3,3)="220","C",IF(MID(C1893,3,3)="138","S",""))&amp;IF(MID(C1893,10,1)="D",2,1)&amp;" (5°)Tipo S"&amp;IF(MID(C1893,3,3)="220","C",IF(MID(C1893,3,3)="138","S",""))&amp;IF(MID(C1893,10,1)="D",2,1)&amp;RIGHT(C1893,2)</f>
        <v>Torre de suspensión tipo S2 (5°)Tipo S2-6</v>
      </c>
      <c r="E1893" s="140" t="s">
        <v>5072</v>
      </c>
      <c r="F1893" s="141">
        <v>0</v>
      </c>
      <c r="G1893" s="142">
        <f>VLOOKUP(C1893,'[8]Resumen Peso'!$B$1:$D$65536,3,0)*$C$14</f>
        <v>5260.0940053454133</v>
      </c>
      <c r="H1893" s="148"/>
      <c r="I1893" s="144"/>
      <c r="J1893" s="111">
        <f>+VLOOKUP(C1893,'[8]Resumen Peso'!$B$1:$D$65536,3,0)</f>
        <v>3265.9360299024024</v>
      </c>
      <c r="N1893" s="118"/>
      <c r="O1893" s="118"/>
      <c r="P1893" s="118"/>
      <c r="Q1893" s="118"/>
      <c r="R1893" s="118"/>
    </row>
    <row r="1894" spans="1:18" x14ac:dyDescent="0.2">
      <c r="A1894" s="114"/>
      <c r="B1894" s="139">
        <f t="shared" si="29"/>
        <v>1878</v>
      </c>
      <c r="C1894" s="115" t="s">
        <v>6949</v>
      </c>
      <c r="D1894" s="112" t="str">
        <f>+"Torre de suspensión tipo S"&amp;IF(MID(C1894,3,3)="220","C",IF(MID(C1894,3,3)="138","S",""))&amp;IF(MID(C1894,10,1)="D",2,1)&amp;" (5°)Tipo S"&amp;IF(MID(C1894,3,3)="220","C",IF(MID(C1894,3,3)="138","S",""))&amp;IF(MID(C1894,10,1)="D",2,1)&amp;RIGHT(C1894,2)</f>
        <v>Torre de suspensión tipo S2 (5°)Tipo S2-3</v>
      </c>
      <c r="E1894" s="140" t="s">
        <v>5072</v>
      </c>
      <c r="F1894" s="141">
        <v>0</v>
      </c>
      <c r="G1894" s="142">
        <f>VLOOKUP(C1894,'[8]Resumen Peso'!$B$1:$D$65536,3,0)*$C$14</f>
        <v>6018.3057538636713</v>
      </c>
      <c r="H1894" s="148"/>
      <c r="I1894" s="144"/>
      <c r="J1894" s="111">
        <f>+VLOOKUP(C1894,'[8]Resumen Peso'!$B$1:$D$65536,3,0)</f>
        <v>3736.7015837622084</v>
      </c>
      <c r="N1894" s="118"/>
      <c r="O1894" s="118"/>
      <c r="P1894" s="118"/>
      <c r="Q1894" s="118"/>
      <c r="R1894" s="118"/>
    </row>
    <row r="1895" spans="1:18" x14ac:dyDescent="0.2">
      <c r="A1895" s="114"/>
      <c r="B1895" s="139">
        <f t="shared" si="29"/>
        <v>1879</v>
      </c>
      <c r="C1895" s="115" t="s">
        <v>6950</v>
      </c>
      <c r="D1895" s="112" t="str">
        <f>+"Torre de suspensión tipo S"&amp;IF(MID(C1895,3,3)="220","C",IF(MID(C1895,3,3)="138","S",""))&amp;IF(MID(C1895,10,1)="D",2,1)&amp;" (5°)Tipo S"&amp;IF(MID(C1895,3,3)="220","C",IF(MID(C1895,3,3)="138","S",""))&amp;IF(MID(C1895,10,1)="D",2,1)&amp;RIGHT(C1895,2)</f>
        <v>Torre de suspensión tipo S2 (5°)Tipo S2±0</v>
      </c>
      <c r="E1895" s="140" t="s">
        <v>5072</v>
      </c>
      <c r="F1895" s="141">
        <v>0</v>
      </c>
      <c r="G1895" s="142">
        <f>VLOOKUP(C1895,'[8]Resumen Peso'!$B$1:$D$65536,3,0)*$C$14</f>
        <v>6769.7477546273021</v>
      </c>
      <c r="H1895" s="148"/>
      <c r="I1895" s="144"/>
      <c r="J1895" s="111">
        <f>+VLOOKUP(C1895,'[8]Resumen Peso'!$B$1:$D$65536,3,0)</f>
        <v>4203.2638737482657</v>
      </c>
      <c r="N1895" s="118"/>
      <c r="O1895" s="118"/>
      <c r="P1895" s="118"/>
      <c r="Q1895" s="118"/>
      <c r="R1895" s="118"/>
    </row>
    <row r="1896" spans="1:18" x14ac:dyDescent="0.2">
      <c r="A1896" s="114"/>
      <c r="B1896" s="139">
        <f t="shared" si="29"/>
        <v>1880</v>
      </c>
      <c r="C1896" s="115" t="s">
        <v>6951</v>
      </c>
      <c r="D1896" s="112" t="str">
        <f>+"Torre de suspensión tipo S"&amp;IF(MID(C1896,3,3)="220","C",IF(MID(C1896,3,3)="138","S",""))&amp;IF(MID(C1896,10,1)="D",2,1)&amp;" (5°)Tipo S"&amp;IF(MID(C1896,3,3)="220","C",IF(MID(C1896,3,3)="138","S",""))&amp;IF(MID(C1896,10,1)="D",2,1)&amp;RIGHT(C1896,2)</f>
        <v>Torre de suspensión tipo S2 (5°)Tipo S2+3</v>
      </c>
      <c r="E1896" s="140" t="s">
        <v>5072</v>
      </c>
      <c r="F1896" s="141">
        <v>0</v>
      </c>
      <c r="G1896" s="142">
        <f>VLOOKUP(C1896,'[8]Resumen Peso'!$B$1:$D$65536,3,0)*$C$14</f>
        <v>7514.4200076363059</v>
      </c>
      <c r="H1896" s="148"/>
      <c r="I1896" s="144"/>
      <c r="J1896" s="111">
        <f>+VLOOKUP(C1896,'[8]Resumen Peso'!$B$1:$D$65536,3,0)</f>
        <v>4665.6228998605757</v>
      </c>
      <c r="N1896" s="118"/>
      <c r="O1896" s="118"/>
      <c r="P1896" s="118"/>
      <c r="Q1896" s="118"/>
      <c r="R1896" s="118"/>
    </row>
    <row r="1897" spans="1:18" x14ac:dyDescent="0.2">
      <c r="A1897" s="114"/>
      <c r="B1897" s="139">
        <f t="shared" si="29"/>
        <v>1881</v>
      </c>
      <c r="C1897" s="115" t="s">
        <v>6952</v>
      </c>
      <c r="D1897" s="112" t="str">
        <f>+"Torre de suspensión tipo S"&amp;IF(MID(C1897,3,3)="220","C",IF(MID(C1897,3,3)="138","S",""))&amp;IF(MID(C1897,10,1)="D",2,1)&amp;" (5°)Tipo S"&amp;IF(MID(C1897,3,3)="220","C",IF(MID(C1897,3,3)="138","S",""))&amp;IF(MID(C1897,10,1)="D",2,1)&amp;RIGHT(C1897,2)</f>
        <v>Torre de suspensión tipo S2 (5°)Tipo S2+6</v>
      </c>
      <c r="E1897" s="140" t="s">
        <v>5072</v>
      </c>
      <c r="F1897" s="141">
        <v>0</v>
      </c>
      <c r="G1897" s="142">
        <f>VLOOKUP(C1897,'[8]Resumen Peso'!$B$1:$D$65536,3,0)*$C$14</f>
        <v>8259.0922606453078</v>
      </c>
      <c r="H1897" s="148"/>
      <c r="I1897" s="144"/>
      <c r="J1897" s="111">
        <f>+VLOOKUP(C1897,'[8]Resumen Peso'!$B$1:$D$65536,3,0)</f>
        <v>5127.9819259728838</v>
      </c>
      <c r="N1897" s="118"/>
      <c r="O1897" s="118"/>
      <c r="P1897" s="118"/>
      <c r="Q1897" s="118"/>
      <c r="R1897" s="118"/>
    </row>
    <row r="1898" spans="1:18" x14ac:dyDescent="0.2">
      <c r="A1898" s="114"/>
      <c r="B1898" s="139">
        <f t="shared" si="29"/>
        <v>1882</v>
      </c>
      <c r="C1898" s="115" t="s">
        <v>6953</v>
      </c>
      <c r="D1898" s="112" t="str">
        <f>+"Torre de ángulo menor tipo A"&amp;IF(MID(C1898,3,3)="220","C",IF(MID(C1898,3,3)="138","S",""))&amp;IF(MID(C1898,10,1)="D",2,1)&amp;" (30°)Tipo A"&amp;IF(MID(C1898,3,3)="220","C",IF(MID(C1898,3,3)="138","S",""))&amp;IF(MID(C1898,10,1)="D",2,1)&amp;RIGHT(C1898,2)</f>
        <v>Torre de ángulo menor tipo A2 (30°)Tipo A2-3</v>
      </c>
      <c r="E1898" s="140" t="s">
        <v>5072</v>
      </c>
      <c r="F1898" s="141">
        <v>0</v>
      </c>
      <c r="G1898" s="142">
        <f>VLOOKUP(C1898,'[8]Resumen Peso'!$B$1:$D$65536,3,0)*$C$14</f>
        <v>9259.105859463345</v>
      </c>
      <c r="H1898" s="148"/>
      <c r="I1898" s="144"/>
      <c r="J1898" s="111">
        <f>+VLOOKUP(C1898,'[8]Resumen Peso'!$B$1:$D$65536,3,0)</f>
        <v>5748.8796588752311</v>
      </c>
      <c r="N1898" s="118"/>
      <c r="O1898" s="118"/>
      <c r="P1898" s="118"/>
      <c r="Q1898" s="118"/>
      <c r="R1898" s="118"/>
    </row>
    <row r="1899" spans="1:18" x14ac:dyDescent="0.2">
      <c r="A1899" s="114"/>
      <c r="B1899" s="139">
        <f t="shared" si="29"/>
        <v>1883</v>
      </c>
      <c r="C1899" s="115" t="s">
        <v>6954</v>
      </c>
      <c r="D1899" s="112" t="str">
        <f>+"Torre de ángulo menor tipo A"&amp;IF(MID(C1899,3,3)="220","C",IF(MID(C1899,3,3)="138","S",""))&amp;IF(MID(C1899,10,1)="D",2,1)&amp;" (30°)Tipo A"&amp;IF(MID(C1899,3,3)="220","C",IF(MID(C1899,3,3)="138","S",""))&amp;IF(MID(C1899,10,1)="D",2,1)&amp;RIGHT(C1899,2)</f>
        <v>Torre de ángulo menor tipo A2 (30°)Tipo A2±0</v>
      </c>
      <c r="E1899" s="140" t="s">
        <v>5072</v>
      </c>
      <c r="F1899" s="141">
        <v>0</v>
      </c>
      <c r="G1899" s="142">
        <f>VLOOKUP(C1899,'[8]Resumen Peso'!$B$1:$D$65536,3,0)*$C$14</f>
        <v>10276.477091524244</v>
      </c>
      <c r="H1899" s="148"/>
      <c r="I1899" s="144"/>
      <c r="J1899" s="111">
        <f>+VLOOKUP(C1899,'[8]Resumen Peso'!$B$1:$D$65536,3,0)</f>
        <v>6380.5545603498676</v>
      </c>
      <c r="N1899" s="118"/>
      <c r="O1899" s="118"/>
      <c r="P1899" s="118"/>
      <c r="Q1899" s="118"/>
      <c r="R1899" s="118"/>
    </row>
    <row r="1900" spans="1:18" x14ac:dyDescent="0.2">
      <c r="A1900" s="114"/>
      <c r="B1900" s="139">
        <f t="shared" si="29"/>
        <v>1884</v>
      </c>
      <c r="C1900" s="115" t="s">
        <v>6955</v>
      </c>
      <c r="D1900" s="112" t="str">
        <f>+"Torre de ángulo menor tipo A"&amp;IF(MID(C1900,3,3)="220","C",IF(MID(C1900,3,3)="138","S",""))&amp;IF(MID(C1900,10,1)="D",2,1)&amp;" (30°)Tipo A"&amp;IF(MID(C1900,3,3)="220","C",IF(MID(C1900,3,3)="138","S",""))&amp;IF(MID(C1900,10,1)="D",2,1)&amp;RIGHT(C1900,2)</f>
        <v>Torre de ángulo menor tipo A2 (30°)Tipo A2+3</v>
      </c>
      <c r="E1900" s="140" t="s">
        <v>5072</v>
      </c>
      <c r="F1900" s="141">
        <v>0</v>
      </c>
      <c r="G1900" s="142">
        <f>VLOOKUP(C1900,'[8]Resumen Peso'!$B$1:$D$65536,3,0)*$C$14</f>
        <v>11293.848323585144</v>
      </c>
      <c r="H1900" s="148"/>
      <c r="I1900" s="144"/>
      <c r="J1900" s="111">
        <f>+VLOOKUP(C1900,'[8]Resumen Peso'!$B$1:$D$65536,3,0)</f>
        <v>7012.2294618245041</v>
      </c>
      <c r="N1900" s="118"/>
      <c r="O1900" s="118"/>
      <c r="P1900" s="118"/>
      <c r="Q1900" s="118"/>
      <c r="R1900" s="118"/>
    </row>
    <row r="1901" spans="1:18" x14ac:dyDescent="0.2">
      <c r="A1901" s="114"/>
      <c r="B1901" s="139">
        <f t="shared" si="29"/>
        <v>1885</v>
      </c>
      <c r="C1901" s="115" t="s">
        <v>6956</v>
      </c>
      <c r="D1901" s="112" t="str">
        <f>+"Torre de ángulo mayor tipo B"&amp;IF(MID(C1901,3,3)="220","C",IF(MID(C1901,3,3)="138","S",""))&amp;IF(MID(C1901,10,1)="D",2,1)&amp;" (65°)Tipo B"&amp;IF(MID(C1901,3,3)="220","C",IF(MID(C1901,3,3)="138","S",""))&amp;IF(MID(C1901,10,1)="D",2,1)&amp;RIGHT(C1901,2)</f>
        <v>Torre de ángulo mayor tipo B2 (65°)Tipo B2-3</v>
      </c>
      <c r="E1901" s="140" t="s">
        <v>5072</v>
      </c>
      <c r="F1901" s="141">
        <v>0</v>
      </c>
      <c r="G1901" s="142">
        <f>VLOOKUP(C1901,'[8]Resumen Peso'!$B$1:$D$65536,3,0)*$C$14</f>
        <v>12495.086283767598</v>
      </c>
      <c r="H1901" s="148"/>
      <c r="I1901" s="144"/>
      <c r="J1901" s="111">
        <f>+VLOOKUP(C1901,'[8]Resumen Peso'!$B$1:$D$65536,3,0)</f>
        <v>7758.0652454929223</v>
      </c>
      <c r="N1901" s="118"/>
      <c r="O1901" s="118"/>
      <c r="P1901" s="118"/>
      <c r="Q1901" s="118"/>
      <c r="R1901" s="118"/>
    </row>
    <row r="1902" spans="1:18" x14ac:dyDescent="0.2">
      <c r="A1902" s="114"/>
      <c r="B1902" s="139">
        <f t="shared" si="29"/>
        <v>1886</v>
      </c>
      <c r="C1902" s="115" t="s">
        <v>6957</v>
      </c>
      <c r="D1902" s="112" t="str">
        <f>+"Torre de ángulo mayor tipo B"&amp;IF(MID(C1902,3,3)="220","C",IF(MID(C1902,3,3)="138","S",""))&amp;IF(MID(C1902,10,1)="D",2,1)&amp;" (65°)Tipo B"&amp;IF(MID(C1902,3,3)="220","C",IF(MID(C1902,3,3)="138","S",""))&amp;IF(MID(C1902,10,1)="D",2,1)&amp;RIGHT(C1902,2)</f>
        <v>Torre de ángulo mayor tipo B2 (65°)Tipo B2±0</v>
      </c>
      <c r="E1902" s="140" t="s">
        <v>5072</v>
      </c>
      <c r="F1902" s="141">
        <v>0</v>
      </c>
      <c r="G1902" s="142">
        <f>VLOOKUP(C1902,'[8]Resumen Peso'!$B$1:$D$65536,3,0)*$C$14</f>
        <v>13914.34998192383</v>
      </c>
      <c r="H1902" s="148"/>
      <c r="I1902" s="144"/>
      <c r="J1902" s="111">
        <f>+VLOOKUP(C1902,'[8]Resumen Peso'!$B$1:$D$65536,3,0)</f>
        <v>8639.2708747137222</v>
      </c>
      <c r="N1902" s="118"/>
      <c r="O1902" s="118"/>
      <c r="P1902" s="118"/>
      <c r="Q1902" s="118"/>
      <c r="R1902" s="118"/>
    </row>
    <row r="1903" spans="1:18" x14ac:dyDescent="0.2">
      <c r="A1903" s="114"/>
      <c r="B1903" s="139">
        <f t="shared" si="29"/>
        <v>1887</v>
      </c>
      <c r="C1903" s="115" t="s">
        <v>6958</v>
      </c>
      <c r="D1903" s="112" t="str">
        <f>+"Torre de ángulo mayor tipo B"&amp;IF(MID(C1903,3,3)="220","C",IF(MID(C1903,3,3)="138","S",""))&amp;IF(MID(C1903,10,1)="D",2,1)&amp;" (65°)Tipo B"&amp;IF(MID(C1903,3,3)="220","C",IF(MID(C1903,3,3)="138","S",""))&amp;IF(MID(C1903,10,1)="D",2,1)&amp;RIGHT(C1903,2)</f>
        <v>Torre de ángulo mayor tipo B2 (65°)Tipo B2+3</v>
      </c>
      <c r="E1903" s="140" t="s">
        <v>5072</v>
      </c>
      <c r="F1903" s="141">
        <v>0</v>
      </c>
      <c r="G1903" s="142">
        <f>VLOOKUP(C1903,'[8]Resumen Peso'!$B$1:$D$65536,3,0)*$C$14</f>
        <v>15584.071979754692</v>
      </c>
      <c r="H1903" s="148"/>
      <c r="I1903" s="144"/>
      <c r="J1903" s="111">
        <f>+VLOOKUP(C1903,'[8]Resumen Peso'!$B$1:$D$65536,3,0)</f>
        <v>9675.98337967937</v>
      </c>
      <c r="N1903" s="118"/>
      <c r="O1903" s="118"/>
      <c r="P1903" s="118"/>
      <c r="Q1903" s="118"/>
      <c r="R1903" s="118"/>
    </row>
    <row r="1904" spans="1:18" x14ac:dyDescent="0.2">
      <c r="A1904" s="114"/>
      <c r="B1904" s="139">
        <f t="shared" si="29"/>
        <v>1888</v>
      </c>
      <c r="C1904" s="115" t="s">
        <v>6959</v>
      </c>
      <c r="D1904" s="112" t="str">
        <f>+"Torre de anclaje, retención intermedia y terminal (15°) Tipo R"&amp;IF(MID(C1904,3,3)="220","C",IF(MID(C1904,3,3)="138","S",""))&amp;IF(MID(C1904,10,1)="D",2,1)&amp;RIGHT(C1904,2)</f>
        <v>Torre de anclaje, retención intermedia y terminal (15°) Tipo R2-3</v>
      </c>
      <c r="E1904" s="140" t="s">
        <v>5072</v>
      </c>
      <c r="F1904" s="141">
        <v>0</v>
      </c>
      <c r="G1904" s="142">
        <f>VLOOKUP(C1904,'[8]Resumen Peso'!$B$1:$D$65536,3,0)*$C$14</f>
        <v>16088.230622649735</v>
      </c>
      <c r="H1904" s="148"/>
      <c r="I1904" s="144"/>
      <c r="J1904" s="111">
        <f>+VLOOKUP(C1904,'[8]Resumen Peso'!$B$1:$D$65536,3,0)</f>
        <v>9989.0100812828714</v>
      </c>
      <c r="N1904" s="118"/>
      <c r="O1904" s="118"/>
      <c r="P1904" s="118"/>
      <c r="Q1904" s="118"/>
      <c r="R1904" s="118"/>
    </row>
    <row r="1905" spans="1:18" x14ac:dyDescent="0.2">
      <c r="A1905" s="114"/>
      <c r="B1905" s="139">
        <f t="shared" si="29"/>
        <v>1889</v>
      </c>
      <c r="C1905" s="115" t="s">
        <v>6960</v>
      </c>
      <c r="D1905" s="112" t="str">
        <f>+"Torre de anclaje, retención intermedia y terminal (15°) Tipo R"&amp;IF(MID(C1905,3,3)="220","C",IF(MID(C1905,3,3)="138","S",""))&amp;IF(MID(C1905,10,1)="D",2,1)&amp;RIGHT(C1905,2)</f>
        <v>Torre de anclaje, retención intermedia y terminal (15°) Tipo R2±0</v>
      </c>
      <c r="E1905" s="140" t="s">
        <v>5072</v>
      </c>
      <c r="F1905" s="141">
        <v>0</v>
      </c>
      <c r="G1905" s="142">
        <f>VLOOKUP(C1905,'[8]Resumen Peso'!$B$1:$D$65536,3,0)*$C$14</f>
        <v>17935.597126699817</v>
      </c>
      <c r="H1905" s="148"/>
      <c r="I1905" s="144"/>
      <c r="J1905" s="111">
        <f>+VLOOKUP(C1905,'[8]Resumen Peso'!$B$1:$D$65536,3,0)</f>
        <v>11136.020157505987</v>
      </c>
      <c r="N1905" s="118"/>
      <c r="O1905" s="118"/>
      <c r="P1905" s="118"/>
      <c r="Q1905" s="118"/>
      <c r="R1905" s="118"/>
    </row>
    <row r="1906" spans="1:18" x14ac:dyDescent="0.2">
      <c r="A1906" s="114"/>
      <c r="B1906" s="139">
        <f t="shared" si="29"/>
        <v>1890</v>
      </c>
      <c r="C1906" s="115" t="s">
        <v>6961</v>
      </c>
      <c r="D1906" s="112" t="str">
        <f>+"Torre de anclaje, retención intermedia y terminal (15°) Tipo R"&amp;IF(MID(C1906,3,3)="220","C",IF(MID(C1906,3,3)="138","S",""))&amp;IF(MID(C1906,10,1)="D",2,1)&amp;RIGHT(C1906,2)</f>
        <v>Torre de anclaje, retención intermedia y terminal (15°) Tipo R2+3</v>
      </c>
      <c r="E1906" s="140" t="s">
        <v>5072</v>
      </c>
      <c r="F1906" s="141">
        <v>0</v>
      </c>
      <c r="G1906" s="142">
        <f>VLOOKUP(C1906,'[8]Resumen Peso'!$B$1:$D$65536,3,0)*$C$14</f>
        <v>19782.963630749895</v>
      </c>
      <c r="H1906" s="148"/>
      <c r="I1906" s="144"/>
      <c r="J1906" s="111">
        <f>+VLOOKUP(C1906,'[8]Resumen Peso'!$B$1:$D$65536,3,0)</f>
        <v>12283.030233729103</v>
      </c>
      <c r="N1906" s="118"/>
      <c r="O1906" s="118"/>
      <c r="P1906" s="118"/>
      <c r="Q1906" s="118"/>
      <c r="R1906" s="118"/>
    </row>
    <row r="1907" spans="1:18" x14ac:dyDescent="0.2">
      <c r="A1907" s="114"/>
      <c r="B1907" s="139">
        <f t="shared" si="29"/>
        <v>1891</v>
      </c>
      <c r="C1907" s="115" t="s">
        <v>6962</v>
      </c>
      <c r="D1907" s="112" t="str">
        <f>+"Torre de suspensión tipo S"&amp;IF(MID(C1907,3,3)="220","C",IF(MID(C1907,3,3)="138","S",""))&amp;IF(MID(C1907,10,1)="D",2,1)&amp;" (5°)Tipo S"&amp;IF(MID(C1907,3,3)="220","C",IF(MID(C1907,3,3)="138","S",""))&amp;IF(MID(C1907,10,1)="D",2,1)&amp;RIGHT(C1907,2)</f>
        <v>Torre de suspensión tipo S2 (5°)Tipo S2-6</v>
      </c>
      <c r="E1907" s="140" t="s">
        <v>5072</v>
      </c>
      <c r="F1907" s="141">
        <v>0</v>
      </c>
      <c r="G1907" s="142">
        <f>VLOOKUP(C1907,'[8]Resumen Peso'!$B$1:$D$65536,3,0)*$C$14</f>
        <v>4789.9458372235104</v>
      </c>
      <c r="H1907" s="148"/>
      <c r="I1907" s="144"/>
      <c r="J1907" s="111">
        <f>+VLOOKUP(C1907,'[8]Resumen Peso'!$B$1:$D$65536,3,0)</f>
        <v>2974.0260678177788</v>
      </c>
      <c r="N1907" s="118"/>
      <c r="O1907" s="118"/>
      <c r="P1907" s="118"/>
      <c r="Q1907" s="118"/>
      <c r="R1907" s="118"/>
    </row>
    <row r="1908" spans="1:18" x14ac:dyDescent="0.2">
      <c r="A1908" s="114"/>
      <c r="B1908" s="139">
        <f t="shared" si="29"/>
        <v>1892</v>
      </c>
      <c r="C1908" s="115" t="s">
        <v>6963</v>
      </c>
      <c r="D1908" s="112" t="str">
        <f>+"Torre de suspensión tipo S"&amp;IF(MID(C1908,3,3)="220","C",IF(MID(C1908,3,3)="138","S",""))&amp;IF(MID(C1908,10,1)="D",2,1)&amp;" (5°)Tipo S"&amp;IF(MID(C1908,3,3)="220","C",IF(MID(C1908,3,3)="138","S",""))&amp;IF(MID(C1908,10,1)="D",2,1)&amp;RIGHT(C1908,2)</f>
        <v>Torre de suspensión tipo S2 (5°)Tipo S2-3</v>
      </c>
      <c r="E1908" s="140" t="s">
        <v>5072</v>
      </c>
      <c r="F1908" s="141">
        <v>0</v>
      </c>
      <c r="G1908" s="142">
        <f>VLOOKUP(C1908,'[8]Resumen Peso'!$B$1:$D$65536,3,0)*$C$14</f>
        <v>5480.3884804268992</v>
      </c>
      <c r="H1908" s="148"/>
      <c r="I1908" s="144"/>
      <c r="J1908" s="111">
        <f>+VLOOKUP(C1908,'[8]Resumen Peso'!$B$1:$D$65536,3,0)</f>
        <v>3402.7145100257467</v>
      </c>
      <c r="N1908" s="118"/>
      <c r="O1908" s="118"/>
      <c r="P1908" s="118"/>
      <c r="Q1908" s="118"/>
      <c r="R1908" s="118"/>
    </row>
    <row r="1909" spans="1:18" x14ac:dyDescent="0.2">
      <c r="A1909" s="114"/>
      <c r="B1909" s="139">
        <f t="shared" si="29"/>
        <v>1893</v>
      </c>
      <c r="C1909" s="115" t="s">
        <v>6964</v>
      </c>
      <c r="D1909" s="112" t="str">
        <f>+"Torre de suspensión tipo S"&amp;IF(MID(C1909,3,3)="220","C",IF(MID(C1909,3,3)="138","S",""))&amp;IF(MID(C1909,10,1)="D",2,1)&amp;" (5°)Tipo S"&amp;IF(MID(C1909,3,3)="220","C",IF(MID(C1909,3,3)="138","S",""))&amp;IF(MID(C1909,10,1)="D",2,1)&amp;RIGHT(C1909,2)</f>
        <v>Torre de suspensión tipo S2 (5°)Tipo S2±0</v>
      </c>
      <c r="E1909" s="140" t="s">
        <v>5072</v>
      </c>
      <c r="F1909" s="141">
        <v>0</v>
      </c>
      <c r="G1909" s="142">
        <f>VLOOKUP(C1909,'[8]Resumen Peso'!$B$1:$D$65536,3,0)*$C$14</f>
        <v>6164.6664571731144</v>
      </c>
      <c r="H1909" s="148"/>
      <c r="I1909" s="144"/>
      <c r="J1909" s="111">
        <f>+VLOOKUP(C1909,'[8]Resumen Peso'!$B$1:$D$65536,3,0)</f>
        <v>3827.5753768568579</v>
      </c>
      <c r="N1909" s="118"/>
      <c r="O1909" s="118"/>
      <c r="P1909" s="118"/>
      <c r="Q1909" s="118"/>
      <c r="R1909" s="118"/>
    </row>
    <row r="1910" spans="1:18" x14ac:dyDescent="0.2">
      <c r="A1910" s="114"/>
      <c r="B1910" s="139">
        <f t="shared" si="29"/>
        <v>1894</v>
      </c>
      <c r="C1910" s="115" t="s">
        <v>6965</v>
      </c>
      <c r="D1910" s="112" t="str">
        <f>+"Torre de suspensión tipo S"&amp;IF(MID(C1910,3,3)="220","C",IF(MID(C1910,3,3)="138","S",""))&amp;IF(MID(C1910,10,1)="D",2,1)&amp;" (5°)Tipo S"&amp;IF(MID(C1910,3,3)="220","C",IF(MID(C1910,3,3)="138","S",""))&amp;IF(MID(C1910,10,1)="D",2,1)&amp;RIGHT(C1910,2)</f>
        <v>Torre de suspensión tipo S2 (5°)Tipo S2+3</v>
      </c>
      <c r="E1910" s="140" t="s">
        <v>5072</v>
      </c>
      <c r="F1910" s="141">
        <v>0</v>
      </c>
      <c r="G1910" s="142">
        <f>VLOOKUP(C1910,'[8]Resumen Peso'!$B$1:$D$65536,3,0)*$C$14</f>
        <v>6842.779767462157</v>
      </c>
      <c r="H1910" s="148"/>
      <c r="I1910" s="144"/>
      <c r="J1910" s="111">
        <f>+VLOOKUP(C1910,'[8]Resumen Peso'!$B$1:$D$65536,3,0)</f>
        <v>4248.6086683111125</v>
      </c>
      <c r="N1910" s="118"/>
      <c r="O1910" s="118"/>
      <c r="P1910" s="118"/>
      <c r="Q1910" s="118"/>
      <c r="R1910" s="118"/>
    </row>
    <row r="1911" spans="1:18" x14ac:dyDescent="0.2">
      <c r="A1911" s="114"/>
      <c r="B1911" s="139">
        <f t="shared" si="29"/>
        <v>1895</v>
      </c>
      <c r="C1911" s="115" t="s">
        <v>6966</v>
      </c>
      <c r="D1911" s="112" t="str">
        <f>+"Torre de suspensión tipo S"&amp;IF(MID(C1911,3,3)="220","C",IF(MID(C1911,3,3)="138","S",""))&amp;IF(MID(C1911,10,1)="D",2,1)&amp;" (5°)Tipo S"&amp;IF(MID(C1911,3,3)="220","C",IF(MID(C1911,3,3)="138","S",""))&amp;IF(MID(C1911,10,1)="D",2,1)&amp;RIGHT(C1911,2)</f>
        <v>Torre de suspensión tipo S2 (5°)Tipo S2+6</v>
      </c>
      <c r="E1911" s="140" t="s">
        <v>5072</v>
      </c>
      <c r="F1911" s="141">
        <v>0</v>
      </c>
      <c r="G1911" s="142">
        <f>VLOOKUP(C1911,'[8]Resumen Peso'!$B$1:$D$65536,3,0)*$C$14</f>
        <v>7520.8930777511996</v>
      </c>
      <c r="H1911" s="148"/>
      <c r="I1911" s="144"/>
      <c r="J1911" s="111">
        <f>+VLOOKUP(C1911,'[8]Resumen Peso'!$B$1:$D$65536,3,0)</f>
        <v>4669.6419597653667</v>
      </c>
      <c r="N1911" s="118"/>
      <c r="O1911" s="118"/>
      <c r="P1911" s="118"/>
      <c r="Q1911" s="118"/>
      <c r="R1911" s="118"/>
    </row>
    <row r="1912" spans="1:18" x14ac:dyDescent="0.2">
      <c r="A1912" s="114"/>
      <c r="B1912" s="139">
        <f t="shared" si="29"/>
        <v>1896</v>
      </c>
      <c r="C1912" s="115" t="s">
        <v>6967</v>
      </c>
      <c r="D1912" s="112" t="str">
        <f>+"Torre de ángulo menor tipo A"&amp;IF(MID(C1912,3,3)="220","C",IF(MID(C1912,3,3)="138","S",""))&amp;IF(MID(C1912,10,1)="D",2,1)&amp;" (30°)Tipo A"&amp;IF(MID(C1912,3,3)="220","C",IF(MID(C1912,3,3)="138","S",""))&amp;IF(MID(C1912,10,1)="D",2,1)&amp;RIGHT(C1912,2)</f>
        <v>Torre de ángulo menor tipo A2 (30°)Tipo A2-3</v>
      </c>
      <c r="E1912" s="140" t="s">
        <v>5072</v>
      </c>
      <c r="F1912" s="141">
        <v>0</v>
      </c>
      <c r="G1912" s="142">
        <f>VLOOKUP(C1912,'[8]Resumen Peso'!$B$1:$D$65536,3,0)*$C$14</f>
        <v>8431.5252774718992</v>
      </c>
      <c r="H1912" s="148"/>
      <c r="I1912" s="144"/>
      <c r="J1912" s="111">
        <f>+VLOOKUP(C1912,'[8]Resumen Peso'!$B$1:$D$65536,3,0)</f>
        <v>5235.0437392839085</v>
      </c>
      <c r="N1912" s="118"/>
      <c r="O1912" s="118"/>
      <c r="P1912" s="118"/>
      <c r="Q1912" s="118"/>
      <c r="R1912" s="118"/>
    </row>
    <row r="1913" spans="1:18" x14ac:dyDescent="0.2">
      <c r="A1913" s="114"/>
      <c r="B1913" s="139">
        <f t="shared" si="29"/>
        <v>1897</v>
      </c>
      <c r="C1913" s="115" t="s">
        <v>6968</v>
      </c>
      <c r="D1913" s="112" t="str">
        <f>+"Torre de ángulo menor tipo A"&amp;IF(MID(C1913,3,3)="220","C",IF(MID(C1913,3,3)="138","S",""))&amp;IF(MID(C1913,10,1)="D",2,1)&amp;" (30°)Tipo A"&amp;IF(MID(C1913,3,3)="220","C",IF(MID(C1913,3,3)="138","S",""))&amp;IF(MID(C1913,10,1)="D",2,1)&amp;RIGHT(C1913,2)</f>
        <v>Torre de ángulo menor tipo A2 (30°)Tipo A2±0</v>
      </c>
      <c r="E1913" s="140" t="s">
        <v>5072</v>
      </c>
      <c r="F1913" s="141">
        <v>0</v>
      </c>
      <c r="G1913" s="142">
        <f>VLOOKUP(C1913,'[8]Resumen Peso'!$B$1:$D$65536,3,0)*$C$14</f>
        <v>9357.9636819887874</v>
      </c>
      <c r="H1913" s="148"/>
      <c r="I1913" s="144"/>
      <c r="J1913" s="111">
        <f>+VLOOKUP(C1913,'[8]Resumen Peso'!$B$1:$D$65536,3,0)</f>
        <v>5810.2594220687106</v>
      </c>
      <c r="N1913" s="118"/>
      <c r="O1913" s="118"/>
      <c r="P1913" s="118"/>
      <c r="Q1913" s="118"/>
      <c r="R1913" s="118"/>
    </row>
    <row r="1914" spans="1:18" x14ac:dyDescent="0.2">
      <c r="A1914" s="114"/>
      <c r="B1914" s="139">
        <f t="shared" si="29"/>
        <v>1898</v>
      </c>
      <c r="C1914" s="115" t="s">
        <v>6969</v>
      </c>
      <c r="D1914" s="112" t="str">
        <f>+"Torre de ángulo menor tipo A"&amp;IF(MID(C1914,3,3)="220","C",IF(MID(C1914,3,3)="138","S",""))&amp;IF(MID(C1914,10,1)="D",2,1)&amp;" (30°)Tipo A"&amp;IF(MID(C1914,3,3)="220","C",IF(MID(C1914,3,3)="138","S",""))&amp;IF(MID(C1914,10,1)="D",2,1)&amp;RIGHT(C1914,2)</f>
        <v>Torre de ángulo menor tipo A2 (30°)Tipo A2+3</v>
      </c>
      <c r="E1914" s="140" t="s">
        <v>5072</v>
      </c>
      <c r="F1914" s="141">
        <v>0</v>
      </c>
      <c r="G1914" s="142">
        <f>VLOOKUP(C1914,'[8]Resumen Peso'!$B$1:$D$65536,3,0)*$C$14</f>
        <v>10284.402086505677</v>
      </c>
      <c r="H1914" s="148"/>
      <c r="I1914" s="144"/>
      <c r="J1914" s="111">
        <f>+VLOOKUP(C1914,'[8]Resumen Peso'!$B$1:$D$65536,3,0)</f>
        <v>6385.4751048535127</v>
      </c>
      <c r="N1914" s="118"/>
      <c r="O1914" s="118"/>
      <c r="P1914" s="118"/>
      <c r="Q1914" s="118"/>
      <c r="R1914" s="118"/>
    </row>
    <row r="1915" spans="1:18" x14ac:dyDescent="0.2">
      <c r="A1915" s="114"/>
      <c r="B1915" s="139">
        <f t="shared" si="29"/>
        <v>1899</v>
      </c>
      <c r="C1915" s="115" t="s">
        <v>6970</v>
      </c>
      <c r="D1915" s="112" t="str">
        <f>+"Torre de ángulo mayor tipo B"&amp;IF(MID(C1915,3,3)="220","C",IF(MID(C1915,3,3)="138","S",""))&amp;IF(MID(C1915,10,1)="D",2,1)&amp;" (65°)Tipo B"&amp;IF(MID(C1915,3,3)="220","C",IF(MID(C1915,3,3)="138","S",""))&amp;IF(MID(C1915,10,1)="D",2,1)&amp;RIGHT(C1915,2)</f>
        <v>Torre de ángulo mayor tipo B2 (65°)Tipo B2-3</v>
      </c>
      <c r="E1915" s="140" t="s">
        <v>5072</v>
      </c>
      <c r="F1915" s="141">
        <v>0</v>
      </c>
      <c r="G1915" s="142">
        <f>VLOOKUP(C1915,'[8]Resumen Peso'!$B$1:$D$65536,3,0)*$C$14</f>
        <v>11378.273177220712</v>
      </c>
      <c r="H1915" s="148"/>
      <c r="I1915" s="144"/>
      <c r="J1915" s="111">
        <f>+VLOOKUP(C1915,'[8]Resumen Peso'!$B$1:$D$65536,3,0)</f>
        <v>7064.6479492179687</v>
      </c>
      <c r="N1915" s="118"/>
      <c r="O1915" s="118"/>
      <c r="P1915" s="118"/>
      <c r="Q1915" s="118"/>
      <c r="R1915" s="118"/>
    </row>
    <row r="1916" spans="1:18" x14ac:dyDescent="0.2">
      <c r="A1916" s="114"/>
      <c r="B1916" s="139">
        <f t="shared" si="29"/>
        <v>1900</v>
      </c>
      <c r="C1916" s="115" t="s">
        <v>6971</v>
      </c>
      <c r="D1916" s="112" t="str">
        <f>+"Torre de ángulo mayor tipo B"&amp;IF(MID(C1916,3,3)="220","C",IF(MID(C1916,3,3)="138","S",""))&amp;IF(MID(C1916,10,1)="D",2,1)&amp;" (65°)Tipo B"&amp;IF(MID(C1916,3,3)="220","C",IF(MID(C1916,3,3)="138","S",""))&amp;IF(MID(C1916,10,1)="D",2,1)&amp;RIGHT(C1916,2)</f>
        <v>Torre de ángulo mayor tipo B2 (65°)Tipo B2±0</v>
      </c>
      <c r="E1916" s="140" t="s">
        <v>5072</v>
      </c>
      <c r="F1916" s="141">
        <v>0</v>
      </c>
      <c r="G1916" s="142">
        <f>VLOOKUP(C1916,'[8]Resumen Peso'!$B$1:$D$65536,3,0)*$C$14</f>
        <v>12670.68282541282</v>
      </c>
      <c r="H1916" s="148"/>
      <c r="I1916" s="144"/>
      <c r="J1916" s="111">
        <f>+VLOOKUP(C1916,'[8]Resumen Peso'!$B$1:$D$65536,3,0)</f>
        <v>7867.0912574810345</v>
      </c>
      <c r="N1916" s="118"/>
      <c r="O1916" s="118"/>
      <c r="P1916" s="118"/>
      <c r="Q1916" s="118"/>
      <c r="R1916" s="118"/>
    </row>
    <row r="1917" spans="1:18" x14ac:dyDescent="0.2">
      <c r="A1917" s="114"/>
      <c r="B1917" s="139">
        <f t="shared" si="29"/>
        <v>1901</v>
      </c>
      <c r="C1917" s="115" t="s">
        <v>6972</v>
      </c>
      <c r="D1917" s="112" t="str">
        <f>+"Torre de ángulo mayor tipo B"&amp;IF(MID(C1917,3,3)="220","C",IF(MID(C1917,3,3)="138","S",""))&amp;IF(MID(C1917,10,1)="D",2,1)&amp;" (65°)Tipo B"&amp;IF(MID(C1917,3,3)="220","C",IF(MID(C1917,3,3)="138","S",""))&amp;IF(MID(C1917,10,1)="D",2,1)&amp;RIGHT(C1917,2)</f>
        <v>Torre de ángulo mayor tipo B2 (65°)Tipo B2+3</v>
      </c>
      <c r="E1917" s="140" t="s">
        <v>5072</v>
      </c>
      <c r="F1917" s="141">
        <v>0</v>
      </c>
      <c r="G1917" s="142">
        <f>VLOOKUP(C1917,'[8]Resumen Peso'!$B$1:$D$65536,3,0)*$C$14</f>
        <v>14191.164764462361</v>
      </c>
      <c r="H1917" s="148"/>
      <c r="I1917" s="144"/>
      <c r="J1917" s="111">
        <f>+VLOOKUP(C1917,'[8]Resumen Peso'!$B$1:$D$65536,3,0)</f>
        <v>8811.1422083787602</v>
      </c>
      <c r="N1917" s="118"/>
      <c r="O1917" s="118"/>
      <c r="P1917" s="118"/>
      <c r="Q1917" s="118"/>
      <c r="R1917" s="118"/>
    </row>
    <row r="1918" spans="1:18" x14ac:dyDescent="0.2">
      <c r="A1918" s="114"/>
      <c r="B1918" s="139">
        <f t="shared" si="29"/>
        <v>1902</v>
      </c>
      <c r="C1918" s="115" t="s">
        <v>6973</v>
      </c>
      <c r="D1918" s="112" t="str">
        <f>+"Torre de anclaje, retención intermedia y terminal (15°) Tipo R"&amp;IF(MID(C1918,3,3)="220","C",IF(MID(C1918,3,3)="138","S",""))&amp;IF(MID(C1918,10,1)="D",2,1)&amp;RIGHT(C1918,2)</f>
        <v>Torre de anclaje, retención intermedia y terminal (15°) Tipo R2-3</v>
      </c>
      <c r="E1918" s="140" t="s">
        <v>5072</v>
      </c>
      <c r="F1918" s="141">
        <v>0</v>
      </c>
      <c r="G1918" s="142">
        <f>VLOOKUP(C1918,'[8]Resumen Peso'!$B$1:$D$65536,3,0)*$C$14</f>
        <v>14650.261615275542</v>
      </c>
      <c r="H1918" s="148"/>
      <c r="I1918" s="144"/>
      <c r="J1918" s="111">
        <f>+VLOOKUP(C1918,'[8]Resumen Peso'!$B$1:$D$65536,3,0)</f>
        <v>9096.1905259110699</v>
      </c>
      <c r="N1918" s="118"/>
      <c r="O1918" s="118"/>
      <c r="P1918" s="118"/>
      <c r="Q1918" s="118"/>
      <c r="R1918" s="118"/>
    </row>
    <row r="1919" spans="1:18" x14ac:dyDescent="0.2">
      <c r="A1919" s="114"/>
      <c r="B1919" s="139">
        <f t="shared" si="29"/>
        <v>1903</v>
      </c>
      <c r="C1919" s="115" t="s">
        <v>6974</v>
      </c>
      <c r="D1919" s="112" t="str">
        <f>+"Torre de anclaje, retención intermedia y terminal (15°) Tipo R"&amp;IF(MID(C1919,3,3)="220","C",IF(MID(C1919,3,3)="138","S",""))&amp;IF(MID(C1919,10,1)="D",2,1)&amp;RIGHT(C1919,2)</f>
        <v>Torre de anclaje, retención intermedia y terminal (15°) Tipo R2±0</v>
      </c>
      <c r="E1919" s="140" t="s">
        <v>5072</v>
      </c>
      <c r="F1919" s="141">
        <v>0</v>
      </c>
      <c r="G1919" s="142">
        <f>VLOOKUP(C1919,'[8]Resumen Peso'!$B$1:$D$65536,3,0)*$C$14</f>
        <v>16332.510161957125</v>
      </c>
      <c r="H1919" s="148"/>
      <c r="I1919" s="144"/>
      <c r="J1919" s="111">
        <f>+VLOOKUP(C1919,'[8]Resumen Peso'!$B$1:$D$65536,3,0)</f>
        <v>10140.680630893054</v>
      </c>
      <c r="N1919" s="118"/>
      <c r="O1919" s="118"/>
      <c r="P1919" s="118"/>
      <c r="Q1919" s="118"/>
      <c r="R1919" s="118"/>
    </row>
    <row r="1920" spans="1:18" x14ac:dyDescent="0.2">
      <c r="A1920" s="114"/>
      <c r="B1920" s="139">
        <f t="shared" si="29"/>
        <v>1904</v>
      </c>
      <c r="C1920" s="115" t="s">
        <v>6975</v>
      </c>
      <c r="D1920" s="112" t="str">
        <f>+"Torre de anclaje, retención intermedia y terminal (15°) Tipo R"&amp;IF(MID(C1920,3,3)="220","C",IF(MID(C1920,3,3)="138","S",""))&amp;IF(MID(C1920,10,1)="D",2,1)&amp;RIGHT(C1920,2)</f>
        <v>Torre de anclaje, retención intermedia y terminal (15°) Tipo R2+3</v>
      </c>
      <c r="E1920" s="140" t="s">
        <v>5072</v>
      </c>
      <c r="F1920" s="141">
        <v>0</v>
      </c>
      <c r="G1920" s="142">
        <f>VLOOKUP(C1920,'[8]Resumen Peso'!$B$1:$D$65536,3,0)*$C$14</f>
        <v>18014.758708638707</v>
      </c>
      <c r="H1920" s="148"/>
      <c r="I1920" s="144"/>
      <c r="J1920" s="111">
        <f>+VLOOKUP(C1920,'[8]Resumen Peso'!$B$1:$D$65536,3,0)</f>
        <v>11185.170735875037</v>
      </c>
      <c r="N1920" s="118"/>
      <c r="O1920" s="118"/>
      <c r="P1920" s="118"/>
      <c r="Q1920" s="118"/>
      <c r="R1920" s="118"/>
    </row>
    <row r="1921" spans="1:18" x14ac:dyDescent="0.2">
      <c r="A1921" s="114"/>
      <c r="B1921" s="139">
        <f t="shared" si="29"/>
        <v>1905</v>
      </c>
      <c r="C1921" s="115" t="s">
        <v>6976</v>
      </c>
      <c r="D1921" s="112" t="str">
        <f>+"Torre de suspensión tipo S"&amp;IF(MID(C1921,3,3)="220","C",IF(MID(C1921,3,3)="138","S",""))&amp;IF(MID(C1921,10,1)="D",2,1)&amp;" (5°)Tipo S"&amp;IF(MID(C1921,3,3)="220","C",IF(MID(C1921,3,3)="138","S",""))&amp;IF(MID(C1921,10,1)="D",2,1)&amp;RIGHT(C1921,2)</f>
        <v>Torre de suspensión tipo S1 (5°)Tipo S1-6</v>
      </c>
      <c r="E1921" s="140" t="s">
        <v>5072</v>
      </c>
      <c r="F1921" s="141">
        <v>0</v>
      </c>
      <c r="G1921" s="142">
        <f>VLOOKUP(C1921,'[8]Resumen Peso'!$B$1:$D$65536,3,0)*$C$14</f>
        <v>3138.6358335680147</v>
      </c>
      <c r="H1921" s="148"/>
      <c r="I1921" s="144"/>
      <c r="J1921" s="111">
        <f>+VLOOKUP(C1921,'[8]Resumen Peso'!$B$1:$D$65536,3,0)</f>
        <v>1948.7453728347232</v>
      </c>
      <c r="N1921" s="118"/>
      <c r="O1921" s="118"/>
      <c r="P1921" s="118"/>
      <c r="Q1921" s="118"/>
      <c r="R1921" s="118"/>
    </row>
    <row r="1922" spans="1:18" x14ac:dyDescent="0.2">
      <c r="A1922" s="114"/>
      <c r="B1922" s="139">
        <f t="shared" si="29"/>
        <v>1906</v>
      </c>
      <c r="C1922" s="115" t="s">
        <v>6977</v>
      </c>
      <c r="D1922" s="112" t="str">
        <f>+"Torre de suspensión tipo S"&amp;IF(MID(C1922,3,3)="220","C",IF(MID(C1922,3,3)="138","S",""))&amp;IF(MID(C1922,10,1)="D",2,1)&amp;" (5°)Tipo S"&amp;IF(MID(C1922,3,3)="220","C",IF(MID(C1922,3,3)="138","S",""))&amp;IF(MID(C1922,10,1)="D",2,1)&amp;RIGHT(C1922,2)</f>
        <v>Torre de suspensión tipo S1 (5°)Tipo S1-3</v>
      </c>
      <c r="E1922" s="140" t="s">
        <v>5072</v>
      </c>
      <c r="F1922" s="141">
        <v>0</v>
      </c>
      <c r="G1922" s="142">
        <f>VLOOKUP(C1922,'[8]Resumen Peso'!$B$1:$D$65536,3,0)*$C$14</f>
        <v>3591.0518095778193</v>
      </c>
      <c r="H1922" s="148"/>
      <c r="I1922" s="144"/>
      <c r="J1922" s="111">
        <f>+VLOOKUP(C1922,'[8]Resumen Peso'!$B$1:$D$65536,3,0)</f>
        <v>2229.6456067568456</v>
      </c>
      <c r="N1922" s="118"/>
      <c r="O1922" s="118"/>
      <c r="P1922" s="118"/>
      <c r="Q1922" s="118"/>
      <c r="R1922" s="118"/>
    </row>
    <row r="1923" spans="1:18" x14ac:dyDescent="0.2">
      <c r="A1923" s="114"/>
      <c r="B1923" s="139">
        <f t="shared" si="29"/>
        <v>1907</v>
      </c>
      <c r="C1923" s="115" t="s">
        <v>6978</v>
      </c>
      <c r="D1923" s="112" t="str">
        <f>+"Torre de suspensión tipo S"&amp;IF(MID(C1923,3,3)="220","C",IF(MID(C1923,3,3)="138","S",""))&amp;IF(MID(C1923,10,1)="D",2,1)&amp;" (5°)Tipo S"&amp;IF(MID(C1923,3,3)="220","C",IF(MID(C1923,3,3)="138","S",""))&amp;IF(MID(C1923,10,1)="D",2,1)&amp;RIGHT(C1923,2)</f>
        <v>Torre de suspensión tipo S1 (5°)Tipo S1±0</v>
      </c>
      <c r="E1923" s="140" t="s">
        <v>5072</v>
      </c>
      <c r="F1923" s="141">
        <v>0</v>
      </c>
      <c r="G1923" s="142">
        <f>VLOOKUP(C1923,'[8]Resumen Peso'!$B$1:$D$65536,3,0)*$C$14</f>
        <v>4039.4283572303921</v>
      </c>
      <c r="H1923" s="148"/>
      <c r="I1923" s="144"/>
      <c r="J1923" s="111">
        <f>+VLOOKUP(C1923,'[8]Resumen Peso'!$B$1:$D$65536,3,0)</f>
        <v>2508.0378028760915</v>
      </c>
      <c r="N1923" s="118"/>
      <c r="O1923" s="118"/>
      <c r="P1923" s="118"/>
      <c r="Q1923" s="118"/>
      <c r="R1923" s="118"/>
    </row>
    <row r="1924" spans="1:18" x14ac:dyDescent="0.2">
      <c r="A1924" s="114"/>
      <c r="B1924" s="139">
        <f t="shared" si="29"/>
        <v>1908</v>
      </c>
      <c r="C1924" s="115" t="s">
        <v>6979</v>
      </c>
      <c r="D1924" s="112" t="str">
        <f>+"Torre de suspensión tipo S"&amp;IF(MID(C1924,3,3)="220","C",IF(MID(C1924,3,3)="138","S",""))&amp;IF(MID(C1924,10,1)="D",2,1)&amp;" (5°)Tipo S"&amp;IF(MID(C1924,3,3)="220","C",IF(MID(C1924,3,3)="138","S",""))&amp;IF(MID(C1924,10,1)="D",2,1)&amp;RIGHT(C1924,2)</f>
        <v>Torre de suspensión tipo S1 (5°)Tipo S1+3</v>
      </c>
      <c r="E1924" s="140" t="s">
        <v>5072</v>
      </c>
      <c r="F1924" s="141">
        <v>0</v>
      </c>
      <c r="G1924" s="142">
        <f>VLOOKUP(C1924,'[8]Resumen Peso'!$B$1:$D$65536,3,0)*$C$14</f>
        <v>4483.7654765257357</v>
      </c>
      <c r="H1924" s="148"/>
      <c r="I1924" s="144"/>
      <c r="J1924" s="111">
        <f>+VLOOKUP(C1924,'[8]Resumen Peso'!$B$1:$D$65536,3,0)</f>
        <v>2783.9219611924618</v>
      </c>
      <c r="N1924" s="118"/>
      <c r="O1924" s="118"/>
      <c r="P1924" s="118"/>
      <c r="Q1924" s="118"/>
      <c r="R1924" s="118"/>
    </row>
    <row r="1925" spans="1:18" x14ac:dyDescent="0.2">
      <c r="A1925" s="114"/>
      <c r="B1925" s="139">
        <f t="shared" si="29"/>
        <v>1909</v>
      </c>
      <c r="C1925" s="115" t="s">
        <v>6980</v>
      </c>
      <c r="D1925" s="112" t="str">
        <f>+"Torre de suspensión tipo S"&amp;IF(MID(C1925,3,3)="220","C",IF(MID(C1925,3,3)="138","S",""))&amp;IF(MID(C1925,10,1)="D",2,1)&amp;" (5°)Tipo S"&amp;IF(MID(C1925,3,3)="220","C",IF(MID(C1925,3,3)="138","S",""))&amp;IF(MID(C1925,10,1)="D",2,1)&amp;RIGHT(C1925,2)</f>
        <v>Torre de suspensión tipo S1 (5°)Tipo S1+6</v>
      </c>
      <c r="E1925" s="140" t="s">
        <v>5072</v>
      </c>
      <c r="F1925" s="141">
        <v>0</v>
      </c>
      <c r="G1925" s="142">
        <f>VLOOKUP(C1925,'[8]Resumen Peso'!$B$1:$D$65536,3,0)*$C$14</f>
        <v>4928.1025958210785</v>
      </c>
      <c r="H1925" s="148"/>
      <c r="I1925" s="144"/>
      <c r="J1925" s="111">
        <f>+VLOOKUP(C1925,'[8]Resumen Peso'!$B$1:$D$65536,3,0)</f>
        <v>3059.8061195088317</v>
      </c>
      <c r="N1925" s="118"/>
      <c r="O1925" s="118"/>
      <c r="P1925" s="118"/>
      <c r="Q1925" s="118"/>
      <c r="R1925" s="118"/>
    </row>
    <row r="1926" spans="1:18" x14ac:dyDescent="0.2">
      <c r="A1926" s="114"/>
      <c r="B1926" s="139">
        <f t="shared" si="29"/>
        <v>1910</v>
      </c>
      <c r="C1926" s="115" t="s">
        <v>6981</v>
      </c>
      <c r="D1926" s="112" t="str">
        <f>+"Torre de ángulo menor tipo A"&amp;IF(MID(C1926,3,3)="220","C",IF(MID(C1926,3,3)="138","S",""))&amp;IF(MID(C1926,10,1)="D",2,1)&amp;" (30°)Tipo A"&amp;IF(MID(C1926,3,3)="220","C",IF(MID(C1926,3,3)="138","S",""))&amp;IF(MID(C1926,10,1)="D",2,1)&amp;RIGHT(C1926,2)</f>
        <v>Torre de ángulo menor tipo A1 (30°)Tipo A1-3</v>
      </c>
      <c r="E1926" s="140" t="s">
        <v>5072</v>
      </c>
      <c r="F1926" s="141">
        <v>0</v>
      </c>
      <c r="G1926" s="142">
        <f>VLOOKUP(C1926,'[8]Resumen Peso'!$B$1:$D$65536,3,0)*$C$14</f>
        <v>5524.7988738944377</v>
      </c>
      <c r="H1926" s="148"/>
      <c r="I1926" s="144"/>
      <c r="J1926" s="111">
        <f>+VLOOKUP(C1926,'[8]Resumen Peso'!$B$1:$D$65536,3,0)</f>
        <v>3430.2884476740824</v>
      </c>
      <c r="N1926" s="118"/>
      <c r="O1926" s="118"/>
      <c r="P1926" s="118"/>
      <c r="Q1926" s="118"/>
      <c r="R1926" s="118"/>
    </row>
    <row r="1927" spans="1:18" x14ac:dyDescent="0.2">
      <c r="A1927" s="114"/>
      <c r="B1927" s="139">
        <f t="shared" si="29"/>
        <v>1911</v>
      </c>
      <c r="C1927" s="115" t="s">
        <v>6982</v>
      </c>
      <c r="D1927" s="112" t="str">
        <f>+"Torre de ángulo menor tipo A"&amp;IF(MID(C1927,3,3)="220","C",IF(MID(C1927,3,3)="138","S",""))&amp;IF(MID(C1927,10,1)="D",2,1)&amp;" (30°)Tipo A"&amp;IF(MID(C1927,3,3)="220","C",IF(MID(C1927,3,3)="138","S",""))&amp;IF(MID(C1927,10,1)="D",2,1)&amp;RIGHT(C1927,2)</f>
        <v>Torre de ángulo menor tipo A1 (30°)Tipo A1±0</v>
      </c>
      <c r="E1927" s="140" t="s">
        <v>5072</v>
      </c>
      <c r="F1927" s="141">
        <v>0</v>
      </c>
      <c r="G1927" s="142">
        <f>VLOOKUP(C1927,'[8]Resumen Peso'!$B$1:$D$65536,3,0)*$C$14</f>
        <v>6131.8522462757355</v>
      </c>
      <c r="H1927" s="148"/>
      <c r="I1927" s="144"/>
      <c r="J1927" s="111">
        <f>+VLOOKUP(C1927,'[8]Resumen Peso'!$B$1:$D$65536,3,0)</f>
        <v>3807.2013847659068</v>
      </c>
      <c r="N1927" s="118"/>
      <c r="O1927" s="118"/>
      <c r="P1927" s="118"/>
      <c r="Q1927" s="118"/>
      <c r="R1927" s="118"/>
    </row>
    <row r="1928" spans="1:18" x14ac:dyDescent="0.2">
      <c r="A1928" s="114"/>
      <c r="B1928" s="139">
        <f t="shared" si="29"/>
        <v>1912</v>
      </c>
      <c r="C1928" s="115" t="s">
        <v>6983</v>
      </c>
      <c r="D1928" s="112" t="str">
        <f>+"Torre de ángulo menor tipo A"&amp;IF(MID(C1928,3,3)="220","C",IF(MID(C1928,3,3)="138","S",""))&amp;IF(MID(C1928,10,1)="D",2,1)&amp;" (30°)Tipo A"&amp;IF(MID(C1928,3,3)="220","C",IF(MID(C1928,3,3)="138","S",""))&amp;IF(MID(C1928,10,1)="D",2,1)&amp;RIGHT(C1928,2)</f>
        <v>Torre de ángulo menor tipo A1 (30°)Tipo A1+3</v>
      </c>
      <c r="E1928" s="140" t="s">
        <v>5072</v>
      </c>
      <c r="F1928" s="141">
        <v>0</v>
      </c>
      <c r="G1928" s="142">
        <f>VLOOKUP(C1928,'[8]Resumen Peso'!$B$1:$D$65536,3,0)*$C$14</f>
        <v>6738.9056186570333</v>
      </c>
      <c r="H1928" s="148"/>
      <c r="I1928" s="144"/>
      <c r="J1928" s="111">
        <f>+VLOOKUP(C1928,'[8]Resumen Peso'!$B$1:$D$65536,3,0)</f>
        <v>4184.1143218577317</v>
      </c>
      <c r="N1928" s="118"/>
      <c r="O1928" s="118"/>
      <c r="P1928" s="118"/>
      <c r="Q1928" s="118"/>
      <c r="R1928" s="118"/>
    </row>
    <row r="1929" spans="1:18" x14ac:dyDescent="0.2">
      <c r="A1929" s="114"/>
      <c r="B1929" s="139">
        <f t="shared" si="29"/>
        <v>1913</v>
      </c>
      <c r="C1929" s="115" t="s">
        <v>6984</v>
      </c>
      <c r="D1929" s="112" t="str">
        <f>+"Torre de ángulo mayor tipo B"&amp;IF(MID(C1929,3,3)="220","C",IF(MID(C1929,3,3)="138","S",""))&amp;IF(MID(C1929,10,1)="D",2,1)&amp;" (65°)Tipo B"&amp;IF(MID(C1929,3,3)="220","C",IF(MID(C1929,3,3)="138","S",""))&amp;IF(MID(C1929,10,1)="D",2,1)&amp;RIGHT(C1929,2)</f>
        <v>Torre de ángulo mayor tipo B1 (65°)Tipo B1-3</v>
      </c>
      <c r="E1929" s="140" t="s">
        <v>5072</v>
      </c>
      <c r="F1929" s="141">
        <v>0</v>
      </c>
      <c r="G1929" s="142">
        <f>VLOOKUP(C1929,'[8]Resumen Peso'!$B$1:$D$65536,3,0)*$C$14</f>
        <v>7455.6700914286967</v>
      </c>
      <c r="H1929" s="148"/>
      <c r="I1929" s="144"/>
      <c r="J1929" s="111">
        <f>+VLOOKUP(C1929,'[8]Resumen Peso'!$B$1:$D$65536,3,0)</f>
        <v>4629.1457061257879</v>
      </c>
      <c r="N1929" s="118"/>
      <c r="O1929" s="118"/>
      <c r="P1929" s="118"/>
      <c r="Q1929" s="118"/>
      <c r="R1929" s="118"/>
    </row>
    <row r="1930" spans="1:18" x14ac:dyDescent="0.2">
      <c r="A1930" s="114"/>
      <c r="B1930" s="139">
        <f t="shared" si="29"/>
        <v>1914</v>
      </c>
      <c r="C1930" s="115" t="s">
        <v>6985</v>
      </c>
      <c r="D1930" s="112" t="str">
        <f>+"Torre de ángulo mayor tipo B"&amp;IF(MID(C1930,3,3)="220","C",IF(MID(C1930,3,3)="138","S",""))&amp;IF(MID(C1930,10,1)="D",2,1)&amp;" (65°)Tipo B"&amp;IF(MID(C1930,3,3)="220","C",IF(MID(C1930,3,3)="138","S",""))&amp;IF(MID(C1930,10,1)="D",2,1)&amp;RIGHT(C1930,2)</f>
        <v>Torre de ángulo mayor tipo B1 (65°)Tipo B1±0</v>
      </c>
      <c r="E1930" s="140" t="s">
        <v>5072</v>
      </c>
      <c r="F1930" s="141">
        <v>0</v>
      </c>
      <c r="G1930" s="142">
        <f>VLOOKUP(C1930,'[8]Resumen Peso'!$B$1:$D$65536,3,0)*$C$14</f>
        <v>8302.5279414573452</v>
      </c>
      <c r="H1930" s="148"/>
      <c r="I1930" s="144"/>
      <c r="J1930" s="111">
        <f>+VLOOKUP(C1930,'[8]Resumen Peso'!$B$1:$D$65536,3,0)</f>
        <v>5154.9506749730381</v>
      </c>
      <c r="N1930" s="118"/>
      <c r="O1930" s="118"/>
      <c r="P1930" s="118"/>
      <c r="Q1930" s="118"/>
      <c r="R1930" s="118"/>
    </row>
    <row r="1931" spans="1:18" x14ac:dyDescent="0.2">
      <c r="A1931" s="114"/>
      <c r="B1931" s="139">
        <f t="shared" si="29"/>
        <v>1915</v>
      </c>
      <c r="C1931" s="115" t="s">
        <v>6986</v>
      </c>
      <c r="D1931" s="112" t="str">
        <f>+"Torre de ángulo mayor tipo B"&amp;IF(MID(C1931,3,3)="220","C",IF(MID(C1931,3,3)="138","S",""))&amp;IF(MID(C1931,10,1)="D",2,1)&amp;" (65°)Tipo B"&amp;IF(MID(C1931,3,3)="220","C",IF(MID(C1931,3,3)="138","S",""))&amp;IF(MID(C1931,10,1)="D",2,1)&amp;RIGHT(C1931,2)</f>
        <v>Torre de ángulo mayor tipo B1 (65°)Tipo B1+3</v>
      </c>
      <c r="E1931" s="140" t="s">
        <v>5072</v>
      </c>
      <c r="F1931" s="141">
        <v>0</v>
      </c>
      <c r="G1931" s="142">
        <f>VLOOKUP(C1931,'[8]Resumen Peso'!$B$1:$D$65536,3,0)*$C$14</f>
        <v>9298.8312944322279</v>
      </c>
      <c r="H1931" s="148"/>
      <c r="I1931" s="144"/>
      <c r="J1931" s="111">
        <f>+VLOOKUP(C1931,'[8]Resumen Peso'!$B$1:$D$65536,3,0)</f>
        <v>5773.5447559698032</v>
      </c>
      <c r="N1931" s="118"/>
      <c r="O1931" s="118"/>
      <c r="P1931" s="118"/>
      <c r="Q1931" s="118"/>
      <c r="R1931" s="118"/>
    </row>
    <row r="1932" spans="1:18" x14ac:dyDescent="0.2">
      <c r="A1932" s="114"/>
      <c r="B1932" s="139">
        <f t="shared" si="29"/>
        <v>1916</v>
      </c>
      <c r="C1932" s="115" t="s">
        <v>6987</v>
      </c>
      <c r="D1932" s="112" t="str">
        <f>+"Torre de anclaje, retención intermedia y terminal (15°) Tipo R"&amp;IF(MID(C1932,3,3)="220","C",IF(MID(C1932,3,3)="138","S",""))&amp;IF(MID(C1932,10,1)="D",2,1)&amp;RIGHT(C1932,2)</f>
        <v>Torre de anclaje, retención intermedia y terminal (15°) Tipo R1-3</v>
      </c>
      <c r="E1932" s="140" t="s">
        <v>5072</v>
      </c>
      <c r="F1932" s="141">
        <v>0</v>
      </c>
      <c r="G1932" s="142">
        <f>VLOOKUP(C1932,'[8]Resumen Peso'!$B$1:$D$65536,3,0)*$C$14</f>
        <v>9599.6567893350511</v>
      </c>
      <c r="H1932" s="148"/>
      <c r="I1932" s="144"/>
      <c r="J1932" s="111">
        <f>+VLOOKUP(C1932,'[8]Resumen Peso'!$B$1:$D$65536,3,0)</f>
        <v>5960.3240837761005</v>
      </c>
      <c r="N1932" s="118"/>
      <c r="O1932" s="118"/>
      <c r="P1932" s="118"/>
      <c r="Q1932" s="118"/>
      <c r="R1932" s="118"/>
    </row>
    <row r="1933" spans="1:18" x14ac:dyDescent="0.2">
      <c r="A1933" s="114"/>
      <c r="B1933" s="139">
        <f t="shared" si="29"/>
        <v>1917</v>
      </c>
      <c r="C1933" s="115" t="s">
        <v>6988</v>
      </c>
      <c r="D1933" s="112" t="str">
        <f>+"Torre de anclaje, retención intermedia y terminal (15°) Tipo R"&amp;IF(MID(C1933,3,3)="220","C",IF(MID(C1933,3,3)="138","S",""))&amp;IF(MID(C1933,10,1)="D",2,1)&amp;RIGHT(C1933,2)</f>
        <v>Torre de anclaje, retención intermedia y terminal (15°) Tipo R1±0</v>
      </c>
      <c r="E1933" s="140" t="s">
        <v>5072</v>
      </c>
      <c r="F1933" s="141">
        <v>0</v>
      </c>
      <c r="G1933" s="142">
        <f>VLOOKUP(C1933,'[8]Resumen Peso'!$B$1:$D$65536,3,0)*$C$14</f>
        <v>10701.95851653852</v>
      </c>
      <c r="H1933" s="148"/>
      <c r="I1933" s="144"/>
      <c r="J1933" s="111">
        <f>+VLOOKUP(C1933,'[8]Resumen Peso'!$B$1:$D$65536,3,0)</f>
        <v>6644.7314200402461</v>
      </c>
      <c r="N1933" s="118"/>
      <c r="O1933" s="118"/>
      <c r="P1933" s="118"/>
      <c r="Q1933" s="118"/>
      <c r="R1933" s="118"/>
    </row>
    <row r="1934" spans="1:18" x14ac:dyDescent="0.2">
      <c r="A1934" s="114"/>
      <c r="B1934" s="139">
        <f t="shared" si="29"/>
        <v>1918</v>
      </c>
      <c r="C1934" s="115" t="s">
        <v>6989</v>
      </c>
      <c r="D1934" s="112" t="str">
        <f>+"Torre de anclaje, retención intermedia y terminal (15°) Tipo R"&amp;IF(MID(C1934,3,3)="220","C",IF(MID(C1934,3,3)="138","S",""))&amp;IF(MID(C1934,10,1)="D",2,1)&amp;RIGHT(C1934,2)</f>
        <v>Torre de anclaje, retención intermedia y terminal (15°) Tipo R1+3</v>
      </c>
      <c r="E1934" s="140" t="s">
        <v>5072</v>
      </c>
      <c r="F1934" s="141">
        <v>0</v>
      </c>
      <c r="G1934" s="142">
        <f>VLOOKUP(C1934,'[8]Resumen Peso'!$B$1:$D$65536,3,0)*$C$14</f>
        <v>11804.260243741986</v>
      </c>
      <c r="H1934" s="148"/>
      <c r="I1934" s="144"/>
      <c r="J1934" s="111">
        <f>+VLOOKUP(C1934,'[8]Resumen Peso'!$B$1:$D$65536,3,0)</f>
        <v>7329.1387563043918</v>
      </c>
      <c r="N1934" s="118"/>
      <c r="O1934" s="118"/>
      <c r="P1934" s="118"/>
      <c r="Q1934" s="118"/>
      <c r="R1934" s="118"/>
    </row>
    <row r="1935" spans="1:18" x14ac:dyDescent="0.2">
      <c r="A1935" s="114"/>
      <c r="B1935" s="139">
        <f t="shared" si="29"/>
        <v>1919</v>
      </c>
      <c r="C1935" s="115" t="s">
        <v>6990</v>
      </c>
      <c r="D1935" s="112" t="str">
        <f>+"Torre de suspensión tipo S"&amp;IF(MID(C1935,3,3)="220","C",IF(MID(C1935,3,3)="138","S",""))&amp;IF(MID(C1935,10,1)="D",2,1)&amp;" (5°)Tipo S"&amp;IF(MID(C1935,3,3)="220","C",IF(MID(C1935,3,3)="138","S",""))&amp;IF(MID(C1935,10,1)="D",2,1)&amp;RIGHT(C1935,2)</f>
        <v>Torre de suspensión tipo S1 (5°)Tipo S1-6</v>
      </c>
      <c r="E1935" s="140" t="s">
        <v>5072</v>
      </c>
      <c r="F1935" s="141">
        <v>0</v>
      </c>
      <c r="G1935" s="142">
        <f>VLOOKUP(C1935,'[8]Resumen Peso'!$B$1:$D$65536,3,0)*$C$14</f>
        <v>4022.4428776508339</v>
      </c>
      <c r="H1935" s="148"/>
      <c r="I1935" s="144"/>
      <c r="J1935" s="111">
        <f>+VLOOKUP(C1935,'[8]Resumen Peso'!$B$1:$D$65536,3,0)</f>
        <v>2497.4917005274115</v>
      </c>
      <c r="N1935" s="118"/>
      <c r="O1935" s="118"/>
      <c r="P1935" s="118"/>
      <c r="Q1935" s="118"/>
      <c r="R1935" s="118"/>
    </row>
    <row r="1936" spans="1:18" x14ac:dyDescent="0.2">
      <c r="A1936" s="114"/>
      <c r="B1936" s="139">
        <f t="shared" si="29"/>
        <v>1920</v>
      </c>
      <c r="C1936" s="115" t="s">
        <v>6991</v>
      </c>
      <c r="D1936" s="112" t="str">
        <f>+"Torre de suspensión tipo S"&amp;IF(MID(C1936,3,3)="220","C",IF(MID(C1936,3,3)="138","S",""))&amp;IF(MID(C1936,10,1)="D",2,1)&amp;" (5°)Tipo S"&amp;IF(MID(C1936,3,3)="220","C",IF(MID(C1936,3,3)="138","S",""))&amp;IF(MID(C1936,10,1)="D",2,1)&amp;RIGHT(C1936,2)</f>
        <v>Torre de suspensión tipo S1 (5°)Tipo S1-3</v>
      </c>
      <c r="E1936" s="140" t="s">
        <v>5072</v>
      </c>
      <c r="F1936" s="141">
        <v>0</v>
      </c>
      <c r="G1936" s="142">
        <f>VLOOKUP(C1936,'[8]Resumen Peso'!$B$1:$D$65536,3,0)*$C$14</f>
        <v>4602.2544636185212</v>
      </c>
      <c r="H1936" s="148"/>
      <c r="I1936" s="144"/>
      <c r="J1936" s="111">
        <f>+VLOOKUP(C1936,'[8]Resumen Peso'!$B$1:$D$65536,3,0)</f>
        <v>2857.4905042070382</v>
      </c>
      <c r="N1936" s="118"/>
      <c r="O1936" s="118"/>
      <c r="P1936" s="118"/>
      <c r="Q1936" s="118"/>
      <c r="R1936" s="118"/>
    </row>
    <row r="1937" spans="1:18" x14ac:dyDescent="0.2">
      <c r="A1937" s="114"/>
      <c r="B1937" s="139">
        <f t="shared" si="29"/>
        <v>1921</v>
      </c>
      <c r="C1937" s="115" t="s">
        <v>6992</v>
      </c>
      <c r="D1937" s="112" t="str">
        <f>+"Torre de suspensión tipo S"&amp;IF(MID(C1937,3,3)="220","C",IF(MID(C1937,3,3)="138","S",""))&amp;IF(MID(C1937,10,1)="D",2,1)&amp;" (5°)Tipo S"&amp;IF(MID(C1937,3,3)="220","C",IF(MID(C1937,3,3)="138","S",""))&amp;IF(MID(C1937,10,1)="D",2,1)&amp;RIGHT(C1937,2)</f>
        <v>Torre de suspensión tipo S1 (5°)Tipo S1±0</v>
      </c>
      <c r="E1937" s="140" t="s">
        <v>5072</v>
      </c>
      <c r="F1937" s="141">
        <v>0</v>
      </c>
      <c r="G1937" s="142">
        <f>VLOOKUP(C1937,'[8]Resumen Peso'!$B$1:$D$65536,3,0)*$C$14</f>
        <v>5176.8891604257833</v>
      </c>
      <c r="H1937" s="148"/>
      <c r="I1937" s="144"/>
      <c r="J1937" s="111">
        <f>+VLOOKUP(C1937,'[8]Resumen Peso'!$B$1:$D$65536,3,0)</f>
        <v>3214.2750328538114</v>
      </c>
      <c r="N1937" s="118"/>
      <c r="O1937" s="118"/>
      <c r="P1937" s="118"/>
      <c r="Q1937" s="118"/>
      <c r="R1937" s="118"/>
    </row>
    <row r="1938" spans="1:18" x14ac:dyDescent="0.2">
      <c r="A1938" s="114"/>
      <c r="B1938" s="139">
        <f t="shared" ref="B1938:B2001" si="30">1+B1937</f>
        <v>1922</v>
      </c>
      <c r="C1938" s="115" t="s">
        <v>6993</v>
      </c>
      <c r="D1938" s="112" t="str">
        <f>+"Torre de suspensión tipo S"&amp;IF(MID(C1938,3,3)="220","C",IF(MID(C1938,3,3)="138","S",""))&amp;IF(MID(C1938,10,1)="D",2,1)&amp;" (5°)Tipo S"&amp;IF(MID(C1938,3,3)="220","C",IF(MID(C1938,3,3)="138","S",""))&amp;IF(MID(C1938,10,1)="D",2,1)&amp;RIGHT(C1938,2)</f>
        <v>Torre de suspensión tipo S1 (5°)Tipo S1+3</v>
      </c>
      <c r="E1938" s="140" t="s">
        <v>5072</v>
      </c>
      <c r="F1938" s="141">
        <v>0</v>
      </c>
      <c r="G1938" s="142">
        <f>VLOOKUP(C1938,'[8]Resumen Peso'!$B$1:$D$65536,3,0)*$C$14</f>
        <v>5746.3469680726203</v>
      </c>
      <c r="H1938" s="148"/>
      <c r="I1938" s="144"/>
      <c r="J1938" s="111">
        <f>+VLOOKUP(C1938,'[8]Resumen Peso'!$B$1:$D$65536,3,0)</f>
        <v>3567.8452864677311</v>
      </c>
      <c r="N1938" s="118"/>
      <c r="O1938" s="118"/>
      <c r="P1938" s="118"/>
      <c r="Q1938" s="118"/>
      <c r="R1938" s="118"/>
    </row>
    <row r="1939" spans="1:18" x14ac:dyDescent="0.2">
      <c r="A1939" s="114"/>
      <c r="B1939" s="139">
        <f t="shared" si="30"/>
        <v>1923</v>
      </c>
      <c r="C1939" s="115" t="s">
        <v>6994</v>
      </c>
      <c r="D1939" s="112" t="str">
        <f>+"Torre de suspensión tipo S"&amp;IF(MID(C1939,3,3)="220","C",IF(MID(C1939,3,3)="138","S",""))&amp;IF(MID(C1939,10,1)="D",2,1)&amp;" (5°)Tipo S"&amp;IF(MID(C1939,3,3)="220","C",IF(MID(C1939,3,3)="138","S",""))&amp;IF(MID(C1939,10,1)="D",2,1)&amp;RIGHT(C1939,2)</f>
        <v>Torre de suspensión tipo S1 (5°)Tipo S1+6</v>
      </c>
      <c r="E1939" s="140" t="s">
        <v>5072</v>
      </c>
      <c r="F1939" s="141">
        <v>0</v>
      </c>
      <c r="G1939" s="142">
        <f>VLOOKUP(C1939,'[8]Resumen Peso'!$B$1:$D$65536,3,0)*$C$14</f>
        <v>6315.8047757194563</v>
      </c>
      <c r="H1939" s="148"/>
      <c r="I1939" s="144"/>
      <c r="J1939" s="111">
        <f>+VLOOKUP(C1939,'[8]Resumen Peso'!$B$1:$D$65536,3,0)</f>
        <v>3921.4155400816499</v>
      </c>
      <c r="N1939" s="118"/>
      <c r="O1939" s="118"/>
      <c r="P1939" s="118"/>
      <c r="Q1939" s="118"/>
      <c r="R1939" s="118"/>
    </row>
    <row r="1940" spans="1:18" x14ac:dyDescent="0.2">
      <c r="A1940" s="114"/>
      <c r="B1940" s="139">
        <f t="shared" si="30"/>
        <v>1924</v>
      </c>
      <c r="C1940" s="115" t="s">
        <v>6995</v>
      </c>
      <c r="D1940" s="112" t="str">
        <f>+"Torre de ángulo menor tipo A"&amp;IF(MID(C1940,3,3)="220","C",IF(MID(C1940,3,3)="138","S",""))&amp;IF(MID(C1940,10,1)="D",2,1)&amp;" (30°)Tipo A"&amp;IF(MID(C1940,3,3)="220","C",IF(MID(C1940,3,3)="138","S",""))&amp;IF(MID(C1940,10,1)="D",2,1)&amp;RIGHT(C1940,2)</f>
        <v>Torre de ángulo menor tipo A1 (30°)Tipo A1-3</v>
      </c>
      <c r="E1940" s="140" t="s">
        <v>5072</v>
      </c>
      <c r="F1940" s="141">
        <v>0</v>
      </c>
      <c r="G1940" s="142">
        <f>VLOOKUP(C1940,'[8]Resumen Peso'!$B$1:$D$65536,3,0)*$C$14</f>
        <v>7080.5244887192321</v>
      </c>
      <c r="H1940" s="148"/>
      <c r="I1940" s="144"/>
      <c r="J1940" s="111">
        <f>+VLOOKUP(C1940,'[8]Resumen Peso'!$B$1:$D$65536,3,0)</f>
        <v>4396.2218193847493</v>
      </c>
      <c r="N1940" s="118"/>
      <c r="O1940" s="118"/>
      <c r="P1940" s="118"/>
      <c r="Q1940" s="118"/>
      <c r="R1940" s="118"/>
    </row>
    <row r="1941" spans="1:18" x14ac:dyDescent="0.2">
      <c r="A1941" s="114"/>
      <c r="B1941" s="139">
        <f t="shared" si="30"/>
        <v>1925</v>
      </c>
      <c r="C1941" s="115" t="s">
        <v>6996</v>
      </c>
      <c r="D1941" s="112" t="str">
        <f>+"Torre de ángulo menor tipo A"&amp;IF(MID(C1941,3,3)="220","C",IF(MID(C1941,3,3)="138","S",""))&amp;IF(MID(C1941,10,1)="D",2,1)&amp;" (30°)Tipo A"&amp;IF(MID(C1941,3,3)="220","C",IF(MID(C1941,3,3)="138","S",""))&amp;IF(MID(C1941,10,1)="D",2,1)&amp;RIGHT(C1941,2)</f>
        <v>Torre de ángulo menor tipo A1 (30°)Tipo A1±0</v>
      </c>
      <c r="E1941" s="140" t="s">
        <v>5072</v>
      </c>
      <c r="F1941" s="141">
        <v>0</v>
      </c>
      <c r="G1941" s="142">
        <f>VLOOKUP(C1941,'[8]Resumen Peso'!$B$1:$D$65536,3,0)*$C$14</f>
        <v>7858.5177455263392</v>
      </c>
      <c r="H1941" s="148"/>
      <c r="I1941" s="144"/>
      <c r="J1941" s="111">
        <f>+VLOOKUP(C1941,'[8]Resumen Peso'!$B$1:$D$65536,3,0)</f>
        <v>4879.2694998720854</v>
      </c>
      <c r="N1941" s="118"/>
      <c r="O1941" s="118"/>
      <c r="P1941" s="118"/>
      <c r="Q1941" s="118"/>
      <c r="R1941" s="118"/>
    </row>
    <row r="1942" spans="1:18" x14ac:dyDescent="0.2">
      <c r="A1942" s="114"/>
      <c r="B1942" s="139">
        <f t="shared" si="30"/>
        <v>1926</v>
      </c>
      <c r="C1942" s="115" t="s">
        <v>6997</v>
      </c>
      <c r="D1942" s="112" t="str">
        <f>+"Torre de ángulo menor tipo A"&amp;IF(MID(C1942,3,3)="220","C",IF(MID(C1942,3,3)="138","S",""))&amp;IF(MID(C1942,10,1)="D",2,1)&amp;" (30°)Tipo A"&amp;IF(MID(C1942,3,3)="220","C",IF(MID(C1942,3,3)="138","S",""))&amp;IF(MID(C1942,10,1)="D",2,1)&amp;RIGHT(C1942,2)</f>
        <v>Torre de ángulo menor tipo A1 (30°)Tipo A1+3</v>
      </c>
      <c r="E1942" s="140" t="s">
        <v>5072</v>
      </c>
      <c r="F1942" s="141">
        <v>0</v>
      </c>
      <c r="G1942" s="142">
        <f>VLOOKUP(C1942,'[8]Resumen Peso'!$B$1:$D$65536,3,0)*$C$14</f>
        <v>8636.5110023334455</v>
      </c>
      <c r="H1942" s="148"/>
      <c r="I1942" s="144"/>
      <c r="J1942" s="111">
        <f>+VLOOKUP(C1942,'[8]Resumen Peso'!$B$1:$D$65536,3,0)</f>
        <v>5362.3171803594214</v>
      </c>
      <c r="N1942" s="118"/>
      <c r="O1942" s="118"/>
      <c r="P1942" s="118"/>
      <c r="Q1942" s="118"/>
      <c r="R1942" s="118"/>
    </row>
    <row r="1943" spans="1:18" x14ac:dyDescent="0.2">
      <c r="A1943" s="114"/>
      <c r="B1943" s="139">
        <f t="shared" si="30"/>
        <v>1927</v>
      </c>
      <c r="C1943" s="115" t="s">
        <v>6998</v>
      </c>
      <c r="D1943" s="112" t="str">
        <f>+"Torre de ángulo mayor tipo B"&amp;IF(MID(C1943,3,3)="220","C",IF(MID(C1943,3,3)="138","S",""))&amp;IF(MID(C1943,10,1)="D",2,1)&amp;" (65°)Tipo B"&amp;IF(MID(C1943,3,3)="220","C",IF(MID(C1943,3,3)="138","S",""))&amp;IF(MID(C1943,10,1)="D",2,1)&amp;RIGHT(C1943,2)</f>
        <v>Torre de ángulo mayor tipo B1 (65°)Tipo B1-3</v>
      </c>
      <c r="E1943" s="140" t="s">
        <v>5072</v>
      </c>
      <c r="F1943" s="141">
        <v>0</v>
      </c>
      <c r="G1943" s="142">
        <f>VLOOKUP(C1943,'[8]Resumen Peso'!$B$1:$D$65536,3,0)*$C$14</f>
        <v>9555.1088586435108</v>
      </c>
      <c r="H1943" s="148"/>
      <c r="I1943" s="144"/>
      <c r="J1943" s="111">
        <f>+VLOOKUP(C1943,'[8]Resumen Peso'!$B$1:$D$65536,3,0)</f>
        <v>5932.6647507384696</v>
      </c>
      <c r="N1943" s="118"/>
      <c r="O1943" s="118"/>
      <c r="P1943" s="118"/>
      <c r="Q1943" s="118"/>
      <c r="R1943" s="118"/>
    </row>
    <row r="1944" spans="1:18" x14ac:dyDescent="0.2">
      <c r="A1944" s="114"/>
      <c r="B1944" s="139">
        <f t="shared" si="30"/>
        <v>1928</v>
      </c>
      <c r="C1944" s="115" t="s">
        <v>6999</v>
      </c>
      <c r="D1944" s="112" t="str">
        <f>+"Torre de ángulo mayor tipo B"&amp;IF(MID(C1944,3,3)="220","C",IF(MID(C1944,3,3)="138","S",""))&amp;IF(MID(C1944,10,1)="D",2,1)&amp;" (65°)Tipo B"&amp;IF(MID(C1944,3,3)="220","C",IF(MID(C1944,3,3)="138","S",""))&amp;IF(MID(C1944,10,1)="D",2,1)&amp;RIGHT(C1944,2)</f>
        <v>Torre de ángulo mayor tipo B1 (65°)Tipo B1±0</v>
      </c>
      <c r="E1944" s="140" t="s">
        <v>5072</v>
      </c>
      <c r="F1944" s="141">
        <v>0</v>
      </c>
      <c r="G1944" s="142">
        <f>VLOOKUP(C1944,'[8]Resumen Peso'!$B$1:$D$65536,3,0)*$C$14</f>
        <v>10640.433027442663</v>
      </c>
      <c r="H1944" s="148"/>
      <c r="I1944" s="144"/>
      <c r="J1944" s="111">
        <f>+VLOOKUP(C1944,'[8]Resumen Peso'!$B$1:$D$65536,3,0)</f>
        <v>6606.5309028268039</v>
      </c>
      <c r="N1944" s="118"/>
      <c r="O1944" s="118"/>
      <c r="P1944" s="118"/>
      <c r="Q1944" s="118"/>
      <c r="R1944" s="118"/>
    </row>
    <row r="1945" spans="1:18" x14ac:dyDescent="0.2">
      <c r="A1945" s="114"/>
      <c r="B1945" s="139">
        <f t="shared" si="30"/>
        <v>1929</v>
      </c>
      <c r="C1945" s="115" t="s">
        <v>7000</v>
      </c>
      <c r="D1945" s="112" t="str">
        <f>+"Torre de ángulo mayor tipo B"&amp;IF(MID(C1945,3,3)="220","C",IF(MID(C1945,3,3)="138","S",""))&amp;IF(MID(C1945,10,1)="D",2,1)&amp;" (65°)Tipo B"&amp;IF(MID(C1945,3,3)="220","C",IF(MID(C1945,3,3)="138","S",""))&amp;IF(MID(C1945,10,1)="D",2,1)&amp;RIGHT(C1945,2)</f>
        <v>Torre de ángulo mayor tipo B1 (65°)Tipo B1+3</v>
      </c>
      <c r="E1945" s="140" t="s">
        <v>5072</v>
      </c>
      <c r="F1945" s="141">
        <v>0</v>
      </c>
      <c r="G1945" s="142">
        <f>VLOOKUP(C1945,'[8]Resumen Peso'!$B$1:$D$65536,3,0)*$C$14</f>
        <v>11917.284990735783</v>
      </c>
      <c r="H1945" s="148"/>
      <c r="I1945" s="144"/>
      <c r="J1945" s="111">
        <f>+VLOOKUP(C1945,'[8]Resumen Peso'!$B$1:$D$65536,3,0)</f>
        <v>7399.3146111660208</v>
      </c>
      <c r="N1945" s="118"/>
      <c r="O1945" s="118"/>
      <c r="P1945" s="118"/>
      <c r="Q1945" s="118"/>
      <c r="R1945" s="118"/>
    </row>
    <row r="1946" spans="1:18" x14ac:dyDescent="0.2">
      <c r="A1946" s="114"/>
      <c r="B1946" s="139">
        <f t="shared" si="30"/>
        <v>1930</v>
      </c>
      <c r="C1946" s="115" t="s">
        <v>7001</v>
      </c>
      <c r="D1946" s="112" t="str">
        <f>+"Torre de anclaje, retención intermedia y terminal (15°) Tipo R"&amp;IF(MID(C1946,3,3)="220","C",IF(MID(C1946,3,3)="138","S",""))&amp;IF(MID(C1946,10,1)="D",2,1)&amp;RIGHT(C1946,2)</f>
        <v>Torre de anclaje, retención intermedia y terminal (15°) Tipo R1-3</v>
      </c>
      <c r="E1946" s="140" t="s">
        <v>5072</v>
      </c>
      <c r="F1946" s="141">
        <v>0</v>
      </c>
      <c r="G1946" s="142">
        <f>VLOOKUP(C1946,'[8]Resumen Peso'!$B$1:$D$65536,3,0)*$C$14</f>
        <v>12302.819800619112</v>
      </c>
      <c r="H1946" s="148"/>
      <c r="I1946" s="144"/>
      <c r="J1946" s="111">
        <f>+VLOOKUP(C1946,'[8]Resumen Peso'!$B$1:$D$65536,3,0)</f>
        <v>7638.6890453681435</v>
      </c>
      <c r="N1946" s="118"/>
      <c r="O1946" s="118"/>
      <c r="P1946" s="118"/>
      <c r="Q1946" s="118"/>
      <c r="R1946" s="118"/>
    </row>
    <row r="1947" spans="1:18" x14ac:dyDescent="0.2">
      <c r="A1947" s="114"/>
      <c r="B1947" s="139">
        <f t="shared" si="30"/>
        <v>1931</v>
      </c>
      <c r="C1947" s="115" t="s">
        <v>7002</v>
      </c>
      <c r="D1947" s="112" t="str">
        <f>+"Torre de anclaje, retención intermedia y terminal (15°) Tipo R"&amp;IF(MID(C1947,3,3)="220","C",IF(MID(C1947,3,3)="138","S",""))&amp;IF(MID(C1947,10,1)="D",2,1)&amp;RIGHT(C1947,2)</f>
        <v>Torre de anclaje, retención intermedia y terminal (15°) Tipo R1±0</v>
      </c>
      <c r="E1947" s="140" t="s">
        <v>5072</v>
      </c>
      <c r="F1947" s="141">
        <v>0</v>
      </c>
      <c r="G1947" s="142">
        <f>VLOOKUP(C1947,'[8]Resumen Peso'!$B$1:$D$65536,3,0)*$C$14</f>
        <v>13715.518172373591</v>
      </c>
      <c r="H1947" s="148"/>
      <c r="I1947" s="144"/>
      <c r="J1947" s="111">
        <f>+VLOOKUP(C1947,'[8]Resumen Peso'!$B$1:$D$65536,3,0)</f>
        <v>8515.8183337437495</v>
      </c>
      <c r="N1947" s="118"/>
      <c r="O1947" s="118"/>
      <c r="P1947" s="118"/>
      <c r="Q1947" s="118"/>
      <c r="R1947" s="118"/>
    </row>
    <row r="1948" spans="1:18" x14ac:dyDescent="0.2">
      <c r="A1948" s="114"/>
      <c r="B1948" s="139">
        <f t="shared" si="30"/>
        <v>1932</v>
      </c>
      <c r="C1948" s="115" t="s">
        <v>7003</v>
      </c>
      <c r="D1948" s="112" t="str">
        <f>+"Torre de anclaje, retención intermedia y terminal (15°) Tipo R"&amp;IF(MID(C1948,3,3)="220","C",IF(MID(C1948,3,3)="138","S",""))&amp;IF(MID(C1948,10,1)="D",2,1)&amp;RIGHT(C1948,2)</f>
        <v>Torre de anclaje, retención intermedia y terminal (15°) Tipo R1+3</v>
      </c>
      <c r="E1948" s="140" t="s">
        <v>5072</v>
      </c>
      <c r="F1948" s="141">
        <v>0</v>
      </c>
      <c r="G1948" s="142">
        <f>VLOOKUP(C1948,'[8]Resumen Peso'!$B$1:$D$65536,3,0)*$C$14</f>
        <v>15128.216544128072</v>
      </c>
      <c r="H1948" s="148"/>
      <c r="I1948" s="144"/>
      <c r="J1948" s="111">
        <f>+VLOOKUP(C1948,'[8]Resumen Peso'!$B$1:$D$65536,3,0)</f>
        <v>9392.9476221193563</v>
      </c>
      <c r="N1948" s="118"/>
      <c r="O1948" s="118"/>
      <c r="P1948" s="118"/>
      <c r="Q1948" s="118"/>
      <c r="R1948" s="118"/>
    </row>
    <row r="1949" spans="1:18" x14ac:dyDescent="0.2">
      <c r="A1949" s="114"/>
      <c r="B1949" s="139">
        <f t="shared" si="30"/>
        <v>1933</v>
      </c>
      <c r="C1949" s="115" t="s">
        <v>7004</v>
      </c>
      <c r="D1949" s="112" t="str">
        <f>+"Torre de suspensión tipo S"&amp;IF(MID(C1949,3,3)="220","C",IF(MID(C1949,3,3)="138","S",""))&amp;IF(MID(C1949,10,1)="D",2,1)&amp;" (5°)Tipo S"&amp;IF(MID(C1949,3,3)="220","C",IF(MID(C1949,3,3)="138","S",""))&amp;IF(MID(C1949,10,1)="D",2,1)&amp;RIGHT(C1949,2)</f>
        <v>Torre de suspensión tipo S1 (5°)Tipo S1-6</v>
      </c>
      <c r="E1949" s="140" t="s">
        <v>5072</v>
      </c>
      <c r="F1949" s="141">
        <v>0</v>
      </c>
      <c r="G1949" s="142">
        <f>VLOOKUP(C1949,'[8]Resumen Peso'!$B$1:$D$65536,3,0)*$C$14</f>
        <v>3454.4655013876309</v>
      </c>
      <c r="H1949" s="148"/>
      <c r="I1949" s="144"/>
      <c r="J1949" s="111">
        <f>+VLOOKUP(C1949,'[8]Resumen Peso'!$B$1:$D$65536,3,0)</f>
        <v>2144.8406309034917</v>
      </c>
      <c r="N1949" s="118"/>
      <c r="O1949" s="118"/>
      <c r="P1949" s="118"/>
      <c r="Q1949" s="118"/>
      <c r="R1949" s="118"/>
    </row>
    <row r="1950" spans="1:18" x14ac:dyDescent="0.2">
      <c r="A1950" s="114"/>
      <c r="B1950" s="139">
        <f t="shared" si="30"/>
        <v>1934</v>
      </c>
      <c r="C1950" s="115" t="s">
        <v>7005</v>
      </c>
      <c r="D1950" s="112" t="str">
        <f>+"Torre de suspensión tipo S"&amp;IF(MID(C1950,3,3)="220","C",IF(MID(C1950,3,3)="138","S",""))&amp;IF(MID(C1950,10,1)="D",2,1)&amp;" (5°)Tipo S"&amp;IF(MID(C1950,3,3)="220","C",IF(MID(C1950,3,3)="138","S",""))&amp;IF(MID(C1950,10,1)="D",2,1)&amp;RIGHT(C1950,2)</f>
        <v>Torre de suspensión tipo S1 (5°)Tipo S1-3</v>
      </c>
      <c r="E1950" s="140" t="s">
        <v>5072</v>
      </c>
      <c r="F1950" s="141">
        <v>0</v>
      </c>
      <c r="G1950" s="142">
        <f>VLOOKUP(C1950,'[8]Resumen Peso'!$B$1:$D$65536,3,0)*$C$14</f>
        <v>3952.4064745606224</v>
      </c>
      <c r="H1950" s="148"/>
      <c r="I1950" s="144"/>
      <c r="J1950" s="111">
        <f>+VLOOKUP(C1950,'[8]Resumen Peso'!$B$1:$D$65536,3,0)</f>
        <v>2454.0068479706615</v>
      </c>
      <c r="N1950" s="118"/>
      <c r="O1950" s="118"/>
      <c r="P1950" s="118"/>
      <c r="Q1950" s="118"/>
      <c r="R1950" s="118"/>
    </row>
    <row r="1951" spans="1:18" x14ac:dyDescent="0.2">
      <c r="A1951" s="114"/>
      <c r="B1951" s="139">
        <f t="shared" si="30"/>
        <v>1935</v>
      </c>
      <c r="C1951" s="115" t="s">
        <v>7006</v>
      </c>
      <c r="D1951" s="112" t="str">
        <f>+"Torre de suspensión tipo S"&amp;IF(MID(C1951,3,3)="220","C",IF(MID(C1951,3,3)="138","S",""))&amp;IF(MID(C1951,10,1)="D",2,1)&amp;" (5°)Tipo S"&amp;IF(MID(C1951,3,3)="220","C",IF(MID(C1951,3,3)="138","S",""))&amp;IF(MID(C1951,10,1)="D",2,1)&amp;RIGHT(C1951,2)</f>
        <v>Torre de suspensión tipo S1 (5°)Tipo S1±0</v>
      </c>
      <c r="E1951" s="140" t="s">
        <v>5072</v>
      </c>
      <c r="F1951" s="141">
        <v>0</v>
      </c>
      <c r="G1951" s="142">
        <f>VLOOKUP(C1951,'[8]Resumen Peso'!$B$1:$D$65536,3,0)*$C$14</f>
        <v>4445.9015461874269</v>
      </c>
      <c r="H1951" s="148"/>
      <c r="I1951" s="144"/>
      <c r="J1951" s="111">
        <f>+VLOOKUP(C1951,'[8]Resumen Peso'!$B$1:$D$65536,3,0)</f>
        <v>2760.4126523854461</v>
      </c>
      <c r="N1951" s="118"/>
      <c r="O1951" s="118"/>
      <c r="P1951" s="118"/>
      <c r="Q1951" s="118"/>
      <c r="R1951" s="118"/>
    </row>
    <row r="1952" spans="1:18" x14ac:dyDescent="0.2">
      <c r="A1952" s="114"/>
      <c r="B1952" s="139">
        <f t="shared" si="30"/>
        <v>1936</v>
      </c>
      <c r="C1952" s="115" t="s">
        <v>7007</v>
      </c>
      <c r="D1952" s="112" t="str">
        <f>+"Torre de suspensión tipo S"&amp;IF(MID(C1952,3,3)="220","C",IF(MID(C1952,3,3)="138","S",""))&amp;IF(MID(C1952,10,1)="D",2,1)&amp;" (5°)Tipo S"&amp;IF(MID(C1952,3,3)="220","C",IF(MID(C1952,3,3)="138","S",""))&amp;IF(MID(C1952,10,1)="D",2,1)&amp;RIGHT(C1952,2)</f>
        <v>Torre de suspensión tipo S1 (5°)Tipo S1+3</v>
      </c>
      <c r="E1952" s="140" t="s">
        <v>5072</v>
      </c>
      <c r="F1952" s="141">
        <v>0</v>
      </c>
      <c r="G1952" s="142">
        <f>VLOOKUP(C1952,'[8]Resumen Peso'!$B$1:$D$65536,3,0)*$C$14</f>
        <v>4934.9507162680447</v>
      </c>
      <c r="H1952" s="148"/>
      <c r="I1952" s="144"/>
      <c r="J1952" s="111">
        <f>+VLOOKUP(C1952,'[8]Resumen Peso'!$B$1:$D$65536,3,0)</f>
        <v>3064.0580441478455</v>
      </c>
      <c r="N1952" s="118"/>
      <c r="O1952" s="118"/>
      <c r="P1952" s="118"/>
      <c r="Q1952" s="118"/>
      <c r="R1952" s="118"/>
    </row>
    <row r="1953" spans="1:18" x14ac:dyDescent="0.2">
      <c r="A1953" s="114"/>
      <c r="B1953" s="139">
        <f t="shared" si="30"/>
        <v>1937</v>
      </c>
      <c r="C1953" s="115" t="s">
        <v>7008</v>
      </c>
      <c r="D1953" s="112" t="str">
        <f>+"Torre de suspensión tipo S"&amp;IF(MID(C1953,3,3)="220","C",IF(MID(C1953,3,3)="138","S",""))&amp;IF(MID(C1953,10,1)="D",2,1)&amp;" (5°)Tipo S"&amp;IF(MID(C1953,3,3)="220","C",IF(MID(C1953,3,3)="138","S",""))&amp;IF(MID(C1953,10,1)="D",2,1)&amp;RIGHT(C1953,2)</f>
        <v>Torre de suspensión tipo S1 (5°)Tipo S1+6</v>
      </c>
      <c r="E1953" s="140" t="s">
        <v>5072</v>
      </c>
      <c r="F1953" s="141">
        <v>0</v>
      </c>
      <c r="G1953" s="142">
        <f>VLOOKUP(C1953,'[8]Resumen Peso'!$B$1:$D$65536,3,0)*$C$14</f>
        <v>5423.9998863486608</v>
      </c>
      <c r="H1953" s="148"/>
      <c r="I1953" s="144"/>
      <c r="J1953" s="111">
        <f>+VLOOKUP(C1953,'[8]Resumen Peso'!$B$1:$D$65536,3,0)</f>
        <v>3367.703435910244</v>
      </c>
      <c r="N1953" s="118"/>
      <c r="O1953" s="118"/>
      <c r="P1953" s="118"/>
      <c r="Q1953" s="118"/>
      <c r="R1953" s="118"/>
    </row>
    <row r="1954" spans="1:18" x14ac:dyDescent="0.2">
      <c r="A1954" s="114"/>
      <c r="B1954" s="139">
        <f t="shared" si="30"/>
        <v>1938</v>
      </c>
      <c r="C1954" s="115" t="s">
        <v>7009</v>
      </c>
      <c r="D1954" s="112" t="str">
        <f>+"Torre de ángulo menor tipo A"&amp;IF(MID(C1954,3,3)="220","C",IF(MID(C1954,3,3)="138","S",""))&amp;IF(MID(C1954,10,1)="D",2,1)&amp;" (30°)Tipo A"&amp;IF(MID(C1954,3,3)="220","C",IF(MID(C1954,3,3)="138","S",""))&amp;IF(MID(C1954,10,1)="D",2,1)&amp;RIGHT(C1954,2)</f>
        <v>Torre de ángulo menor tipo A1 (30°)Tipo A1-3</v>
      </c>
      <c r="E1954" s="140" t="s">
        <v>5072</v>
      </c>
      <c r="F1954" s="141">
        <v>0</v>
      </c>
      <c r="G1954" s="142">
        <f>VLOOKUP(C1954,'[8]Resumen Peso'!$B$1:$D$65536,3,0)*$C$14</f>
        <v>6080.7395709483753</v>
      </c>
      <c r="H1954" s="148"/>
      <c r="I1954" s="144"/>
      <c r="J1954" s="111">
        <f>+VLOOKUP(C1954,'[8]Resumen Peso'!$B$1:$D$65536,3,0)</f>
        <v>3775.4660720953175</v>
      </c>
      <c r="N1954" s="118"/>
      <c r="O1954" s="118"/>
      <c r="P1954" s="118"/>
      <c r="Q1954" s="118"/>
      <c r="R1954" s="118"/>
    </row>
    <row r="1955" spans="1:18" x14ac:dyDescent="0.2">
      <c r="A1955" s="114"/>
      <c r="B1955" s="139">
        <f t="shared" si="30"/>
        <v>1939</v>
      </c>
      <c r="C1955" s="115" t="s">
        <v>7010</v>
      </c>
      <c r="D1955" s="112" t="str">
        <f>+"Torre de ángulo menor tipo A"&amp;IF(MID(C1955,3,3)="220","C",IF(MID(C1955,3,3)="138","S",""))&amp;IF(MID(C1955,10,1)="D",2,1)&amp;" (30°)Tipo A"&amp;IF(MID(C1955,3,3)="220","C",IF(MID(C1955,3,3)="138","S",""))&amp;IF(MID(C1955,10,1)="D",2,1)&amp;RIGHT(C1955,2)</f>
        <v>Torre de ángulo menor tipo A1 (30°)Tipo A1±0</v>
      </c>
      <c r="E1955" s="140" t="s">
        <v>5072</v>
      </c>
      <c r="F1955" s="141">
        <v>0</v>
      </c>
      <c r="G1955" s="142">
        <f>VLOOKUP(C1955,'[8]Resumen Peso'!$B$1:$D$65536,3,0)*$C$14</f>
        <v>6748.8785471125138</v>
      </c>
      <c r="H1955" s="148"/>
      <c r="I1955" s="144"/>
      <c r="J1955" s="111">
        <f>+VLOOKUP(C1955,'[8]Resumen Peso'!$B$1:$D$65536,3,0)</f>
        <v>4190.3064063211068</v>
      </c>
      <c r="N1955" s="118"/>
      <c r="O1955" s="118"/>
      <c r="P1955" s="118"/>
      <c r="Q1955" s="118"/>
      <c r="R1955" s="118"/>
    </row>
    <row r="1956" spans="1:18" x14ac:dyDescent="0.2">
      <c r="A1956" s="114"/>
      <c r="B1956" s="139">
        <f t="shared" si="30"/>
        <v>1940</v>
      </c>
      <c r="C1956" s="115" t="s">
        <v>7011</v>
      </c>
      <c r="D1956" s="112" t="str">
        <f>+"Torre de ángulo menor tipo A"&amp;IF(MID(C1956,3,3)="220","C",IF(MID(C1956,3,3)="138","S",""))&amp;IF(MID(C1956,10,1)="D",2,1)&amp;" (30°)Tipo A"&amp;IF(MID(C1956,3,3)="220","C",IF(MID(C1956,3,3)="138","S",""))&amp;IF(MID(C1956,10,1)="D",2,1)&amp;RIGHT(C1956,2)</f>
        <v>Torre de ángulo menor tipo A1 (30°)Tipo A1+3</v>
      </c>
      <c r="E1956" s="140" t="s">
        <v>5072</v>
      </c>
      <c r="F1956" s="141">
        <v>0</v>
      </c>
      <c r="G1956" s="142">
        <f>VLOOKUP(C1956,'[8]Resumen Peso'!$B$1:$D$65536,3,0)*$C$14</f>
        <v>7417.0175232766524</v>
      </c>
      <c r="H1956" s="148"/>
      <c r="I1956" s="144"/>
      <c r="J1956" s="111">
        <f>+VLOOKUP(C1956,'[8]Resumen Peso'!$B$1:$D$65536,3,0)</f>
        <v>4605.1467405468966</v>
      </c>
      <c r="N1956" s="118"/>
      <c r="O1956" s="118"/>
      <c r="P1956" s="118"/>
      <c r="Q1956" s="118"/>
      <c r="R1956" s="118"/>
    </row>
    <row r="1957" spans="1:18" x14ac:dyDescent="0.2">
      <c r="A1957" s="114"/>
      <c r="B1957" s="139">
        <f t="shared" si="30"/>
        <v>1941</v>
      </c>
      <c r="C1957" s="115" t="s">
        <v>7012</v>
      </c>
      <c r="D1957" s="112" t="str">
        <f>+"Torre de ángulo mayor tipo B"&amp;IF(MID(C1957,3,3)="220","C",IF(MID(C1957,3,3)="138","S",""))&amp;IF(MID(C1957,10,1)="D",2,1)&amp;" (65°)Tipo B"&amp;IF(MID(C1957,3,3)="220","C",IF(MID(C1957,3,3)="138","S",""))&amp;IF(MID(C1957,10,1)="D",2,1)&amp;RIGHT(C1957,2)</f>
        <v>Torre de ángulo mayor tipo B1 (65°)Tipo B1-3</v>
      </c>
      <c r="E1957" s="140" t="s">
        <v>5072</v>
      </c>
      <c r="F1957" s="141">
        <v>0</v>
      </c>
      <c r="G1957" s="142">
        <f>VLOOKUP(C1957,'[8]Resumen Peso'!$B$1:$D$65536,3,0)*$C$14</f>
        <v>8205.9074344057299</v>
      </c>
      <c r="H1957" s="148"/>
      <c r="I1957" s="144"/>
      <c r="J1957" s="111">
        <f>+VLOOKUP(C1957,'[8]Resumen Peso'!$B$1:$D$65536,3,0)</f>
        <v>5094.9600369945838</v>
      </c>
      <c r="N1957" s="118"/>
      <c r="O1957" s="118"/>
      <c r="P1957" s="118"/>
      <c r="Q1957" s="118"/>
      <c r="R1957" s="118"/>
    </row>
    <row r="1958" spans="1:18" x14ac:dyDescent="0.2">
      <c r="A1958" s="114"/>
      <c r="B1958" s="139">
        <f t="shared" si="30"/>
        <v>1942</v>
      </c>
      <c r="C1958" s="115" t="s">
        <v>7013</v>
      </c>
      <c r="D1958" s="112" t="str">
        <f>+"Torre de ángulo mayor tipo B"&amp;IF(MID(C1958,3,3)="220","C",IF(MID(C1958,3,3)="138","S",""))&amp;IF(MID(C1958,10,1)="D",2,1)&amp;" (65°)Tipo B"&amp;IF(MID(C1958,3,3)="220","C",IF(MID(C1958,3,3)="138","S",""))&amp;IF(MID(C1958,10,1)="D",2,1)&amp;RIGHT(C1958,2)</f>
        <v>Torre de ángulo mayor tipo B1 (65°)Tipo B1±0</v>
      </c>
      <c r="E1958" s="140" t="s">
        <v>5072</v>
      </c>
      <c r="F1958" s="141">
        <v>0</v>
      </c>
      <c r="G1958" s="142">
        <f>VLOOKUP(C1958,'[8]Resumen Peso'!$B$1:$D$65536,3,0)*$C$14</f>
        <v>9137.9815527903429</v>
      </c>
      <c r="H1958" s="148"/>
      <c r="I1958" s="144"/>
      <c r="J1958" s="111">
        <f>+VLOOKUP(C1958,'[8]Resumen Peso'!$B$1:$D$65536,3,0)</f>
        <v>5673.6748741587789</v>
      </c>
      <c r="N1958" s="118"/>
      <c r="O1958" s="118"/>
      <c r="P1958" s="118"/>
      <c r="Q1958" s="118"/>
      <c r="R1958" s="118"/>
    </row>
    <row r="1959" spans="1:18" x14ac:dyDescent="0.2">
      <c r="A1959" s="114"/>
      <c r="B1959" s="139">
        <f t="shared" si="30"/>
        <v>1943</v>
      </c>
      <c r="C1959" s="115" t="s">
        <v>7014</v>
      </c>
      <c r="D1959" s="112" t="str">
        <f>+"Torre de ángulo mayor tipo B"&amp;IF(MID(C1959,3,3)="220","C",IF(MID(C1959,3,3)="138","S",""))&amp;IF(MID(C1959,10,1)="D",2,1)&amp;" (65°)Tipo B"&amp;IF(MID(C1959,3,3)="220","C",IF(MID(C1959,3,3)="138","S",""))&amp;IF(MID(C1959,10,1)="D",2,1)&amp;RIGHT(C1959,2)</f>
        <v>Torre de ángulo mayor tipo B1 (65°)Tipo B1+3</v>
      </c>
      <c r="E1959" s="140" t="s">
        <v>5072</v>
      </c>
      <c r="F1959" s="141">
        <v>0</v>
      </c>
      <c r="G1959" s="142">
        <f>VLOOKUP(C1959,'[8]Resumen Peso'!$B$1:$D$65536,3,0)*$C$14</f>
        <v>10234.539339125186</v>
      </c>
      <c r="H1959" s="148"/>
      <c r="I1959" s="144"/>
      <c r="J1959" s="111">
        <f>+VLOOKUP(C1959,'[8]Resumen Peso'!$B$1:$D$65536,3,0)</f>
        <v>6354.515859057833</v>
      </c>
      <c r="N1959" s="118"/>
      <c r="O1959" s="118"/>
      <c r="P1959" s="118"/>
      <c r="Q1959" s="118"/>
      <c r="R1959" s="118"/>
    </row>
    <row r="1960" spans="1:18" x14ac:dyDescent="0.2">
      <c r="A1960" s="114"/>
      <c r="B1960" s="139">
        <f t="shared" si="30"/>
        <v>1944</v>
      </c>
      <c r="C1960" s="115" t="s">
        <v>7015</v>
      </c>
      <c r="D1960" s="112" t="str">
        <f>+"Torre de anclaje, retención intermedia y terminal (15°) Tipo R"&amp;IF(MID(C1960,3,3)="220","C",IF(MID(C1960,3,3)="138","S",""))&amp;IF(MID(C1960,10,1)="D",2,1)&amp;RIGHT(C1960,2)</f>
        <v>Torre de anclaje, retención intermedia y terminal (15°) Tipo R1-3</v>
      </c>
      <c r="E1960" s="140" t="s">
        <v>5072</v>
      </c>
      <c r="F1960" s="141">
        <v>0</v>
      </c>
      <c r="G1960" s="142">
        <f>VLOOKUP(C1960,'[8]Resumen Peso'!$B$1:$D$65536,3,0)*$C$14</f>
        <v>10565.635824727438</v>
      </c>
      <c r="H1960" s="148"/>
      <c r="I1960" s="144"/>
      <c r="J1960" s="111">
        <f>+VLOOKUP(C1960,'[8]Resumen Peso'!$B$1:$D$65536,3,0)</f>
        <v>6560.0901207732277</v>
      </c>
      <c r="N1960" s="118"/>
      <c r="O1960" s="118"/>
      <c r="P1960" s="118"/>
      <c r="Q1960" s="118"/>
      <c r="R1960" s="118"/>
    </row>
    <row r="1961" spans="1:18" x14ac:dyDescent="0.2">
      <c r="A1961" s="114"/>
      <c r="B1961" s="139">
        <f t="shared" si="30"/>
        <v>1945</v>
      </c>
      <c r="C1961" s="115" t="s">
        <v>7016</v>
      </c>
      <c r="D1961" s="112" t="str">
        <f>+"Torre de anclaje, retención intermedia y terminal (15°) Tipo R"&amp;IF(MID(C1961,3,3)="220","C",IF(MID(C1961,3,3)="138","S",""))&amp;IF(MID(C1961,10,1)="D",2,1)&amp;RIGHT(C1961,2)</f>
        <v>Torre de anclaje, retención intermedia y terminal (15°) Tipo R1±0</v>
      </c>
      <c r="E1961" s="140" t="s">
        <v>5072</v>
      </c>
      <c r="F1961" s="141">
        <v>0</v>
      </c>
      <c r="G1961" s="142">
        <f>VLOOKUP(C1961,'[8]Resumen Peso'!$B$1:$D$65536,3,0)*$C$14</f>
        <v>11778.858221546752</v>
      </c>
      <c r="H1961" s="148"/>
      <c r="I1961" s="144"/>
      <c r="J1961" s="111">
        <f>+VLOOKUP(C1961,'[8]Resumen Peso'!$B$1:$D$65536,3,0)</f>
        <v>7313.366912790666</v>
      </c>
      <c r="N1961" s="118"/>
      <c r="O1961" s="118"/>
      <c r="P1961" s="118"/>
      <c r="Q1961" s="118"/>
      <c r="R1961" s="118"/>
    </row>
    <row r="1962" spans="1:18" x14ac:dyDescent="0.2">
      <c r="A1962" s="114"/>
      <c r="B1962" s="139">
        <f t="shared" si="30"/>
        <v>1946</v>
      </c>
      <c r="C1962" s="115" t="s">
        <v>7017</v>
      </c>
      <c r="D1962" s="112" t="str">
        <f>+"Torre de anclaje, retención intermedia y terminal (15°) Tipo R"&amp;IF(MID(C1962,3,3)="220","C",IF(MID(C1962,3,3)="138","S",""))&amp;IF(MID(C1962,10,1)="D",2,1)&amp;RIGHT(C1962,2)</f>
        <v>Torre de anclaje, retención intermedia y terminal (15°) Tipo R1+3</v>
      </c>
      <c r="E1962" s="140" t="s">
        <v>5072</v>
      </c>
      <c r="F1962" s="141">
        <v>0</v>
      </c>
      <c r="G1962" s="142">
        <f>VLOOKUP(C1962,'[8]Resumen Peso'!$B$1:$D$65536,3,0)*$C$14</f>
        <v>12992.080618366068</v>
      </c>
      <c r="H1962" s="148"/>
      <c r="I1962" s="144"/>
      <c r="J1962" s="111">
        <f>+VLOOKUP(C1962,'[8]Resumen Peso'!$B$1:$D$65536,3,0)</f>
        <v>8066.6437048081043</v>
      </c>
      <c r="N1962" s="118"/>
      <c r="O1962" s="118"/>
      <c r="P1962" s="118"/>
      <c r="Q1962" s="118"/>
      <c r="R1962" s="118"/>
    </row>
    <row r="1963" spans="1:18" x14ac:dyDescent="0.2">
      <c r="A1963" s="114"/>
      <c r="B1963" s="139">
        <f t="shared" si="30"/>
        <v>1947</v>
      </c>
      <c r="C1963" s="115" t="s">
        <v>7018</v>
      </c>
      <c r="D1963" s="112" t="str">
        <f>+"Torre de suspensión tipo S"&amp;IF(MID(C1963,3,3)="220","C",IF(MID(C1963,3,3)="138","S",""))&amp;IF(MID(C1963,10,1)="D",2,1)&amp;" (5°)Tipo S"&amp;IF(MID(C1963,3,3)="220","C",IF(MID(C1963,3,3)="138","S",""))&amp;IF(MID(C1963,10,1)="D",2,1)&amp;RIGHT(C1963,2)</f>
        <v>Torre de suspensión tipo S1 (5°)Tipo S1-6</v>
      </c>
      <c r="E1963" s="140" t="s">
        <v>5072</v>
      </c>
      <c r="F1963" s="141">
        <v>0</v>
      </c>
      <c r="G1963" s="142">
        <f>VLOOKUP(C1963,'[8]Resumen Peso'!$B$1:$D$65536,3,0)*$C$14</f>
        <v>3197.7494776770345</v>
      </c>
      <c r="H1963" s="148"/>
      <c r="I1963" s="144"/>
      <c r="J1963" s="111">
        <f>+VLOOKUP(C1963,'[8]Resumen Peso'!$B$1:$D$65536,3,0)</f>
        <v>1985.4484013278038</v>
      </c>
      <c r="N1963" s="118"/>
      <c r="O1963" s="118"/>
      <c r="P1963" s="118"/>
      <c r="Q1963" s="118"/>
      <c r="R1963" s="118"/>
    </row>
    <row r="1964" spans="1:18" x14ac:dyDescent="0.2">
      <c r="A1964" s="114"/>
      <c r="B1964" s="139">
        <f t="shared" si="30"/>
        <v>1948</v>
      </c>
      <c r="C1964" s="115" t="s">
        <v>7019</v>
      </c>
      <c r="D1964" s="112" t="str">
        <f>+"Torre de suspensión tipo S"&amp;IF(MID(C1964,3,3)="220","C",IF(MID(C1964,3,3)="138","S",""))&amp;IF(MID(C1964,10,1)="D",2,1)&amp;" (5°)Tipo S"&amp;IF(MID(C1964,3,3)="220","C",IF(MID(C1964,3,3)="138","S",""))&amp;IF(MID(C1964,10,1)="D",2,1)&amp;RIGHT(C1964,2)</f>
        <v>Torre de suspensión tipo S1 (5°)Tipo S1-3</v>
      </c>
      <c r="E1964" s="140" t="s">
        <v>5072</v>
      </c>
      <c r="F1964" s="141">
        <v>0</v>
      </c>
      <c r="G1964" s="142">
        <f>VLOOKUP(C1964,'[8]Resumen Peso'!$B$1:$D$65536,3,0)*$C$14</f>
        <v>3658.6863393241747</v>
      </c>
      <c r="H1964" s="148"/>
      <c r="I1964" s="144"/>
      <c r="J1964" s="111">
        <f>+VLOOKUP(C1964,'[8]Resumen Peso'!$B$1:$D$65536,3,0)</f>
        <v>2271.6391618795592</v>
      </c>
      <c r="N1964" s="118"/>
      <c r="O1964" s="118"/>
      <c r="P1964" s="118"/>
      <c r="Q1964" s="118"/>
      <c r="R1964" s="118"/>
    </row>
    <row r="1965" spans="1:18" x14ac:dyDescent="0.2">
      <c r="A1965" s="114"/>
      <c r="B1965" s="139">
        <f t="shared" si="30"/>
        <v>1949</v>
      </c>
      <c r="C1965" s="115" t="s">
        <v>7020</v>
      </c>
      <c r="D1965" s="112" t="str">
        <f>+"Torre de suspensión tipo S"&amp;IF(MID(C1965,3,3)="220","C",IF(MID(C1965,3,3)="138","S",""))&amp;IF(MID(C1965,10,1)="D",2,1)&amp;" (5°)Tipo S"&amp;IF(MID(C1965,3,3)="220","C",IF(MID(C1965,3,3)="138","S",""))&amp;IF(MID(C1965,10,1)="D",2,1)&amp;RIGHT(C1965,2)</f>
        <v>Torre de suspensión tipo S1 (5°)Tipo S1±0</v>
      </c>
      <c r="E1965" s="140" t="s">
        <v>5072</v>
      </c>
      <c r="F1965" s="141">
        <v>0</v>
      </c>
      <c r="G1965" s="142">
        <f>VLOOKUP(C1965,'[8]Resumen Peso'!$B$1:$D$65536,3,0)*$C$14</f>
        <v>4115.5076932780366</v>
      </c>
      <c r="H1965" s="148"/>
      <c r="I1965" s="144"/>
      <c r="J1965" s="111">
        <f>+VLOOKUP(C1965,'[8]Resumen Peso'!$B$1:$D$65536,3,0)</f>
        <v>2555.2746477835312</v>
      </c>
      <c r="N1965" s="118"/>
      <c r="O1965" s="118"/>
      <c r="P1965" s="118"/>
      <c r="Q1965" s="118"/>
      <c r="R1965" s="118"/>
    </row>
    <row r="1966" spans="1:18" x14ac:dyDescent="0.2">
      <c r="A1966" s="114"/>
      <c r="B1966" s="139">
        <f t="shared" si="30"/>
        <v>1950</v>
      </c>
      <c r="C1966" s="115" t="s">
        <v>7021</v>
      </c>
      <c r="D1966" s="112" t="str">
        <f>+"Torre de suspensión tipo S"&amp;IF(MID(C1966,3,3)="220","C",IF(MID(C1966,3,3)="138","S",""))&amp;IF(MID(C1966,10,1)="D",2,1)&amp;" (5°)Tipo S"&amp;IF(MID(C1966,3,3)="220","C",IF(MID(C1966,3,3)="138","S",""))&amp;IF(MID(C1966,10,1)="D",2,1)&amp;RIGHT(C1966,2)</f>
        <v>Torre de suspensión tipo S1 (5°)Tipo S1+3</v>
      </c>
      <c r="E1966" s="140" t="s">
        <v>5072</v>
      </c>
      <c r="F1966" s="141">
        <v>0</v>
      </c>
      <c r="G1966" s="142">
        <f>VLOOKUP(C1966,'[8]Resumen Peso'!$B$1:$D$65536,3,0)*$C$14</f>
        <v>4568.2135395386213</v>
      </c>
      <c r="H1966" s="148"/>
      <c r="I1966" s="144"/>
      <c r="J1966" s="111">
        <f>+VLOOKUP(C1966,'[8]Resumen Peso'!$B$1:$D$65536,3,0)</f>
        <v>2836.3548590397199</v>
      </c>
      <c r="N1966" s="118"/>
      <c r="O1966" s="118"/>
      <c r="P1966" s="118"/>
      <c r="Q1966" s="118"/>
      <c r="R1966" s="118"/>
    </row>
    <row r="1967" spans="1:18" x14ac:dyDescent="0.2">
      <c r="A1967" s="114"/>
      <c r="B1967" s="139">
        <f t="shared" si="30"/>
        <v>1951</v>
      </c>
      <c r="C1967" s="115" t="s">
        <v>7022</v>
      </c>
      <c r="D1967" s="112" t="str">
        <f>+"Torre de suspensión tipo S"&amp;IF(MID(C1967,3,3)="220","C",IF(MID(C1967,3,3)="138","S",""))&amp;IF(MID(C1967,10,1)="D",2,1)&amp;" (5°)Tipo S"&amp;IF(MID(C1967,3,3)="220","C",IF(MID(C1967,3,3)="138","S",""))&amp;IF(MID(C1967,10,1)="D",2,1)&amp;RIGHT(C1967,2)</f>
        <v>Torre de suspensión tipo S1 (5°)Tipo S1+6</v>
      </c>
      <c r="E1967" s="140" t="s">
        <v>5072</v>
      </c>
      <c r="F1967" s="141">
        <v>0</v>
      </c>
      <c r="G1967" s="142">
        <f>VLOOKUP(C1967,'[8]Resumen Peso'!$B$1:$D$65536,3,0)*$C$14</f>
        <v>5020.919385799205</v>
      </c>
      <c r="H1967" s="148"/>
      <c r="I1967" s="144"/>
      <c r="J1967" s="111">
        <f>+VLOOKUP(C1967,'[8]Resumen Peso'!$B$1:$D$65536,3,0)</f>
        <v>3117.4350702959082</v>
      </c>
      <c r="N1967" s="118"/>
      <c r="O1967" s="118"/>
      <c r="P1967" s="118"/>
      <c r="Q1967" s="118"/>
      <c r="R1967" s="118"/>
    </row>
    <row r="1968" spans="1:18" x14ac:dyDescent="0.2">
      <c r="A1968" s="114"/>
      <c r="B1968" s="139">
        <f t="shared" si="30"/>
        <v>1952</v>
      </c>
      <c r="C1968" s="115" t="s">
        <v>7023</v>
      </c>
      <c r="D1968" s="112" t="str">
        <f>+"Torre de ángulo menor tipo A"&amp;IF(MID(C1968,3,3)="220","C",IF(MID(C1968,3,3)="138","S",""))&amp;IF(MID(C1968,10,1)="D",2,1)&amp;" (30°)Tipo A"&amp;IF(MID(C1968,3,3)="220","C",IF(MID(C1968,3,3)="138","S",""))&amp;IF(MID(C1968,10,1)="D",2,1)&amp;RIGHT(C1968,2)</f>
        <v>Torre de ángulo menor tipo A1 (30°)Tipo A1-3</v>
      </c>
      <c r="E1968" s="140" t="s">
        <v>5072</v>
      </c>
      <c r="F1968" s="141">
        <v>0</v>
      </c>
      <c r="G1968" s="142">
        <f>VLOOKUP(C1968,'[8]Resumen Peso'!$B$1:$D$65536,3,0)*$C$14</f>
        <v>5628.8539512348498</v>
      </c>
      <c r="H1968" s="148"/>
      <c r="I1968" s="144"/>
      <c r="J1968" s="111">
        <f>+VLOOKUP(C1968,'[8]Resumen Peso'!$B$1:$D$65536,3,0)</f>
        <v>3494.8951307171956</v>
      </c>
      <c r="N1968" s="118"/>
      <c r="O1968" s="118"/>
      <c r="P1968" s="118"/>
      <c r="Q1968" s="118"/>
      <c r="R1968" s="118"/>
    </row>
    <row r="1969" spans="1:18" x14ac:dyDescent="0.2">
      <c r="A1969" s="114"/>
      <c r="B1969" s="139">
        <f t="shared" si="30"/>
        <v>1953</v>
      </c>
      <c r="C1969" s="115" t="s">
        <v>7024</v>
      </c>
      <c r="D1969" s="112" t="str">
        <f>+"Torre de ángulo menor tipo A"&amp;IF(MID(C1969,3,3)="220","C",IF(MID(C1969,3,3)="138","S",""))&amp;IF(MID(C1969,10,1)="D",2,1)&amp;" (30°)Tipo A"&amp;IF(MID(C1969,3,3)="220","C",IF(MID(C1969,3,3)="138","S",""))&amp;IF(MID(C1969,10,1)="D",2,1)&amp;RIGHT(C1969,2)</f>
        <v>Torre de ángulo menor tipo A1 (30°)Tipo A1±0</v>
      </c>
      <c r="E1969" s="140" t="s">
        <v>5072</v>
      </c>
      <c r="F1969" s="141">
        <v>0</v>
      </c>
      <c r="G1969" s="142">
        <f>VLOOKUP(C1969,'[8]Resumen Peso'!$B$1:$D$65536,3,0)*$C$14</f>
        <v>6247.34067839606</v>
      </c>
      <c r="H1969" s="148"/>
      <c r="I1969" s="144"/>
      <c r="J1969" s="111">
        <f>+VLOOKUP(C1969,'[8]Resumen Peso'!$B$1:$D$65536,3,0)</f>
        <v>3878.9069153354003</v>
      </c>
      <c r="N1969" s="118"/>
      <c r="O1969" s="118"/>
      <c r="P1969" s="118"/>
      <c r="Q1969" s="118"/>
      <c r="R1969" s="118"/>
    </row>
    <row r="1970" spans="1:18" x14ac:dyDescent="0.2">
      <c r="A1970" s="114"/>
      <c r="B1970" s="139">
        <f t="shared" si="30"/>
        <v>1954</v>
      </c>
      <c r="C1970" s="115" t="s">
        <v>7025</v>
      </c>
      <c r="D1970" s="112" t="str">
        <f>+"Torre de ángulo menor tipo A"&amp;IF(MID(C1970,3,3)="220","C",IF(MID(C1970,3,3)="138","S",""))&amp;IF(MID(C1970,10,1)="D",2,1)&amp;" (30°)Tipo A"&amp;IF(MID(C1970,3,3)="220","C",IF(MID(C1970,3,3)="138","S",""))&amp;IF(MID(C1970,10,1)="D",2,1)&amp;RIGHT(C1970,2)</f>
        <v>Torre de ángulo menor tipo A1 (30°)Tipo A1+3</v>
      </c>
      <c r="E1970" s="140" t="s">
        <v>5072</v>
      </c>
      <c r="F1970" s="141">
        <v>0</v>
      </c>
      <c r="G1970" s="142">
        <f>VLOOKUP(C1970,'[8]Resumen Peso'!$B$1:$D$65536,3,0)*$C$14</f>
        <v>6865.8274055572692</v>
      </c>
      <c r="H1970" s="148"/>
      <c r="I1970" s="144"/>
      <c r="J1970" s="111">
        <f>+VLOOKUP(C1970,'[8]Resumen Peso'!$B$1:$D$65536,3,0)</f>
        <v>4262.918699953605</v>
      </c>
      <c r="N1970" s="118"/>
      <c r="O1970" s="118"/>
      <c r="P1970" s="118"/>
      <c r="Q1970" s="118"/>
      <c r="R1970" s="118"/>
    </row>
    <row r="1971" spans="1:18" x14ac:dyDescent="0.2">
      <c r="A1971" s="114"/>
      <c r="B1971" s="139">
        <f t="shared" si="30"/>
        <v>1955</v>
      </c>
      <c r="C1971" s="115" t="s">
        <v>7026</v>
      </c>
      <c r="D1971" s="112" t="str">
        <f>+"Torre de ángulo mayor tipo B"&amp;IF(MID(C1971,3,3)="220","C",IF(MID(C1971,3,3)="138","S",""))&amp;IF(MID(C1971,10,1)="D",2,1)&amp;" (65°)Tipo B"&amp;IF(MID(C1971,3,3)="220","C",IF(MID(C1971,3,3)="138","S",""))&amp;IF(MID(C1971,10,1)="D",2,1)&amp;RIGHT(C1971,2)</f>
        <v>Torre de ángulo mayor tipo B1 (65°)Tipo B1-3</v>
      </c>
      <c r="E1971" s="140" t="s">
        <v>5072</v>
      </c>
      <c r="F1971" s="141">
        <v>0</v>
      </c>
      <c r="G1971" s="142">
        <f>VLOOKUP(C1971,'[8]Resumen Peso'!$B$1:$D$65536,3,0)*$C$14</f>
        <v>7596.0915521363431</v>
      </c>
      <c r="H1971" s="148"/>
      <c r="I1971" s="144"/>
      <c r="J1971" s="111">
        <f>+VLOOKUP(C1971,'[8]Resumen Peso'!$B$1:$D$65536,3,0)</f>
        <v>4716.3318871009915</v>
      </c>
      <c r="N1971" s="118"/>
      <c r="O1971" s="118"/>
      <c r="P1971" s="118"/>
      <c r="Q1971" s="118"/>
      <c r="R1971" s="118"/>
    </row>
    <row r="1972" spans="1:18" x14ac:dyDescent="0.2">
      <c r="A1972" s="114"/>
      <c r="B1972" s="139">
        <f t="shared" si="30"/>
        <v>1956</v>
      </c>
      <c r="C1972" s="115" t="s">
        <v>7027</v>
      </c>
      <c r="D1972" s="112" t="str">
        <f>+"Torre de ángulo mayor tipo B"&amp;IF(MID(C1972,3,3)="220","C",IF(MID(C1972,3,3)="138","S",""))&amp;IF(MID(C1972,10,1)="D",2,1)&amp;" (65°)Tipo B"&amp;IF(MID(C1972,3,3)="220","C",IF(MID(C1972,3,3)="138","S",""))&amp;IF(MID(C1972,10,1)="D",2,1)&amp;RIGHT(C1972,2)</f>
        <v>Torre de ángulo mayor tipo B1 (65°)Tipo B1±0</v>
      </c>
      <c r="E1972" s="140" t="s">
        <v>5072</v>
      </c>
      <c r="F1972" s="141">
        <v>0</v>
      </c>
      <c r="G1972" s="142">
        <f>VLOOKUP(C1972,'[8]Resumen Peso'!$B$1:$D$65536,3,0)*$C$14</f>
        <v>8458.899278548266</v>
      </c>
      <c r="H1972" s="148"/>
      <c r="I1972" s="144"/>
      <c r="J1972" s="111">
        <f>+VLOOKUP(C1972,'[8]Resumen Peso'!$B$1:$D$65536,3,0)</f>
        <v>5252.0399633641327</v>
      </c>
      <c r="N1972" s="118"/>
      <c r="O1972" s="118"/>
      <c r="P1972" s="118"/>
      <c r="Q1972" s="118"/>
      <c r="R1972" s="118"/>
    </row>
    <row r="1973" spans="1:18" x14ac:dyDescent="0.2">
      <c r="A1973" s="114"/>
      <c r="B1973" s="139">
        <f t="shared" si="30"/>
        <v>1957</v>
      </c>
      <c r="C1973" s="115" t="s">
        <v>7028</v>
      </c>
      <c r="D1973" s="112" t="str">
        <f>+"Torre de ángulo mayor tipo B"&amp;IF(MID(C1973,3,3)="220","C",IF(MID(C1973,3,3)="138","S",""))&amp;IF(MID(C1973,10,1)="D",2,1)&amp;" (65°)Tipo B"&amp;IF(MID(C1973,3,3)="220","C",IF(MID(C1973,3,3)="138","S",""))&amp;IF(MID(C1973,10,1)="D",2,1)&amp;RIGHT(C1973,2)</f>
        <v>Torre de ángulo mayor tipo B1 (65°)Tipo B1+3</v>
      </c>
      <c r="E1973" s="140" t="s">
        <v>5072</v>
      </c>
      <c r="F1973" s="141">
        <v>0</v>
      </c>
      <c r="G1973" s="142">
        <f>VLOOKUP(C1973,'[8]Resumen Peso'!$B$1:$D$65536,3,0)*$C$14</f>
        <v>9473.9671919740595</v>
      </c>
      <c r="H1973" s="148"/>
      <c r="I1973" s="144"/>
      <c r="J1973" s="111">
        <f>+VLOOKUP(C1973,'[8]Resumen Peso'!$B$1:$D$65536,3,0)</f>
        <v>5882.2847589678295</v>
      </c>
      <c r="N1973" s="118"/>
      <c r="O1973" s="118"/>
      <c r="P1973" s="118"/>
      <c r="Q1973" s="118"/>
      <c r="R1973" s="118"/>
    </row>
    <row r="1974" spans="1:18" x14ac:dyDescent="0.2">
      <c r="A1974" s="114"/>
      <c r="B1974" s="139">
        <f t="shared" si="30"/>
        <v>1958</v>
      </c>
      <c r="C1974" s="115" t="s">
        <v>7029</v>
      </c>
      <c r="D1974" s="112" t="str">
        <f>+"Torre de anclaje, retención intermedia y terminal (15°) Tipo R"&amp;IF(MID(C1974,3,3)="220","C",IF(MID(C1974,3,3)="138","S",""))&amp;IF(MID(C1974,10,1)="D",2,1)&amp;RIGHT(C1974,2)</f>
        <v>Torre de anclaje, retención intermedia y terminal (15°) Tipo R1-3</v>
      </c>
      <c r="E1974" s="140" t="s">
        <v>5072</v>
      </c>
      <c r="F1974" s="141">
        <v>0</v>
      </c>
      <c r="G1974" s="142">
        <f>VLOOKUP(C1974,'[8]Resumen Peso'!$B$1:$D$65536,3,0)*$C$14</f>
        <v>9780.4584895336975</v>
      </c>
      <c r="H1974" s="148"/>
      <c r="I1974" s="144"/>
      <c r="J1974" s="111">
        <f>+VLOOKUP(C1974,'[8]Resumen Peso'!$B$1:$D$65536,3,0)</f>
        <v>6072.5819229604012</v>
      </c>
      <c r="N1974" s="118"/>
      <c r="O1974" s="118"/>
      <c r="P1974" s="118"/>
      <c r="Q1974" s="118"/>
      <c r="R1974" s="118"/>
    </row>
    <row r="1975" spans="1:18" x14ac:dyDescent="0.2">
      <c r="A1975" s="114"/>
      <c r="B1975" s="139">
        <f t="shared" si="30"/>
        <v>1959</v>
      </c>
      <c r="C1975" s="115" t="s">
        <v>7030</v>
      </c>
      <c r="D1975" s="112" t="str">
        <f>+"Torre de anclaje, retención intermedia y terminal (15°) Tipo R"&amp;IF(MID(C1975,3,3)="220","C",IF(MID(C1975,3,3)="138","S",""))&amp;IF(MID(C1975,10,1)="D",2,1)&amp;RIGHT(C1975,2)</f>
        <v>Torre de anclaje, retención intermedia y terminal (15°) Tipo R1±0</v>
      </c>
      <c r="E1975" s="140" t="s">
        <v>5072</v>
      </c>
      <c r="F1975" s="141">
        <v>0</v>
      </c>
      <c r="G1975" s="142">
        <f>VLOOKUP(C1975,'[8]Resumen Peso'!$B$1:$D$65536,3,0)*$C$14</f>
        <v>10903.521170048714</v>
      </c>
      <c r="H1975" s="148"/>
      <c r="I1975" s="144"/>
      <c r="J1975" s="111">
        <f>+VLOOKUP(C1975,'[8]Resumen Peso'!$B$1:$D$65536,3,0)</f>
        <v>6769.8795127763669</v>
      </c>
      <c r="N1975" s="118"/>
      <c r="O1975" s="118"/>
      <c r="P1975" s="118"/>
      <c r="Q1975" s="118"/>
      <c r="R1975" s="118"/>
    </row>
    <row r="1976" spans="1:18" x14ac:dyDescent="0.2">
      <c r="A1976" s="114"/>
      <c r="B1976" s="139">
        <f t="shared" si="30"/>
        <v>1960</v>
      </c>
      <c r="C1976" s="115" t="s">
        <v>7031</v>
      </c>
      <c r="D1976" s="112" t="str">
        <f>+"Torre de anclaje, retención intermedia y terminal (15°) Tipo R"&amp;IF(MID(C1976,3,3)="220","C",IF(MID(C1976,3,3)="138","S",""))&amp;IF(MID(C1976,10,1)="D",2,1)&amp;RIGHT(C1976,2)</f>
        <v>Torre de anclaje, retención intermedia y terminal (15°) Tipo R1+3</v>
      </c>
      <c r="E1976" s="140" t="s">
        <v>5072</v>
      </c>
      <c r="F1976" s="141">
        <v>0</v>
      </c>
      <c r="G1976" s="142">
        <f>VLOOKUP(C1976,'[8]Resumen Peso'!$B$1:$D$65536,3,0)*$C$14</f>
        <v>12026.583850563731</v>
      </c>
      <c r="H1976" s="148"/>
      <c r="I1976" s="144"/>
      <c r="J1976" s="111">
        <f>+VLOOKUP(C1976,'[8]Resumen Peso'!$B$1:$D$65536,3,0)</f>
        <v>7467.1771025923326</v>
      </c>
      <c r="N1976" s="118"/>
      <c r="O1976" s="118"/>
      <c r="P1976" s="118"/>
      <c r="Q1976" s="118"/>
      <c r="R1976" s="118"/>
    </row>
    <row r="1977" spans="1:18" x14ac:dyDescent="0.2">
      <c r="A1977" s="114"/>
      <c r="B1977" s="139">
        <f t="shared" si="30"/>
        <v>1961</v>
      </c>
      <c r="C1977" s="115" t="s">
        <v>7032</v>
      </c>
      <c r="D1977" s="112" t="str">
        <f>+"Torre de suspensión tipo S"&amp;IF(MID(C1977,3,3)="220","C",IF(MID(C1977,3,3)="138","S",""))&amp;IF(MID(C1977,10,1)="D",2,1)&amp;" (5°)Tipo S"&amp;IF(MID(C1977,3,3)="220","C",IF(MID(C1977,3,3)="138","S",""))&amp;IF(MID(C1977,10,1)="D",2,1)&amp;RIGHT(C1977,2)</f>
        <v>Torre de suspensión tipo S2 (5°)Tipo S2-6</v>
      </c>
      <c r="E1977" s="140" t="s">
        <v>5072</v>
      </c>
      <c r="F1977" s="141">
        <v>0</v>
      </c>
      <c r="G1977" s="142">
        <f>VLOOKUP(C1977,'[8]Resumen Peso'!$B$1:$D$65536,3,0)*$C$14</f>
        <v>5184.8002597095283</v>
      </c>
      <c r="H1977" s="148"/>
      <c r="I1977" s="144"/>
      <c r="J1977" s="111">
        <f>+VLOOKUP(C1977,'[8]Resumen Peso'!$B$1:$D$65536,3,0)</f>
        <v>3219.1869496675909</v>
      </c>
      <c r="N1977" s="118"/>
      <c r="O1977" s="118"/>
      <c r="P1977" s="118"/>
      <c r="Q1977" s="118"/>
      <c r="R1977" s="118"/>
    </row>
    <row r="1978" spans="1:18" x14ac:dyDescent="0.2">
      <c r="A1978" s="114"/>
      <c r="B1978" s="139">
        <f t="shared" si="30"/>
        <v>1962</v>
      </c>
      <c r="C1978" s="115" t="s">
        <v>7033</v>
      </c>
      <c r="D1978" s="112" t="str">
        <f>+"Torre de suspensión tipo S"&amp;IF(MID(C1978,3,3)="220","C",IF(MID(C1978,3,3)="138","S",""))&amp;IF(MID(C1978,10,1)="D",2,1)&amp;" (5°)Tipo S"&amp;IF(MID(C1978,3,3)="220","C",IF(MID(C1978,3,3)="138","S",""))&amp;IF(MID(C1978,10,1)="D",2,1)&amp;RIGHT(C1978,2)</f>
        <v>Torre de suspensión tipo S2 (5°)Tipo S2-3</v>
      </c>
      <c r="E1978" s="140" t="s">
        <v>5072</v>
      </c>
      <c r="F1978" s="141">
        <v>0</v>
      </c>
      <c r="G1978" s="142">
        <f>VLOOKUP(C1978,'[8]Resumen Peso'!$B$1:$D$65536,3,0)*$C$14</f>
        <v>5932.1588557036939</v>
      </c>
      <c r="H1978" s="148"/>
      <c r="I1978" s="144"/>
      <c r="J1978" s="111">
        <f>+VLOOKUP(C1978,'[8]Resumen Peso'!$B$1:$D$65536,3,0)</f>
        <v>3683.2138973674237</v>
      </c>
      <c r="N1978" s="118"/>
      <c r="O1978" s="118"/>
      <c r="P1978" s="118"/>
      <c r="Q1978" s="118"/>
      <c r="R1978" s="118"/>
    </row>
    <row r="1979" spans="1:18" x14ac:dyDescent="0.2">
      <c r="A1979" s="114"/>
      <c r="B1979" s="139">
        <f t="shared" si="30"/>
        <v>1963</v>
      </c>
      <c r="C1979" s="115" t="s">
        <v>7034</v>
      </c>
      <c r="D1979" s="112" t="str">
        <f>+"Torre de suspensión tipo S"&amp;IF(MID(C1979,3,3)="220","C",IF(MID(C1979,3,3)="138","S",""))&amp;IF(MID(C1979,10,1)="D",2,1)&amp;" (5°)Tipo S"&amp;IF(MID(C1979,3,3)="220","C",IF(MID(C1979,3,3)="138","S",""))&amp;IF(MID(C1979,10,1)="D",2,1)&amp;RIGHT(C1979,2)</f>
        <v>Torre de suspensión tipo S2 (5°)Tipo S2±0</v>
      </c>
      <c r="E1979" s="140" t="s">
        <v>5072</v>
      </c>
      <c r="F1979" s="141">
        <v>0</v>
      </c>
      <c r="G1979" s="142">
        <f>VLOOKUP(C1979,'[8]Resumen Peso'!$B$1:$D$65536,3,0)*$C$14</f>
        <v>6672.8446070907694</v>
      </c>
      <c r="H1979" s="148"/>
      <c r="I1979" s="144"/>
      <c r="J1979" s="111">
        <f>+VLOOKUP(C1979,'[8]Resumen Peso'!$B$1:$D$65536,3,0)</f>
        <v>4143.0977473199364</v>
      </c>
      <c r="N1979" s="118"/>
      <c r="O1979" s="118"/>
      <c r="P1979" s="118"/>
      <c r="Q1979" s="118"/>
      <c r="R1979" s="118"/>
    </row>
    <row r="1980" spans="1:18" x14ac:dyDescent="0.2">
      <c r="A1980" s="114"/>
      <c r="B1980" s="139">
        <f t="shared" si="30"/>
        <v>1964</v>
      </c>
      <c r="C1980" s="115" t="s">
        <v>7035</v>
      </c>
      <c r="D1980" s="112" t="str">
        <f>+"Torre de suspensión tipo S"&amp;IF(MID(C1980,3,3)="220","C",IF(MID(C1980,3,3)="138","S",""))&amp;IF(MID(C1980,10,1)="D",2,1)&amp;" (5°)Tipo S"&amp;IF(MID(C1980,3,3)="220","C",IF(MID(C1980,3,3)="138","S",""))&amp;IF(MID(C1980,10,1)="D",2,1)&amp;RIGHT(C1980,2)</f>
        <v>Torre de suspensión tipo S2 (5°)Tipo S2+3</v>
      </c>
      <c r="E1980" s="140" t="s">
        <v>5072</v>
      </c>
      <c r="F1980" s="141">
        <v>0</v>
      </c>
      <c r="G1980" s="142">
        <f>VLOOKUP(C1980,'[8]Resumen Peso'!$B$1:$D$65536,3,0)*$C$14</f>
        <v>7406.8575138707547</v>
      </c>
      <c r="H1980" s="148"/>
      <c r="I1980" s="144"/>
      <c r="J1980" s="111">
        <f>+VLOOKUP(C1980,'[8]Resumen Peso'!$B$1:$D$65536,3,0)</f>
        <v>4598.8384995251299</v>
      </c>
      <c r="N1980" s="118"/>
      <c r="O1980" s="118"/>
      <c r="P1980" s="118"/>
      <c r="Q1980" s="118"/>
      <c r="R1980" s="118"/>
    </row>
    <row r="1981" spans="1:18" x14ac:dyDescent="0.2">
      <c r="A1981" s="114"/>
      <c r="B1981" s="139">
        <f t="shared" si="30"/>
        <v>1965</v>
      </c>
      <c r="C1981" s="115" t="s">
        <v>7036</v>
      </c>
      <c r="D1981" s="112" t="str">
        <f>+"Torre de suspensión tipo S"&amp;IF(MID(C1981,3,3)="220","C",IF(MID(C1981,3,3)="138","S",""))&amp;IF(MID(C1981,10,1)="D",2,1)&amp;" (5°)Tipo S"&amp;IF(MID(C1981,3,3)="220","C",IF(MID(C1981,3,3)="138","S",""))&amp;IF(MID(C1981,10,1)="D",2,1)&amp;RIGHT(C1981,2)</f>
        <v>Torre de suspensión tipo S2 (5°)Tipo S2+6</v>
      </c>
      <c r="E1981" s="140" t="s">
        <v>5072</v>
      </c>
      <c r="F1981" s="141">
        <v>0</v>
      </c>
      <c r="G1981" s="142">
        <f>VLOOKUP(C1981,'[8]Resumen Peso'!$B$1:$D$65536,3,0)*$C$14</f>
        <v>8140.8704206507391</v>
      </c>
      <c r="H1981" s="148"/>
      <c r="I1981" s="144"/>
      <c r="J1981" s="111">
        <f>+VLOOKUP(C1981,'[8]Resumen Peso'!$B$1:$D$65536,3,0)</f>
        <v>5054.5792517303225</v>
      </c>
      <c r="N1981" s="118"/>
      <c r="O1981" s="118"/>
      <c r="P1981" s="118"/>
      <c r="Q1981" s="118"/>
      <c r="R1981" s="118"/>
    </row>
    <row r="1982" spans="1:18" x14ac:dyDescent="0.2">
      <c r="A1982" s="114"/>
      <c r="B1982" s="139">
        <f t="shared" si="30"/>
        <v>1966</v>
      </c>
      <c r="C1982" s="115" t="s">
        <v>7037</v>
      </c>
      <c r="D1982" s="112" t="str">
        <f>+"Torre de ángulo menor tipo A"&amp;IF(MID(C1982,3,3)="220","C",IF(MID(C1982,3,3)="138","S",""))&amp;IF(MID(C1982,10,1)="D",2,1)&amp;" (30°)Tipo A"&amp;IF(MID(C1982,3,3)="220","C",IF(MID(C1982,3,3)="138","S",""))&amp;IF(MID(C1982,10,1)="D",2,1)&amp;RIGHT(C1982,2)</f>
        <v>Torre de ángulo menor tipo A2 (30°)Tipo A2-3</v>
      </c>
      <c r="E1982" s="140" t="s">
        <v>5072</v>
      </c>
      <c r="F1982" s="141">
        <v>0</v>
      </c>
      <c r="G1982" s="142">
        <f>VLOOKUP(C1982,'[8]Resumen Peso'!$B$1:$D$65536,3,0)*$C$14</f>
        <v>9126.5696803209739</v>
      </c>
      <c r="H1982" s="148"/>
      <c r="I1982" s="144"/>
      <c r="J1982" s="111">
        <f>+VLOOKUP(C1982,'[8]Resumen Peso'!$B$1:$D$65536,3,0)</f>
        <v>5666.589364768929</v>
      </c>
      <c r="N1982" s="118"/>
      <c r="O1982" s="118"/>
      <c r="P1982" s="118"/>
      <c r="Q1982" s="118"/>
      <c r="R1982" s="118"/>
    </row>
    <row r="1983" spans="1:18" x14ac:dyDescent="0.2">
      <c r="A1983" s="114"/>
      <c r="B1983" s="139">
        <f t="shared" si="30"/>
        <v>1967</v>
      </c>
      <c r="C1983" s="115" t="s">
        <v>7038</v>
      </c>
      <c r="D1983" s="112" t="str">
        <f>+"Torre de ángulo menor tipo A"&amp;IF(MID(C1983,3,3)="220","C",IF(MID(C1983,3,3)="138","S",""))&amp;IF(MID(C1983,10,1)="D",2,1)&amp;" (30°)Tipo A"&amp;IF(MID(C1983,3,3)="220","C",IF(MID(C1983,3,3)="138","S",""))&amp;IF(MID(C1983,10,1)="D",2,1)&amp;RIGHT(C1983,2)</f>
        <v>Torre de ángulo menor tipo A2 (30°)Tipo A2±0</v>
      </c>
      <c r="E1983" s="140" t="s">
        <v>5072</v>
      </c>
      <c r="F1983" s="141">
        <v>0</v>
      </c>
      <c r="G1983" s="142">
        <f>VLOOKUP(C1983,'[8]Resumen Peso'!$B$1:$D$65536,3,0)*$C$14</f>
        <v>10129.378113563787</v>
      </c>
      <c r="H1983" s="148"/>
      <c r="I1983" s="144"/>
      <c r="J1983" s="111">
        <f>+VLOOKUP(C1983,'[8]Resumen Peso'!$B$1:$D$65536,3,0)</f>
        <v>6289.2223804316636</v>
      </c>
      <c r="N1983" s="118"/>
      <c r="O1983" s="118"/>
      <c r="P1983" s="118"/>
      <c r="Q1983" s="118"/>
      <c r="R1983" s="118"/>
    </row>
    <row r="1984" spans="1:18" x14ac:dyDescent="0.2">
      <c r="A1984" s="114"/>
      <c r="B1984" s="139">
        <f t="shared" si="30"/>
        <v>1968</v>
      </c>
      <c r="C1984" s="115" t="s">
        <v>7039</v>
      </c>
      <c r="D1984" s="112" t="str">
        <f>+"Torre de ángulo menor tipo A"&amp;IF(MID(C1984,3,3)="220","C",IF(MID(C1984,3,3)="138","S",""))&amp;IF(MID(C1984,10,1)="D",2,1)&amp;" (30°)Tipo A"&amp;IF(MID(C1984,3,3)="220","C",IF(MID(C1984,3,3)="138","S",""))&amp;IF(MID(C1984,10,1)="D",2,1)&amp;RIGHT(C1984,2)</f>
        <v>Torre de ángulo menor tipo A2 (30°)Tipo A2+3</v>
      </c>
      <c r="E1984" s="140" t="s">
        <v>5072</v>
      </c>
      <c r="F1984" s="141">
        <v>0</v>
      </c>
      <c r="G1984" s="142">
        <f>VLOOKUP(C1984,'[8]Resumen Peso'!$B$1:$D$65536,3,0)*$C$14</f>
        <v>11132.186546806603</v>
      </c>
      <c r="H1984" s="148"/>
      <c r="I1984" s="144"/>
      <c r="J1984" s="111">
        <f>+VLOOKUP(C1984,'[8]Resumen Peso'!$B$1:$D$65536,3,0)</f>
        <v>6911.8553960943982</v>
      </c>
      <c r="N1984" s="118"/>
      <c r="O1984" s="118"/>
      <c r="P1984" s="118"/>
      <c r="Q1984" s="118"/>
      <c r="R1984" s="118"/>
    </row>
    <row r="1985" spans="1:18" x14ac:dyDescent="0.2">
      <c r="A1985" s="114"/>
      <c r="B1985" s="139">
        <f t="shared" si="30"/>
        <v>1969</v>
      </c>
      <c r="C1985" s="115" t="s">
        <v>7040</v>
      </c>
      <c r="D1985" s="112" t="str">
        <f>+"Torre de ángulo mayor tipo B"&amp;IF(MID(C1985,3,3)="220","C",IF(MID(C1985,3,3)="138","S",""))&amp;IF(MID(C1985,10,1)="D",2,1)&amp;" (65°)Tipo B"&amp;IF(MID(C1985,3,3)="220","C",IF(MID(C1985,3,3)="138","S",""))&amp;IF(MID(C1985,10,1)="D",2,1)&amp;RIGHT(C1985,2)</f>
        <v>Torre de ángulo mayor tipo B2 (65°)Tipo B2-3</v>
      </c>
      <c r="E1985" s="140" t="s">
        <v>5072</v>
      </c>
      <c r="F1985" s="141">
        <v>0</v>
      </c>
      <c r="G1985" s="142">
        <f>VLOOKUP(C1985,'[8]Resumen Peso'!$B$1:$D$65536,3,0)*$C$14</f>
        <v>12316.229813257303</v>
      </c>
      <c r="H1985" s="148"/>
      <c r="I1985" s="144"/>
      <c r="J1985" s="111">
        <f>+VLOOKUP(C1985,'[8]Resumen Peso'!$B$1:$D$65536,3,0)</f>
        <v>7647.0151785878179</v>
      </c>
      <c r="N1985" s="118"/>
      <c r="O1985" s="118"/>
      <c r="P1985" s="118"/>
      <c r="Q1985" s="118"/>
      <c r="R1985" s="118"/>
    </row>
    <row r="1986" spans="1:18" x14ac:dyDescent="0.2">
      <c r="A1986" s="114"/>
      <c r="B1986" s="139">
        <f t="shared" si="30"/>
        <v>1970</v>
      </c>
      <c r="C1986" s="115" t="s">
        <v>7041</v>
      </c>
      <c r="D1986" s="112" t="str">
        <f>+"Torre de ángulo mayor tipo B"&amp;IF(MID(C1986,3,3)="220","C",IF(MID(C1986,3,3)="138","S",""))&amp;IF(MID(C1986,10,1)="D",2,1)&amp;" (65°)Tipo B"&amp;IF(MID(C1986,3,3)="220","C",IF(MID(C1986,3,3)="138","S",""))&amp;IF(MID(C1986,10,1)="D",2,1)&amp;RIGHT(C1986,2)</f>
        <v>Torre de ángulo mayor tipo B2 (65°)Tipo B2±0</v>
      </c>
      <c r="E1986" s="140" t="s">
        <v>5072</v>
      </c>
      <c r="F1986" s="141">
        <v>0</v>
      </c>
      <c r="G1986" s="142">
        <f>VLOOKUP(C1986,'[8]Resumen Peso'!$B$1:$D$65536,3,0)*$C$14</f>
        <v>13715.177965765371</v>
      </c>
      <c r="H1986" s="148"/>
      <c r="I1986" s="144"/>
      <c r="J1986" s="111">
        <f>+VLOOKUP(C1986,'[8]Resumen Peso'!$B$1:$D$65536,3,0)</f>
        <v>8515.6071031044739</v>
      </c>
      <c r="N1986" s="118"/>
      <c r="O1986" s="118"/>
      <c r="P1986" s="118"/>
      <c r="Q1986" s="118"/>
      <c r="R1986" s="118"/>
    </row>
    <row r="1987" spans="1:18" x14ac:dyDescent="0.2">
      <c r="A1987" s="114"/>
      <c r="B1987" s="139">
        <f t="shared" si="30"/>
        <v>1971</v>
      </c>
      <c r="C1987" s="115" t="s">
        <v>7042</v>
      </c>
      <c r="D1987" s="112" t="str">
        <f>+"Torre de ángulo mayor tipo B"&amp;IF(MID(C1987,3,3)="220","C",IF(MID(C1987,3,3)="138","S",""))&amp;IF(MID(C1987,10,1)="D",2,1)&amp;" (65°)Tipo B"&amp;IF(MID(C1987,3,3)="220","C",IF(MID(C1987,3,3)="138","S",""))&amp;IF(MID(C1987,10,1)="D",2,1)&amp;RIGHT(C1987,2)</f>
        <v>Torre de ángulo mayor tipo B2 (65°)Tipo B2+3</v>
      </c>
      <c r="E1987" s="140" t="s">
        <v>5072</v>
      </c>
      <c r="F1987" s="141">
        <v>0</v>
      </c>
      <c r="G1987" s="142">
        <f>VLOOKUP(C1987,'[8]Resumen Peso'!$B$1:$D$65536,3,0)*$C$14</f>
        <v>15360.999321657218</v>
      </c>
      <c r="H1987" s="148"/>
      <c r="I1987" s="144"/>
      <c r="J1987" s="111">
        <f>+VLOOKUP(C1987,'[8]Resumen Peso'!$B$1:$D$65536,3,0)</f>
        <v>9537.4799554770125</v>
      </c>
      <c r="N1987" s="118"/>
      <c r="O1987" s="118"/>
      <c r="P1987" s="118"/>
      <c r="Q1987" s="118"/>
      <c r="R1987" s="118"/>
    </row>
    <row r="1988" spans="1:18" x14ac:dyDescent="0.2">
      <c r="A1988" s="114"/>
      <c r="B1988" s="139">
        <f t="shared" si="30"/>
        <v>1972</v>
      </c>
      <c r="C1988" s="115" t="s">
        <v>7043</v>
      </c>
      <c r="D1988" s="112" t="str">
        <f>+"Torre de anclaje, retención intermedia y terminal (15°) Tipo R"&amp;IF(MID(C1988,3,3)="220","C",IF(MID(C1988,3,3)="138","S",""))&amp;IF(MID(C1988,10,1)="D",2,1)&amp;RIGHT(C1988,2)</f>
        <v>Torre de anclaje, retención intermedia y terminal (15°) Tipo R2-3</v>
      </c>
      <c r="E1988" s="140" t="s">
        <v>5072</v>
      </c>
      <c r="F1988" s="141">
        <v>0</v>
      </c>
      <c r="G1988" s="142">
        <f>VLOOKUP(C1988,'[8]Resumen Peso'!$B$1:$D$65536,3,0)*$C$14</f>
        <v>15857.941364890792</v>
      </c>
      <c r="H1988" s="148"/>
      <c r="I1988" s="144"/>
      <c r="J1988" s="111">
        <f>+VLOOKUP(C1988,'[8]Resumen Peso'!$B$1:$D$65536,3,0)</f>
        <v>9846.025947643795</v>
      </c>
      <c r="N1988" s="118"/>
      <c r="O1988" s="118"/>
      <c r="P1988" s="118"/>
      <c r="Q1988" s="118"/>
      <c r="R1988" s="118"/>
    </row>
    <row r="1989" spans="1:18" x14ac:dyDescent="0.2">
      <c r="A1989" s="114"/>
      <c r="B1989" s="139">
        <f t="shared" si="30"/>
        <v>1973</v>
      </c>
      <c r="C1989" s="115" t="s">
        <v>7044</v>
      </c>
      <c r="D1989" s="112" t="str">
        <f>+"Torre de anclaje, retención intermedia y terminal (15°) Tipo R"&amp;IF(MID(C1989,3,3)="220","C",IF(MID(C1989,3,3)="138","S",""))&amp;IF(MID(C1989,10,1)="D",2,1)&amp;RIGHT(C1989,2)</f>
        <v>Torre de anclaje, retención intermedia y terminal (15°) Tipo R2±0</v>
      </c>
      <c r="E1989" s="140" t="s">
        <v>5072</v>
      </c>
      <c r="F1989" s="141">
        <v>0</v>
      </c>
      <c r="G1989" s="142">
        <f>VLOOKUP(C1989,'[8]Resumen Peso'!$B$1:$D$65536,3,0)*$C$14</f>
        <v>17678.864397871563</v>
      </c>
      <c r="H1989" s="148"/>
      <c r="I1989" s="144"/>
      <c r="J1989" s="111">
        <f>+VLOOKUP(C1989,'[8]Resumen Peso'!$B$1:$D$65536,3,0)</f>
        <v>10976.617555901666</v>
      </c>
      <c r="N1989" s="118"/>
      <c r="O1989" s="118"/>
      <c r="P1989" s="118"/>
      <c r="Q1989" s="118"/>
      <c r="R1989" s="118"/>
    </row>
    <row r="1990" spans="1:18" x14ac:dyDescent="0.2">
      <c r="A1990" s="114"/>
      <c r="B1990" s="139">
        <f t="shared" si="30"/>
        <v>1974</v>
      </c>
      <c r="C1990" s="115" t="s">
        <v>7045</v>
      </c>
      <c r="D1990" s="112" t="str">
        <f>+"Torre de anclaje, retención intermedia y terminal (15°) Tipo R"&amp;IF(MID(C1990,3,3)="220","C",IF(MID(C1990,3,3)="138","S",""))&amp;IF(MID(C1990,10,1)="D",2,1)&amp;RIGHT(C1990,2)</f>
        <v>Torre de anclaje, retención intermedia y terminal (15°) Tipo R2+3</v>
      </c>
      <c r="E1990" s="140" t="s">
        <v>5072</v>
      </c>
      <c r="F1990" s="141">
        <v>0</v>
      </c>
      <c r="G1990" s="142">
        <f>VLOOKUP(C1990,'[8]Resumen Peso'!$B$1:$D$65536,3,0)*$C$14</f>
        <v>19499.787430852335</v>
      </c>
      <c r="H1990" s="148"/>
      <c r="I1990" s="144"/>
      <c r="J1990" s="111">
        <f>+VLOOKUP(C1990,'[8]Resumen Peso'!$B$1:$D$65536,3,0)</f>
        <v>12107.209164159538</v>
      </c>
      <c r="N1990" s="118"/>
      <c r="O1990" s="118"/>
      <c r="P1990" s="118"/>
      <c r="Q1990" s="118"/>
      <c r="R1990" s="118"/>
    </row>
    <row r="1991" spans="1:18" x14ac:dyDescent="0.2">
      <c r="A1991" s="114"/>
      <c r="B1991" s="139">
        <f t="shared" si="30"/>
        <v>1975</v>
      </c>
      <c r="C1991" s="115" t="s">
        <v>7046</v>
      </c>
      <c r="D1991" s="112" t="str">
        <f>+"Torre de suspensión tipo S"&amp;IF(MID(C1991,3,3)="220","C",IF(MID(C1991,3,3)="138","S",""))&amp;IF(MID(C1991,10,1)="D",2,1)&amp;" (5°)Tipo S"&amp;IF(MID(C1991,3,3)="220","C",IF(MID(C1991,3,3)="138","S",""))&amp;IF(MID(C1991,10,1)="D",2,1)&amp;RIGHT(C1991,2)</f>
        <v>Torre de suspensión tipo S2 (5°)Tipo S2-6</v>
      </c>
      <c r="E1991" s="140" t="s">
        <v>5072</v>
      </c>
      <c r="F1991" s="141">
        <v>0</v>
      </c>
      <c r="G1991" s="142">
        <f>VLOOKUP(C1991,'[8]Resumen Peso'!$B$1:$D$65536,3,0)*$C$14</f>
        <v>4319.3080646077296</v>
      </c>
      <c r="H1991" s="148"/>
      <c r="I1991" s="144"/>
      <c r="J1991" s="111">
        <f>+VLOOKUP(C1991,'[8]Resumen Peso'!$B$1:$D$65536,3,0)</f>
        <v>2681.8121155467952</v>
      </c>
      <c r="N1991" s="118"/>
      <c r="O1991" s="118"/>
      <c r="P1991" s="118"/>
      <c r="Q1991" s="118"/>
      <c r="R1991" s="118"/>
    </row>
    <row r="1992" spans="1:18" x14ac:dyDescent="0.2">
      <c r="A1992" s="114"/>
      <c r="B1992" s="139">
        <f t="shared" si="30"/>
        <v>1976</v>
      </c>
      <c r="C1992" s="115" t="s">
        <v>7047</v>
      </c>
      <c r="D1992" s="112" t="str">
        <f>+"Torre de suspensión tipo S"&amp;IF(MID(C1992,3,3)="220","C",IF(MID(C1992,3,3)="138","S",""))&amp;IF(MID(C1992,10,1)="D",2,1)&amp;" (5°)Tipo S"&amp;IF(MID(C1992,3,3)="220","C",IF(MID(C1992,3,3)="138","S",""))&amp;IF(MID(C1992,10,1)="D",2,1)&amp;RIGHT(C1992,2)</f>
        <v>Torre de suspensión tipo S2 (5°)Tipo S2-3</v>
      </c>
      <c r="E1992" s="140" t="s">
        <v>5072</v>
      </c>
      <c r="F1992" s="141">
        <v>0</v>
      </c>
      <c r="G1992" s="142">
        <f>VLOOKUP(C1992,'[8]Resumen Peso'!$B$1:$D$65536,3,0)*$C$14</f>
        <v>4941.911028875511</v>
      </c>
      <c r="H1992" s="148"/>
      <c r="I1992" s="144"/>
      <c r="J1992" s="111">
        <f>+VLOOKUP(C1992,'[8]Resumen Peso'!$B$1:$D$65536,3,0)</f>
        <v>3068.3796276976846</v>
      </c>
      <c r="N1992" s="118"/>
      <c r="O1992" s="118"/>
      <c r="P1992" s="118"/>
      <c r="Q1992" s="118"/>
      <c r="R1992" s="118"/>
    </row>
    <row r="1993" spans="1:18" x14ac:dyDescent="0.2">
      <c r="A1993" s="114"/>
      <c r="B1993" s="139">
        <f t="shared" si="30"/>
        <v>1977</v>
      </c>
      <c r="C1993" s="115" t="s">
        <v>7048</v>
      </c>
      <c r="D1993" s="112" t="str">
        <f>+"Torre de suspensión tipo S"&amp;IF(MID(C1993,3,3)="220","C",IF(MID(C1993,3,3)="138","S",""))&amp;IF(MID(C1993,10,1)="D",2,1)&amp;" (5°)Tipo S"&amp;IF(MID(C1993,3,3)="220","C",IF(MID(C1993,3,3)="138","S",""))&amp;IF(MID(C1993,10,1)="D",2,1)&amp;RIGHT(C1993,2)</f>
        <v>Torre de suspensión tipo S2 (5°)Tipo S2±0</v>
      </c>
      <c r="E1993" s="140" t="s">
        <v>5072</v>
      </c>
      <c r="F1993" s="141">
        <v>0</v>
      </c>
      <c r="G1993" s="142">
        <f>VLOOKUP(C1993,'[8]Resumen Peso'!$B$1:$D$65536,3,0)*$C$14</f>
        <v>5558.9550381051858</v>
      </c>
      <c r="H1993" s="148"/>
      <c r="I1993" s="144"/>
      <c r="J1993" s="111">
        <f>+VLOOKUP(C1993,'[8]Resumen Peso'!$B$1:$D$65536,3,0)</f>
        <v>3451.4956442043695</v>
      </c>
      <c r="N1993" s="118"/>
      <c r="O1993" s="118"/>
      <c r="P1993" s="118"/>
      <c r="Q1993" s="118"/>
      <c r="R1993" s="118"/>
    </row>
    <row r="1994" spans="1:18" x14ac:dyDescent="0.2">
      <c r="A1994" s="114"/>
      <c r="B1994" s="139">
        <f t="shared" si="30"/>
        <v>1978</v>
      </c>
      <c r="C1994" s="115" t="s">
        <v>7049</v>
      </c>
      <c r="D1994" s="112" t="str">
        <f>+"Torre de suspensión tipo S"&amp;IF(MID(C1994,3,3)="220","C",IF(MID(C1994,3,3)="138","S",""))&amp;IF(MID(C1994,10,1)="D",2,1)&amp;" (5°)Tipo S"&amp;IF(MID(C1994,3,3)="220","C",IF(MID(C1994,3,3)="138","S",""))&amp;IF(MID(C1994,10,1)="D",2,1)&amp;RIGHT(C1994,2)</f>
        <v>Torre de suspensión tipo S2 (5°)Tipo S2+3</v>
      </c>
      <c r="E1994" s="140" t="s">
        <v>5072</v>
      </c>
      <c r="F1994" s="141">
        <v>0</v>
      </c>
      <c r="G1994" s="142">
        <f>VLOOKUP(C1994,'[8]Resumen Peso'!$B$1:$D$65536,3,0)*$C$14</f>
        <v>6170.440092296757</v>
      </c>
      <c r="H1994" s="148"/>
      <c r="I1994" s="144"/>
      <c r="J1994" s="111">
        <f>+VLOOKUP(C1994,'[8]Resumen Peso'!$B$1:$D$65536,3,0)</f>
        <v>3831.1601650668504</v>
      </c>
      <c r="N1994" s="118"/>
      <c r="O1994" s="118"/>
      <c r="P1994" s="118"/>
      <c r="Q1994" s="118"/>
      <c r="R1994" s="118"/>
    </row>
    <row r="1995" spans="1:18" x14ac:dyDescent="0.2">
      <c r="A1995" s="114"/>
      <c r="B1995" s="139">
        <f t="shared" si="30"/>
        <v>1979</v>
      </c>
      <c r="C1995" s="115" t="s">
        <v>7050</v>
      </c>
      <c r="D1995" s="112" t="str">
        <f>+"Torre de suspensión tipo S"&amp;IF(MID(C1995,3,3)="220","C",IF(MID(C1995,3,3)="138","S",""))&amp;IF(MID(C1995,10,1)="D",2,1)&amp;" (5°)Tipo S"&amp;IF(MID(C1995,3,3)="220","C",IF(MID(C1995,3,3)="138","S",""))&amp;IF(MID(C1995,10,1)="D",2,1)&amp;RIGHT(C1995,2)</f>
        <v>Torre de suspensión tipo S2 (5°)Tipo S2+6</v>
      </c>
      <c r="E1995" s="140" t="s">
        <v>5072</v>
      </c>
      <c r="F1995" s="141">
        <v>0</v>
      </c>
      <c r="G1995" s="142">
        <f>VLOOKUP(C1995,'[8]Resumen Peso'!$B$1:$D$65536,3,0)*$C$14</f>
        <v>6781.9251464883264</v>
      </c>
      <c r="H1995" s="148"/>
      <c r="I1995" s="144"/>
      <c r="J1995" s="111">
        <f>+VLOOKUP(C1995,'[8]Resumen Peso'!$B$1:$D$65536,3,0)</f>
        <v>4210.8246859293304</v>
      </c>
      <c r="N1995" s="118"/>
      <c r="O1995" s="118"/>
      <c r="P1995" s="118"/>
      <c r="Q1995" s="118"/>
      <c r="R1995" s="118"/>
    </row>
    <row r="1996" spans="1:18" x14ac:dyDescent="0.2">
      <c r="A1996" s="114"/>
      <c r="B1996" s="139">
        <f t="shared" si="30"/>
        <v>1980</v>
      </c>
      <c r="C1996" s="115" t="s">
        <v>7051</v>
      </c>
      <c r="D1996" s="112" t="str">
        <f>+"Torre de ángulo menor tipo A"&amp;IF(MID(C1996,3,3)="220","C",IF(MID(C1996,3,3)="138","S",""))&amp;IF(MID(C1996,10,1)="D",2,1)&amp;" (30°)Tipo A"&amp;IF(MID(C1996,3,3)="220","C",IF(MID(C1996,3,3)="138","S",""))&amp;IF(MID(C1996,10,1)="D",2,1)&amp;RIGHT(C1996,2)</f>
        <v>Torre de ángulo menor tipo A2 (30°)Tipo A2-3</v>
      </c>
      <c r="E1996" s="140" t="s">
        <v>5072</v>
      </c>
      <c r="F1996" s="141">
        <v>0</v>
      </c>
      <c r="G1996" s="142">
        <f>VLOOKUP(C1996,'[8]Resumen Peso'!$B$1:$D$65536,3,0)*$C$14</f>
        <v>7603.082866807149</v>
      </c>
      <c r="H1996" s="148"/>
      <c r="I1996" s="144"/>
      <c r="J1996" s="111">
        <f>+VLOOKUP(C1996,'[8]Resumen Peso'!$B$1:$D$65536,3,0)</f>
        <v>4720.6727194999121</v>
      </c>
      <c r="N1996" s="118"/>
      <c r="O1996" s="118"/>
      <c r="P1996" s="118"/>
      <c r="Q1996" s="118"/>
      <c r="R1996" s="118"/>
    </row>
    <row r="1997" spans="1:18" x14ac:dyDescent="0.2">
      <c r="A1997" s="114"/>
      <c r="B1997" s="139">
        <f t="shared" si="30"/>
        <v>1981</v>
      </c>
      <c r="C1997" s="115" t="s">
        <v>7052</v>
      </c>
      <c r="D1997" s="112" t="str">
        <f>+"Torre de ángulo menor tipo A"&amp;IF(MID(C1997,3,3)="220","C",IF(MID(C1997,3,3)="138","S",""))&amp;IF(MID(C1997,10,1)="D",2,1)&amp;" (30°)Tipo A"&amp;IF(MID(C1997,3,3)="220","C",IF(MID(C1997,3,3)="138","S",""))&amp;IF(MID(C1997,10,1)="D",2,1)&amp;RIGHT(C1997,2)</f>
        <v>Torre de ángulo menor tipo A2 (30°)Tipo A2±0</v>
      </c>
      <c r="E1997" s="140" t="s">
        <v>5072</v>
      </c>
      <c r="F1997" s="141">
        <v>0</v>
      </c>
      <c r="G1997" s="142">
        <f>VLOOKUP(C1997,'[8]Resumen Peso'!$B$1:$D$65536,3,0)*$C$14</f>
        <v>8438.4937478436732</v>
      </c>
      <c r="H1997" s="148"/>
      <c r="I1997" s="144"/>
      <c r="J1997" s="111">
        <f>+VLOOKUP(C1997,'[8]Resumen Peso'!$B$1:$D$65536,3,0)</f>
        <v>5239.3703879022332</v>
      </c>
      <c r="N1997" s="118"/>
      <c r="O1997" s="118"/>
      <c r="P1997" s="118"/>
      <c r="Q1997" s="118"/>
      <c r="R1997" s="118"/>
    </row>
    <row r="1998" spans="1:18" x14ac:dyDescent="0.2">
      <c r="A1998" s="114"/>
      <c r="B1998" s="139">
        <f t="shared" si="30"/>
        <v>1982</v>
      </c>
      <c r="C1998" s="115" t="s">
        <v>7053</v>
      </c>
      <c r="D1998" s="112" t="str">
        <f>+"Torre de ángulo menor tipo A"&amp;IF(MID(C1998,3,3)="220","C",IF(MID(C1998,3,3)="138","S",""))&amp;IF(MID(C1998,10,1)="D",2,1)&amp;" (30°)Tipo A"&amp;IF(MID(C1998,3,3)="220","C",IF(MID(C1998,3,3)="138","S",""))&amp;IF(MID(C1998,10,1)="D",2,1)&amp;RIGHT(C1998,2)</f>
        <v>Torre de ángulo menor tipo A2 (30°)Tipo A2+3</v>
      </c>
      <c r="E1998" s="140" t="s">
        <v>5072</v>
      </c>
      <c r="F1998" s="141">
        <v>0</v>
      </c>
      <c r="G1998" s="142">
        <f>VLOOKUP(C1998,'[8]Resumen Peso'!$B$1:$D$65536,3,0)*$C$14</f>
        <v>9273.9046288801965</v>
      </c>
      <c r="H1998" s="148"/>
      <c r="I1998" s="144"/>
      <c r="J1998" s="111">
        <f>+VLOOKUP(C1998,'[8]Resumen Peso'!$B$1:$D$65536,3,0)</f>
        <v>5758.0680563045544</v>
      </c>
      <c r="N1998" s="118"/>
      <c r="O1998" s="118"/>
      <c r="P1998" s="118"/>
      <c r="Q1998" s="118"/>
      <c r="R1998" s="118"/>
    </row>
    <row r="1999" spans="1:18" x14ac:dyDescent="0.2">
      <c r="A1999" s="114"/>
      <c r="B1999" s="139">
        <f t="shared" si="30"/>
        <v>1983</v>
      </c>
      <c r="C1999" s="115" t="s">
        <v>7054</v>
      </c>
      <c r="D1999" s="112" t="str">
        <f>+"Torre de ángulo mayor tipo B"&amp;IF(MID(C1999,3,3)="220","C",IF(MID(C1999,3,3)="138","S",""))&amp;IF(MID(C1999,10,1)="D",2,1)&amp;" (65°)Tipo B"&amp;IF(MID(C1999,3,3)="220","C",IF(MID(C1999,3,3)="138","S",""))&amp;IF(MID(C1999,10,1)="D",2,1)&amp;RIGHT(C1999,2)</f>
        <v>Torre de ángulo mayor tipo B2 (65°)Tipo B2-3</v>
      </c>
      <c r="E1999" s="140" t="s">
        <v>5072</v>
      </c>
      <c r="F1999" s="141">
        <v>0</v>
      </c>
      <c r="G1999" s="142">
        <f>VLOOKUP(C1999,'[8]Resumen Peso'!$B$1:$D$65536,3,0)*$C$14</f>
        <v>10260.297040053141</v>
      </c>
      <c r="H1999" s="148"/>
      <c r="I1999" s="144"/>
      <c r="J1999" s="111">
        <f>+VLOOKUP(C1999,'[8]Resumen Peso'!$B$1:$D$65536,3,0)</f>
        <v>6370.5085396872228</v>
      </c>
      <c r="N1999" s="118"/>
      <c r="O1999" s="118"/>
      <c r="P1999" s="118"/>
      <c r="Q1999" s="118"/>
      <c r="R1999" s="118"/>
    </row>
    <row r="2000" spans="1:18" x14ac:dyDescent="0.2">
      <c r="A2000" s="114"/>
      <c r="B2000" s="139">
        <f t="shared" si="30"/>
        <v>1984</v>
      </c>
      <c r="C2000" s="115" t="s">
        <v>7055</v>
      </c>
      <c r="D2000" s="112" t="str">
        <f>+"Torre de ángulo mayor tipo B"&amp;IF(MID(C2000,3,3)="220","C",IF(MID(C2000,3,3)="138","S",""))&amp;IF(MID(C2000,10,1)="D",2,1)&amp;" (65°)Tipo B"&amp;IF(MID(C2000,3,3)="220","C",IF(MID(C2000,3,3)="138","S",""))&amp;IF(MID(C2000,10,1)="D",2,1)&amp;RIGHT(C2000,2)</f>
        <v>Torre de ángulo mayor tipo B2 (65°)Tipo B2±0</v>
      </c>
      <c r="E2000" s="140" t="s">
        <v>5072</v>
      </c>
      <c r="F2000" s="141">
        <v>0</v>
      </c>
      <c r="G2000" s="142">
        <f>VLOOKUP(C2000,'[8]Resumen Peso'!$B$1:$D$65536,3,0)*$C$14</f>
        <v>11425.720534580334</v>
      </c>
      <c r="H2000" s="148"/>
      <c r="I2000" s="144"/>
      <c r="J2000" s="111">
        <f>+VLOOKUP(C2000,'[8]Resumen Peso'!$B$1:$D$65536,3,0)</f>
        <v>7094.1075052196247</v>
      </c>
      <c r="N2000" s="118"/>
      <c r="O2000" s="118"/>
      <c r="P2000" s="118"/>
      <c r="Q2000" s="118"/>
      <c r="R2000" s="118"/>
    </row>
    <row r="2001" spans="1:18" x14ac:dyDescent="0.2">
      <c r="A2001" s="114"/>
      <c r="B2001" s="139">
        <f t="shared" si="30"/>
        <v>1985</v>
      </c>
      <c r="C2001" s="115" t="s">
        <v>7056</v>
      </c>
      <c r="D2001" s="112" t="str">
        <f>+"Torre de ángulo mayor tipo B"&amp;IF(MID(C2001,3,3)="220","C",IF(MID(C2001,3,3)="138","S",""))&amp;IF(MID(C2001,10,1)="D",2,1)&amp;" (65°)Tipo B"&amp;IF(MID(C2001,3,3)="220","C",IF(MID(C2001,3,3)="138","S",""))&amp;IF(MID(C2001,10,1)="D",2,1)&amp;RIGHT(C2001,2)</f>
        <v>Torre de ángulo mayor tipo B2 (65°)Tipo B2+3</v>
      </c>
      <c r="E2001" s="140" t="s">
        <v>5072</v>
      </c>
      <c r="F2001" s="141">
        <v>0</v>
      </c>
      <c r="G2001" s="142">
        <f>VLOOKUP(C2001,'[8]Resumen Peso'!$B$1:$D$65536,3,0)*$C$14</f>
        <v>12796.806998729977</v>
      </c>
      <c r="H2001" s="148"/>
      <c r="I2001" s="144"/>
      <c r="J2001" s="111">
        <f>+VLOOKUP(C2001,'[8]Resumen Peso'!$B$1:$D$65536,3,0)</f>
        <v>7945.4004058459805</v>
      </c>
      <c r="N2001" s="118"/>
      <c r="O2001" s="118"/>
      <c r="P2001" s="118"/>
      <c r="Q2001" s="118"/>
      <c r="R2001" s="118"/>
    </row>
    <row r="2002" spans="1:18" x14ac:dyDescent="0.2">
      <c r="A2002" s="114"/>
      <c r="B2002" s="139">
        <f t="shared" ref="B2002:B2019" si="31">1+B2001</f>
        <v>1986</v>
      </c>
      <c r="C2002" s="115" t="s">
        <v>7057</v>
      </c>
      <c r="D2002" s="112" t="str">
        <f>+"Torre de anclaje, retención intermedia y terminal (15°) Tipo R"&amp;IF(MID(C2002,3,3)="220","C",IF(MID(C2002,3,3)="138","S",""))&amp;IF(MID(C2002,10,1)="D",2,1)&amp;RIGHT(C2002,2)</f>
        <v>Torre de anclaje, retención intermedia y terminal (15°) Tipo R2-3</v>
      </c>
      <c r="E2002" s="140" t="s">
        <v>5072</v>
      </c>
      <c r="F2002" s="141">
        <v>0</v>
      </c>
      <c r="G2002" s="142">
        <f>VLOOKUP(C2002,'[8]Resumen Peso'!$B$1:$D$65536,3,0)*$C$14</f>
        <v>13210.795130859424</v>
      </c>
      <c r="H2002" s="148"/>
      <c r="I2002" s="144"/>
      <c r="J2002" s="111">
        <f>+VLOOKUP(C2002,'[8]Resumen Peso'!$B$1:$D$65536,3,0)</f>
        <v>8202.4412030826024</v>
      </c>
      <c r="N2002" s="118"/>
      <c r="O2002" s="118"/>
      <c r="P2002" s="118"/>
      <c r="Q2002" s="118"/>
      <c r="R2002" s="118"/>
    </row>
    <row r="2003" spans="1:18" x14ac:dyDescent="0.2">
      <c r="A2003" s="114"/>
      <c r="B2003" s="139">
        <f t="shared" si="31"/>
        <v>1987</v>
      </c>
      <c r="C2003" s="115" t="s">
        <v>7058</v>
      </c>
      <c r="D2003" s="112" t="str">
        <f>+"Torre de anclaje, retención intermedia y terminal (15°) Tipo R"&amp;IF(MID(C2003,3,3)="220","C",IF(MID(C2003,3,3)="138","S",""))&amp;IF(MID(C2003,10,1)="D",2,1)&amp;RIGHT(C2003,2)</f>
        <v>Torre de anclaje, retención intermedia y terminal (15°) Tipo R2±0</v>
      </c>
      <c r="E2003" s="140" t="s">
        <v>5072</v>
      </c>
      <c r="F2003" s="141">
        <v>0</v>
      </c>
      <c r="G2003" s="142">
        <f>VLOOKUP(C2003,'[8]Resumen Peso'!$B$1:$D$65536,3,0)*$C$14</f>
        <v>14727.75376907405</v>
      </c>
      <c r="H2003" s="148"/>
      <c r="I2003" s="144"/>
      <c r="J2003" s="111">
        <f>+VLOOKUP(C2003,'[8]Resumen Peso'!$B$1:$D$65536,3,0)</f>
        <v>9144.3045742280956</v>
      </c>
      <c r="N2003" s="118"/>
      <c r="O2003" s="118"/>
      <c r="P2003" s="118"/>
      <c r="Q2003" s="118"/>
      <c r="R2003" s="118"/>
    </row>
    <row r="2004" spans="1:18" x14ac:dyDescent="0.2">
      <c r="A2004" s="114"/>
      <c r="B2004" s="139">
        <f t="shared" si="31"/>
        <v>1988</v>
      </c>
      <c r="C2004" s="115" t="s">
        <v>7059</v>
      </c>
      <c r="D2004" s="112" t="str">
        <f>+"Torre de anclaje, retención intermedia y terminal (15°) Tipo R"&amp;IF(MID(C2004,3,3)="220","C",IF(MID(C2004,3,3)="138","S",""))&amp;IF(MID(C2004,10,1)="D",2,1)&amp;RIGHT(C2004,2)</f>
        <v>Torre de anclaje, retención intermedia y terminal (15°) Tipo R2+3</v>
      </c>
      <c r="E2004" s="140" t="s">
        <v>5072</v>
      </c>
      <c r="F2004" s="141">
        <v>0</v>
      </c>
      <c r="G2004" s="142">
        <f>VLOOKUP(C2004,'[8]Resumen Peso'!$B$1:$D$65536,3,0)*$C$14</f>
        <v>16244.712407288676</v>
      </c>
      <c r="H2004" s="148"/>
      <c r="I2004" s="144"/>
      <c r="J2004" s="111">
        <f>+VLOOKUP(C2004,'[8]Resumen Peso'!$B$1:$D$65536,3,0)</f>
        <v>10086.167945373589</v>
      </c>
      <c r="N2004" s="118"/>
      <c r="O2004" s="118"/>
      <c r="P2004" s="118"/>
      <c r="Q2004" s="118"/>
      <c r="R2004" s="118"/>
    </row>
    <row r="2005" spans="1:18" x14ac:dyDescent="0.2">
      <c r="A2005" s="114"/>
      <c r="B2005" s="139">
        <f t="shared" si="31"/>
        <v>1989</v>
      </c>
      <c r="C2005" s="115" t="s">
        <v>7060</v>
      </c>
      <c r="D2005" s="112" t="str">
        <f>+"Torre de suspensión tipo S"&amp;IF(MID(C2005,3,3)="220","C",IF(MID(C2005,3,3)="138","S",""))&amp;IF(MID(C2005,10,1)="D",2,1)&amp;" (5°)Tipo S"&amp;IF(MID(C2005,3,3)="220","C",IF(MID(C2005,3,3)="138","S",""))&amp;IF(MID(C2005,10,1)="D",2,1)&amp;RIGHT(C2005,2)</f>
        <v>Torre de suspensión tipo S2 (5°)Tipo S2-6</v>
      </c>
      <c r="E2005" s="140" t="s">
        <v>5072</v>
      </c>
      <c r="F2005" s="141">
        <v>0</v>
      </c>
      <c r="G2005" s="142">
        <f>VLOOKUP(C2005,'[8]Resumen Peso'!$B$1:$D$65536,3,0)*$C$14</f>
        <v>3915.9328907068257</v>
      </c>
      <c r="H2005" s="148"/>
      <c r="I2005" s="144"/>
      <c r="J2005" s="111">
        <f>+VLOOKUP(C2005,'[8]Resumen Peso'!$B$1:$D$65536,3,0)</f>
        <v>2431.3607904046316</v>
      </c>
      <c r="N2005" s="118"/>
      <c r="O2005" s="118"/>
      <c r="P2005" s="118"/>
      <c r="Q2005" s="118"/>
      <c r="R2005" s="118"/>
    </row>
    <row r="2006" spans="1:18" x14ac:dyDescent="0.2">
      <c r="A2006" s="114"/>
      <c r="B2006" s="139">
        <f t="shared" si="31"/>
        <v>1990</v>
      </c>
      <c r="C2006" s="115" t="s">
        <v>7061</v>
      </c>
      <c r="D2006" s="112" t="str">
        <f>+"Torre de suspensión tipo S"&amp;IF(MID(C2006,3,3)="220","C",IF(MID(C2006,3,3)="138","S",""))&amp;IF(MID(C2006,10,1)="D",2,1)&amp;" (5°)Tipo S"&amp;IF(MID(C2006,3,3)="220","C",IF(MID(C2006,3,3)="138","S",""))&amp;IF(MID(C2006,10,1)="D",2,1)&amp;RIGHT(C2006,2)</f>
        <v>Torre de suspensión tipo S2 (5°)Tipo S2-3</v>
      </c>
      <c r="E2006" s="140" t="s">
        <v>5072</v>
      </c>
      <c r="F2006" s="141">
        <v>0</v>
      </c>
      <c r="G2006" s="142">
        <f>VLOOKUP(C2006,'[8]Resumen Peso'!$B$1:$D$65536,3,0)*$C$14</f>
        <v>4480.3916857636659</v>
      </c>
      <c r="H2006" s="148"/>
      <c r="I2006" s="144"/>
      <c r="J2006" s="111">
        <f>+VLOOKUP(C2006,'[8]Resumen Peso'!$B$1:$D$65536,3,0)</f>
        <v>2781.8272106431373</v>
      </c>
      <c r="N2006" s="118"/>
      <c r="O2006" s="118"/>
      <c r="P2006" s="118"/>
      <c r="Q2006" s="118"/>
      <c r="R2006" s="118"/>
    </row>
    <row r="2007" spans="1:18" x14ac:dyDescent="0.2">
      <c r="A2007" s="114"/>
      <c r="B2007" s="139">
        <f t="shared" si="31"/>
        <v>1991</v>
      </c>
      <c r="C2007" s="115" t="s">
        <v>7062</v>
      </c>
      <c r="D2007" s="112" t="str">
        <f>+"Torre de suspensión tipo S"&amp;IF(MID(C2007,3,3)="220","C",IF(MID(C2007,3,3)="138","S",""))&amp;IF(MID(C2007,10,1)="D",2,1)&amp;" (5°)Tipo S"&amp;IF(MID(C2007,3,3)="220","C",IF(MID(C2007,3,3)="138","S",""))&amp;IF(MID(C2007,10,1)="D",2,1)&amp;RIGHT(C2007,2)</f>
        <v>Torre de suspensión tipo S2 (5°)Tipo S2±0</v>
      </c>
      <c r="E2007" s="140" t="s">
        <v>5072</v>
      </c>
      <c r="F2007" s="141">
        <v>0</v>
      </c>
      <c r="G2007" s="142">
        <f>VLOOKUP(C2007,'[8]Resumen Peso'!$B$1:$D$65536,3,0)*$C$14</f>
        <v>5039.8106701503548</v>
      </c>
      <c r="H2007" s="148"/>
      <c r="I2007" s="144"/>
      <c r="J2007" s="111">
        <f>+VLOOKUP(C2007,'[8]Resumen Peso'!$B$1:$D$65536,3,0)</f>
        <v>3129.1644664152273</v>
      </c>
      <c r="N2007" s="118"/>
      <c r="O2007" s="118"/>
      <c r="P2007" s="118"/>
      <c r="Q2007" s="118"/>
      <c r="R2007" s="118"/>
    </row>
    <row r="2008" spans="1:18" x14ac:dyDescent="0.2">
      <c r="A2008" s="114"/>
      <c r="B2008" s="139">
        <f t="shared" si="31"/>
        <v>1992</v>
      </c>
      <c r="C2008" s="115" t="s">
        <v>7063</v>
      </c>
      <c r="D2008" s="112" t="str">
        <f>+"Torre de suspensión tipo S"&amp;IF(MID(C2008,3,3)="220","C",IF(MID(C2008,3,3)="138","S",""))&amp;IF(MID(C2008,10,1)="D",2,1)&amp;" (5°)Tipo S"&amp;IF(MID(C2008,3,3)="220","C",IF(MID(C2008,3,3)="138","S",""))&amp;IF(MID(C2008,10,1)="D",2,1)&amp;RIGHT(C2008,2)</f>
        <v>Torre de suspensión tipo S2 (5°)Tipo S2+3</v>
      </c>
      <c r="E2008" s="140" t="s">
        <v>5072</v>
      </c>
      <c r="F2008" s="141">
        <v>0</v>
      </c>
      <c r="G2008" s="142">
        <f>VLOOKUP(C2008,'[8]Resumen Peso'!$B$1:$D$65536,3,0)*$C$14</f>
        <v>5594.1898438668941</v>
      </c>
      <c r="H2008" s="148"/>
      <c r="I2008" s="144"/>
      <c r="J2008" s="111">
        <f>+VLOOKUP(C2008,'[8]Resumen Peso'!$B$1:$D$65536,3,0)</f>
        <v>3473.3725577209025</v>
      </c>
      <c r="N2008" s="118"/>
      <c r="O2008" s="118"/>
      <c r="P2008" s="118"/>
      <c r="Q2008" s="118"/>
      <c r="R2008" s="118"/>
    </row>
    <row r="2009" spans="1:18" x14ac:dyDescent="0.2">
      <c r="A2009" s="114"/>
      <c r="B2009" s="139">
        <f t="shared" si="31"/>
        <v>1993</v>
      </c>
      <c r="C2009" s="115" t="s">
        <v>7064</v>
      </c>
      <c r="D2009" s="112" t="str">
        <f>+"Torre de suspensión tipo S"&amp;IF(MID(C2009,3,3)="220","C",IF(MID(C2009,3,3)="138","S",""))&amp;IF(MID(C2009,10,1)="D",2,1)&amp;" (5°)Tipo S"&amp;IF(MID(C2009,3,3)="220","C",IF(MID(C2009,3,3)="138","S",""))&amp;IF(MID(C2009,10,1)="D",2,1)&amp;RIGHT(C2009,2)</f>
        <v>Torre de suspensión tipo S2 (5°)Tipo S2+6</v>
      </c>
      <c r="E2009" s="140" t="s">
        <v>5072</v>
      </c>
      <c r="F2009" s="141">
        <v>0</v>
      </c>
      <c r="G2009" s="142">
        <f>VLOOKUP(C2009,'[8]Resumen Peso'!$B$1:$D$65536,3,0)*$C$14</f>
        <v>6148.5690175834325</v>
      </c>
      <c r="H2009" s="148"/>
      <c r="I2009" s="144"/>
      <c r="J2009" s="111">
        <f>+VLOOKUP(C2009,'[8]Resumen Peso'!$B$1:$D$65536,3,0)</f>
        <v>3817.5806490265772</v>
      </c>
      <c r="N2009" s="118"/>
      <c r="O2009" s="118"/>
      <c r="P2009" s="118"/>
      <c r="Q2009" s="118"/>
      <c r="R2009" s="118"/>
    </row>
    <row r="2010" spans="1:18" x14ac:dyDescent="0.2">
      <c r="A2010" s="114"/>
      <c r="B2010" s="139">
        <f t="shared" si="31"/>
        <v>1994</v>
      </c>
      <c r="C2010" s="115" t="s">
        <v>7065</v>
      </c>
      <c r="D2010" s="112" t="str">
        <f>+"Torre de ángulo menor tipo A"&amp;IF(MID(C2010,3,3)="220","C",IF(MID(C2010,3,3)="138","S",""))&amp;IF(MID(C2010,10,1)="D",2,1)&amp;" (30°)Tipo A"&amp;IF(MID(C2010,3,3)="220","C",IF(MID(C2010,3,3)="138","S",""))&amp;IF(MID(C2010,10,1)="D",2,1)&amp;RIGHT(C2010,2)</f>
        <v>Torre de ángulo menor tipo A2 (30°)Tipo A2-3</v>
      </c>
      <c r="E2010" s="140" t="s">
        <v>5072</v>
      </c>
      <c r="F2010" s="141">
        <v>0</v>
      </c>
      <c r="G2010" s="142">
        <f>VLOOKUP(C2010,'[8]Resumen Peso'!$B$1:$D$65536,3,0)*$C$14</f>
        <v>6893.0397701567035</v>
      </c>
      <c r="J2010" s="111">
        <f>+VLOOKUP(C2010,'[8]Resumen Peso'!$B$1:$D$65536,3,0)</f>
        <v>4279.8145656765018</v>
      </c>
    </row>
    <row r="2011" spans="1:18" x14ac:dyDescent="0.2">
      <c r="A2011" s="114"/>
      <c r="B2011" s="139">
        <f t="shared" si="31"/>
        <v>1995</v>
      </c>
      <c r="C2011" s="115" t="s">
        <v>7066</v>
      </c>
      <c r="D2011" s="112" t="str">
        <f>+"Torre de ángulo menor tipo A"&amp;IF(MID(C2011,3,3)="220","C",IF(MID(C2011,3,3)="138","S",""))&amp;IF(MID(C2011,10,1)="D",2,1)&amp;" (30°)Tipo A"&amp;IF(MID(C2011,3,3)="220","C",IF(MID(C2011,3,3)="138","S",""))&amp;IF(MID(C2011,10,1)="D",2,1)&amp;RIGHT(C2011,2)</f>
        <v>Torre de ángulo menor tipo A2 (30°)Tipo A2±0</v>
      </c>
      <c r="E2011" s="140" t="s">
        <v>5072</v>
      </c>
      <c r="F2011" s="141">
        <v>0</v>
      </c>
      <c r="G2011" s="142">
        <f>VLOOKUP(C2011,'[8]Resumen Peso'!$B$1:$D$65536,3,0)*$C$14</f>
        <v>7650.4325972882389</v>
      </c>
      <c r="J2011" s="111">
        <f>+VLOOKUP(C2011,'[8]Resumen Peso'!$B$1:$D$65536,3,0)</f>
        <v>4750.071660018315</v>
      </c>
    </row>
    <row r="2012" spans="1:18" x14ac:dyDescent="0.2">
      <c r="A2012" s="114"/>
      <c r="B2012" s="139">
        <f t="shared" si="31"/>
        <v>1996</v>
      </c>
      <c r="C2012" s="115" t="s">
        <v>7067</v>
      </c>
      <c r="D2012" s="112" t="str">
        <f>+"Torre de ángulo menor tipo A"&amp;IF(MID(C2012,3,3)="220","C",IF(MID(C2012,3,3)="138","S",""))&amp;IF(MID(C2012,10,1)="D",2,1)&amp;" (30°)Tipo A"&amp;IF(MID(C2012,3,3)="220","C",IF(MID(C2012,3,3)="138","S",""))&amp;IF(MID(C2012,10,1)="D",2,1)&amp;RIGHT(C2012,2)</f>
        <v>Torre de ángulo menor tipo A2 (30°)Tipo A2+3</v>
      </c>
      <c r="E2012" s="140" t="s">
        <v>5072</v>
      </c>
      <c r="F2012" s="141">
        <v>0</v>
      </c>
      <c r="G2012" s="142">
        <f>VLOOKUP(C2012,'[8]Resumen Peso'!$B$1:$D$65536,3,0)*$C$14</f>
        <v>8407.8254244197742</v>
      </c>
      <c r="J2012" s="111">
        <f>+VLOOKUP(C2012,'[8]Resumen Peso'!$B$1:$D$65536,3,0)</f>
        <v>5220.3287543601282</v>
      </c>
    </row>
    <row r="2013" spans="1:18" x14ac:dyDescent="0.2">
      <c r="A2013" s="114"/>
      <c r="B2013" s="139">
        <f t="shared" si="31"/>
        <v>1997</v>
      </c>
      <c r="C2013" s="115" t="s">
        <v>7068</v>
      </c>
      <c r="D2013" s="112" t="str">
        <f>+"Torre de ángulo mayor tipo B"&amp;IF(MID(C2013,3,3)="220","C",IF(MID(C2013,3,3)="138","S",""))&amp;IF(MID(C2013,10,1)="D",2,1)&amp;" (65°)Tipo B"&amp;IF(MID(C2013,3,3)="220","C",IF(MID(C2013,3,3)="138","S",""))&amp;IF(MID(C2013,10,1)="D",2,1)&amp;RIGHT(C2013,2)</f>
        <v>Torre de ángulo mayor tipo B2 (65°)Tipo B2-3</v>
      </c>
      <c r="E2013" s="140" t="s">
        <v>5072</v>
      </c>
      <c r="F2013" s="141">
        <v>0</v>
      </c>
      <c r="G2013" s="142">
        <f>VLOOKUP(C2013,'[8]Resumen Peso'!$B$1:$D$65536,3,0)*$C$14</f>
        <v>9302.0997915819917</v>
      </c>
      <c r="J2013" s="111">
        <f>+VLOOKUP(C2013,'[8]Resumen Peso'!$B$1:$D$65536,3,0)</f>
        <v>5775.5741308429897</v>
      </c>
    </row>
    <row r="2014" spans="1:18" x14ac:dyDescent="0.2">
      <c r="A2014" s="114"/>
      <c r="B2014" s="139">
        <f t="shared" si="31"/>
        <v>1998</v>
      </c>
      <c r="C2014" s="115" t="s">
        <v>7069</v>
      </c>
      <c r="D2014" s="112" t="str">
        <f>+"Torre de ángulo mayor tipo B"&amp;IF(MID(C2014,3,3)="220","C",IF(MID(C2014,3,3)="138","S",""))&amp;IF(MID(C2014,10,1)="D",2,1)&amp;" (65°)Tipo B"&amp;IF(MID(C2014,3,3)="220","C",IF(MID(C2014,3,3)="138","S",""))&amp;IF(MID(C2014,10,1)="D",2,1)&amp;RIGHT(C2014,2)</f>
        <v>Torre de ángulo mayor tipo B2 (65°)Tipo B2±0</v>
      </c>
      <c r="E2014" s="140" t="s">
        <v>5072</v>
      </c>
      <c r="F2014" s="141">
        <v>0</v>
      </c>
      <c r="G2014" s="142">
        <f>VLOOKUP(C2014,'[8]Resumen Peso'!$B$1:$D$65536,3,0)*$C$14</f>
        <v>10358.685736728276</v>
      </c>
      <c r="J2014" s="111">
        <f>+VLOOKUP(C2014,'[8]Resumen Peso'!$B$1:$D$65536,3,0)</f>
        <v>6431.5970276647986</v>
      </c>
    </row>
    <row r="2015" spans="1:18" x14ac:dyDescent="0.2">
      <c r="A2015" s="114"/>
      <c r="B2015" s="139">
        <f t="shared" si="31"/>
        <v>1999</v>
      </c>
      <c r="C2015" s="115" t="s">
        <v>7070</v>
      </c>
      <c r="D2015" s="112" t="str">
        <f>+"Torre de ángulo mayor tipo B"&amp;IF(MID(C2015,3,3)="220","C",IF(MID(C2015,3,3)="138","S",""))&amp;IF(MID(C2015,10,1)="D",2,1)&amp;" (65°)Tipo B"&amp;IF(MID(C2015,3,3)="220","C",IF(MID(C2015,3,3)="138","S",""))&amp;IF(MID(C2015,10,1)="D",2,1)&amp;RIGHT(C2015,2)</f>
        <v>Torre de ángulo mayor tipo B2 (65°)Tipo B2+3</v>
      </c>
      <c r="E2015" s="140" t="s">
        <v>5072</v>
      </c>
      <c r="F2015" s="141">
        <v>0</v>
      </c>
      <c r="G2015" s="142">
        <f>VLOOKUP(C2015,'[8]Resumen Peso'!$B$1:$D$65536,3,0)*$C$14</f>
        <v>11601.72802513567</v>
      </c>
      <c r="J2015" s="111">
        <f>+VLOOKUP(C2015,'[8]Resumen Peso'!$B$1:$D$65536,3,0)</f>
        <v>7203.3886709845747</v>
      </c>
    </row>
    <row r="2016" spans="1:18" x14ac:dyDescent="0.2">
      <c r="A2016" s="114"/>
      <c r="B2016" s="139">
        <f t="shared" si="31"/>
        <v>2000</v>
      </c>
      <c r="C2016" s="115" t="s">
        <v>7071</v>
      </c>
      <c r="D2016" s="112" t="str">
        <f>+"Torre de anclaje, retención intermedia y terminal (15°) Tipo R"&amp;IF(MID(C2016,3,3)="220","C",IF(MID(C2016,3,3)="138","S",""))&amp;IF(MID(C2016,10,1)="D",2,1)&amp;RIGHT(C2016,2)</f>
        <v>Torre de anclaje, retención intermedia y terminal (15°) Tipo R2-3</v>
      </c>
      <c r="E2016" s="140" t="s">
        <v>5072</v>
      </c>
      <c r="F2016" s="141">
        <v>0</v>
      </c>
      <c r="G2016" s="142">
        <f>VLOOKUP(C2016,'[8]Resumen Peso'!$B$1:$D$65536,3,0)*$C$14</f>
        <v>11977.054285434544</v>
      </c>
      <c r="J2016" s="111">
        <f>+VLOOKUP(C2016,'[8]Resumen Peso'!$B$1:$D$65536,3,0)</f>
        <v>7436.4247260879529</v>
      </c>
    </row>
    <row r="2017" spans="1:18" x14ac:dyDescent="0.2">
      <c r="A2017" s="114"/>
      <c r="B2017" s="139">
        <f t="shared" si="31"/>
        <v>2001</v>
      </c>
      <c r="C2017" s="115" t="s">
        <v>7072</v>
      </c>
      <c r="D2017" s="112" t="str">
        <f>+"Torre de anclaje, retención intermedia y terminal (15°) Tipo R"&amp;IF(MID(C2017,3,3)="220","C",IF(MID(C2017,3,3)="138","S",""))&amp;IF(MID(C2017,10,1)="D",2,1)&amp;RIGHT(C2017,2)</f>
        <v>Torre de anclaje, retención intermedia y terminal (15°) Tipo R2±0</v>
      </c>
      <c r="E2017" s="140" t="s">
        <v>5072</v>
      </c>
      <c r="F2017" s="141">
        <v>0</v>
      </c>
      <c r="G2017" s="142">
        <f>VLOOKUP(C2017,'[8]Resumen Peso'!$B$1:$D$65536,3,0)*$C$14</f>
        <v>13352.345914642745</v>
      </c>
      <c r="J2017" s="111">
        <f>+VLOOKUP(C2017,'[8]Resumen Peso'!$B$1:$D$65536,3,0)</f>
        <v>8290.3285686599247</v>
      </c>
    </row>
    <row r="2018" spans="1:18" x14ac:dyDescent="0.2">
      <c r="A2018" s="114"/>
      <c r="B2018" s="139">
        <f t="shared" si="31"/>
        <v>2002</v>
      </c>
      <c r="C2018" s="115" t="s">
        <v>7073</v>
      </c>
      <c r="D2018" s="112" t="str">
        <f>+"Torre de anclaje, retención intermedia y terminal (15°) Tipo R"&amp;IF(MID(C2018,3,3)="220","C",IF(MID(C2018,3,3)="138","S",""))&amp;IF(MID(C2018,10,1)="D",2,1)&amp;RIGHT(C2018,2)</f>
        <v>Torre de anclaje, retención intermedia y terminal (15°) Tipo R2+3</v>
      </c>
      <c r="E2018" s="140" t="s">
        <v>5072</v>
      </c>
      <c r="F2018" s="141">
        <v>0</v>
      </c>
      <c r="G2018" s="142">
        <f>VLOOKUP(C2018,'[8]Resumen Peso'!$B$1:$D$65536,3,0)*$C$14</f>
        <v>14727.637543850948</v>
      </c>
      <c r="J2018" s="111">
        <f>+VLOOKUP(C2018,'[8]Resumen Peso'!$B$1:$D$65536,3,0)</f>
        <v>9144.2324112318965</v>
      </c>
    </row>
    <row r="2019" spans="1:18" x14ac:dyDescent="0.2">
      <c r="A2019" s="114"/>
      <c r="B2019" s="139">
        <f t="shared" si="31"/>
        <v>2003</v>
      </c>
      <c r="C2019" s="115" t="s">
        <v>7074</v>
      </c>
      <c r="D2019" s="112" t="str">
        <f>+"Torre de anclaje, retención intermedia y terminal (15°) Tipo R"&amp;IF(MID(C2019,3,3)="220","C",IF(MID(C2019,3,3)="138","S",""))&amp;IF(MID(C2019,10,1)="D",2,1)&amp;RIGHT(C2019,2)</f>
        <v>Torre de anclaje, retención intermedia y terminal (15°) Tipo RC20T</v>
      </c>
      <c r="E2019" s="140" t="s">
        <v>5072</v>
      </c>
      <c r="F2019" s="141">
        <v>0</v>
      </c>
      <c r="G2019" s="142">
        <f>VLOOKUP(C2019,'[8]Resumen Peso'!$B$1:$D$65536,3,0)*$C$14</f>
        <v>23593.305878059065</v>
      </c>
      <c r="J2019" s="111">
        <f>+VLOOKUP(C2019,'[8]Resumen Peso'!$B$1:$D$65536,3,0)</f>
        <v>14648.830924572294</v>
      </c>
    </row>
    <row r="2020" spans="1:18" x14ac:dyDescent="0.2">
      <c r="A2020" s="114"/>
    </row>
    <row r="2021" spans="1:18" x14ac:dyDescent="0.2">
      <c r="A2021" s="114"/>
    </row>
    <row r="2022" spans="1:18" ht="15.75" x14ac:dyDescent="0.25">
      <c r="A2022" s="114"/>
      <c r="B2022" s="125" t="s">
        <v>7075</v>
      </c>
      <c r="D2022" s="113"/>
      <c r="E2022" s="132"/>
      <c r="F2022" s="132"/>
      <c r="G2022" s="133"/>
      <c r="H2022" s="133"/>
      <c r="I2022" s="133"/>
      <c r="J2022" s="134"/>
      <c r="M2022" s="118"/>
      <c r="N2022" s="118"/>
      <c r="O2022" s="118"/>
      <c r="P2022" s="118"/>
      <c r="Q2022" s="118"/>
      <c r="R2022" s="118"/>
    </row>
    <row r="2023" spans="1:18" ht="15.75" x14ac:dyDescent="0.25">
      <c r="A2023" s="114"/>
      <c r="B2023" s="125"/>
      <c r="D2023" s="113"/>
      <c r="E2023" s="132"/>
      <c r="F2023" s="132"/>
      <c r="G2023" s="133"/>
      <c r="H2023" s="133"/>
      <c r="I2023" s="133"/>
      <c r="J2023" s="134"/>
      <c r="M2023" s="118"/>
      <c r="N2023" s="118"/>
      <c r="O2023" s="118"/>
      <c r="P2023" s="118"/>
      <c r="Q2023" s="118"/>
      <c r="R2023" s="118"/>
    </row>
    <row r="2024" spans="1:18" ht="33.75" x14ac:dyDescent="0.2">
      <c r="A2024" s="114"/>
      <c r="B2024" s="135" t="s">
        <v>5065</v>
      </c>
      <c r="C2024" s="135" t="s">
        <v>5066</v>
      </c>
      <c r="D2024" s="135" t="s">
        <v>5067</v>
      </c>
      <c r="E2024" s="135" t="s">
        <v>6</v>
      </c>
      <c r="F2024" s="136" t="s">
        <v>5068</v>
      </c>
      <c r="G2024" s="136" t="s">
        <v>5069</v>
      </c>
      <c r="H2024" s="137"/>
      <c r="I2024" s="138"/>
      <c r="J2024" s="136" t="s">
        <v>5070</v>
      </c>
      <c r="M2024" s="118"/>
      <c r="N2024" s="118"/>
      <c r="O2024" s="118"/>
      <c r="P2024" s="118"/>
      <c r="Q2024" s="118"/>
      <c r="R2024" s="118"/>
    </row>
    <row r="2025" spans="1:18" x14ac:dyDescent="0.2">
      <c r="A2025" s="114"/>
      <c r="B2025" s="139">
        <v>1</v>
      </c>
      <c r="C2025" s="151" t="s">
        <v>7076</v>
      </c>
      <c r="D2025" s="115" t="str">
        <f>VLOOKUP(C2025,[9]Resumen!$C$1:$J$65536,8,0)</f>
        <v>1 Poste autosoportable de acero (25/750) de suspensión (2°) Tipo SCU1-25</v>
      </c>
      <c r="E2025" s="140" t="s">
        <v>5072</v>
      </c>
      <c r="F2025" s="141">
        <f t="shared" ref="F2025:F2088" si="32">IF(MID(C2025,1,2)="EA",0,1)</f>
        <v>0</v>
      </c>
      <c r="G2025" s="142">
        <f>VLOOKUP(C2025,'[10]Estructuras de Acero y Concreto'!$C$1:$L$65536,7,0)</f>
        <v>5631.0490762284753</v>
      </c>
      <c r="H2025" s="152"/>
      <c r="J2025" s="111">
        <f>VLOOKUP(C2025,'[10]Estructuras de Acero y Concreto'!$C$1:$L$65536,10,0)</f>
        <v>1415</v>
      </c>
      <c r="M2025" s="118"/>
      <c r="N2025" s="118"/>
      <c r="O2025" s="118"/>
      <c r="P2025" s="118"/>
      <c r="Q2025" s="118"/>
      <c r="R2025" s="118"/>
    </row>
    <row r="2026" spans="1:18" x14ac:dyDescent="0.2">
      <c r="A2026" s="114"/>
      <c r="B2026" s="139">
        <f>1+B2025</f>
        <v>2</v>
      </c>
      <c r="C2026" s="151" t="s">
        <v>7077</v>
      </c>
      <c r="D2026" s="115" t="str">
        <f>VLOOKUP(C2026,[9]Resumen!$C$1:$J$65536,8,0)</f>
        <v>1 Poste autosoportable de acero (25/3300) de suspensión (25°) Tipo SCU11-25</v>
      </c>
      <c r="E2026" s="140" t="s">
        <v>5072</v>
      </c>
      <c r="F2026" s="141">
        <f t="shared" si="32"/>
        <v>0</v>
      </c>
      <c r="G2026" s="142">
        <f>VLOOKUP(C2026,'[10]Estructuras de Acero y Concreto'!$C$1:$L$65536,7,0)</f>
        <v>14752.154717723646</v>
      </c>
      <c r="J2026" s="111">
        <f>VLOOKUP(C2026,'[10]Estructuras de Acero y Concreto'!$C$1:$L$65536,10,0)</f>
        <v>3707</v>
      </c>
      <c r="M2026" s="118"/>
      <c r="N2026" s="118"/>
      <c r="O2026" s="118"/>
      <c r="P2026" s="118"/>
      <c r="Q2026" s="118"/>
      <c r="R2026" s="118"/>
    </row>
    <row r="2027" spans="1:18" x14ac:dyDescent="0.2">
      <c r="A2027" s="114"/>
      <c r="B2027" s="139">
        <f t="shared" ref="B2027:B2090" si="33">1+B2026</f>
        <v>3</v>
      </c>
      <c r="C2027" s="151" t="s">
        <v>7078</v>
      </c>
      <c r="D2027" s="115" t="str">
        <f>VLOOKUP(C2027,[9]Resumen!$C$1:$J$65536,8,0)</f>
        <v>1 Poste autosoportable de acero (25/5450) de ángulo medio (50°) Tipo ACU1-25</v>
      </c>
      <c r="E2027" s="140" t="s">
        <v>5072</v>
      </c>
      <c r="F2027" s="141">
        <f t="shared" si="32"/>
        <v>0</v>
      </c>
      <c r="G2027" s="142">
        <f>VLOOKUP(C2027,'[10]Estructuras de Acero y Concreto'!$C$1:$L$65536,7,0)</f>
        <v>20438.917353716926</v>
      </c>
      <c r="J2027" s="111">
        <f>VLOOKUP(C2027,'[10]Estructuras de Acero y Concreto'!$C$1:$L$65536,10,0)</f>
        <v>5136</v>
      </c>
      <c r="M2027" s="118"/>
      <c r="N2027" s="118"/>
      <c r="O2027" s="118"/>
      <c r="P2027" s="118"/>
      <c r="Q2027" s="118"/>
      <c r="R2027" s="118"/>
    </row>
    <row r="2028" spans="1:18" x14ac:dyDescent="0.2">
      <c r="A2028" s="114"/>
      <c r="B2028" s="139">
        <f t="shared" si="33"/>
        <v>4</v>
      </c>
      <c r="C2028" s="151" t="s">
        <v>7079</v>
      </c>
      <c r="D2028" s="115" t="str">
        <f>VLOOKUP(C2028,[9]Resumen!$C$1:$J$65536,8,0)</f>
        <v>1 Poste autosoportable de acero (23/8500) de ángulo mayor y terminal (90°) Tipo ACTU1-23</v>
      </c>
      <c r="E2028" s="140" t="s">
        <v>5072</v>
      </c>
      <c r="F2028" s="141">
        <f t="shared" si="32"/>
        <v>0</v>
      </c>
      <c r="G2028" s="142">
        <f>VLOOKUP(C2028,'[10]Estructuras de Acero y Concreto'!$C$1:$L$65536,7,0)</f>
        <v>25090.999594078119</v>
      </c>
      <c r="J2028" s="111">
        <f>VLOOKUP(C2028,'[10]Estructuras de Acero y Concreto'!$C$1:$L$65536,10,0)</f>
        <v>6305</v>
      </c>
      <c r="M2028" s="118"/>
      <c r="N2028" s="118"/>
      <c r="O2028" s="118"/>
      <c r="P2028" s="118"/>
      <c r="Q2028" s="118"/>
      <c r="R2028" s="118"/>
    </row>
    <row r="2029" spans="1:18" x14ac:dyDescent="0.2">
      <c r="A2029" s="114"/>
      <c r="B2029" s="139">
        <f t="shared" si="33"/>
        <v>5</v>
      </c>
      <c r="C2029" s="151" t="s">
        <v>7080</v>
      </c>
      <c r="D2029" s="115" t="str">
        <f>VLOOKUP(C2029,[9]Resumen!$C$1:$J$65536,8,0)</f>
        <v>1 Poste autosoportable de acero (25/850) de suspensión (2°) Tipo SCU1-25</v>
      </c>
      <c r="E2029" s="140" t="s">
        <v>5072</v>
      </c>
      <c r="F2029" s="141">
        <f t="shared" si="32"/>
        <v>0</v>
      </c>
      <c r="G2029" s="142">
        <f>VLOOKUP(C2029,'[10]Estructuras de Acero y Concreto'!$C$1:$L$65536,7,0)</f>
        <v>6108.5938742125154</v>
      </c>
      <c r="J2029" s="111">
        <f>VLOOKUP(C2029,'[10]Estructuras de Acero y Concreto'!$C$1:$L$65536,10,0)</f>
        <v>1535</v>
      </c>
      <c r="M2029" s="118"/>
      <c r="N2029" s="118"/>
      <c r="O2029" s="118"/>
      <c r="P2029" s="118"/>
      <c r="Q2029" s="118"/>
      <c r="R2029" s="118"/>
    </row>
    <row r="2030" spans="1:18" x14ac:dyDescent="0.2">
      <c r="A2030" s="114"/>
      <c r="B2030" s="139">
        <f t="shared" si="33"/>
        <v>6</v>
      </c>
      <c r="C2030" s="151" t="s">
        <v>7081</v>
      </c>
      <c r="D2030" s="115" t="str">
        <f>VLOOKUP(C2030,[9]Resumen!$C$1:$J$65536,8,0)</f>
        <v>1 Poste autosoportable de acero (25/4000) de suspensión (25°) Tipo SCU11-25</v>
      </c>
      <c r="E2030" s="140" t="s">
        <v>5072</v>
      </c>
      <c r="F2030" s="141">
        <f t="shared" si="32"/>
        <v>0</v>
      </c>
      <c r="G2030" s="142">
        <f>VLOOKUP(C2030,'[10]Estructuras de Acero y Concreto'!$C$1:$L$65536,7,0)</f>
        <v>16718.047469424611</v>
      </c>
      <c r="J2030" s="111">
        <f>VLOOKUP(C2030,'[10]Estructuras de Acero y Concreto'!$C$1:$L$65536,10,0)</f>
        <v>4201</v>
      </c>
      <c r="M2030" s="118"/>
      <c r="N2030" s="118"/>
      <c r="O2030" s="118"/>
      <c r="P2030" s="118"/>
      <c r="Q2030" s="118"/>
      <c r="R2030" s="118"/>
    </row>
    <row r="2031" spans="1:18" x14ac:dyDescent="0.2">
      <c r="A2031" s="114"/>
      <c r="B2031" s="139">
        <f t="shared" si="33"/>
        <v>7</v>
      </c>
      <c r="C2031" s="151" t="s">
        <v>7082</v>
      </c>
      <c r="D2031" s="115" t="str">
        <f>VLOOKUP(C2031,[9]Resumen!$C$1:$J$65536,8,0)</f>
        <v>1 Poste autosoportable de acero (25/6650) de ángulo medio (50°) Tipo ACU1-25</v>
      </c>
      <c r="E2031" s="140" t="s">
        <v>5072</v>
      </c>
      <c r="F2031" s="141">
        <f t="shared" si="32"/>
        <v>0</v>
      </c>
      <c r="G2031" s="142">
        <f>VLOOKUP(C2031,'[10]Estructuras de Acero y Concreto'!$C$1:$L$65536,7,0)</f>
        <v>23264.390741789164</v>
      </c>
      <c r="J2031" s="111">
        <f>VLOOKUP(C2031,'[10]Estructuras de Acero y Concreto'!$C$1:$L$65536,10,0)</f>
        <v>5846</v>
      </c>
      <c r="M2031" s="118"/>
      <c r="N2031" s="118"/>
      <c r="O2031" s="118"/>
      <c r="P2031" s="118"/>
      <c r="Q2031" s="118"/>
      <c r="R2031" s="118"/>
    </row>
    <row r="2032" spans="1:18" x14ac:dyDescent="0.2">
      <c r="A2032" s="114"/>
      <c r="B2032" s="139">
        <f t="shared" si="33"/>
        <v>8</v>
      </c>
      <c r="C2032" s="151" t="s">
        <v>7083</v>
      </c>
      <c r="D2032" s="115" t="str">
        <f>VLOOKUP(C2032,[9]Resumen!$C$1:$J$65536,8,0)</f>
        <v>1 Poste autosoportable de acero (23/1045) de ángulo mayor y terminal (90°) Tipo ACTU1-23</v>
      </c>
      <c r="E2032" s="140" t="s">
        <v>5072</v>
      </c>
      <c r="F2032" s="141">
        <f t="shared" si="32"/>
        <v>0</v>
      </c>
      <c r="G2032" s="142">
        <f>VLOOKUP(C2032,'[10]Estructuras de Acero y Concreto'!$C$1:$L$65536,7,0)</f>
        <v>28692.483278874424</v>
      </c>
      <c r="J2032" s="111">
        <f>VLOOKUP(C2032,'[10]Estructuras de Acero y Concreto'!$C$1:$L$65536,10,0)</f>
        <v>7210</v>
      </c>
      <c r="M2032" s="118"/>
      <c r="N2032" s="118"/>
      <c r="O2032" s="118"/>
      <c r="P2032" s="118"/>
      <c r="Q2032" s="118"/>
      <c r="R2032" s="118"/>
    </row>
    <row r="2033" spans="1:18" x14ac:dyDescent="0.2">
      <c r="A2033" s="114"/>
      <c r="B2033" s="139">
        <f t="shared" si="33"/>
        <v>9</v>
      </c>
      <c r="C2033" s="151" t="s">
        <v>7084</v>
      </c>
      <c r="D2033" s="115" t="str">
        <f>VLOOKUP(C2033,[9]Resumen!$C$1:$J$65536,8,0)</f>
        <v>1 Poste autosoportable de acero (25/700) de suspensión (2°) Tipo SCU1-25</v>
      </c>
      <c r="E2033" s="140" t="s">
        <v>5072</v>
      </c>
      <c r="F2033" s="141">
        <f t="shared" si="32"/>
        <v>0</v>
      </c>
      <c r="G2033" s="142">
        <f>VLOOKUP(C2033,'[10]Estructuras de Acero y Concreto'!$C$1:$L$65536,7,0)</f>
        <v>5384.3175972700546</v>
      </c>
      <c r="J2033" s="111">
        <f>VLOOKUP(C2033,'[10]Estructuras de Acero y Concreto'!$C$1:$L$65536,10,0)</f>
        <v>1353</v>
      </c>
      <c r="M2033" s="118"/>
      <c r="N2033" s="118"/>
      <c r="O2033" s="118"/>
      <c r="P2033" s="118"/>
      <c r="Q2033" s="118"/>
      <c r="R2033" s="118"/>
    </row>
    <row r="2034" spans="1:18" x14ac:dyDescent="0.2">
      <c r="A2034" s="114"/>
      <c r="B2034" s="139">
        <f t="shared" si="33"/>
        <v>10</v>
      </c>
      <c r="C2034" s="151" t="s">
        <v>7085</v>
      </c>
      <c r="D2034" s="115" t="str">
        <f>VLOOKUP(C2034,[9]Resumen!$C$1:$J$65536,8,0)</f>
        <v>1 Poste autosoportable de acero (25/3200) de suspensión (25°) Tipo SCU11-25</v>
      </c>
      <c r="E2034" s="140" t="s">
        <v>5072</v>
      </c>
      <c r="F2034" s="141">
        <f t="shared" si="32"/>
        <v>0</v>
      </c>
      <c r="G2034" s="142">
        <f>VLOOKUP(C2034,'[10]Estructuras de Acero y Concreto'!$C$1:$L$65536,7,0)</f>
        <v>14461.648298950022</v>
      </c>
      <c r="J2034" s="111">
        <f>VLOOKUP(C2034,'[10]Estructuras de Acero y Concreto'!$C$1:$L$65536,10,0)</f>
        <v>3634</v>
      </c>
      <c r="M2034" s="118"/>
      <c r="N2034" s="118"/>
      <c r="O2034" s="118"/>
      <c r="P2034" s="118"/>
      <c r="Q2034" s="118"/>
      <c r="R2034" s="118"/>
    </row>
    <row r="2035" spans="1:18" x14ac:dyDescent="0.2">
      <c r="A2035" s="114"/>
      <c r="B2035" s="139">
        <f t="shared" si="33"/>
        <v>11</v>
      </c>
      <c r="C2035" s="151" t="s">
        <v>7086</v>
      </c>
      <c r="D2035" s="115" t="str">
        <f>VLOOKUP(C2035,[9]Resumen!$C$1:$J$65536,8,0)</f>
        <v>1 Poste autosoportable de acero (25/5800) de ángulo medio (50°) Tipo ACU1-25</v>
      </c>
      <c r="E2035" s="140" t="s">
        <v>5072</v>
      </c>
      <c r="F2035" s="141">
        <f t="shared" si="32"/>
        <v>0</v>
      </c>
      <c r="G2035" s="142">
        <f>VLOOKUP(C2035,'[10]Estructuras de Acero y Concreto'!$C$1:$L$65536,7,0)</f>
        <v>21286.559370138599</v>
      </c>
      <c r="J2035" s="111">
        <f>VLOOKUP(C2035,'[10]Estructuras de Acero y Concreto'!$C$1:$L$65536,10,0)</f>
        <v>5349</v>
      </c>
      <c r="M2035" s="118"/>
      <c r="N2035" s="118"/>
      <c r="O2035" s="118"/>
      <c r="P2035" s="118"/>
      <c r="Q2035" s="118"/>
      <c r="R2035" s="118"/>
    </row>
    <row r="2036" spans="1:18" x14ac:dyDescent="0.2">
      <c r="A2036" s="114"/>
      <c r="B2036" s="139">
        <f t="shared" si="33"/>
        <v>12</v>
      </c>
      <c r="C2036" s="151" t="s">
        <v>7087</v>
      </c>
      <c r="D2036" s="115" t="str">
        <f>VLOOKUP(C2036,[9]Resumen!$C$1:$J$65536,8,0)</f>
        <v>1 Poste autosoportable de acero (23/9400) de ángulo mayor y terminal (90°) Tipo ACTU1-23</v>
      </c>
      <c r="E2036" s="140" t="s">
        <v>5072</v>
      </c>
      <c r="F2036" s="141">
        <f t="shared" si="32"/>
        <v>0</v>
      </c>
      <c r="G2036" s="142">
        <f>VLOOKUP(C2036,'[10]Estructuras de Acero y Concreto'!$C$1:$L$65536,7,0)</f>
        <v>26786.283626921464</v>
      </c>
      <c r="J2036" s="111">
        <f>VLOOKUP(C2036,'[10]Estructuras de Acero y Concreto'!$C$1:$L$65536,10,0)</f>
        <v>6731</v>
      </c>
      <c r="M2036" s="118"/>
      <c r="N2036" s="118"/>
      <c r="O2036" s="118"/>
      <c r="P2036" s="118"/>
      <c r="Q2036" s="118"/>
      <c r="R2036" s="118"/>
    </row>
    <row r="2037" spans="1:18" x14ac:dyDescent="0.2">
      <c r="A2037" s="114"/>
      <c r="B2037" s="139">
        <f t="shared" si="33"/>
        <v>13</v>
      </c>
      <c r="C2037" s="151" t="s">
        <v>7088</v>
      </c>
      <c r="D2037" s="115" t="str">
        <f>VLOOKUP(C2037,[9]Resumen!$C$1:$J$65536,8,0)</f>
        <v>1 Poste autosoportable de acero (25/900) de suspensión (2°) Tipo SCU1-25</v>
      </c>
      <c r="E2037" s="140" t="s">
        <v>5072</v>
      </c>
      <c r="F2037" s="141">
        <f t="shared" si="32"/>
        <v>0</v>
      </c>
      <c r="G2037" s="142">
        <f>VLOOKUP(C2037,'[10]Estructuras de Acero y Concreto'!$C$1:$L$65536,7,0)</f>
        <v>6339.4071932381357</v>
      </c>
      <c r="J2037" s="111">
        <f>VLOOKUP(C2037,'[10]Estructuras de Acero y Concreto'!$C$1:$L$65536,10,0)</f>
        <v>1593</v>
      </c>
      <c r="M2037" s="118"/>
      <c r="N2037" s="118"/>
      <c r="O2037" s="118"/>
      <c r="P2037" s="118"/>
      <c r="Q2037" s="118"/>
      <c r="R2037" s="118"/>
    </row>
    <row r="2038" spans="1:18" x14ac:dyDescent="0.2">
      <c r="A2038" s="114"/>
      <c r="B2038" s="139">
        <f t="shared" si="33"/>
        <v>14</v>
      </c>
      <c r="C2038" s="151" t="s">
        <v>7089</v>
      </c>
      <c r="D2038" s="115" t="str">
        <f>VLOOKUP(C2038,[9]Resumen!$C$1:$J$65536,8,0)</f>
        <v>1 Poste autosoportable de acero (25/4650) de suspensión (25°) Tipo SCU11-25</v>
      </c>
      <c r="E2038" s="140" t="s">
        <v>5072</v>
      </c>
      <c r="F2038" s="141">
        <f t="shared" si="32"/>
        <v>0</v>
      </c>
      <c r="G2038" s="142">
        <f>VLOOKUP(C2038,'[10]Estructuras de Acero y Concreto'!$C$1:$L$65536,7,0)</f>
        <v>18437.208742167157</v>
      </c>
      <c r="J2038" s="111">
        <f>VLOOKUP(C2038,'[10]Estructuras de Acero y Concreto'!$C$1:$L$65536,10,0)</f>
        <v>4633</v>
      </c>
      <c r="M2038" s="118"/>
      <c r="N2038" s="118"/>
      <c r="O2038" s="118"/>
      <c r="P2038" s="118"/>
      <c r="Q2038" s="118"/>
      <c r="R2038" s="118"/>
    </row>
    <row r="2039" spans="1:18" x14ac:dyDescent="0.2">
      <c r="A2039" s="114"/>
      <c r="B2039" s="139">
        <f t="shared" si="33"/>
        <v>15</v>
      </c>
      <c r="C2039" s="151" t="s">
        <v>7090</v>
      </c>
      <c r="D2039" s="115" t="str">
        <f>VLOOKUP(C2039,[9]Resumen!$C$1:$J$65536,8,0)</f>
        <v>1 Poste autosoportable de acero (25/7800) de ángulo medio (50°) Tipo ACU1-25</v>
      </c>
      <c r="E2039" s="140" t="s">
        <v>5072</v>
      </c>
      <c r="F2039" s="141">
        <f t="shared" si="32"/>
        <v>0</v>
      </c>
      <c r="G2039" s="142">
        <f>VLOOKUP(C2039,'[10]Estructuras de Acero y Concreto'!$C$1:$L$65536,7,0)</f>
        <v>25803.337251070981</v>
      </c>
      <c r="J2039" s="111">
        <f>VLOOKUP(C2039,'[10]Estructuras de Acero y Concreto'!$C$1:$L$65536,10,0)</f>
        <v>6484</v>
      </c>
      <c r="M2039" s="118"/>
      <c r="N2039" s="118"/>
      <c r="O2039" s="118"/>
      <c r="P2039" s="118"/>
      <c r="Q2039" s="118"/>
      <c r="R2039" s="118"/>
    </row>
    <row r="2040" spans="1:18" x14ac:dyDescent="0.2">
      <c r="A2040" s="114"/>
      <c r="B2040" s="139">
        <f t="shared" si="33"/>
        <v>16</v>
      </c>
      <c r="C2040" s="151" t="s">
        <v>7091</v>
      </c>
      <c r="D2040" s="115" t="str">
        <f>VLOOKUP(C2040,[9]Resumen!$C$1:$J$65536,8,0)</f>
        <v>1 Poste autosoportable de acero (23/1230) de ángulo mayor y terminal (90°) Tipo ACTU1-23</v>
      </c>
      <c r="E2040" s="140" t="s">
        <v>5072</v>
      </c>
      <c r="F2040" s="141">
        <f t="shared" si="32"/>
        <v>0</v>
      </c>
      <c r="G2040" s="142">
        <f>VLOOKUP(C2040,'[10]Estructuras de Acero y Concreto'!$C$1:$L$65536,7,0)</f>
        <v>31899.992505333892</v>
      </c>
      <c r="J2040" s="111">
        <f>VLOOKUP(C2040,'[10]Estructuras de Acero y Concreto'!$C$1:$L$65536,10,0)</f>
        <v>8016</v>
      </c>
      <c r="M2040" s="118"/>
      <c r="N2040" s="118"/>
      <c r="O2040" s="118"/>
      <c r="P2040" s="118"/>
      <c r="Q2040" s="118"/>
      <c r="R2040" s="118"/>
    </row>
    <row r="2041" spans="1:18" x14ac:dyDescent="0.2">
      <c r="A2041" s="114"/>
      <c r="B2041" s="139">
        <f t="shared" si="33"/>
        <v>17</v>
      </c>
      <c r="C2041" s="151" t="s">
        <v>7092</v>
      </c>
      <c r="D2041" s="115" t="str">
        <f>VLOOKUP(C2041,[9]Resumen!$C$1:$J$65536,8,0)</f>
        <v>1 Poste autosoportable de acero (29/1250) de suspensión (2°) Tipo SCU2-29</v>
      </c>
      <c r="E2041" s="140" t="s">
        <v>5072</v>
      </c>
      <c r="F2041" s="141">
        <f t="shared" si="32"/>
        <v>0</v>
      </c>
      <c r="G2041" s="142">
        <f>VLOOKUP(C2041,'[10]Estructuras de Acero y Concreto'!$C$1:$L$65536,7,0)</f>
        <v>9113.1465615287689</v>
      </c>
      <c r="J2041" s="111">
        <f>VLOOKUP(C2041,'[10]Estructuras de Acero y Concreto'!$C$1:$L$65536,10,0)</f>
        <v>2290</v>
      </c>
      <c r="M2041" s="118"/>
      <c r="N2041" s="118"/>
      <c r="O2041" s="118"/>
      <c r="P2041" s="118"/>
      <c r="Q2041" s="118"/>
      <c r="R2041" s="118"/>
    </row>
    <row r="2042" spans="1:18" x14ac:dyDescent="0.2">
      <c r="A2042" s="114"/>
      <c r="B2042" s="139">
        <f t="shared" si="33"/>
        <v>18</v>
      </c>
      <c r="C2042" s="151" t="s">
        <v>7093</v>
      </c>
      <c r="D2042" s="115" t="str">
        <f>VLOOKUP(C2042,[9]Resumen!$C$1:$J$65536,8,0)</f>
        <v>1 Poste autosoportable de acero (26/5950) de suspensión (25°) Tipo SCU21-26</v>
      </c>
      <c r="E2042" s="140" t="s">
        <v>5072</v>
      </c>
      <c r="F2042" s="141">
        <f t="shared" si="32"/>
        <v>0</v>
      </c>
      <c r="G2042" s="142">
        <f>VLOOKUP(C2042,'[10]Estructuras de Acero y Concreto'!$C$1:$L$65536,7,0)</f>
        <v>22512.257684964305</v>
      </c>
      <c r="J2042" s="111">
        <f>VLOOKUP(C2042,'[10]Estructuras de Acero y Concreto'!$C$1:$L$65536,10,0)</f>
        <v>5657</v>
      </c>
      <c r="M2042" s="118"/>
      <c r="N2042" s="118"/>
      <c r="O2042" s="118"/>
      <c r="P2042" s="118"/>
      <c r="Q2042" s="118"/>
      <c r="R2042" s="118"/>
    </row>
    <row r="2043" spans="1:18" x14ac:dyDescent="0.2">
      <c r="A2043" s="114"/>
      <c r="B2043" s="139">
        <f t="shared" si="33"/>
        <v>19</v>
      </c>
      <c r="C2043" s="151" t="s">
        <v>7094</v>
      </c>
      <c r="D2043" s="115" t="str">
        <f>VLOOKUP(C2043,[9]Resumen!$C$1:$J$65536,8,0)</f>
        <v>2 Postes autosoportables de acero (26/5500) de ángulo medio (50°) Tipo ACU2-26</v>
      </c>
      <c r="E2043" s="140" t="s">
        <v>5072</v>
      </c>
      <c r="F2043" s="141">
        <f t="shared" si="32"/>
        <v>0</v>
      </c>
      <c r="G2043" s="142">
        <f>VLOOKUP(C2043,'[10]Estructuras de Acero y Concreto'!$C$1:$L$65536,7,0)</f>
        <v>42780.054819403609</v>
      </c>
      <c r="J2043" s="111">
        <f>VLOOKUP(C2043,'[10]Estructuras de Acero y Concreto'!$C$1:$L$65536,10,0)</f>
        <v>10750</v>
      </c>
      <c r="M2043" s="118"/>
      <c r="N2043" s="118"/>
      <c r="O2043" s="118"/>
      <c r="P2043" s="118"/>
      <c r="Q2043" s="118"/>
      <c r="R2043" s="118"/>
    </row>
    <row r="2044" spans="1:18" x14ac:dyDescent="0.2">
      <c r="A2044" s="114"/>
      <c r="B2044" s="139">
        <f t="shared" si="33"/>
        <v>20</v>
      </c>
      <c r="C2044" s="151" t="s">
        <v>7095</v>
      </c>
      <c r="D2044" s="115" t="str">
        <f>VLOOKUP(C2044,[9]Resumen!$C$1:$J$65536,8,0)</f>
        <v>2 Postes autosoportables de acero (26/8900) de ángulo mayor y terminal (90°) Tipo ATCU2-26</v>
      </c>
      <c r="E2044" s="140" t="s">
        <v>5072</v>
      </c>
      <c r="F2044" s="141">
        <f t="shared" si="32"/>
        <v>0</v>
      </c>
      <c r="G2044" s="142">
        <f>VLOOKUP(C2044,'[10]Estructuras de Acero y Concreto'!$C$1:$L$65536,7,0)</f>
        <v>58491.278673078537</v>
      </c>
      <c r="J2044" s="111">
        <f>VLOOKUP(C2044,'[10]Estructuras de Acero y Concreto'!$C$1:$L$65536,10,0)</f>
        <v>14698</v>
      </c>
      <c r="M2044" s="118"/>
      <c r="N2044" s="118"/>
      <c r="O2044" s="118"/>
      <c r="P2044" s="118"/>
      <c r="Q2044" s="118"/>
      <c r="R2044" s="118"/>
    </row>
    <row r="2045" spans="1:18" x14ac:dyDescent="0.2">
      <c r="A2045" s="114"/>
      <c r="B2045" s="139">
        <f t="shared" si="33"/>
        <v>21</v>
      </c>
      <c r="C2045" s="151" t="s">
        <v>7096</v>
      </c>
      <c r="D2045" s="115" t="str">
        <f>VLOOKUP(C2045,[9]Resumen!$C$1:$J$65536,8,0)</f>
        <v>1 Poste autosoportable de acero (29/1450) de suspensión (2°) Tipo SCU2-29</v>
      </c>
      <c r="E2045" s="140" t="s">
        <v>5072</v>
      </c>
      <c r="F2045" s="141">
        <f t="shared" si="32"/>
        <v>0</v>
      </c>
      <c r="G2045" s="142">
        <f>VLOOKUP(C2045,'[10]Estructuras de Acero y Concreto'!$C$1:$L$65536,7,0)</f>
        <v>10036.399837631248</v>
      </c>
      <c r="J2045" s="111">
        <f>VLOOKUP(C2045,'[10]Estructuras de Acero y Concreto'!$C$1:$L$65536,10,0)</f>
        <v>2522</v>
      </c>
      <c r="M2045" s="118"/>
      <c r="N2045" s="118"/>
      <c r="O2045" s="118"/>
      <c r="P2045" s="118"/>
      <c r="Q2045" s="118"/>
      <c r="R2045" s="118"/>
    </row>
    <row r="2046" spans="1:18" x14ac:dyDescent="0.2">
      <c r="A2046" s="114"/>
      <c r="B2046" s="139">
        <f t="shared" si="33"/>
        <v>22</v>
      </c>
      <c r="C2046" s="151" t="s">
        <v>7097</v>
      </c>
      <c r="D2046" s="115" t="str">
        <f>VLOOKUP(C2046,[9]Resumen!$C$1:$J$65536,8,0)</f>
        <v>1 Poste autosoportable de acero (26/7250) de suspensión (25°) Tipo SCU21-26</v>
      </c>
      <c r="E2046" s="140" t="s">
        <v>5072</v>
      </c>
      <c r="F2046" s="141">
        <f t="shared" si="32"/>
        <v>0</v>
      </c>
      <c r="G2046" s="142">
        <f>VLOOKUP(C2046,'[10]Estructuras de Acero y Concreto'!$C$1:$L$65536,7,0)</f>
        <v>25596.401171944563</v>
      </c>
      <c r="J2046" s="111">
        <f>VLOOKUP(C2046,'[10]Estructuras de Acero y Concreto'!$C$1:$L$65536,10,0)</f>
        <v>6432</v>
      </c>
      <c r="M2046" s="118"/>
      <c r="N2046" s="118"/>
      <c r="O2046" s="118"/>
      <c r="P2046" s="118"/>
      <c r="Q2046" s="118"/>
      <c r="R2046" s="118"/>
    </row>
    <row r="2047" spans="1:18" x14ac:dyDescent="0.2">
      <c r="A2047" s="114"/>
      <c r="B2047" s="139">
        <f t="shared" si="33"/>
        <v>23</v>
      </c>
      <c r="C2047" s="151" t="s">
        <v>7098</v>
      </c>
      <c r="D2047" s="115" t="str">
        <f>VLOOKUP(C2047,[9]Resumen!$C$1:$J$65536,8,0)</f>
        <v>2 Postes autosoportables de acero (26/6750) de ángulo medio (50°) Tipo ACU2-26</v>
      </c>
      <c r="E2047" s="140" t="s">
        <v>5072</v>
      </c>
      <c r="F2047" s="141">
        <f t="shared" si="32"/>
        <v>0</v>
      </c>
      <c r="G2047" s="142">
        <f>VLOOKUP(C2047,'[10]Estructuras de Acero y Concreto'!$C$1:$L$65536,7,0)</f>
        <v>48868.750993700123</v>
      </c>
      <c r="J2047" s="111">
        <f>VLOOKUP(C2047,'[10]Estructuras de Acero y Concreto'!$C$1:$L$65536,10,0)</f>
        <v>12280</v>
      </c>
      <c r="M2047" s="118"/>
      <c r="N2047" s="118"/>
      <c r="O2047" s="118"/>
      <c r="P2047" s="118"/>
      <c r="Q2047" s="118"/>
      <c r="R2047" s="118"/>
    </row>
    <row r="2048" spans="1:18" x14ac:dyDescent="0.2">
      <c r="A2048" s="114"/>
      <c r="B2048" s="139">
        <f t="shared" si="33"/>
        <v>24</v>
      </c>
      <c r="C2048" s="151" t="s">
        <v>7099</v>
      </c>
      <c r="D2048" s="115" t="str">
        <f>VLOOKUP(C2048,[9]Resumen!$C$1:$J$65536,8,0)</f>
        <v>2 Postes autosoportables de acero (26/1090) de ángulo mayor y terminal (90°) Tipo ATCU2-26</v>
      </c>
      <c r="E2048" s="140" t="s">
        <v>5072</v>
      </c>
      <c r="F2048" s="141">
        <f t="shared" si="32"/>
        <v>0</v>
      </c>
      <c r="G2048" s="142">
        <f>VLOOKUP(C2048,'[10]Estructuras de Acero y Concreto'!$C$1:$L$65536,7,0)</f>
        <v>66736.885518269642</v>
      </c>
      <c r="J2048" s="111">
        <f>VLOOKUP(C2048,'[10]Estructuras de Acero y Concreto'!$C$1:$L$65536,10,0)</f>
        <v>16770</v>
      </c>
      <c r="M2048" s="118"/>
      <c r="N2048" s="118"/>
      <c r="O2048" s="118"/>
      <c r="P2048" s="118"/>
      <c r="Q2048" s="118"/>
      <c r="R2048" s="118"/>
    </row>
    <row r="2049" spans="1:18" x14ac:dyDescent="0.2">
      <c r="A2049" s="114"/>
      <c r="B2049" s="139">
        <f t="shared" si="33"/>
        <v>25</v>
      </c>
      <c r="C2049" s="151" t="s">
        <v>7100</v>
      </c>
      <c r="D2049" s="115" t="str">
        <f>VLOOKUP(C2049,[9]Resumen!$C$1:$J$65536,8,0)</f>
        <v>1 Poste autosoportable de acero (29/1250) de suspensión (2°) Tipo SCU2-29</v>
      </c>
      <c r="E2049" s="140" t="s">
        <v>5072</v>
      </c>
      <c r="F2049" s="141">
        <f t="shared" si="32"/>
        <v>0</v>
      </c>
      <c r="G2049" s="142">
        <f>VLOOKUP(C2049,'[10]Estructuras de Acero y Concreto'!$C$1:$L$65536,7,0)</f>
        <v>9113.1465615287689</v>
      </c>
      <c r="J2049" s="111">
        <f>VLOOKUP(C2049,'[10]Estructuras de Acero y Concreto'!$C$1:$L$65536,10,0)</f>
        <v>2290</v>
      </c>
      <c r="M2049" s="118"/>
      <c r="N2049" s="118"/>
      <c r="O2049" s="118"/>
      <c r="P2049" s="118"/>
      <c r="Q2049" s="118"/>
      <c r="R2049" s="118"/>
    </row>
    <row r="2050" spans="1:18" x14ac:dyDescent="0.2">
      <c r="A2050" s="114"/>
      <c r="B2050" s="139">
        <f t="shared" si="33"/>
        <v>26</v>
      </c>
      <c r="C2050" s="151" t="s">
        <v>7101</v>
      </c>
      <c r="D2050" s="115" t="str">
        <f>VLOOKUP(C2050,[9]Resumen!$C$1:$J$65536,8,0)</f>
        <v>1 Poste autosoportable de acero (29/5450) de suspensión (25°) Tipo SCU21-29</v>
      </c>
      <c r="E2050" s="140" t="s">
        <v>5072</v>
      </c>
      <c r="F2050" s="141">
        <f t="shared" si="32"/>
        <v>0</v>
      </c>
      <c r="G2050" s="142">
        <f>VLOOKUP(C2050,'[10]Estructuras de Acero y Concreto'!$C$1:$L$65536,7,0)</f>
        <v>23733.976459806807</v>
      </c>
      <c r="J2050" s="111">
        <f>VLOOKUP(C2050,'[10]Estructuras de Acero y Concreto'!$C$1:$L$65536,10,0)</f>
        <v>5964</v>
      </c>
      <c r="M2050" s="118"/>
      <c r="N2050" s="118"/>
      <c r="O2050" s="118"/>
      <c r="P2050" s="118"/>
      <c r="Q2050" s="118"/>
      <c r="R2050" s="118"/>
    </row>
    <row r="2051" spans="1:18" x14ac:dyDescent="0.2">
      <c r="A2051" s="114"/>
      <c r="B2051" s="139">
        <f t="shared" si="33"/>
        <v>27</v>
      </c>
      <c r="C2051" s="151" t="s">
        <v>7102</v>
      </c>
      <c r="D2051" s="115" t="str">
        <f>VLOOKUP(C2051,[9]Resumen!$C$1:$J$65536,8,0)</f>
        <v>2 Postes autosoportables de acero (31/5400) de ángulo medio (50°) Tipo ACU2-31</v>
      </c>
      <c r="E2051" s="140" t="s">
        <v>5072</v>
      </c>
      <c r="F2051" s="141">
        <f t="shared" si="32"/>
        <v>0</v>
      </c>
      <c r="G2051" s="142">
        <f>VLOOKUP(C2051,'[10]Estructuras de Acero y Concreto'!$C$1:$L$65536,7,0)</f>
        <v>50452.607907013858</v>
      </c>
      <c r="J2051" s="111">
        <f>VLOOKUP(C2051,'[10]Estructuras de Acero y Concreto'!$C$1:$L$65536,10,0)</f>
        <v>12678</v>
      </c>
      <c r="M2051" s="118"/>
      <c r="N2051" s="118"/>
      <c r="O2051" s="118"/>
      <c r="P2051" s="118"/>
      <c r="Q2051" s="118"/>
      <c r="R2051" s="118"/>
    </row>
    <row r="2052" spans="1:18" x14ac:dyDescent="0.2">
      <c r="A2052" s="114"/>
      <c r="B2052" s="139">
        <f t="shared" si="33"/>
        <v>28</v>
      </c>
      <c r="C2052" s="151" t="s">
        <v>7103</v>
      </c>
      <c r="D2052" s="115" t="str">
        <f>VLOOKUP(C2052,[9]Resumen!$C$1:$J$65536,8,0)</f>
        <v>2 Postes autosoportables de acero (29/8750) de ángulo mayor y terminal (90°) Tipo ATCU2-29</v>
      </c>
      <c r="E2052" s="140" t="s">
        <v>5072</v>
      </c>
      <c r="F2052" s="141">
        <f t="shared" si="32"/>
        <v>0</v>
      </c>
      <c r="G2052" s="142">
        <f>VLOOKUP(C2052,'[10]Estructuras de Acero y Concreto'!$C$1:$L$65536,7,0)</f>
        <v>64572.015767408651</v>
      </c>
      <c r="J2052" s="111">
        <f>VLOOKUP(C2052,'[10]Estructuras de Acero y Concreto'!$C$1:$L$65536,10,0)</f>
        <v>16226</v>
      </c>
      <c r="M2052" s="118"/>
      <c r="N2052" s="118"/>
      <c r="O2052" s="118"/>
      <c r="P2052" s="118"/>
      <c r="Q2052" s="118"/>
      <c r="R2052" s="118"/>
    </row>
    <row r="2053" spans="1:18" x14ac:dyDescent="0.2">
      <c r="A2053" s="114"/>
      <c r="B2053" s="139">
        <f t="shared" si="33"/>
        <v>29</v>
      </c>
      <c r="C2053" s="151" t="s">
        <v>7104</v>
      </c>
      <c r="D2053" s="115" t="str">
        <f>VLOOKUP(C2053,[9]Resumen!$C$1:$J$65536,8,0)</f>
        <v>1 Poste autosoportable de acero (29/1600) de suspensión (2°) Tipo SCU2-29</v>
      </c>
      <c r="E2053" s="140" t="s">
        <v>5072</v>
      </c>
      <c r="F2053" s="141">
        <f t="shared" si="32"/>
        <v>0</v>
      </c>
      <c r="G2053" s="142">
        <f>VLOOKUP(C2053,'[10]Estructuras de Acero y Concreto'!$C$1:$L$65536,7,0)</f>
        <v>10700.983014825702</v>
      </c>
      <c r="J2053" s="111">
        <f>VLOOKUP(C2053,'[10]Estructuras de Acero y Concreto'!$C$1:$L$65536,10,0)</f>
        <v>2689</v>
      </c>
      <c r="M2053" s="118"/>
      <c r="N2053" s="118"/>
      <c r="O2053" s="118"/>
      <c r="P2053" s="118"/>
      <c r="Q2053" s="118"/>
      <c r="R2053" s="118"/>
    </row>
    <row r="2054" spans="1:18" x14ac:dyDescent="0.2">
      <c r="A2054" s="114"/>
      <c r="B2054" s="139">
        <f t="shared" si="33"/>
        <v>30</v>
      </c>
      <c r="C2054" s="151" t="s">
        <v>7105</v>
      </c>
      <c r="D2054" s="115" t="str">
        <f>VLOOKUP(C2054,[9]Resumen!$C$1:$J$65536,8,0)</f>
        <v>1 Poste autosoportable de acero (26/8450) de suspensión (25°) Tipo SCU21-26</v>
      </c>
      <c r="E2054" s="140" t="s">
        <v>5072</v>
      </c>
      <c r="F2054" s="141">
        <f t="shared" si="32"/>
        <v>0</v>
      </c>
      <c r="G2054" s="142">
        <f>VLOOKUP(C2054,'[10]Estructuras de Acero y Concreto'!$C$1:$L$65536,7,0)</f>
        <v>28278.61112062159</v>
      </c>
      <c r="J2054" s="111">
        <f>VLOOKUP(C2054,'[10]Estructuras de Acero y Concreto'!$C$1:$L$65536,10,0)</f>
        <v>7106</v>
      </c>
      <c r="M2054" s="118"/>
      <c r="N2054" s="118"/>
      <c r="O2054" s="118"/>
      <c r="P2054" s="118"/>
      <c r="Q2054" s="118"/>
      <c r="R2054" s="118"/>
    </row>
    <row r="2055" spans="1:18" x14ac:dyDescent="0.2">
      <c r="A2055" s="114"/>
      <c r="B2055" s="139">
        <f t="shared" si="33"/>
        <v>31</v>
      </c>
      <c r="C2055" s="151" t="s">
        <v>7106</v>
      </c>
      <c r="D2055" s="115" t="str">
        <f>VLOOKUP(C2055,[9]Resumen!$C$1:$J$65536,8,0)</f>
        <v>2 Postes autosoportables de acero (26/7900) de ángulo medio (50°) Tipo ACU2-26</v>
      </c>
      <c r="E2055" s="140" t="s">
        <v>5072</v>
      </c>
      <c r="F2055" s="141">
        <f t="shared" si="32"/>
        <v>0</v>
      </c>
      <c r="G2055" s="142">
        <f>VLOOKUP(C2055,'[10]Estructuras de Acero y Concreto'!$C$1:$L$65536,7,0)</f>
        <v>54137.661931457376</v>
      </c>
      <c r="J2055" s="111">
        <f>VLOOKUP(C2055,'[10]Estructuras de Acero y Concreto'!$C$1:$L$65536,10,0)</f>
        <v>13604</v>
      </c>
      <c r="M2055" s="118"/>
      <c r="N2055" s="118"/>
      <c r="O2055" s="118"/>
      <c r="P2055" s="118"/>
      <c r="Q2055" s="118"/>
      <c r="R2055" s="118"/>
    </row>
    <row r="2056" spans="1:18" x14ac:dyDescent="0.2">
      <c r="A2056" s="114"/>
      <c r="B2056" s="139">
        <f t="shared" si="33"/>
        <v>32</v>
      </c>
      <c r="C2056" s="151" t="s">
        <v>7107</v>
      </c>
      <c r="D2056" s="115" t="str">
        <f>VLOOKUP(C2056,[9]Resumen!$C$1:$J$65536,8,0)</f>
        <v>2 Postes autosoportables de acero (26/12850) de ángulo mayor y terminal (90°) Tipo ATCU2-26</v>
      </c>
      <c r="E2056" s="140" t="s">
        <v>5072</v>
      </c>
      <c r="F2056" s="141">
        <f t="shared" si="32"/>
        <v>0</v>
      </c>
      <c r="G2056" s="142">
        <f>VLOOKUP(C2056,'[10]Estructuras de Acero y Concreto'!$C$1:$L$65536,7,0)</f>
        <v>74266.175166484682</v>
      </c>
      <c r="J2056" s="111">
        <f>VLOOKUP(C2056,'[10]Estructuras de Acero y Concreto'!$C$1:$L$65536,10,0)</f>
        <v>18662</v>
      </c>
      <c r="M2056" s="118"/>
      <c r="N2056" s="118"/>
      <c r="O2056" s="118"/>
      <c r="P2056" s="118"/>
      <c r="Q2056" s="118"/>
      <c r="R2056" s="118"/>
    </row>
    <row r="2057" spans="1:18" x14ac:dyDescent="0.2">
      <c r="A2057" s="114"/>
      <c r="B2057" s="139">
        <f t="shared" si="33"/>
        <v>33</v>
      </c>
      <c r="C2057" s="151" t="s">
        <v>7108</v>
      </c>
      <c r="D2057" s="115" t="str">
        <f>VLOOKUP(C2057,[9]Resumen!$C$1:$J$65536,8,0)</f>
        <v>1 Poste autosoportable de acero (25/1000) de suspensión (2°) Tipo SCU1-25</v>
      </c>
      <c r="E2057" s="140" t="s">
        <v>5072</v>
      </c>
      <c r="F2057" s="141">
        <f t="shared" si="32"/>
        <v>0</v>
      </c>
      <c r="G2057" s="142">
        <f>VLOOKUP(C2057,'[10]Estructuras de Acero y Concreto'!$C$1:$L$65536,7,0)</f>
        <v>6789.0952113397734</v>
      </c>
      <c r="J2057" s="111">
        <f>VLOOKUP(C2057,'[10]Estructuras de Acero y Concreto'!$C$1:$L$65536,10,0)</f>
        <v>1706</v>
      </c>
      <c r="M2057" s="118"/>
      <c r="N2057" s="118"/>
      <c r="O2057" s="118"/>
      <c r="P2057" s="118"/>
      <c r="Q2057" s="118"/>
      <c r="R2057" s="118"/>
    </row>
    <row r="2058" spans="1:18" x14ac:dyDescent="0.2">
      <c r="A2058" s="114"/>
      <c r="B2058" s="139">
        <f t="shared" si="33"/>
        <v>34</v>
      </c>
      <c r="C2058" s="151" t="s">
        <v>7109</v>
      </c>
      <c r="D2058" s="115" t="str">
        <f>VLOOKUP(C2058,[9]Resumen!$C$1:$J$65536,8,0)</f>
        <v>1 Poste autosoportable de acero (25/3750) de suspensión (25°) Tipo SCU11-25</v>
      </c>
      <c r="E2058" s="140" t="s">
        <v>5072</v>
      </c>
      <c r="F2058" s="141">
        <f t="shared" si="32"/>
        <v>0</v>
      </c>
      <c r="G2058" s="142">
        <f>VLOOKUP(C2058,'[10]Estructuras de Acero y Concreto'!$C$1:$L$65536,7,0)</f>
        <v>16029.587052330953</v>
      </c>
      <c r="J2058" s="111">
        <f>VLOOKUP(C2058,'[10]Estructuras de Acero y Concreto'!$C$1:$L$65536,10,0)</f>
        <v>4028</v>
      </c>
      <c r="M2058" s="118"/>
      <c r="N2058" s="118"/>
      <c r="O2058" s="118"/>
      <c r="P2058" s="118"/>
      <c r="Q2058" s="118"/>
      <c r="R2058" s="118"/>
    </row>
    <row r="2059" spans="1:18" x14ac:dyDescent="0.2">
      <c r="A2059" s="114"/>
      <c r="B2059" s="139">
        <f t="shared" si="33"/>
        <v>35</v>
      </c>
      <c r="C2059" s="151" t="s">
        <v>7110</v>
      </c>
      <c r="D2059" s="115" t="str">
        <f>VLOOKUP(C2059,[9]Resumen!$C$1:$J$65536,8,0)</f>
        <v>1 Poste autosoportable de acero (25/6100) de ángulo medio (50°) Tipo ACU1-25</v>
      </c>
      <c r="E2059" s="140" t="s">
        <v>5072</v>
      </c>
      <c r="F2059" s="141">
        <f t="shared" si="32"/>
        <v>0</v>
      </c>
      <c r="G2059" s="142">
        <f>VLOOKUP(C2059,'[10]Estructuras de Acero y Concreto'!$C$1:$L$65536,7,0)</f>
        <v>21994.917487148257</v>
      </c>
      <c r="J2059" s="111">
        <f>VLOOKUP(C2059,'[10]Estructuras de Acero y Concreto'!$C$1:$L$65536,10,0)</f>
        <v>5527</v>
      </c>
      <c r="M2059" s="118"/>
      <c r="N2059" s="118"/>
      <c r="O2059" s="118"/>
      <c r="P2059" s="118"/>
      <c r="Q2059" s="118"/>
      <c r="R2059" s="118"/>
    </row>
    <row r="2060" spans="1:18" x14ac:dyDescent="0.2">
      <c r="A2060" s="114"/>
      <c r="B2060" s="139">
        <f t="shared" si="33"/>
        <v>36</v>
      </c>
      <c r="C2060" s="151" t="s">
        <v>7111</v>
      </c>
      <c r="D2060" s="115" t="str">
        <f>VLOOKUP(C2060,[9]Resumen!$C$1:$J$65536,8,0)</f>
        <v>1 Poste autosoportable de acero (23/9500) de ángulo mayor y terminal (90°) Tipo ACTU1-23</v>
      </c>
      <c r="E2060" s="140" t="s">
        <v>5072</v>
      </c>
      <c r="F2060" s="141">
        <f t="shared" si="32"/>
        <v>0</v>
      </c>
      <c r="G2060" s="142">
        <f>VLOOKUP(C2060,'[10]Estructuras de Acero y Concreto'!$C$1:$L$65536,7,0)</f>
        <v>26969.342466148679</v>
      </c>
      <c r="J2060" s="111">
        <f>VLOOKUP(C2060,'[10]Estructuras de Acero y Concreto'!$C$1:$L$65536,10,0)</f>
        <v>6777</v>
      </c>
      <c r="M2060" s="118"/>
      <c r="N2060" s="118"/>
      <c r="O2060" s="118"/>
      <c r="P2060" s="118"/>
      <c r="Q2060" s="118"/>
      <c r="R2060" s="118"/>
    </row>
    <row r="2061" spans="1:18" x14ac:dyDescent="0.2">
      <c r="A2061" s="114"/>
      <c r="B2061" s="139">
        <f t="shared" si="33"/>
        <v>37</v>
      </c>
      <c r="C2061" s="151" t="s">
        <v>7112</v>
      </c>
      <c r="D2061" s="115" t="str">
        <f>VLOOKUP(C2061,[9]Resumen!$C$1:$J$65536,8,0)</f>
        <v>1 Poste autosoportable de acero (25/1100) de suspensión (2°) Tipo SCU1-25</v>
      </c>
      <c r="E2061" s="140" t="s">
        <v>5072</v>
      </c>
      <c r="F2061" s="141">
        <f t="shared" si="32"/>
        <v>0</v>
      </c>
      <c r="G2061" s="142">
        <f>VLOOKUP(C2061,'[10]Estructuras de Acero y Concreto'!$C$1:$L$65536,7,0)</f>
        <v>7222.8650695086098</v>
      </c>
      <c r="J2061" s="111">
        <f>VLOOKUP(C2061,'[10]Estructuras de Acero y Concreto'!$C$1:$L$65536,10,0)</f>
        <v>1815</v>
      </c>
      <c r="M2061" s="118"/>
      <c r="N2061" s="118"/>
      <c r="O2061" s="118"/>
      <c r="P2061" s="118"/>
      <c r="Q2061" s="118"/>
      <c r="R2061" s="118"/>
    </row>
    <row r="2062" spans="1:18" x14ac:dyDescent="0.2">
      <c r="A2062" s="114"/>
      <c r="B2062" s="139">
        <f t="shared" si="33"/>
        <v>38</v>
      </c>
      <c r="C2062" s="151" t="s">
        <v>7113</v>
      </c>
      <c r="D2062" s="115" t="str">
        <f>VLOOKUP(C2062,[9]Resumen!$C$1:$J$65536,8,0)</f>
        <v>1 Poste autosoportable de acero (25/4350) de suspensión (25°) Tipo SCU11-25</v>
      </c>
      <c r="E2062" s="140" t="s">
        <v>5072</v>
      </c>
      <c r="F2062" s="141">
        <f t="shared" si="32"/>
        <v>0</v>
      </c>
      <c r="G2062" s="142">
        <f>VLOOKUP(C2062,'[10]Estructuras de Acero y Concreto'!$C$1:$L$65536,7,0)</f>
        <v>17653.239365476689</v>
      </c>
      <c r="J2062" s="111">
        <f>VLOOKUP(C2062,'[10]Estructuras de Acero y Concreto'!$C$1:$L$65536,10,0)</f>
        <v>4436</v>
      </c>
      <c r="M2062" s="118"/>
      <c r="N2062" s="118"/>
      <c r="O2062" s="118"/>
      <c r="P2062" s="118"/>
      <c r="Q2062" s="118"/>
      <c r="R2062" s="118"/>
    </row>
    <row r="2063" spans="1:18" x14ac:dyDescent="0.2">
      <c r="A2063" s="114"/>
      <c r="B2063" s="139">
        <f t="shared" si="33"/>
        <v>39</v>
      </c>
      <c r="C2063" s="151" t="s">
        <v>7114</v>
      </c>
      <c r="D2063" s="115" t="str">
        <f>VLOOKUP(C2063,[9]Resumen!$C$1:$J$65536,8,0)</f>
        <v>1 Poste autosoportable de acero (25/7100) de ángulo medio (50°) Tipo ACU1-25</v>
      </c>
      <c r="E2063" s="140" t="s">
        <v>5072</v>
      </c>
      <c r="F2063" s="141">
        <f t="shared" si="32"/>
        <v>0</v>
      </c>
      <c r="G2063" s="142">
        <f>VLOOKUP(C2063,'[10]Estructuras de Acero y Concreto'!$C$1:$L$65536,7,0)</f>
        <v>24275.193897522051</v>
      </c>
      <c r="J2063" s="111">
        <f>VLOOKUP(C2063,'[10]Estructuras de Acero y Concreto'!$C$1:$L$65536,10,0)</f>
        <v>6100</v>
      </c>
      <c r="M2063" s="118"/>
      <c r="N2063" s="118"/>
      <c r="O2063" s="118"/>
      <c r="P2063" s="118"/>
      <c r="Q2063" s="118"/>
      <c r="R2063" s="118"/>
    </row>
    <row r="2064" spans="1:18" x14ac:dyDescent="0.2">
      <c r="A2064" s="114"/>
      <c r="B2064" s="139">
        <f t="shared" si="33"/>
        <v>40</v>
      </c>
      <c r="C2064" s="151" t="s">
        <v>7115</v>
      </c>
      <c r="D2064" s="115" t="str">
        <f>VLOOKUP(C2064,[9]Resumen!$C$1:$J$65536,8,0)</f>
        <v>1 Poste autosoportable de acero (23/1110) de ángulo mayor y terminal (90°) Tipo ACTU1-23</v>
      </c>
      <c r="E2064" s="140" t="s">
        <v>5072</v>
      </c>
      <c r="F2064" s="141">
        <f t="shared" si="32"/>
        <v>0</v>
      </c>
      <c r="G2064" s="142">
        <f>VLOOKUP(C2064,'[10]Estructuras de Acero y Concreto'!$C$1:$L$65536,7,0)</f>
        <v>29842.570334019321</v>
      </c>
      <c r="J2064" s="111">
        <f>VLOOKUP(C2064,'[10]Estructuras de Acero y Concreto'!$C$1:$L$65536,10,0)</f>
        <v>7499</v>
      </c>
      <c r="M2064" s="118"/>
      <c r="N2064" s="118"/>
      <c r="O2064" s="118"/>
      <c r="P2064" s="118"/>
      <c r="Q2064" s="118"/>
      <c r="R2064" s="118"/>
    </row>
    <row r="2065" spans="1:18" x14ac:dyDescent="0.2">
      <c r="A2065" s="114"/>
      <c r="B2065" s="139">
        <f t="shared" si="33"/>
        <v>41</v>
      </c>
      <c r="C2065" s="151" t="s">
        <v>7116</v>
      </c>
      <c r="D2065" s="115" t="str">
        <f>VLOOKUP(C2065,[9]Resumen!$C$1:$J$65536,8,0)</f>
        <v>1 Poste autosoportable de acero (25/1200) de suspensión (2°) Tipo SCU1-25</v>
      </c>
      <c r="E2065" s="140" t="s">
        <v>5072</v>
      </c>
      <c r="F2065" s="141">
        <f t="shared" si="32"/>
        <v>0</v>
      </c>
      <c r="G2065" s="142">
        <f>VLOOKUP(C2065,'[10]Estructuras de Acero y Concreto'!$C$1:$L$65536,7,0)</f>
        <v>7644.6963077278451</v>
      </c>
      <c r="J2065" s="111">
        <f>VLOOKUP(C2065,'[10]Estructuras de Acero y Concreto'!$C$1:$L$65536,10,0)</f>
        <v>1921</v>
      </c>
      <c r="M2065" s="118"/>
      <c r="N2065" s="118"/>
      <c r="O2065" s="118"/>
      <c r="P2065" s="118"/>
      <c r="Q2065" s="118"/>
      <c r="R2065" s="118"/>
    </row>
    <row r="2066" spans="1:18" x14ac:dyDescent="0.2">
      <c r="A2066" s="114"/>
      <c r="B2066" s="139">
        <f t="shared" si="33"/>
        <v>42</v>
      </c>
      <c r="C2066" s="151" t="s">
        <v>7117</v>
      </c>
      <c r="D2066" s="115" t="str">
        <f>VLOOKUP(C2066,[9]Resumen!$C$1:$J$65536,8,0)</f>
        <v>1 Poste autosoportable de acero (25/4900) de suspensión (25°) Tipo SCU11-25</v>
      </c>
      <c r="E2066" s="140" t="s">
        <v>5072</v>
      </c>
      <c r="F2066" s="141">
        <f t="shared" si="32"/>
        <v>0</v>
      </c>
      <c r="G2066" s="142">
        <f>VLOOKUP(C2066,'[10]Estructuras de Acero y Concreto'!$C$1:$L$65536,7,0)</f>
        <v>19073.93513947921</v>
      </c>
      <c r="J2066" s="111">
        <f>VLOOKUP(C2066,'[10]Estructuras de Acero y Concreto'!$C$1:$L$65536,10,0)</f>
        <v>4793</v>
      </c>
      <c r="M2066" s="118"/>
      <c r="N2066" s="118"/>
      <c r="O2066" s="118"/>
      <c r="P2066" s="118"/>
      <c r="Q2066" s="118"/>
      <c r="R2066" s="118"/>
    </row>
    <row r="2067" spans="1:18" x14ac:dyDescent="0.2">
      <c r="A2067" s="114"/>
      <c r="B2067" s="139">
        <f t="shared" si="33"/>
        <v>43</v>
      </c>
      <c r="C2067" s="151" t="s">
        <v>7118</v>
      </c>
      <c r="D2067" s="115" t="str">
        <f>VLOOKUP(C2067,[9]Resumen!$C$1:$J$65536,8,0)</f>
        <v>1 Poste autosoportable de acero (25/8050) de ángulo medio (50°) Tipo ACU1-25</v>
      </c>
      <c r="E2067" s="140" t="s">
        <v>5072</v>
      </c>
      <c r="F2067" s="141">
        <f t="shared" si="32"/>
        <v>0</v>
      </c>
      <c r="G2067" s="142">
        <f>VLOOKUP(C2067,'[10]Estructuras de Acero y Concreto'!$C$1:$L$65536,7,0)</f>
        <v>26340.575148803026</v>
      </c>
      <c r="J2067" s="111">
        <f>VLOOKUP(C2067,'[10]Estructuras de Acero y Concreto'!$C$1:$L$65536,10,0)</f>
        <v>6619</v>
      </c>
      <c r="M2067" s="118"/>
      <c r="N2067" s="118"/>
      <c r="O2067" s="118"/>
      <c r="P2067" s="118"/>
      <c r="Q2067" s="118"/>
      <c r="R2067" s="118"/>
    </row>
    <row r="2068" spans="1:18" x14ac:dyDescent="0.2">
      <c r="A2068" s="114"/>
      <c r="B2068" s="139">
        <f t="shared" si="33"/>
        <v>44</v>
      </c>
      <c r="C2068" s="151" t="s">
        <v>7119</v>
      </c>
      <c r="D2068" s="115" t="str">
        <f>VLOOKUP(C2068,[9]Resumen!$C$1:$J$65536,8,0)</f>
        <v>1 Poste autosoportable de acero (23/1260) de ángulo mayor y terminal (90°) Tipo ACTU1-23</v>
      </c>
      <c r="E2068" s="140" t="s">
        <v>5072</v>
      </c>
      <c r="F2068" s="141">
        <f t="shared" si="32"/>
        <v>0</v>
      </c>
      <c r="G2068" s="142">
        <f>VLOOKUP(C2068,'[10]Estructuras de Acero y Concreto'!$C$1:$L$65536,7,0)</f>
        <v>32405.394083200339</v>
      </c>
      <c r="J2068" s="111">
        <f>VLOOKUP(C2068,'[10]Estructuras de Acero y Concreto'!$C$1:$L$65536,10,0)</f>
        <v>8143</v>
      </c>
      <c r="M2068" s="118"/>
      <c r="N2068" s="118"/>
      <c r="O2068" s="118"/>
      <c r="P2068" s="118"/>
      <c r="Q2068" s="118"/>
      <c r="R2068" s="118"/>
    </row>
    <row r="2069" spans="1:18" x14ac:dyDescent="0.2">
      <c r="A2069" s="114"/>
      <c r="B2069" s="139">
        <f t="shared" si="33"/>
        <v>45</v>
      </c>
      <c r="C2069" s="151" t="s">
        <v>7120</v>
      </c>
      <c r="D2069" s="115" t="str">
        <f>VLOOKUP(C2069,[9]Resumen!$C$1:$J$65536,8,0)</f>
        <v>1 Poste autosoportable de acero (29/1600) de suspensión (2°) Tipo SCU2-29</v>
      </c>
      <c r="E2069" s="140" t="s">
        <v>5072</v>
      </c>
      <c r="F2069" s="141">
        <f t="shared" si="32"/>
        <v>0</v>
      </c>
      <c r="G2069" s="142">
        <f>VLOOKUP(C2069,'[10]Estructuras de Acero y Concreto'!$C$1:$L$65536,7,0)</f>
        <v>10700.983014825702</v>
      </c>
      <c r="J2069" s="111">
        <f>VLOOKUP(C2069,'[10]Estructuras de Acero y Concreto'!$C$1:$L$65536,10,0)</f>
        <v>2689</v>
      </c>
      <c r="M2069" s="118"/>
      <c r="N2069" s="118"/>
      <c r="O2069" s="118"/>
      <c r="P2069" s="118"/>
      <c r="Q2069" s="118"/>
      <c r="R2069" s="118"/>
    </row>
    <row r="2070" spans="1:18" x14ac:dyDescent="0.2">
      <c r="A2070" s="114"/>
      <c r="B2070" s="139">
        <f t="shared" si="33"/>
        <v>46</v>
      </c>
      <c r="C2070" s="151" t="s">
        <v>7121</v>
      </c>
      <c r="D2070" s="115" t="str">
        <f>VLOOKUP(C2070,[9]Resumen!$C$1:$J$65536,8,0)</f>
        <v>1 Poste autosoportable de acero (26/6200) de suspensión (25°) Tipo SCU21-26</v>
      </c>
      <c r="E2070" s="140" t="s">
        <v>5072</v>
      </c>
      <c r="F2070" s="141">
        <f t="shared" si="32"/>
        <v>0</v>
      </c>
      <c r="G2070" s="142">
        <f>VLOOKUP(C2070,'[10]Estructuras de Acero y Concreto'!$C$1:$L$65536,7,0)</f>
        <v>23121.127302393954</v>
      </c>
      <c r="J2070" s="111">
        <f>VLOOKUP(C2070,'[10]Estructuras de Acero y Concreto'!$C$1:$L$65536,10,0)</f>
        <v>5810</v>
      </c>
      <c r="M2070" s="118"/>
      <c r="N2070" s="118"/>
      <c r="O2070" s="118"/>
      <c r="P2070" s="118"/>
      <c r="Q2070" s="118"/>
      <c r="R2070" s="118"/>
    </row>
    <row r="2071" spans="1:18" x14ac:dyDescent="0.2">
      <c r="A2071" s="114"/>
      <c r="B2071" s="139">
        <f t="shared" si="33"/>
        <v>47</v>
      </c>
      <c r="C2071" s="151" t="s">
        <v>7122</v>
      </c>
      <c r="D2071" s="115" t="str">
        <f>VLOOKUP(C2071,[9]Resumen!$C$1:$J$65536,8,0)</f>
        <v>2 Postes autosoportables de acero (26/6150) de ángulo medio (50°) Tipo ACU2-26</v>
      </c>
      <c r="E2071" s="140" t="s">
        <v>5072</v>
      </c>
      <c r="F2071" s="141">
        <f t="shared" si="32"/>
        <v>0</v>
      </c>
      <c r="G2071" s="142">
        <f>VLOOKUP(C2071,'[10]Estructuras de Acero y Concreto'!$C$1:$L$65536,7,0)</f>
        <v>46003.482205795881</v>
      </c>
      <c r="J2071" s="111">
        <f>VLOOKUP(C2071,'[10]Estructuras de Acero y Concreto'!$C$1:$L$65536,10,0)</f>
        <v>11560</v>
      </c>
      <c r="M2071" s="118"/>
      <c r="N2071" s="118"/>
      <c r="O2071" s="118"/>
      <c r="P2071" s="118"/>
      <c r="Q2071" s="118"/>
      <c r="R2071" s="118"/>
    </row>
    <row r="2072" spans="1:18" x14ac:dyDescent="0.2">
      <c r="A2072" s="114"/>
      <c r="B2072" s="139">
        <f t="shared" si="33"/>
        <v>48</v>
      </c>
      <c r="C2072" s="151" t="s">
        <v>7123</v>
      </c>
      <c r="D2072" s="115" t="str">
        <f>VLOOKUP(C2072,[9]Resumen!$C$1:$J$65536,8,0)</f>
        <v>2 Postes autosoportables de acero (26/9800) de ángulo mayor y terminal (90°) Tipo ATCU2-26</v>
      </c>
      <c r="E2072" s="140" t="s">
        <v>5072</v>
      </c>
      <c r="F2072" s="141">
        <f t="shared" si="32"/>
        <v>0</v>
      </c>
      <c r="G2072" s="142">
        <f>VLOOKUP(C2072,'[10]Estructuras de Acero y Concreto'!$C$1:$L$65536,7,0)</f>
        <v>62271.841657118865</v>
      </c>
      <c r="J2072" s="111">
        <f>VLOOKUP(C2072,'[10]Estructuras de Acero y Concreto'!$C$1:$L$65536,10,0)</f>
        <v>15648</v>
      </c>
      <c r="M2072" s="118"/>
      <c r="N2072" s="118"/>
      <c r="O2072" s="118"/>
      <c r="P2072" s="118"/>
      <c r="Q2072" s="118"/>
      <c r="R2072" s="118"/>
    </row>
    <row r="2073" spans="1:18" x14ac:dyDescent="0.2">
      <c r="A2073" s="114"/>
      <c r="B2073" s="139">
        <f t="shared" si="33"/>
        <v>49</v>
      </c>
      <c r="C2073" s="151" t="s">
        <v>7124</v>
      </c>
      <c r="D2073" s="115" t="str">
        <f>VLOOKUP(C2073,[9]Resumen!$C$1:$J$65536,8,0)</f>
        <v>1 Poste autosoportable de acero (29/1800) de suspensión (2°) Tipo SCU2-29</v>
      </c>
      <c r="E2073" s="140" t="s">
        <v>5072</v>
      </c>
      <c r="F2073" s="141">
        <f t="shared" si="32"/>
        <v>0</v>
      </c>
      <c r="G2073" s="142">
        <f>VLOOKUP(C2073,'[10]Estructuras de Acero y Concreto'!$C$1:$L$65536,7,0)</f>
        <v>11552.604571230577</v>
      </c>
      <c r="J2073" s="111">
        <f>VLOOKUP(C2073,'[10]Estructuras de Acero y Concreto'!$C$1:$L$65536,10,0)</f>
        <v>2903</v>
      </c>
      <c r="M2073" s="118"/>
      <c r="N2073" s="118"/>
      <c r="O2073" s="118"/>
      <c r="P2073" s="118"/>
      <c r="Q2073" s="118"/>
      <c r="R2073" s="118"/>
    </row>
    <row r="2074" spans="1:18" x14ac:dyDescent="0.2">
      <c r="A2074" s="114"/>
      <c r="B2074" s="139">
        <f t="shared" si="33"/>
        <v>50</v>
      </c>
      <c r="C2074" s="151" t="s">
        <v>7125</v>
      </c>
      <c r="D2074" s="115" t="str">
        <f>VLOOKUP(C2074,[9]Resumen!$C$1:$J$65536,8,0)</f>
        <v>1 Poste autosoportable de acero (26/7300) de suspensión (25°) Tipo SCU21-26</v>
      </c>
      <c r="E2074" s="140" t="s">
        <v>5072</v>
      </c>
      <c r="F2074" s="141">
        <f t="shared" si="32"/>
        <v>0</v>
      </c>
      <c r="G2074" s="142">
        <f>VLOOKUP(C2074,'[10]Estructuras de Acero y Concreto'!$C$1:$L$65536,7,0)</f>
        <v>25711.807831457372</v>
      </c>
      <c r="J2074" s="111">
        <f>VLOOKUP(C2074,'[10]Estructuras de Acero y Concreto'!$C$1:$L$65536,10,0)</f>
        <v>6461</v>
      </c>
      <c r="M2074" s="118"/>
      <c r="N2074" s="118"/>
      <c r="O2074" s="118"/>
      <c r="P2074" s="118"/>
      <c r="Q2074" s="118"/>
      <c r="R2074" s="118"/>
    </row>
    <row r="2075" spans="1:18" x14ac:dyDescent="0.2">
      <c r="A2075" s="114"/>
      <c r="B2075" s="139">
        <f t="shared" si="33"/>
        <v>51</v>
      </c>
      <c r="C2075" s="151" t="s">
        <v>7126</v>
      </c>
      <c r="D2075" s="115" t="str">
        <f>VLOOKUP(C2075,[9]Resumen!$C$1:$J$65536,8,0)</f>
        <v>2 Postes autosoportables de acero (26/7150) de ángulo medio (50°) Tipo ACU2-26</v>
      </c>
      <c r="E2075" s="140" t="s">
        <v>5072</v>
      </c>
      <c r="F2075" s="141">
        <f t="shared" si="32"/>
        <v>0</v>
      </c>
      <c r="G2075" s="142">
        <f>VLOOKUP(C2075,'[10]Estructuras de Acero y Concreto'!$C$1:$L$65536,7,0)</f>
        <v>50739.134785804286</v>
      </c>
      <c r="J2075" s="111">
        <f>VLOOKUP(C2075,'[10]Estructuras de Acero y Concreto'!$C$1:$L$65536,10,0)</f>
        <v>12750</v>
      </c>
      <c r="M2075" s="118"/>
      <c r="N2075" s="118"/>
      <c r="O2075" s="118"/>
      <c r="P2075" s="118"/>
      <c r="Q2075" s="118"/>
      <c r="R2075" s="118"/>
    </row>
    <row r="2076" spans="1:18" x14ac:dyDescent="0.2">
      <c r="A2076" s="114"/>
      <c r="B2076" s="139">
        <f t="shared" si="33"/>
        <v>52</v>
      </c>
      <c r="C2076" s="151" t="s">
        <v>7127</v>
      </c>
      <c r="D2076" s="115" t="str">
        <f>VLOOKUP(C2076,[9]Resumen!$C$1:$J$65536,8,0)</f>
        <v>2 Postes autosoportables de acero (26/1150) de ángulo mayor y terminal (90°) Tipo ATCU2-26</v>
      </c>
      <c r="E2076" s="140" t="s">
        <v>5072</v>
      </c>
      <c r="F2076" s="141">
        <f t="shared" si="32"/>
        <v>0</v>
      </c>
      <c r="G2076" s="142">
        <f>VLOOKUP(C2076,'[10]Estructuras de Acero y Concreto'!$C$1:$L$65536,7,0)</f>
        <v>69100.732268290623</v>
      </c>
      <c r="J2076" s="111">
        <f>VLOOKUP(C2076,'[10]Estructuras de Acero y Concreto'!$C$1:$L$65536,10,0)</f>
        <v>17364</v>
      </c>
      <c r="M2076" s="118"/>
      <c r="N2076" s="118"/>
      <c r="O2076" s="118"/>
      <c r="P2076" s="118"/>
      <c r="Q2076" s="118"/>
      <c r="R2076" s="118"/>
    </row>
    <row r="2077" spans="1:18" x14ac:dyDescent="0.2">
      <c r="A2077" s="114"/>
      <c r="B2077" s="139">
        <f t="shared" si="33"/>
        <v>53</v>
      </c>
      <c r="C2077" s="151" t="s">
        <v>7128</v>
      </c>
      <c r="D2077" s="115" t="str">
        <f>VLOOKUP(C2077,[9]Resumen!$C$1:$J$65536,8,0)</f>
        <v>1 Poste autosoportable de acero (29/2000) de suspensión (2°) Tipo SCU2-29</v>
      </c>
      <c r="E2077" s="140" t="s">
        <v>5072</v>
      </c>
      <c r="F2077" s="141">
        <f t="shared" si="32"/>
        <v>0</v>
      </c>
      <c r="G2077" s="142">
        <f>VLOOKUP(C2077,'[10]Estructuras de Acero y Concreto'!$C$1:$L$65536,7,0)</f>
        <v>12368.410267786645</v>
      </c>
      <c r="J2077" s="111">
        <f>VLOOKUP(C2077,'[10]Estructuras de Acero y Concreto'!$C$1:$L$65536,10,0)</f>
        <v>3108</v>
      </c>
      <c r="M2077" s="118"/>
      <c r="N2077" s="118"/>
      <c r="O2077" s="118"/>
      <c r="P2077" s="118"/>
      <c r="Q2077" s="118"/>
      <c r="R2077" s="118"/>
    </row>
    <row r="2078" spans="1:18" x14ac:dyDescent="0.2">
      <c r="A2078" s="114"/>
      <c r="B2078" s="139">
        <f t="shared" si="33"/>
        <v>54</v>
      </c>
      <c r="C2078" s="151" t="s">
        <v>7129</v>
      </c>
      <c r="D2078" s="115" t="str">
        <f>VLOOKUP(C2078,[9]Resumen!$C$1:$J$65536,8,0)</f>
        <v>1 Poste autosoportable de acero (26/8300) de suspensión (25°) Tipo SCU21-26</v>
      </c>
      <c r="E2078" s="140" t="s">
        <v>5072</v>
      </c>
      <c r="F2078" s="141">
        <f t="shared" si="32"/>
        <v>0</v>
      </c>
      <c r="G2078" s="142">
        <f>VLOOKUP(C2078,'[10]Estructuras de Acero y Concreto'!$C$1:$L$65536,7,0)</f>
        <v>27948.309302015958</v>
      </c>
      <c r="J2078" s="111">
        <f>VLOOKUP(C2078,'[10]Estructuras de Acero y Concreto'!$C$1:$L$65536,10,0)</f>
        <v>7023</v>
      </c>
      <c r="M2078" s="118"/>
      <c r="N2078" s="118"/>
      <c r="O2078" s="118"/>
      <c r="P2078" s="118"/>
      <c r="Q2078" s="118"/>
      <c r="R2078" s="118"/>
    </row>
    <row r="2079" spans="1:18" x14ac:dyDescent="0.2">
      <c r="A2079" s="114"/>
      <c r="B2079" s="139">
        <f t="shared" si="33"/>
        <v>55</v>
      </c>
      <c r="C2079" s="151" t="s">
        <v>7130</v>
      </c>
      <c r="D2079" s="115" t="str">
        <f>VLOOKUP(C2079,[9]Resumen!$C$1:$J$65536,8,0)</f>
        <v>2 Postes autosoportables de acero (26/8150) de ángulo medio (50°) Tipo ACU2-26</v>
      </c>
      <c r="E2079" s="140" t="s">
        <v>5072</v>
      </c>
      <c r="F2079" s="141">
        <f t="shared" si="32"/>
        <v>0</v>
      </c>
      <c r="G2079" s="142">
        <f>VLOOKUP(C2079,'[10]Estructuras de Acero y Concreto'!$C$1:$L$65536,7,0)</f>
        <v>55243.974046787065</v>
      </c>
      <c r="J2079" s="111">
        <f>VLOOKUP(C2079,'[10]Estructuras de Acero y Concreto'!$C$1:$L$65536,10,0)</f>
        <v>13882</v>
      </c>
      <c r="M2079" s="118"/>
      <c r="N2079" s="118"/>
      <c r="O2079" s="118"/>
      <c r="P2079" s="118"/>
      <c r="Q2079" s="118"/>
      <c r="R2079" s="118"/>
    </row>
    <row r="2080" spans="1:18" x14ac:dyDescent="0.2">
      <c r="A2080" s="114"/>
      <c r="B2080" s="139">
        <f t="shared" si="33"/>
        <v>56</v>
      </c>
      <c r="C2080" s="151" t="s">
        <v>7131</v>
      </c>
      <c r="D2080" s="115" t="str">
        <f>VLOOKUP(C2080,[9]Resumen!$C$1:$J$65536,8,0)</f>
        <v>2 Postes autosoportables de acero (26/13050) de ángulo mayor y terminal (90°) Tipo ATCU2-26</v>
      </c>
      <c r="E2080" s="140" t="s">
        <v>5072</v>
      </c>
      <c r="F2080" s="141">
        <f t="shared" si="32"/>
        <v>0</v>
      </c>
      <c r="G2080" s="142">
        <f>VLOOKUP(C2080,'[10]Estructuras de Acero y Concreto'!$C$1:$L$65536,7,0)</f>
        <v>75014.328683326326</v>
      </c>
      <c r="J2080" s="111">
        <f>VLOOKUP(C2080,'[10]Estructuras de Acero y Concreto'!$C$1:$L$65536,10,0)</f>
        <v>18850</v>
      </c>
      <c r="M2080" s="118"/>
      <c r="N2080" s="118"/>
      <c r="O2080" s="118"/>
      <c r="P2080" s="118"/>
      <c r="Q2080" s="118"/>
      <c r="R2080" s="118"/>
    </row>
    <row r="2081" spans="1:18" x14ac:dyDescent="0.2">
      <c r="A2081" s="114"/>
      <c r="B2081" s="139">
        <f t="shared" si="33"/>
        <v>57</v>
      </c>
      <c r="C2081" s="151" t="s">
        <v>7132</v>
      </c>
      <c r="D2081" s="115" t="str">
        <f>VLOOKUP(C2081,[9]Resumen!$C$1:$J$65536,8,0)</f>
        <v>1 Poste autosoportable de acero (25/1000) de suspensión (2°) Tipo SCU1-25</v>
      </c>
      <c r="E2081" s="140" t="s">
        <v>5072</v>
      </c>
      <c r="F2081" s="141">
        <f t="shared" si="32"/>
        <v>0</v>
      </c>
      <c r="G2081" s="142">
        <f>VLOOKUP(C2081,'[10]Estructuras de Acero y Concreto'!$C$1:$L$65536,7,0)</f>
        <v>6789.0952113397734</v>
      </c>
      <c r="J2081" s="111">
        <f>VLOOKUP(C2081,'[10]Estructuras de Acero y Concreto'!$C$1:$L$65536,10,0)</f>
        <v>1706</v>
      </c>
      <c r="M2081" s="118"/>
      <c r="N2081" s="118"/>
      <c r="O2081" s="118"/>
      <c r="P2081" s="118"/>
      <c r="Q2081" s="118"/>
      <c r="R2081" s="118"/>
    </row>
    <row r="2082" spans="1:18" x14ac:dyDescent="0.2">
      <c r="A2082" s="114"/>
      <c r="B2082" s="139">
        <f t="shared" si="33"/>
        <v>58</v>
      </c>
      <c r="C2082" s="151" t="s">
        <v>7133</v>
      </c>
      <c r="D2082" s="115" t="str">
        <f>VLOOKUP(C2082,[9]Resumen!$C$1:$J$65536,8,0)</f>
        <v>1 Poste autosoportable de acero (25/4350) de suspensión (25°) Tipo SCU11-25</v>
      </c>
      <c r="E2082" s="140" t="s">
        <v>5072</v>
      </c>
      <c r="F2082" s="141">
        <f t="shared" si="32"/>
        <v>0</v>
      </c>
      <c r="G2082" s="142">
        <f>VLOOKUP(C2082,'[10]Estructuras de Acero y Concreto'!$C$1:$L$65536,7,0)</f>
        <v>17653.239365476689</v>
      </c>
      <c r="J2082" s="111">
        <f>VLOOKUP(C2082,'[10]Estructuras de Acero y Concreto'!$C$1:$L$65536,10,0)</f>
        <v>4436</v>
      </c>
      <c r="M2082" s="118"/>
      <c r="N2082" s="118"/>
      <c r="O2082" s="118"/>
      <c r="P2082" s="118"/>
      <c r="Q2082" s="118"/>
      <c r="R2082" s="118"/>
    </row>
    <row r="2083" spans="1:18" x14ac:dyDescent="0.2">
      <c r="A2083" s="114"/>
      <c r="B2083" s="139">
        <f t="shared" si="33"/>
        <v>59</v>
      </c>
      <c r="C2083" s="151" t="s">
        <v>7134</v>
      </c>
      <c r="D2083" s="115" t="str">
        <f>VLOOKUP(C2083,[9]Resumen!$C$1:$J$65536,8,0)</f>
        <v>1 Poste autosoportable de acero (25/7250) de ángulo medio (50°) Tipo ACU1-25</v>
      </c>
      <c r="E2083" s="140" t="s">
        <v>5072</v>
      </c>
      <c r="F2083" s="141">
        <f t="shared" si="32"/>
        <v>0</v>
      </c>
      <c r="G2083" s="142">
        <f>VLOOKUP(C2083,'[10]Estructuras de Acero y Concreto'!$C$1:$L$65536,7,0)</f>
        <v>24605.49571612768</v>
      </c>
      <c r="J2083" s="111">
        <f>VLOOKUP(C2083,'[10]Estructuras de Acero y Concreto'!$C$1:$L$65536,10,0)</f>
        <v>6183</v>
      </c>
      <c r="M2083" s="118"/>
      <c r="N2083" s="118"/>
      <c r="O2083" s="118"/>
      <c r="P2083" s="118"/>
      <c r="Q2083" s="118"/>
      <c r="R2083" s="118"/>
    </row>
    <row r="2084" spans="1:18" x14ac:dyDescent="0.2">
      <c r="A2084" s="114"/>
      <c r="B2084" s="139">
        <f t="shared" si="33"/>
        <v>60</v>
      </c>
      <c r="C2084" s="151" t="s">
        <v>7135</v>
      </c>
      <c r="D2084" s="115" t="str">
        <f>VLOOKUP(C2084,[9]Resumen!$C$1:$J$65536,8,0)</f>
        <v>1 Poste autosoportable de acero (23/1140) de ángulo mayor y terminal (90°) Tipo ACTU1-23</v>
      </c>
      <c r="E2084" s="140" t="s">
        <v>5072</v>
      </c>
      <c r="F2084" s="141">
        <f t="shared" si="32"/>
        <v>0</v>
      </c>
      <c r="G2084" s="142">
        <f>VLOOKUP(C2084,'[10]Estructuras de Acero y Concreto'!$C$1:$L$65536,7,0)</f>
        <v>30363.890071818565</v>
      </c>
      <c r="J2084" s="111">
        <f>VLOOKUP(C2084,'[10]Estructuras de Acero y Concreto'!$C$1:$L$65536,10,0)</f>
        <v>7630</v>
      </c>
      <c r="M2084" s="118"/>
      <c r="N2084" s="118"/>
      <c r="O2084" s="118"/>
      <c r="P2084" s="118"/>
      <c r="Q2084" s="118"/>
      <c r="R2084" s="118"/>
    </row>
    <row r="2085" spans="1:18" x14ac:dyDescent="0.2">
      <c r="A2085" s="114"/>
      <c r="B2085" s="139">
        <f t="shared" si="33"/>
        <v>61</v>
      </c>
      <c r="C2085" s="151" t="s">
        <v>7136</v>
      </c>
      <c r="D2085" s="115" t="str">
        <f>VLOOKUP(C2085,[9]Resumen!$C$1:$J$65536,8,0)</f>
        <v>1 Poste autosoportable de acero (25/1100) de suspensión (2°) Tipo SCU1-25</v>
      </c>
      <c r="E2085" s="140" t="s">
        <v>5072</v>
      </c>
      <c r="F2085" s="141">
        <f t="shared" si="32"/>
        <v>0</v>
      </c>
      <c r="G2085" s="142">
        <f>VLOOKUP(C2085,'[10]Estructuras de Acero y Concreto'!$C$1:$L$65536,7,0)</f>
        <v>7222.8650695086098</v>
      </c>
      <c r="J2085" s="111">
        <f>VLOOKUP(C2085,'[10]Estructuras de Acero y Concreto'!$C$1:$L$65536,10,0)</f>
        <v>1815</v>
      </c>
      <c r="M2085" s="118"/>
      <c r="N2085" s="118"/>
      <c r="O2085" s="118"/>
      <c r="P2085" s="118"/>
      <c r="Q2085" s="118"/>
      <c r="R2085" s="118"/>
    </row>
    <row r="2086" spans="1:18" x14ac:dyDescent="0.2">
      <c r="A2086" s="114"/>
      <c r="B2086" s="139">
        <f t="shared" si="33"/>
        <v>62</v>
      </c>
      <c r="C2086" s="151" t="s">
        <v>7137</v>
      </c>
      <c r="D2086" s="115" t="str">
        <f>VLOOKUP(C2086,[9]Resumen!$C$1:$J$65536,8,0)</f>
        <v>1 Poste autosoportable de acero (25/5050) de suspensión (25°) Tipo SCU11-25</v>
      </c>
      <c r="E2086" s="140" t="s">
        <v>5072</v>
      </c>
      <c r="F2086" s="141">
        <f t="shared" si="32"/>
        <v>0</v>
      </c>
      <c r="G2086" s="142">
        <f>VLOOKUP(C2086,'[10]Estructuras de Acero y Concreto'!$C$1:$L$65536,7,0)</f>
        <v>19451.99143788324</v>
      </c>
      <c r="J2086" s="111">
        <f>VLOOKUP(C2086,'[10]Estructuras de Acero y Concreto'!$C$1:$L$65536,10,0)</f>
        <v>4888</v>
      </c>
      <c r="M2086" s="118"/>
      <c r="N2086" s="118"/>
      <c r="O2086" s="118"/>
      <c r="P2086" s="118"/>
      <c r="Q2086" s="118"/>
      <c r="R2086" s="118"/>
    </row>
    <row r="2087" spans="1:18" x14ac:dyDescent="0.2">
      <c r="A2087" s="114"/>
      <c r="B2087" s="139">
        <f t="shared" si="33"/>
        <v>63</v>
      </c>
      <c r="C2087" s="151" t="s">
        <v>7138</v>
      </c>
      <c r="D2087" s="115" t="str">
        <f>VLOOKUP(C2087,[9]Resumen!$C$1:$J$65536,8,0)</f>
        <v>1 Poste autosoportable de acero (25/8500) de ángulo medio (50°) Tipo ACU1-25</v>
      </c>
      <c r="E2087" s="140" t="s">
        <v>5072</v>
      </c>
      <c r="F2087" s="141">
        <f t="shared" si="32"/>
        <v>0</v>
      </c>
      <c r="G2087" s="142">
        <f>VLOOKUP(C2087,'[10]Estructuras de Acero y Concreto'!$C$1:$L$65536,7,0)</f>
        <v>27287.705664804704</v>
      </c>
      <c r="J2087" s="111">
        <f>VLOOKUP(C2087,'[10]Estructuras de Acero y Concreto'!$C$1:$L$65536,10,0)</f>
        <v>6857</v>
      </c>
      <c r="M2087" s="118"/>
      <c r="N2087" s="118"/>
      <c r="O2087" s="118"/>
      <c r="P2087" s="118"/>
      <c r="Q2087" s="118"/>
      <c r="R2087" s="118"/>
    </row>
    <row r="2088" spans="1:18" x14ac:dyDescent="0.2">
      <c r="A2088" s="114"/>
      <c r="B2088" s="139">
        <f t="shared" si="33"/>
        <v>64</v>
      </c>
      <c r="C2088" s="151" t="s">
        <v>7139</v>
      </c>
      <c r="D2088" s="115" t="str">
        <f>VLOOKUP(C2088,[9]Resumen!$C$1:$J$65536,8,0)</f>
        <v>1 Poste autosoportable de acero (23/1340) de ángulo mayor y terminal (90°) Tipo ACTU1-23</v>
      </c>
      <c r="E2088" s="140" t="s">
        <v>5072</v>
      </c>
      <c r="F2088" s="141">
        <f t="shared" si="32"/>
        <v>0</v>
      </c>
      <c r="G2088" s="142">
        <f>VLOOKUP(C2088,'[10]Estructuras de Acero y Concreto'!$C$1:$L$65536,7,0)</f>
        <v>33726.601357622851</v>
      </c>
      <c r="J2088" s="111">
        <f>VLOOKUP(C2088,'[10]Estructuras de Acero y Concreto'!$C$1:$L$65536,10,0)</f>
        <v>8475</v>
      </c>
      <c r="M2088" s="118"/>
      <c r="N2088" s="118"/>
      <c r="O2088" s="118"/>
      <c r="P2088" s="118"/>
      <c r="Q2088" s="118"/>
      <c r="R2088" s="118"/>
    </row>
    <row r="2089" spans="1:18" x14ac:dyDescent="0.2">
      <c r="A2089" s="114"/>
      <c r="B2089" s="139">
        <f t="shared" si="33"/>
        <v>65</v>
      </c>
      <c r="C2089" s="151" t="s">
        <v>7140</v>
      </c>
      <c r="D2089" s="115" t="str">
        <f>VLOOKUP(C2089,[9]Resumen!$C$1:$J$65536,8,0)</f>
        <v>1 Poste autosoportable de acero (25/1200) de suspensión (2°) Tipo SCU1-25</v>
      </c>
      <c r="E2089" s="140" t="s">
        <v>5072</v>
      </c>
      <c r="F2089" s="141">
        <f t="shared" ref="F2089:F2152" si="34">IF(MID(C2089,1,2)="EA",0,1)</f>
        <v>0</v>
      </c>
      <c r="G2089" s="142">
        <f>VLOOKUP(C2089,'[10]Estructuras de Acero y Concreto'!$C$1:$L$65536,7,0)</f>
        <v>7644.6963077278451</v>
      </c>
      <c r="J2089" s="111">
        <f>VLOOKUP(C2089,'[10]Estructuras de Acero y Concreto'!$C$1:$L$65536,10,0)</f>
        <v>1921</v>
      </c>
      <c r="M2089" s="118"/>
      <c r="N2089" s="118"/>
      <c r="O2089" s="118"/>
      <c r="P2089" s="118"/>
      <c r="Q2089" s="118"/>
      <c r="R2089" s="118"/>
    </row>
    <row r="2090" spans="1:18" x14ac:dyDescent="0.2">
      <c r="A2090" s="114"/>
      <c r="B2090" s="139">
        <f t="shared" si="33"/>
        <v>66</v>
      </c>
      <c r="C2090" s="151" t="s">
        <v>7141</v>
      </c>
      <c r="D2090" s="115" t="str">
        <f>VLOOKUP(C2090,[9]Resumen!$C$1:$J$65536,8,0)</f>
        <v>1 Poste autosoportable de acero (25/5700) de suspensión (25°) Tipo SCU11-25</v>
      </c>
      <c r="E2090" s="140" t="s">
        <v>5072</v>
      </c>
      <c r="F2090" s="141">
        <f t="shared" si="34"/>
        <v>0</v>
      </c>
      <c r="G2090" s="142">
        <f>VLOOKUP(C2090,'[10]Estructuras de Acero y Concreto'!$C$1:$L$65536,7,0)</f>
        <v>21043.807431163379</v>
      </c>
      <c r="J2090" s="111">
        <f>VLOOKUP(C2090,'[10]Estructuras de Acero y Concreto'!$C$1:$L$65536,10,0)</f>
        <v>5288</v>
      </c>
      <c r="M2090" s="118"/>
      <c r="N2090" s="118"/>
      <c r="O2090" s="118"/>
      <c r="P2090" s="118"/>
      <c r="Q2090" s="118"/>
      <c r="R2090" s="118"/>
    </row>
    <row r="2091" spans="1:18" x14ac:dyDescent="0.2">
      <c r="A2091" s="114"/>
      <c r="B2091" s="139">
        <f t="shared" ref="B2091:B2154" si="35">1+B2090</f>
        <v>67</v>
      </c>
      <c r="C2091" s="151" t="s">
        <v>7142</v>
      </c>
      <c r="D2091" s="115" t="str">
        <f>VLOOKUP(C2091,[9]Resumen!$C$1:$J$65536,8,0)</f>
        <v>1 Poste autosoportable de acero (25/9550) de ángulo medio (50°) Tipo ACU1-25</v>
      </c>
      <c r="E2091" s="140" t="s">
        <v>5072</v>
      </c>
      <c r="F2091" s="141">
        <f t="shared" si="34"/>
        <v>0</v>
      </c>
      <c r="G2091" s="142">
        <f>VLOOKUP(C2091,'[10]Estructuras de Acero y Concreto'!$C$1:$L$65536,7,0)</f>
        <v>29432.677715749684</v>
      </c>
      <c r="J2091" s="111">
        <f>VLOOKUP(C2091,'[10]Estructuras de Acero y Concreto'!$C$1:$L$65536,10,0)</f>
        <v>7396</v>
      </c>
      <c r="M2091" s="118"/>
      <c r="N2091" s="118"/>
      <c r="O2091" s="118"/>
      <c r="P2091" s="118"/>
      <c r="Q2091" s="118"/>
      <c r="R2091" s="118"/>
    </row>
    <row r="2092" spans="1:18" x14ac:dyDescent="0.2">
      <c r="A2092" s="114"/>
      <c r="B2092" s="139">
        <f t="shared" si="35"/>
        <v>68</v>
      </c>
      <c r="C2092" s="151" t="s">
        <v>7143</v>
      </c>
      <c r="D2092" s="115" t="str">
        <f>VLOOKUP(C2092,[9]Resumen!$C$1:$J$65536,8,0)</f>
        <v>1 Poste autosoportable de acero (23/1515) de ángulo mayor y terminal (90°) Tipo ACTU1-23</v>
      </c>
      <c r="E2092" s="140" t="s">
        <v>5072</v>
      </c>
      <c r="F2092" s="141">
        <f t="shared" si="34"/>
        <v>0</v>
      </c>
      <c r="G2092" s="142">
        <f>VLOOKUP(C2092,'[10]Estructuras de Acero y Concreto'!$C$1:$L$65536,7,0)</f>
        <v>36528.197505795892</v>
      </c>
      <c r="J2092" s="111">
        <f>VLOOKUP(C2092,'[10]Estructuras de Acero y Concreto'!$C$1:$L$65536,10,0)</f>
        <v>9179</v>
      </c>
      <c r="M2092" s="118"/>
      <c r="N2092" s="118"/>
      <c r="O2092" s="118"/>
      <c r="P2092" s="118"/>
      <c r="Q2092" s="118"/>
      <c r="R2092" s="118"/>
    </row>
    <row r="2093" spans="1:18" x14ac:dyDescent="0.2">
      <c r="A2093" s="114"/>
      <c r="B2093" s="139">
        <f t="shared" si="35"/>
        <v>69</v>
      </c>
      <c r="C2093" s="151" t="s">
        <v>7144</v>
      </c>
      <c r="D2093" s="115" t="str">
        <f>VLOOKUP(C2093,[9]Resumen!$C$1:$J$65536,8,0)</f>
        <v>1 Poste autosoportable de acero (29/1650) de suspensión (2°) Tipo SCU2-29</v>
      </c>
      <c r="E2093" s="140" t="s">
        <v>5072</v>
      </c>
      <c r="F2093" s="141">
        <f t="shared" si="34"/>
        <v>0</v>
      </c>
      <c r="G2093" s="142">
        <f>VLOOKUP(C2093,'[10]Estructuras de Acero y Concreto'!$C$1:$L$65536,7,0)</f>
        <v>10915.878173918521</v>
      </c>
      <c r="J2093" s="111">
        <f>VLOOKUP(C2093,'[10]Estructuras de Acero y Concreto'!$C$1:$L$65536,10,0)</f>
        <v>2743</v>
      </c>
      <c r="M2093" s="118"/>
      <c r="N2093" s="118"/>
      <c r="O2093" s="118"/>
      <c r="P2093" s="118"/>
      <c r="Q2093" s="118"/>
      <c r="R2093" s="118"/>
    </row>
    <row r="2094" spans="1:18" x14ac:dyDescent="0.2">
      <c r="A2094" s="114"/>
      <c r="B2094" s="139">
        <f t="shared" si="35"/>
        <v>70</v>
      </c>
      <c r="C2094" s="151" t="s">
        <v>7145</v>
      </c>
      <c r="D2094" s="115" t="str">
        <f>VLOOKUP(C2094,[9]Resumen!$C$1:$J$65536,8,0)</f>
        <v>1 Poste autosoportable de acero (26/7250) de suspensión (25°) Tipo SCU21-26</v>
      </c>
      <c r="E2094" s="140" t="s">
        <v>5072</v>
      </c>
      <c r="F2094" s="141">
        <f t="shared" si="34"/>
        <v>0</v>
      </c>
      <c r="G2094" s="142">
        <f>VLOOKUP(C2094,'[10]Estructuras de Acero y Concreto'!$C$1:$L$65536,7,0)</f>
        <v>25596.401171944563</v>
      </c>
      <c r="J2094" s="111">
        <f>VLOOKUP(C2094,'[10]Estructuras de Acero y Concreto'!$C$1:$L$65536,10,0)</f>
        <v>6432</v>
      </c>
      <c r="M2094" s="118"/>
      <c r="N2094" s="118"/>
      <c r="O2094" s="118"/>
      <c r="P2094" s="118"/>
      <c r="Q2094" s="118"/>
      <c r="R2094" s="118"/>
    </row>
    <row r="2095" spans="1:18" x14ac:dyDescent="0.2">
      <c r="A2095" s="114"/>
      <c r="B2095" s="139">
        <f t="shared" si="35"/>
        <v>71</v>
      </c>
      <c r="C2095" s="151" t="s">
        <v>7146</v>
      </c>
      <c r="D2095" s="115" t="str">
        <f>VLOOKUP(C2095,[9]Resumen!$C$1:$J$65536,8,0)</f>
        <v>2 Postes autosoportables de acero (26/7350) de ángulo medio (50°) Tipo ACU2-26</v>
      </c>
      <c r="E2095" s="140" t="s">
        <v>5072</v>
      </c>
      <c r="F2095" s="141">
        <f t="shared" si="34"/>
        <v>0</v>
      </c>
      <c r="G2095" s="142">
        <f>VLOOKUP(C2095,'[10]Estructuras de Acero y Concreto'!$C$1:$L$65536,7,0)</f>
        <v>51654.428981940364</v>
      </c>
      <c r="J2095" s="111">
        <f>VLOOKUP(C2095,'[10]Estructuras de Acero y Concreto'!$C$1:$L$65536,10,0)</f>
        <v>12980</v>
      </c>
      <c r="M2095" s="118"/>
      <c r="N2095" s="118"/>
      <c r="O2095" s="118"/>
      <c r="P2095" s="118"/>
      <c r="Q2095" s="118"/>
      <c r="R2095" s="118"/>
    </row>
    <row r="2096" spans="1:18" x14ac:dyDescent="0.2">
      <c r="A2096" s="114"/>
      <c r="B2096" s="139">
        <f t="shared" si="35"/>
        <v>72</v>
      </c>
      <c r="C2096" s="151" t="s">
        <v>7147</v>
      </c>
      <c r="D2096" s="115" t="str">
        <f>VLOOKUP(C2096,[9]Resumen!$C$1:$J$65536,8,0)</f>
        <v>2 Postes autosoportables de acero (26/1180) de ángulo mayor y terminal (90°) Tipo ATCU2-26</v>
      </c>
      <c r="E2096" s="140" t="s">
        <v>5072</v>
      </c>
      <c r="F2096" s="141">
        <f t="shared" si="34"/>
        <v>0</v>
      </c>
      <c r="G2096" s="142">
        <f>VLOOKUP(C2096,'[10]Estructuras de Acero y Concreto'!$C$1:$L$65536,7,0)</f>
        <v>70262.757943385135</v>
      </c>
      <c r="J2096" s="111">
        <f>VLOOKUP(C2096,'[10]Estructuras de Acero y Concreto'!$C$1:$L$65536,10,0)</f>
        <v>17656</v>
      </c>
      <c r="M2096" s="118"/>
      <c r="N2096" s="118"/>
      <c r="O2096" s="118"/>
      <c r="P2096" s="118"/>
      <c r="Q2096" s="118"/>
      <c r="R2096" s="118"/>
    </row>
    <row r="2097" spans="1:18" x14ac:dyDescent="0.2">
      <c r="A2097" s="114"/>
      <c r="B2097" s="139">
        <f t="shared" si="35"/>
        <v>73</v>
      </c>
      <c r="C2097" s="151" t="s">
        <v>7148</v>
      </c>
      <c r="D2097" s="115" t="str">
        <f>VLOOKUP(C2097,[9]Resumen!$C$1:$J$65536,8,0)</f>
        <v>1 Poste autosoportable de acero (29/1850) de suspensión (2°) Tipo SCU2-29</v>
      </c>
      <c r="E2097" s="140" t="s">
        <v>5072</v>
      </c>
      <c r="F2097" s="141">
        <f t="shared" si="34"/>
        <v>0</v>
      </c>
      <c r="G2097" s="142">
        <f>VLOOKUP(C2097,'[10]Estructuras de Acero y Concreto'!$C$1:$L$65536,7,0)</f>
        <v>11759.540650356994</v>
      </c>
      <c r="J2097" s="111">
        <f>VLOOKUP(C2097,'[10]Estructuras de Acero y Concreto'!$C$1:$L$65536,10,0)</f>
        <v>2955</v>
      </c>
      <c r="M2097" s="118"/>
      <c r="N2097" s="118"/>
      <c r="O2097" s="118"/>
      <c r="P2097" s="118"/>
      <c r="Q2097" s="118"/>
      <c r="R2097" s="118"/>
    </row>
    <row r="2098" spans="1:18" x14ac:dyDescent="0.2">
      <c r="A2098" s="114"/>
      <c r="B2098" s="139">
        <f t="shared" si="35"/>
        <v>74</v>
      </c>
      <c r="C2098" s="151" t="s">
        <v>7149</v>
      </c>
      <c r="D2098" s="115" t="str">
        <f>VLOOKUP(C2098,[9]Resumen!$C$1:$J$65536,8,0)</f>
        <v>1 Poste autosoportable de acero (26/8550) de suspensión (25°) Tipo SCU21-26</v>
      </c>
      <c r="E2098" s="140" t="s">
        <v>5072</v>
      </c>
      <c r="F2098" s="141">
        <f t="shared" si="34"/>
        <v>0</v>
      </c>
      <c r="G2098" s="142">
        <f>VLOOKUP(C2098,'[10]Estructuras de Acero y Concreto'!$C$1:$L$65536,7,0)</f>
        <v>28493.506279714409</v>
      </c>
      <c r="J2098" s="111">
        <f>VLOOKUP(C2098,'[10]Estructuras de Acero y Concreto'!$C$1:$L$65536,10,0)</f>
        <v>7160</v>
      </c>
      <c r="M2098" s="118"/>
      <c r="N2098" s="118"/>
      <c r="O2098" s="118"/>
      <c r="P2098" s="118"/>
      <c r="Q2098" s="118"/>
      <c r="R2098" s="118"/>
    </row>
    <row r="2099" spans="1:18" x14ac:dyDescent="0.2">
      <c r="A2099" s="114"/>
      <c r="B2099" s="139">
        <f t="shared" si="35"/>
        <v>75</v>
      </c>
      <c r="C2099" s="151" t="s">
        <v>7150</v>
      </c>
      <c r="D2099" s="115" t="str">
        <f>VLOOKUP(C2099,[9]Resumen!$C$1:$J$65536,8,0)</f>
        <v>2 Postes autosoportables de acero (26/8550) de ángulo medio (50°) Tipo ACU2-26</v>
      </c>
      <c r="E2099" s="140" t="s">
        <v>5072</v>
      </c>
      <c r="F2099" s="141">
        <f t="shared" si="34"/>
        <v>0</v>
      </c>
      <c r="G2099" s="142">
        <f>VLOOKUP(C2099,'[10]Estructuras de Acero y Concreto'!$C$1:$L$65536,7,0)</f>
        <v>56987.012559428818</v>
      </c>
      <c r="J2099" s="111">
        <f>VLOOKUP(C2099,'[10]Estructuras de Acero y Concreto'!$C$1:$L$65536,10,0)</f>
        <v>14320</v>
      </c>
      <c r="M2099" s="118"/>
      <c r="N2099" s="118"/>
      <c r="O2099" s="118"/>
      <c r="P2099" s="118"/>
      <c r="Q2099" s="118"/>
      <c r="R2099" s="118"/>
    </row>
    <row r="2100" spans="1:18" x14ac:dyDescent="0.2">
      <c r="A2100" s="114"/>
      <c r="B2100" s="139">
        <f t="shared" si="35"/>
        <v>76</v>
      </c>
      <c r="C2100" s="151" t="s">
        <v>7151</v>
      </c>
      <c r="D2100" s="115" t="str">
        <f>VLOOKUP(C2100,[9]Resumen!$C$1:$J$65536,8,0)</f>
        <v>2 Postes autosoportables de acero (26/1385) de ángulo mayor y terminal (90°) Tipo ATCU2-26</v>
      </c>
      <c r="E2100" s="140" t="s">
        <v>5072</v>
      </c>
      <c r="F2100" s="141">
        <f t="shared" si="34"/>
        <v>0</v>
      </c>
      <c r="G2100" s="142">
        <f>VLOOKUP(C2100,'[10]Estructuras de Acero y Concreto'!$C$1:$L$65536,7,0)</f>
        <v>77975.106430827378</v>
      </c>
      <c r="J2100" s="111">
        <f>VLOOKUP(C2100,'[10]Estructuras de Acero y Concreto'!$C$1:$L$65536,10,0)</f>
        <v>19594</v>
      </c>
      <c r="M2100" s="118"/>
      <c r="N2100" s="118"/>
      <c r="O2100" s="118"/>
      <c r="P2100" s="118"/>
      <c r="Q2100" s="118"/>
      <c r="R2100" s="118"/>
    </row>
    <row r="2101" spans="1:18" x14ac:dyDescent="0.2">
      <c r="A2101" s="114"/>
      <c r="B2101" s="139">
        <f t="shared" si="35"/>
        <v>77</v>
      </c>
      <c r="C2101" s="151" t="s">
        <v>7152</v>
      </c>
      <c r="D2101" s="115" t="str">
        <f>VLOOKUP(C2101,[9]Resumen!$C$1:$J$65536,8,0)</f>
        <v>1 Poste autosoportable de acero (29/2000) de suspensión (2°) Tipo SCU2-29</v>
      </c>
      <c r="E2101" s="140" t="s">
        <v>5072</v>
      </c>
      <c r="F2101" s="141">
        <f t="shared" si="34"/>
        <v>0</v>
      </c>
      <c r="G2101" s="142">
        <f>VLOOKUP(C2101,'[10]Estructuras de Acero y Concreto'!$C$1:$L$65536,7,0)</f>
        <v>12368.410267786645</v>
      </c>
      <c r="J2101" s="111">
        <f>VLOOKUP(C2101,'[10]Estructuras de Acero y Concreto'!$C$1:$L$65536,10,0)</f>
        <v>3108</v>
      </c>
      <c r="M2101" s="118"/>
      <c r="N2101" s="118"/>
      <c r="O2101" s="118"/>
      <c r="P2101" s="118"/>
      <c r="Q2101" s="118"/>
      <c r="R2101" s="118"/>
    </row>
    <row r="2102" spans="1:18" x14ac:dyDescent="0.2">
      <c r="A2102" s="114"/>
      <c r="B2102" s="139">
        <f t="shared" si="35"/>
        <v>78</v>
      </c>
      <c r="C2102" s="151" t="s">
        <v>7153</v>
      </c>
      <c r="D2102" s="115" t="str">
        <f>VLOOKUP(C2102,[9]Resumen!$C$1:$J$65536,8,0)</f>
        <v>1 Poste autosoportable de acero (26/9800) de suspensión (25°) Tipo SCU21-26</v>
      </c>
      <c r="E2102" s="140" t="s">
        <v>5072</v>
      </c>
      <c r="F2102" s="141">
        <f t="shared" si="34"/>
        <v>0</v>
      </c>
      <c r="G2102" s="142">
        <f>VLOOKUP(C2102,'[10]Estructuras de Acero y Concreto'!$C$1:$L$65536,7,0)</f>
        <v>31135.920828559432</v>
      </c>
      <c r="J2102" s="111">
        <f>VLOOKUP(C2102,'[10]Estructuras de Acero y Concreto'!$C$1:$L$65536,10,0)</f>
        <v>7824</v>
      </c>
      <c r="M2102" s="118"/>
      <c r="N2102" s="118"/>
      <c r="O2102" s="118"/>
      <c r="P2102" s="118"/>
      <c r="Q2102" s="118"/>
      <c r="R2102" s="118"/>
    </row>
    <row r="2103" spans="1:18" x14ac:dyDescent="0.2">
      <c r="A2103" s="114"/>
      <c r="B2103" s="139">
        <f t="shared" si="35"/>
        <v>79</v>
      </c>
      <c r="C2103" s="151" t="s">
        <v>7154</v>
      </c>
      <c r="D2103" s="115" t="str">
        <f>VLOOKUP(C2103,[9]Resumen!$C$1:$J$65536,8,0)</f>
        <v>2 Postes autosoportables de acero (26/9750) de ángulo medio (50°) Tipo ACU2-26</v>
      </c>
      <c r="E2103" s="140" t="s">
        <v>5072</v>
      </c>
      <c r="F2103" s="141">
        <f t="shared" si="34"/>
        <v>0</v>
      </c>
      <c r="G2103" s="142">
        <f>VLOOKUP(C2103,'[10]Estructuras de Acero y Concreto'!$C$1:$L$65536,7,0)</f>
        <v>62064.905577992438</v>
      </c>
      <c r="J2103" s="111">
        <f>VLOOKUP(C2103,'[10]Estructuras de Acero y Concreto'!$C$1:$L$65536,10,0)</f>
        <v>15596</v>
      </c>
      <c r="M2103" s="118"/>
      <c r="N2103" s="118"/>
      <c r="O2103" s="118"/>
      <c r="P2103" s="118"/>
      <c r="Q2103" s="118"/>
      <c r="R2103" s="118"/>
    </row>
    <row r="2104" spans="1:18" x14ac:dyDescent="0.2">
      <c r="A2104" s="114"/>
      <c r="B2104" s="139">
        <f t="shared" si="35"/>
        <v>80</v>
      </c>
      <c r="C2104" s="151" t="s">
        <v>7155</v>
      </c>
      <c r="D2104" s="115" t="str">
        <f>VLOOKUP(C2104,[9]Resumen!$C$1:$J$65536,8,0)</f>
        <v>2 Postes autosoportables de acero (26/15800) de ángulo mayor y terminal (90°) Tipo ATCU2-26</v>
      </c>
      <c r="E2104" s="140" t="s">
        <v>5072</v>
      </c>
      <c r="F2104" s="141">
        <f t="shared" si="34"/>
        <v>0</v>
      </c>
      <c r="G2104" s="142">
        <f>VLOOKUP(C2104,'[10]Estructuras de Acero y Concreto'!$C$1:$L$65536,7,0)</f>
        <v>84947.260481394376</v>
      </c>
      <c r="J2104" s="111">
        <f>VLOOKUP(C2104,'[10]Estructuras de Acero y Concreto'!$C$1:$L$65536,10,0)</f>
        <v>21346</v>
      </c>
      <c r="M2104" s="118"/>
      <c r="N2104" s="118"/>
      <c r="O2104" s="118"/>
      <c r="P2104" s="118"/>
      <c r="Q2104" s="118"/>
      <c r="R2104" s="118"/>
    </row>
    <row r="2105" spans="1:18" x14ac:dyDescent="0.2">
      <c r="A2105" s="114"/>
      <c r="B2105" s="139">
        <f t="shared" si="35"/>
        <v>81</v>
      </c>
      <c r="C2105" s="151" t="s">
        <v>7156</v>
      </c>
      <c r="D2105" s="115" t="str">
        <f>VLOOKUP(C2105,[9]Resumen!$C$1:$J$65536,8,0)</f>
        <v>1 Poste autosoportable de acero (25/850) de suspensión (2°) Tipo SCU1-25</v>
      </c>
      <c r="E2105" s="140" t="s">
        <v>5072</v>
      </c>
      <c r="F2105" s="141">
        <f t="shared" si="34"/>
        <v>0</v>
      </c>
      <c r="G2105" s="142">
        <f>VLOOKUP(C2105,'[10]Estructuras de Acero y Concreto'!$C$1:$L$65536,7,0)</f>
        <v>6108.5938742125154</v>
      </c>
      <c r="J2105" s="111">
        <f>VLOOKUP(C2105,'[10]Estructuras de Acero y Concreto'!$C$1:$L$65536,10,0)</f>
        <v>1535</v>
      </c>
      <c r="M2105" s="118"/>
      <c r="N2105" s="118"/>
      <c r="O2105" s="118"/>
      <c r="P2105" s="118"/>
      <c r="Q2105" s="118"/>
      <c r="R2105" s="118"/>
    </row>
    <row r="2106" spans="1:18" x14ac:dyDescent="0.2">
      <c r="A2106" s="114"/>
      <c r="B2106" s="139">
        <f t="shared" si="35"/>
        <v>82</v>
      </c>
      <c r="C2106" s="151" t="s">
        <v>7157</v>
      </c>
      <c r="D2106" s="115" t="str">
        <f>VLOOKUP(C2106,[9]Resumen!$C$1:$J$65536,8,0)</f>
        <v>1 Poste autosoportable de acero (25/4050) de suspensión (25°) Tipo SCU11-25</v>
      </c>
      <c r="E2106" s="140" t="s">
        <v>5072</v>
      </c>
      <c r="F2106" s="141">
        <f t="shared" si="34"/>
        <v>0</v>
      </c>
      <c r="G2106" s="142">
        <f>VLOOKUP(C2106,'[10]Estructuras de Acero y Concreto'!$C$1:$L$65536,7,0)</f>
        <v>16853.351828853425</v>
      </c>
      <c r="J2106" s="111">
        <f>VLOOKUP(C2106,'[10]Estructuras de Acero y Concreto'!$C$1:$L$65536,10,0)</f>
        <v>4235</v>
      </c>
      <c r="M2106" s="118"/>
      <c r="N2106" s="118"/>
      <c r="O2106" s="118"/>
      <c r="P2106" s="118"/>
      <c r="Q2106" s="118"/>
      <c r="R2106" s="118"/>
    </row>
    <row r="2107" spans="1:18" x14ac:dyDescent="0.2">
      <c r="A2107" s="114"/>
      <c r="B2107" s="139">
        <f t="shared" si="35"/>
        <v>83</v>
      </c>
      <c r="C2107" s="151" t="s">
        <v>7158</v>
      </c>
      <c r="D2107" s="115" t="str">
        <f>VLOOKUP(C2107,[9]Resumen!$C$1:$J$65536,8,0)</f>
        <v>1 Poste autosoportable de acero (25/6850) de ángulo medio (50°) Tipo ACU1-25</v>
      </c>
      <c r="E2107" s="140" t="s">
        <v>5072</v>
      </c>
      <c r="F2107" s="141">
        <f t="shared" si="34"/>
        <v>0</v>
      </c>
      <c r="G2107" s="142">
        <f>VLOOKUP(C2107,'[10]Estructuras de Acero y Concreto'!$C$1:$L$65536,7,0)</f>
        <v>23714.078759890803</v>
      </c>
      <c r="J2107" s="111">
        <f>VLOOKUP(C2107,'[10]Estructuras de Acero y Concreto'!$C$1:$L$65536,10,0)</f>
        <v>5959</v>
      </c>
      <c r="M2107" s="118"/>
      <c r="N2107" s="118"/>
      <c r="O2107" s="118"/>
      <c r="P2107" s="118"/>
      <c r="Q2107" s="118"/>
      <c r="R2107" s="118"/>
    </row>
    <row r="2108" spans="1:18" x14ac:dyDescent="0.2">
      <c r="A2108" s="114"/>
      <c r="B2108" s="139">
        <f t="shared" si="35"/>
        <v>84</v>
      </c>
      <c r="C2108" s="151" t="s">
        <v>7159</v>
      </c>
      <c r="D2108" s="115" t="str">
        <f>VLOOKUP(C2108,[9]Resumen!$C$1:$J$65536,8,0)</f>
        <v>1 Poste autosoportable de acero (23/1085) de ángulo mayor y terminal (90°) Tipo ACTU1-23</v>
      </c>
      <c r="E2108" s="140" t="s">
        <v>5072</v>
      </c>
      <c r="F2108" s="141">
        <f t="shared" si="34"/>
        <v>0</v>
      </c>
      <c r="G2108" s="142">
        <f>VLOOKUP(C2108,'[10]Estructuras de Acero y Concreto'!$C$1:$L$65536,7,0)</f>
        <v>29404.820935867283</v>
      </c>
      <c r="J2108" s="111">
        <f>VLOOKUP(C2108,'[10]Estructuras de Acero y Concreto'!$C$1:$L$65536,10,0)</f>
        <v>7389</v>
      </c>
      <c r="M2108" s="118"/>
      <c r="N2108" s="118"/>
      <c r="O2108" s="118"/>
      <c r="P2108" s="118"/>
      <c r="Q2108" s="118"/>
      <c r="R2108" s="118"/>
    </row>
    <row r="2109" spans="1:18" x14ac:dyDescent="0.2">
      <c r="A2109" s="114"/>
      <c r="B2109" s="139">
        <f t="shared" si="35"/>
        <v>85</v>
      </c>
      <c r="C2109" s="151" t="s">
        <v>7160</v>
      </c>
      <c r="D2109" s="115" t="str">
        <f>VLOOKUP(C2109,[9]Resumen!$C$1:$J$65536,8,0)</f>
        <v>1 Poste autosoportable de acero (25/950) de suspensión (2°) Tipo SCU1-25</v>
      </c>
      <c r="E2109" s="140" t="s">
        <v>5072</v>
      </c>
      <c r="F2109" s="141">
        <f t="shared" si="34"/>
        <v>0</v>
      </c>
      <c r="G2109" s="142">
        <f>VLOOKUP(C2109,'[10]Estructuras de Acero y Concreto'!$C$1:$L$65536,7,0)</f>
        <v>6566.2409722805551</v>
      </c>
      <c r="J2109" s="111">
        <f>VLOOKUP(C2109,'[10]Estructuras de Acero y Concreto'!$C$1:$L$65536,10,0)</f>
        <v>1650</v>
      </c>
      <c r="M2109" s="118"/>
      <c r="N2109" s="118"/>
      <c r="O2109" s="118"/>
      <c r="P2109" s="118"/>
      <c r="Q2109" s="118"/>
      <c r="R2109" s="118"/>
    </row>
    <row r="2110" spans="1:18" x14ac:dyDescent="0.2">
      <c r="A2110" s="114"/>
      <c r="B2110" s="139">
        <f t="shared" si="35"/>
        <v>86</v>
      </c>
      <c r="C2110" s="151" t="s">
        <v>7161</v>
      </c>
      <c r="D2110" s="115" t="str">
        <f>VLOOKUP(C2110,[9]Resumen!$C$1:$J$65536,8,0)</f>
        <v>1 Poste autosoportable de acero (25/4750) de suspensión (25°) Tipo SCU11-25</v>
      </c>
      <c r="E2110" s="140" t="s">
        <v>5072</v>
      </c>
      <c r="F2110" s="141">
        <f t="shared" si="34"/>
        <v>0</v>
      </c>
      <c r="G2110" s="142">
        <f>VLOOKUP(C2110,'[10]Estructuras de Acero y Concreto'!$C$1:$L$65536,7,0)</f>
        <v>18691.89930109198</v>
      </c>
      <c r="J2110" s="111">
        <f>VLOOKUP(C2110,'[10]Estructuras de Acero y Concreto'!$C$1:$L$65536,10,0)</f>
        <v>4697</v>
      </c>
      <c r="M2110" s="118"/>
      <c r="N2110" s="118"/>
      <c r="O2110" s="118"/>
      <c r="P2110" s="118"/>
      <c r="Q2110" s="118"/>
      <c r="R2110" s="118"/>
    </row>
    <row r="2111" spans="1:18" x14ac:dyDescent="0.2">
      <c r="A2111" s="114"/>
      <c r="B2111" s="139">
        <f t="shared" si="35"/>
        <v>87</v>
      </c>
      <c r="C2111" s="151" t="s">
        <v>7162</v>
      </c>
      <c r="D2111" s="115" t="str">
        <f>VLOOKUP(C2111,[9]Resumen!$C$1:$J$65536,8,0)</f>
        <v>1 Poste autosoportable de acero (25/8100) de ángulo medio (50°) Tipo ACU1-25</v>
      </c>
      <c r="E2111" s="140" t="s">
        <v>5072</v>
      </c>
      <c r="F2111" s="141">
        <f t="shared" si="34"/>
        <v>0</v>
      </c>
      <c r="G2111" s="142">
        <f>VLOOKUP(C2111,'[10]Estructuras de Acero y Concreto'!$C$1:$L$65536,7,0)</f>
        <v>26444.043188366235</v>
      </c>
      <c r="J2111" s="111">
        <f>VLOOKUP(C2111,'[10]Estructuras de Acero y Concreto'!$C$1:$L$65536,10,0)</f>
        <v>6645</v>
      </c>
      <c r="M2111" s="118"/>
      <c r="N2111" s="118"/>
      <c r="O2111" s="118"/>
      <c r="P2111" s="118"/>
      <c r="Q2111" s="118"/>
      <c r="R2111" s="118"/>
    </row>
    <row r="2112" spans="1:18" x14ac:dyDescent="0.2">
      <c r="A2112" s="114"/>
      <c r="B2112" s="139">
        <f t="shared" si="35"/>
        <v>88</v>
      </c>
      <c r="C2112" s="151" t="s">
        <v>7163</v>
      </c>
      <c r="D2112" s="115" t="str">
        <f>VLOOKUP(C2112,[9]Resumen!$C$1:$J$65536,8,0)</f>
        <v>1 Poste autosoportable de acero (23/1285) de ángulo mayor y terminal (90°) Tipo ACTU1-23</v>
      </c>
      <c r="E2112" s="140" t="s">
        <v>5072</v>
      </c>
      <c r="F2112" s="141">
        <f t="shared" si="34"/>
        <v>0</v>
      </c>
      <c r="G2112" s="142">
        <f>VLOOKUP(C2112,'[10]Estructuras de Acero y Concreto'!$C$1:$L$65536,7,0)</f>
        <v>32823.245781436373</v>
      </c>
      <c r="J2112" s="111">
        <f>VLOOKUP(C2112,'[10]Estructuras de Acero y Concreto'!$C$1:$L$65536,10,0)</f>
        <v>8248</v>
      </c>
      <c r="M2112" s="118"/>
      <c r="N2112" s="118"/>
      <c r="O2112" s="118"/>
      <c r="P2112" s="118"/>
      <c r="Q2112" s="118"/>
      <c r="R2112" s="118"/>
    </row>
    <row r="2113" spans="1:18" x14ac:dyDescent="0.2">
      <c r="A2113" s="114"/>
      <c r="B2113" s="139">
        <f t="shared" si="35"/>
        <v>89</v>
      </c>
      <c r="C2113" s="151" t="s">
        <v>7164</v>
      </c>
      <c r="D2113" s="115" t="str">
        <f>VLOOKUP(C2113,[9]Resumen!$C$1:$J$65536,8,0)</f>
        <v>1 Poste autosoportable de acero (25/1000) de suspensión (2°) Tipo SCU1-25</v>
      </c>
      <c r="E2113" s="140" t="s">
        <v>5072</v>
      </c>
      <c r="F2113" s="141">
        <f t="shared" si="34"/>
        <v>0</v>
      </c>
      <c r="G2113" s="142">
        <f>VLOOKUP(C2113,'[10]Estructuras de Acero y Concreto'!$C$1:$L$65536,7,0)</f>
        <v>6789.0952113397734</v>
      </c>
      <c r="J2113" s="111">
        <f>VLOOKUP(C2113,'[10]Estructuras de Acero y Concreto'!$C$1:$L$65536,10,0)</f>
        <v>1706</v>
      </c>
      <c r="M2113" s="118"/>
      <c r="N2113" s="118"/>
      <c r="O2113" s="118"/>
      <c r="P2113" s="118"/>
      <c r="Q2113" s="118"/>
      <c r="R2113" s="118"/>
    </row>
    <row r="2114" spans="1:18" x14ac:dyDescent="0.2">
      <c r="A2114" s="114"/>
      <c r="B2114" s="139">
        <f t="shared" si="35"/>
        <v>90</v>
      </c>
      <c r="C2114" s="151" t="s">
        <v>7165</v>
      </c>
      <c r="D2114" s="115" t="str">
        <f>VLOOKUP(C2114,[9]Resumen!$C$1:$J$65536,8,0)</f>
        <v>1 Poste autosoportable de acero (25/5450) de suspensión (25°) Tipo SCU11-25</v>
      </c>
      <c r="E2114" s="140" t="s">
        <v>5072</v>
      </c>
      <c r="F2114" s="141">
        <f t="shared" si="34"/>
        <v>0</v>
      </c>
      <c r="G2114" s="142">
        <f>VLOOKUP(C2114,'[10]Estructuras de Acero y Concreto'!$C$1:$L$65536,7,0)</f>
        <v>20438.917353716926</v>
      </c>
      <c r="J2114" s="111">
        <f>VLOOKUP(C2114,'[10]Estructuras de Acero y Concreto'!$C$1:$L$65536,10,0)</f>
        <v>5136</v>
      </c>
      <c r="M2114" s="118"/>
      <c r="N2114" s="118"/>
      <c r="O2114" s="118"/>
      <c r="P2114" s="118"/>
      <c r="Q2114" s="118"/>
      <c r="R2114" s="118"/>
    </row>
    <row r="2115" spans="1:18" x14ac:dyDescent="0.2">
      <c r="A2115" s="114"/>
      <c r="B2115" s="139">
        <f t="shared" si="35"/>
        <v>91</v>
      </c>
      <c r="C2115" s="151" t="s">
        <v>7166</v>
      </c>
      <c r="D2115" s="115" t="str">
        <f>VLOOKUP(C2115,[9]Resumen!$C$1:$J$65536,8,0)</f>
        <v>1 Poste autosoportable de acero (25/9250) de ángulo medio (50°) Tipo ACU1-25</v>
      </c>
      <c r="E2115" s="140" t="s">
        <v>5072</v>
      </c>
      <c r="F2115" s="141">
        <f t="shared" si="34"/>
        <v>0</v>
      </c>
      <c r="G2115" s="142">
        <f>VLOOKUP(C2115,'[10]Estructuras de Acero y Concreto'!$C$1:$L$65536,7,0)</f>
        <v>28827.787638303234</v>
      </c>
      <c r="J2115" s="111">
        <f>VLOOKUP(C2115,'[10]Estructuras de Acero y Concreto'!$C$1:$L$65536,10,0)</f>
        <v>7244</v>
      </c>
      <c r="M2115" s="118"/>
      <c r="N2115" s="118"/>
      <c r="O2115" s="118"/>
      <c r="P2115" s="118"/>
      <c r="Q2115" s="118"/>
      <c r="R2115" s="118"/>
    </row>
    <row r="2116" spans="1:18" x14ac:dyDescent="0.2">
      <c r="A2116" s="114"/>
      <c r="B2116" s="139">
        <f t="shared" si="35"/>
        <v>92</v>
      </c>
      <c r="C2116" s="151" t="s">
        <v>7167</v>
      </c>
      <c r="D2116" s="115" t="str">
        <f>VLOOKUP(C2116,[9]Resumen!$C$1:$J$65536,8,0)</f>
        <v>1 Poste autosoportable de acero (23/1475) de ángulo mayor y terminal (90°) Tipo ACTU1-23</v>
      </c>
      <c r="E2116" s="140" t="s">
        <v>5072</v>
      </c>
      <c r="F2116" s="141">
        <f t="shared" si="34"/>
        <v>0</v>
      </c>
      <c r="G2116" s="142">
        <f>VLOOKUP(C2116,'[10]Estructuras de Acero y Concreto'!$C$1:$L$65536,7,0)</f>
        <v>35899.430188450235</v>
      </c>
      <c r="J2116" s="111">
        <f>VLOOKUP(C2116,'[10]Estructuras de Acero y Concreto'!$C$1:$L$65536,10,0)</f>
        <v>9021</v>
      </c>
      <c r="M2116" s="118"/>
      <c r="N2116" s="118"/>
      <c r="O2116" s="118"/>
      <c r="P2116" s="118"/>
      <c r="Q2116" s="118"/>
      <c r="R2116" s="118"/>
    </row>
    <row r="2117" spans="1:18" x14ac:dyDescent="0.2">
      <c r="A2117" s="114"/>
      <c r="B2117" s="139">
        <f t="shared" si="35"/>
        <v>93</v>
      </c>
      <c r="C2117" s="151" t="s">
        <v>7168</v>
      </c>
      <c r="D2117" s="115" t="str">
        <f>VLOOKUP(C2117,[9]Resumen!$C$1:$J$65536,8,0)</f>
        <v>1 Poste autosoportable de acero (29/1350) de suspensión (2°) Tipo SCU2-29</v>
      </c>
      <c r="E2117" s="140" t="s">
        <v>5072</v>
      </c>
      <c r="F2117" s="141">
        <f t="shared" si="34"/>
        <v>0</v>
      </c>
      <c r="G2117" s="142">
        <f>VLOOKUP(C2117,'[10]Estructuras de Acero y Concreto'!$C$1:$L$65536,7,0)</f>
        <v>9582.7322795464097</v>
      </c>
      <c r="J2117" s="111">
        <f>VLOOKUP(C2117,'[10]Estructuras de Acero y Concreto'!$C$1:$L$65536,10,0)</f>
        <v>2408</v>
      </c>
      <c r="M2117" s="118"/>
      <c r="N2117" s="118"/>
      <c r="O2117" s="118"/>
      <c r="P2117" s="118"/>
      <c r="Q2117" s="118"/>
      <c r="R2117" s="118"/>
    </row>
    <row r="2118" spans="1:18" x14ac:dyDescent="0.2">
      <c r="A2118" s="114"/>
      <c r="B2118" s="139">
        <f t="shared" si="35"/>
        <v>94</v>
      </c>
      <c r="C2118" s="151" t="s">
        <v>7169</v>
      </c>
      <c r="D2118" s="115" t="str">
        <f>VLOOKUP(C2118,[9]Resumen!$C$1:$J$65536,8,0)</f>
        <v>1 Poste autosoportable de acero (26/6750) de suspensión (25°) Tipo SCU21-26</v>
      </c>
      <c r="E2118" s="140" t="s">
        <v>5072</v>
      </c>
      <c r="F2118" s="141">
        <f t="shared" si="34"/>
        <v>0</v>
      </c>
      <c r="G2118" s="142">
        <f>VLOOKUP(C2118,'[10]Estructuras de Acero y Concreto'!$C$1:$L$65536,7,0)</f>
        <v>24434.375496850062</v>
      </c>
      <c r="J2118" s="111">
        <f>VLOOKUP(C2118,'[10]Estructuras de Acero y Concreto'!$C$1:$L$65536,10,0)</f>
        <v>6140</v>
      </c>
      <c r="M2118" s="118"/>
      <c r="N2118" s="118"/>
      <c r="O2118" s="118"/>
      <c r="P2118" s="118"/>
      <c r="Q2118" s="118"/>
      <c r="R2118" s="118"/>
    </row>
    <row r="2119" spans="1:18" x14ac:dyDescent="0.2">
      <c r="A2119" s="114"/>
      <c r="B2119" s="139">
        <f t="shared" si="35"/>
        <v>95</v>
      </c>
      <c r="C2119" s="151" t="s">
        <v>7170</v>
      </c>
      <c r="D2119" s="115" t="str">
        <f>VLOOKUP(C2119,[9]Resumen!$C$1:$J$65536,8,0)</f>
        <v>2 Postes autosoportables de acero (26/6900) de ángulo medio (50°) Tipo ACU2-26</v>
      </c>
      <c r="E2119" s="140" t="s">
        <v>5072</v>
      </c>
      <c r="F2119" s="141">
        <f t="shared" si="34"/>
        <v>0</v>
      </c>
      <c r="G2119" s="142">
        <f>VLOOKUP(C2119,'[10]Estructuras de Acero y Concreto'!$C$1:$L$65536,7,0)</f>
        <v>49577.109110709782</v>
      </c>
      <c r="J2119" s="111">
        <f>VLOOKUP(C2119,'[10]Estructuras de Acero y Concreto'!$C$1:$L$65536,10,0)</f>
        <v>12458</v>
      </c>
      <c r="M2119" s="118"/>
      <c r="N2119" s="118"/>
      <c r="O2119" s="118"/>
      <c r="P2119" s="118"/>
      <c r="Q2119" s="118"/>
      <c r="R2119" s="118"/>
    </row>
    <row r="2120" spans="1:18" x14ac:dyDescent="0.2">
      <c r="A2120" s="114"/>
      <c r="B2120" s="139">
        <f t="shared" si="35"/>
        <v>96</v>
      </c>
      <c r="C2120" s="151" t="s">
        <v>7171</v>
      </c>
      <c r="D2120" s="115" t="str">
        <f>VLOOKUP(C2120,[9]Resumen!$C$1:$J$65536,8,0)</f>
        <v>2 Postes autosoportables de acero (26/1120) de ángulo mayor y terminal (90°) Tipo ATCU2-26</v>
      </c>
      <c r="E2120" s="140" t="s">
        <v>5072</v>
      </c>
      <c r="F2120" s="141">
        <f t="shared" si="34"/>
        <v>0</v>
      </c>
      <c r="G2120" s="142">
        <f>VLOOKUP(C2120,'[10]Estructuras de Acero y Concreto'!$C$1:$L$65536,7,0)</f>
        <v>67922.78843326334</v>
      </c>
      <c r="J2120" s="111">
        <f>VLOOKUP(C2120,'[10]Estructuras de Acero y Concreto'!$C$1:$L$65536,10,0)</f>
        <v>17068</v>
      </c>
      <c r="M2120" s="118"/>
      <c r="N2120" s="118"/>
      <c r="O2120" s="118"/>
      <c r="P2120" s="118"/>
      <c r="Q2120" s="118"/>
      <c r="R2120" s="118"/>
    </row>
    <row r="2121" spans="1:18" x14ac:dyDescent="0.2">
      <c r="A2121" s="114"/>
      <c r="B2121" s="139">
        <f t="shared" si="35"/>
        <v>97</v>
      </c>
      <c r="C2121" s="151" t="s">
        <v>7172</v>
      </c>
      <c r="D2121" s="115" t="str">
        <f>VLOOKUP(C2121,[9]Resumen!$C$1:$J$65536,8,0)</f>
        <v>1 Poste autosoportable de acero (29/1550) de suspensión (2°) Tipo SCU2-29</v>
      </c>
      <c r="E2121" s="140" t="s">
        <v>5072</v>
      </c>
      <c r="F2121" s="141">
        <f t="shared" si="34"/>
        <v>0</v>
      </c>
      <c r="G2121" s="142">
        <f>VLOOKUP(C2121,'[10]Estructuras de Acero y Concreto'!$C$1:$L$65536,7,0)</f>
        <v>10482.108315749687</v>
      </c>
      <c r="J2121" s="111">
        <f>VLOOKUP(C2121,'[10]Estructuras de Acero y Concreto'!$C$1:$L$65536,10,0)</f>
        <v>2634</v>
      </c>
      <c r="M2121" s="118"/>
      <c r="N2121" s="118"/>
      <c r="O2121" s="118"/>
      <c r="P2121" s="118"/>
      <c r="Q2121" s="118"/>
      <c r="R2121" s="118"/>
    </row>
    <row r="2122" spans="1:18" x14ac:dyDescent="0.2">
      <c r="A2122" s="114"/>
      <c r="B2122" s="139">
        <f t="shared" si="35"/>
        <v>98</v>
      </c>
      <c r="C2122" s="151" t="s">
        <v>7173</v>
      </c>
      <c r="D2122" s="115" t="str">
        <f>VLOOKUP(C2122,[9]Resumen!$C$1:$J$65536,8,0)</f>
        <v>1 Poste autosoportable de acero (26/8050) de suspensión (25°) Tipo SCU21-26</v>
      </c>
      <c r="E2122" s="140" t="s">
        <v>5072</v>
      </c>
      <c r="F2122" s="141">
        <f t="shared" si="34"/>
        <v>0</v>
      </c>
      <c r="G2122" s="142">
        <f>VLOOKUP(C2122,'[10]Estructuras de Acero y Concreto'!$C$1:$L$65536,7,0)</f>
        <v>27399.132784334317</v>
      </c>
      <c r="J2122" s="111">
        <f>VLOOKUP(C2122,'[10]Estructuras de Acero y Concreto'!$C$1:$L$65536,10,0)</f>
        <v>6885</v>
      </c>
      <c r="M2122" s="118"/>
      <c r="N2122" s="118"/>
      <c r="O2122" s="118"/>
      <c r="P2122" s="118"/>
      <c r="Q2122" s="118"/>
      <c r="R2122" s="118"/>
    </row>
    <row r="2123" spans="1:18" x14ac:dyDescent="0.2">
      <c r="A2123" s="114"/>
      <c r="B2123" s="139">
        <f t="shared" si="35"/>
        <v>99</v>
      </c>
      <c r="C2123" s="151" t="s">
        <v>7174</v>
      </c>
      <c r="D2123" s="115" t="str">
        <f>VLOOKUP(C2123,[9]Resumen!$C$1:$J$65536,8,0)</f>
        <v>2 Postes autosoportables de acero (26/8150) de ángulo medio (50°) Tipo ACU2-26</v>
      </c>
      <c r="E2123" s="140" t="s">
        <v>5072</v>
      </c>
      <c r="F2123" s="141">
        <f t="shared" si="34"/>
        <v>0</v>
      </c>
      <c r="G2123" s="142">
        <f>VLOOKUP(C2123,'[10]Estructuras de Acero y Concreto'!$C$1:$L$65536,7,0)</f>
        <v>55243.974046787065</v>
      </c>
      <c r="J2123" s="111">
        <f>VLOOKUP(C2123,'[10]Estructuras de Acero y Concreto'!$C$1:$L$65536,10,0)</f>
        <v>13882</v>
      </c>
      <c r="M2123" s="118"/>
      <c r="N2123" s="118"/>
      <c r="O2123" s="118"/>
      <c r="P2123" s="118"/>
      <c r="Q2123" s="118"/>
      <c r="R2123" s="118"/>
    </row>
    <row r="2124" spans="1:18" x14ac:dyDescent="0.2">
      <c r="A2124" s="114"/>
      <c r="B2124" s="139">
        <f t="shared" si="35"/>
        <v>100</v>
      </c>
      <c r="C2124" s="151" t="s">
        <v>7175</v>
      </c>
      <c r="D2124" s="115" t="str">
        <f>VLOOKUP(C2124,[9]Resumen!$C$1:$J$65536,8,0)</f>
        <v>2 Postes autosoportables de acero (26/1330) de ángulo mayor y terminal (90°) Tipo ATCU2-26</v>
      </c>
      <c r="E2124" s="140" t="s">
        <v>5072</v>
      </c>
      <c r="F2124" s="141">
        <f t="shared" si="34"/>
        <v>0</v>
      </c>
      <c r="G2124" s="142">
        <f>VLOOKUP(C2124,'[10]Estructuras de Acero y Concreto'!$C$1:$L$65536,7,0)</f>
        <v>75945.541039395204</v>
      </c>
      <c r="J2124" s="111">
        <f>VLOOKUP(C2124,'[10]Estructuras de Acero y Concreto'!$C$1:$L$65536,10,0)</f>
        <v>19084</v>
      </c>
      <c r="M2124" s="118"/>
      <c r="N2124" s="118"/>
      <c r="O2124" s="118"/>
      <c r="P2124" s="118"/>
      <c r="Q2124" s="118"/>
      <c r="R2124" s="118"/>
    </row>
    <row r="2125" spans="1:18" x14ac:dyDescent="0.2">
      <c r="A2125" s="114"/>
      <c r="B2125" s="139">
        <f t="shared" si="35"/>
        <v>101</v>
      </c>
      <c r="C2125" s="151" t="s">
        <v>7176</v>
      </c>
      <c r="D2125" s="115" t="str">
        <f>VLOOKUP(C2125,[9]Resumen!$C$1:$J$65536,8,0)</f>
        <v>1 Poste autosoportable de acero (29/1700) de suspensión (2°) Tipo SCU2-29</v>
      </c>
      <c r="E2125" s="140" t="s">
        <v>5072</v>
      </c>
      <c r="F2125" s="141">
        <f t="shared" si="34"/>
        <v>0</v>
      </c>
      <c r="G2125" s="142">
        <f>VLOOKUP(C2125,'[10]Estructuras de Acero y Concreto'!$C$1:$L$65536,7,0)</f>
        <v>11130.773333011341</v>
      </c>
      <c r="J2125" s="111">
        <f>VLOOKUP(C2125,'[10]Estructuras de Acero y Concreto'!$C$1:$L$65536,10,0)</f>
        <v>2797</v>
      </c>
      <c r="M2125" s="118"/>
      <c r="N2125" s="118"/>
      <c r="O2125" s="118"/>
      <c r="P2125" s="118"/>
      <c r="Q2125" s="118"/>
      <c r="R2125" s="118"/>
    </row>
    <row r="2126" spans="1:18" x14ac:dyDescent="0.2">
      <c r="A2126" s="114"/>
      <c r="B2126" s="139">
        <f t="shared" si="35"/>
        <v>102</v>
      </c>
      <c r="C2126" s="151" t="s">
        <v>7177</v>
      </c>
      <c r="D2126" s="115" t="str">
        <f>VLOOKUP(C2126,[9]Resumen!$C$1:$J$65536,8,0)</f>
        <v>1 Poste autosoportable de acero (26/9350) de suspensión (25°) Tipo SCU21-26</v>
      </c>
      <c r="E2126" s="140" t="s">
        <v>5072</v>
      </c>
      <c r="F2126" s="141">
        <f t="shared" si="34"/>
        <v>0</v>
      </c>
      <c r="G2126" s="142">
        <f>VLOOKUP(C2126,'[10]Estructuras de Acero y Concreto'!$C$1:$L$65536,7,0)</f>
        <v>30200.728932507351</v>
      </c>
      <c r="J2126" s="111">
        <f>VLOOKUP(C2126,'[10]Estructuras de Acero y Concreto'!$C$1:$L$65536,10,0)</f>
        <v>7589</v>
      </c>
      <c r="M2126" s="118"/>
      <c r="N2126" s="118"/>
      <c r="O2126" s="118"/>
      <c r="P2126" s="118"/>
      <c r="Q2126" s="118"/>
      <c r="R2126" s="118"/>
    </row>
    <row r="2127" spans="1:18" x14ac:dyDescent="0.2">
      <c r="A2127" s="114"/>
      <c r="B2127" s="139">
        <f t="shared" si="35"/>
        <v>103</v>
      </c>
      <c r="C2127" s="151" t="s">
        <v>7178</v>
      </c>
      <c r="D2127" s="115" t="str">
        <f>VLOOKUP(C2127,[9]Resumen!$C$1:$J$65536,8,0)</f>
        <v>2 Postes autosoportables de acero (26/9350) de ángulo medio (50°) Tipo ACU2-26</v>
      </c>
      <c r="E2127" s="140" t="s">
        <v>5072</v>
      </c>
      <c r="F2127" s="141">
        <f t="shared" si="34"/>
        <v>0</v>
      </c>
      <c r="G2127" s="142">
        <f>VLOOKUP(C2127,'[10]Estructuras de Acero y Concreto'!$C$1:$L$65536,7,0)</f>
        <v>60401.457865014701</v>
      </c>
      <c r="J2127" s="111">
        <f>VLOOKUP(C2127,'[10]Estructuras de Acero y Concreto'!$C$1:$L$65536,10,0)</f>
        <v>15178</v>
      </c>
      <c r="M2127" s="118"/>
      <c r="N2127" s="118"/>
      <c r="O2127" s="118"/>
      <c r="P2127" s="118"/>
      <c r="Q2127" s="118"/>
      <c r="R2127" s="118"/>
    </row>
    <row r="2128" spans="1:18" x14ac:dyDescent="0.2">
      <c r="A2128" s="114"/>
      <c r="B2128" s="139">
        <f t="shared" si="35"/>
        <v>104</v>
      </c>
      <c r="C2128" s="151" t="s">
        <v>7179</v>
      </c>
      <c r="D2128" s="115" t="str">
        <f>VLOOKUP(C2128,[9]Resumen!$C$1:$J$65536,8,0)</f>
        <v>2 Postes autosoportables de acero (26/15250) de ángulo mayor y terminal (90°) Tipo ATCU2-26</v>
      </c>
      <c r="E2128" s="140" t="s">
        <v>5072</v>
      </c>
      <c r="F2128" s="141">
        <f t="shared" si="34"/>
        <v>0</v>
      </c>
      <c r="G2128" s="142">
        <f>VLOOKUP(C2128,'[10]Estructuras de Acero y Concreto'!$C$1:$L$65536,7,0)</f>
        <v>83013.204049559019</v>
      </c>
      <c r="J2128" s="111">
        <f>VLOOKUP(C2128,'[10]Estructuras de Acero y Concreto'!$C$1:$L$65536,10,0)</f>
        <v>20860</v>
      </c>
      <c r="M2128" s="118"/>
      <c r="N2128" s="118"/>
      <c r="O2128" s="118"/>
      <c r="P2128" s="118"/>
      <c r="Q2128" s="118"/>
      <c r="R2128" s="118"/>
    </row>
    <row r="2129" spans="1:18" x14ac:dyDescent="0.2">
      <c r="A2129" s="114"/>
      <c r="B2129" s="139">
        <f t="shared" si="35"/>
        <v>105</v>
      </c>
      <c r="C2129" s="151" t="s">
        <v>7180</v>
      </c>
      <c r="D2129" s="115" t="str">
        <f>VLOOKUP(C2129,[9]Resumen!$C$1:$J$65536,8,0)</f>
        <v>1 Poste de concreto (21/500) de suspensión (2°) Tipo SU1-21</v>
      </c>
      <c r="E2129" s="140" t="s">
        <v>5072</v>
      </c>
      <c r="F2129" s="141">
        <f t="shared" si="34"/>
        <v>1</v>
      </c>
      <c r="G2129" s="142">
        <f>VLOOKUP(C2129,'[10]Estructuras de Acero y Concreto'!$C$1:$L$65536,7,0)</f>
        <v>2675.335345120337</v>
      </c>
      <c r="J2129" s="111">
        <f>VLOOKUP(C2129,'[10]Estructuras de Acero y Concreto'!$C$1:$L$65536,10,0)</f>
        <v>4812.5</v>
      </c>
      <c r="M2129" s="118"/>
      <c r="N2129" s="118"/>
      <c r="O2129" s="118"/>
      <c r="P2129" s="118"/>
      <c r="Q2129" s="118"/>
      <c r="R2129" s="118"/>
    </row>
    <row r="2130" spans="1:18" x14ac:dyDescent="0.2">
      <c r="A2130" s="114"/>
      <c r="B2130" s="139">
        <f t="shared" si="35"/>
        <v>106</v>
      </c>
      <c r="C2130" s="151" t="s">
        <v>7181</v>
      </c>
      <c r="D2130" s="115" t="str">
        <f>VLOOKUP(C2130,[9]Resumen!$C$1:$J$65536,8,0)</f>
        <v>1 Poste autosoportable de acero (21/1950) de suspensión (25°) Tipo SU11-21</v>
      </c>
      <c r="E2130" s="140" t="s">
        <v>5072</v>
      </c>
      <c r="F2130" s="141">
        <f t="shared" si="34"/>
        <v>0</v>
      </c>
      <c r="G2130" s="142">
        <f>VLOOKUP(C2130,'[10]Estructuras de Acero y Concreto'!$C$1:$L$65536,7,0)</f>
        <v>8790.8038228895421</v>
      </c>
      <c r="J2130" s="111">
        <f>VLOOKUP(C2130,'[10]Estructuras de Acero y Concreto'!$C$1:$L$65536,10,0)</f>
        <v>2209</v>
      </c>
      <c r="M2130" s="118"/>
      <c r="N2130" s="118"/>
      <c r="O2130" s="118"/>
      <c r="P2130" s="118"/>
      <c r="Q2130" s="118"/>
      <c r="R2130" s="118"/>
    </row>
    <row r="2131" spans="1:18" x14ac:dyDescent="0.2">
      <c r="A2131" s="114"/>
      <c r="B2131" s="139">
        <f t="shared" si="35"/>
        <v>107</v>
      </c>
      <c r="C2131" s="151" t="s">
        <v>7182</v>
      </c>
      <c r="D2131" s="115" t="str">
        <f>VLOOKUP(C2131,[9]Resumen!$C$1:$J$65536,8,0)</f>
        <v>1 Poste autosoportable de acero (21/3250) de ángulo medio (50°) Tipo AU1-21</v>
      </c>
      <c r="E2131" s="140" t="s">
        <v>5072</v>
      </c>
      <c r="F2131" s="141">
        <f t="shared" si="34"/>
        <v>0</v>
      </c>
      <c r="G2131" s="142">
        <f>VLOOKUP(C2131,'[10]Estructuras de Acero y Concreto'!$C$1:$L$65536,7,0)</f>
        <v>12253.003608273835</v>
      </c>
      <c r="J2131" s="111">
        <f>VLOOKUP(C2131,'[10]Estructuras de Acero y Concreto'!$C$1:$L$65536,10,0)</f>
        <v>3079</v>
      </c>
      <c r="M2131" s="118"/>
      <c r="N2131" s="118"/>
      <c r="O2131" s="118"/>
      <c r="P2131" s="118"/>
      <c r="Q2131" s="118"/>
      <c r="R2131" s="118"/>
    </row>
    <row r="2132" spans="1:18" x14ac:dyDescent="0.2">
      <c r="A2132" s="114"/>
      <c r="B2132" s="139">
        <f t="shared" si="35"/>
        <v>108</v>
      </c>
      <c r="C2132" s="151" t="s">
        <v>7183</v>
      </c>
      <c r="D2132" s="115" t="str">
        <f>VLOOKUP(C2132,[9]Resumen!$C$1:$J$65536,8,0)</f>
        <v>1 Poste autosoportable de acero (19/5250) de ángulo mayor y terminal (90°) Tipo ATU1-19</v>
      </c>
      <c r="E2132" s="140" t="s">
        <v>5072</v>
      </c>
      <c r="F2132" s="141">
        <f t="shared" si="34"/>
        <v>0</v>
      </c>
      <c r="G2132" s="142">
        <f>VLOOKUP(C2132,'[10]Estructuras de Acero y Concreto'!$C$1:$L$65536,7,0)</f>
        <v>15130.211016127678</v>
      </c>
      <c r="J2132" s="111">
        <f>VLOOKUP(C2132,'[10]Estructuras de Acero y Concreto'!$C$1:$L$65536,10,0)</f>
        <v>3802</v>
      </c>
      <c r="M2132" s="118"/>
      <c r="N2132" s="118"/>
      <c r="O2132" s="118"/>
      <c r="P2132" s="118"/>
      <c r="Q2132" s="118"/>
      <c r="R2132" s="118"/>
    </row>
    <row r="2133" spans="1:18" x14ac:dyDescent="0.2">
      <c r="A2133" s="114"/>
      <c r="B2133" s="139">
        <f t="shared" si="35"/>
        <v>109</v>
      </c>
      <c r="C2133" s="151" t="s">
        <v>7184</v>
      </c>
      <c r="D2133" s="115" t="str">
        <f>VLOOKUP(C2133,[9]Resumen!$C$1:$J$65536,8,0)</f>
        <v>1 Poste de concreto (21/600) de suspensión (2°) Tipo SU1-21</v>
      </c>
      <c r="E2133" s="140" t="s">
        <v>5072</v>
      </c>
      <c r="F2133" s="141">
        <f t="shared" si="34"/>
        <v>1</v>
      </c>
      <c r="G2133" s="142">
        <f>VLOOKUP(C2133,'[10]Estructuras de Acero y Concreto'!$C$1:$L$65536,7,0)</f>
        <v>2636.1078437327128</v>
      </c>
      <c r="J2133" s="111">
        <f>VLOOKUP(C2133,'[10]Estructuras de Acero y Concreto'!$C$1:$L$65536,10,0)</f>
        <v>4774</v>
      </c>
      <c r="M2133" s="118"/>
      <c r="N2133" s="118"/>
      <c r="O2133" s="118"/>
      <c r="P2133" s="118"/>
      <c r="Q2133" s="118"/>
      <c r="R2133" s="118"/>
    </row>
    <row r="2134" spans="1:18" x14ac:dyDescent="0.2">
      <c r="A2134" s="114"/>
      <c r="B2134" s="139">
        <f t="shared" si="35"/>
        <v>110</v>
      </c>
      <c r="C2134" s="151" t="s">
        <v>7185</v>
      </c>
      <c r="D2134" s="115" t="str">
        <f>VLOOKUP(C2134,[9]Resumen!$C$1:$J$65536,8,0)</f>
        <v>1 Poste autosoportable de acero (21/2300) de suspensión (25°) Tipo SU11-21</v>
      </c>
      <c r="E2134" s="140" t="s">
        <v>5072</v>
      </c>
      <c r="F2134" s="141">
        <f t="shared" si="34"/>
        <v>0</v>
      </c>
      <c r="G2134" s="142">
        <f>VLOOKUP(C2134,'[10]Estructuras de Acero y Concreto'!$C$1:$L$65536,7,0)</f>
        <v>9789.6683586728286</v>
      </c>
      <c r="J2134" s="111">
        <f>VLOOKUP(C2134,'[10]Estructuras de Acero y Concreto'!$C$1:$L$65536,10,0)</f>
        <v>2460</v>
      </c>
      <c r="M2134" s="118"/>
      <c r="N2134" s="118"/>
      <c r="O2134" s="118"/>
      <c r="P2134" s="118"/>
      <c r="Q2134" s="118"/>
      <c r="R2134" s="118"/>
    </row>
    <row r="2135" spans="1:18" x14ac:dyDescent="0.2">
      <c r="A2135" s="114"/>
      <c r="B2135" s="139">
        <f t="shared" si="35"/>
        <v>111</v>
      </c>
      <c r="C2135" s="151" t="s">
        <v>7186</v>
      </c>
      <c r="D2135" s="115" t="str">
        <f>VLOOKUP(C2135,[9]Resumen!$C$1:$J$65536,8,0)</f>
        <v>1 Poste autosoportable de acero (21/3900) de ángulo medio (50°) Tipo AU1-21</v>
      </c>
      <c r="E2135" s="140" t="s">
        <v>5072</v>
      </c>
      <c r="F2135" s="141">
        <f t="shared" si="34"/>
        <v>0</v>
      </c>
      <c r="G2135" s="142">
        <f>VLOOKUP(C2135,'[10]Estructuras de Acero y Concreto'!$C$1:$L$65536,7,0)</f>
        <v>13797.065121755564</v>
      </c>
      <c r="J2135" s="111">
        <f>VLOOKUP(C2135,'[10]Estructuras de Acero y Concreto'!$C$1:$L$65536,10,0)</f>
        <v>3467</v>
      </c>
      <c r="M2135" s="118"/>
      <c r="N2135" s="118"/>
      <c r="O2135" s="118"/>
      <c r="P2135" s="118"/>
      <c r="Q2135" s="118"/>
      <c r="R2135" s="118"/>
    </row>
    <row r="2136" spans="1:18" x14ac:dyDescent="0.2">
      <c r="A2136" s="114"/>
      <c r="B2136" s="139">
        <f t="shared" si="35"/>
        <v>112</v>
      </c>
      <c r="C2136" s="151" t="s">
        <v>7187</v>
      </c>
      <c r="D2136" s="115" t="str">
        <f>VLOOKUP(C2136,[9]Resumen!$C$1:$J$65536,8,0)</f>
        <v>1 Poste autosoportable de acero (19/6350) de ángulo mayor y terminal (90°) Tipo ATU1-19</v>
      </c>
      <c r="E2136" s="140" t="s">
        <v>5072</v>
      </c>
      <c r="F2136" s="141">
        <f t="shared" si="34"/>
        <v>0</v>
      </c>
      <c r="G2136" s="142">
        <f>VLOOKUP(C2136,'[10]Estructuras de Acero y Concreto'!$C$1:$L$65536,7,0)</f>
        <v>17119.981007727845</v>
      </c>
      <c r="J2136" s="111">
        <f>VLOOKUP(C2136,'[10]Estructuras de Acero y Concreto'!$C$1:$L$65536,10,0)</f>
        <v>4302</v>
      </c>
      <c r="M2136" s="118"/>
      <c r="N2136" s="118"/>
      <c r="O2136" s="118"/>
      <c r="P2136" s="118"/>
      <c r="Q2136" s="118"/>
      <c r="R2136" s="118"/>
    </row>
    <row r="2137" spans="1:18" x14ac:dyDescent="0.2">
      <c r="A2137" s="114"/>
      <c r="B2137" s="139">
        <f t="shared" si="35"/>
        <v>113</v>
      </c>
      <c r="C2137" s="151" t="s">
        <v>7188</v>
      </c>
      <c r="D2137" s="115" t="str">
        <f>VLOOKUP(C2137,[9]Resumen!$C$1:$J$65536,8,0)</f>
        <v>1 Poste de concreto (21/500) de suspensión (0°) Tipo SU1-21</v>
      </c>
      <c r="E2137" s="140" t="s">
        <v>5072</v>
      </c>
      <c r="F2137" s="141">
        <f t="shared" si="34"/>
        <v>1</v>
      </c>
      <c r="G2137" s="142">
        <f>VLOOKUP(C2137,'[10]Estructuras de Acero y Concreto'!$C$1:$L$65536,7,0)</f>
        <v>2675.335345120337</v>
      </c>
      <c r="J2137" s="111">
        <f>VLOOKUP(C2137,'[10]Estructuras de Acero y Concreto'!$C$1:$L$65536,10,0)</f>
        <v>4812.5</v>
      </c>
      <c r="M2137" s="118"/>
      <c r="N2137" s="118"/>
      <c r="O2137" s="118"/>
      <c r="P2137" s="118"/>
      <c r="Q2137" s="118"/>
      <c r="R2137" s="118"/>
    </row>
    <row r="2138" spans="1:18" x14ac:dyDescent="0.2">
      <c r="A2138" s="114"/>
      <c r="B2138" s="139">
        <f t="shared" si="35"/>
        <v>114</v>
      </c>
      <c r="C2138" s="151" t="s">
        <v>7189</v>
      </c>
      <c r="D2138" s="115" t="str">
        <f>VLOOKUP(C2138,[9]Resumen!$C$1:$J$65536,8,0)</f>
        <v>1 Poste autosoportable de acero (21/2950) de suspensión (25°) Tipo SU11-21</v>
      </c>
      <c r="E2138" s="140" t="s">
        <v>5072</v>
      </c>
      <c r="F2138" s="141">
        <f t="shared" si="34"/>
        <v>0</v>
      </c>
      <c r="G2138" s="142">
        <f>VLOOKUP(C2138,'[10]Estructuras de Acero y Concreto'!$C$1:$L$65536,7,0)</f>
        <v>11504.850091432172</v>
      </c>
      <c r="J2138" s="111">
        <f>VLOOKUP(C2138,'[10]Estructuras de Acero y Concreto'!$C$1:$L$65536,10,0)</f>
        <v>2891</v>
      </c>
      <c r="M2138" s="118"/>
      <c r="N2138" s="118"/>
      <c r="O2138" s="118"/>
      <c r="P2138" s="118"/>
      <c r="Q2138" s="118"/>
      <c r="R2138" s="118"/>
    </row>
    <row r="2139" spans="1:18" x14ac:dyDescent="0.2">
      <c r="A2139" s="114"/>
      <c r="B2139" s="139">
        <f t="shared" si="35"/>
        <v>115</v>
      </c>
      <c r="C2139" s="151" t="s">
        <v>7190</v>
      </c>
      <c r="D2139" s="115" t="str">
        <f>VLOOKUP(C2139,[9]Resumen!$C$1:$J$65536,8,0)</f>
        <v>1 Poste autosoportable de acero (21/5050) de ángulo medio (50°) Tipo AU1-21</v>
      </c>
      <c r="E2139" s="140" t="s">
        <v>5072</v>
      </c>
      <c r="F2139" s="141">
        <f t="shared" si="34"/>
        <v>0</v>
      </c>
      <c r="G2139" s="142">
        <f>VLOOKUP(C2139,'[10]Estructuras de Acero y Concreto'!$C$1:$L$65536,7,0)</f>
        <v>16320.093471104577</v>
      </c>
      <c r="J2139" s="111">
        <f>VLOOKUP(C2139,'[10]Estructuras de Acero y Concreto'!$C$1:$L$65536,10,0)</f>
        <v>4101</v>
      </c>
      <c r="M2139" s="118"/>
      <c r="N2139" s="118"/>
      <c r="O2139" s="118"/>
      <c r="P2139" s="118"/>
      <c r="Q2139" s="118"/>
      <c r="R2139" s="118"/>
    </row>
    <row r="2140" spans="1:18" x14ac:dyDescent="0.2">
      <c r="A2140" s="114"/>
      <c r="B2140" s="139">
        <f t="shared" si="35"/>
        <v>116</v>
      </c>
      <c r="C2140" s="151" t="s">
        <v>7191</v>
      </c>
      <c r="D2140" s="115" t="str">
        <f>VLOOKUP(C2140,[9]Resumen!$C$1:$J$65536,8,0)</f>
        <v>1 Poste autosoportable de acero (19/8300) de ángulo mayor y terminal (90°) Tipo ATU1-19</v>
      </c>
      <c r="E2140" s="140" t="s">
        <v>5072</v>
      </c>
      <c r="F2140" s="141">
        <f t="shared" si="34"/>
        <v>0</v>
      </c>
      <c r="G2140" s="142">
        <f>VLOOKUP(C2140,'[10]Estructuras de Acero y Concreto'!$C$1:$L$65536,7,0)</f>
        <v>20375.244713985721</v>
      </c>
      <c r="J2140" s="111">
        <f>VLOOKUP(C2140,'[10]Estructuras de Acero y Concreto'!$C$1:$L$65536,10,0)</f>
        <v>5120</v>
      </c>
      <c r="M2140" s="118"/>
      <c r="N2140" s="118"/>
      <c r="O2140" s="118"/>
      <c r="P2140" s="118"/>
      <c r="Q2140" s="118"/>
      <c r="R2140" s="118"/>
    </row>
    <row r="2141" spans="1:18" x14ac:dyDescent="0.2">
      <c r="A2141" s="114"/>
      <c r="B2141" s="139">
        <f t="shared" si="35"/>
        <v>117</v>
      </c>
      <c r="C2141" s="151" t="s">
        <v>7192</v>
      </c>
      <c r="D2141" s="115" t="str">
        <f>VLOOKUP(C2141,[9]Resumen!$C$1:$J$65536,8,0)</f>
        <v>1 Poste autosoportable de acero (21/800) de suspensión (2°) Tipo SU2-21</v>
      </c>
      <c r="E2141" s="140" t="s">
        <v>5072</v>
      </c>
      <c r="F2141" s="141">
        <f t="shared" si="34"/>
        <v>0</v>
      </c>
      <c r="G2141" s="142">
        <f>VLOOKUP(C2141,'[10]Estructuras de Acero y Concreto'!$C$1:$L$65536,7,0)</f>
        <v>4926.6704992020168</v>
      </c>
      <c r="J2141" s="111">
        <f>VLOOKUP(C2141,'[10]Estructuras de Acero y Concreto'!$C$1:$L$65536,10,0)</f>
        <v>1238</v>
      </c>
      <c r="M2141" s="118"/>
      <c r="N2141" s="118"/>
      <c r="O2141" s="118"/>
      <c r="P2141" s="118"/>
      <c r="Q2141" s="118"/>
      <c r="R2141" s="118"/>
    </row>
    <row r="2142" spans="1:18" x14ac:dyDescent="0.2">
      <c r="A2142" s="114"/>
      <c r="B2142" s="139">
        <f t="shared" si="35"/>
        <v>118</v>
      </c>
      <c r="C2142" s="151" t="s">
        <v>7193</v>
      </c>
      <c r="D2142" s="115" t="str">
        <f>VLOOKUP(C2142,[9]Resumen!$C$1:$J$65536,8,0)</f>
        <v>1 Poste autosoportable de acero (21/3550) de suspensión (25°) Tipo SU21-21</v>
      </c>
      <c r="E2142" s="140" t="s">
        <v>5072</v>
      </c>
      <c r="F2142" s="141">
        <f t="shared" si="34"/>
        <v>0</v>
      </c>
      <c r="G2142" s="142">
        <f>VLOOKUP(C2142,'[10]Estructuras de Acero y Concreto'!$C$1:$L$65536,7,0)</f>
        <v>12977.279885216296</v>
      </c>
      <c r="J2142" s="111">
        <f>VLOOKUP(C2142,'[10]Estructuras de Acero y Concreto'!$C$1:$L$65536,10,0)</f>
        <v>3261</v>
      </c>
      <c r="M2142" s="118"/>
      <c r="N2142" s="118"/>
      <c r="O2142" s="118"/>
      <c r="P2142" s="118"/>
      <c r="Q2142" s="118"/>
      <c r="R2142" s="118"/>
    </row>
    <row r="2143" spans="1:18" x14ac:dyDescent="0.2">
      <c r="A2143" s="114"/>
      <c r="B2143" s="139">
        <f t="shared" si="35"/>
        <v>119</v>
      </c>
      <c r="C2143" s="151" t="s">
        <v>7194</v>
      </c>
      <c r="D2143" s="115" t="str">
        <f>VLOOKUP(C2143,[9]Resumen!$C$1:$J$65536,8,0)</f>
        <v>2 Postes autosoportables de acero (21/3250) de ángulo medio (50°) Tipo AU2-21</v>
      </c>
      <c r="E2143" s="140" t="s">
        <v>5072</v>
      </c>
      <c r="F2143" s="141">
        <f t="shared" si="34"/>
        <v>0</v>
      </c>
      <c r="G2143" s="142">
        <f>VLOOKUP(C2143,'[10]Estructuras de Acero y Concreto'!$C$1:$L$65536,7,0)</f>
        <v>24506.00721654767</v>
      </c>
      <c r="J2143" s="111">
        <f>VLOOKUP(C2143,'[10]Estructuras de Acero y Concreto'!$C$1:$L$65536,10,0)</f>
        <v>6158</v>
      </c>
      <c r="M2143" s="118"/>
      <c r="N2143" s="118"/>
      <c r="O2143" s="118"/>
      <c r="P2143" s="118"/>
      <c r="Q2143" s="118"/>
      <c r="R2143" s="118"/>
    </row>
    <row r="2144" spans="1:18" x14ac:dyDescent="0.2">
      <c r="A2144" s="114"/>
      <c r="B2144" s="139">
        <f t="shared" si="35"/>
        <v>120</v>
      </c>
      <c r="C2144" s="151" t="s">
        <v>7195</v>
      </c>
      <c r="D2144" s="115" t="str">
        <f>VLOOKUP(C2144,[9]Resumen!$C$1:$J$65536,8,0)</f>
        <v>2 Postes autosoportables de acero (19/5250) de ángulo mayor y terminal (90°) Tipo ATU2-19</v>
      </c>
      <c r="E2144" s="140" t="s">
        <v>5072</v>
      </c>
      <c r="F2144" s="141">
        <f t="shared" si="34"/>
        <v>0</v>
      </c>
      <c r="G2144" s="142">
        <f>VLOOKUP(C2144,'[10]Estructuras de Acero y Concreto'!$C$1:$L$65536,7,0)</f>
        <v>30260.422032255356</v>
      </c>
      <c r="J2144" s="111">
        <f>VLOOKUP(C2144,'[10]Estructuras de Acero y Concreto'!$C$1:$L$65536,10,0)</f>
        <v>7604</v>
      </c>
      <c r="M2144" s="118"/>
      <c r="N2144" s="118"/>
      <c r="O2144" s="118"/>
      <c r="P2144" s="118"/>
      <c r="Q2144" s="118"/>
      <c r="R2144" s="118"/>
    </row>
    <row r="2145" spans="1:18" x14ac:dyDescent="0.2">
      <c r="A2145" s="114"/>
      <c r="B2145" s="139">
        <f t="shared" si="35"/>
        <v>121</v>
      </c>
      <c r="C2145" s="151" t="s">
        <v>7196</v>
      </c>
      <c r="D2145" s="115" t="str">
        <f>VLOOKUP(C2145,[9]Resumen!$C$1:$J$65536,8,0)</f>
        <v>1 Poste autosoportable de acero (21/900) de suspensión (2°) Tipo SU2-21</v>
      </c>
      <c r="E2145" s="140" t="s">
        <v>5072</v>
      </c>
      <c r="F2145" s="141">
        <f t="shared" si="34"/>
        <v>0</v>
      </c>
      <c r="G2145" s="142">
        <f>VLOOKUP(C2145,'[10]Estructuras de Acero y Concreto'!$C$1:$L$65536,7,0)</f>
        <v>5320.6449575388497</v>
      </c>
      <c r="J2145" s="111">
        <f>VLOOKUP(C2145,'[10]Estructuras de Acero y Concreto'!$C$1:$L$65536,10,0)</f>
        <v>1337</v>
      </c>
      <c r="M2145" s="118"/>
      <c r="N2145" s="118"/>
      <c r="O2145" s="118"/>
      <c r="P2145" s="118"/>
      <c r="Q2145" s="118"/>
      <c r="R2145" s="118"/>
    </row>
    <row r="2146" spans="1:18" x14ac:dyDescent="0.2">
      <c r="A2146" s="114"/>
      <c r="B2146" s="139">
        <f t="shared" si="35"/>
        <v>122</v>
      </c>
      <c r="C2146" s="151" t="s">
        <v>7197</v>
      </c>
      <c r="D2146" s="115" t="str">
        <f>VLOOKUP(C2146,[9]Resumen!$C$1:$J$65536,8,0)</f>
        <v>1 Poste autosoportable de acero (21/4250) de suspensión (25°) Tipo SU21-21</v>
      </c>
      <c r="E2146" s="140" t="s">
        <v>5072</v>
      </c>
      <c r="F2146" s="141">
        <f t="shared" si="34"/>
        <v>0</v>
      </c>
      <c r="G2146" s="142">
        <f>VLOOKUP(C2146,'[10]Estructuras de Acero y Concreto'!$C$1:$L$65536,7,0)</f>
        <v>14588.993578412432</v>
      </c>
      <c r="J2146" s="111">
        <f>VLOOKUP(C2146,'[10]Estructuras de Acero y Concreto'!$C$1:$L$65536,10,0)</f>
        <v>3666</v>
      </c>
      <c r="M2146" s="118"/>
      <c r="N2146" s="118"/>
      <c r="O2146" s="118"/>
      <c r="P2146" s="118"/>
      <c r="Q2146" s="118"/>
      <c r="R2146" s="118"/>
    </row>
    <row r="2147" spans="1:18" x14ac:dyDescent="0.2">
      <c r="A2147" s="114"/>
      <c r="B2147" s="139">
        <f t="shared" si="35"/>
        <v>123</v>
      </c>
      <c r="C2147" s="151" t="s">
        <v>7198</v>
      </c>
      <c r="D2147" s="115" t="str">
        <f>VLOOKUP(C2147,[9]Resumen!$C$1:$J$65536,8,0)</f>
        <v>2 Postes autosoportables de acero (21/3900) de ángulo medio (50°) Tipo AU2-21</v>
      </c>
      <c r="E2147" s="140" t="s">
        <v>5072</v>
      </c>
      <c r="F2147" s="141">
        <f t="shared" si="34"/>
        <v>0</v>
      </c>
      <c r="G2147" s="142">
        <f>VLOOKUP(C2147,'[10]Estructuras de Acero y Concreto'!$C$1:$L$65536,7,0)</f>
        <v>27594.130243511128</v>
      </c>
      <c r="J2147" s="111">
        <f>VLOOKUP(C2147,'[10]Estructuras de Acero y Concreto'!$C$1:$L$65536,10,0)</f>
        <v>6934</v>
      </c>
      <c r="M2147" s="118"/>
      <c r="N2147" s="118"/>
      <c r="O2147" s="118"/>
      <c r="P2147" s="118"/>
      <c r="Q2147" s="118"/>
      <c r="R2147" s="118"/>
    </row>
    <row r="2148" spans="1:18" x14ac:dyDescent="0.2">
      <c r="A2148" s="114"/>
      <c r="B2148" s="139">
        <f t="shared" si="35"/>
        <v>124</v>
      </c>
      <c r="C2148" s="151" t="s">
        <v>7199</v>
      </c>
      <c r="D2148" s="115" t="str">
        <f>VLOOKUP(C2148,[9]Resumen!$C$1:$J$65536,8,0)</f>
        <v>2 Postes autosoportables de acero (19/6350) de ángulo mayor y terminal (90°) Tipo ATU2-19</v>
      </c>
      <c r="E2148" s="140" t="s">
        <v>5072</v>
      </c>
      <c r="F2148" s="141">
        <f t="shared" si="34"/>
        <v>0</v>
      </c>
      <c r="G2148" s="142">
        <f>VLOOKUP(C2148,'[10]Estructuras de Acero y Concreto'!$C$1:$L$65536,7,0)</f>
        <v>34239.962015455691</v>
      </c>
      <c r="J2148" s="111">
        <f>VLOOKUP(C2148,'[10]Estructuras de Acero y Concreto'!$C$1:$L$65536,10,0)</f>
        <v>8604</v>
      </c>
      <c r="M2148" s="118"/>
      <c r="N2148" s="118"/>
      <c r="O2148" s="118"/>
      <c r="P2148" s="118"/>
      <c r="Q2148" s="118"/>
      <c r="R2148" s="118"/>
    </row>
    <row r="2149" spans="1:18" x14ac:dyDescent="0.2">
      <c r="A2149" s="114"/>
      <c r="B2149" s="139">
        <f t="shared" si="35"/>
        <v>125</v>
      </c>
      <c r="C2149" s="151" t="s">
        <v>7200</v>
      </c>
      <c r="D2149" s="115" t="str">
        <f>VLOOKUP(C2149,[9]Resumen!$C$1:$J$65536,8,0)</f>
        <v>1 Poste autosoportable de acero (21/1100) de suspensión (2°) Tipo SU2-21</v>
      </c>
      <c r="E2149" s="140" t="s">
        <v>5072</v>
      </c>
      <c r="F2149" s="141">
        <f t="shared" si="34"/>
        <v>0</v>
      </c>
      <c r="G2149" s="142">
        <f>VLOOKUP(C2149,'[10]Estructuras de Acero y Concreto'!$C$1:$L$65536,7,0)</f>
        <v>6060.8393944141117</v>
      </c>
      <c r="J2149" s="111">
        <f>VLOOKUP(C2149,'[10]Estructuras de Acero y Concreto'!$C$1:$L$65536,10,0)</f>
        <v>1523</v>
      </c>
      <c r="M2149" s="118"/>
      <c r="N2149" s="118"/>
      <c r="O2149" s="118"/>
      <c r="P2149" s="118"/>
      <c r="Q2149" s="118"/>
      <c r="R2149" s="118"/>
    </row>
    <row r="2150" spans="1:18" x14ac:dyDescent="0.2">
      <c r="A2150" s="114"/>
      <c r="B2150" s="139">
        <f t="shared" si="35"/>
        <v>126</v>
      </c>
      <c r="C2150" s="151" t="s">
        <v>7201</v>
      </c>
      <c r="D2150" s="115" t="str">
        <f>VLOOKUP(C2150,[9]Resumen!$C$1:$J$65536,8,0)</f>
        <v>1 Poste autosoportable de acero (21/5450) de suspensión (25°) Tipo SU21-21</v>
      </c>
      <c r="E2150" s="140" t="s">
        <v>5072</v>
      </c>
      <c r="F2150" s="141">
        <f t="shared" si="34"/>
        <v>0</v>
      </c>
      <c r="G2150" s="142">
        <f>VLOOKUP(C2150,'[10]Estructuras de Acero y Concreto'!$C$1:$L$65536,7,0)</f>
        <v>17147.837787610246</v>
      </c>
      <c r="J2150" s="111">
        <f>VLOOKUP(C2150,'[10]Estructuras de Acero y Concreto'!$C$1:$L$65536,10,0)</f>
        <v>4309</v>
      </c>
      <c r="M2150" s="118"/>
      <c r="N2150" s="118"/>
      <c r="O2150" s="118"/>
      <c r="P2150" s="118"/>
      <c r="Q2150" s="118"/>
      <c r="R2150" s="118"/>
    </row>
    <row r="2151" spans="1:18" x14ac:dyDescent="0.2">
      <c r="A2151" s="114"/>
      <c r="B2151" s="139">
        <f t="shared" si="35"/>
        <v>127</v>
      </c>
      <c r="C2151" s="151" t="s">
        <v>7202</v>
      </c>
      <c r="D2151" s="115" t="str">
        <f>VLOOKUP(C2151,[9]Resumen!$C$1:$J$65536,8,0)</f>
        <v>2 Postes autosoportables de acero (21/5050) de ángulo medio (50°) Tipo AU2-21</v>
      </c>
      <c r="E2151" s="140" t="s">
        <v>5072</v>
      </c>
      <c r="F2151" s="141">
        <f t="shared" si="34"/>
        <v>0</v>
      </c>
      <c r="G2151" s="142">
        <f>VLOOKUP(C2151,'[10]Estructuras de Acero y Concreto'!$C$1:$L$65536,7,0)</f>
        <v>32640.186942209155</v>
      </c>
      <c r="J2151" s="111">
        <f>VLOOKUP(C2151,'[10]Estructuras de Acero y Concreto'!$C$1:$L$65536,10,0)</f>
        <v>8202</v>
      </c>
      <c r="M2151" s="118"/>
      <c r="N2151" s="118"/>
      <c r="O2151" s="118"/>
      <c r="P2151" s="118"/>
      <c r="Q2151" s="118"/>
      <c r="R2151" s="118"/>
    </row>
    <row r="2152" spans="1:18" x14ac:dyDescent="0.2">
      <c r="A2152" s="114"/>
      <c r="B2152" s="139">
        <f t="shared" si="35"/>
        <v>128</v>
      </c>
      <c r="C2152" s="151" t="s">
        <v>7203</v>
      </c>
      <c r="D2152" s="115" t="str">
        <f>VLOOKUP(C2152,[9]Resumen!$C$1:$J$65536,8,0)</f>
        <v>2 Postes autosoportables de acero (19/8300) de ángulo mayor y terminal (90°) Tipo ATU2-19</v>
      </c>
      <c r="E2152" s="140" t="s">
        <v>5072</v>
      </c>
      <c r="F2152" s="141">
        <f t="shared" si="34"/>
        <v>0</v>
      </c>
      <c r="G2152" s="142">
        <f>VLOOKUP(C2152,'[10]Estructuras de Acero y Concreto'!$C$1:$L$65536,7,0)</f>
        <v>40750.489427971443</v>
      </c>
      <c r="J2152" s="111">
        <f>VLOOKUP(C2152,'[10]Estructuras de Acero y Concreto'!$C$1:$L$65536,10,0)</f>
        <v>10240</v>
      </c>
      <c r="M2152" s="118"/>
      <c r="N2152" s="118"/>
      <c r="O2152" s="118"/>
      <c r="P2152" s="118"/>
      <c r="Q2152" s="118"/>
      <c r="R2152" s="118"/>
    </row>
    <row r="2153" spans="1:18" x14ac:dyDescent="0.2">
      <c r="A2153" s="114"/>
      <c r="B2153" s="139">
        <f t="shared" si="35"/>
        <v>129</v>
      </c>
      <c r="C2153" s="151" t="s">
        <v>7204</v>
      </c>
      <c r="D2153" s="115" t="str">
        <f>VLOOKUP(C2153,[9]Resumen!$C$1:$J$65536,8,0)</f>
        <v>1 Poste de concreto (25/700) de suspensión (2°) Tipo SU1-25</v>
      </c>
      <c r="E2153" s="140" t="s">
        <v>5072</v>
      </c>
      <c r="F2153" s="141">
        <f t="shared" ref="F2153:F2216" si="36">IF(MID(C2153,1,2)="EA",0,1)</f>
        <v>1</v>
      </c>
      <c r="G2153" s="142">
        <f>VLOOKUP(C2153,'[10]Estructuras de Acero y Concreto'!$C$1:$L$65536,7,0)</f>
        <v>3859.8021077986095</v>
      </c>
      <c r="J2153" s="111">
        <f>VLOOKUP(C2153,'[10]Estructuras de Acero y Concreto'!$C$1:$L$65536,10,0)</f>
        <v>5975</v>
      </c>
      <c r="M2153" s="118"/>
      <c r="N2153" s="118"/>
      <c r="O2153" s="118"/>
      <c r="P2153" s="118"/>
      <c r="Q2153" s="118"/>
      <c r="R2153" s="118"/>
    </row>
    <row r="2154" spans="1:18" x14ac:dyDescent="0.2">
      <c r="A2154" s="114"/>
      <c r="B2154" s="139">
        <f t="shared" si="35"/>
        <v>130</v>
      </c>
      <c r="C2154" s="151" t="s">
        <v>7205</v>
      </c>
      <c r="D2154" s="115" t="str">
        <f>VLOOKUP(C2154,[9]Resumen!$C$1:$J$65536,8,0)</f>
        <v>1 Poste autosoportable de acero (25/2350) de suspensión (25°) Tipo SU11-25</v>
      </c>
      <c r="E2154" s="140" t="s">
        <v>5072</v>
      </c>
      <c r="F2154" s="141">
        <f t="shared" si="36"/>
        <v>0</v>
      </c>
      <c r="G2154" s="142">
        <f>VLOOKUP(C2154,'[10]Estructuras de Acero y Concreto'!$C$1:$L$65536,7,0)</f>
        <v>11831.172370054599</v>
      </c>
      <c r="J2154" s="111">
        <f>VLOOKUP(C2154,'[10]Estructuras de Acero y Concreto'!$C$1:$L$65536,10,0)</f>
        <v>2973</v>
      </c>
      <c r="M2154" s="118"/>
      <c r="N2154" s="118"/>
      <c r="O2154" s="118"/>
      <c r="P2154" s="118"/>
      <c r="Q2154" s="118"/>
      <c r="R2154" s="118"/>
    </row>
    <row r="2155" spans="1:18" x14ac:dyDescent="0.2">
      <c r="A2155" s="114"/>
      <c r="B2155" s="139">
        <f t="shared" ref="B2155:B2218" si="37">1+B2154</f>
        <v>131</v>
      </c>
      <c r="C2155" s="151" t="s">
        <v>7206</v>
      </c>
      <c r="D2155" s="115" t="str">
        <f>VLOOKUP(C2155,[9]Resumen!$C$1:$J$65536,8,0)</f>
        <v>1 Poste autosoportable de acero (25/3900) de ángulo medio (50°) Tipo AU1-25</v>
      </c>
      <c r="E2155" s="140" t="s">
        <v>5072</v>
      </c>
      <c r="F2155" s="141">
        <f t="shared" si="36"/>
        <v>0</v>
      </c>
      <c r="G2155" s="142">
        <f>VLOOKUP(C2155,'[10]Estructuras de Acero y Concreto'!$C$1:$L$65536,7,0)</f>
        <v>16443.459210583791</v>
      </c>
      <c r="J2155" s="111">
        <f>VLOOKUP(C2155,'[10]Estructuras de Acero y Concreto'!$C$1:$L$65536,10,0)</f>
        <v>4132</v>
      </c>
      <c r="M2155" s="118"/>
      <c r="N2155" s="118"/>
      <c r="O2155" s="118"/>
      <c r="P2155" s="118"/>
      <c r="Q2155" s="118"/>
      <c r="R2155" s="118"/>
    </row>
    <row r="2156" spans="1:18" x14ac:dyDescent="0.2">
      <c r="A2156" s="114"/>
      <c r="B2156" s="139">
        <f t="shared" si="37"/>
        <v>132</v>
      </c>
      <c r="C2156" s="151" t="s">
        <v>7207</v>
      </c>
      <c r="D2156" s="115" t="str">
        <f>VLOOKUP(C2156,[9]Resumen!$C$1:$J$65536,8,0)</f>
        <v>1 Poste autosoportable de acero (25/6100) de ángulo mayor y terminal (90°) Tipo ATU1-25</v>
      </c>
      <c r="E2156" s="140" t="s">
        <v>5072</v>
      </c>
      <c r="F2156" s="141">
        <f t="shared" si="36"/>
        <v>0</v>
      </c>
      <c r="G2156" s="142">
        <f>VLOOKUP(C2156,'[10]Estructuras de Acero y Concreto'!$C$1:$L$65536,7,0)</f>
        <v>21994.917487148257</v>
      </c>
      <c r="J2156" s="111">
        <f>VLOOKUP(C2156,'[10]Estructuras de Acero y Concreto'!$C$1:$L$65536,10,0)</f>
        <v>5527</v>
      </c>
      <c r="M2156" s="118"/>
      <c r="N2156" s="118"/>
      <c r="O2156" s="118"/>
      <c r="P2156" s="118"/>
      <c r="Q2156" s="118"/>
      <c r="R2156" s="118"/>
    </row>
    <row r="2157" spans="1:18" x14ac:dyDescent="0.2">
      <c r="A2157" s="114"/>
      <c r="B2157" s="139">
        <f t="shared" si="37"/>
        <v>133</v>
      </c>
      <c r="C2157" s="151" t="s">
        <v>7208</v>
      </c>
      <c r="D2157" s="115" t="str">
        <f>VLOOKUP(C2157,[9]Resumen!$C$1:$J$65536,8,0)</f>
        <v>1 Poste de concreto (25/800) de suspensión (2°) Tipo SU1-25</v>
      </c>
      <c r="E2157" s="140" t="s">
        <v>5072</v>
      </c>
      <c r="F2157" s="141">
        <f t="shared" si="36"/>
        <v>1</v>
      </c>
      <c r="G2157" s="142">
        <f>VLOOKUP(C2157,'[10]Estructuras de Acero y Concreto'!$C$1:$L$65536,7,0)</f>
        <v>4029.9577631683051</v>
      </c>
      <c r="J2157" s="111">
        <f>VLOOKUP(C2157,'[10]Estructuras de Acero y Concreto'!$C$1:$L$65536,10,0)</f>
        <v>6142</v>
      </c>
      <c r="M2157" s="118"/>
      <c r="N2157" s="118"/>
      <c r="O2157" s="118"/>
      <c r="P2157" s="118"/>
      <c r="Q2157" s="118"/>
      <c r="R2157" s="118"/>
    </row>
    <row r="2158" spans="1:18" x14ac:dyDescent="0.2">
      <c r="A2158" s="114"/>
      <c r="B2158" s="139">
        <f t="shared" si="37"/>
        <v>134</v>
      </c>
      <c r="C2158" s="151" t="s">
        <v>7209</v>
      </c>
      <c r="D2158" s="115" t="str">
        <f>VLOOKUP(C2158,[9]Resumen!$C$1:$J$65536,8,0)</f>
        <v>1 Poste autosoportable de acero (25/2650) de suspensión (25°) Tipo SU11-25</v>
      </c>
      <c r="E2158" s="140" t="s">
        <v>5072</v>
      </c>
      <c r="F2158" s="141">
        <f t="shared" si="36"/>
        <v>0</v>
      </c>
      <c r="G2158" s="142">
        <f>VLOOKUP(C2158,'[10]Estructuras de Acero y Concreto'!$C$1:$L$65536,7,0)</f>
        <v>12794.221045989081</v>
      </c>
      <c r="J2158" s="111">
        <f>VLOOKUP(C2158,'[10]Estructuras de Acero y Concreto'!$C$1:$L$65536,10,0)</f>
        <v>3215</v>
      </c>
      <c r="M2158" s="118"/>
      <c r="N2158" s="118"/>
      <c r="O2158" s="118"/>
      <c r="P2158" s="118"/>
      <c r="Q2158" s="118"/>
      <c r="R2158" s="118"/>
    </row>
    <row r="2159" spans="1:18" x14ac:dyDescent="0.2">
      <c r="A2159" s="114"/>
      <c r="B2159" s="139">
        <f t="shared" si="37"/>
        <v>135</v>
      </c>
      <c r="C2159" s="151" t="s">
        <v>7210</v>
      </c>
      <c r="D2159" s="115" t="str">
        <f>VLOOKUP(C2159,[9]Resumen!$C$1:$J$65536,8,0)</f>
        <v>1 Poste autosoportable de acero (25/4400) de ángulo medio (50°) Tipo AU1-25</v>
      </c>
      <c r="E2159" s="140" t="s">
        <v>5072</v>
      </c>
      <c r="F2159" s="141">
        <f t="shared" si="36"/>
        <v>0</v>
      </c>
      <c r="G2159" s="142">
        <f>VLOOKUP(C2159,'[10]Estructuras de Acero y Concreto'!$C$1:$L$65536,7,0)</f>
        <v>17784.564184922303</v>
      </c>
      <c r="J2159" s="111">
        <f>VLOOKUP(C2159,'[10]Estructuras de Acero y Concreto'!$C$1:$L$65536,10,0)</f>
        <v>4469</v>
      </c>
      <c r="M2159" s="118"/>
      <c r="N2159" s="118"/>
      <c r="O2159" s="118"/>
      <c r="P2159" s="118"/>
      <c r="Q2159" s="118"/>
      <c r="R2159" s="118"/>
    </row>
    <row r="2160" spans="1:18" x14ac:dyDescent="0.2">
      <c r="A2160" s="114"/>
      <c r="B2160" s="139">
        <f t="shared" si="37"/>
        <v>136</v>
      </c>
      <c r="C2160" s="151" t="s">
        <v>7211</v>
      </c>
      <c r="D2160" s="115" t="str">
        <f>VLOOKUP(C2160,[9]Resumen!$C$1:$J$65536,8,0)</f>
        <v>1 Poste autosoportable de acero (25/7000) de ángulo mayor y terminal (90°) Tipo ATU1-25</v>
      </c>
      <c r="E2160" s="140" t="s">
        <v>5072</v>
      </c>
      <c r="F2160" s="141">
        <f t="shared" si="36"/>
        <v>0</v>
      </c>
      <c r="G2160" s="142">
        <f>VLOOKUP(C2160,'[10]Estructuras de Acero y Concreto'!$C$1:$L$65536,7,0)</f>
        <v>24052.339658462832</v>
      </c>
      <c r="J2160" s="111">
        <f>VLOOKUP(C2160,'[10]Estructuras de Acero y Concreto'!$C$1:$L$65536,10,0)</f>
        <v>6044</v>
      </c>
      <c r="M2160" s="118"/>
      <c r="N2160" s="118"/>
      <c r="O2160" s="118"/>
      <c r="P2160" s="118"/>
      <c r="Q2160" s="118"/>
      <c r="R2160" s="118"/>
    </row>
    <row r="2161" spans="1:18" x14ac:dyDescent="0.2">
      <c r="A2161" s="114"/>
      <c r="B2161" s="139">
        <f t="shared" si="37"/>
        <v>137</v>
      </c>
      <c r="C2161" s="151" t="s">
        <v>7212</v>
      </c>
      <c r="D2161" s="115" t="str">
        <f>VLOOKUP(C2161,[9]Resumen!$C$1:$J$65536,8,0)</f>
        <v>1 Poste de concreto (25/900) de suspensión (2°) Tipo SU1-25</v>
      </c>
      <c r="E2161" s="140" t="s">
        <v>5072</v>
      </c>
      <c r="F2161" s="141">
        <f t="shared" si="36"/>
        <v>1</v>
      </c>
      <c r="G2161" s="142">
        <f>VLOOKUP(C2161,'[10]Estructuras de Acero y Concreto'!$C$1:$L$65536,7,0)</f>
        <v>4151.2064038209628</v>
      </c>
      <c r="J2161" s="111">
        <f>VLOOKUP(C2161,'[10]Estructuras de Acero y Concreto'!$C$1:$L$65536,10,0)</f>
        <v>6261</v>
      </c>
      <c r="M2161" s="118"/>
      <c r="N2161" s="118"/>
      <c r="O2161" s="118"/>
      <c r="P2161" s="118"/>
      <c r="Q2161" s="118"/>
      <c r="R2161" s="118"/>
    </row>
    <row r="2162" spans="1:18" x14ac:dyDescent="0.2">
      <c r="A2162" s="114"/>
      <c r="B2162" s="139">
        <f t="shared" si="37"/>
        <v>138</v>
      </c>
      <c r="C2162" s="151" t="s">
        <v>7213</v>
      </c>
      <c r="D2162" s="115" t="str">
        <f>VLOOKUP(C2162,[9]Resumen!$C$1:$J$65536,8,0)</f>
        <v>1 Poste autosoportable de acero (25/3200) de suspensión (25°) Tipo SU11-25</v>
      </c>
      <c r="E2162" s="140" t="s">
        <v>5072</v>
      </c>
      <c r="F2162" s="141">
        <f t="shared" si="36"/>
        <v>0</v>
      </c>
      <c r="G2162" s="142">
        <f>VLOOKUP(C2162,'[10]Estructuras de Acero y Concreto'!$C$1:$L$65536,7,0)</f>
        <v>14461.648298950022</v>
      </c>
      <c r="J2162" s="111">
        <f>VLOOKUP(C2162,'[10]Estructuras de Acero y Concreto'!$C$1:$L$65536,10,0)</f>
        <v>3634</v>
      </c>
      <c r="M2162" s="118"/>
      <c r="N2162" s="118"/>
      <c r="O2162" s="118"/>
      <c r="P2162" s="118"/>
      <c r="Q2162" s="118"/>
      <c r="R2162" s="118"/>
    </row>
    <row r="2163" spans="1:18" x14ac:dyDescent="0.2">
      <c r="A2163" s="114"/>
      <c r="B2163" s="139">
        <f t="shared" si="37"/>
        <v>139</v>
      </c>
      <c r="C2163" s="151" t="s">
        <v>7214</v>
      </c>
      <c r="D2163" s="115" t="str">
        <f>VLOOKUP(C2163,[9]Resumen!$C$1:$J$65536,8,0)</f>
        <v>1 Poste autosoportable de acero (25/5350) de ángulo medio (50°) Tipo AU1-25</v>
      </c>
      <c r="E2163" s="140" t="s">
        <v>5072</v>
      </c>
      <c r="F2163" s="141">
        <f t="shared" si="36"/>
        <v>0</v>
      </c>
      <c r="G2163" s="142">
        <f>VLOOKUP(C2163,'[10]Estructuras de Acero y Concreto'!$C$1:$L$65536,7,0)</f>
        <v>20196.165414741707</v>
      </c>
      <c r="J2163" s="111">
        <f>VLOOKUP(C2163,'[10]Estructuras de Acero y Concreto'!$C$1:$L$65536,10,0)</f>
        <v>5075</v>
      </c>
      <c r="M2163" s="118"/>
      <c r="N2163" s="118"/>
      <c r="O2163" s="118"/>
      <c r="P2163" s="118"/>
      <c r="Q2163" s="118"/>
      <c r="R2163" s="118"/>
    </row>
    <row r="2164" spans="1:18" x14ac:dyDescent="0.2">
      <c r="A2164" s="114"/>
      <c r="B2164" s="139">
        <f t="shared" si="37"/>
        <v>140</v>
      </c>
      <c r="C2164" s="151" t="s">
        <v>7215</v>
      </c>
      <c r="D2164" s="115" t="str">
        <f>VLOOKUP(C2164,[9]Resumen!$C$1:$J$65536,8,0)</f>
        <v>1 Poste autosoportable de acero (25/8500) de ángulo mayor y terminal (90°) Tipo ATU1-25</v>
      </c>
      <c r="E2164" s="140" t="s">
        <v>5072</v>
      </c>
      <c r="F2164" s="141">
        <f t="shared" si="36"/>
        <v>0</v>
      </c>
      <c r="G2164" s="142">
        <f>VLOOKUP(C2164,'[10]Estructuras de Acero y Concreto'!$C$1:$L$65536,7,0)</f>
        <v>27287.705664804704</v>
      </c>
      <c r="J2164" s="111">
        <f>VLOOKUP(C2164,'[10]Estructuras de Acero y Concreto'!$C$1:$L$65536,10,0)</f>
        <v>6857</v>
      </c>
      <c r="M2164" s="118"/>
      <c r="N2164" s="118"/>
      <c r="O2164" s="118"/>
      <c r="P2164" s="118"/>
      <c r="Q2164" s="118"/>
      <c r="R2164" s="118"/>
    </row>
    <row r="2165" spans="1:18" x14ac:dyDescent="0.2">
      <c r="A2165" s="114"/>
      <c r="B2165" s="139">
        <f t="shared" si="37"/>
        <v>141</v>
      </c>
      <c r="C2165" s="151" t="s">
        <v>7216</v>
      </c>
      <c r="D2165" s="115" t="str">
        <f>VLOOKUP(C2165,[9]Resumen!$C$1:$J$65536,8,0)</f>
        <v>1 Poste autosoportable de acero (25/1100) de suspensión (2°) Tipo SU2-25</v>
      </c>
      <c r="E2165" s="140" t="s">
        <v>5072</v>
      </c>
      <c r="F2165" s="141">
        <f t="shared" si="36"/>
        <v>0</v>
      </c>
      <c r="G2165" s="142">
        <f>VLOOKUP(C2165,'[10]Estructuras de Acero y Concreto'!$C$1:$L$65536,7,0)</f>
        <v>7222.8650695086098</v>
      </c>
      <c r="J2165" s="111">
        <f>VLOOKUP(C2165,'[10]Estructuras de Acero y Concreto'!$C$1:$L$65536,10,0)</f>
        <v>1815</v>
      </c>
      <c r="M2165" s="118"/>
      <c r="N2165" s="118"/>
      <c r="O2165" s="118"/>
      <c r="P2165" s="118"/>
      <c r="Q2165" s="118"/>
      <c r="R2165" s="118"/>
    </row>
    <row r="2166" spans="1:18" x14ac:dyDescent="0.2">
      <c r="A2166" s="114"/>
      <c r="B2166" s="139">
        <f t="shared" si="37"/>
        <v>142</v>
      </c>
      <c r="C2166" s="151" t="s">
        <v>7217</v>
      </c>
      <c r="D2166" s="115" t="str">
        <f>VLOOKUP(C2166,[9]Resumen!$C$1:$J$65536,8,0)</f>
        <v>1 Poste autosoportable de acero (25/3850) de suspensión (25°) Tipo SU21-25</v>
      </c>
      <c r="E2166" s="140" t="s">
        <v>5072</v>
      </c>
      <c r="F2166" s="141">
        <f t="shared" si="36"/>
        <v>0</v>
      </c>
      <c r="G2166" s="142">
        <f>VLOOKUP(C2166,'[10]Estructuras de Acero y Concreto'!$C$1:$L$65536,7,0)</f>
        <v>16308.154851154977</v>
      </c>
      <c r="J2166" s="111">
        <f>VLOOKUP(C2166,'[10]Estructuras de Acero y Concreto'!$C$1:$L$65536,10,0)</f>
        <v>4098</v>
      </c>
      <c r="M2166" s="118"/>
      <c r="N2166" s="118"/>
      <c r="O2166" s="118"/>
      <c r="P2166" s="118"/>
      <c r="Q2166" s="118"/>
      <c r="R2166" s="118"/>
    </row>
    <row r="2167" spans="1:18" x14ac:dyDescent="0.2">
      <c r="A2167" s="114"/>
      <c r="B2167" s="139">
        <f t="shared" si="37"/>
        <v>143</v>
      </c>
      <c r="C2167" s="151" t="s">
        <v>7218</v>
      </c>
      <c r="D2167" s="115" t="str">
        <f>VLOOKUP(C2167,[9]Resumen!$C$1:$J$65536,8,0)</f>
        <v>2 Postes autosoportables de acero (25/3900) de ángulo medio (50°) Tipo AU2-25</v>
      </c>
      <c r="E2167" s="140" t="s">
        <v>5072</v>
      </c>
      <c r="F2167" s="141">
        <f t="shared" si="36"/>
        <v>0</v>
      </c>
      <c r="G2167" s="142">
        <f>VLOOKUP(C2167,'[10]Estructuras de Acero y Concreto'!$C$1:$L$65536,7,0)</f>
        <v>32886.918421167582</v>
      </c>
      <c r="J2167" s="111">
        <f>VLOOKUP(C2167,'[10]Estructuras de Acero y Concreto'!$C$1:$L$65536,10,0)</f>
        <v>8264</v>
      </c>
      <c r="M2167" s="118"/>
      <c r="N2167" s="118"/>
      <c r="O2167" s="118"/>
      <c r="P2167" s="118"/>
      <c r="Q2167" s="118"/>
      <c r="R2167" s="118"/>
    </row>
    <row r="2168" spans="1:18" x14ac:dyDescent="0.2">
      <c r="A2168" s="114"/>
      <c r="B2168" s="139">
        <f t="shared" si="37"/>
        <v>144</v>
      </c>
      <c r="C2168" s="151" t="s">
        <v>7219</v>
      </c>
      <c r="D2168" s="115" t="str">
        <f>VLOOKUP(C2168,[9]Resumen!$C$1:$J$65536,8,0)</f>
        <v>2 Postes autosoportables de acero (25/6100) de ángulo mayor y terminal (90°) Tipo ATU2-25</v>
      </c>
      <c r="E2168" s="140" t="s">
        <v>5072</v>
      </c>
      <c r="F2168" s="141">
        <f t="shared" si="36"/>
        <v>0</v>
      </c>
      <c r="G2168" s="142">
        <f>VLOOKUP(C2168,'[10]Estructuras de Acero y Concreto'!$C$1:$L$65536,7,0)</f>
        <v>43989.834974296515</v>
      </c>
      <c r="J2168" s="111">
        <f>VLOOKUP(C2168,'[10]Estructuras de Acero y Concreto'!$C$1:$L$65536,10,0)</f>
        <v>11054</v>
      </c>
      <c r="M2168" s="118"/>
      <c r="N2168" s="118"/>
      <c r="O2168" s="118"/>
      <c r="P2168" s="118"/>
      <c r="Q2168" s="118"/>
      <c r="R2168" s="118"/>
    </row>
    <row r="2169" spans="1:18" x14ac:dyDescent="0.2">
      <c r="A2169" s="114"/>
      <c r="B2169" s="139">
        <f t="shared" si="37"/>
        <v>145</v>
      </c>
      <c r="C2169" s="151" t="s">
        <v>7220</v>
      </c>
      <c r="D2169" s="115" t="str">
        <f>VLOOKUP(C2169,[9]Resumen!$C$1:$J$65536,8,0)</f>
        <v>1 Poste autosoportable de acero (25/1200) de suspensión (2°) Tipo SU2-25</v>
      </c>
      <c r="E2169" s="140" t="s">
        <v>5072</v>
      </c>
      <c r="F2169" s="141">
        <f t="shared" si="36"/>
        <v>0</v>
      </c>
      <c r="G2169" s="142">
        <f>VLOOKUP(C2169,'[10]Estructuras de Acero y Concreto'!$C$1:$L$65536,7,0)</f>
        <v>7644.6963077278451</v>
      </c>
      <c r="J2169" s="111">
        <f>VLOOKUP(C2169,'[10]Estructuras de Acero y Concreto'!$C$1:$L$65536,10,0)</f>
        <v>1921</v>
      </c>
      <c r="M2169" s="118"/>
      <c r="N2169" s="118"/>
      <c r="O2169" s="118"/>
      <c r="P2169" s="118"/>
      <c r="Q2169" s="118"/>
      <c r="R2169" s="118"/>
    </row>
    <row r="2170" spans="1:18" x14ac:dyDescent="0.2">
      <c r="A2170" s="114"/>
      <c r="B2170" s="139">
        <f t="shared" si="37"/>
        <v>146</v>
      </c>
      <c r="C2170" s="151" t="s">
        <v>7221</v>
      </c>
      <c r="D2170" s="115" t="str">
        <f>VLOOKUP(C2170,[9]Resumen!$C$1:$J$65536,8,0)</f>
        <v>1 Poste autosoportable de acero (25/4450) de suspensión (25°) Tipo SU21-25</v>
      </c>
      <c r="E2170" s="140" t="s">
        <v>5072</v>
      </c>
      <c r="F2170" s="141">
        <f t="shared" si="36"/>
        <v>0</v>
      </c>
      <c r="G2170" s="142">
        <f>VLOOKUP(C2170,'[10]Estructuras de Acero y Concreto'!$C$1:$L$65536,7,0)</f>
        <v>17915.889004367913</v>
      </c>
      <c r="J2170" s="111">
        <f>VLOOKUP(C2170,'[10]Estructuras de Acero y Concreto'!$C$1:$L$65536,10,0)</f>
        <v>4502</v>
      </c>
      <c r="M2170" s="118"/>
      <c r="N2170" s="118"/>
      <c r="O2170" s="118"/>
      <c r="P2170" s="118"/>
      <c r="Q2170" s="118"/>
      <c r="R2170" s="118"/>
    </row>
    <row r="2171" spans="1:18" x14ac:dyDescent="0.2">
      <c r="A2171" s="114"/>
      <c r="B2171" s="139">
        <f t="shared" si="37"/>
        <v>147</v>
      </c>
      <c r="C2171" s="151" t="s">
        <v>7222</v>
      </c>
      <c r="D2171" s="115" t="str">
        <f>VLOOKUP(C2171,[9]Resumen!$C$1:$J$65536,8,0)</f>
        <v>2 Postes autosoportables de acero (25/4400) de ángulo medio (50°) Tipo AU2-25</v>
      </c>
      <c r="E2171" s="140" t="s">
        <v>5072</v>
      </c>
      <c r="F2171" s="141">
        <f t="shared" si="36"/>
        <v>0</v>
      </c>
      <c r="G2171" s="142">
        <f>VLOOKUP(C2171,'[10]Estructuras de Acero y Concreto'!$C$1:$L$65536,7,0)</f>
        <v>35569.128369844606</v>
      </c>
      <c r="J2171" s="111">
        <f>VLOOKUP(C2171,'[10]Estructuras de Acero y Concreto'!$C$1:$L$65536,10,0)</f>
        <v>8938</v>
      </c>
      <c r="M2171" s="118"/>
      <c r="N2171" s="118"/>
      <c r="O2171" s="118"/>
      <c r="P2171" s="118"/>
      <c r="Q2171" s="118"/>
      <c r="R2171" s="118"/>
    </row>
    <row r="2172" spans="1:18" x14ac:dyDescent="0.2">
      <c r="A2172" s="114"/>
      <c r="B2172" s="139">
        <f t="shared" si="37"/>
        <v>148</v>
      </c>
      <c r="C2172" s="151" t="s">
        <v>7223</v>
      </c>
      <c r="D2172" s="115" t="str">
        <f>VLOOKUP(C2172,[9]Resumen!$C$1:$J$65536,8,0)</f>
        <v>2 Postes autosoportables de acero (25/7000) de ángulo mayor y terminal (90°) Tipo ATU2-25</v>
      </c>
      <c r="E2172" s="140" t="s">
        <v>5072</v>
      </c>
      <c r="F2172" s="141">
        <f t="shared" si="36"/>
        <v>0</v>
      </c>
      <c r="G2172" s="142">
        <f>VLOOKUP(C2172,'[10]Estructuras de Acero y Concreto'!$C$1:$L$65536,7,0)</f>
        <v>48104.679316925663</v>
      </c>
      <c r="J2172" s="111">
        <f>VLOOKUP(C2172,'[10]Estructuras de Acero y Concreto'!$C$1:$L$65536,10,0)</f>
        <v>12088</v>
      </c>
      <c r="M2172" s="118"/>
      <c r="N2172" s="118"/>
      <c r="O2172" s="118"/>
      <c r="P2172" s="118"/>
      <c r="Q2172" s="118"/>
      <c r="R2172" s="118"/>
    </row>
    <row r="2173" spans="1:18" x14ac:dyDescent="0.2">
      <c r="A2173" s="114"/>
      <c r="B2173" s="139">
        <f t="shared" si="37"/>
        <v>149</v>
      </c>
      <c r="C2173" s="151" t="s">
        <v>7224</v>
      </c>
      <c r="D2173" s="115" t="str">
        <f>VLOOKUP(C2173,[9]Resumen!$C$1:$J$65536,8,0)</f>
        <v>1 Poste autosoportable de acero (25/1400) de suspensión (2°) Tipo SU2-25</v>
      </c>
      <c r="E2173" s="140" t="s">
        <v>5072</v>
      </c>
      <c r="F2173" s="141">
        <f t="shared" si="36"/>
        <v>0</v>
      </c>
      <c r="G2173" s="142">
        <f>VLOOKUP(C2173,'[10]Estructuras de Acero y Concreto'!$C$1:$L$65536,7,0)</f>
        <v>8448.563384334313</v>
      </c>
      <c r="J2173" s="111">
        <f>VLOOKUP(C2173,'[10]Estructuras de Acero y Concreto'!$C$1:$L$65536,10,0)</f>
        <v>2123</v>
      </c>
      <c r="M2173" s="118"/>
      <c r="N2173" s="118"/>
      <c r="O2173" s="118"/>
      <c r="P2173" s="118"/>
      <c r="Q2173" s="118"/>
      <c r="R2173" s="118"/>
    </row>
    <row r="2174" spans="1:18" x14ac:dyDescent="0.2">
      <c r="A2174" s="114"/>
      <c r="B2174" s="139">
        <f t="shared" si="37"/>
        <v>150</v>
      </c>
      <c r="C2174" s="151" t="s">
        <v>7225</v>
      </c>
      <c r="D2174" s="115" t="str">
        <f>VLOOKUP(C2174,[9]Resumen!$C$1:$J$65536,8,0)</f>
        <v>1 Poste autosoportable de acero (25/5450) de suspensión (25°) Tipo SU21-25</v>
      </c>
      <c r="E2174" s="140" t="s">
        <v>5072</v>
      </c>
      <c r="F2174" s="141">
        <f t="shared" si="36"/>
        <v>0</v>
      </c>
      <c r="G2174" s="142">
        <f>VLOOKUP(C2174,'[10]Estructuras de Acero y Concreto'!$C$1:$L$65536,7,0)</f>
        <v>20438.917353716926</v>
      </c>
      <c r="J2174" s="111">
        <f>VLOOKUP(C2174,'[10]Estructuras de Acero y Concreto'!$C$1:$L$65536,10,0)</f>
        <v>5136</v>
      </c>
      <c r="M2174" s="118"/>
      <c r="N2174" s="118"/>
      <c r="O2174" s="118"/>
      <c r="P2174" s="118"/>
      <c r="Q2174" s="118"/>
      <c r="R2174" s="118"/>
    </row>
    <row r="2175" spans="1:18" x14ac:dyDescent="0.2">
      <c r="A2175" s="114"/>
      <c r="B2175" s="139">
        <f t="shared" si="37"/>
        <v>151</v>
      </c>
      <c r="C2175" s="151" t="s">
        <v>7226</v>
      </c>
      <c r="D2175" s="115" t="str">
        <f>VLOOKUP(C2175,[9]Resumen!$C$1:$J$65536,8,0)</f>
        <v>2 Postes autosoportables de acero (25/5350) de ángulo medio (50°) Tipo AU2-25</v>
      </c>
      <c r="E2175" s="140" t="s">
        <v>5072</v>
      </c>
      <c r="F2175" s="141">
        <f t="shared" si="36"/>
        <v>0</v>
      </c>
      <c r="G2175" s="142">
        <f>VLOOKUP(C2175,'[10]Estructuras de Acero y Concreto'!$C$1:$L$65536,7,0)</f>
        <v>40392.330829483413</v>
      </c>
      <c r="J2175" s="111">
        <f>VLOOKUP(C2175,'[10]Estructuras de Acero y Concreto'!$C$1:$L$65536,10,0)</f>
        <v>10150</v>
      </c>
      <c r="M2175" s="118"/>
      <c r="N2175" s="118"/>
      <c r="O2175" s="118"/>
      <c r="P2175" s="118"/>
      <c r="Q2175" s="118"/>
      <c r="R2175" s="118"/>
    </row>
    <row r="2176" spans="1:18" x14ac:dyDescent="0.2">
      <c r="A2176" s="114"/>
      <c r="B2176" s="139">
        <f t="shared" si="37"/>
        <v>152</v>
      </c>
      <c r="C2176" s="151" t="s">
        <v>7227</v>
      </c>
      <c r="D2176" s="115" t="str">
        <f>VLOOKUP(C2176,[9]Resumen!$C$1:$J$65536,8,0)</f>
        <v>2 Postes autosoportables de acero (25/8500) de ángulo mayor y terminal (90°) Tipo ATU2-25</v>
      </c>
      <c r="E2176" s="140" t="s">
        <v>5072</v>
      </c>
      <c r="F2176" s="141">
        <f t="shared" si="36"/>
        <v>0</v>
      </c>
      <c r="G2176" s="142">
        <f>VLOOKUP(C2176,'[10]Estructuras de Acero y Concreto'!$C$1:$L$65536,7,0)</f>
        <v>54575.411329609407</v>
      </c>
      <c r="J2176" s="111">
        <f>VLOOKUP(C2176,'[10]Estructuras de Acero y Concreto'!$C$1:$L$65536,10,0)</f>
        <v>13714</v>
      </c>
      <c r="M2176" s="118"/>
      <c r="N2176" s="118"/>
      <c r="O2176" s="118"/>
      <c r="P2176" s="118"/>
      <c r="Q2176" s="118"/>
      <c r="R2176" s="118"/>
    </row>
    <row r="2177" spans="1:18" x14ac:dyDescent="0.2">
      <c r="A2177" s="114"/>
      <c r="B2177" s="139">
        <f t="shared" si="37"/>
        <v>153</v>
      </c>
      <c r="C2177" s="151" t="s">
        <v>7228</v>
      </c>
      <c r="D2177" s="115" t="str">
        <f>VLOOKUP(C2177,[9]Resumen!$C$1:$J$65536,8,0)</f>
        <v>1 Poste de concreto (25/600) de suspensión (2°) Tipo SU1-25</v>
      </c>
      <c r="E2177" s="140" t="s">
        <v>5072</v>
      </c>
      <c r="F2177" s="141">
        <f t="shared" si="36"/>
        <v>1</v>
      </c>
      <c r="G2177" s="142">
        <f>VLOOKUP(C2177,'[10]Estructuras de Acero y Concreto'!$C$1:$L$65536,7,0)</f>
        <v>3891.3878881366968</v>
      </c>
      <c r="J2177" s="111">
        <f>VLOOKUP(C2177,'[10]Estructuras de Acero y Concreto'!$C$1:$L$65536,10,0)</f>
        <v>6006</v>
      </c>
      <c r="M2177" s="118"/>
      <c r="N2177" s="118"/>
      <c r="O2177" s="118"/>
      <c r="P2177" s="118"/>
      <c r="Q2177" s="118"/>
      <c r="R2177" s="118"/>
    </row>
    <row r="2178" spans="1:18" x14ac:dyDescent="0.2">
      <c r="A2178" s="114"/>
      <c r="B2178" s="139">
        <f t="shared" si="37"/>
        <v>154</v>
      </c>
      <c r="C2178" s="151" t="s">
        <v>7229</v>
      </c>
      <c r="D2178" s="115" t="str">
        <f>VLOOKUP(C2178,[9]Resumen!$C$1:$J$65536,8,0)</f>
        <v>1 Poste autosoportable de acero (25/2450) de suspensión (25°) Tipo SU11-25</v>
      </c>
      <c r="E2178" s="140" t="s">
        <v>5072</v>
      </c>
      <c r="F2178" s="141">
        <f t="shared" si="36"/>
        <v>0</v>
      </c>
      <c r="G2178" s="142">
        <f>VLOOKUP(C2178,'[10]Estructuras de Acero y Concreto'!$C$1:$L$65536,7,0)</f>
        <v>12157.494648677028</v>
      </c>
      <c r="J2178" s="111">
        <f>VLOOKUP(C2178,'[10]Estructuras de Acero y Concreto'!$C$1:$L$65536,10,0)</f>
        <v>3055</v>
      </c>
      <c r="M2178" s="118"/>
      <c r="N2178" s="118"/>
      <c r="O2178" s="118"/>
      <c r="P2178" s="118"/>
      <c r="Q2178" s="118"/>
      <c r="R2178" s="118"/>
    </row>
    <row r="2179" spans="1:18" x14ac:dyDescent="0.2">
      <c r="A2179" s="114"/>
      <c r="B2179" s="139">
        <f t="shared" si="37"/>
        <v>155</v>
      </c>
      <c r="C2179" s="151" t="s">
        <v>7230</v>
      </c>
      <c r="D2179" s="115" t="str">
        <f>VLOOKUP(C2179,[9]Resumen!$C$1:$J$65536,8,0)</f>
        <v>1 Poste autosoportable de acero (25/4200) de ángulo medio (50°) Tipo AU1-25</v>
      </c>
      <c r="E2179" s="140" t="s">
        <v>5072</v>
      </c>
      <c r="F2179" s="141">
        <f t="shared" si="36"/>
        <v>0</v>
      </c>
      <c r="G2179" s="142">
        <f>VLOOKUP(C2179,'[10]Estructuras de Acero y Concreto'!$C$1:$L$65536,7,0)</f>
        <v>17255.285367156659</v>
      </c>
      <c r="J2179" s="111">
        <f>VLOOKUP(C2179,'[10]Estructuras de Acero y Concreto'!$C$1:$L$65536,10,0)</f>
        <v>4336</v>
      </c>
      <c r="M2179" s="118"/>
      <c r="N2179" s="118"/>
      <c r="O2179" s="118"/>
      <c r="P2179" s="118"/>
      <c r="Q2179" s="118"/>
      <c r="R2179" s="118"/>
    </row>
    <row r="2180" spans="1:18" x14ac:dyDescent="0.2">
      <c r="A2180" s="114"/>
      <c r="B2180" s="139">
        <f t="shared" si="37"/>
        <v>156</v>
      </c>
      <c r="C2180" s="151" t="s">
        <v>7231</v>
      </c>
      <c r="D2180" s="115" t="str">
        <f>VLOOKUP(C2180,[9]Resumen!$C$1:$J$65536,8,0)</f>
        <v>1 Poste autosoportable de acero (25/6750) de ángulo mayor y terminal (90°) Tipo ATU1-25</v>
      </c>
      <c r="E2180" s="140" t="s">
        <v>5072</v>
      </c>
      <c r="F2180" s="141">
        <f t="shared" si="36"/>
        <v>0</v>
      </c>
      <c r="G2180" s="142">
        <f>VLOOKUP(C2180,'[10]Estructuras de Acero y Concreto'!$C$1:$L$65536,7,0)</f>
        <v>23491.224520831584</v>
      </c>
      <c r="J2180" s="111">
        <f>VLOOKUP(C2180,'[10]Estructuras de Acero y Concreto'!$C$1:$L$65536,10,0)</f>
        <v>5903</v>
      </c>
      <c r="M2180" s="118"/>
      <c r="N2180" s="118"/>
      <c r="O2180" s="118"/>
      <c r="P2180" s="118"/>
      <c r="Q2180" s="118"/>
      <c r="R2180" s="118"/>
    </row>
    <row r="2181" spans="1:18" x14ac:dyDescent="0.2">
      <c r="A2181" s="114"/>
      <c r="B2181" s="139">
        <f t="shared" si="37"/>
        <v>157</v>
      </c>
      <c r="C2181" s="151" t="s">
        <v>7232</v>
      </c>
      <c r="D2181" s="115" t="str">
        <f>VLOOKUP(C2181,[9]Resumen!$C$1:$J$65536,8,0)</f>
        <v>1 Poste de concreto (25/700) de suspensión (2°) Tipo SU1-25</v>
      </c>
      <c r="E2181" s="140" t="s">
        <v>5072</v>
      </c>
      <c r="F2181" s="141">
        <f t="shared" si="36"/>
        <v>1</v>
      </c>
      <c r="G2181" s="142">
        <f>VLOOKUP(C2181,'[10]Estructuras de Acero y Concreto'!$C$1:$L$65536,7,0)</f>
        <v>3859.8021077986095</v>
      </c>
      <c r="J2181" s="111">
        <f>VLOOKUP(C2181,'[10]Estructuras de Acero y Concreto'!$C$1:$L$65536,10,0)</f>
        <v>5975</v>
      </c>
      <c r="M2181" s="118"/>
      <c r="N2181" s="118"/>
      <c r="O2181" s="118"/>
      <c r="P2181" s="118"/>
      <c r="Q2181" s="118"/>
      <c r="R2181" s="118"/>
    </row>
    <row r="2182" spans="1:18" x14ac:dyDescent="0.2">
      <c r="A2182" s="114"/>
      <c r="B2182" s="139">
        <f t="shared" si="37"/>
        <v>158</v>
      </c>
      <c r="C2182" s="151" t="s">
        <v>7233</v>
      </c>
      <c r="D2182" s="115" t="str">
        <f>VLOOKUP(C2182,[9]Resumen!$C$1:$J$65536,8,0)</f>
        <v>1 Poste autosoportable de acero (25/2800) de suspensión (25°) Tipo SU11-25</v>
      </c>
      <c r="E2182" s="140" t="s">
        <v>5072</v>
      </c>
      <c r="F2182" s="141">
        <f t="shared" si="36"/>
        <v>0</v>
      </c>
      <c r="G2182" s="142">
        <f>VLOOKUP(C2182,'[10]Estructuras de Acero y Concreto'!$C$1:$L$65536,7,0)</f>
        <v>13259.82722402352</v>
      </c>
      <c r="J2182" s="111">
        <f>VLOOKUP(C2182,'[10]Estructuras de Acero y Concreto'!$C$1:$L$65536,10,0)</f>
        <v>3332</v>
      </c>
      <c r="M2182" s="118"/>
      <c r="N2182" s="118"/>
      <c r="O2182" s="118"/>
      <c r="P2182" s="118"/>
      <c r="Q2182" s="118"/>
      <c r="R2182" s="118"/>
    </row>
    <row r="2183" spans="1:18" x14ac:dyDescent="0.2">
      <c r="A2183" s="114"/>
      <c r="B2183" s="139">
        <f t="shared" si="37"/>
        <v>159</v>
      </c>
      <c r="C2183" s="151" t="s">
        <v>7234</v>
      </c>
      <c r="D2183" s="115" t="str">
        <f>VLOOKUP(C2183,[9]Resumen!$C$1:$J$65536,8,0)</f>
        <v>1 Poste autosoportable de acero (25/4850) de ángulo medio (50°) Tipo AU1-25</v>
      </c>
      <c r="E2183" s="140" t="s">
        <v>5072</v>
      </c>
      <c r="F2183" s="141">
        <f t="shared" si="36"/>
        <v>0</v>
      </c>
      <c r="G2183" s="142">
        <f>VLOOKUP(C2183,'[10]Estructuras de Acero y Concreto'!$C$1:$L$65536,7,0)</f>
        <v>18946.5898600168</v>
      </c>
      <c r="J2183" s="111">
        <f>VLOOKUP(C2183,'[10]Estructuras de Acero y Concreto'!$C$1:$L$65536,10,0)</f>
        <v>4761</v>
      </c>
      <c r="M2183" s="118"/>
      <c r="N2183" s="118"/>
      <c r="O2183" s="118"/>
      <c r="P2183" s="118"/>
      <c r="Q2183" s="118"/>
      <c r="R2183" s="118"/>
    </row>
    <row r="2184" spans="1:18" x14ac:dyDescent="0.2">
      <c r="A2184" s="114"/>
      <c r="B2184" s="139">
        <f t="shared" si="37"/>
        <v>160</v>
      </c>
      <c r="C2184" s="151" t="s">
        <v>7235</v>
      </c>
      <c r="D2184" s="115" t="str">
        <f>VLOOKUP(C2184,[9]Resumen!$C$1:$J$65536,8,0)</f>
        <v>1 Poste autosoportable de acero (25/7800) de ángulo mayor y terminal (90°) Tipo ATU1-25</v>
      </c>
      <c r="E2184" s="140" t="s">
        <v>5072</v>
      </c>
      <c r="F2184" s="141">
        <f t="shared" si="36"/>
        <v>0</v>
      </c>
      <c r="G2184" s="142">
        <f>VLOOKUP(C2184,'[10]Estructuras de Acero y Concreto'!$C$1:$L$65536,7,0)</f>
        <v>25803.337251070981</v>
      </c>
      <c r="J2184" s="111">
        <f>VLOOKUP(C2184,'[10]Estructuras de Acero y Concreto'!$C$1:$L$65536,10,0)</f>
        <v>6484</v>
      </c>
      <c r="M2184" s="118"/>
      <c r="N2184" s="118"/>
      <c r="O2184" s="118"/>
      <c r="P2184" s="118"/>
      <c r="Q2184" s="118"/>
      <c r="R2184" s="118"/>
    </row>
    <row r="2185" spans="1:18" x14ac:dyDescent="0.2">
      <c r="A2185" s="114"/>
      <c r="B2185" s="139">
        <f t="shared" si="37"/>
        <v>161</v>
      </c>
      <c r="C2185" s="151" t="s">
        <v>7236</v>
      </c>
      <c r="D2185" s="115" t="str">
        <f>VLOOKUP(C2185,[9]Resumen!$C$1:$J$65536,8,0)</f>
        <v>1 Poste de concreto (25/800) de suspensión (2°) Tipo SU1-25</v>
      </c>
      <c r="E2185" s="140" t="s">
        <v>5072</v>
      </c>
      <c r="F2185" s="141">
        <f t="shared" si="36"/>
        <v>1</v>
      </c>
      <c r="G2185" s="142">
        <f>VLOOKUP(C2185,'[10]Estructuras de Acero y Concreto'!$C$1:$L$65536,7,0)</f>
        <v>4029.9577631683051</v>
      </c>
      <c r="J2185" s="111">
        <f>VLOOKUP(C2185,'[10]Estructuras de Acero y Concreto'!$C$1:$L$65536,10,0)</f>
        <v>6142</v>
      </c>
      <c r="M2185" s="118"/>
      <c r="N2185" s="118"/>
      <c r="O2185" s="118"/>
      <c r="P2185" s="118"/>
      <c r="Q2185" s="118"/>
      <c r="R2185" s="118"/>
    </row>
    <row r="2186" spans="1:18" x14ac:dyDescent="0.2">
      <c r="A2186" s="114"/>
      <c r="B2186" s="139">
        <f t="shared" si="37"/>
        <v>162</v>
      </c>
      <c r="C2186" s="151" t="s">
        <v>7237</v>
      </c>
      <c r="D2186" s="115" t="str">
        <f>VLOOKUP(C2186,[9]Resumen!$C$1:$J$65536,8,0)</f>
        <v>1 Poste autosoportable de acero (25/3450) de suspensión (25°) Tipo SU11-25</v>
      </c>
      <c r="E2186" s="140" t="s">
        <v>5072</v>
      </c>
      <c r="F2186" s="141">
        <f t="shared" si="36"/>
        <v>0</v>
      </c>
      <c r="G2186" s="142">
        <f>VLOOKUP(C2186,'[10]Estructuras de Acero y Concreto'!$C$1:$L$65536,7,0)</f>
        <v>15185.924575892483</v>
      </c>
      <c r="J2186" s="111">
        <f>VLOOKUP(C2186,'[10]Estructuras de Acero y Concreto'!$C$1:$L$65536,10,0)</f>
        <v>3816</v>
      </c>
      <c r="M2186" s="118"/>
      <c r="N2186" s="118"/>
      <c r="O2186" s="118"/>
      <c r="P2186" s="118"/>
      <c r="Q2186" s="118"/>
      <c r="R2186" s="118"/>
    </row>
    <row r="2187" spans="1:18" x14ac:dyDescent="0.2">
      <c r="A2187" s="114"/>
      <c r="B2187" s="139">
        <f t="shared" si="37"/>
        <v>163</v>
      </c>
      <c r="C2187" s="151" t="s">
        <v>7238</v>
      </c>
      <c r="D2187" s="115" t="str">
        <f>VLOOKUP(C2187,[9]Resumen!$C$1:$J$65536,8,0)</f>
        <v>1 Poste autosoportable de acero (25/6000) de ángulo medio (50°) Tipo AU1-25</v>
      </c>
      <c r="E2187" s="140" t="s">
        <v>5072</v>
      </c>
      <c r="F2187" s="141">
        <f t="shared" si="36"/>
        <v>0</v>
      </c>
      <c r="G2187" s="142">
        <f>VLOOKUP(C2187,'[10]Estructuras de Acero y Concreto'!$C$1:$L$65536,7,0)</f>
        <v>21760.124628139438</v>
      </c>
      <c r="J2187" s="111">
        <f>VLOOKUP(C2187,'[10]Estructuras de Acero y Concreto'!$C$1:$L$65536,10,0)</f>
        <v>5468</v>
      </c>
      <c r="M2187" s="118"/>
      <c r="N2187" s="118"/>
      <c r="O2187" s="118"/>
      <c r="P2187" s="118"/>
      <c r="Q2187" s="118"/>
      <c r="R2187" s="118"/>
    </row>
    <row r="2188" spans="1:18" x14ac:dyDescent="0.2">
      <c r="A2188" s="114"/>
      <c r="B2188" s="139">
        <f t="shared" si="37"/>
        <v>164</v>
      </c>
      <c r="C2188" s="151" t="s">
        <v>7239</v>
      </c>
      <c r="D2188" s="115" t="str">
        <f>VLOOKUP(C2188,[9]Resumen!$C$1:$J$65536,8,0)</f>
        <v>1 Poste autosoportable de acero (25/9700) de ángulo mayor y terminal (90°) Tipo ATU1-25</v>
      </c>
      <c r="E2188" s="140" t="s">
        <v>5072</v>
      </c>
      <c r="F2188" s="141">
        <f t="shared" si="36"/>
        <v>0</v>
      </c>
      <c r="G2188" s="142">
        <f>VLOOKUP(C2188,'[10]Estructuras de Acero y Concreto'!$C$1:$L$65536,7,0)</f>
        <v>29731.143214489712</v>
      </c>
      <c r="J2188" s="111">
        <f>VLOOKUP(C2188,'[10]Estructuras de Acero y Concreto'!$C$1:$L$65536,10,0)</f>
        <v>7471</v>
      </c>
      <c r="M2188" s="118"/>
      <c r="N2188" s="118"/>
      <c r="O2188" s="118"/>
      <c r="P2188" s="118"/>
      <c r="Q2188" s="118"/>
      <c r="R2188" s="118"/>
    </row>
    <row r="2189" spans="1:18" x14ac:dyDescent="0.2">
      <c r="A2189" s="114"/>
      <c r="B2189" s="139">
        <f t="shared" si="37"/>
        <v>165</v>
      </c>
      <c r="C2189" s="151" t="s">
        <v>7240</v>
      </c>
      <c r="D2189" s="115" t="str">
        <f>VLOOKUP(C2189,[9]Resumen!$C$1:$J$65536,8,0)</f>
        <v>1 Poste autosoportable de acero (25/900) de suspensión (2°) Tipo SU2-25</v>
      </c>
      <c r="E2189" s="140" t="s">
        <v>5072</v>
      </c>
      <c r="F2189" s="141">
        <f t="shared" si="36"/>
        <v>0</v>
      </c>
      <c r="G2189" s="142">
        <f>VLOOKUP(C2189,'[10]Estructuras de Acero y Concreto'!$C$1:$L$65536,7,0)</f>
        <v>6339.4071932381357</v>
      </c>
      <c r="J2189" s="111">
        <f>VLOOKUP(C2189,'[10]Estructuras de Acero y Concreto'!$C$1:$L$65536,10,0)</f>
        <v>1593</v>
      </c>
      <c r="M2189" s="118"/>
      <c r="N2189" s="118"/>
      <c r="O2189" s="118"/>
      <c r="P2189" s="118"/>
      <c r="Q2189" s="118"/>
      <c r="R2189" s="118"/>
    </row>
    <row r="2190" spans="1:18" x14ac:dyDescent="0.2">
      <c r="A2190" s="114"/>
      <c r="B2190" s="139">
        <f t="shared" si="37"/>
        <v>166</v>
      </c>
      <c r="C2190" s="151" t="s">
        <v>7241</v>
      </c>
      <c r="D2190" s="115" t="str">
        <f>VLOOKUP(C2190,[9]Resumen!$C$1:$J$65536,8,0)</f>
        <v>1 Poste autosoportable de acero (25/4050) de suspensión (25°) Tipo SU21-25</v>
      </c>
      <c r="E2190" s="140" t="s">
        <v>5072</v>
      </c>
      <c r="F2190" s="141">
        <f t="shared" si="36"/>
        <v>0</v>
      </c>
      <c r="G2190" s="142">
        <f>VLOOKUP(C2190,'[10]Estructuras de Acero y Concreto'!$C$1:$L$65536,7,0)</f>
        <v>16853.351828853425</v>
      </c>
      <c r="J2190" s="111">
        <f>VLOOKUP(C2190,'[10]Estructuras de Acero y Concreto'!$C$1:$L$65536,10,0)</f>
        <v>4235</v>
      </c>
      <c r="M2190" s="118"/>
      <c r="N2190" s="118"/>
      <c r="O2190" s="118"/>
      <c r="P2190" s="118"/>
      <c r="Q2190" s="118"/>
      <c r="R2190" s="118"/>
    </row>
    <row r="2191" spans="1:18" x14ac:dyDescent="0.2">
      <c r="A2191" s="114"/>
      <c r="B2191" s="139">
        <f t="shared" si="37"/>
        <v>167</v>
      </c>
      <c r="C2191" s="151" t="s">
        <v>7242</v>
      </c>
      <c r="D2191" s="115" t="str">
        <f>VLOOKUP(C2191,[9]Resumen!$C$1:$J$65536,8,0)</f>
        <v>2 Postes autosoportables de acero (25/4200) de ángulo medio (50°) Tipo AU2-25</v>
      </c>
      <c r="E2191" s="140" t="s">
        <v>5072</v>
      </c>
      <c r="F2191" s="141">
        <f t="shared" si="36"/>
        <v>0</v>
      </c>
      <c r="G2191" s="142">
        <f>VLOOKUP(C2191,'[10]Estructuras de Acero y Concreto'!$C$1:$L$65536,7,0)</f>
        <v>34510.570734313318</v>
      </c>
      <c r="J2191" s="111">
        <f>VLOOKUP(C2191,'[10]Estructuras de Acero y Concreto'!$C$1:$L$65536,10,0)</f>
        <v>8672</v>
      </c>
      <c r="M2191" s="118"/>
      <c r="N2191" s="118"/>
      <c r="O2191" s="118"/>
      <c r="P2191" s="118"/>
      <c r="Q2191" s="118"/>
      <c r="R2191" s="118"/>
    </row>
    <row r="2192" spans="1:18" x14ac:dyDescent="0.2">
      <c r="A2192" s="114"/>
      <c r="B2192" s="139">
        <f t="shared" si="37"/>
        <v>168</v>
      </c>
      <c r="C2192" s="151" t="s">
        <v>7243</v>
      </c>
      <c r="D2192" s="115" t="str">
        <f>VLOOKUP(C2192,[9]Resumen!$C$1:$J$65536,8,0)</f>
        <v>2 Postes autosoportables de acero (25/6750) de ángulo mayor y terminal (90°) Tipo ATU2-25</v>
      </c>
      <c r="E2192" s="140" t="s">
        <v>5072</v>
      </c>
      <c r="F2192" s="141">
        <f t="shared" si="36"/>
        <v>0</v>
      </c>
      <c r="G2192" s="142">
        <f>VLOOKUP(C2192,'[10]Estructuras de Acero y Concreto'!$C$1:$L$65536,7,0)</f>
        <v>46982.449041663167</v>
      </c>
      <c r="J2192" s="111">
        <f>VLOOKUP(C2192,'[10]Estructuras de Acero y Concreto'!$C$1:$L$65536,10,0)</f>
        <v>11806</v>
      </c>
      <c r="M2192" s="118"/>
      <c r="N2192" s="118"/>
      <c r="O2192" s="118"/>
      <c r="P2192" s="118"/>
      <c r="Q2192" s="118"/>
      <c r="R2192" s="118"/>
    </row>
    <row r="2193" spans="1:18" x14ac:dyDescent="0.2">
      <c r="A2193" s="114"/>
      <c r="B2193" s="139">
        <f t="shared" si="37"/>
        <v>169</v>
      </c>
      <c r="C2193" s="151" t="s">
        <v>7244</v>
      </c>
      <c r="D2193" s="115" t="str">
        <f>VLOOKUP(C2193,[9]Resumen!$C$1:$J$65536,8,0)</f>
        <v>1 Poste autosoportable de acero (25/1000) de suspensión (2°) Tipo SU2-25</v>
      </c>
      <c r="E2193" s="140" t="s">
        <v>5072</v>
      </c>
      <c r="F2193" s="141">
        <f t="shared" si="36"/>
        <v>0</v>
      </c>
      <c r="G2193" s="142">
        <f>VLOOKUP(C2193,'[10]Estructuras de Acero y Concreto'!$C$1:$L$65536,7,0)</f>
        <v>6789.0952113397734</v>
      </c>
      <c r="J2193" s="111">
        <f>VLOOKUP(C2193,'[10]Estructuras de Acero y Concreto'!$C$1:$L$65536,10,0)</f>
        <v>1706</v>
      </c>
      <c r="M2193" s="118"/>
      <c r="N2193" s="118"/>
      <c r="O2193" s="118"/>
      <c r="P2193" s="118"/>
      <c r="Q2193" s="118"/>
      <c r="R2193" s="118"/>
    </row>
    <row r="2194" spans="1:18" x14ac:dyDescent="0.2">
      <c r="A2194" s="114"/>
      <c r="B2194" s="139">
        <f t="shared" si="37"/>
        <v>170</v>
      </c>
      <c r="C2194" s="151" t="s">
        <v>7245</v>
      </c>
      <c r="D2194" s="115" t="str">
        <f>VLOOKUP(C2194,[9]Resumen!$C$1:$J$65536,8,0)</f>
        <v>1 Poste autosoportable de acero (25/4750) de suspensión (25°) Tipo SU21-25</v>
      </c>
      <c r="E2194" s="140" t="s">
        <v>5072</v>
      </c>
      <c r="F2194" s="141">
        <f t="shared" si="36"/>
        <v>0</v>
      </c>
      <c r="G2194" s="142">
        <f>VLOOKUP(C2194,'[10]Estructuras de Acero y Concreto'!$C$1:$L$65536,7,0)</f>
        <v>18691.89930109198</v>
      </c>
      <c r="J2194" s="111">
        <f>VLOOKUP(C2194,'[10]Estructuras de Acero y Concreto'!$C$1:$L$65536,10,0)</f>
        <v>4697</v>
      </c>
      <c r="M2194" s="118"/>
      <c r="N2194" s="118"/>
      <c r="O2194" s="118"/>
      <c r="P2194" s="118"/>
      <c r="Q2194" s="118"/>
      <c r="R2194" s="118"/>
    </row>
    <row r="2195" spans="1:18" x14ac:dyDescent="0.2">
      <c r="A2195" s="114"/>
      <c r="B2195" s="139">
        <f t="shared" si="37"/>
        <v>171</v>
      </c>
      <c r="C2195" s="151" t="s">
        <v>7246</v>
      </c>
      <c r="D2195" s="115" t="str">
        <f>VLOOKUP(C2195,[9]Resumen!$C$1:$J$65536,8,0)</f>
        <v>2 Postes autosoportables de acero (25/4850) de ángulo medio (50°) Tipo AU2-25</v>
      </c>
      <c r="E2195" s="140" t="s">
        <v>5072</v>
      </c>
      <c r="F2195" s="141">
        <f t="shared" si="36"/>
        <v>0</v>
      </c>
      <c r="G2195" s="142">
        <f>VLOOKUP(C2195,'[10]Estructuras de Acero y Concreto'!$C$1:$L$65536,7,0)</f>
        <v>37893.1797200336</v>
      </c>
      <c r="J2195" s="111">
        <f>VLOOKUP(C2195,'[10]Estructuras de Acero y Concreto'!$C$1:$L$65536,10,0)</f>
        <v>9522</v>
      </c>
      <c r="M2195" s="118"/>
      <c r="N2195" s="118"/>
      <c r="O2195" s="118"/>
      <c r="P2195" s="118"/>
      <c r="Q2195" s="118"/>
      <c r="R2195" s="118"/>
    </row>
    <row r="2196" spans="1:18" x14ac:dyDescent="0.2">
      <c r="A2196" s="114"/>
      <c r="B2196" s="139">
        <f t="shared" si="37"/>
        <v>172</v>
      </c>
      <c r="C2196" s="151" t="s">
        <v>7247</v>
      </c>
      <c r="D2196" s="115" t="str">
        <f>VLOOKUP(C2196,[9]Resumen!$C$1:$J$65536,8,0)</f>
        <v>2 Postes autosoportables de acero (25/7800) de ángulo mayor y terminal (90°) Tipo ATU2-25</v>
      </c>
      <c r="E2196" s="140" t="s">
        <v>5072</v>
      </c>
      <c r="F2196" s="141">
        <f t="shared" si="36"/>
        <v>0</v>
      </c>
      <c r="G2196" s="142">
        <f>VLOOKUP(C2196,'[10]Estructuras de Acero y Concreto'!$C$1:$L$65536,7,0)</f>
        <v>51606.674502141963</v>
      </c>
      <c r="J2196" s="111">
        <f>VLOOKUP(C2196,'[10]Estructuras de Acero y Concreto'!$C$1:$L$65536,10,0)</f>
        <v>12968</v>
      </c>
      <c r="M2196" s="118"/>
      <c r="N2196" s="118"/>
      <c r="O2196" s="118"/>
      <c r="P2196" s="118"/>
      <c r="Q2196" s="118"/>
      <c r="R2196" s="118"/>
    </row>
    <row r="2197" spans="1:18" x14ac:dyDescent="0.2">
      <c r="A2197" s="114"/>
      <c r="B2197" s="139">
        <f t="shared" si="37"/>
        <v>173</v>
      </c>
      <c r="C2197" s="151" t="s">
        <v>7248</v>
      </c>
      <c r="D2197" s="115" t="str">
        <f>VLOOKUP(C2197,[9]Resumen!$C$1:$J$65536,8,0)</f>
        <v>1 Poste autosoportable de acero (25/1150) de suspensión (2°) Tipo SU2-25</v>
      </c>
      <c r="E2197" s="140" t="s">
        <v>5072</v>
      </c>
      <c r="F2197" s="141">
        <f t="shared" si="36"/>
        <v>0</v>
      </c>
      <c r="G2197" s="142">
        <f>VLOOKUP(C2197,'[10]Estructuras de Acero y Concreto'!$C$1:$L$65536,7,0)</f>
        <v>7433.7806886182279</v>
      </c>
      <c r="J2197" s="111">
        <f>VLOOKUP(C2197,'[10]Estructuras de Acero y Concreto'!$C$1:$L$65536,10,0)</f>
        <v>1868</v>
      </c>
      <c r="M2197" s="118"/>
      <c r="N2197" s="118"/>
      <c r="O2197" s="118"/>
      <c r="P2197" s="118"/>
      <c r="Q2197" s="118"/>
      <c r="R2197" s="118"/>
    </row>
    <row r="2198" spans="1:18" x14ac:dyDescent="0.2">
      <c r="A2198" s="114"/>
      <c r="B2198" s="139">
        <f t="shared" si="37"/>
        <v>174</v>
      </c>
      <c r="C2198" s="151" t="s">
        <v>7249</v>
      </c>
      <c r="D2198" s="115" t="str">
        <f>VLOOKUP(C2198,[9]Resumen!$C$1:$J$65536,8,0)</f>
        <v>1 Poste autosoportable de acero (25/5950) de suspensión (25°) Tipo SU21-25</v>
      </c>
      <c r="E2198" s="140" t="s">
        <v>5072</v>
      </c>
      <c r="F2198" s="141">
        <f t="shared" si="36"/>
        <v>0</v>
      </c>
      <c r="G2198" s="142">
        <f>VLOOKUP(C2198,'[10]Estructuras de Acero y Concreto'!$C$1:$L$65536,7,0)</f>
        <v>21640.738428643428</v>
      </c>
      <c r="J2198" s="111">
        <f>VLOOKUP(C2198,'[10]Estructuras de Acero y Concreto'!$C$1:$L$65536,10,0)</f>
        <v>5438</v>
      </c>
      <c r="M2198" s="118"/>
      <c r="N2198" s="118"/>
      <c r="O2198" s="118"/>
      <c r="P2198" s="118"/>
      <c r="Q2198" s="118"/>
      <c r="R2198" s="118"/>
    </row>
    <row r="2199" spans="1:18" x14ac:dyDescent="0.2">
      <c r="A2199" s="114"/>
      <c r="B2199" s="139">
        <f t="shared" si="37"/>
        <v>175</v>
      </c>
      <c r="C2199" s="151" t="s">
        <v>7250</v>
      </c>
      <c r="D2199" s="115" t="str">
        <f>VLOOKUP(C2199,[9]Resumen!$C$1:$J$65536,8,0)</f>
        <v>2 Postes autosoportables de acero (25/6000) de ángulo medio (50°) Tipo AU2-25</v>
      </c>
      <c r="E2199" s="140" t="s">
        <v>5072</v>
      </c>
      <c r="F2199" s="141">
        <f t="shared" si="36"/>
        <v>0</v>
      </c>
      <c r="G2199" s="142">
        <f>VLOOKUP(C2199,'[10]Estructuras de Acero y Concreto'!$C$1:$L$65536,7,0)</f>
        <v>43520.249256278876</v>
      </c>
      <c r="J2199" s="111">
        <f>VLOOKUP(C2199,'[10]Estructuras de Acero y Concreto'!$C$1:$L$65536,10,0)</f>
        <v>10936</v>
      </c>
      <c r="M2199" s="118"/>
      <c r="N2199" s="118"/>
      <c r="O2199" s="118"/>
      <c r="P2199" s="118"/>
      <c r="Q2199" s="118"/>
      <c r="R2199" s="118"/>
    </row>
    <row r="2200" spans="1:18" x14ac:dyDescent="0.2">
      <c r="A2200" s="114"/>
      <c r="B2200" s="139">
        <f t="shared" si="37"/>
        <v>176</v>
      </c>
      <c r="C2200" s="151" t="s">
        <v>7251</v>
      </c>
      <c r="D2200" s="115" t="str">
        <f>VLOOKUP(C2200,[9]Resumen!$C$1:$J$65536,8,0)</f>
        <v>2 Postes autosoportables de acero (25/9700) de ángulo mayor y terminal (90°) Tipo ATU2-25</v>
      </c>
      <c r="E2200" s="140" t="s">
        <v>5072</v>
      </c>
      <c r="F2200" s="141">
        <f t="shared" si="36"/>
        <v>0</v>
      </c>
      <c r="G2200" s="142">
        <f>VLOOKUP(C2200,'[10]Estructuras de Acero y Concreto'!$C$1:$L$65536,7,0)</f>
        <v>59462.286428979423</v>
      </c>
      <c r="J2200" s="111">
        <f>VLOOKUP(C2200,'[10]Estructuras de Acero y Concreto'!$C$1:$L$65536,10,0)</f>
        <v>14942</v>
      </c>
      <c r="M2200" s="118"/>
      <c r="N2200" s="118"/>
      <c r="O2200" s="118"/>
      <c r="P2200" s="118"/>
      <c r="Q2200" s="118"/>
      <c r="R2200" s="118"/>
    </row>
    <row r="2201" spans="1:18" x14ac:dyDescent="0.2">
      <c r="A2201" s="114"/>
      <c r="B2201" s="139">
        <f t="shared" si="37"/>
        <v>177</v>
      </c>
      <c r="C2201" s="151" t="s">
        <v>7252</v>
      </c>
      <c r="D2201" s="115" t="str">
        <f>VLOOKUP(C2201,[9]Resumen!$C$1:$J$65536,8,0)</f>
        <v>1 Poste de concreto (18/300) de suspensión (2°) Tipo SU1-18</v>
      </c>
      <c r="E2201" s="140" t="s">
        <v>5072</v>
      </c>
      <c r="F2201" s="141">
        <f t="shared" si="36"/>
        <v>1</v>
      </c>
      <c r="G2201" s="142">
        <f>VLOOKUP(C2201,'[10]Estructuras de Acero y Concreto'!$C$1:$L$65536,7,0)</f>
        <v>1478.8965527977905</v>
      </c>
      <c r="J2201" s="111">
        <f>VLOOKUP(C2201,'[10]Estructuras de Acero y Concreto'!$C$1:$L$65536,10,0)</f>
        <v>3638.25</v>
      </c>
      <c r="M2201" s="118"/>
      <c r="N2201" s="118"/>
      <c r="O2201" s="118"/>
      <c r="P2201" s="118"/>
      <c r="Q2201" s="118"/>
      <c r="R2201" s="118"/>
    </row>
    <row r="2202" spans="1:18" x14ac:dyDescent="0.2">
      <c r="A2202" s="114"/>
      <c r="B2202" s="139">
        <f t="shared" si="37"/>
        <v>178</v>
      </c>
      <c r="C2202" s="151" t="s">
        <v>7253</v>
      </c>
      <c r="D2202" s="115" t="str">
        <f>VLOOKUP(C2202,[9]Resumen!$C$1:$J$65536,8,0)</f>
        <v>1 Poste autosoportable de acero (17/850) de suspensión (25°) Tipo SU11-17</v>
      </c>
      <c r="E2202" s="140" t="s">
        <v>5072</v>
      </c>
      <c r="F2202" s="141">
        <f t="shared" si="36"/>
        <v>0</v>
      </c>
      <c r="G2202" s="142">
        <f>VLOOKUP(C2202,'[10]Estructuras de Acero y Concreto'!$C$1:$L$65536,7,0)</f>
        <v>4142.7011225115493</v>
      </c>
      <c r="J2202" s="111">
        <f>VLOOKUP(C2202,'[10]Estructuras de Acero y Concreto'!$C$1:$L$65536,10,0)</f>
        <v>1041</v>
      </c>
      <c r="M2202" s="118"/>
      <c r="N2202" s="118"/>
      <c r="O2202" s="118"/>
      <c r="P2202" s="118"/>
      <c r="Q2202" s="118"/>
      <c r="R2202" s="118"/>
    </row>
    <row r="2203" spans="1:18" x14ac:dyDescent="0.2">
      <c r="A2203" s="114"/>
      <c r="B2203" s="139">
        <f t="shared" si="37"/>
        <v>179</v>
      </c>
      <c r="C2203" s="151" t="s">
        <v>7254</v>
      </c>
      <c r="D2203" s="115" t="str">
        <f>VLOOKUP(C2203,[9]Resumen!$C$1:$J$65536,8,0)</f>
        <v>1 Poste autosoportable de acero (18/1400) de ángulo medio (50°) Tipo AU1-18</v>
      </c>
      <c r="E2203" s="140" t="s">
        <v>5072</v>
      </c>
      <c r="F2203" s="141">
        <f t="shared" si="36"/>
        <v>0</v>
      </c>
      <c r="G2203" s="142">
        <f>VLOOKUP(C2203,'[10]Estructuras de Acero y Concreto'!$C$1:$L$65536,7,0)</f>
        <v>6068.7984743805127</v>
      </c>
      <c r="J2203" s="111">
        <f>VLOOKUP(C2203,'[10]Estructuras de Acero y Concreto'!$C$1:$L$65536,10,0)</f>
        <v>1525</v>
      </c>
      <c r="M2203" s="118"/>
      <c r="N2203" s="118"/>
      <c r="O2203" s="118"/>
      <c r="P2203" s="118"/>
      <c r="Q2203" s="118"/>
      <c r="R2203" s="118"/>
    </row>
    <row r="2204" spans="1:18" x14ac:dyDescent="0.2">
      <c r="A2204" s="114"/>
      <c r="B2204" s="139">
        <f t="shared" si="37"/>
        <v>180</v>
      </c>
      <c r="C2204" s="151" t="s">
        <v>7255</v>
      </c>
      <c r="D2204" s="115" t="str">
        <f>VLOOKUP(C2204,[9]Resumen!$C$1:$J$65536,8,0)</f>
        <v>1 Poste autosoportable de acero (17/2150) de ángulo mayor y terminal (90°) Tipo ATU1-17</v>
      </c>
      <c r="E2204" s="140" t="s">
        <v>5072</v>
      </c>
      <c r="F2204" s="141">
        <f t="shared" si="36"/>
        <v>0</v>
      </c>
      <c r="G2204" s="142">
        <f>VLOOKUP(C2204,'[10]Estructuras de Acero y Concreto'!$C$1:$L$65536,7,0)</f>
        <v>7569.085048047039</v>
      </c>
      <c r="J2204" s="111">
        <f>VLOOKUP(C2204,'[10]Estructuras de Acero y Concreto'!$C$1:$L$65536,10,0)</f>
        <v>1902</v>
      </c>
      <c r="M2204" s="118"/>
      <c r="N2204" s="118"/>
      <c r="O2204" s="118"/>
      <c r="P2204" s="118"/>
      <c r="Q2204" s="118"/>
      <c r="R2204" s="118"/>
    </row>
    <row r="2205" spans="1:18" x14ac:dyDescent="0.2">
      <c r="A2205" s="114"/>
      <c r="B2205" s="139">
        <f t="shared" si="37"/>
        <v>181</v>
      </c>
      <c r="C2205" s="151" t="s">
        <v>7256</v>
      </c>
      <c r="D2205" s="115" t="str">
        <f>VLOOKUP(C2205,[9]Resumen!$C$1:$J$65536,8,0)</f>
        <v>1 Poste de concreto (18/400) de suspensión (2°) Tipo SU1-18</v>
      </c>
      <c r="E2205" s="140" t="s">
        <v>5072</v>
      </c>
      <c r="F2205" s="141">
        <f t="shared" si="36"/>
        <v>1</v>
      </c>
      <c r="G2205" s="142">
        <f>VLOOKUP(C2205,'[10]Estructuras de Acero y Concreto'!$C$1:$L$65536,7,0)</f>
        <v>1537.737804879227</v>
      </c>
      <c r="J2205" s="111">
        <f>VLOOKUP(C2205,'[10]Estructuras de Acero y Concreto'!$C$1:$L$65536,10,0)</f>
        <v>3696</v>
      </c>
      <c r="M2205" s="118"/>
      <c r="N2205" s="118"/>
      <c r="O2205" s="118"/>
      <c r="P2205" s="118"/>
      <c r="Q2205" s="118"/>
      <c r="R2205" s="118"/>
    </row>
    <row r="2206" spans="1:18" x14ac:dyDescent="0.2">
      <c r="A2206" s="114"/>
      <c r="B2206" s="139">
        <f t="shared" si="37"/>
        <v>182</v>
      </c>
      <c r="C2206" s="151" t="s">
        <v>7257</v>
      </c>
      <c r="D2206" s="115" t="str">
        <f>VLOOKUP(C2206,[9]Resumen!$C$1:$J$65536,8,0)</f>
        <v>1 Poste autosoportable de acero (17/1300) de suspensión (25°) Tipo SU11-17</v>
      </c>
      <c r="E2206" s="140" t="s">
        <v>5072</v>
      </c>
      <c r="F2206" s="141">
        <f t="shared" si="36"/>
        <v>0</v>
      </c>
      <c r="G2206" s="142">
        <f>VLOOKUP(C2206,'[10]Estructuras de Acero y Concreto'!$C$1:$L$65536,7,0)</f>
        <v>5459.9288569508608</v>
      </c>
      <c r="J2206" s="111">
        <f>VLOOKUP(C2206,'[10]Estructuras de Acero y Concreto'!$C$1:$L$65536,10,0)</f>
        <v>1372</v>
      </c>
      <c r="M2206" s="118"/>
      <c r="N2206" s="118"/>
      <c r="O2206" s="118"/>
      <c r="P2206" s="118"/>
      <c r="Q2206" s="118"/>
      <c r="R2206" s="118"/>
    </row>
    <row r="2207" spans="1:18" x14ac:dyDescent="0.2">
      <c r="A2207" s="114"/>
      <c r="B2207" s="139">
        <f t="shared" si="37"/>
        <v>183</v>
      </c>
      <c r="C2207" s="151" t="s">
        <v>7258</v>
      </c>
      <c r="D2207" s="115" t="str">
        <f>VLOOKUP(C2207,[9]Resumen!$C$1:$J$65536,8,0)</f>
        <v>1 Poste autosoportable de acero (18/2150) de ángulo medio (50°) Tipo AU1-18</v>
      </c>
      <c r="E2207" s="140" t="s">
        <v>5072</v>
      </c>
      <c r="F2207" s="141">
        <f t="shared" si="36"/>
        <v>0</v>
      </c>
      <c r="G2207" s="142">
        <f>VLOOKUP(C2207,'[10]Estructuras de Acero y Concreto'!$C$1:$L$65536,7,0)</f>
        <v>8018.7730661486767</v>
      </c>
      <c r="J2207" s="111">
        <f>VLOOKUP(C2207,'[10]Estructuras de Acero y Concreto'!$C$1:$L$65536,10,0)</f>
        <v>2015</v>
      </c>
      <c r="M2207" s="118"/>
      <c r="N2207" s="118"/>
      <c r="O2207" s="118"/>
      <c r="P2207" s="118"/>
      <c r="Q2207" s="118"/>
      <c r="R2207" s="118"/>
    </row>
    <row r="2208" spans="1:18" x14ac:dyDescent="0.2">
      <c r="A2208" s="114"/>
      <c r="B2208" s="139">
        <f t="shared" si="37"/>
        <v>184</v>
      </c>
      <c r="C2208" s="151" t="s">
        <v>7259</v>
      </c>
      <c r="D2208" s="115" t="str">
        <f>VLOOKUP(C2208,[9]Resumen!$C$1:$J$65536,8,0)</f>
        <v>1 Poste autosoportable de acero (17/3400) de ángulo mayor y terminal (90°) Tipo ATU1-17</v>
      </c>
      <c r="E2208" s="140" t="s">
        <v>5072</v>
      </c>
      <c r="F2208" s="141">
        <f t="shared" si="36"/>
        <v>0</v>
      </c>
      <c r="G2208" s="142">
        <f>VLOOKUP(C2208,'[10]Estructuras de Acero y Concreto'!$C$1:$L$65536,7,0)</f>
        <v>10195.581436959261</v>
      </c>
      <c r="J2208" s="111">
        <f>VLOOKUP(C2208,'[10]Estructuras de Acero y Concreto'!$C$1:$L$65536,10,0)</f>
        <v>2562</v>
      </c>
      <c r="M2208" s="118"/>
      <c r="N2208" s="118"/>
      <c r="O2208" s="118"/>
      <c r="P2208" s="118"/>
      <c r="Q2208" s="118"/>
      <c r="R2208" s="118"/>
    </row>
    <row r="2209" spans="1:18" x14ac:dyDescent="0.2">
      <c r="A2209" s="114"/>
      <c r="B2209" s="139">
        <f t="shared" si="37"/>
        <v>185</v>
      </c>
      <c r="C2209" s="151" t="s">
        <v>7260</v>
      </c>
      <c r="D2209" s="115" t="str">
        <f>VLOOKUP(C2209,[9]Resumen!$C$1:$J$65536,8,0)</f>
        <v>1 Poste de concreto (23/1600) de suspensión (2°) Tipo SU1-23</v>
      </c>
      <c r="E2209" s="140" t="s">
        <v>5072</v>
      </c>
      <c r="F2209" s="141">
        <f t="shared" si="36"/>
        <v>1</v>
      </c>
      <c r="G2209" s="142">
        <f>VLOOKUP(C2209,'[10]Estructuras de Acero y Concreto'!$C$1:$L$65536,7,0)</f>
        <v>4300.9841363918931</v>
      </c>
      <c r="J2209" s="111">
        <f>VLOOKUP(C2209,'[10]Estructuras de Acero y Concreto'!$C$1:$L$65536,10,0)</f>
        <v>6408</v>
      </c>
      <c r="M2209" s="118"/>
      <c r="N2209" s="118"/>
      <c r="O2209" s="118"/>
      <c r="P2209" s="118"/>
      <c r="Q2209" s="118"/>
      <c r="R2209" s="118"/>
    </row>
    <row r="2210" spans="1:18" x14ac:dyDescent="0.2">
      <c r="A2210" s="114"/>
      <c r="B2210" s="139">
        <f t="shared" si="37"/>
        <v>186</v>
      </c>
      <c r="C2210" s="151" t="s">
        <v>7261</v>
      </c>
      <c r="D2210" s="115" t="str">
        <f>VLOOKUP(C2210,[9]Resumen!$C$1:$J$65536,8,0)</f>
        <v>1 Poste autosoportable de acero (19/2700) de suspensión (25°) Tipo SU11-19</v>
      </c>
      <c r="E2210" s="140" t="s">
        <v>5072</v>
      </c>
      <c r="F2210" s="141">
        <f t="shared" si="36"/>
        <v>0</v>
      </c>
      <c r="G2210" s="142">
        <f>VLOOKUP(C2210,'[10]Estructuras de Acero y Concreto'!$C$1:$L$65536,7,0)</f>
        <v>9821.5046785384311</v>
      </c>
      <c r="J2210" s="111">
        <f>VLOOKUP(C2210,'[10]Estructuras de Acero y Concreto'!$C$1:$L$65536,10,0)</f>
        <v>2468</v>
      </c>
      <c r="M2210" s="118"/>
      <c r="N2210" s="118"/>
      <c r="O2210" s="118"/>
      <c r="P2210" s="118"/>
      <c r="Q2210" s="118"/>
      <c r="R2210" s="118"/>
    </row>
    <row r="2211" spans="1:18" x14ac:dyDescent="0.2">
      <c r="A2211" s="114"/>
      <c r="B2211" s="139">
        <f t="shared" si="37"/>
        <v>187</v>
      </c>
      <c r="C2211" s="151" t="s">
        <v>7262</v>
      </c>
      <c r="D2211" s="115" t="str">
        <f>VLOOKUP(C2211,[9]Resumen!$C$1:$J$65536,8,0)</f>
        <v>1 Poste autosoportable de acero (22/4300) de ángulo medio (50°) Tipo AU1-22</v>
      </c>
      <c r="E2211" s="140" t="s">
        <v>5072</v>
      </c>
      <c r="F2211" s="141">
        <f t="shared" si="36"/>
        <v>0</v>
      </c>
      <c r="G2211" s="142">
        <f>VLOOKUP(C2211,'[10]Estructuras de Acero y Concreto'!$C$1:$L$65536,7,0)</f>
        <v>15329.188015287695</v>
      </c>
      <c r="J2211" s="111">
        <f>VLOOKUP(C2211,'[10]Estructuras de Acero y Concreto'!$C$1:$L$65536,10,0)</f>
        <v>3852</v>
      </c>
      <c r="M2211" s="118"/>
      <c r="N2211" s="118"/>
      <c r="O2211" s="118"/>
      <c r="P2211" s="118"/>
      <c r="Q2211" s="118"/>
      <c r="R2211" s="118"/>
    </row>
    <row r="2212" spans="1:18" x14ac:dyDescent="0.2">
      <c r="A2212" s="114"/>
      <c r="B2212" s="139">
        <f t="shared" si="37"/>
        <v>188</v>
      </c>
      <c r="C2212" s="151" t="s">
        <v>7263</v>
      </c>
      <c r="D2212" s="115" t="str">
        <f>VLOOKUP(C2212,[9]Resumen!$C$1:$J$65536,8,0)</f>
        <v>1 Poste autosoportable de acero (22/6250) de ángulo mayor y terminal (90°) Tipo ATU1-22</v>
      </c>
      <c r="E2212" s="140" t="s">
        <v>5072</v>
      </c>
      <c r="F2212" s="141">
        <f t="shared" si="36"/>
        <v>0</v>
      </c>
      <c r="G2212" s="142">
        <f>VLOOKUP(C2212,'[10]Estructuras de Acero y Concreto'!$C$1:$L$65536,7,0)</f>
        <v>19603.213957244854</v>
      </c>
      <c r="J2212" s="111">
        <f>VLOOKUP(C2212,'[10]Estructuras de Acero y Concreto'!$C$1:$L$65536,10,0)</f>
        <v>4926</v>
      </c>
      <c r="M2212" s="118"/>
      <c r="N2212" s="118"/>
      <c r="O2212" s="118"/>
      <c r="P2212" s="118"/>
      <c r="Q2212" s="118"/>
      <c r="R2212" s="118"/>
    </row>
    <row r="2213" spans="1:18" x14ac:dyDescent="0.2">
      <c r="A2213" s="114"/>
      <c r="B2213" s="139">
        <f t="shared" si="37"/>
        <v>189</v>
      </c>
      <c r="C2213" s="151" t="s">
        <v>7264</v>
      </c>
      <c r="D2213" s="115" t="str">
        <f>VLOOKUP(C2213,[9]Resumen!$C$1:$J$65536,8,0)</f>
        <v>1 Poste de concreto (18/600) de suspensión (2°) Tipo SU1-18</v>
      </c>
      <c r="E2213" s="140" t="s">
        <v>5072</v>
      </c>
      <c r="F2213" s="141">
        <f t="shared" si="36"/>
        <v>1</v>
      </c>
      <c r="G2213" s="142">
        <f>VLOOKUP(C2213,'[10]Estructuras de Acero y Concreto'!$C$1:$L$65536,7,0)</f>
        <v>1694.6478104297253</v>
      </c>
      <c r="J2213" s="111">
        <f>VLOOKUP(C2213,'[10]Estructuras de Acero y Concreto'!$C$1:$L$65536,10,0)</f>
        <v>3850</v>
      </c>
      <c r="M2213" s="118"/>
      <c r="N2213" s="118"/>
      <c r="O2213" s="118"/>
      <c r="P2213" s="118"/>
      <c r="Q2213" s="118"/>
      <c r="R2213" s="118"/>
    </row>
    <row r="2214" spans="1:18" x14ac:dyDescent="0.2">
      <c r="A2214" s="114"/>
      <c r="B2214" s="139">
        <f t="shared" si="37"/>
        <v>190</v>
      </c>
      <c r="C2214" s="151" t="s">
        <v>7265</v>
      </c>
      <c r="D2214" s="115" t="str">
        <f>VLOOKUP(C2214,[9]Resumen!$C$1:$J$65536,8,0)</f>
        <v>1 Poste autosoportable de acero (17/2300) de suspensión (25°) Tipo SU11-17</v>
      </c>
      <c r="E2214" s="140" t="s">
        <v>5072</v>
      </c>
      <c r="F2214" s="141">
        <f t="shared" si="36"/>
        <v>0</v>
      </c>
      <c r="G2214" s="142">
        <f>VLOOKUP(C2214,'[10]Estructuras de Acero y Concreto'!$C$1:$L$65536,7,0)</f>
        <v>7907.3459466190679</v>
      </c>
      <c r="J2214" s="111">
        <f>VLOOKUP(C2214,'[10]Estructuras de Acero y Concreto'!$C$1:$L$65536,10,0)</f>
        <v>1987</v>
      </c>
      <c r="M2214" s="118"/>
      <c r="N2214" s="118"/>
      <c r="O2214" s="118"/>
      <c r="P2214" s="118"/>
      <c r="Q2214" s="118"/>
      <c r="R2214" s="118"/>
    </row>
    <row r="2215" spans="1:18" x14ac:dyDescent="0.2">
      <c r="A2215" s="114"/>
      <c r="B2215" s="139">
        <f t="shared" si="37"/>
        <v>191</v>
      </c>
      <c r="C2215" s="151" t="s">
        <v>7266</v>
      </c>
      <c r="D2215" s="115" t="str">
        <f>VLOOKUP(C2215,[9]Resumen!$C$1:$J$65536,8,0)</f>
        <v>1 Poste autosoportable de acero (18/3950) de ángulo medio (50°) Tipo AU1-18</v>
      </c>
      <c r="E2215" s="140" t="s">
        <v>5072</v>
      </c>
      <c r="F2215" s="141">
        <f t="shared" si="36"/>
        <v>0</v>
      </c>
      <c r="G2215" s="142">
        <f>VLOOKUP(C2215,'[10]Estructuras de Acero y Concreto'!$C$1:$L$65536,7,0)</f>
        <v>11906.783629735406</v>
      </c>
      <c r="J2215" s="111">
        <f>VLOOKUP(C2215,'[10]Estructuras de Acero y Concreto'!$C$1:$L$65536,10,0)</f>
        <v>2992</v>
      </c>
      <c r="M2215" s="118"/>
      <c r="N2215" s="118"/>
      <c r="O2215" s="118"/>
      <c r="P2215" s="118"/>
      <c r="Q2215" s="118"/>
      <c r="R2215" s="118"/>
    </row>
    <row r="2216" spans="1:18" x14ac:dyDescent="0.2">
      <c r="A2216" s="114"/>
      <c r="B2216" s="139">
        <f t="shared" si="37"/>
        <v>192</v>
      </c>
      <c r="C2216" s="151" t="s">
        <v>7267</v>
      </c>
      <c r="D2216" s="115" t="str">
        <f>VLOOKUP(C2216,[9]Resumen!$C$1:$J$65536,8,0)</f>
        <v>1 Poste autosoportable de acero (18/6300) de ángulo mayor y terminal (90°) Tipo ATU1-18</v>
      </c>
      <c r="E2216" s="140" t="s">
        <v>5072</v>
      </c>
      <c r="F2216" s="141">
        <f t="shared" si="36"/>
        <v>0</v>
      </c>
      <c r="G2216" s="142">
        <f>VLOOKUP(C2216,'[10]Estructuras de Acero y Concreto'!$C$1:$L$65536,7,0)</f>
        <v>16129.075551910963</v>
      </c>
      <c r="J2216" s="111">
        <f>VLOOKUP(C2216,'[10]Estructuras de Acero y Concreto'!$C$1:$L$65536,10,0)</f>
        <v>4053</v>
      </c>
      <c r="M2216" s="118"/>
      <c r="N2216" s="118"/>
      <c r="O2216" s="118"/>
      <c r="P2216" s="118"/>
      <c r="Q2216" s="118"/>
      <c r="R2216" s="118"/>
    </row>
    <row r="2217" spans="1:18" x14ac:dyDescent="0.2">
      <c r="A2217" s="114"/>
      <c r="B2217" s="139">
        <f t="shared" si="37"/>
        <v>193</v>
      </c>
      <c r="C2217" s="151" t="s">
        <v>7268</v>
      </c>
      <c r="D2217" s="115" t="str">
        <f>VLOOKUP(C2217,[9]Resumen!$C$1:$J$65536,8,0)</f>
        <v>1 Poste de concreto (18/600) de suspensión (2°) Tipo SU1-18</v>
      </c>
      <c r="E2217" s="140" t="s">
        <v>5072</v>
      </c>
      <c r="F2217" s="141">
        <f t="shared" ref="F2217:F2280" si="38">IF(MID(C2217,1,2)="EA",0,1)</f>
        <v>1</v>
      </c>
      <c r="G2217" s="142">
        <f>VLOOKUP(C2217,'[10]Estructuras de Acero y Concreto'!$C$1:$L$65536,7,0)</f>
        <v>1694.6478104297253</v>
      </c>
      <c r="J2217" s="111">
        <f>VLOOKUP(C2217,'[10]Estructuras de Acero y Concreto'!$C$1:$L$65536,10,0)</f>
        <v>3850</v>
      </c>
      <c r="M2217" s="118"/>
      <c r="N2217" s="118"/>
      <c r="O2217" s="118"/>
      <c r="P2217" s="118"/>
      <c r="Q2217" s="118"/>
      <c r="R2217" s="118"/>
    </row>
    <row r="2218" spans="1:18" x14ac:dyDescent="0.2">
      <c r="A2218" s="114"/>
      <c r="B2218" s="139">
        <f t="shared" si="37"/>
        <v>194</v>
      </c>
      <c r="C2218" s="151" t="s">
        <v>7269</v>
      </c>
      <c r="D2218" s="115" t="str">
        <f>VLOOKUP(C2218,[9]Resumen!$C$1:$J$65536,8,0)</f>
        <v>1 Poste autosoportable de acero (17/2700) de suspensión (25°) Tipo SU11-17</v>
      </c>
      <c r="E2218" s="140" t="s">
        <v>5072</v>
      </c>
      <c r="F2218" s="141">
        <f t="shared" si="38"/>
        <v>0</v>
      </c>
      <c r="G2218" s="142">
        <f>VLOOKUP(C2218,'[10]Estructuras de Acero y Concreto'!$C$1:$L$65536,7,0)</f>
        <v>8778.8652029399418</v>
      </c>
      <c r="J2218" s="111">
        <f>VLOOKUP(C2218,'[10]Estructuras de Acero y Concreto'!$C$1:$L$65536,10,0)</f>
        <v>2206</v>
      </c>
      <c r="M2218" s="118"/>
      <c r="N2218" s="118"/>
      <c r="O2218" s="118"/>
      <c r="P2218" s="118"/>
      <c r="Q2218" s="118"/>
      <c r="R2218" s="118"/>
    </row>
    <row r="2219" spans="1:18" x14ac:dyDescent="0.2">
      <c r="A2219" s="114"/>
      <c r="B2219" s="139">
        <f t="shared" ref="B2219:B2282" si="39">1+B2218</f>
        <v>195</v>
      </c>
      <c r="C2219" s="151" t="s">
        <v>7270</v>
      </c>
      <c r="D2219" s="115" t="str">
        <f>VLOOKUP(C2219,[9]Resumen!$C$1:$J$65536,8,0)</f>
        <v>1 Poste autosoportable de acero (18/4700) de ángulo medio (50°) Tipo AU1-18</v>
      </c>
      <c r="E2219" s="140" t="s">
        <v>5072</v>
      </c>
      <c r="F2219" s="141">
        <f t="shared" si="38"/>
        <v>0</v>
      </c>
      <c r="G2219" s="142">
        <f>VLOOKUP(C2219,'[10]Estructuras de Acero y Concreto'!$C$1:$L$65536,7,0)</f>
        <v>13331.458943721125</v>
      </c>
      <c r="J2219" s="111">
        <f>VLOOKUP(C2219,'[10]Estructuras de Acero y Concreto'!$C$1:$L$65536,10,0)</f>
        <v>3350</v>
      </c>
      <c r="M2219" s="118"/>
      <c r="N2219" s="118"/>
      <c r="O2219" s="118"/>
      <c r="P2219" s="118"/>
      <c r="Q2219" s="118"/>
      <c r="R2219" s="118"/>
    </row>
    <row r="2220" spans="1:18" x14ac:dyDescent="0.2">
      <c r="A2220" s="114"/>
      <c r="B2220" s="139">
        <f t="shared" si="39"/>
        <v>196</v>
      </c>
      <c r="C2220" s="151" t="s">
        <v>7271</v>
      </c>
      <c r="D2220" s="115" t="str">
        <f>VLOOKUP(C2220,[9]Resumen!$C$1:$J$65536,8,0)</f>
        <v>1 Poste autosoportable de acero (18/7600) de ángulo mayor y terminal (90°) Tipo ATU1-18</v>
      </c>
      <c r="E2220" s="140" t="s">
        <v>5072</v>
      </c>
      <c r="F2220" s="141">
        <f t="shared" si="38"/>
        <v>0</v>
      </c>
      <c r="G2220" s="142">
        <f>VLOOKUP(C2220,'[10]Estructuras de Acero y Concreto'!$C$1:$L$65536,7,0)</f>
        <v>18222.313583074341</v>
      </c>
      <c r="J2220" s="111">
        <f>VLOOKUP(C2220,'[10]Estructuras de Acero y Concreto'!$C$1:$L$65536,10,0)</f>
        <v>4579</v>
      </c>
      <c r="M2220" s="118"/>
      <c r="N2220" s="118"/>
      <c r="O2220" s="118"/>
      <c r="P2220" s="118"/>
      <c r="Q2220" s="118"/>
      <c r="R2220" s="118"/>
    </row>
    <row r="2221" spans="1:18" x14ac:dyDescent="0.2">
      <c r="A2221" s="114"/>
      <c r="B2221" s="139">
        <f t="shared" si="39"/>
        <v>197</v>
      </c>
      <c r="C2221" s="151" t="s">
        <v>7272</v>
      </c>
      <c r="D2221" s="115" t="str">
        <f>VLOOKUP(C2221,[9]Resumen!$C$1:$J$65536,8,0)</f>
        <v>1 Poste de concreto (18/700) de suspensión (2°) Tipo SU1-18</v>
      </c>
      <c r="E2221" s="140" t="s">
        <v>5072</v>
      </c>
      <c r="F2221" s="141">
        <f t="shared" si="38"/>
        <v>1</v>
      </c>
      <c r="G2221" s="142">
        <f>VLOOKUP(C2221,'[10]Estructuras de Acero y Concreto'!$C$1:$L$65536,7,0)</f>
        <v>1748.649305846455</v>
      </c>
      <c r="J2221" s="111">
        <f>VLOOKUP(C2221,'[10]Estructuras de Acero y Concreto'!$C$1:$L$65536,10,0)</f>
        <v>3903</v>
      </c>
      <c r="M2221" s="118"/>
      <c r="N2221" s="118"/>
      <c r="O2221" s="118"/>
      <c r="P2221" s="118"/>
      <c r="Q2221" s="118"/>
      <c r="R2221" s="118"/>
    </row>
    <row r="2222" spans="1:18" x14ac:dyDescent="0.2">
      <c r="A2222" s="114"/>
      <c r="B2222" s="139">
        <f t="shared" si="39"/>
        <v>198</v>
      </c>
      <c r="C2222" s="151" t="s">
        <v>7273</v>
      </c>
      <c r="D2222" s="115" t="str">
        <f>VLOOKUP(C2222,[9]Resumen!$C$1:$J$65536,8,0)</f>
        <v>1 Poste autosoportable de acero (17/3500) de suspensión (25°) Tipo SU11-17</v>
      </c>
      <c r="E2222" s="140" t="s">
        <v>5072</v>
      </c>
      <c r="F2222" s="141">
        <f t="shared" si="38"/>
        <v>0</v>
      </c>
      <c r="G2222" s="142">
        <f>VLOOKUP(C2222,'[10]Estructuras de Acero y Concreto'!$C$1:$L$65536,7,0)</f>
        <v>10390.578896136078</v>
      </c>
      <c r="J2222" s="111">
        <f>VLOOKUP(C2222,'[10]Estructuras de Acero y Concreto'!$C$1:$L$65536,10,0)</f>
        <v>2611</v>
      </c>
      <c r="M2222" s="118"/>
      <c r="N2222" s="118"/>
      <c r="O2222" s="118"/>
      <c r="P2222" s="118"/>
      <c r="Q2222" s="118"/>
      <c r="R2222" s="118"/>
    </row>
    <row r="2223" spans="1:18" x14ac:dyDescent="0.2">
      <c r="A2223" s="114"/>
      <c r="B2223" s="139">
        <f t="shared" si="39"/>
        <v>199</v>
      </c>
      <c r="C2223" s="151" t="s">
        <v>7274</v>
      </c>
      <c r="D2223" s="115" t="str">
        <f>VLOOKUP(C2223,[9]Resumen!$C$1:$J$65536,8,0)</f>
        <v>1 Poste autosoportable de acero (18/6100) de ángulo medio (50°) Tipo AU1-18</v>
      </c>
      <c r="E2223" s="140" t="s">
        <v>5072</v>
      </c>
      <c r="F2223" s="141">
        <f t="shared" si="38"/>
        <v>0</v>
      </c>
      <c r="G2223" s="142">
        <f>VLOOKUP(C2223,'[10]Estructuras de Acero y Concreto'!$C$1:$L$65536,7,0)</f>
        <v>15794.794193322135</v>
      </c>
      <c r="J2223" s="111">
        <f>VLOOKUP(C2223,'[10]Estructuras de Acero y Concreto'!$C$1:$L$65536,10,0)</f>
        <v>3969</v>
      </c>
      <c r="M2223" s="118"/>
      <c r="N2223" s="118"/>
      <c r="O2223" s="118"/>
      <c r="P2223" s="118"/>
      <c r="Q2223" s="118"/>
      <c r="R2223" s="118"/>
    </row>
    <row r="2224" spans="1:18" x14ac:dyDescent="0.2">
      <c r="A2224" s="114"/>
      <c r="B2224" s="139">
        <f t="shared" si="39"/>
        <v>200</v>
      </c>
      <c r="C2224" s="151" t="s">
        <v>7275</v>
      </c>
      <c r="D2224" s="115" t="str">
        <f>VLOOKUP(C2224,[9]Resumen!$C$1:$J$65536,8,0)</f>
        <v>1 Poste autosoportable de acero (18/9900) de ángulo mayor y terminal (90°) Tipo ATU1-18</v>
      </c>
      <c r="E2224" s="140" t="s">
        <v>5072</v>
      </c>
      <c r="F2224" s="141">
        <f t="shared" si="38"/>
        <v>0</v>
      </c>
      <c r="G2224" s="142">
        <f>VLOOKUP(C2224,'[10]Estructuras de Acero y Concreto'!$C$1:$L$65536,7,0)</f>
        <v>21636.758888660228</v>
      </c>
      <c r="J2224" s="111">
        <f>VLOOKUP(C2224,'[10]Estructuras de Acero y Concreto'!$C$1:$L$65536,10,0)</f>
        <v>5437</v>
      </c>
      <c r="M2224" s="118"/>
      <c r="N2224" s="118"/>
      <c r="O2224" s="118"/>
      <c r="P2224" s="118"/>
      <c r="Q2224" s="118"/>
      <c r="R2224" s="118"/>
    </row>
    <row r="2225" spans="1:18" x14ac:dyDescent="0.2">
      <c r="A2225" s="114"/>
      <c r="B2225" s="139">
        <f t="shared" si="39"/>
        <v>201</v>
      </c>
      <c r="C2225" s="151" t="s">
        <v>7276</v>
      </c>
      <c r="D2225" s="115" t="str">
        <f>VLOOKUP(C2225,[9]Resumen!$C$1:$J$65536,8,0)</f>
        <v>1 Poste de concreto (18/500) de suspensión (2°) Tipo SU2-18</v>
      </c>
      <c r="E2225" s="140" t="s">
        <v>5072</v>
      </c>
      <c r="F2225" s="141">
        <f t="shared" si="38"/>
        <v>1</v>
      </c>
      <c r="G2225" s="142">
        <f>VLOOKUP(C2225,'[10]Estructuras de Acero y Concreto'!$C$1:$L$65536,7,0)</f>
        <v>1663.2658093196253</v>
      </c>
      <c r="J2225" s="111">
        <f>VLOOKUP(C2225,'[10]Estructuras de Acero y Concreto'!$C$1:$L$65536,10,0)</f>
        <v>3819.2</v>
      </c>
      <c r="M2225" s="118"/>
      <c r="N2225" s="118"/>
      <c r="O2225" s="118"/>
      <c r="P2225" s="118"/>
      <c r="Q2225" s="118"/>
      <c r="R2225" s="118"/>
    </row>
    <row r="2226" spans="1:18" x14ac:dyDescent="0.2">
      <c r="A2226" s="114"/>
      <c r="B2226" s="139">
        <f t="shared" si="39"/>
        <v>202</v>
      </c>
      <c r="C2226" s="151" t="s">
        <v>7277</v>
      </c>
      <c r="D2226" s="115" t="str">
        <f>VLOOKUP(C2226,[9]Resumen!$C$1:$J$65536,8,0)</f>
        <v>1 Poste autosoportable de acero (18/1550) de suspensión (25°) Tipo SU21-18</v>
      </c>
      <c r="E2226" s="140" t="s">
        <v>5072</v>
      </c>
      <c r="F2226" s="141">
        <f t="shared" si="38"/>
        <v>0</v>
      </c>
      <c r="G2226" s="142">
        <f>VLOOKUP(C2226,'[10]Estructuras de Acero y Concreto'!$C$1:$L$65536,7,0)</f>
        <v>6482.6706326333479</v>
      </c>
      <c r="J2226" s="111">
        <f>VLOOKUP(C2226,'[10]Estructuras de Acero y Concreto'!$C$1:$L$65536,10,0)</f>
        <v>1629</v>
      </c>
      <c r="M2226" s="118"/>
      <c r="N2226" s="118"/>
      <c r="O2226" s="118"/>
      <c r="P2226" s="118"/>
      <c r="Q2226" s="118"/>
      <c r="R2226" s="118"/>
    </row>
    <row r="2227" spans="1:18" x14ac:dyDescent="0.2">
      <c r="A2227" s="114"/>
      <c r="B2227" s="139">
        <f t="shared" si="39"/>
        <v>203</v>
      </c>
      <c r="C2227" s="151" t="s">
        <v>7278</v>
      </c>
      <c r="D2227" s="115" t="str">
        <f>VLOOKUP(C2227,[9]Resumen!$C$1:$J$65536,8,0)</f>
        <v>2 Postes autosoportables de acero (18/1400) de ángulo medio (50°) Tipo AU2-18</v>
      </c>
      <c r="E2227" s="140" t="s">
        <v>5072</v>
      </c>
      <c r="F2227" s="141">
        <f t="shared" si="38"/>
        <v>0</v>
      </c>
      <c r="G2227" s="142">
        <f>VLOOKUP(C2227,'[10]Estructuras de Acero y Concreto'!$C$1:$L$65536,7,0)</f>
        <v>12137.596948761025</v>
      </c>
      <c r="J2227" s="111">
        <f>VLOOKUP(C2227,'[10]Estructuras de Acero y Concreto'!$C$1:$L$65536,10,0)</f>
        <v>3050</v>
      </c>
      <c r="M2227" s="118"/>
      <c r="N2227" s="118"/>
      <c r="O2227" s="118"/>
      <c r="P2227" s="118"/>
      <c r="Q2227" s="118"/>
      <c r="R2227" s="118"/>
    </row>
    <row r="2228" spans="1:18" x14ac:dyDescent="0.2">
      <c r="A2228" s="114"/>
      <c r="B2228" s="139">
        <f t="shared" si="39"/>
        <v>204</v>
      </c>
      <c r="C2228" s="151" t="s">
        <v>7279</v>
      </c>
      <c r="D2228" s="115" t="str">
        <f>VLOOKUP(C2228,[9]Resumen!$C$1:$J$65536,8,0)</f>
        <v>2 Postes autosoportables de acero (17/2150) de ángulo mayor y terminal (90°) Tipo ATU2-17</v>
      </c>
      <c r="E2228" s="140" t="s">
        <v>5072</v>
      </c>
      <c r="F2228" s="141">
        <f t="shared" si="38"/>
        <v>0</v>
      </c>
      <c r="G2228" s="142">
        <f>VLOOKUP(C2228,'[10]Estructuras de Acero y Concreto'!$C$1:$L$65536,7,0)</f>
        <v>15138.170096094078</v>
      </c>
      <c r="J2228" s="111">
        <f>VLOOKUP(C2228,'[10]Estructuras de Acero y Concreto'!$C$1:$L$65536,10,0)</f>
        <v>3804</v>
      </c>
      <c r="M2228" s="118"/>
      <c r="N2228" s="118"/>
      <c r="O2228" s="118"/>
      <c r="P2228" s="118"/>
      <c r="Q2228" s="118"/>
      <c r="R2228" s="118"/>
    </row>
    <row r="2229" spans="1:18" x14ac:dyDescent="0.2">
      <c r="A2229" s="114"/>
      <c r="B2229" s="139">
        <f t="shared" si="39"/>
        <v>205</v>
      </c>
      <c r="C2229" s="151" t="s">
        <v>7280</v>
      </c>
      <c r="D2229" s="115" t="str">
        <f>VLOOKUP(C2229,[9]Resumen!$C$1:$J$65536,8,0)</f>
        <v>1 Poste de concreto (18/700) de suspensión (2°) Tipo SU2-18</v>
      </c>
      <c r="E2229" s="140" t="s">
        <v>5072</v>
      </c>
      <c r="F2229" s="141">
        <f t="shared" si="38"/>
        <v>1</v>
      </c>
      <c r="G2229" s="142">
        <f>VLOOKUP(C2229,'[10]Estructuras de Acero y Concreto'!$C$1:$L$65536,7,0)</f>
        <v>1748.649305846455</v>
      </c>
      <c r="J2229" s="111">
        <f>VLOOKUP(C2229,'[10]Estructuras de Acero y Concreto'!$C$1:$L$65536,10,0)</f>
        <v>3903</v>
      </c>
      <c r="M2229" s="118"/>
      <c r="N2229" s="118"/>
      <c r="O2229" s="118"/>
      <c r="P2229" s="118"/>
      <c r="Q2229" s="118"/>
      <c r="R2229" s="118"/>
    </row>
    <row r="2230" spans="1:18" x14ac:dyDescent="0.2">
      <c r="A2230" s="114"/>
      <c r="B2230" s="139">
        <f t="shared" si="39"/>
        <v>206</v>
      </c>
      <c r="C2230" s="151" t="s">
        <v>7281</v>
      </c>
      <c r="D2230" s="115" t="str">
        <f>VLOOKUP(C2230,[9]Resumen!$C$1:$J$65536,8,0)</f>
        <v>1 Poste autosoportable de acero (18/2400) de suspensión (25°) Tipo SU21-18</v>
      </c>
      <c r="E2230" s="140" t="s">
        <v>5072</v>
      </c>
      <c r="F2230" s="141">
        <f t="shared" si="38"/>
        <v>0</v>
      </c>
      <c r="G2230" s="142">
        <f>VLOOKUP(C2230,'[10]Estructuras de Acero y Concreto'!$C$1:$L$65536,7,0)</f>
        <v>8611.7245236455274</v>
      </c>
      <c r="J2230" s="111">
        <f>VLOOKUP(C2230,'[10]Estructuras de Acero y Concreto'!$C$1:$L$65536,10,0)</f>
        <v>2164</v>
      </c>
      <c r="M2230" s="118"/>
      <c r="N2230" s="118"/>
      <c r="O2230" s="118"/>
      <c r="P2230" s="118"/>
      <c r="Q2230" s="118"/>
      <c r="R2230" s="118"/>
    </row>
    <row r="2231" spans="1:18" x14ac:dyDescent="0.2">
      <c r="A2231" s="114"/>
      <c r="B2231" s="139">
        <f t="shared" si="39"/>
        <v>207</v>
      </c>
      <c r="C2231" s="151" t="s">
        <v>7282</v>
      </c>
      <c r="D2231" s="115" t="str">
        <f>VLOOKUP(C2231,[9]Resumen!$C$1:$J$65536,8,0)</f>
        <v>2 Postes autosoportables de acero (18/2150) de ángulo medio (50°) Tipo AU2-18</v>
      </c>
      <c r="E2231" s="140" t="s">
        <v>5072</v>
      </c>
      <c r="F2231" s="141">
        <f t="shared" si="38"/>
        <v>0</v>
      </c>
      <c r="G2231" s="142">
        <f>VLOOKUP(C2231,'[10]Estructuras de Acero y Concreto'!$C$1:$L$65536,7,0)</f>
        <v>16037.546132297353</v>
      </c>
      <c r="J2231" s="111">
        <f>VLOOKUP(C2231,'[10]Estructuras de Acero y Concreto'!$C$1:$L$65536,10,0)</f>
        <v>4030</v>
      </c>
      <c r="M2231" s="118"/>
      <c r="N2231" s="118"/>
      <c r="O2231" s="118"/>
      <c r="P2231" s="118"/>
      <c r="Q2231" s="118"/>
      <c r="R2231" s="118"/>
    </row>
    <row r="2232" spans="1:18" x14ac:dyDescent="0.2">
      <c r="A2232" s="114"/>
      <c r="B2232" s="139">
        <f t="shared" si="39"/>
        <v>208</v>
      </c>
      <c r="C2232" s="151" t="s">
        <v>7283</v>
      </c>
      <c r="D2232" s="115" t="str">
        <f>VLOOKUP(C2232,[9]Resumen!$C$1:$J$65536,8,0)</f>
        <v>2 Postes autosoportables de acero (17/3400) de ángulo mayor y terminal (90°) Tipo ATU2-17</v>
      </c>
      <c r="E2232" s="140" t="s">
        <v>5072</v>
      </c>
      <c r="F2232" s="141">
        <f t="shared" si="38"/>
        <v>0</v>
      </c>
      <c r="G2232" s="142">
        <f>VLOOKUP(C2232,'[10]Estructuras de Acero y Concreto'!$C$1:$L$65536,7,0)</f>
        <v>20391.162873918522</v>
      </c>
      <c r="J2232" s="111">
        <f>VLOOKUP(C2232,'[10]Estructuras de Acero y Concreto'!$C$1:$L$65536,10,0)</f>
        <v>5124</v>
      </c>
      <c r="M2232" s="118"/>
      <c r="N2232" s="118"/>
      <c r="O2232" s="118"/>
      <c r="P2232" s="118"/>
      <c r="Q2232" s="118"/>
      <c r="R2232" s="118"/>
    </row>
    <row r="2233" spans="1:18" x14ac:dyDescent="0.2">
      <c r="A2233" s="114"/>
      <c r="B2233" s="139">
        <f t="shared" si="39"/>
        <v>209</v>
      </c>
      <c r="C2233" s="151" t="s">
        <v>7284</v>
      </c>
      <c r="D2233" s="115" t="str">
        <f>VLOOKUP(C2233,[9]Resumen!$C$1:$J$65536,8,0)</f>
        <v>1 Poste de concreto (25/3400) de suspensión (2°) Tipo SU2-25</v>
      </c>
      <c r="E2233" s="140" t="s">
        <v>5072</v>
      </c>
      <c r="F2233" s="141">
        <f t="shared" si="38"/>
        <v>1</v>
      </c>
      <c r="G2233" s="142">
        <f>VLOOKUP(C2233,'[10]Estructuras de Acero y Concreto'!$C$1:$L$65536,7,0)</f>
        <v>5769.2134740429801</v>
      </c>
      <c r="J2233" s="111">
        <f>VLOOKUP(C2233,'[10]Estructuras de Acero y Concreto'!$C$1:$L$65536,10,0)</f>
        <v>7849</v>
      </c>
      <c r="M2233" s="118"/>
      <c r="N2233" s="118"/>
      <c r="O2233" s="118"/>
      <c r="P2233" s="118"/>
      <c r="Q2233" s="118"/>
      <c r="R2233" s="118"/>
    </row>
    <row r="2234" spans="1:18" x14ac:dyDescent="0.2">
      <c r="A2234" s="114"/>
      <c r="B2234" s="139">
        <f t="shared" si="39"/>
        <v>210</v>
      </c>
      <c r="C2234" s="151" t="s">
        <v>7285</v>
      </c>
      <c r="D2234" s="115" t="str">
        <f>VLOOKUP(C2234,[9]Resumen!$C$1:$J$65536,8,0)</f>
        <v>1 Poste autosoportable de acero (21/5850) de suspensión (25°) Tipo SU21-21</v>
      </c>
      <c r="E2234" s="140" t="s">
        <v>5072</v>
      </c>
      <c r="F2234" s="141">
        <f t="shared" si="38"/>
        <v>0</v>
      </c>
      <c r="G2234" s="142">
        <f>VLOOKUP(C2234,'[10]Estructuras de Acero y Concreto'!$C$1:$L$65536,7,0)</f>
        <v>17911.909464384713</v>
      </c>
      <c r="J2234" s="111">
        <f>VLOOKUP(C2234,'[10]Estructuras de Acero y Concreto'!$C$1:$L$65536,10,0)</f>
        <v>4501</v>
      </c>
      <c r="M2234" s="118"/>
      <c r="N2234" s="118"/>
      <c r="O2234" s="118"/>
      <c r="P2234" s="118"/>
      <c r="Q2234" s="118"/>
      <c r="R2234" s="118"/>
    </row>
    <row r="2235" spans="1:18" x14ac:dyDescent="0.2">
      <c r="A2235" s="114"/>
      <c r="B2235" s="139">
        <f t="shared" si="39"/>
        <v>211</v>
      </c>
      <c r="C2235" s="151" t="s">
        <v>7286</v>
      </c>
      <c r="D2235" s="115" t="str">
        <f>VLOOKUP(C2235,[9]Resumen!$C$1:$J$65536,8,0)</f>
        <v>2 Postes autosoportables de acero (22/4500) de ángulo medio (50°) Tipo AU2-22</v>
      </c>
      <c r="E2235" s="140" t="s">
        <v>5072</v>
      </c>
      <c r="F2235" s="141">
        <f t="shared" si="38"/>
        <v>0</v>
      </c>
      <c r="G2235" s="142">
        <f>VLOOKUP(C2235,'[10]Estructuras de Acero y Concreto'!$C$1:$L$65536,7,0)</f>
        <v>31533.874826879462</v>
      </c>
      <c r="J2235" s="111">
        <f>VLOOKUP(C2235,'[10]Estructuras de Acero y Concreto'!$C$1:$L$65536,10,0)</f>
        <v>7924</v>
      </c>
      <c r="M2235" s="118"/>
      <c r="N2235" s="118"/>
      <c r="O2235" s="118"/>
      <c r="P2235" s="118"/>
      <c r="Q2235" s="118"/>
      <c r="R2235" s="118"/>
    </row>
    <row r="2236" spans="1:18" x14ac:dyDescent="0.2">
      <c r="A2236" s="114"/>
      <c r="B2236" s="139">
        <f t="shared" si="39"/>
        <v>212</v>
      </c>
      <c r="C2236" s="151" t="s">
        <v>7287</v>
      </c>
      <c r="D2236" s="115" t="str">
        <f>VLOOKUP(C2236,[9]Resumen!$C$1:$J$65536,8,0)</f>
        <v>2 Postes autosoportables de acero (22/6550) de ángulo mayor y terminal (90°) Tipo ATU2-22</v>
      </c>
      <c r="E2236" s="140" t="s">
        <v>5072</v>
      </c>
      <c r="F2236" s="141">
        <f t="shared" si="38"/>
        <v>0</v>
      </c>
      <c r="G2236" s="142">
        <f>VLOOKUP(C2236,'[10]Estructuras de Acero y Concreto'!$C$1:$L$65536,7,0)</f>
        <v>40320.699109785812</v>
      </c>
      <c r="J2236" s="111">
        <f>VLOOKUP(C2236,'[10]Estructuras de Acero y Concreto'!$C$1:$L$65536,10,0)</f>
        <v>10132</v>
      </c>
      <c r="M2236" s="118"/>
      <c r="N2236" s="118"/>
      <c r="O2236" s="118"/>
      <c r="P2236" s="118"/>
      <c r="Q2236" s="118"/>
      <c r="R2236" s="118"/>
    </row>
    <row r="2237" spans="1:18" x14ac:dyDescent="0.2">
      <c r="A2237" s="114"/>
      <c r="B2237" s="139">
        <f t="shared" si="39"/>
        <v>213</v>
      </c>
      <c r="C2237" s="151" t="s">
        <v>7288</v>
      </c>
      <c r="D2237" s="115" t="str">
        <f>VLOOKUP(C2237,[9]Resumen!$C$1:$J$65536,8,0)</f>
        <v>1 Poste de concreto (18/1000) de suspensión (2°) Tipo SU2-18</v>
      </c>
      <c r="E2237" s="140" t="s">
        <v>5072</v>
      </c>
      <c r="F2237" s="141">
        <f t="shared" si="38"/>
        <v>1</v>
      </c>
      <c r="G2237" s="142">
        <f>VLOOKUP(C2237,'[10]Estructuras de Acero y Concreto'!$C$1:$L$65536,7,0)</f>
        <v>1972.8472124784776</v>
      </c>
      <c r="J2237" s="111">
        <f>VLOOKUP(C2237,'[10]Estructuras de Acero y Concreto'!$C$1:$L$65536,10,0)</f>
        <v>4123.04</v>
      </c>
      <c r="M2237" s="118"/>
      <c r="N2237" s="118"/>
      <c r="O2237" s="118"/>
      <c r="P2237" s="118"/>
      <c r="Q2237" s="118"/>
      <c r="R2237" s="118"/>
    </row>
    <row r="2238" spans="1:18" x14ac:dyDescent="0.2">
      <c r="A2238" s="114"/>
      <c r="B2238" s="139">
        <f t="shared" si="39"/>
        <v>214</v>
      </c>
      <c r="C2238" s="151" t="s">
        <v>7289</v>
      </c>
      <c r="D2238" s="115" t="str">
        <f>VLOOKUP(C2238,[9]Resumen!$C$1:$J$65536,8,0)</f>
        <v>1 Poste autosoportable de acero (18/4300) de suspensión (25°) Tipo SU21-18</v>
      </c>
      <c r="E2238" s="140" t="s">
        <v>5072</v>
      </c>
      <c r="F2238" s="141">
        <f t="shared" si="38"/>
        <v>0</v>
      </c>
      <c r="G2238" s="142">
        <f>VLOOKUP(C2238,'[10]Estructuras de Acero y Concreto'!$C$1:$L$65536,7,0)</f>
        <v>12583.305426879462</v>
      </c>
      <c r="J2238" s="111">
        <f>VLOOKUP(C2238,'[10]Estructuras de Acero y Concreto'!$C$1:$L$65536,10,0)</f>
        <v>3162</v>
      </c>
      <c r="M2238" s="118"/>
      <c r="N2238" s="118"/>
      <c r="O2238" s="118"/>
      <c r="P2238" s="118"/>
      <c r="Q2238" s="118"/>
      <c r="R2238" s="118"/>
    </row>
    <row r="2239" spans="1:18" x14ac:dyDescent="0.2">
      <c r="A2239" s="114"/>
      <c r="B2239" s="139">
        <f t="shared" si="39"/>
        <v>215</v>
      </c>
      <c r="C2239" s="151" t="s">
        <v>7290</v>
      </c>
      <c r="D2239" s="115" t="str">
        <f>VLOOKUP(C2239,[9]Resumen!$C$1:$J$65536,8,0)</f>
        <v>2 Postes autosoportables de acero (18/3950) de ángulo medio (50°) Tipo AU2-18</v>
      </c>
      <c r="E2239" s="140" t="s">
        <v>5072</v>
      </c>
      <c r="F2239" s="141">
        <f t="shared" si="38"/>
        <v>0</v>
      </c>
      <c r="G2239" s="142">
        <f>VLOOKUP(C2239,'[10]Estructuras de Acero y Concreto'!$C$1:$L$65536,7,0)</f>
        <v>23813.567259470812</v>
      </c>
      <c r="J2239" s="111">
        <f>VLOOKUP(C2239,'[10]Estructuras de Acero y Concreto'!$C$1:$L$65536,10,0)</f>
        <v>5984</v>
      </c>
      <c r="M2239" s="118"/>
      <c r="N2239" s="118"/>
      <c r="O2239" s="118"/>
      <c r="P2239" s="118"/>
      <c r="Q2239" s="118"/>
      <c r="R2239" s="118"/>
    </row>
    <row r="2240" spans="1:18" x14ac:dyDescent="0.2">
      <c r="A2240" s="114"/>
      <c r="B2240" s="139">
        <f t="shared" si="39"/>
        <v>216</v>
      </c>
      <c r="C2240" s="151" t="s">
        <v>7291</v>
      </c>
      <c r="D2240" s="115" t="str">
        <f>VLOOKUP(C2240,[9]Resumen!$C$1:$J$65536,8,0)</f>
        <v>2 Postes autosoportables de acero (18/6300) de ángulo mayor y terminal (90°) Tipo ATU2-18</v>
      </c>
      <c r="E2240" s="140" t="s">
        <v>5072</v>
      </c>
      <c r="F2240" s="141">
        <f t="shared" si="38"/>
        <v>0</v>
      </c>
      <c r="G2240" s="142">
        <f>VLOOKUP(C2240,'[10]Estructuras de Acero y Concreto'!$C$1:$L$65536,7,0)</f>
        <v>32258.151103821925</v>
      </c>
      <c r="J2240" s="111">
        <f>VLOOKUP(C2240,'[10]Estructuras de Acero y Concreto'!$C$1:$L$65536,10,0)</f>
        <v>8106</v>
      </c>
      <c r="M2240" s="118"/>
      <c r="N2240" s="118"/>
      <c r="O2240" s="118"/>
      <c r="P2240" s="118"/>
      <c r="Q2240" s="118"/>
      <c r="R2240" s="118"/>
    </row>
    <row r="2241" spans="1:18" x14ac:dyDescent="0.2">
      <c r="A2241" s="114"/>
      <c r="B2241" s="139">
        <f t="shared" si="39"/>
        <v>217</v>
      </c>
      <c r="C2241" s="151" t="s">
        <v>7292</v>
      </c>
      <c r="D2241" s="115" t="str">
        <f>VLOOKUP(C2241,[9]Resumen!$C$1:$J$65536,8,0)</f>
        <v>1 Poste de concreto (19/1100) de suspensión (2°) Tipo SU2-19</v>
      </c>
      <c r="E2241" s="140" t="s">
        <v>5072</v>
      </c>
      <c r="F2241" s="141">
        <f t="shared" si="38"/>
        <v>1</v>
      </c>
      <c r="G2241" s="142">
        <f>VLOOKUP(C2241,'[10]Estructuras de Acero y Concreto'!$C$1:$L$65536,7,0)</f>
        <v>2375.702794279523</v>
      </c>
      <c r="J2241" s="111">
        <f>VLOOKUP(C2241,'[10]Estructuras de Acero y Concreto'!$C$1:$L$65536,10,0)</f>
        <v>4518.424343909126</v>
      </c>
      <c r="M2241" s="118"/>
      <c r="N2241" s="118"/>
      <c r="O2241" s="118"/>
      <c r="P2241" s="118"/>
      <c r="Q2241" s="118"/>
      <c r="R2241" s="118"/>
    </row>
    <row r="2242" spans="1:18" x14ac:dyDescent="0.2">
      <c r="A2242" s="114"/>
      <c r="B2242" s="139">
        <f t="shared" si="39"/>
        <v>218</v>
      </c>
      <c r="C2242" s="151" t="s">
        <v>7293</v>
      </c>
      <c r="D2242" s="115" t="str">
        <f>VLOOKUP(C2242,[9]Resumen!$C$1:$J$65536,8,0)</f>
        <v>1 Poste autosoportable de acero (18/5100) de suspensión (25°) Tipo SU21-18</v>
      </c>
      <c r="E2242" s="140" t="s">
        <v>5072</v>
      </c>
      <c r="F2242" s="141">
        <f t="shared" si="38"/>
        <v>0</v>
      </c>
      <c r="G2242" s="142">
        <f>VLOOKUP(C2242,'[10]Estructuras de Acero y Concreto'!$C$1:$L$65536,7,0)</f>
        <v>14059.714760646788</v>
      </c>
      <c r="J2242" s="111">
        <f>VLOOKUP(C2242,'[10]Estructuras de Acero y Concreto'!$C$1:$L$65536,10,0)</f>
        <v>3533</v>
      </c>
      <c r="M2242" s="118"/>
      <c r="N2242" s="118"/>
      <c r="O2242" s="118"/>
      <c r="P2242" s="118"/>
      <c r="Q2242" s="118"/>
      <c r="R2242" s="118"/>
    </row>
    <row r="2243" spans="1:18" x14ac:dyDescent="0.2">
      <c r="A2243" s="114"/>
      <c r="B2243" s="139">
        <f t="shared" si="39"/>
        <v>219</v>
      </c>
      <c r="C2243" s="151" t="s">
        <v>7294</v>
      </c>
      <c r="D2243" s="115" t="str">
        <f>VLOOKUP(C2243,[9]Resumen!$C$1:$J$65536,8,0)</f>
        <v>2 Postes autosoportables de acero (18/4700) de ángulo medio (50°) Tipo AU2-18</v>
      </c>
      <c r="E2243" s="140" t="s">
        <v>5072</v>
      </c>
      <c r="F2243" s="141">
        <f t="shared" si="38"/>
        <v>0</v>
      </c>
      <c r="G2243" s="142">
        <f>VLOOKUP(C2243,'[10]Estructuras de Acero y Concreto'!$C$1:$L$65536,7,0)</f>
        <v>26662.917887442251</v>
      </c>
      <c r="J2243" s="111">
        <f>VLOOKUP(C2243,'[10]Estructuras de Acero y Concreto'!$C$1:$L$65536,10,0)</f>
        <v>6700</v>
      </c>
      <c r="M2243" s="118"/>
      <c r="N2243" s="118"/>
      <c r="O2243" s="118"/>
      <c r="P2243" s="118"/>
      <c r="Q2243" s="118"/>
      <c r="R2243" s="118"/>
    </row>
    <row r="2244" spans="1:18" x14ac:dyDescent="0.2">
      <c r="A2244" s="114"/>
      <c r="B2244" s="139">
        <f t="shared" si="39"/>
        <v>220</v>
      </c>
      <c r="C2244" s="151" t="s">
        <v>7295</v>
      </c>
      <c r="D2244" s="115" t="str">
        <f>VLOOKUP(C2244,[9]Resumen!$C$1:$J$65536,8,0)</f>
        <v>2 Postes autosoportables de acero (18/7600) de ángulo mayor y terminal (90°) Tipo ATU2-18</v>
      </c>
      <c r="E2244" s="140" t="s">
        <v>5072</v>
      </c>
      <c r="F2244" s="141">
        <f t="shared" si="38"/>
        <v>0</v>
      </c>
      <c r="G2244" s="142">
        <f>VLOOKUP(C2244,'[10]Estructuras de Acero y Concreto'!$C$1:$L$65536,7,0)</f>
        <v>36444.627166148683</v>
      </c>
      <c r="J2244" s="111">
        <f>VLOOKUP(C2244,'[10]Estructuras de Acero y Concreto'!$C$1:$L$65536,10,0)</f>
        <v>9158</v>
      </c>
      <c r="M2244" s="118"/>
      <c r="N2244" s="118"/>
      <c r="O2244" s="118"/>
      <c r="P2244" s="118"/>
      <c r="Q2244" s="118"/>
      <c r="R2244" s="118"/>
    </row>
    <row r="2245" spans="1:18" x14ac:dyDescent="0.2">
      <c r="A2245" s="114"/>
      <c r="B2245" s="139">
        <f t="shared" si="39"/>
        <v>221</v>
      </c>
      <c r="C2245" s="151" t="s">
        <v>7296</v>
      </c>
      <c r="D2245" s="115" t="str">
        <f>VLOOKUP(C2245,[9]Resumen!$C$1:$J$65536,8,0)</f>
        <v>1 Poste de concreto (18/1300) de suspensión (2°) Tipo SU2-18</v>
      </c>
      <c r="E2245" s="140" t="s">
        <v>5072</v>
      </c>
      <c r="F2245" s="141">
        <f t="shared" si="38"/>
        <v>1</v>
      </c>
      <c r="G2245" s="142">
        <f>VLOOKUP(C2245,'[10]Estructuras de Acero y Concreto'!$C$1:$L$65536,7,0)</f>
        <v>2181.7718659728266</v>
      </c>
      <c r="J2245" s="111">
        <f>VLOOKUP(C2245,'[10]Estructuras de Acero y Concreto'!$C$1:$L$65536,10,0)</f>
        <v>4328.09</v>
      </c>
      <c r="M2245" s="118"/>
      <c r="N2245" s="118"/>
      <c r="O2245" s="118"/>
      <c r="P2245" s="118"/>
      <c r="Q2245" s="118"/>
      <c r="R2245" s="118"/>
    </row>
    <row r="2246" spans="1:18" x14ac:dyDescent="0.2">
      <c r="A2246" s="114"/>
      <c r="B2246" s="139">
        <f t="shared" si="39"/>
        <v>222</v>
      </c>
      <c r="C2246" s="151" t="s">
        <v>7297</v>
      </c>
      <c r="D2246" s="115" t="str">
        <f>VLOOKUP(C2246,[9]Resumen!$C$1:$J$65536,8,0)</f>
        <v>1 Poste autosoportable de acero (18/6600) de suspensión (25°) Tipo SU21-18</v>
      </c>
      <c r="E2246" s="140" t="s">
        <v>5072</v>
      </c>
      <c r="F2246" s="141">
        <f t="shared" si="38"/>
        <v>0</v>
      </c>
      <c r="G2246" s="142">
        <f>VLOOKUP(C2246,'[10]Estructuras de Acero y Concreto'!$C$1:$L$65536,7,0)</f>
        <v>16622.538509827806</v>
      </c>
      <c r="J2246" s="111">
        <f>VLOOKUP(C2246,'[10]Estructuras de Acero y Concreto'!$C$1:$L$65536,10,0)</f>
        <v>4177</v>
      </c>
      <c r="M2246" s="118"/>
      <c r="N2246" s="118"/>
      <c r="O2246" s="118"/>
      <c r="P2246" s="118"/>
      <c r="Q2246" s="118"/>
      <c r="R2246" s="118"/>
    </row>
    <row r="2247" spans="1:18" x14ac:dyDescent="0.2">
      <c r="A2247" s="114"/>
      <c r="B2247" s="139">
        <f t="shared" si="39"/>
        <v>223</v>
      </c>
      <c r="C2247" s="151" t="s">
        <v>7298</v>
      </c>
      <c r="D2247" s="115" t="str">
        <f>VLOOKUP(C2247,[9]Resumen!$C$1:$J$65536,8,0)</f>
        <v>2 Postes autosoportables de acero (18/6100) de ángulo medio (50°) Tipo AU2-18</v>
      </c>
      <c r="E2247" s="140" t="s">
        <v>5072</v>
      </c>
      <c r="F2247" s="141">
        <f t="shared" si="38"/>
        <v>0</v>
      </c>
      <c r="G2247" s="142">
        <f>VLOOKUP(C2247,'[10]Estructuras de Acero y Concreto'!$C$1:$L$65536,7,0)</f>
        <v>31589.588386644271</v>
      </c>
      <c r="J2247" s="111">
        <f>VLOOKUP(C2247,'[10]Estructuras de Acero y Concreto'!$C$1:$L$65536,10,0)</f>
        <v>7938</v>
      </c>
      <c r="M2247" s="118"/>
      <c r="N2247" s="118"/>
      <c r="O2247" s="118"/>
      <c r="P2247" s="118"/>
      <c r="Q2247" s="118"/>
      <c r="R2247" s="118"/>
    </row>
    <row r="2248" spans="1:18" x14ac:dyDescent="0.2">
      <c r="A2248" s="114"/>
      <c r="B2248" s="139">
        <f t="shared" si="39"/>
        <v>224</v>
      </c>
      <c r="C2248" s="151" t="s">
        <v>7299</v>
      </c>
      <c r="D2248" s="115" t="str">
        <f>VLOOKUP(C2248,[9]Resumen!$C$1:$J$65536,8,0)</f>
        <v>2 Postes autosoportables de acero (18/9900) de ángulo mayor y terminal (90°) Tipo ATU2-18</v>
      </c>
      <c r="E2248" s="140" t="s">
        <v>5072</v>
      </c>
      <c r="F2248" s="141">
        <f t="shared" si="38"/>
        <v>0</v>
      </c>
      <c r="G2248" s="142">
        <f>VLOOKUP(C2248,'[10]Estructuras de Acero y Concreto'!$C$1:$L$65536,7,0)</f>
        <v>43273.517777320456</v>
      </c>
      <c r="J2248" s="111">
        <f>VLOOKUP(C2248,'[10]Estructuras de Acero y Concreto'!$C$1:$L$65536,10,0)</f>
        <v>10874</v>
      </c>
      <c r="M2248" s="118"/>
      <c r="N2248" s="118"/>
      <c r="O2248" s="118"/>
      <c r="P2248" s="118"/>
      <c r="Q2248" s="118"/>
      <c r="R2248" s="118"/>
    </row>
    <row r="2249" spans="1:18" x14ac:dyDescent="0.2">
      <c r="A2249" s="114"/>
      <c r="B2249" s="139">
        <f t="shared" si="39"/>
        <v>225</v>
      </c>
      <c r="C2249" s="151" t="s">
        <v>7300</v>
      </c>
      <c r="D2249" s="115" t="str">
        <f>VLOOKUP(C2249,[9]Resumen!$C$1:$J$65536,8,0)</f>
        <v>1 Poste de concreto (18/1400) de suspensión (2°) Tipo SU2-18</v>
      </c>
      <c r="E2249" s="140" t="s">
        <v>5072</v>
      </c>
      <c r="F2249" s="141">
        <f t="shared" si="38"/>
        <v>1</v>
      </c>
      <c r="G2249" s="142">
        <f>VLOOKUP(C2249,'[10]Estructuras de Acero y Concreto'!$C$1:$L$65536,7,0)</f>
        <v>2252.8895815148953</v>
      </c>
      <c r="J2249" s="111">
        <f>VLOOKUP(C2249,'[10]Estructuras de Acero y Concreto'!$C$1:$L$65536,10,0)</f>
        <v>4397.8887878787882</v>
      </c>
      <c r="M2249" s="118"/>
      <c r="N2249" s="118"/>
      <c r="O2249" s="118"/>
      <c r="P2249" s="118"/>
      <c r="Q2249" s="118"/>
      <c r="R2249" s="118"/>
    </row>
    <row r="2250" spans="1:18" x14ac:dyDescent="0.2">
      <c r="A2250" s="114"/>
      <c r="B2250" s="139">
        <f t="shared" si="39"/>
        <v>226</v>
      </c>
      <c r="C2250" s="151" t="s">
        <v>7301</v>
      </c>
      <c r="D2250" s="115" t="str">
        <f>VLOOKUP(C2250,[9]Resumen!$C$1:$J$65536,8,0)</f>
        <v>1 Poste autosoportable de acero (18/7950) de suspensión (25°) Tipo SU21-18</v>
      </c>
      <c r="E2250" s="140" t="s">
        <v>5072</v>
      </c>
      <c r="F2250" s="141">
        <f t="shared" si="38"/>
        <v>0</v>
      </c>
      <c r="G2250" s="142">
        <f>VLOOKUP(C2250,'[10]Estructuras de Acero y Concreto'!$C$1:$L$65536,7,0)</f>
        <v>18763.531020789585</v>
      </c>
      <c r="J2250" s="111">
        <f>VLOOKUP(C2250,'[10]Estructuras de Acero y Concreto'!$C$1:$L$65536,10,0)</f>
        <v>4715</v>
      </c>
      <c r="M2250" s="118"/>
      <c r="N2250" s="118"/>
      <c r="O2250" s="118"/>
      <c r="P2250" s="118"/>
      <c r="Q2250" s="118"/>
      <c r="R2250" s="118"/>
    </row>
    <row r="2251" spans="1:18" x14ac:dyDescent="0.2">
      <c r="A2251" s="114"/>
      <c r="B2251" s="139">
        <f t="shared" si="39"/>
        <v>227</v>
      </c>
      <c r="C2251" s="151" t="s">
        <v>7302</v>
      </c>
      <c r="D2251" s="115" t="str">
        <f>VLOOKUP(C2251,[9]Resumen!$C$1:$J$65536,8,0)</f>
        <v>2 Postes autosoportables de acero (18/7400) de ángulo medio (50°) Tipo AU2-18</v>
      </c>
      <c r="E2251" s="140" t="s">
        <v>5072</v>
      </c>
      <c r="F2251" s="141">
        <f t="shared" si="38"/>
        <v>0</v>
      </c>
      <c r="G2251" s="142">
        <f>VLOOKUP(C2251,'[10]Estructuras de Acero y Concreto'!$C$1:$L$65536,7,0)</f>
        <v>35815.859848803026</v>
      </c>
      <c r="J2251" s="111">
        <f>VLOOKUP(C2251,'[10]Estructuras de Acero y Concreto'!$C$1:$L$65536,10,0)</f>
        <v>9000</v>
      </c>
      <c r="M2251" s="118"/>
      <c r="N2251" s="118"/>
      <c r="O2251" s="118"/>
      <c r="P2251" s="118"/>
      <c r="Q2251" s="118"/>
      <c r="R2251" s="118"/>
    </row>
    <row r="2252" spans="1:18" x14ac:dyDescent="0.2">
      <c r="A2252" s="114"/>
      <c r="B2252" s="139">
        <f t="shared" si="39"/>
        <v>228</v>
      </c>
      <c r="C2252" s="151" t="s">
        <v>7303</v>
      </c>
      <c r="D2252" s="115" t="str">
        <f>VLOOKUP(C2252,[9]Resumen!$C$1:$J$65536,8,0)</f>
        <v>2 Postes autosoportables de acero (18/1210) de ángulo mayor y terminal (90°) Tipo ATU2-18</v>
      </c>
      <c r="E2252" s="140" t="s">
        <v>5072</v>
      </c>
      <c r="F2252" s="141">
        <f t="shared" si="38"/>
        <v>0</v>
      </c>
      <c r="G2252" s="142">
        <f>VLOOKUP(C2252,'[10]Estructuras de Acero y Concreto'!$C$1:$L$65536,7,0)</f>
        <v>49306.500391852169</v>
      </c>
      <c r="J2252" s="111">
        <f>VLOOKUP(C2252,'[10]Estructuras de Acero y Concreto'!$C$1:$L$65536,10,0)</f>
        <v>12390</v>
      </c>
      <c r="M2252" s="118"/>
      <c r="N2252" s="118"/>
      <c r="O2252" s="118"/>
      <c r="P2252" s="118"/>
      <c r="Q2252" s="118"/>
      <c r="R2252" s="118"/>
    </row>
    <row r="2253" spans="1:18" x14ac:dyDescent="0.2">
      <c r="A2253" s="114"/>
      <c r="B2253" s="139">
        <f t="shared" si="39"/>
        <v>229</v>
      </c>
      <c r="C2253" s="153" t="s">
        <v>7304</v>
      </c>
      <c r="D2253" s="192" t="str">
        <f>VLOOKUP(C2253,[9]Resumen!$C$1:$J$65536,8,0)</f>
        <v>1 Poste de concreto (21/500) de suspensión (2°) Tipo SU1-21</v>
      </c>
      <c r="E2253" s="140" t="s">
        <v>5072</v>
      </c>
      <c r="F2253" s="141">
        <f t="shared" si="38"/>
        <v>1</v>
      </c>
      <c r="G2253" s="276">
        <f>VLOOKUP(C2253,'[10]Estructuras de Acero y Concreto'!$C$1:$L$65536,7,0)</f>
        <v>2675.335345120337</v>
      </c>
      <c r="J2253" s="111">
        <f>VLOOKUP(C2253,'[10]Estructuras de Acero y Concreto'!$C$1:$L$65536,10,0)</f>
        <v>4812.5</v>
      </c>
      <c r="M2253" s="118"/>
      <c r="N2253" s="118"/>
      <c r="O2253" s="118"/>
      <c r="P2253" s="118"/>
      <c r="Q2253" s="118"/>
      <c r="R2253" s="118"/>
    </row>
    <row r="2254" spans="1:18" x14ac:dyDescent="0.2">
      <c r="A2254" s="114"/>
      <c r="B2254" s="139">
        <f t="shared" si="39"/>
        <v>230</v>
      </c>
      <c r="C2254" s="151" t="s">
        <v>7305</v>
      </c>
      <c r="D2254" s="115" t="str">
        <f>VLOOKUP(C2254,[9]Resumen!$C$1:$J$65536,8,0)</f>
        <v>1 Poste autosoportable de acero (21/1300) de suspensión (25°) Tipo SU11-21</v>
      </c>
      <c r="E2254" s="140" t="s">
        <v>5072</v>
      </c>
      <c r="F2254" s="141">
        <f t="shared" si="38"/>
        <v>0</v>
      </c>
      <c r="G2254" s="142">
        <f>VLOOKUP(C2254,'[10]Estructuras de Acero y Concreto'!$C$1:$L$65536,7,0)</f>
        <v>6753.2793514909699</v>
      </c>
      <c r="J2254" s="111">
        <f>VLOOKUP(C2254,'[10]Estructuras de Acero y Concreto'!$C$1:$L$65536,10,0)</f>
        <v>1697</v>
      </c>
      <c r="M2254" s="118"/>
      <c r="N2254" s="118"/>
      <c r="O2254" s="118"/>
      <c r="P2254" s="118"/>
      <c r="Q2254" s="118"/>
      <c r="R2254" s="118"/>
    </row>
    <row r="2255" spans="1:18" x14ac:dyDescent="0.2">
      <c r="A2255" s="114"/>
      <c r="B2255" s="139">
        <f t="shared" si="39"/>
        <v>231</v>
      </c>
      <c r="C2255" s="151" t="s">
        <v>7306</v>
      </c>
      <c r="D2255" s="115" t="str">
        <f>VLOOKUP(C2255,[9]Resumen!$C$1:$J$65536,8,0)</f>
        <v>1 Poste autosoportable de acero (21/2150) de ángulo medio (50°) Tipo AU1-21</v>
      </c>
      <c r="E2255" s="140" t="s">
        <v>5072</v>
      </c>
      <c r="F2255" s="141">
        <f t="shared" si="38"/>
        <v>0</v>
      </c>
      <c r="G2255" s="142">
        <f>VLOOKUP(C2255,'[10]Estructuras de Acero y Concreto'!$C$1:$L$65536,7,0)</f>
        <v>9367.8371204535906</v>
      </c>
      <c r="J2255" s="111">
        <f>VLOOKUP(C2255,'[10]Estructuras de Acero y Concreto'!$C$1:$L$65536,10,0)</f>
        <v>2354</v>
      </c>
      <c r="M2255" s="118"/>
      <c r="N2255" s="118"/>
      <c r="O2255" s="118"/>
      <c r="P2255" s="118"/>
      <c r="Q2255" s="118"/>
      <c r="R2255" s="118"/>
    </row>
    <row r="2256" spans="1:18" x14ac:dyDescent="0.2">
      <c r="A2256" s="114"/>
      <c r="B2256" s="139">
        <f t="shared" si="39"/>
        <v>232</v>
      </c>
      <c r="C2256" s="151" t="s">
        <v>7307</v>
      </c>
      <c r="D2256" s="115" t="str">
        <f>VLOOKUP(C2256,[9]Resumen!$C$1:$J$65536,8,0)</f>
        <v>1 Poste autosoportable de acero (21/3300) de ángulo mayor y terminal (90°) Tipo ATU1-21</v>
      </c>
      <c r="E2256" s="140" t="s">
        <v>5072</v>
      </c>
      <c r="F2256" s="141">
        <f t="shared" si="38"/>
        <v>0</v>
      </c>
      <c r="G2256" s="142">
        <f>VLOOKUP(C2256,'[10]Estructuras de Acero y Concreto'!$C$1:$L$65536,7,0)</f>
        <v>12376.369347753047</v>
      </c>
      <c r="J2256" s="111">
        <f>VLOOKUP(C2256,'[10]Estructuras de Acero y Concreto'!$C$1:$L$65536,10,0)</f>
        <v>3110</v>
      </c>
      <c r="M2256" s="118"/>
      <c r="N2256" s="118"/>
      <c r="O2256" s="118"/>
      <c r="P2256" s="118"/>
      <c r="Q2256" s="118"/>
      <c r="R2256" s="118"/>
    </row>
    <row r="2257" spans="1:18" x14ac:dyDescent="0.2">
      <c r="A2257" s="114"/>
      <c r="B2257" s="139">
        <f t="shared" si="39"/>
        <v>233</v>
      </c>
      <c r="C2257" s="151" t="s">
        <v>7308</v>
      </c>
      <c r="D2257" s="115" t="str">
        <f>VLOOKUP(C2257,[9]Resumen!$C$1:$J$65536,8,0)</f>
        <v>1 Poste de concreto (21/600) de suspensión (2°) Tipo SU1-21</v>
      </c>
      <c r="E2257" s="140" t="s">
        <v>5072</v>
      </c>
      <c r="F2257" s="141">
        <f t="shared" si="38"/>
        <v>1</v>
      </c>
      <c r="G2257" s="142">
        <f>VLOOKUP(C2257,'[10]Estructuras de Acero y Concreto'!$C$1:$L$65536,7,0)</f>
        <v>2636.1078437327128</v>
      </c>
      <c r="J2257" s="111">
        <f>VLOOKUP(C2257,'[10]Estructuras de Acero y Concreto'!$C$1:$L$65536,10,0)</f>
        <v>4774</v>
      </c>
      <c r="M2257" s="118"/>
      <c r="N2257" s="118"/>
      <c r="O2257" s="118"/>
      <c r="P2257" s="118"/>
      <c r="Q2257" s="118"/>
      <c r="R2257" s="118"/>
    </row>
    <row r="2258" spans="1:18" x14ac:dyDescent="0.2">
      <c r="A2258" s="114"/>
      <c r="B2258" s="139">
        <f t="shared" si="39"/>
        <v>234</v>
      </c>
      <c r="C2258" s="151" t="s">
        <v>7309</v>
      </c>
      <c r="D2258" s="115" t="str">
        <f>VLOOKUP(C2258,[9]Resumen!$C$1:$J$65536,8,0)</f>
        <v>1 Poste autosoportable de acero (21/1650) de suspensión (25°) Tipo SU11-21</v>
      </c>
      <c r="E2258" s="140" t="s">
        <v>5072</v>
      </c>
      <c r="F2258" s="141">
        <f t="shared" si="38"/>
        <v>0</v>
      </c>
      <c r="G2258" s="142">
        <f>VLOOKUP(C2258,'[10]Estructuras de Acero y Concreto'!$C$1:$L$65536,7,0)</f>
        <v>7887.4482467030666</v>
      </c>
      <c r="J2258" s="111">
        <f>VLOOKUP(C2258,'[10]Estructuras de Acero y Concreto'!$C$1:$L$65536,10,0)</f>
        <v>1982</v>
      </c>
      <c r="M2258" s="118"/>
      <c r="N2258" s="118"/>
      <c r="O2258" s="118"/>
      <c r="P2258" s="118"/>
      <c r="Q2258" s="118"/>
      <c r="R2258" s="118"/>
    </row>
    <row r="2259" spans="1:18" x14ac:dyDescent="0.2">
      <c r="A2259" s="114"/>
      <c r="B2259" s="139">
        <f t="shared" si="39"/>
        <v>235</v>
      </c>
      <c r="C2259" s="151" t="s">
        <v>7310</v>
      </c>
      <c r="D2259" s="115" t="str">
        <f>VLOOKUP(C2259,[9]Resumen!$C$1:$J$65536,8,0)</f>
        <v>1 Poste autosoportable de acero (21/2750) de ángulo medio (50°) Tipo AU1-21</v>
      </c>
      <c r="E2259" s="140" t="s">
        <v>5072</v>
      </c>
      <c r="F2259" s="141">
        <f t="shared" si="38"/>
        <v>0</v>
      </c>
      <c r="G2259" s="142">
        <f>VLOOKUP(C2259,'[10]Estructuras de Acero y Concreto'!$C$1:$L$65536,7,0)</f>
        <v>10991.489433599327</v>
      </c>
      <c r="J2259" s="111">
        <f>VLOOKUP(C2259,'[10]Estructuras de Acero y Concreto'!$C$1:$L$65536,10,0)</f>
        <v>2762</v>
      </c>
      <c r="M2259" s="118"/>
      <c r="N2259" s="118"/>
      <c r="O2259" s="118"/>
      <c r="P2259" s="118"/>
      <c r="Q2259" s="118"/>
      <c r="R2259" s="118"/>
    </row>
    <row r="2260" spans="1:18" x14ac:dyDescent="0.2">
      <c r="A2260" s="114"/>
      <c r="B2260" s="139">
        <f t="shared" si="39"/>
        <v>236</v>
      </c>
      <c r="C2260" s="151" t="s">
        <v>7311</v>
      </c>
      <c r="D2260" s="115" t="str">
        <f>VLOOKUP(C2260,[9]Resumen!$C$1:$J$65536,8,0)</f>
        <v>1 Poste autosoportable de acero (21/4300) de ángulo mayor y terminal (90°) Tipo ATU1-21</v>
      </c>
      <c r="E2260" s="140" t="s">
        <v>5072</v>
      </c>
      <c r="F2260" s="141">
        <f t="shared" si="38"/>
        <v>0</v>
      </c>
      <c r="G2260" s="142">
        <f>VLOOKUP(C2260,'[10]Estructuras de Acero y Concreto'!$C$1:$L$65536,7,0)</f>
        <v>14700.420697942041</v>
      </c>
      <c r="J2260" s="111">
        <f>VLOOKUP(C2260,'[10]Estructuras de Acero y Concreto'!$C$1:$L$65536,10,0)</f>
        <v>3694</v>
      </c>
      <c r="M2260" s="118"/>
      <c r="N2260" s="118"/>
      <c r="O2260" s="118"/>
      <c r="P2260" s="118"/>
      <c r="Q2260" s="118"/>
      <c r="R2260" s="118"/>
    </row>
    <row r="2261" spans="1:18" x14ac:dyDescent="0.2">
      <c r="A2261" s="114"/>
      <c r="B2261" s="139">
        <f t="shared" si="39"/>
        <v>237</v>
      </c>
      <c r="C2261" s="151" t="s">
        <v>7312</v>
      </c>
      <c r="D2261" s="115" t="str">
        <f>VLOOKUP(C2261,[9]Resumen!$C$1:$J$65536,8,0)</f>
        <v>1 Poste de concreto (21/700) de suspensión (2°) Tipo SU1-21</v>
      </c>
      <c r="E2261" s="140" t="s">
        <v>5072</v>
      </c>
      <c r="F2261" s="141">
        <f t="shared" si="38"/>
        <v>1</v>
      </c>
      <c r="G2261" s="142">
        <f>VLOOKUP(C2261,'[10]Estructuras de Acero y Concreto'!$C$1:$L$65536,7,0)</f>
        <v>2910.7003534460841</v>
      </c>
      <c r="J2261" s="111">
        <f>VLOOKUP(C2261,'[10]Estructuras de Acero y Concreto'!$C$1:$L$65536,10,0)</f>
        <v>5043.5</v>
      </c>
      <c r="M2261" s="118"/>
      <c r="N2261" s="118"/>
      <c r="O2261" s="118"/>
      <c r="P2261" s="118"/>
      <c r="Q2261" s="118"/>
      <c r="R2261" s="118"/>
    </row>
    <row r="2262" spans="1:18" x14ac:dyDescent="0.2">
      <c r="A2262" s="114"/>
      <c r="B2262" s="139">
        <f t="shared" si="39"/>
        <v>238</v>
      </c>
      <c r="C2262" s="151" t="s">
        <v>7313</v>
      </c>
      <c r="D2262" s="115" t="str">
        <f>VLOOKUP(C2262,[9]Resumen!$C$1:$J$65536,8,0)</f>
        <v>1 Poste autosoportable de acero (21/2400) de suspensión (25°) Tipo SU11-21</v>
      </c>
      <c r="E2262" s="140" t="s">
        <v>5072</v>
      </c>
      <c r="F2262" s="141">
        <f t="shared" si="38"/>
        <v>0</v>
      </c>
      <c r="G2262" s="142">
        <f>VLOOKUP(C2262,'[10]Estructuras de Acero y Concreto'!$C$1:$L$65536,7,0)</f>
        <v>10064.256617513649</v>
      </c>
      <c r="J2262" s="111">
        <f>VLOOKUP(C2262,'[10]Estructuras de Acero y Concreto'!$C$1:$L$65536,10,0)</f>
        <v>2529</v>
      </c>
      <c r="M2262" s="118"/>
      <c r="N2262" s="118"/>
      <c r="O2262" s="118"/>
      <c r="P2262" s="118"/>
      <c r="Q2262" s="118"/>
      <c r="R2262" s="118"/>
    </row>
    <row r="2263" spans="1:18" x14ac:dyDescent="0.2">
      <c r="A2263" s="114"/>
      <c r="B2263" s="139">
        <f t="shared" si="39"/>
        <v>239</v>
      </c>
      <c r="C2263" s="151" t="s">
        <v>7314</v>
      </c>
      <c r="D2263" s="115" t="str">
        <f>VLOOKUP(C2263,[9]Resumen!$C$1:$J$65536,8,0)</f>
        <v>1 Poste autosoportable de acero (21/4050) de ángulo medio (50°) Tipo AU1-21</v>
      </c>
      <c r="E2263" s="140" t="s">
        <v>5072</v>
      </c>
      <c r="F2263" s="141">
        <f t="shared" si="38"/>
        <v>0</v>
      </c>
      <c r="G2263" s="142">
        <f>VLOOKUP(C2263,'[10]Estructuras de Acero y Concreto'!$C$1:$L$65536,7,0)</f>
        <v>14139.305560310795</v>
      </c>
      <c r="J2263" s="111">
        <f>VLOOKUP(C2263,'[10]Estructuras de Acero y Concreto'!$C$1:$L$65536,10,0)</f>
        <v>3553</v>
      </c>
      <c r="M2263" s="118"/>
      <c r="N2263" s="118"/>
      <c r="O2263" s="118"/>
      <c r="P2263" s="118"/>
      <c r="Q2263" s="118"/>
      <c r="R2263" s="118"/>
    </row>
    <row r="2264" spans="1:18" x14ac:dyDescent="0.2">
      <c r="A2264" s="114"/>
      <c r="B2264" s="139">
        <f t="shared" si="39"/>
        <v>240</v>
      </c>
      <c r="C2264" s="151" t="s">
        <v>7315</v>
      </c>
      <c r="D2264" s="115" t="str">
        <f>VLOOKUP(C2264,[9]Resumen!$C$1:$J$65536,8,0)</f>
        <v>1 Poste autosoportable de acero (21/6400) de ángulo mayor y terminal (90°) Tipo ATU1-21</v>
      </c>
      <c r="E2264" s="140" t="s">
        <v>5072</v>
      </c>
      <c r="F2264" s="141">
        <f t="shared" si="38"/>
        <v>0</v>
      </c>
      <c r="G2264" s="142">
        <f>VLOOKUP(C2264,'[10]Estructuras de Acero y Concreto'!$C$1:$L$65536,7,0)</f>
        <v>19034.139739647206</v>
      </c>
      <c r="J2264" s="111">
        <f>VLOOKUP(C2264,'[10]Estructuras de Acero y Concreto'!$C$1:$L$65536,10,0)</f>
        <v>4783</v>
      </c>
      <c r="M2264" s="118"/>
      <c r="N2264" s="118"/>
      <c r="O2264" s="118"/>
      <c r="P2264" s="118"/>
      <c r="Q2264" s="118"/>
      <c r="R2264" s="118"/>
    </row>
    <row r="2265" spans="1:18" x14ac:dyDescent="0.2">
      <c r="A2265" s="114"/>
      <c r="B2265" s="139">
        <f t="shared" si="39"/>
        <v>241</v>
      </c>
      <c r="C2265" s="151" t="s">
        <v>7316</v>
      </c>
      <c r="D2265" s="115" t="str">
        <f>VLOOKUP(C2265,[9]Resumen!$C$1:$J$65536,8,0)</f>
        <v>1 Poste de concreto (21/700) de suspensión (2°) Tipo SU2-21</v>
      </c>
      <c r="E2265" s="140" t="s">
        <v>5072</v>
      </c>
      <c r="F2265" s="141">
        <f t="shared" si="38"/>
        <v>1</v>
      </c>
      <c r="G2265" s="142">
        <f>VLOOKUP(C2265,'[10]Estructuras de Acero y Concreto'!$C$1:$L$65536,7,0)</f>
        <v>2910.7003534460841</v>
      </c>
      <c r="J2265" s="111">
        <f>VLOOKUP(C2265,'[10]Estructuras de Acero y Concreto'!$C$1:$L$65536,10,0)</f>
        <v>5043.5</v>
      </c>
      <c r="M2265" s="118"/>
      <c r="N2265" s="118"/>
      <c r="O2265" s="118"/>
      <c r="P2265" s="118"/>
      <c r="Q2265" s="118"/>
      <c r="R2265" s="118"/>
    </row>
    <row r="2266" spans="1:18" x14ac:dyDescent="0.2">
      <c r="A2266" s="114"/>
      <c r="B2266" s="139">
        <f t="shared" si="39"/>
        <v>242</v>
      </c>
      <c r="C2266" s="151" t="s">
        <v>7317</v>
      </c>
      <c r="D2266" s="115" t="str">
        <f>VLOOKUP(C2266,[9]Resumen!$C$1:$J$65536,8,0)</f>
        <v>1 Poste autosoportable de acero (21/1950) de suspensión (25°) Tipo SU21-21</v>
      </c>
      <c r="E2266" s="140" t="s">
        <v>5072</v>
      </c>
      <c r="F2266" s="141">
        <f t="shared" si="38"/>
        <v>0</v>
      </c>
      <c r="G2266" s="142">
        <f>VLOOKUP(C2266,'[10]Estructuras de Acero y Concreto'!$C$1:$L$65536,7,0)</f>
        <v>8790.8038228895421</v>
      </c>
      <c r="J2266" s="111">
        <f>VLOOKUP(C2266,'[10]Estructuras de Acero y Concreto'!$C$1:$L$65536,10,0)</f>
        <v>2209</v>
      </c>
      <c r="M2266" s="118"/>
      <c r="N2266" s="118"/>
      <c r="O2266" s="118"/>
      <c r="P2266" s="118"/>
      <c r="Q2266" s="118"/>
      <c r="R2266" s="118"/>
    </row>
    <row r="2267" spans="1:18" x14ac:dyDescent="0.2">
      <c r="A2267" s="114"/>
      <c r="B2267" s="139">
        <f t="shared" si="39"/>
        <v>243</v>
      </c>
      <c r="C2267" s="151" t="s">
        <v>7318</v>
      </c>
      <c r="D2267" s="115" t="str">
        <f>VLOOKUP(C2267,[9]Resumen!$C$1:$J$65536,8,0)</f>
        <v>2 Postes autosoportables de acero (21/2150) de ángulo medio (50°) Tipo AU2-21</v>
      </c>
      <c r="E2267" s="140" t="s">
        <v>5072</v>
      </c>
      <c r="F2267" s="141">
        <f t="shared" si="38"/>
        <v>0</v>
      </c>
      <c r="G2267" s="142">
        <f>VLOOKUP(C2267,'[10]Estructuras de Acero y Concreto'!$C$1:$L$65536,7,0)</f>
        <v>18735.674240907181</v>
      </c>
      <c r="J2267" s="111">
        <f>VLOOKUP(C2267,'[10]Estructuras de Acero y Concreto'!$C$1:$L$65536,10,0)</f>
        <v>4708</v>
      </c>
      <c r="M2267" s="118"/>
      <c r="N2267" s="118"/>
      <c r="O2267" s="118"/>
      <c r="P2267" s="118"/>
      <c r="Q2267" s="118"/>
      <c r="R2267" s="118"/>
    </row>
    <row r="2268" spans="1:18" x14ac:dyDescent="0.2">
      <c r="A2268" s="114"/>
      <c r="B2268" s="139">
        <f t="shared" si="39"/>
        <v>244</v>
      </c>
      <c r="C2268" s="151" t="s">
        <v>7319</v>
      </c>
      <c r="D2268" s="115" t="str">
        <f>VLOOKUP(C2268,[9]Resumen!$C$1:$J$65536,8,0)</f>
        <v>2 Postes autosoportables de acero (21/3300) de ángulo mayor y terminal (90°) Tipo ATU2-21</v>
      </c>
      <c r="E2268" s="140" t="s">
        <v>5072</v>
      </c>
      <c r="F2268" s="141">
        <f t="shared" si="38"/>
        <v>0</v>
      </c>
      <c r="G2268" s="142">
        <f>VLOOKUP(C2268,'[10]Estructuras de Acero y Concreto'!$C$1:$L$65536,7,0)</f>
        <v>24752.738695506094</v>
      </c>
      <c r="J2268" s="111">
        <f>VLOOKUP(C2268,'[10]Estructuras de Acero y Concreto'!$C$1:$L$65536,10,0)</f>
        <v>6220</v>
      </c>
      <c r="M2268" s="118"/>
      <c r="N2268" s="118"/>
      <c r="O2268" s="118"/>
      <c r="P2268" s="118"/>
      <c r="Q2268" s="118"/>
      <c r="R2268" s="118"/>
    </row>
    <row r="2269" spans="1:18" x14ac:dyDescent="0.2">
      <c r="A2269" s="114"/>
      <c r="B2269" s="139">
        <f t="shared" si="39"/>
        <v>245</v>
      </c>
      <c r="C2269" s="151" t="s">
        <v>7320</v>
      </c>
      <c r="D2269" s="115" t="str">
        <f>VLOOKUP(C2269,[9]Resumen!$C$1:$J$65536,8,0)</f>
        <v>1 Poste de concreto (21/800) de suspensión (2°) Tipo SU2-21</v>
      </c>
      <c r="E2269" s="140" t="s">
        <v>5072</v>
      </c>
      <c r="F2269" s="141">
        <f t="shared" si="38"/>
        <v>1</v>
      </c>
      <c r="G2269" s="142">
        <f>VLOOKUP(C2269,'[10]Estructuras de Acero y Concreto'!$C$1:$L$65536,7,0)</f>
        <v>2782.8288878838284</v>
      </c>
      <c r="J2269" s="111">
        <f>VLOOKUP(C2269,'[10]Estructuras de Acero y Concreto'!$C$1:$L$65536,10,0)</f>
        <v>4918</v>
      </c>
      <c r="M2269" s="118"/>
      <c r="N2269" s="118"/>
      <c r="O2269" s="118"/>
      <c r="P2269" s="118"/>
      <c r="Q2269" s="118"/>
      <c r="R2269" s="118"/>
    </row>
    <row r="2270" spans="1:18" x14ac:dyDescent="0.2">
      <c r="A2270" s="114"/>
      <c r="B2270" s="139">
        <f t="shared" si="39"/>
        <v>246</v>
      </c>
      <c r="C2270" s="151" t="s">
        <v>7321</v>
      </c>
      <c r="D2270" s="115" t="str">
        <f>VLOOKUP(C2270,[9]Resumen!$C$1:$J$65536,8,0)</f>
        <v>1 Poste autosoportable de acero (21/2650) de suspensión (25°) Tipo SU21-21</v>
      </c>
      <c r="E2270" s="140" t="s">
        <v>5072</v>
      </c>
      <c r="F2270" s="141">
        <f t="shared" si="38"/>
        <v>0</v>
      </c>
      <c r="G2270" s="142">
        <f>VLOOKUP(C2270,'[10]Estructuras de Acero y Concreto'!$C$1:$L$65536,7,0)</f>
        <v>10732.819334691307</v>
      </c>
      <c r="J2270" s="111">
        <f>VLOOKUP(C2270,'[10]Estructuras de Acero y Concreto'!$C$1:$L$65536,10,0)</f>
        <v>2697</v>
      </c>
      <c r="M2270" s="118"/>
      <c r="N2270" s="118"/>
      <c r="O2270" s="118"/>
      <c r="P2270" s="118"/>
      <c r="Q2270" s="118"/>
      <c r="R2270" s="118"/>
    </row>
    <row r="2271" spans="1:18" x14ac:dyDescent="0.2">
      <c r="A2271" s="114"/>
      <c r="B2271" s="139">
        <f t="shared" si="39"/>
        <v>247</v>
      </c>
      <c r="C2271" s="151" t="s">
        <v>7322</v>
      </c>
      <c r="D2271" s="115" t="str">
        <f>VLOOKUP(C2271,[9]Resumen!$C$1:$J$65536,8,0)</f>
        <v>2 Postes autosoportables de acero (21/2750) de ángulo medio (50°) Tipo AU2-21</v>
      </c>
      <c r="E2271" s="140" t="s">
        <v>5072</v>
      </c>
      <c r="F2271" s="141">
        <f t="shared" si="38"/>
        <v>0</v>
      </c>
      <c r="G2271" s="142">
        <f>VLOOKUP(C2271,'[10]Estructuras de Acero y Concreto'!$C$1:$L$65536,7,0)</f>
        <v>21982.978867198653</v>
      </c>
      <c r="J2271" s="111">
        <f>VLOOKUP(C2271,'[10]Estructuras de Acero y Concreto'!$C$1:$L$65536,10,0)</f>
        <v>5524</v>
      </c>
      <c r="M2271" s="118"/>
      <c r="N2271" s="118"/>
      <c r="O2271" s="118"/>
      <c r="P2271" s="118"/>
      <c r="Q2271" s="118"/>
      <c r="R2271" s="118"/>
    </row>
    <row r="2272" spans="1:18" x14ac:dyDescent="0.2">
      <c r="A2272" s="114"/>
      <c r="B2272" s="139">
        <f t="shared" si="39"/>
        <v>248</v>
      </c>
      <c r="C2272" s="151" t="s">
        <v>7323</v>
      </c>
      <c r="D2272" s="115" t="str">
        <f>VLOOKUP(C2272,[9]Resumen!$C$1:$J$65536,8,0)</f>
        <v>2 Postes autosoportables de acero (21/4300) de ángulo mayor y terminal (90°) Tipo ATU2-21</v>
      </c>
      <c r="E2272" s="140" t="s">
        <v>5072</v>
      </c>
      <c r="F2272" s="141">
        <f t="shared" si="38"/>
        <v>0</v>
      </c>
      <c r="G2272" s="142">
        <f>VLOOKUP(C2272,'[10]Estructuras de Acero y Concreto'!$C$1:$L$65536,7,0)</f>
        <v>29400.841395884083</v>
      </c>
      <c r="J2272" s="111">
        <f>VLOOKUP(C2272,'[10]Estructuras de Acero y Concreto'!$C$1:$L$65536,10,0)</f>
        <v>7388</v>
      </c>
      <c r="M2272" s="118"/>
      <c r="N2272" s="118"/>
      <c r="O2272" s="118"/>
      <c r="P2272" s="118"/>
      <c r="Q2272" s="118"/>
      <c r="R2272" s="118"/>
    </row>
    <row r="2273" spans="1:18" x14ac:dyDescent="0.2">
      <c r="A2273" s="114"/>
      <c r="B2273" s="139">
        <f t="shared" si="39"/>
        <v>249</v>
      </c>
      <c r="C2273" s="151" t="s">
        <v>7324</v>
      </c>
      <c r="D2273" s="115" t="str">
        <f>VLOOKUP(C2273,[9]Resumen!$C$1:$J$65536,8,0)</f>
        <v>1 Poste de concreto (21/1100) de suspensión (2°) Tipo SU2-21</v>
      </c>
      <c r="E2273" s="140" t="s">
        <v>5072</v>
      </c>
      <c r="F2273" s="141">
        <f t="shared" si="38"/>
        <v>1</v>
      </c>
      <c r="G2273" s="142">
        <f>VLOOKUP(C2273,'[10]Estructuras de Acero y Concreto'!$C$1:$L$65536,7,0)</f>
        <v>2932.5969166819955</v>
      </c>
      <c r="J2273" s="111">
        <f>VLOOKUP(C2273,'[10]Estructuras de Acero y Concreto'!$C$1:$L$65536,10,0)</f>
        <v>5064.9904761904754</v>
      </c>
      <c r="M2273" s="118"/>
      <c r="N2273" s="118"/>
      <c r="O2273" s="118"/>
      <c r="P2273" s="118"/>
      <c r="Q2273" s="118"/>
      <c r="R2273" s="118"/>
    </row>
    <row r="2274" spans="1:18" x14ac:dyDescent="0.2">
      <c r="A2274" s="114"/>
      <c r="B2274" s="139">
        <f t="shared" si="39"/>
        <v>250</v>
      </c>
      <c r="C2274" s="151" t="s">
        <v>7325</v>
      </c>
      <c r="D2274" s="115" t="str">
        <f>VLOOKUP(C2274,[9]Resumen!$C$1:$J$65536,8,0)</f>
        <v>1 Poste autosoportable de acero (21/4050) de suspensión (25°) Tipo SU21-21</v>
      </c>
      <c r="E2274" s="140" t="s">
        <v>5072</v>
      </c>
      <c r="F2274" s="141">
        <f t="shared" si="38"/>
        <v>0</v>
      </c>
      <c r="G2274" s="142">
        <f>VLOOKUP(C2274,'[10]Estructuras de Acero y Concreto'!$C$1:$L$65536,7,0)</f>
        <v>14139.305560310795</v>
      </c>
      <c r="J2274" s="111">
        <f>VLOOKUP(C2274,'[10]Estructuras de Acero y Concreto'!$C$1:$L$65536,10,0)</f>
        <v>3553</v>
      </c>
      <c r="M2274" s="118"/>
      <c r="N2274" s="118"/>
      <c r="O2274" s="118"/>
      <c r="P2274" s="118"/>
      <c r="Q2274" s="118"/>
      <c r="R2274" s="118"/>
    </row>
    <row r="2275" spans="1:18" x14ac:dyDescent="0.2">
      <c r="A2275" s="114"/>
      <c r="B2275" s="139">
        <f t="shared" si="39"/>
        <v>251</v>
      </c>
      <c r="C2275" s="151" t="s">
        <v>7326</v>
      </c>
      <c r="D2275" s="115" t="str">
        <f>VLOOKUP(C2275,[9]Resumen!$C$1:$J$65536,8,0)</f>
        <v>2 Postes autosoportables de acero (21/4050) de ángulo medio (50°) Tipo AU2-21</v>
      </c>
      <c r="E2275" s="140" t="s">
        <v>5072</v>
      </c>
      <c r="F2275" s="141">
        <f t="shared" si="38"/>
        <v>0</v>
      </c>
      <c r="G2275" s="142">
        <f>VLOOKUP(C2275,'[10]Estructuras de Acero y Concreto'!$C$1:$L$65536,7,0)</f>
        <v>28278.61112062159</v>
      </c>
      <c r="J2275" s="111">
        <f>VLOOKUP(C2275,'[10]Estructuras de Acero y Concreto'!$C$1:$L$65536,10,0)</f>
        <v>7106</v>
      </c>
      <c r="M2275" s="118"/>
      <c r="N2275" s="118"/>
      <c r="O2275" s="118"/>
      <c r="P2275" s="118"/>
      <c r="Q2275" s="118"/>
      <c r="R2275" s="118"/>
    </row>
    <row r="2276" spans="1:18" x14ac:dyDescent="0.2">
      <c r="A2276" s="114"/>
      <c r="B2276" s="139">
        <f t="shared" si="39"/>
        <v>252</v>
      </c>
      <c r="C2276" s="151" t="s">
        <v>7327</v>
      </c>
      <c r="D2276" s="115" t="str">
        <f>VLOOKUP(C2276,[9]Resumen!$C$1:$J$65536,8,0)</f>
        <v>2 Postes autosoportables de acero (21/6400) de ángulo mayor y terminal (90°) Tipo ATU2-21</v>
      </c>
      <c r="E2276" s="140" t="s">
        <v>5072</v>
      </c>
      <c r="F2276" s="141">
        <f t="shared" si="38"/>
        <v>0</v>
      </c>
      <c r="G2276" s="142">
        <f>VLOOKUP(C2276,'[10]Estructuras de Acero y Concreto'!$C$1:$L$65536,7,0)</f>
        <v>38068.279479294411</v>
      </c>
      <c r="J2276" s="111">
        <f>VLOOKUP(C2276,'[10]Estructuras de Acero y Concreto'!$C$1:$L$65536,10,0)</f>
        <v>9566</v>
      </c>
      <c r="M2276" s="118"/>
      <c r="N2276" s="118"/>
      <c r="O2276" s="118"/>
      <c r="P2276" s="118"/>
      <c r="Q2276" s="118"/>
      <c r="R2276" s="118"/>
    </row>
    <row r="2277" spans="1:18" x14ac:dyDescent="0.2">
      <c r="A2277" s="114"/>
      <c r="B2277" s="139">
        <f t="shared" si="39"/>
        <v>253</v>
      </c>
      <c r="C2277" s="151" t="s">
        <v>7328</v>
      </c>
      <c r="D2277" s="115" t="str">
        <f>VLOOKUP(C2277,[9]Resumen!$C$1:$J$65536,8,0)</f>
        <v>1 Poste de concreto (21/400) de suspensión (2°) Tipo SU1-21</v>
      </c>
      <c r="E2277" s="140" t="s">
        <v>5072</v>
      </c>
      <c r="F2277" s="141">
        <f t="shared" si="38"/>
        <v>1</v>
      </c>
      <c r="G2277" s="142">
        <f>VLOOKUP(C2277,'[10]Estructuras de Acero y Concreto'!$C$1:$L$65536,7,0)</f>
        <v>2557.6528409574639</v>
      </c>
      <c r="J2277" s="111">
        <f>VLOOKUP(C2277,'[10]Estructuras de Acero y Concreto'!$C$1:$L$65536,10,0)</f>
        <v>4697</v>
      </c>
      <c r="M2277" s="118"/>
      <c r="N2277" s="118"/>
      <c r="O2277" s="118"/>
      <c r="P2277" s="118"/>
      <c r="Q2277" s="118"/>
      <c r="R2277" s="118"/>
    </row>
    <row r="2278" spans="1:18" x14ac:dyDescent="0.2">
      <c r="A2278" s="114"/>
      <c r="B2278" s="139">
        <f t="shared" si="39"/>
        <v>254</v>
      </c>
      <c r="C2278" s="151" t="s">
        <v>7329</v>
      </c>
      <c r="D2278" s="115" t="str">
        <f>VLOOKUP(C2278,[9]Resumen!$C$1:$J$65536,8,0)</f>
        <v>1 Poste autosoportable de acero (21/1300) de suspensión (25°) Tipo SU11-21</v>
      </c>
      <c r="E2278" s="140" t="s">
        <v>5072</v>
      </c>
      <c r="F2278" s="141">
        <f t="shared" si="38"/>
        <v>0</v>
      </c>
      <c r="G2278" s="142">
        <f>VLOOKUP(C2278,'[10]Estructuras de Acero y Concreto'!$C$1:$L$65536,7,0)</f>
        <v>6538.3841923981527</v>
      </c>
      <c r="J2278" s="111">
        <f>VLOOKUP(C2278,'[10]Estructuras de Acero y Concreto'!$C$1:$L$65536,10,0)</f>
        <v>1643</v>
      </c>
      <c r="M2278" s="118"/>
      <c r="N2278" s="118"/>
      <c r="O2278" s="118"/>
      <c r="P2278" s="118"/>
      <c r="Q2278" s="118"/>
      <c r="R2278" s="118"/>
    </row>
    <row r="2279" spans="1:18" x14ac:dyDescent="0.2">
      <c r="A2279" s="114"/>
      <c r="B2279" s="139">
        <f t="shared" si="39"/>
        <v>255</v>
      </c>
      <c r="C2279" s="151" t="s">
        <v>7330</v>
      </c>
      <c r="D2279" s="115" t="str">
        <f>VLOOKUP(C2279,[9]Resumen!$C$1:$J$65536,8,0)</f>
        <v>1 Poste autosoportable de acero (21/2150) de ángulo medio (50°) Tipo AU1-21</v>
      </c>
      <c r="E2279" s="140" t="s">
        <v>5072</v>
      </c>
      <c r="F2279" s="141">
        <f t="shared" si="38"/>
        <v>0</v>
      </c>
      <c r="G2279" s="142">
        <f>VLOOKUP(C2279,'[10]Estructuras de Acero y Concreto'!$C$1:$L$65536,7,0)</f>
        <v>9069.3716217135661</v>
      </c>
      <c r="J2279" s="111">
        <f>VLOOKUP(C2279,'[10]Estructuras de Acero y Concreto'!$C$1:$L$65536,10,0)</f>
        <v>2279</v>
      </c>
      <c r="M2279" s="118"/>
      <c r="N2279" s="118"/>
      <c r="O2279" s="118"/>
      <c r="P2279" s="118"/>
      <c r="Q2279" s="118"/>
      <c r="R2279" s="118"/>
    </row>
    <row r="2280" spans="1:18" x14ac:dyDescent="0.2">
      <c r="A2280" s="114"/>
      <c r="B2280" s="139">
        <f t="shared" si="39"/>
        <v>256</v>
      </c>
      <c r="C2280" s="151" t="s">
        <v>7331</v>
      </c>
      <c r="D2280" s="115" t="str">
        <f>VLOOKUP(C2280,[9]Resumen!$C$1:$J$65536,8,0)</f>
        <v>1 Poste autosoportable de acero (21/3450) de ángulo mayor y terminal (90°) Tipo ATU1-21</v>
      </c>
      <c r="E2280" s="140" t="s">
        <v>5072</v>
      </c>
      <c r="F2280" s="141">
        <f t="shared" si="38"/>
        <v>0</v>
      </c>
      <c r="G2280" s="142">
        <f>VLOOKUP(C2280,'[10]Estructuras de Acero y Concreto'!$C$1:$L$65536,7,0)</f>
        <v>12332.594407937842</v>
      </c>
      <c r="J2280" s="111">
        <f>VLOOKUP(C2280,'[10]Estructuras de Acero y Concreto'!$C$1:$L$65536,10,0)</f>
        <v>3099</v>
      </c>
      <c r="M2280" s="118"/>
      <c r="N2280" s="118"/>
      <c r="O2280" s="118"/>
      <c r="P2280" s="118"/>
      <c r="Q2280" s="118"/>
      <c r="R2280" s="118"/>
    </row>
    <row r="2281" spans="1:18" x14ac:dyDescent="0.2">
      <c r="A2281" s="114"/>
      <c r="B2281" s="139">
        <f t="shared" si="39"/>
        <v>257</v>
      </c>
      <c r="C2281" s="151" t="s">
        <v>7332</v>
      </c>
      <c r="D2281" s="115" t="str">
        <f>VLOOKUP(C2281,[9]Resumen!$C$1:$J$65536,8,0)</f>
        <v>1 Poste de concreto (21/500) de suspensión (2°) Tipo SU1-21</v>
      </c>
      <c r="E2281" s="140" t="s">
        <v>5072</v>
      </c>
      <c r="F2281" s="141">
        <f t="shared" ref="F2281:F2344" si="40">IF(MID(C2281,1,2)="EA",0,1)</f>
        <v>1</v>
      </c>
      <c r="G2281" s="142">
        <f>VLOOKUP(C2281,'[10]Estructuras de Acero y Concreto'!$C$1:$L$65536,7,0)</f>
        <v>2675.335345120337</v>
      </c>
      <c r="J2281" s="111">
        <f>VLOOKUP(C2281,'[10]Estructuras de Acero y Concreto'!$C$1:$L$65536,10,0)</f>
        <v>4812.5</v>
      </c>
      <c r="M2281" s="118"/>
      <c r="N2281" s="118"/>
      <c r="O2281" s="118"/>
      <c r="P2281" s="118"/>
      <c r="Q2281" s="118"/>
      <c r="R2281" s="118"/>
    </row>
    <row r="2282" spans="1:18" x14ac:dyDescent="0.2">
      <c r="A2282" s="114"/>
      <c r="B2282" s="139">
        <f t="shared" si="39"/>
        <v>258</v>
      </c>
      <c r="C2282" s="151" t="s">
        <v>7333</v>
      </c>
      <c r="D2282" s="115" t="str">
        <f>VLOOKUP(C2282,[9]Resumen!$C$1:$J$65536,8,0)</f>
        <v>1 Poste autosoportable de acero (21/1650) de suspensión (25°) Tipo SU11-21</v>
      </c>
      <c r="E2282" s="140" t="s">
        <v>5072</v>
      </c>
      <c r="F2282" s="141">
        <f t="shared" si="40"/>
        <v>0</v>
      </c>
      <c r="G2282" s="142">
        <f>VLOOKUP(C2282,'[10]Estructuras de Acero y Concreto'!$C$1:$L$65536,7,0)</f>
        <v>7636.737227761445</v>
      </c>
      <c r="J2282" s="111">
        <f>VLOOKUP(C2282,'[10]Estructuras de Acero y Concreto'!$C$1:$L$65536,10,0)</f>
        <v>1919</v>
      </c>
      <c r="M2282" s="118"/>
      <c r="N2282" s="118"/>
      <c r="O2282" s="118"/>
      <c r="P2282" s="118"/>
      <c r="Q2282" s="118"/>
      <c r="R2282" s="118"/>
    </row>
    <row r="2283" spans="1:18" x14ac:dyDescent="0.2">
      <c r="A2283" s="114"/>
      <c r="B2283" s="139">
        <f t="shared" ref="B2283:B2346" si="41">1+B2282</f>
        <v>259</v>
      </c>
      <c r="C2283" s="151" t="s">
        <v>7334</v>
      </c>
      <c r="D2283" s="115" t="str">
        <f>VLOOKUP(C2283,[9]Resumen!$C$1:$J$65536,8,0)</f>
        <v>1 Poste autosoportable de acero (21/2850) de ángulo medio (50°) Tipo AU1-21</v>
      </c>
      <c r="E2283" s="140" t="s">
        <v>5072</v>
      </c>
      <c r="F2283" s="141">
        <f t="shared" si="40"/>
        <v>0</v>
      </c>
      <c r="G2283" s="142">
        <f>VLOOKUP(C2283,'[10]Estructuras de Acero y Concreto'!$C$1:$L$65536,7,0)</f>
        <v>10892.000934019321</v>
      </c>
      <c r="J2283" s="111">
        <f>VLOOKUP(C2283,'[10]Estructuras de Acero y Concreto'!$C$1:$L$65536,10,0)</f>
        <v>2737</v>
      </c>
      <c r="M2283" s="118"/>
      <c r="N2283" s="118"/>
      <c r="O2283" s="118"/>
      <c r="P2283" s="118"/>
      <c r="Q2283" s="118"/>
      <c r="R2283" s="118"/>
    </row>
    <row r="2284" spans="1:18" x14ac:dyDescent="0.2">
      <c r="A2284" s="114"/>
      <c r="B2284" s="139">
        <f t="shared" si="41"/>
        <v>260</v>
      </c>
      <c r="C2284" s="151" t="s">
        <v>7335</v>
      </c>
      <c r="D2284" s="115" t="str">
        <f>VLOOKUP(C2284,[9]Resumen!$C$1:$J$65536,8,0)</f>
        <v>1 Poste autosoportable de acero (21/4550) de ángulo mayor y terminal (90°) Tipo ATU1-21</v>
      </c>
      <c r="E2284" s="140" t="s">
        <v>5072</v>
      </c>
      <c r="F2284" s="141">
        <f t="shared" si="40"/>
        <v>0</v>
      </c>
      <c r="G2284" s="142">
        <f>VLOOKUP(C2284,'[10]Estructuras de Acero y Concreto'!$C$1:$L$65536,7,0)</f>
        <v>14760.113797690046</v>
      </c>
      <c r="J2284" s="111">
        <f>VLOOKUP(C2284,'[10]Estructuras de Acero y Concreto'!$C$1:$L$65536,10,0)</f>
        <v>3709</v>
      </c>
      <c r="M2284" s="118"/>
      <c r="N2284" s="118"/>
      <c r="O2284" s="118"/>
      <c r="P2284" s="118"/>
      <c r="Q2284" s="118"/>
      <c r="R2284" s="118"/>
    </row>
    <row r="2285" spans="1:18" x14ac:dyDescent="0.2">
      <c r="A2285" s="114"/>
      <c r="B2285" s="139">
        <f t="shared" si="41"/>
        <v>261</v>
      </c>
      <c r="C2285" s="151" t="s">
        <v>7336</v>
      </c>
      <c r="D2285" s="115" t="str">
        <f>VLOOKUP(C2285,[9]Resumen!$C$1:$J$65536,8,0)</f>
        <v>1 Poste de concreto (21/600) de suspensión (2°) Tipo SU1-21</v>
      </c>
      <c r="E2285" s="140" t="s">
        <v>5072</v>
      </c>
      <c r="F2285" s="141">
        <f t="shared" si="40"/>
        <v>1</v>
      </c>
      <c r="G2285" s="142">
        <f>VLOOKUP(C2285,'[10]Estructuras de Acero y Concreto'!$C$1:$L$65536,7,0)</f>
        <v>2636.1078437327128</v>
      </c>
      <c r="J2285" s="111">
        <f>VLOOKUP(C2285,'[10]Estructuras de Acero y Concreto'!$C$1:$L$65536,10,0)</f>
        <v>4774</v>
      </c>
      <c r="M2285" s="118"/>
      <c r="N2285" s="118"/>
      <c r="O2285" s="118"/>
      <c r="P2285" s="118"/>
      <c r="Q2285" s="118"/>
      <c r="R2285" s="118"/>
    </row>
    <row r="2286" spans="1:18" x14ac:dyDescent="0.2">
      <c r="A2286" s="114"/>
      <c r="B2286" s="139">
        <f t="shared" si="41"/>
        <v>262</v>
      </c>
      <c r="C2286" s="151" t="s">
        <v>7337</v>
      </c>
      <c r="D2286" s="115" t="str">
        <f>VLOOKUP(C2286,[9]Resumen!$C$1:$J$65536,8,0)</f>
        <v>1 Poste autosoportable de acero (21/2500) de suspensión (25°) Tipo SU11-21</v>
      </c>
      <c r="E2286" s="140" t="s">
        <v>5072</v>
      </c>
      <c r="F2286" s="141">
        <f t="shared" si="40"/>
        <v>0</v>
      </c>
      <c r="G2286" s="142">
        <f>VLOOKUP(C2286,'[10]Estructuras de Acero y Concreto'!$C$1:$L$65536,7,0)</f>
        <v>10000.583977782444</v>
      </c>
      <c r="J2286" s="111">
        <f>VLOOKUP(C2286,'[10]Estructuras de Acero y Concreto'!$C$1:$L$65536,10,0)</f>
        <v>2513</v>
      </c>
      <c r="M2286" s="118"/>
      <c r="N2286" s="118"/>
      <c r="O2286" s="118"/>
      <c r="P2286" s="118"/>
      <c r="Q2286" s="118"/>
      <c r="R2286" s="118"/>
    </row>
    <row r="2287" spans="1:18" x14ac:dyDescent="0.2">
      <c r="A2287" s="114"/>
      <c r="B2287" s="139">
        <f t="shared" si="41"/>
        <v>263</v>
      </c>
      <c r="C2287" s="151" t="s">
        <v>7338</v>
      </c>
      <c r="D2287" s="115" t="str">
        <f>VLOOKUP(C2287,[9]Resumen!$C$1:$J$65536,8,0)</f>
        <v>1 Poste autosoportable de acero (21/4350) de ángulo medio (50°) Tipo AU1-21</v>
      </c>
      <c r="E2287" s="140" t="s">
        <v>5072</v>
      </c>
      <c r="F2287" s="141">
        <f t="shared" si="40"/>
        <v>0</v>
      </c>
      <c r="G2287" s="142">
        <f>VLOOKUP(C2287,'[10]Estructuras de Acero y Concreto'!$C$1:$L$65536,7,0)</f>
        <v>14338.28255947081</v>
      </c>
      <c r="J2287" s="111">
        <f>VLOOKUP(C2287,'[10]Estructuras de Acero y Concreto'!$C$1:$L$65536,10,0)</f>
        <v>3603</v>
      </c>
      <c r="M2287" s="118"/>
      <c r="N2287" s="118"/>
      <c r="O2287" s="118"/>
      <c r="P2287" s="118"/>
      <c r="Q2287" s="118"/>
      <c r="R2287" s="118"/>
    </row>
    <row r="2288" spans="1:18" x14ac:dyDescent="0.2">
      <c r="A2288" s="114"/>
      <c r="B2288" s="139">
        <f t="shared" si="41"/>
        <v>264</v>
      </c>
      <c r="C2288" s="151" t="s">
        <v>7339</v>
      </c>
      <c r="D2288" s="115" t="str">
        <f>VLOOKUP(C2288,[9]Resumen!$C$1:$J$65536,8,0)</f>
        <v>1 Poste autosoportable de acero (21/7000) de ángulo mayor y terminal (90°) Tipo ATU1-21</v>
      </c>
      <c r="E2288" s="140" t="s">
        <v>5072</v>
      </c>
      <c r="F2288" s="141">
        <f t="shared" si="40"/>
        <v>0</v>
      </c>
      <c r="G2288" s="142">
        <f>VLOOKUP(C2288,'[10]Estructuras de Acero y Concreto'!$C$1:$L$65536,7,0)</f>
        <v>19531.582237547253</v>
      </c>
      <c r="J2288" s="111">
        <f>VLOOKUP(C2288,'[10]Estructuras de Acero y Concreto'!$C$1:$L$65536,10,0)</f>
        <v>4908</v>
      </c>
      <c r="M2288" s="118"/>
      <c r="N2288" s="118"/>
      <c r="O2288" s="118"/>
      <c r="P2288" s="118"/>
      <c r="Q2288" s="118"/>
      <c r="R2288" s="118"/>
    </row>
    <row r="2289" spans="1:18" x14ac:dyDescent="0.2">
      <c r="A2289" s="114"/>
      <c r="B2289" s="139">
        <f t="shared" si="41"/>
        <v>265</v>
      </c>
      <c r="C2289" s="151" t="s">
        <v>7340</v>
      </c>
      <c r="D2289" s="115" t="str">
        <f>VLOOKUP(C2289,[9]Resumen!$C$1:$J$65536,8,0)</f>
        <v>1 Poste de concreto (21/500) de suspensión (2°) Tipo SU2-21</v>
      </c>
      <c r="E2289" s="140" t="s">
        <v>5072</v>
      </c>
      <c r="F2289" s="141">
        <f t="shared" si="40"/>
        <v>1</v>
      </c>
      <c r="G2289" s="142">
        <f>VLOOKUP(C2289,'[10]Estructuras de Acero y Concreto'!$C$1:$L$65536,7,0)</f>
        <v>2675.335345120337</v>
      </c>
      <c r="J2289" s="111">
        <f>VLOOKUP(C2289,'[10]Estructuras de Acero y Concreto'!$C$1:$L$65536,10,0)</f>
        <v>4812.5</v>
      </c>
      <c r="M2289" s="118"/>
      <c r="N2289" s="118"/>
      <c r="O2289" s="118"/>
      <c r="P2289" s="118"/>
      <c r="Q2289" s="118"/>
      <c r="R2289" s="118"/>
    </row>
    <row r="2290" spans="1:18" x14ac:dyDescent="0.2">
      <c r="A2290" s="114"/>
      <c r="B2290" s="139">
        <f t="shared" si="41"/>
        <v>266</v>
      </c>
      <c r="C2290" s="151" t="s">
        <v>7341</v>
      </c>
      <c r="D2290" s="115" t="str">
        <f>VLOOKUP(C2290,[9]Resumen!$C$1:$J$65536,8,0)</f>
        <v>1 Poste autosoportable de acero (21/1850) de suspensión (25°) Tipo SU21-21</v>
      </c>
      <c r="E2290" s="140" t="s">
        <v>5072</v>
      </c>
      <c r="F2290" s="141">
        <f t="shared" si="40"/>
        <v>0</v>
      </c>
      <c r="G2290" s="142">
        <f>VLOOKUP(C2290,'[10]Estructuras de Acero y Concreto'!$C$1:$L$65536,7,0)</f>
        <v>8225.7091452750956</v>
      </c>
      <c r="J2290" s="111">
        <f>VLOOKUP(C2290,'[10]Estructuras de Acero y Concreto'!$C$1:$L$65536,10,0)</f>
        <v>2067</v>
      </c>
      <c r="M2290" s="118"/>
      <c r="N2290" s="118"/>
      <c r="O2290" s="118"/>
      <c r="P2290" s="118"/>
      <c r="Q2290" s="118"/>
      <c r="R2290" s="118"/>
    </row>
    <row r="2291" spans="1:18" x14ac:dyDescent="0.2">
      <c r="A2291" s="114"/>
      <c r="B2291" s="139">
        <f t="shared" si="41"/>
        <v>267</v>
      </c>
      <c r="C2291" s="151" t="s">
        <v>7342</v>
      </c>
      <c r="D2291" s="115" t="str">
        <f>VLOOKUP(C2291,[9]Resumen!$C$1:$J$65536,8,0)</f>
        <v>2 Postes autosoportables de acero (21/2150) de ángulo medio (50°) Tipo AU2-21</v>
      </c>
      <c r="E2291" s="140" t="s">
        <v>5072</v>
      </c>
      <c r="F2291" s="141">
        <f t="shared" si="40"/>
        <v>0</v>
      </c>
      <c r="G2291" s="142">
        <f>VLOOKUP(C2291,'[10]Estructuras de Acero y Concreto'!$C$1:$L$65536,7,0)</f>
        <v>18138.743243427132</v>
      </c>
      <c r="J2291" s="111">
        <f>VLOOKUP(C2291,'[10]Estructuras de Acero y Concreto'!$C$1:$L$65536,10,0)</f>
        <v>4558</v>
      </c>
      <c r="M2291" s="118"/>
      <c r="N2291" s="118"/>
      <c r="O2291" s="118"/>
      <c r="P2291" s="118"/>
      <c r="Q2291" s="118"/>
      <c r="R2291" s="118"/>
    </row>
    <row r="2292" spans="1:18" x14ac:dyDescent="0.2">
      <c r="A2292" s="114"/>
      <c r="B2292" s="139">
        <f t="shared" si="41"/>
        <v>268</v>
      </c>
      <c r="C2292" s="151" t="s">
        <v>7343</v>
      </c>
      <c r="D2292" s="115" t="str">
        <f>VLOOKUP(C2292,[9]Resumen!$C$1:$J$65536,8,0)</f>
        <v>2 Postes autosoportables de acero (21/3450) de ángulo mayor y terminal (90°) Tipo ATU2-21</v>
      </c>
      <c r="E2292" s="140" t="s">
        <v>5072</v>
      </c>
      <c r="F2292" s="141">
        <f t="shared" si="40"/>
        <v>0</v>
      </c>
      <c r="G2292" s="142">
        <f>VLOOKUP(C2292,'[10]Estructuras de Acero y Concreto'!$C$1:$L$65536,7,0)</f>
        <v>24665.188815875685</v>
      </c>
      <c r="J2292" s="111">
        <f>VLOOKUP(C2292,'[10]Estructuras de Acero y Concreto'!$C$1:$L$65536,10,0)</f>
        <v>6198</v>
      </c>
      <c r="M2292" s="118"/>
      <c r="N2292" s="118"/>
      <c r="O2292" s="118"/>
      <c r="P2292" s="118"/>
      <c r="Q2292" s="118"/>
      <c r="R2292" s="118"/>
    </row>
    <row r="2293" spans="1:18" x14ac:dyDescent="0.2">
      <c r="A2293" s="114"/>
      <c r="B2293" s="139">
        <f t="shared" si="41"/>
        <v>269</v>
      </c>
      <c r="C2293" s="151" t="s">
        <v>7344</v>
      </c>
      <c r="D2293" s="115" t="str">
        <f>VLOOKUP(C2293,[9]Resumen!$C$1:$J$65536,8,0)</f>
        <v>1 Poste de concreto (21/700) de suspensión (2°) Tipo SU2-21</v>
      </c>
      <c r="E2293" s="140" t="s">
        <v>5072</v>
      </c>
      <c r="F2293" s="141">
        <f t="shared" si="40"/>
        <v>1</v>
      </c>
      <c r="G2293" s="142">
        <f>VLOOKUP(C2293,'[10]Estructuras de Acero y Concreto'!$C$1:$L$65536,7,0)</f>
        <v>2910.7003534460841</v>
      </c>
      <c r="J2293" s="111">
        <f>VLOOKUP(C2293,'[10]Estructuras de Acero y Concreto'!$C$1:$L$65536,10,0)</f>
        <v>5043.5</v>
      </c>
      <c r="M2293" s="118"/>
      <c r="N2293" s="118"/>
      <c r="O2293" s="118"/>
      <c r="P2293" s="118"/>
      <c r="Q2293" s="118"/>
      <c r="R2293" s="118"/>
    </row>
    <row r="2294" spans="1:18" x14ac:dyDescent="0.2">
      <c r="A2294" s="114"/>
      <c r="B2294" s="139">
        <f t="shared" si="41"/>
        <v>270</v>
      </c>
      <c r="C2294" s="151" t="s">
        <v>7345</v>
      </c>
      <c r="D2294" s="115" t="str">
        <f>VLOOKUP(C2294,[9]Resumen!$C$1:$J$65536,8,0)</f>
        <v>1 Poste autosoportable de acero (21/2600) de suspensión (25°) Tipo SU21-21</v>
      </c>
      <c r="E2294" s="140" t="s">
        <v>5072</v>
      </c>
      <c r="F2294" s="141">
        <f t="shared" si="40"/>
        <v>0</v>
      </c>
      <c r="G2294" s="142">
        <f>VLOOKUP(C2294,'[10]Estructuras de Acero y Concreto'!$C$1:$L$65536,7,0)</f>
        <v>10259.254076690466</v>
      </c>
      <c r="J2294" s="111">
        <f>VLOOKUP(C2294,'[10]Estructuras de Acero y Concreto'!$C$1:$L$65536,10,0)</f>
        <v>2578</v>
      </c>
      <c r="M2294" s="118"/>
      <c r="N2294" s="118"/>
      <c r="O2294" s="118"/>
      <c r="P2294" s="118"/>
      <c r="Q2294" s="118"/>
      <c r="R2294" s="118"/>
    </row>
    <row r="2295" spans="1:18" x14ac:dyDescent="0.2">
      <c r="A2295" s="114"/>
      <c r="B2295" s="139">
        <f t="shared" si="41"/>
        <v>271</v>
      </c>
      <c r="C2295" s="151" t="s">
        <v>7346</v>
      </c>
      <c r="D2295" s="115" t="str">
        <f>VLOOKUP(C2295,[9]Resumen!$C$1:$J$65536,8,0)</f>
        <v>2 Postes autosoportables de acero (21/2850) de ángulo medio (50°) Tipo AU2-21</v>
      </c>
      <c r="E2295" s="140" t="s">
        <v>5072</v>
      </c>
      <c r="F2295" s="141">
        <f t="shared" si="40"/>
        <v>0</v>
      </c>
      <c r="G2295" s="142">
        <f>VLOOKUP(C2295,'[10]Estructuras de Acero y Concreto'!$C$1:$L$65536,7,0)</f>
        <v>21784.001868038642</v>
      </c>
      <c r="J2295" s="111">
        <f>VLOOKUP(C2295,'[10]Estructuras de Acero y Concreto'!$C$1:$L$65536,10,0)</f>
        <v>5474</v>
      </c>
      <c r="M2295" s="118"/>
      <c r="N2295" s="118"/>
      <c r="O2295" s="118"/>
      <c r="P2295" s="118"/>
      <c r="Q2295" s="118"/>
      <c r="R2295" s="118"/>
    </row>
    <row r="2296" spans="1:18" x14ac:dyDescent="0.2">
      <c r="A2296" s="114"/>
      <c r="B2296" s="139">
        <f t="shared" si="41"/>
        <v>272</v>
      </c>
      <c r="C2296" s="151" t="s">
        <v>7347</v>
      </c>
      <c r="D2296" s="115" t="str">
        <f>VLOOKUP(C2296,[9]Resumen!$C$1:$J$65536,8,0)</f>
        <v>2 Postes autosoportables de acero (21/4550) de ángulo mayor y terminal (90°) Tipo ATU2-21</v>
      </c>
      <c r="E2296" s="140" t="s">
        <v>5072</v>
      </c>
      <c r="F2296" s="141">
        <f t="shared" si="40"/>
        <v>0</v>
      </c>
      <c r="G2296" s="142">
        <f>VLOOKUP(C2296,'[10]Estructuras de Acero y Concreto'!$C$1:$L$65536,7,0)</f>
        <v>29520.227595380093</v>
      </c>
      <c r="J2296" s="111">
        <f>VLOOKUP(C2296,'[10]Estructuras de Acero y Concreto'!$C$1:$L$65536,10,0)</f>
        <v>7418</v>
      </c>
      <c r="M2296" s="118"/>
      <c r="N2296" s="118"/>
      <c r="O2296" s="118"/>
      <c r="P2296" s="118"/>
      <c r="Q2296" s="118"/>
      <c r="R2296" s="118"/>
    </row>
    <row r="2297" spans="1:18" x14ac:dyDescent="0.2">
      <c r="A2297" s="114"/>
      <c r="B2297" s="139">
        <f t="shared" si="41"/>
        <v>273</v>
      </c>
      <c r="C2297" s="151" t="s">
        <v>7348</v>
      </c>
      <c r="D2297" s="115" t="str">
        <f>VLOOKUP(C2297,[9]Resumen!$C$1:$J$65536,8,0)</f>
        <v>1 Poste de concreto (21/900) de suspensión (2°) Tipo SU2-21</v>
      </c>
      <c r="E2297" s="140" t="s">
        <v>5072</v>
      </c>
      <c r="F2297" s="141">
        <f t="shared" si="40"/>
        <v>1</v>
      </c>
      <c r="G2297" s="142">
        <f>VLOOKUP(C2297,'[10]Estructuras de Acero y Concreto'!$C$1:$L$65536,7,0)</f>
        <v>2820.4601186522154</v>
      </c>
      <c r="J2297" s="111">
        <f>VLOOKUP(C2297,'[10]Estructuras de Acero y Concreto'!$C$1:$L$65536,10,0)</f>
        <v>4954.9333333333325</v>
      </c>
      <c r="M2297" s="118"/>
      <c r="N2297" s="118"/>
      <c r="O2297" s="118"/>
      <c r="P2297" s="118"/>
      <c r="Q2297" s="118"/>
      <c r="R2297" s="118"/>
    </row>
    <row r="2298" spans="1:18" x14ac:dyDescent="0.2">
      <c r="A2298" s="114"/>
      <c r="B2298" s="139">
        <f t="shared" si="41"/>
        <v>274</v>
      </c>
      <c r="C2298" s="151" t="s">
        <v>7349</v>
      </c>
      <c r="D2298" s="115" t="str">
        <f>VLOOKUP(C2298,[9]Resumen!$C$1:$J$65536,8,0)</f>
        <v>1 Poste autosoportable de acero (21/4200) de suspensión (25°) Tipo SU21-21</v>
      </c>
      <c r="E2298" s="140" t="s">
        <v>5072</v>
      </c>
      <c r="F2298" s="141">
        <f t="shared" si="40"/>
        <v>0</v>
      </c>
      <c r="G2298" s="142">
        <f>VLOOKUP(C2298,'[10]Estructuras de Acero y Concreto'!$C$1:$L$65536,7,0)</f>
        <v>14011.960280848383</v>
      </c>
      <c r="J2298" s="111">
        <f>VLOOKUP(C2298,'[10]Estructuras de Acero y Concreto'!$C$1:$L$65536,10,0)</f>
        <v>3521</v>
      </c>
      <c r="M2298" s="118"/>
      <c r="N2298" s="118"/>
      <c r="O2298" s="118"/>
      <c r="P2298" s="118"/>
      <c r="Q2298" s="118"/>
      <c r="R2298" s="118"/>
    </row>
    <row r="2299" spans="1:18" x14ac:dyDescent="0.2">
      <c r="A2299" s="114"/>
      <c r="B2299" s="139">
        <f t="shared" si="41"/>
        <v>275</v>
      </c>
      <c r="C2299" s="151" t="s">
        <v>7350</v>
      </c>
      <c r="D2299" s="115" t="str">
        <f>VLOOKUP(C2299,[9]Resumen!$C$1:$J$65536,8,0)</f>
        <v>2 Postes autosoportables de acero (21/4350) de ángulo medio (50°) Tipo AU2-21</v>
      </c>
      <c r="E2299" s="140" t="s">
        <v>5072</v>
      </c>
      <c r="F2299" s="141">
        <f t="shared" si="40"/>
        <v>0</v>
      </c>
      <c r="G2299" s="142">
        <f>VLOOKUP(C2299,'[10]Estructuras de Acero y Concreto'!$C$1:$L$65536,7,0)</f>
        <v>28676.56511894162</v>
      </c>
      <c r="J2299" s="111">
        <f>VLOOKUP(C2299,'[10]Estructuras de Acero y Concreto'!$C$1:$L$65536,10,0)</f>
        <v>7206</v>
      </c>
      <c r="M2299" s="118"/>
      <c r="N2299" s="118"/>
      <c r="O2299" s="118"/>
      <c r="P2299" s="118"/>
      <c r="Q2299" s="118"/>
      <c r="R2299" s="118"/>
    </row>
    <row r="2300" spans="1:18" x14ac:dyDescent="0.2">
      <c r="A2300" s="114"/>
      <c r="B2300" s="139">
        <f t="shared" si="41"/>
        <v>276</v>
      </c>
      <c r="C2300" s="151" t="s">
        <v>7351</v>
      </c>
      <c r="D2300" s="115" t="str">
        <f>VLOOKUP(C2300,[9]Resumen!$C$1:$J$65536,8,0)</f>
        <v>2 Postes autosoportables de acero (21/7000) de ángulo mayor y terminal (90°) Tipo ATU2-21</v>
      </c>
      <c r="E2300" s="140" t="s">
        <v>5072</v>
      </c>
      <c r="F2300" s="141">
        <f t="shared" si="40"/>
        <v>0</v>
      </c>
      <c r="G2300" s="142">
        <f>VLOOKUP(C2300,'[10]Estructuras de Acero y Concreto'!$C$1:$L$65536,7,0)</f>
        <v>39063.164475094505</v>
      </c>
      <c r="J2300" s="111">
        <f>VLOOKUP(C2300,'[10]Estructuras de Acero y Concreto'!$C$1:$L$65536,10,0)</f>
        <v>9816</v>
      </c>
      <c r="M2300" s="118"/>
      <c r="N2300" s="118"/>
      <c r="O2300" s="118"/>
      <c r="P2300" s="118"/>
      <c r="Q2300" s="118"/>
      <c r="R2300" s="118"/>
    </row>
    <row r="2301" spans="1:18" x14ac:dyDescent="0.2">
      <c r="A2301" s="114"/>
      <c r="B2301" s="139">
        <f t="shared" si="41"/>
        <v>277</v>
      </c>
      <c r="C2301" s="151" t="s">
        <v>7352</v>
      </c>
      <c r="D2301" s="115" t="str">
        <f>VLOOKUP(C2301,[9]Resumen!$C$1:$J$65536,8,0)</f>
        <v>1 Poste de concreto (15/300) de suspensión (3°) Tipo SU1-15</v>
      </c>
      <c r="E2301" s="140" t="s">
        <v>5072</v>
      </c>
      <c r="F2301" s="141">
        <f t="shared" si="40"/>
        <v>1</v>
      </c>
      <c r="G2301" s="142">
        <f>VLOOKUP(C2301,'[10]Estructuras de Acero y Concreto'!$C$1:$L$65536,7,0)</f>
        <v>517.82276880099016</v>
      </c>
      <c r="J2301" s="111">
        <f>VLOOKUP(C2301,'[10]Estructuras de Acero y Concreto'!$C$1:$L$65536,10,0)</f>
        <v>2695</v>
      </c>
      <c r="M2301" s="118"/>
      <c r="N2301" s="118"/>
      <c r="O2301" s="118"/>
      <c r="P2301" s="118"/>
    </row>
    <row r="2302" spans="1:18" x14ac:dyDescent="0.2">
      <c r="A2302" s="114"/>
      <c r="B2302" s="139">
        <f t="shared" si="41"/>
        <v>278</v>
      </c>
      <c r="C2302" s="151" t="s">
        <v>7353</v>
      </c>
      <c r="D2302" s="115" t="str">
        <f>VLOOKUP(C2302,[9]Resumen!$C$1:$J$65536,8,0)</f>
        <v>1 Poste autosoportable de acero (15/600) de suspensión (30°) Tipo SU11-15</v>
      </c>
      <c r="E2302" s="140" t="s">
        <v>5072</v>
      </c>
      <c r="F2302" s="141">
        <f t="shared" si="40"/>
        <v>0</v>
      </c>
      <c r="G2302" s="142">
        <f>VLOOKUP(C2302,'[10]Estructuras de Acero y Concreto'!$C$1:$L$65536,7,0)</f>
        <v>2801.5961481730369</v>
      </c>
      <c r="H2302" s="148"/>
      <c r="I2302" s="119"/>
      <c r="J2302" s="111">
        <f>VLOOKUP(C2302,'[10]Estructuras de Acero y Concreto'!$C$1:$L$65536,10,0)</f>
        <v>704</v>
      </c>
      <c r="M2302" s="118"/>
      <c r="N2302" s="118"/>
      <c r="O2302" s="118"/>
      <c r="P2302" s="118"/>
      <c r="Q2302" s="118"/>
      <c r="R2302" s="118"/>
    </row>
    <row r="2303" spans="1:18" x14ac:dyDescent="0.2">
      <c r="A2303" s="114"/>
      <c r="B2303" s="139">
        <f t="shared" si="41"/>
        <v>279</v>
      </c>
      <c r="C2303" s="151" t="s">
        <v>7354</v>
      </c>
      <c r="D2303" s="115" t="str">
        <f>VLOOKUP(C2303,[9]Resumen!$C$1:$J$65536,8,0)</f>
        <v>1 Poste autosoportable de acero (15/850) de ángulo mayor (50°) Tipo AU12-15</v>
      </c>
      <c r="E2303" s="140" t="s">
        <v>5072</v>
      </c>
      <c r="F2303" s="141">
        <f t="shared" si="40"/>
        <v>0</v>
      </c>
      <c r="G2303" s="142">
        <f>VLOOKUP(C2303,'[10]Estructuras de Acero y Concreto'!$C$1:$L$65536,7,0)</f>
        <v>3513.9338051658965</v>
      </c>
      <c r="H2303" s="148"/>
      <c r="I2303" s="119"/>
      <c r="J2303" s="111">
        <f>VLOOKUP(C2303,'[10]Estructuras de Acero y Concreto'!$C$1:$L$65536,10,0)</f>
        <v>883</v>
      </c>
      <c r="M2303" s="118"/>
      <c r="N2303" s="118"/>
      <c r="O2303" s="118"/>
      <c r="P2303" s="118"/>
      <c r="Q2303" s="118"/>
      <c r="R2303" s="118"/>
    </row>
    <row r="2304" spans="1:18" x14ac:dyDescent="0.2">
      <c r="A2304" s="114"/>
      <c r="B2304" s="139">
        <f t="shared" si="41"/>
        <v>280</v>
      </c>
      <c r="C2304" s="151" t="s">
        <v>7355</v>
      </c>
      <c r="D2304" s="115" t="str">
        <f>VLOOKUP(C2304,[9]Resumen!$C$1:$J$65536,8,0)</f>
        <v>1 Poste autosoportable de acero (15/1300) de retención y terminal (90°) Tipo RTU1-15</v>
      </c>
      <c r="E2304" s="140" t="s">
        <v>5072</v>
      </c>
      <c r="F2304" s="141">
        <f t="shared" si="40"/>
        <v>0</v>
      </c>
      <c r="G2304" s="142">
        <f>VLOOKUP(C2304,'[10]Estructuras de Acero y Concreto'!$C$1:$L$65536,7,0)</f>
        <v>4628.2050004619914</v>
      </c>
      <c r="H2304" s="148"/>
      <c r="I2304" s="119"/>
      <c r="J2304" s="111">
        <f>VLOOKUP(C2304,'[10]Estructuras de Acero y Concreto'!$C$1:$L$65536,10,0)</f>
        <v>1163</v>
      </c>
      <c r="M2304" s="118"/>
      <c r="N2304" s="118"/>
      <c r="O2304" s="118"/>
      <c r="P2304" s="118"/>
      <c r="Q2304" s="118"/>
      <c r="R2304" s="118"/>
    </row>
    <row r="2305" spans="1:18" x14ac:dyDescent="0.2">
      <c r="A2305" s="114"/>
      <c r="B2305" s="139">
        <f t="shared" si="41"/>
        <v>281</v>
      </c>
      <c r="C2305" s="151" t="s">
        <v>7356</v>
      </c>
      <c r="D2305" s="115" t="str">
        <f>VLOOKUP(C2305,[9]Resumen!$C$1:$J$65536,8,0)</f>
        <v>1 Poste de concreto (15/300) de suspensión (3°) Tipo SU1-15</v>
      </c>
      <c r="E2305" s="140" t="s">
        <v>5072</v>
      </c>
      <c r="F2305" s="141">
        <f t="shared" si="40"/>
        <v>1</v>
      </c>
      <c r="G2305" s="142">
        <f>VLOOKUP(C2305,'[10]Estructuras de Acero y Concreto'!$C$1:$L$65536,7,0)</f>
        <v>517.82276880099016</v>
      </c>
      <c r="H2305" s="148"/>
      <c r="I2305" s="119"/>
      <c r="J2305" s="111">
        <f>VLOOKUP(C2305,'[10]Estructuras de Acero y Concreto'!$C$1:$L$65536,10,0)</f>
        <v>2695</v>
      </c>
      <c r="M2305" s="118"/>
      <c r="N2305" s="118"/>
      <c r="O2305" s="118"/>
      <c r="P2305" s="118"/>
      <c r="Q2305" s="118"/>
      <c r="R2305" s="118"/>
    </row>
    <row r="2306" spans="1:18" x14ac:dyDescent="0.2">
      <c r="A2306" s="114"/>
      <c r="B2306" s="139">
        <f t="shared" si="41"/>
        <v>282</v>
      </c>
      <c r="C2306" s="151" t="s">
        <v>7357</v>
      </c>
      <c r="D2306" s="115" t="str">
        <f>VLOOKUP(C2306,[9]Resumen!$C$1:$J$65536,8,0)</f>
        <v>1 Poste autosoportable de acero (15/800) de suspensión (30°) Tipo SU11-15</v>
      </c>
      <c r="E2306" s="140" t="s">
        <v>5072</v>
      </c>
      <c r="F2306" s="141">
        <f t="shared" si="40"/>
        <v>0</v>
      </c>
      <c r="G2306" s="142">
        <f>VLOOKUP(C2306,'[10]Estructuras de Acero y Concreto'!$C$1:$L$65536,7,0)</f>
        <v>3374.6499057538849</v>
      </c>
      <c r="H2306" s="148"/>
      <c r="I2306" s="119"/>
      <c r="J2306" s="111">
        <f>VLOOKUP(C2306,'[10]Estructuras de Acero y Concreto'!$C$1:$L$65536,10,0)</f>
        <v>848</v>
      </c>
      <c r="M2306" s="118"/>
      <c r="N2306" s="118"/>
      <c r="O2306" s="118"/>
      <c r="P2306" s="118"/>
      <c r="Q2306" s="118"/>
      <c r="R2306" s="118"/>
    </row>
    <row r="2307" spans="1:18" x14ac:dyDescent="0.2">
      <c r="A2307" s="114"/>
      <c r="B2307" s="139">
        <f t="shared" si="41"/>
        <v>283</v>
      </c>
      <c r="C2307" s="151" t="s">
        <v>7358</v>
      </c>
      <c r="D2307" s="115" t="str">
        <f>VLOOKUP(C2307,[9]Resumen!$C$1:$J$65536,8,0)</f>
        <v>1 Poste autosoportable de acero (15/1150) de ángulo mayor (50°) Tipo AU12-15</v>
      </c>
      <c r="E2307" s="140" t="s">
        <v>5072</v>
      </c>
      <c r="F2307" s="141">
        <f t="shared" si="40"/>
        <v>0</v>
      </c>
      <c r="G2307" s="142">
        <f>VLOOKUP(C2307,'[10]Estructuras de Acero y Concreto'!$C$1:$L$65536,7,0)</f>
        <v>4274.0259419571612</v>
      </c>
      <c r="H2307" s="148"/>
      <c r="I2307" s="119"/>
      <c r="J2307" s="111">
        <f>VLOOKUP(C2307,'[10]Estructuras de Acero y Concreto'!$C$1:$L$65536,10,0)</f>
        <v>1074</v>
      </c>
      <c r="M2307" s="118"/>
      <c r="N2307" s="118"/>
      <c r="O2307" s="118"/>
      <c r="P2307" s="118"/>
      <c r="Q2307" s="118"/>
      <c r="R2307" s="118"/>
    </row>
    <row r="2308" spans="1:18" x14ac:dyDescent="0.2">
      <c r="A2308" s="114"/>
      <c r="B2308" s="139">
        <f t="shared" si="41"/>
        <v>284</v>
      </c>
      <c r="C2308" s="151" t="s">
        <v>7359</v>
      </c>
      <c r="D2308" s="115" t="str">
        <f>VLOOKUP(C2308,[9]Resumen!$C$1:$J$65536,8,0)</f>
        <v>1 Poste autosoportable de acero (15/1750) de retención y terminal (90°) Tipo RTU1-15</v>
      </c>
      <c r="E2308" s="140" t="s">
        <v>5072</v>
      </c>
      <c r="F2308" s="141">
        <f t="shared" si="40"/>
        <v>0</v>
      </c>
      <c r="G2308" s="142">
        <f>VLOOKUP(C2308,'[10]Estructuras de Acero y Concreto'!$C$1:$L$65536,7,0)</f>
        <v>5615.1309162956741</v>
      </c>
      <c r="H2308" s="148"/>
      <c r="I2308" s="119"/>
      <c r="J2308" s="111">
        <f>VLOOKUP(C2308,'[10]Estructuras de Acero y Concreto'!$C$1:$L$65536,10,0)</f>
        <v>1411</v>
      </c>
      <c r="M2308" s="118"/>
      <c r="N2308" s="118"/>
      <c r="O2308" s="118"/>
      <c r="P2308" s="118"/>
      <c r="Q2308" s="118"/>
      <c r="R2308" s="118"/>
    </row>
    <row r="2309" spans="1:18" x14ac:dyDescent="0.2">
      <c r="A2309" s="114"/>
      <c r="B2309" s="139">
        <f t="shared" si="41"/>
        <v>285</v>
      </c>
      <c r="C2309" s="151" t="s">
        <v>7360</v>
      </c>
      <c r="D2309" s="115" t="str">
        <f>VLOOKUP(C2309,[9]Resumen!$C$1:$J$65536,8,0)</f>
        <v>1 Poste de concreto (15/300) de suspensión (3°) Tipo SU1-15</v>
      </c>
      <c r="E2309" s="140" t="s">
        <v>5072</v>
      </c>
      <c r="F2309" s="141">
        <f t="shared" si="40"/>
        <v>1</v>
      </c>
      <c r="G2309" s="142">
        <f>VLOOKUP(C2309,'[10]Estructuras de Acero y Concreto'!$C$1:$L$65536,7,0)</f>
        <v>517.82276880099016</v>
      </c>
      <c r="H2309" s="148"/>
      <c r="I2309" s="119"/>
      <c r="J2309" s="111">
        <f>VLOOKUP(C2309,'[10]Estructuras de Acero y Concreto'!$C$1:$L$65536,10,0)</f>
        <v>2695</v>
      </c>
      <c r="M2309" s="118"/>
      <c r="N2309" s="118"/>
      <c r="O2309" s="118"/>
      <c r="P2309" s="118"/>
      <c r="Q2309" s="118"/>
      <c r="R2309" s="118"/>
    </row>
    <row r="2310" spans="1:18" x14ac:dyDescent="0.2">
      <c r="A2310" s="114"/>
      <c r="B2310" s="139">
        <f t="shared" si="41"/>
        <v>286</v>
      </c>
      <c r="C2310" s="151" t="s">
        <v>7361</v>
      </c>
      <c r="D2310" s="115" t="str">
        <f>VLOOKUP(C2310,[9]Resumen!$C$1:$J$65536,8,0)</f>
        <v>1 Poste autosoportable de acero (15/950) de suspensión (30°) Tipo SU11-15</v>
      </c>
      <c r="E2310" s="140" t="s">
        <v>5072</v>
      </c>
      <c r="F2310" s="141">
        <f t="shared" si="40"/>
        <v>0</v>
      </c>
      <c r="G2310" s="142">
        <f>VLOOKUP(C2310,'[10]Estructuras de Acero y Concreto'!$C$1:$L$65536,7,0)</f>
        <v>3776.5834440571189</v>
      </c>
      <c r="H2310" s="148"/>
      <c r="I2310" s="119"/>
      <c r="J2310" s="111">
        <f>VLOOKUP(C2310,'[10]Estructuras de Acero y Concreto'!$C$1:$L$65536,10,0)</f>
        <v>949</v>
      </c>
      <c r="M2310" s="118"/>
      <c r="N2310" s="118"/>
      <c r="O2310" s="118"/>
      <c r="P2310" s="118"/>
      <c r="Q2310" s="118"/>
      <c r="R2310" s="118"/>
    </row>
    <row r="2311" spans="1:18" x14ac:dyDescent="0.2">
      <c r="A2311" s="114"/>
      <c r="B2311" s="139">
        <f t="shared" si="41"/>
        <v>287</v>
      </c>
      <c r="C2311" s="151" t="s">
        <v>7362</v>
      </c>
      <c r="D2311" s="115" t="str">
        <f>VLOOKUP(C2311,[9]Resumen!$C$1:$J$65536,8,0)</f>
        <v>1 Poste autosoportable de acero (15/1400) de ángulo mayor (50°) Tipo AU12-15</v>
      </c>
      <c r="E2311" s="140" t="s">
        <v>5072</v>
      </c>
      <c r="F2311" s="141">
        <f t="shared" si="40"/>
        <v>0</v>
      </c>
      <c r="G2311" s="142">
        <f>VLOOKUP(C2311,'[10]Estructuras de Acero y Concreto'!$C$1:$L$65536,7,0)</f>
        <v>4859.0183194876099</v>
      </c>
      <c r="H2311" s="148"/>
      <c r="I2311" s="119"/>
      <c r="J2311" s="111">
        <f>VLOOKUP(C2311,'[10]Estructuras de Acero y Concreto'!$C$1:$L$65536,10,0)</f>
        <v>1221</v>
      </c>
      <c r="M2311" s="118"/>
      <c r="N2311" s="118"/>
      <c r="O2311" s="118"/>
      <c r="P2311" s="118"/>
      <c r="Q2311" s="118"/>
      <c r="R2311" s="118"/>
    </row>
    <row r="2312" spans="1:18" x14ac:dyDescent="0.2">
      <c r="A2312" s="114"/>
      <c r="B2312" s="139">
        <f t="shared" si="41"/>
        <v>288</v>
      </c>
      <c r="C2312" s="151" t="s">
        <v>7363</v>
      </c>
      <c r="D2312" s="115" t="str">
        <f>VLOOKUP(C2312,[9]Resumen!$C$1:$J$65536,8,0)</f>
        <v>1 Poste autosoportable de acero (15/2150) de retención y terminal (90°) Tipo RTU1-15</v>
      </c>
      <c r="E2312" s="140" t="s">
        <v>5072</v>
      </c>
      <c r="F2312" s="141">
        <f t="shared" si="40"/>
        <v>0</v>
      </c>
      <c r="G2312" s="142">
        <f>VLOOKUP(C2312,'[10]Estructuras de Acero y Concreto'!$C$1:$L$65536,7,0)</f>
        <v>6418.997992902142</v>
      </c>
      <c r="H2312" s="148"/>
      <c r="I2312" s="119"/>
      <c r="J2312" s="111">
        <f>VLOOKUP(C2312,'[10]Estructuras de Acero y Concreto'!$C$1:$L$65536,10,0)</f>
        <v>1613</v>
      </c>
      <c r="M2312" s="118"/>
      <c r="N2312" s="118"/>
      <c r="O2312" s="118"/>
      <c r="P2312" s="118"/>
      <c r="Q2312" s="118"/>
      <c r="R2312" s="118"/>
    </row>
    <row r="2313" spans="1:18" x14ac:dyDescent="0.2">
      <c r="A2313" s="114"/>
      <c r="B2313" s="139">
        <f t="shared" si="41"/>
        <v>289</v>
      </c>
      <c r="C2313" s="151" t="s">
        <v>7364</v>
      </c>
      <c r="D2313" s="115" t="str">
        <f>VLOOKUP(C2313,[9]Resumen!$C$1:$J$65536,8,0)</f>
        <v>1 Poste de concreto (15/400) de suspensión (3°) Tipo SU1-15</v>
      </c>
      <c r="E2313" s="140" t="s">
        <v>5072</v>
      </c>
      <c r="F2313" s="141">
        <f t="shared" si="40"/>
        <v>1</v>
      </c>
      <c r="G2313" s="142">
        <f>VLOOKUP(C2313,'[10]Estructuras de Acero y Concreto'!$C$1:$L$65536,7,0)</f>
        <v>596.27777157623927</v>
      </c>
      <c r="H2313" s="148"/>
      <c r="I2313" s="119"/>
      <c r="J2313" s="111">
        <f>VLOOKUP(C2313,'[10]Estructuras de Acero y Concreto'!$C$1:$L$65536,10,0)</f>
        <v>2772</v>
      </c>
      <c r="M2313" s="118"/>
      <c r="N2313" s="118"/>
      <c r="O2313" s="118"/>
      <c r="P2313" s="118"/>
      <c r="Q2313" s="118"/>
      <c r="R2313" s="118"/>
    </row>
    <row r="2314" spans="1:18" x14ac:dyDescent="0.2">
      <c r="A2314" s="114"/>
      <c r="B2314" s="139">
        <f t="shared" si="41"/>
        <v>290</v>
      </c>
      <c r="C2314" s="151" t="s">
        <v>7365</v>
      </c>
      <c r="D2314" s="115" t="str">
        <f>VLOOKUP(C2314,[9]Resumen!$C$1:$J$65536,8,0)</f>
        <v>1 Poste autosoportable de acero (15/1500) de suspensión (30°) Tipo SU11-15</v>
      </c>
      <c r="E2314" s="140" t="s">
        <v>5072</v>
      </c>
      <c r="F2314" s="141">
        <f t="shared" si="40"/>
        <v>0</v>
      </c>
      <c r="G2314" s="142">
        <f>VLOOKUP(C2314,'[10]Estructuras de Acero y Concreto'!$C$1:$L$65536,7,0)</f>
        <v>5081.8725585468292</v>
      </c>
      <c r="H2314" s="148"/>
      <c r="I2314" s="119"/>
      <c r="J2314" s="111">
        <f>VLOOKUP(C2314,'[10]Estructuras de Acero y Concreto'!$C$1:$L$65536,10,0)</f>
        <v>1277</v>
      </c>
      <c r="M2314" s="118"/>
      <c r="N2314" s="118"/>
      <c r="O2314" s="118"/>
      <c r="P2314" s="118"/>
      <c r="Q2314" s="118"/>
      <c r="R2314" s="118"/>
    </row>
    <row r="2315" spans="1:18" x14ac:dyDescent="0.2">
      <c r="A2315" s="114"/>
      <c r="B2315" s="139">
        <f t="shared" si="41"/>
        <v>291</v>
      </c>
      <c r="C2315" s="151" t="s">
        <v>7366</v>
      </c>
      <c r="D2315" s="115" t="str">
        <f>VLOOKUP(C2315,[9]Resumen!$C$1:$J$65536,8,0)</f>
        <v>1 Poste autosoportable de acero (15/2150) de ángulo mayor (50°) Tipo AU12-15</v>
      </c>
      <c r="E2315" s="140" t="s">
        <v>5072</v>
      </c>
      <c r="F2315" s="141">
        <f t="shared" si="40"/>
        <v>0</v>
      </c>
      <c r="G2315" s="142">
        <f>VLOOKUP(C2315,'[10]Estructuras de Acero y Concreto'!$C$1:$L$65536,7,0)</f>
        <v>6418.997992902142</v>
      </c>
      <c r="H2315" s="148"/>
      <c r="I2315" s="119"/>
      <c r="J2315" s="111">
        <f>VLOOKUP(C2315,'[10]Estructuras de Acero y Concreto'!$C$1:$L$65536,10,0)</f>
        <v>1613</v>
      </c>
      <c r="M2315" s="118"/>
      <c r="N2315" s="118"/>
      <c r="O2315" s="118"/>
      <c r="P2315" s="118"/>
      <c r="Q2315" s="118"/>
      <c r="R2315" s="118"/>
    </row>
    <row r="2316" spans="1:18" x14ac:dyDescent="0.2">
      <c r="A2316" s="114"/>
      <c r="B2316" s="139">
        <f t="shared" si="41"/>
        <v>292</v>
      </c>
      <c r="C2316" s="151" t="s">
        <v>7367</v>
      </c>
      <c r="D2316" s="115" t="str">
        <f>VLOOKUP(C2316,[9]Resumen!$C$1:$J$65536,8,0)</f>
        <v>1 Poste autosoportable de acero (15/3450) de retención y terminal (90°) Tipo RTU1-15</v>
      </c>
      <c r="E2316" s="140" t="s">
        <v>5072</v>
      </c>
      <c r="F2316" s="141">
        <f t="shared" si="40"/>
        <v>0</v>
      </c>
      <c r="G2316" s="142">
        <f>VLOOKUP(C2316,'[10]Estructuras de Acero y Concreto'!$C$1:$L$65536,7,0)</f>
        <v>8731.1107231415372</v>
      </c>
      <c r="H2316" s="148"/>
      <c r="I2316" s="119"/>
      <c r="J2316" s="111">
        <f>VLOOKUP(C2316,'[10]Estructuras de Acero y Concreto'!$C$1:$L$65536,10,0)</f>
        <v>2194</v>
      </c>
      <c r="M2316" s="118"/>
      <c r="N2316" s="118"/>
      <c r="O2316" s="118"/>
      <c r="P2316" s="118"/>
      <c r="Q2316" s="118"/>
      <c r="R2316" s="118"/>
    </row>
    <row r="2317" spans="1:18" x14ac:dyDescent="0.2">
      <c r="A2317" s="114"/>
      <c r="B2317" s="139">
        <f t="shared" si="41"/>
        <v>293</v>
      </c>
      <c r="C2317" s="151" t="s">
        <v>7368</v>
      </c>
      <c r="D2317" s="115" t="str">
        <f>VLOOKUP(C2317,[9]Resumen!$C$1:$J$65536,8,0)</f>
        <v>1 Poste de concreto (15/500) de suspensión (3°) Tipo SU1-15</v>
      </c>
      <c r="E2317" s="140" t="s">
        <v>5072</v>
      </c>
      <c r="F2317" s="141">
        <f t="shared" si="40"/>
        <v>1</v>
      </c>
      <c r="G2317" s="142">
        <f>VLOOKUP(C2317,'[10]Estructuras de Acero y Concreto'!$C$1:$L$65536,7,0)</f>
        <v>674.73277435148839</v>
      </c>
      <c r="H2317" s="148"/>
      <c r="I2317" s="119"/>
      <c r="J2317" s="111">
        <f>VLOOKUP(C2317,'[10]Estructuras de Acero y Concreto'!$C$1:$L$65536,10,0)</f>
        <v>2849</v>
      </c>
      <c r="M2317" s="118"/>
      <c r="N2317" s="118"/>
      <c r="O2317" s="118"/>
      <c r="P2317" s="118"/>
      <c r="Q2317" s="118"/>
      <c r="R2317" s="118"/>
    </row>
    <row r="2318" spans="1:18" x14ac:dyDescent="0.2">
      <c r="A2318" s="114"/>
      <c r="B2318" s="139">
        <f t="shared" si="41"/>
        <v>294</v>
      </c>
      <c r="C2318" s="151" t="s">
        <v>7369</v>
      </c>
      <c r="D2318" s="115" t="str">
        <f>VLOOKUP(C2318,[9]Resumen!$C$1:$J$65536,8,0)</f>
        <v>1 Poste autosoportable de acero (15/1800) de suspensión (30°) Tipo SU11-15</v>
      </c>
      <c r="E2318" s="140" t="s">
        <v>5072</v>
      </c>
      <c r="F2318" s="141">
        <f t="shared" si="40"/>
        <v>0</v>
      </c>
      <c r="G2318" s="142">
        <f>VLOOKUP(C2318,'[10]Estructuras de Acero y Concreto'!$C$1:$L$65536,7,0)</f>
        <v>5718.5989558588826</v>
      </c>
      <c r="H2318" s="148"/>
      <c r="I2318" s="119"/>
      <c r="J2318" s="111">
        <f>VLOOKUP(C2318,'[10]Estructuras de Acero y Concreto'!$C$1:$L$65536,10,0)</f>
        <v>1437</v>
      </c>
      <c r="M2318" s="118"/>
      <c r="N2318" s="118"/>
      <c r="O2318" s="118"/>
      <c r="P2318" s="118"/>
      <c r="Q2318" s="118"/>
      <c r="R2318" s="118"/>
    </row>
    <row r="2319" spans="1:18" x14ac:dyDescent="0.2">
      <c r="A2319" s="114"/>
      <c r="B2319" s="139">
        <f t="shared" si="41"/>
        <v>295</v>
      </c>
      <c r="C2319" s="151" t="s">
        <v>7370</v>
      </c>
      <c r="D2319" s="115" t="str">
        <f>VLOOKUP(C2319,[9]Resumen!$C$1:$J$65536,8,0)</f>
        <v>1 Poste autosoportable de acero (15/2650) de ángulo mayor (50°) Tipo AU12-15</v>
      </c>
      <c r="E2319" s="140" t="s">
        <v>5072</v>
      </c>
      <c r="F2319" s="141">
        <f t="shared" si="40"/>
        <v>0</v>
      </c>
      <c r="G2319" s="142">
        <f>VLOOKUP(C2319,'[10]Estructuras de Acero y Concreto'!$C$1:$L$65536,7,0)</f>
        <v>7354.1898889542208</v>
      </c>
      <c r="H2319" s="148"/>
      <c r="I2319" s="119"/>
      <c r="J2319" s="111">
        <f>VLOOKUP(C2319,'[10]Estructuras de Acero y Concreto'!$C$1:$L$65536,10,0)</f>
        <v>1848</v>
      </c>
      <c r="M2319" s="118"/>
      <c r="N2319" s="118"/>
      <c r="O2319" s="118"/>
      <c r="P2319" s="118"/>
      <c r="Q2319" s="118"/>
      <c r="R2319" s="118"/>
    </row>
    <row r="2320" spans="1:18" x14ac:dyDescent="0.2">
      <c r="A2320" s="114"/>
      <c r="B2320" s="139">
        <f t="shared" si="41"/>
        <v>296</v>
      </c>
      <c r="C2320" s="151" t="s">
        <v>7371</v>
      </c>
      <c r="D2320" s="115" t="str">
        <f>VLOOKUP(C2320,[9]Resumen!$C$1:$J$65536,8,0)</f>
        <v>1 Poste autosoportable de acero (15/4200) de retención y terminal (90°) Tipo RTU1-15</v>
      </c>
      <c r="E2320" s="140" t="s">
        <v>5072</v>
      </c>
      <c r="F2320" s="141">
        <f t="shared" si="40"/>
        <v>0</v>
      </c>
      <c r="G2320" s="142">
        <f>VLOOKUP(C2320,'[10]Estructuras de Acero y Concreto'!$C$1:$L$65536,7,0)</f>
        <v>9920.9931781184368</v>
      </c>
      <c r="H2320" s="148"/>
      <c r="I2320" s="119"/>
      <c r="J2320" s="111">
        <f>VLOOKUP(C2320,'[10]Estructuras de Acero y Concreto'!$C$1:$L$65536,10,0)</f>
        <v>2493</v>
      </c>
      <c r="M2320" s="118"/>
      <c r="N2320" s="118"/>
      <c r="O2320" s="118"/>
      <c r="P2320" s="118"/>
      <c r="Q2320" s="118"/>
      <c r="R2320" s="118"/>
    </row>
    <row r="2321" spans="1:18" x14ac:dyDescent="0.2">
      <c r="A2321" s="114"/>
      <c r="B2321" s="139">
        <f t="shared" si="41"/>
        <v>297</v>
      </c>
      <c r="C2321" s="151" t="s">
        <v>7372</v>
      </c>
      <c r="D2321" s="115" t="str">
        <f>VLOOKUP(C2321,[9]Resumen!$C$1:$J$65536,8,0)</f>
        <v>1 Poste de concreto (15/400) de suspensión (3°) Tipo SU2-15</v>
      </c>
      <c r="E2321" s="140" t="s">
        <v>5072</v>
      </c>
      <c r="F2321" s="141">
        <f t="shared" si="40"/>
        <v>1</v>
      </c>
      <c r="G2321" s="142">
        <f>VLOOKUP(C2321,'[10]Estructuras de Acero y Concreto'!$C$1:$L$65536,7,0)</f>
        <v>596.27777157623927</v>
      </c>
      <c r="H2321" s="148"/>
      <c r="I2321" s="119"/>
      <c r="J2321" s="111">
        <f>VLOOKUP(C2321,'[10]Estructuras de Acero y Concreto'!$C$1:$L$65536,10,0)</f>
        <v>2772</v>
      </c>
      <c r="M2321" s="118"/>
      <c r="N2321" s="118"/>
      <c r="O2321" s="118"/>
      <c r="P2321" s="118"/>
      <c r="Q2321" s="118"/>
      <c r="R2321" s="118"/>
    </row>
    <row r="2322" spans="1:18" x14ac:dyDescent="0.2">
      <c r="A2322" s="114"/>
      <c r="B2322" s="139">
        <f t="shared" si="41"/>
        <v>298</v>
      </c>
      <c r="C2322" s="151" t="s">
        <v>7373</v>
      </c>
      <c r="D2322" s="115" t="str">
        <f>VLOOKUP(C2322,[9]Resumen!$C$1:$J$65536,8,0)</f>
        <v>2 Postes autosoportables de acero (15/600) de suspensión (30°) Tipo SU21-15</v>
      </c>
      <c r="E2322" s="140" t="s">
        <v>5072</v>
      </c>
      <c r="F2322" s="141">
        <f t="shared" si="40"/>
        <v>0</v>
      </c>
      <c r="G2322" s="142">
        <f>VLOOKUP(C2322,'[10]Estructuras de Acero y Concreto'!$C$1:$L$65536,7,0)</f>
        <v>5603.1922963460738</v>
      </c>
      <c r="H2322" s="148"/>
      <c r="I2322" s="119"/>
      <c r="J2322" s="111">
        <f>VLOOKUP(C2322,'[10]Estructuras de Acero y Concreto'!$C$1:$L$65536,10,0)</f>
        <v>1408</v>
      </c>
      <c r="M2322" s="118"/>
      <c r="N2322" s="118"/>
      <c r="O2322" s="118"/>
      <c r="P2322" s="118"/>
      <c r="Q2322" s="118"/>
      <c r="R2322" s="118"/>
    </row>
    <row r="2323" spans="1:18" x14ac:dyDescent="0.2">
      <c r="A2323" s="114"/>
      <c r="B2323" s="139">
        <f t="shared" si="41"/>
        <v>299</v>
      </c>
      <c r="C2323" s="151" t="s">
        <v>7374</v>
      </c>
      <c r="D2323" s="115" t="str">
        <f>VLOOKUP(C2323,[9]Resumen!$C$1:$J$65536,8,0)</f>
        <v>2 Postes autosoportables de acero (15/850) de ángulo mayor (50°) Tipo AU22-15</v>
      </c>
      <c r="E2323" s="140" t="s">
        <v>5072</v>
      </c>
      <c r="F2323" s="141">
        <f t="shared" si="40"/>
        <v>0</v>
      </c>
      <c r="G2323" s="142">
        <f>VLOOKUP(C2323,'[10]Estructuras de Acero y Concreto'!$C$1:$L$65536,7,0)</f>
        <v>7027.867610331793</v>
      </c>
      <c r="H2323" s="148"/>
      <c r="I2323" s="119"/>
      <c r="J2323" s="111">
        <f>VLOOKUP(C2323,'[10]Estructuras de Acero y Concreto'!$C$1:$L$65536,10,0)</f>
        <v>1766</v>
      </c>
      <c r="M2323" s="118"/>
      <c r="N2323" s="118"/>
      <c r="O2323" s="118"/>
      <c r="P2323" s="118"/>
      <c r="Q2323" s="118"/>
      <c r="R2323" s="118"/>
    </row>
    <row r="2324" spans="1:18" x14ac:dyDescent="0.2">
      <c r="A2324" s="114"/>
      <c r="B2324" s="139">
        <f t="shared" si="41"/>
        <v>300</v>
      </c>
      <c r="C2324" s="151" t="s">
        <v>7375</v>
      </c>
      <c r="D2324" s="115" t="str">
        <f>VLOOKUP(C2324,[9]Resumen!$C$1:$J$65536,8,0)</f>
        <v>2 Postes autosoportables de acero (15/1300) de retención y terminal (90°) Tipo RTU2-15</v>
      </c>
      <c r="E2324" s="140" t="s">
        <v>5072</v>
      </c>
      <c r="F2324" s="141">
        <f t="shared" si="40"/>
        <v>0</v>
      </c>
      <c r="G2324" s="142">
        <f>VLOOKUP(C2324,'[10]Estructuras de Acero y Concreto'!$C$1:$L$65536,7,0)</f>
        <v>9256.4100009239828</v>
      </c>
      <c r="H2324" s="148"/>
      <c r="I2324" s="119"/>
      <c r="J2324" s="111">
        <f>VLOOKUP(C2324,'[10]Estructuras de Acero y Concreto'!$C$1:$L$65536,10,0)</f>
        <v>2326</v>
      </c>
      <c r="M2324" s="118"/>
      <c r="N2324" s="118"/>
      <c r="O2324" s="118"/>
      <c r="P2324" s="118"/>
      <c r="Q2324" s="118"/>
      <c r="R2324" s="118"/>
    </row>
    <row r="2325" spans="1:18" x14ac:dyDescent="0.2">
      <c r="A2325" s="114"/>
      <c r="B2325" s="139">
        <f t="shared" si="41"/>
        <v>301</v>
      </c>
      <c r="C2325" s="151" t="s">
        <v>7376</v>
      </c>
      <c r="D2325" s="115" t="str">
        <f>VLOOKUP(C2325,[9]Resumen!$C$1:$J$65536,8,0)</f>
        <v>1 Poste de concreto (15/400) de suspensión (3°) Tipo SU2-15</v>
      </c>
      <c r="E2325" s="140" t="s">
        <v>5072</v>
      </c>
      <c r="F2325" s="141">
        <f t="shared" si="40"/>
        <v>1</v>
      </c>
      <c r="G2325" s="142">
        <f>VLOOKUP(C2325,'[10]Estructuras de Acero y Concreto'!$C$1:$L$65536,7,0)</f>
        <v>596.27777157623927</v>
      </c>
      <c r="H2325" s="148"/>
      <c r="I2325" s="119"/>
      <c r="J2325" s="111">
        <f>VLOOKUP(C2325,'[10]Estructuras de Acero y Concreto'!$C$1:$L$65536,10,0)</f>
        <v>2772</v>
      </c>
      <c r="M2325" s="118"/>
      <c r="N2325" s="118"/>
      <c r="O2325" s="118"/>
      <c r="P2325" s="118"/>
      <c r="Q2325" s="118"/>
      <c r="R2325" s="118"/>
    </row>
    <row r="2326" spans="1:18" x14ac:dyDescent="0.2">
      <c r="A2326" s="114"/>
      <c r="B2326" s="139">
        <f t="shared" si="41"/>
        <v>302</v>
      </c>
      <c r="C2326" s="151" t="s">
        <v>7377</v>
      </c>
      <c r="D2326" s="115" t="str">
        <f>VLOOKUP(C2326,[9]Resumen!$C$1:$J$65536,8,0)</f>
        <v>2 Postes autosoportables de acero (15/750) de suspensión (30°) Tipo SU21-15</v>
      </c>
      <c r="E2326" s="140" t="s">
        <v>5072</v>
      </c>
      <c r="F2326" s="141">
        <f t="shared" si="40"/>
        <v>0</v>
      </c>
      <c r="G2326" s="142">
        <f>VLOOKUP(C2326,'[10]Estructuras de Acero y Concreto'!$C$1:$L$65536,7,0)</f>
        <v>6478.6910926501478</v>
      </c>
      <c r="H2326" s="148"/>
      <c r="I2326" s="119"/>
      <c r="J2326" s="111">
        <f>VLOOKUP(C2326,'[10]Estructuras de Acero y Concreto'!$C$1:$L$65536,10,0)</f>
        <v>1628</v>
      </c>
      <c r="M2326" s="118"/>
      <c r="N2326" s="118"/>
      <c r="O2326" s="118"/>
      <c r="P2326" s="118"/>
      <c r="Q2326" s="118"/>
      <c r="R2326" s="118"/>
    </row>
    <row r="2327" spans="1:18" x14ac:dyDescent="0.2">
      <c r="A2327" s="114"/>
      <c r="B2327" s="139">
        <f t="shared" si="41"/>
        <v>303</v>
      </c>
      <c r="C2327" s="151" t="s">
        <v>7378</v>
      </c>
      <c r="D2327" s="115" t="str">
        <f>VLOOKUP(C2327,[9]Resumen!$C$1:$J$65536,8,0)</f>
        <v>2 Postes autosoportables de acero (15/1150) de ángulo mayor (50°) Tipo AU22-15</v>
      </c>
      <c r="E2327" s="140" t="s">
        <v>5072</v>
      </c>
      <c r="F2327" s="141">
        <f t="shared" si="40"/>
        <v>0</v>
      </c>
      <c r="G2327" s="142">
        <f>VLOOKUP(C2327,'[10]Estructuras de Acero y Concreto'!$C$1:$L$65536,7,0)</f>
        <v>8548.0518839143224</v>
      </c>
      <c r="H2327" s="148"/>
      <c r="I2327" s="119"/>
      <c r="J2327" s="111">
        <f>VLOOKUP(C2327,'[10]Estructuras de Acero y Concreto'!$C$1:$L$65536,10,0)</f>
        <v>2148</v>
      </c>
      <c r="M2327" s="118"/>
      <c r="N2327" s="118"/>
      <c r="O2327" s="118"/>
      <c r="P2327" s="118"/>
      <c r="Q2327" s="118"/>
      <c r="R2327" s="118"/>
    </row>
    <row r="2328" spans="1:18" x14ac:dyDescent="0.2">
      <c r="A2328" s="114"/>
      <c r="B2328" s="139">
        <f t="shared" si="41"/>
        <v>304</v>
      </c>
      <c r="C2328" s="151" t="s">
        <v>7379</v>
      </c>
      <c r="D2328" s="115" t="str">
        <f>VLOOKUP(C2328,[9]Resumen!$C$1:$J$65536,8,0)</f>
        <v>2 Postes autosoportables de acero (15/1750) de retención y terminal (90°) Tipo RTU2-15</v>
      </c>
      <c r="E2328" s="140" t="s">
        <v>5072</v>
      </c>
      <c r="F2328" s="141">
        <f t="shared" si="40"/>
        <v>0</v>
      </c>
      <c r="G2328" s="142">
        <f>VLOOKUP(C2328,'[10]Estructuras de Acero y Concreto'!$C$1:$L$65536,7,0)</f>
        <v>11230.261832591348</v>
      </c>
      <c r="H2328" s="148"/>
      <c r="I2328" s="119"/>
      <c r="J2328" s="111">
        <f>VLOOKUP(C2328,'[10]Estructuras de Acero y Concreto'!$C$1:$L$65536,10,0)</f>
        <v>2822</v>
      </c>
      <c r="M2328" s="118"/>
      <c r="N2328" s="118"/>
      <c r="O2328" s="118"/>
      <c r="P2328" s="118"/>
      <c r="Q2328" s="118"/>
      <c r="R2328" s="118"/>
    </row>
    <row r="2329" spans="1:18" x14ac:dyDescent="0.2">
      <c r="A2329" s="114"/>
      <c r="B2329" s="139">
        <f t="shared" si="41"/>
        <v>305</v>
      </c>
      <c r="C2329" s="151" t="s">
        <v>7380</v>
      </c>
      <c r="D2329" s="115" t="str">
        <f>VLOOKUP(C2329,[9]Resumen!$C$1:$J$65536,8,0)</f>
        <v>1 Poste de concreto (15/500) de suspensión (3°) Tipo SU2-15</v>
      </c>
      <c r="E2329" s="140" t="s">
        <v>5072</v>
      </c>
      <c r="F2329" s="141">
        <f t="shared" si="40"/>
        <v>1</v>
      </c>
      <c r="G2329" s="142">
        <f>VLOOKUP(C2329,'[10]Estructuras de Acero y Concreto'!$C$1:$L$65536,7,0)</f>
        <v>674.73277435148839</v>
      </c>
      <c r="H2329" s="148"/>
      <c r="I2329" s="119"/>
      <c r="J2329" s="111">
        <f>VLOOKUP(C2329,'[10]Estructuras de Acero y Concreto'!$C$1:$L$65536,10,0)</f>
        <v>2849</v>
      </c>
      <c r="M2329" s="118"/>
      <c r="N2329" s="118"/>
      <c r="O2329" s="118"/>
      <c r="P2329" s="118"/>
      <c r="Q2329" s="118"/>
      <c r="R2329" s="118"/>
    </row>
    <row r="2330" spans="1:18" x14ac:dyDescent="0.2">
      <c r="A2330" s="114"/>
      <c r="B2330" s="139">
        <f t="shared" si="41"/>
        <v>306</v>
      </c>
      <c r="C2330" s="151" t="s">
        <v>7381</v>
      </c>
      <c r="D2330" s="115" t="str">
        <f>VLOOKUP(C2330,[9]Resumen!$C$1:$J$65536,8,0)</f>
        <v>2 Postes autosoportables de acero (15/950) de suspensión (30°) Tipo SU21-15</v>
      </c>
      <c r="E2330" s="140" t="s">
        <v>5072</v>
      </c>
      <c r="F2330" s="141">
        <f t="shared" si="40"/>
        <v>0</v>
      </c>
      <c r="G2330" s="142">
        <f>VLOOKUP(C2330,'[10]Estructuras de Acero y Concreto'!$C$1:$L$65536,7,0)</f>
        <v>7553.1668881142377</v>
      </c>
      <c r="H2330" s="148"/>
      <c r="I2330" s="119"/>
      <c r="J2330" s="111">
        <f>VLOOKUP(C2330,'[10]Estructuras de Acero y Concreto'!$C$1:$L$65536,10,0)</f>
        <v>1898</v>
      </c>
      <c r="M2330" s="118"/>
      <c r="N2330" s="118"/>
      <c r="O2330" s="118"/>
      <c r="P2330" s="118"/>
      <c r="Q2330" s="118"/>
      <c r="R2330" s="118"/>
    </row>
    <row r="2331" spans="1:18" x14ac:dyDescent="0.2">
      <c r="A2331" s="114"/>
      <c r="B2331" s="139">
        <f t="shared" si="41"/>
        <v>307</v>
      </c>
      <c r="C2331" s="151" t="s">
        <v>7382</v>
      </c>
      <c r="D2331" s="115" t="str">
        <f>VLOOKUP(C2331,[9]Resumen!$C$1:$J$65536,8,0)</f>
        <v>2 Postes autosoportables de acero (15/1400) de ángulo mayor (50°) Tipo AU22-15</v>
      </c>
      <c r="E2331" s="140" t="s">
        <v>5072</v>
      </c>
      <c r="F2331" s="141">
        <f t="shared" si="40"/>
        <v>0</v>
      </c>
      <c r="G2331" s="142">
        <f>VLOOKUP(C2331,'[10]Estructuras de Acero y Concreto'!$C$1:$L$65536,7,0)</f>
        <v>9718.0366389752198</v>
      </c>
      <c r="H2331" s="148"/>
      <c r="I2331" s="119"/>
      <c r="J2331" s="111">
        <f>VLOOKUP(C2331,'[10]Estructuras de Acero y Concreto'!$C$1:$L$65536,10,0)</f>
        <v>2442</v>
      </c>
      <c r="M2331" s="118"/>
      <c r="N2331" s="118"/>
      <c r="O2331" s="118"/>
      <c r="P2331" s="118"/>
      <c r="Q2331" s="118"/>
      <c r="R2331" s="118"/>
    </row>
    <row r="2332" spans="1:18" x14ac:dyDescent="0.2">
      <c r="A2332" s="114"/>
      <c r="B2332" s="139">
        <f t="shared" si="41"/>
        <v>308</v>
      </c>
      <c r="C2332" s="151" t="s">
        <v>7383</v>
      </c>
      <c r="D2332" s="115" t="str">
        <f>VLOOKUP(C2332,[9]Resumen!$C$1:$J$65536,8,0)</f>
        <v>2 Postes autosoportables de acero (15/2150) de retención y terminal (90°) Tipo RTU2-15</v>
      </c>
      <c r="E2332" s="140" t="s">
        <v>5072</v>
      </c>
      <c r="F2332" s="141">
        <f t="shared" si="40"/>
        <v>0</v>
      </c>
      <c r="G2332" s="142">
        <f>VLOOKUP(C2332,'[10]Estructuras de Acero y Concreto'!$C$1:$L$65536,7,0)</f>
        <v>12837.995985804284</v>
      </c>
      <c r="H2332" s="148"/>
      <c r="I2332" s="119"/>
      <c r="J2332" s="111">
        <f>VLOOKUP(C2332,'[10]Estructuras de Acero y Concreto'!$C$1:$L$65536,10,0)</f>
        <v>3226</v>
      </c>
      <c r="M2332" s="118"/>
      <c r="N2332" s="118"/>
      <c r="O2332" s="118"/>
      <c r="P2332" s="118"/>
      <c r="Q2332" s="118"/>
      <c r="R2332" s="118"/>
    </row>
    <row r="2333" spans="1:18" x14ac:dyDescent="0.2">
      <c r="A2333" s="114"/>
      <c r="B2333" s="139">
        <f t="shared" si="41"/>
        <v>309</v>
      </c>
      <c r="C2333" s="151" t="s">
        <v>7384</v>
      </c>
      <c r="D2333" s="115" t="str">
        <f>VLOOKUP(C2333,[9]Resumen!$C$1:$J$65536,8,0)</f>
        <v>1 Poste de concreto (15/700) de suspensión (3°) Tipo SU2-15</v>
      </c>
      <c r="E2333" s="140" t="s">
        <v>5072</v>
      </c>
      <c r="F2333" s="141">
        <f t="shared" si="40"/>
        <v>1</v>
      </c>
      <c r="G2333" s="142">
        <f>VLOOKUP(C2333,'[10]Estructuras de Acero y Concreto'!$C$1:$L$65536,7,0)</f>
        <v>831.64277990198605</v>
      </c>
      <c r="H2333" s="148"/>
      <c r="I2333" s="119"/>
      <c r="J2333" s="111">
        <f>VLOOKUP(C2333,'[10]Estructuras de Acero y Concreto'!$C$1:$L$65536,10,0)</f>
        <v>3003</v>
      </c>
      <c r="M2333" s="118"/>
      <c r="N2333" s="118"/>
      <c r="O2333" s="118"/>
      <c r="P2333" s="118"/>
      <c r="Q2333" s="118"/>
      <c r="R2333" s="118"/>
    </row>
    <row r="2334" spans="1:18" x14ac:dyDescent="0.2">
      <c r="A2334" s="114"/>
      <c r="B2334" s="139">
        <f t="shared" si="41"/>
        <v>310</v>
      </c>
      <c r="C2334" s="151" t="s">
        <v>7385</v>
      </c>
      <c r="D2334" s="115" t="str">
        <f>VLOOKUP(C2334,[9]Resumen!$C$1:$J$65536,8,0)</f>
        <v>2 Postes autosoportables de acero (15/1450) de suspensión (30°) Tipo SU21-15</v>
      </c>
      <c r="E2334" s="140" t="s">
        <v>5072</v>
      </c>
      <c r="F2334" s="141">
        <f t="shared" si="40"/>
        <v>0</v>
      </c>
      <c r="G2334" s="142">
        <f>VLOOKUP(C2334,'[10]Estructuras de Acero y Concreto'!$C$1:$L$65536,7,0)</f>
        <v>9940.8908780344409</v>
      </c>
      <c r="H2334" s="148"/>
      <c r="I2334" s="119"/>
      <c r="J2334" s="111">
        <f>VLOOKUP(C2334,'[10]Estructuras de Acero y Concreto'!$C$1:$L$65536,10,0)</f>
        <v>2498</v>
      </c>
      <c r="M2334" s="118"/>
      <c r="N2334" s="118"/>
      <c r="O2334" s="118"/>
      <c r="P2334" s="118"/>
      <c r="Q2334" s="118"/>
      <c r="R2334" s="118"/>
    </row>
    <row r="2335" spans="1:18" x14ac:dyDescent="0.2">
      <c r="A2335" s="114"/>
      <c r="B2335" s="139">
        <f t="shared" si="41"/>
        <v>311</v>
      </c>
      <c r="C2335" s="151" t="s">
        <v>7386</v>
      </c>
      <c r="D2335" s="115" t="str">
        <f>VLOOKUP(C2335,[9]Resumen!$C$1:$J$65536,8,0)</f>
        <v>2 Postes autosoportables de acero (15/2150) de ángulo mayor (50°) Tipo AU22-15</v>
      </c>
      <c r="E2335" s="140" t="s">
        <v>5072</v>
      </c>
      <c r="F2335" s="141">
        <f t="shared" si="40"/>
        <v>0</v>
      </c>
      <c r="G2335" s="142">
        <f>VLOOKUP(C2335,'[10]Estructuras de Acero y Concreto'!$C$1:$L$65536,7,0)</f>
        <v>12837.995985804284</v>
      </c>
      <c r="H2335" s="148"/>
      <c r="I2335" s="119"/>
      <c r="J2335" s="111">
        <f>VLOOKUP(C2335,'[10]Estructuras de Acero y Concreto'!$C$1:$L$65536,10,0)</f>
        <v>3226</v>
      </c>
      <c r="M2335" s="118"/>
      <c r="N2335" s="118"/>
      <c r="O2335" s="118"/>
      <c r="P2335" s="118"/>
      <c r="Q2335" s="118"/>
      <c r="R2335" s="118"/>
    </row>
    <row r="2336" spans="1:18" x14ac:dyDescent="0.2">
      <c r="A2336" s="114"/>
      <c r="B2336" s="139">
        <f t="shared" si="41"/>
        <v>312</v>
      </c>
      <c r="C2336" s="151" t="s">
        <v>7387</v>
      </c>
      <c r="D2336" s="115" t="str">
        <f>VLOOKUP(C2336,[9]Resumen!$C$1:$J$65536,8,0)</f>
        <v>2 Postes autosoportables de acero (15/3450) de retención y terminal (90°) Tipo RTU2-15</v>
      </c>
      <c r="E2336" s="140" t="s">
        <v>5072</v>
      </c>
      <c r="F2336" s="141">
        <f t="shared" si="40"/>
        <v>0</v>
      </c>
      <c r="G2336" s="142">
        <f>VLOOKUP(C2336,'[10]Estructuras de Acero y Concreto'!$C$1:$L$65536,7,0)</f>
        <v>17462.221446283074</v>
      </c>
      <c r="H2336" s="148"/>
      <c r="I2336" s="119"/>
      <c r="J2336" s="111">
        <f>VLOOKUP(C2336,'[10]Estructuras de Acero y Concreto'!$C$1:$L$65536,10,0)</f>
        <v>4388</v>
      </c>
      <c r="M2336" s="118"/>
      <c r="N2336" s="118"/>
      <c r="O2336" s="118"/>
      <c r="P2336" s="118"/>
      <c r="Q2336" s="118"/>
      <c r="R2336" s="118"/>
    </row>
    <row r="2337" spans="1:18" x14ac:dyDescent="0.2">
      <c r="A2337" s="114"/>
      <c r="B2337" s="139">
        <f t="shared" si="41"/>
        <v>313</v>
      </c>
      <c r="C2337" s="151" t="s">
        <v>7388</v>
      </c>
      <c r="D2337" s="115" t="str">
        <f>VLOOKUP(C2337,[9]Resumen!$C$1:$J$65536,8,0)</f>
        <v>1 Poste de concreto (15/800) de suspensión (3°) Tipo SU2-15</v>
      </c>
      <c r="E2337" s="140" t="s">
        <v>5072</v>
      </c>
      <c r="F2337" s="141">
        <f t="shared" si="40"/>
        <v>1</v>
      </c>
      <c r="G2337" s="142">
        <f>VLOOKUP(C2337,'[10]Estructuras de Acero y Concreto'!$C$1:$L$65536,7,0)</f>
        <v>910.09778267723516</v>
      </c>
      <c r="H2337" s="148"/>
      <c r="I2337" s="119"/>
      <c r="J2337" s="111">
        <f>VLOOKUP(C2337,'[10]Estructuras de Acero y Concreto'!$C$1:$L$65536,10,0)</f>
        <v>3080</v>
      </c>
      <c r="M2337" s="118"/>
      <c r="N2337" s="118"/>
      <c r="O2337" s="118"/>
      <c r="P2337" s="118"/>
      <c r="Q2337" s="118"/>
      <c r="R2337" s="118"/>
    </row>
    <row r="2338" spans="1:18" x14ac:dyDescent="0.2">
      <c r="A2338" s="114"/>
      <c r="B2338" s="139">
        <f t="shared" si="41"/>
        <v>314</v>
      </c>
      <c r="C2338" s="151" t="s">
        <v>7389</v>
      </c>
      <c r="D2338" s="115" t="str">
        <f>VLOOKUP(C2338,[9]Resumen!$C$1:$J$65536,8,0)</f>
        <v>2 Postes autosoportables de acero (15/1700) de suspensión (30°) Tipo SU21-15</v>
      </c>
      <c r="E2338" s="140" t="s">
        <v>5072</v>
      </c>
      <c r="F2338" s="141">
        <f t="shared" si="40"/>
        <v>0</v>
      </c>
      <c r="G2338" s="142">
        <f>VLOOKUP(C2338,'[10]Estructuras de Acero y Concreto'!$C$1:$L$65536,7,0)</f>
        <v>11023.325753464933</v>
      </c>
      <c r="H2338" s="148"/>
      <c r="I2338" s="119"/>
      <c r="J2338" s="111">
        <f>VLOOKUP(C2338,'[10]Estructuras de Acero y Concreto'!$C$1:$L$65536,10,0)</f>
        <v>2770</v>
      </c>
      <c r="M2338" s="118"/>
      <c r="N2338" s="118"/>
      <c r="O2338" s="118"/>
      <c r="P2338" s="118"/>
      <c r="Q2338" s="118"/>
      <c r="R2338" s="118"/>
    </row>
    <row r="2339" spans="1:18" x14ac:dyDescent="0.2">
      <c r="A2339" s="114"/>
      <c r="B2339" s="139">
        <f t="shared" si="41"/>
        <v>315</v>
      </c>
      <c r="C2339" s="151" t="s">
        <v>7390</v>
      </c>
      <c r="D2339" s="115" t="str">
        <f>VLOOKUP(C2339,[9]Resumen!$C$1:$J$65536,8,0)</f>
        <v>2 Postes autosoportables de acero (15/2650) de ángulo mayor (50°) Tipo AU22-15</v>
      </c>
      <c r="E2339" s="140" t="s">
        <v>5072</v>
      </c>
      <c r="F2339" s="141">
        <f t="shared" si="40"/>
        <v>0</v>
      </c>
      <c r="G2339" s="142">
        <f>VLOOKUP(C2339,'[10]Estructuras de Acero y Concreto'!$C$1:$L$65536,7,0)</f>
        <v>14708.379777908442</v>
      </c>
      <c r="H2339" s="148"/>
      <c r="I2339" s="119"/>
      <c r="J2339" s="111">
        <f>VLOOKUP(C2339,'[10]Estructuras de Acero y Concreto'!$C$1:$L$65536,10,0)</f>
        <v>3696</v>
      </c>
      <c r="M2339" s="118"/>
      <c r="N2339" s="118"/>
      <c r="O2339" s="118"/>
      <c r="P2339" s="118"/>
      <c r="Q2339" s="118"/>
      <c r="R2339" s="118"/>
    </row>
    <row r="2340" spans="1:18" x14ac:dyDescent="0.2">
      <c r="A2340" s="114"/>
      <c r="B2340" s="139">
        <f t="shared" si="41"/>
        <v>316</v>
      </c>
      <c r="C2340" s="151" t="s">
        <v>7391</v>
      </c>
      <c r="D2340" s="115" t="str">
        <f>VLOOKUP(C2340,[9]Resumen!$C$1:$J$65536,8,0)</f>
        <v>2 Postes autosoportables de acero (15/4200) de retención y terminal (90°) Tipo RTU2-15</v>
      </c>
      <c r="E2340" s="140" t="s">
        <v>5072</v>
      </c>
      <c r="F2340" s="141">
        <f t="shared" si="40"/>
        <v>0</v>
      </c>
      <c r="G2340" s="142">
        <f>VLOOKUP(C2340,'[10]Estructuras de Acero y Concreto'!$C$1:$L$65536,7,0)</f>
        <v>19841.986356236874</v>
      </c>
      <c r="H2340" s="148"/>
      <c r="I2340" s="119"/>
      <c r="J2340" s="111">
        <f>VLOOKUP(C2340,'[10]Estructuras de Acero y Concreto'!$C$1:$L$65536,10,0)</f>
        <v>4986</v>
      </c>
      <c r="M2340" s="118"/>
      <c r="N2340" s="118"/>
      <c r="O2340" s="118"/>
      <c r="P2340" s="118"/>
      <c r="Q2340" s="118"/>
      <c r="R2340" s="118"/>
    </row>
    <row r="2341" spans="1:18" x14ac:dyDescent="0.2">
      <c r="A2341" s="114"/>
      <c r="B2341" s="139">
        <f t="shared" si="41"/>
        <v>317</v>
      </c>
      <c r="C2341" s="151" t="s">
        <v>7392</v>
      </c>
      <c r="D2341" s="115" t="str">
        <f>VLOOKUP(C2341,[9]Resumen!$C$1:$J$65536,8,0)</f>
        <v>1 Poste de concreto (16/300) de suspensión (3°) Tipo SUS1-16</v>
      </c>
      <c r="E2341" s="140" t="s">
        <v>5072</v>
      </c>
      <c r="F2341" s="141">
        <f t="shared" si="40"/>
        <v>1</v>
      </c>
      <c r="G2341" s="142">
        <f>VLOOKUP(C2341,'[10]Estructuras de Acero y Concreto'!$C$1:$L$65536,7,0)</f>
        <v>831.64277990198605</v>
      </c>
      <c r="H2341" s="148"/>
      <c r="I2341" s="119"/>
      <c r="J2341" s="111">
        <f>VLOOKUP(C2341,'[10]Estructuras de Acero y Concreto'!$C$1:$L$65536,10,0)</f>
        <v>3003</v>
      </c>
      <c r="M2341" s="118"/>
      <c r="N2341" s="118"/>
      <c r="O2341" s="118"/>
      <c r="P2341" s="118"/>
      <c r="Q2341" s="118"/>
      <c r="R2341" s="118"/>
    </row>
    <row r="2342" spans="1:18" x14ac:dyDescent="0.2">
      <c r="A2342" s="114"/>
      <c r="B2342" s="139">
        <f t="shared" si="41"/>
        <v>318</v>
      </c>
      <c r="C2342" s="151" t="s">
        <v>7393</v>
      </c>
      <c r="D2342" s="115" t="str">
        <f>VLOOKUP(C2342,[9]Resumen!$C$1:$J$65536,8,0)</f>
        <v>1 Poste autosoportable de acero (16/650) de suspensión (30°) Tipo SUS11-16</v>
      </c>
      <c r="E2342" s="140" t="s">
        <v>5072</v>
      </c>
      <c r="F2342" s="141">
        <f t="shared" si="40"/>
        <v>0</v>
      </c>
      <c r="G2342" s="142">
        <f>VLOOKUP(C2342,'[10]Estructuras de Acero y Concreto'!$C$1:$L$65536,7,0)</f>
        <v>3143.8365867282655</v>
      </c>
      <c r="H2342" s="148"/>
      <c r="I2342" s="119"/>
      <c r="J2342" s="111">
        <f>VLOOKUP(C2342,'[10]Estructuras de Acero y Concreto'!$C$1:$L$65536,10,0)</f>
        <v>790</v>
      </c>
      <c r="M2342" s="118"/>
      <c r="N2342" s="118"/>
      <c r="O2342" s="118"/>
      <c r="P2342" s="118"/>
      <c r="Q2342" s="118"/>
      <c r="R2342" s="118"/>
    </row>
    <row r="2343" spans="1:18" x14ac:dyDescent="0.2">
      <c r="A2343" s="114"/>
      <c r="B2343" s="139">
        <f t="shared" si="41"/>
        <v>319</v>
      </c>
      <c r="C2343" s="151" t="s">
        <v>7394</v>
      </c>
      <c r="D2343" s="115" t="str">
        <f>VLOOKUP(C2343,[9]Resumen!$C$1:$J$65536,8,0)</f>
        <v>1 Poste autosoportable de acero (16/900) de ángulo mayor (50°) Tipo AUS1-16</v>
      </c>
      <c r="E2343" s="140" t="s">
        <v>5072</v>
      </c>
      <c r="F2343" s="141">
        <f t="shared" si="40"/>
        <v>0</v>
      </c>
      <c r="G2343" s="142">
        <f>VLOOKUP(C2343,'[10]Estructuras de Acero y Concreto'!$C$1:$L$65536,7,0)</f>
        <v>3888.0105635867285</v>
      </c>
      <c r="H2343" s="148"/>
      <c r="I2343" s="119"/>
      <c r="J2343" s="111">
        <f>VLOOKUP(C2343,'[10]Estructuras de Acero y Concreto'!$C$1:$L$65536,10,0)</f>
        <v>977</v>
      </c>
      <c r="M2343" s="118"/>
      <c r="N2343" s="118"/>
      <c r="O2343" s="118"/>
      <c r="P2343" s="118"/>
      <c r="Q2343" s="118"/>
      <c r="R2343" s="118"/>
    </row>
    <row r="2344" spans="1:18" x14ac:dyDescent="0.2">
      <c r="A2344" s="114"/>
      <c r="B2344" s="139">
        <f t="shared" si="41"/>
        <v>320</v>
      </c>
      <c r="C2344" s="151" t="s">
        <v>7395</v>
      </c>
      <c r="D2344" s="115" t="str">
        <f>VLOOKUP(C2344,[9]Resumen!$C$1:$J$65536,8,0)</f>
        <v>1 Poste autosoportable de acero (16/1350) de retención y terminal (90°) Tipo RTUS1-16</v>
      </c>
      <c r="E2344" s="140" t="s">
        <v>5072</v>
      </c>
      <c r="F2344" s="141">
        <f t="shared" si="40"/>
        <v>0</v>
      </c>
      <c r="G2344" s="142">
        <f>VLOOKUP(C2344,'[10]Estructuras de Acero y Concreto'!$C$1:$L$65536,7,0)</f>
        <v>5057.9953186476268</v>
      </c>
      <c r="H2344" s="148"/>
      <c r="I2344" s="119"/>
      <c r="J2344" s="111">
        <f>VLOOKUP(C2344,'[10]Estructuras de Acero y Concreto'!$C$1:$L$65536,10,0)</f>
        <v>1271</v>
      </c>
      <c r="M2344" s="118"/>
      <c r="N2344" s="118"/>
      <c r="O2344" s="118"/>
      <c r="P2344" s="118"/>
      <c r="Q2344" s="118"/>
      <c r="R2344" s="118"/>
    </row>
    <row r="2345" spans="1:18" x14ac:dyDescent="0.2">
      <c r="A2345" s="114"/>
      <c r="B2345" s="139">
        <f t="shared" si="41"/>
        <v>321</v>
      </c>
      <c r="C2345" s="151" t="s">
        <v>7396</v>
      </c>
      <c r="D2345" s="115" t="str">
        <f>VLOOKUP(C2345,[9]Resumen!$C$1:$J$65536,8,0)</f>
        <v>1 Poste de concreto (16/300) de suspensión (3°) Tipo SUS1-16</v>
      </c>
      <c r="E2345" s="140" t="s">
        <v>5072</v>
      </c>
      <c r="F2345" s="141">
        <f t="shared" ref="F2345:F2408" si="42">IF(MID(C2345,1,2)="EA",0,1)</f>
        <v>1</v>
      </c>
      <c r="G2345" s="142">
        <f>VLOOKUP(C2345,'[10]Estructuras de Acero y Concreto'!$C$1:$L$65536,7,0)</f>
        <v>831.64277990198605</v>
      </c>
      <c r="H2345" s="148"/>
      <c r="I2345" s="119"/>
      <c r="J2345" s="111">
        <f>VLOOKUP(C2345,'[10]Estructuras de Acero y Concreto'!$C$1:$L$65536,10,0)</f>
        <v>3003</v>
      </c>
      <c r="M2345" s="118"/>
      <c r="N2345" s="118"/>
      <c r="O2345" s="118"/>
      <c r="P2345" s="118"/>
      <c r="Q2345" s="118"/>
      <c r="R2345" s="118"/>
    </row>
    <row r="2346" spans="1:18" x14ac:dyDescent="0.2">
      <c r="A2346" s="114"/>
      <c r="B2346" s="139">
        <f t="shared" si="41"/>
        <v>322</v>
      </c>
      <c r="C2346" s="151" t="s">
        <v>7397</v>
      </c>
      <c r="D2346" s="115" t="str">
        <f>VLOOKUP(C2346,[9]Resumen!$C$1:$J$65536,8,0)</f>
        <v>1 Poste autosoportable de acero (16/850) de suspensión (30°) Tipo SUS11-16</v>
      </c>
      <c r="E2346" s="140" t="s">
        <v>5072</v>
      </c>
      <c r="F2346" s="141">
        <f t="shared" si="42"/>
        <v>0</v>
      </c>
      <c r="G2346" s="142">
        <f>VLOOKUP(C2346,'[10]Estructuras de Acero y Concreto'!$C$1:$L$65536,7,0)</f>
        <v>3744.7471241915164</v>
      </c>
      <c r="H2346" s="148"/>
      <c r="I2346" s="119"/>
      <c r="J2346" s="111">
        <f>VLOOKUP(C2346,'[10]Estructuras de Acero y Concreto'!$C$1:$L$65536,10,0)</f>
        <v>941</v>
      </c>
      <c r="M2346" s="118"/>
      <c r="N2346" s="118"/>
      <c r="O2346" s="118"/>
      <c r="P2346" s="118"/>
      <c r="Q2346" s="118"/>
      <c r="R2346" s="118"/>
    </row>
    <row r="2347" spans="1:18" x14ac:dyDescent="0.2">
      <c r="A2347" s="114"/>
      <c r="B2347" s="139">
        <f t="shared" ref="B2347:B2410" si="43">1+B2346</f>
        <v>323</v>
      </c>
      <c r="C2347" s="151" t="s">
        <v>7398</v>
      </c>
      <c r="D2347" s="115" t="str">
        <f>VLOOKUP(C2347,[9]Resumen!$C$1:$J$65536,8,0)</f>
        <v>1 Poste autosoportable de acero (16/1150) de ángulo mayor (50°) Tipo AUS1-16</v>
      </c>
      <c r="E2347" s="140" t="s">
        <v>5072</v>
      </c>
      <c r="F2347" s="141">
        <f t="shared" si="42"/>
        <v>0</v>
      </c>
      <c r="G2347" s="142">
        <f>VLOOKUP(C2347,'[10]Estructuras de Acero y Concreto'!$C$1:$L$65536,7,0)</f>
        <v>4556.5732807643844</v>
      </c>
      <c r="H2347" s="148"/>
      <c r="I2347" s="119"/>
      <c r="J2347" s="111">
        <f>VLOOKUP(C2347,'[10]Estructuras de Acero y Concreto'!$C$1:$L$65536,10,0)</f>
        <v>1145</v>
      </c>
      <c r="M2347" s="118"/>
      <c r="N2347" s="118"/>
      <c r="O2347" s="118"/>
      <c r="P2347" s="118"/>
      <c r="Q2347" s="118"/>
      <c r="R2347" s="118"/>
    </row>
    <row r="2348" spans="1:18" x14ac:dyDescent="0.2">
      <c r="A2348" s="114"/>
      <c r="B2348" s="139">
        <f t="shared" si="43"/>
        <v>324</v>
      </c>
      <c r="C2348" s="151" t="s">
        <v>7399</v>
      </c>
      <c r="D2348" s="115" t="str">
        <f>VLOOKUP(C2348,[9]Resumen!$C$1:$J$65536,8,0)</f>
        <v>1 Poste autosoportable de acero (16/1750) de retención y terminal (90°) Tipo RTUS1-16</v>
      </c>
      <c r="E2348" s="140" t="s">
        <v>5072</v>
      </c>
      <c r="F2348" s="141">
        <f t="shared" si="42"/>
        <v>0</v>
      </c>
      <c r="G2348" s="142">
        <f>VLOOKUP(C2348,'[10]Estructuras de Acero y Concreto'!$C$1:$L$65536,7,0)</f>
        <v>5989.2076747165056</v>
      </c>
      <c r="H2348" s="148"/>
      <c r="I2348" s="119"/>
      <c r="J2348" s="111">
        <f>VLOOKUP(C2348,'[10]Estructuras de Acero y Concreto'!$C$1:$L$65536,10,0)</f>
        <v>1505</v>
      </c>
      <c r="M2348" s="118"/>
      <c r="N2348" s="118"/>
      <c r="O2348" s="118"/>
      <c r="P2348" s="118"/>
      <c r="Q2348" s="118"/>
      <c r="R2348" s="118"/>
    </row>
    <row r="2349" spans="1:18" x14ac:dyDescent="0.2">
      <c r="A2349" s="114"/>
      <c r="B2349" s="139">
        <f t="shared" si="43"/>
        <v>325</v>
      </c>
      <c r="C2349" s="151" t="s">
        <v>7400</v>
      </c>
      <c r="D2349" s="115" t="str">
        <f>VLOOKUP(C2349,[9]Resumen!$C$1:$J$65536,8,0)</f>
        <v>1 Poste de concreto (16/400) de suspensión (3°) Tipo SUS1-16</v>
      </c>
      <c r="E2349" s="140" t="s">
        <v>5072</v>
      </c>
      <c r="F2349" s="141">
        <f t="shared" si="42"/>
        <v>1</v>
      </c>
      <c r="G2349" s="142">
        <f>VLOOKUP(C2349,'[10]Estructuras de Acero y Concreto'!$C$1:$L$65536,7,0)</f>
        <v>910.09778267723516</v>
      </c>
      <c r="H2349" s="148"/>
      <c r="I2349" s="119"/>
      <c r="J2349" s="111">
        <f>VLOOKUP(C2349,'[10]Estructuras de Acero y Concreto'!$C$1:$L$65536,10,0)</f>
        <v>3080</v>
      </c>
      <c r="M2349" s="118"/>
      <c r="N2349" s="118"/>
      <c r="O2349" s="118"/>
      <c r="P2349" s="118"/>
      <c r="Q2349" s="118"/>
      <c r="R2349" s="118"/>
    </row>
    <row r="2350" spans="1:18" x14ac:dyDescent="0.2">
      <c r="A2350" s="114"/>
      <c r="B2350" s="139">
        <f t="shared" si="43"/>
        <v>326</v>
      </c>
      <c r="C2350" s="151" t="s">
        <v>7401</v>
      </c>
      <c r="D2350" s="115" t="str">
        <f>VLOOKUP(C2350,[9]Resumen!$C$1:$J$65536,8,0)</f>
        <v>1 Poste autosoportable de acero (16/950) de suspensión (30°) Tipo SUS11-16</v>
      </c>
      <c r="E2350" s="140" t="s">
        <v>5072</v>
      </c>
      <c r="F2350" s="141">
        <f t="shared" si="42"/>
        <v>0</v>
      </c>
      <c r="G2350" s="142">
        <f>VLOOKUP(C2350,'[10]Estructuras de Acero y Concreto'!$C$1:$L$65536,7,0)</f>
        <v>4027.2944629987405</v>
      </c>
      <c r="H2350" s="148"/>
      <c r="I2350" s="119"/>
      <c r="J2350" s="111">
        <f>VLOOKUP(C2350,'[10]Estructuras de Acero y Concreto'!$C$1:$L$65536,10,0)</f>
        <v>1012</v>
      </c>
      <c r="M2350" s="118"/>
      <c r="N2350" s="118"/>
      <c r="O2350" s="118"/>
      <c r="P2350" s="118"/>
      <c r="Q2350" s="118"/>
      <c r="R2350" s="118"/>
    </row>
    <row r="2351" spans="1:18" x14ac:dyDescent="0.2">
      <c r="A2351" s="114"/>
      <c r="B2351" s="139">
        <f t="shared" si="43"/>
        <v>327</v>
      </c>
      <c r="C2351" s="151" t="s">
        <v>7402</v>
      </c>
      <c r="D2351" s="115" t="str">
        <f>VLOOKUP(C2351,[9]Resumen!$C$1:$J$65536,8,0)</f>
        <v>1 Poste autosoportable de acero (16/1350) de ángulo mayor (50°) Tipo AUS1-16</v>
      </c>
      <c r="E2351" s="140" t="s">
        <v>5072</v>
      </c>
      <c r="F2351" s="141">
        <f t="shared" si="42"/>
        <v>0</v>
      </c>
      <c r="G2351" s="142">
        <f>VLOOKUP(C2351,'[10]Estructuras de Acero y Concreto'!$C$1:$L$65536,7,0)</f>
        <v>5057.9953186476268</v>
      </c>
      <c r="H2351" s="148"/>
      <c r="I2351" s="119"/>
      <c r="J2351" s="111">
        <f>VLOOKUP(C2351,'[10]Estructuras de Acero y Concreto'!$C$1:$L$65536,10,0)</f>
        <v>1271</v>
      </c>
      <c r="M2351" s="118"/>
      <c r="N2351" s="118"/>
      <c r="O2351" s="118"/>
      <c r="P2351" s="118"/>
      <c r="Q2351" s="118"/>
      <c r="R2351" s="118"/>
    </row>
    <row r="2352" spans="1:18" x14ac:dyDescent="0.2">
      <c r="A2352" s="114"/>
      <c r="B2352" s="139">
        <f t="shared" si="43"/>
        <v>328</v>
      </c>
      <c r="C2352" s="151" t="s">
        <v>7403</v>
      </c>
      <c r="D2352" s="115" t="str">
        <f>VLOOKUP(C2352,[9]Resumen!$C$1:$J$65536,8,0)</f>
        <v>1 Poste autosoportable de acero (16/2100) de retención y terminal (90°) Tipo RTUS1-16</v>
      </c>
      <c r="E2352" s="140" t="s">
        <v>5072</v>
      </c>
      <c r="F2352" s="141">
        <f t="shared" si="42"/>
        <v>0</v>
      </c>
      <c r="G2352" s="142">
        <f>VLOOKUP(C2352,'[10]Estructuras de Acero y Concreto'!$C$1:$L$65536,7,0)</f>
        <v>6741.3407315413688</v>
      </c>
      <c r="H2352" s="148"/>
      <c r="I2352" s="119"/>
      <c r="J2352" s="111">
        <f>VLOOKUP(C2352,'[10]Estructuras de Acero y Concreto'!$C$1:$L$65536,10,0)</f>
        <v>1694</v>
      </c>
      <c r="M2352" s="118"/>
      <c r="N2352" s="118"/>
      <c r="O2352" s="118"/>
      <c r="P2352" s="118"/>
      <c r="Q2352" s="118"/>
      <c r="R2352" s="118"/>
    </row>
    <row r="2353" spans="1:18" x14ac:dyDescent="0.2">
      <c r="A2353" s="114"/>
      <c r="B2353" s="139">
        <f t="shared" si="43"/>
        <v>329</v>
      </c>
      <c r="C2353" s="151" t="s">
        <v>7404</v>
      </c>
      <c r="D2353" s="115" t="str">
        <f>VLOOKUP(C2353,[9]Resumen!$C$1:$J$65536,8,0)</f>
        <v>1 Poste de concreto (16/500) de suspensión (3°) Tipo SUS1-16</v>
      </c>
      <c r="E2353" s="140" t="s">
        <v>5072</v>
      </c>
      <c r="F2353" s="141">
        <f t="shared" si="42"/>
        <v>1</v>
      </c>
      <c r="G2353" s="142">
        <f>VLOOKUP(C2353,'[10]Estructuras de Acero y Concreto'!$C$1:$L$65536,7,0)</f>
        <v>988.55278545248427</v>
      </c>
      <c r="H2353" s="148"/>
      <c r="I2353" s="119"/>
      <c r="J2353" s="111">
        <f>VLOOKUP(C2353,'[10]Estructuras de Acero y Concreto'!$C$1:$L$65536,10,0)</f>
        <v>3157</v>
      </c>
      <c r="M2353" s="118"/>
      <c r="N2353" s="118"/>
      <c r="O2353" s="118"/>
      <c r="P2353" s="118"/>
      <c r="Q2353" s="118"/>
      <c r="R2353" s="118"/>
    </row>
    <row r="2354" spans="1:18" x14ac:dyDescent="0.2">
      <c r="A2354" s="114"/>
      <c r="B2354" s="139">
        <f t="shared" si="43"/>
        <v>330</v>
      </c>
      <c r="C2354" s="151" t="s">
        <v>7405</v>
      </c>
      <c r="D2354" s="115" t="str">
        <f>VLOOKUP(C2354,[9]Resumen!$C$1:$J$65536,8,0)</f>
        <v>1 Poste autosoportable de acero (16/1450) de suspensión (30°) Tipo SUS11-16</v>
      </c>
      <c r="E2354" s="140" t="s">
        <v>5072</v>
      </c>
      <c r="F2354" s="141">
        <f t="shared" si="42"/>
        <v>0</v>
      </c>
      <c r="G2354" s="142">
        <f>VLOOKUP(C2354,'[10]Estructuras de Acero y Concreto'!$C$1:$L$65536,7,0)</f>
        <v>5296.7677176396473</v>
      </c>
      <c r="H2354" s="148"/>
      <c r="I2354" s="119"/>
      <c r="J2354" s="111">
        <f>VLOOKUP(C2354,'[10]Estructuras de Acero y Concreto'!$C$1:$L$65536,10,0)</f>
        <v>1331</v>
      </c>
      <c r="M2354" s="118"/>
      <c r="N2354" s="118"/>
      <c r="O2354" s="118"/>
      <c r="P2354" s="118"/>
      <c r="Q2354" s="118"/>
      <c r="R2354" s="118"/>
    </row>
    <row r="2355" spans="1:18" x14ac:dyDescent="0.2">
      <c r="A2355" s="114"/>
      <c r="B2355" s="139">
        <f t="shared" si="43"/>
        <v>331</v>
      </c>
      <c r="C2355" s="151" t="s">
        <v>7406</v>
      </c>
      <c r="D2355" s="115" t="str">
        <f>VLOOKUP(C2355,[9]Resumen!$C$1:$J$65536,8,0)</f>
        <v>1 Poste autosoportable de acero (16/2050) de ángulo mayor (50°) Tipo AUS1-16</v>
      </c>
      <c r="E2355" s="140" t="s">
        <v>5072</v>
      </c>
      <c r="F2355" s="141">
        <f t="shared" si="42"/>
        <v>0</v>
      </c>
      <c r="G2355" s="142">
        <f>VLOOKUP(C2355,'[10]Estructuras de Acero y Concreto'!$C$1:$L$65536,7,0)</f>
        <v>6637.8726919781602</v>
      </c>
      <c r="H2355" s="148"/>
      <c r="I2355" s="119"/>
      <c r="J2355" s="111">
        <f>VLOOKUP(C2355,'[10]Estructuras de Acero y Concreto'!$C$1:$L$65536,10,0)</f>
        <v>1668</v>
      </c>
      <c r="M2355" s="118"/>
      <c r="N2355" s="118"/>
      <c r="O2355" s="118"/>
      <c r="P2355" s="118"/>
      <c r="Q2355" s="118"/>
      <c r="R2355" s="118"/>
    </row>
    <row r="2356" spans="1:18" x14ac:dyDescent="0.2">
      <c r="A2356" s="114"/>
      <c r="B2356" s="139">
        <f t="shared" si="43"/>
        <v>332</v>
      </c>
      <c r="C2356" s="151" t="s">
        <v>7407</v>
      </c>
      <c r="D2356" s="115" t="str">
        <f>VLOOKUP(C2356,[9]Resumen!$C$1:$J$65536,8,0)</f>
        <v>1 Poste autosoportable de acero (16/3200) de retención y terminal (90°) Tipo RTUS1-16</v>
      </c>
      <c r="E2356" s="140" t="s">
        <v>5072</v>
      </c>
      <c r="F2356" s="141">
        <f t="shared" si="42"/>
        <v>0</v>
      </c>
      <c r="G2356" s="142">
        <f>VLOOKUP(C2356,'[10]Estructuras de Acero y Concreto'!$C$1:$L$65536,7,0)</f>
        <v>8862.435542587149</v>
      </c>
      <c r="H2356" s="148"/>
      <c r="I2356" s="119"/>
      <c r="J2356" s="111">
        <f>VLOOKUP(C2356,'[10]Estructuras de Acero y Concreto'!$C$1:$L$65536,10,0)</f>
        <v>2227</v>
      </c>
      <c r="M2356" s="118"/>
      <c r="N2356" s="118"/>
      <c r="O2356" s="118"/>
      <c r="P2356" s="118"/>
      <c r="Q2356" s="118"/>
      <c r="R2356" s="118"/>
    </row>
    <row r="2357" spans="1:18" x14ac:dyDescent="0.2">
      <c r="A2357" s="114"/>
      <c r="B2357" s="139">
        <f t="shared" si="43"/>
        <v>333</v>
      </c>
      <c r="C2357" s="151" t="s">
        <v>7408</v>
      </c>
      <c r="D2357" s="115" t="str">
        <f>VLOOKUP(C2357,[9]Resumen!$C$1:$J$65536,8,0)</f>
        <v>1 Poste de concreto (16/500) de suspensión (3°) Tipo SUS1-16</v>
      </c>
      <c r="E2357" s="140" t="s">
        <v>5072</v>
      </c>
      <c r="F2357" s="141">
        <f t="shared" si="42"/>
        <v>1</v>
      </c>
      <c r="G2357" s="142">
        <f>VLOOKUP(C2357,'[10]Estructuras de Acero y Concreto'!$C$1:$L$65536,7,0)</f>
        <v>988.55278545248427</v>
      </c>
      <c r="H2357" s="148"/>
      <c r="I2357" s="119"/>
      <c r="J2357" s="111">
        <f>VLOOKUP(C2357,'[10]Estructuras de Acero y Concreto'!$C$1:$L$65536,10,0)</f>
        <v>3157</v>
      </c>
      <c r="M2357" s="118"/>
      <c r="N2357" s="118"/>
      <c r="O2357" s="118"/>
      <c r="P2357" s="118"/>
      <c r="Q2357" s="118"/>
      <c r="R2357" s="118"/>
    </row>
    <row r="2358" spans="1:18" x14ac:dyDescent="0.2">
      <c r="A2358" s="114"/>
      <c r="B2358" s="139">
        <f t="shared" si="43"/>
        <v>334</v>
      </c>
      <c r="C2358" s="151" t="s">
        <v>7409</v>
      </c>
      <c r="D2358" s="115" t="str">
        <f>VLOOKUP(C2358,[9]Resumen!$C$1:$J$65536,8,0)</f>
        <v>1 Poste autosoportable de acero (16/1700) de suspensión (30°) Tipo SUS11-16</v>
      </c>
      <c r="E2358" s="140" t="s">
        <v>5072</v>
      </c>
      <c r="F2358" s="141">
        <f t="shared" si="42"/>
        <v>0</v>
      </c>
      <c r="G2358" s="142">
        <f>VLOOKUP(C2358,'[10]Estructuras de Acero y Concreto'!$C$1:$L$65536,7,0)</f>
        <v>5877.7805551868969</v>
      </c>
      <c r="H2358" s="148"/>
      <c r="I2358" s="119"/>
      <c r="J2358" s="111">
        <f>VLOOKUP(C2358,'[10]Estructuras de Acero y Concreto'!$C$1:$L$65536,10,0)</f>
        <v>1477</v>
      </c>
      <c r="M2358" s="118"/>
      <c r="N2358" s="118"/>
      <c r="O2358" s="118"/>
      <c r="P2358" s="118"/>
      <c r="Q2358" s="118"/>
      <c r="R2358" s="118"/>
    </row>
    <row r="2359" spans="1:18" x14ac:dyDescent="0.2">
      <c r="A2359" s="114"/>
      <c r="B2359" s="139">
        <f t="shared" si="43"/>
        <v>335</v>
      </c>
      <c r="C2359" s="151" t="s">
        <v>7410</v>
      </c>
      <c r="D2359" s="115" t="str">
        <f>VLOOKUP(C2359,[9]Resumen!$C$1:$J$65536,8,0)</f>
        <v>1 Poste autosoportable de acero (16/2400) de ángulo mayor (50°) Tipo AUS1-16</v>
      </c>
      <c r="E2359" s="140" t="s">
        <v>5072</v>
      </c>
      <c r="F2359" s="141">
        <f t="shared" si="42"/>
        <v>0</v>
      </c>
      <c r="G2359" s="142">
        <f>VLOOKUP(C2359,'[10]Estructuras de Acero y Concreto'!$C$1:$L$65536,7,0)</f>
        <v>7354.1898889542208</v>
      </c>
      <c r="H2359" s="148"/>
      <c r="I2359" s="119"/>
      <c r="J2359" s="111">
        <f>VLOOKUP(C2359,'[10]Estructuras de Acero y Concreto'!$C$1:$L$65536,10,0)</f>
        <v>1848</v>
      </c>
      <c r="M2359" s="118"/>
      <c r="N2359" s="118"/>
      <c r="O2359" s="118"/>
      <c r="P2359" s="118"/>
      <c r="Q2359" s="118"/>
      <c r="R2359" s="118"/>
    </row>
    <row r="2360" spans="1:18" x14ac:dyDescent="0.2">
      <c r="A2360" s="114"/>
      <c r="B2360" s="139">
        <f t="shared" si="43"/>
        <v>336</v>
      </c>
      <c r="C2360" s="151" t="s">
        <v>7411</v>
      </c>
      <c r="D2360" s="115" t="str">
        <f>VLOOKUP(C2360,[9]Resumen!$C$1:$J$65536,8,0)</f>
        <v>1 Poste autosoportable de acero (16/3800) de retención y terminal (90°) Tipo RTUS1-16</v>
      </c>
      <c r="E2360" s="140" t="s">
        <v>5072</v>
      </c>
      <c r="F2360" s="141">
        <f t="shared" si="42"/>
        <v>0</v>
      </c>
      <c r="G2360" s="142">
        <f>VLOOKUP(C2360,'[10]Estructuras de Acero y Concreto'!$C$1:$L$65536,7,0)</f>
        <v>9913.0340981520367</v>
      </c>
      <c r="H2360" s="148"/>
      <c r="I2360" s="119"/>
      <c r="J2360" s="111">
        <f>VLOOKUP(C2360,'[10]Estructuras de Acero y Concreto'!$C$1:$L$65536,10,0)</f>
        <v>2491</v>
      </c>
      <c r="M2360" s="118"/>
      <c r="N2360" s="118"/>
      <c r="O2360" s="118"/>
      <c r="P2360" s="118"/>
      <c r="Q2360" s="118"/>
      <c r="R2360" s="118"/>
    </row>
    <row r="2361" spans="1:18" x14ac:dyDescent="0.2">
      <c r="A2361" s="114"/>
      <c r="B2361" s="139">
        <f t="shared" si="43"/>
        <v>337</v>
      </c>
      <c r="C2361" s="151" t="s">
        <v>7412</v>
      </c>
      <c r="D2361" s="115" t="str">
        <f>VLOOKUP(C2361,[9]Resumen!$C$1:$J$65536,8,0)</f>
        <v>1 Poste de concreto (16/600) de suspensión (3°) Tipo SUS1-16</v>
      </c>
      <c r="E2361" s="140" t="s">
        <v>5072</v>
      </c>
      <c r="F2361" s="141">
        <f t="shared" si="42"/>
        <v>1</v>
      </c>
      <c r="G2361" s="142">
        <f>VLOOKUP(C2361,'[10]Estructuras de Acero y Concreto'!$C$1:$L$65536,7,0)</f>
        <v>1067.0077882277328</v>
      </c>
      <c r="H2361" s="148"/>
      <c r="I2361" s="119"/>
      <c r="J2361" s="111">
        <f>VLOOKUP(C2361,'[10]Estructuras de Acero y Concreto'!$C$1:$L$65536,10,0)</f>
        <v>3234</v>
      </c>
      <c r="M2361" s="118"/>
      <c r="N2361" s="118"/>
      <c r="O2361" s="118"/>
      <c r="P2361" s="118"/>
      <c r="Q2361" s="118"/>
      <c r="R2361" s="118"/>
    </row>
    <row r="2362" spans="1:18" x14ac:dyDescent="0.2">
      <c r="A2362" s="114"/>
      <c r="B2362" s="139">
        <f t="shared" si="43"/>
        <v>338</v>
      </c>
      <c r="C2362" s="151" t="s">
        <v>7413</v>
      </c>
      <c r="D2362" s="115" t="str">
        <f>VLOOKUP(C2362,[9]Resumen!$C$1:$J$65536,8,0)</f>
        <v>1 Poste autosoportable de acero (16/1950) de suspensión (30°) Tipo SUS11-16</v>
      </c>
      <c r="E2362" s="140" t="s">
        <v>5072</v>
      </c>
      <c r="F2362" s="141">
        <f t="shared" si="42"/>
        <v>0</v>
      </c>
      <c r="G2362" s="142">
        <f>VLOOKUP(C2362,'[10]Estructuras de Acero y Concreto'!$C$1:$L$65536,7,0)</f>
        <v>6422.977532885342</v>
      </c>
      <c r="H2362" s="148"/>
      <c r="I2362" s="119"/>
      <c r="J2362" s="111">
        <f>VLOOKUP(C2362,'[10]Estructuras de Acero y Concreto'!$C$1:$L$65536,10,0)</f>
        <v>1614</v>
      </c>
      <c r="M2362" s="118"/>
      <c r="N2362" s="118"/>
      <c r="O2362" s="118"/>
      <c r="P2362" s="118"/>
      <c r="Q2362" s="118"/>
      <c r="R2362" s="118"/>
    </row>
    <row r="2363" spans="1:18" x14ac:dyDescent="0.2">
      <c r="A2363" s="114"/>
      <c r="B2363" s="139">
        <f t="shared" si="43"/>
        <v>339</v>
      </c>
      <c r="C2363" s="151" t="s">
        <v>7414</v>
      </c>
      <c r="D2363" s="115" t="str">
        <f>VLOOKUP(C2363,[9]Resumen!$C$1:$J$65536,8,0)</f>
        <v>1 Poste autosoportable de acero (16/2850) de ángulo mayor (50°) Tipo AUS1-16</v>
      </c>
      <c r="E2363" s="140" t="s">
        <v>5072</v>
      </c>
      <c r="F2363" s="141">
        <f t="shared" si="42"/>
        <v>0</v>
      </c>
      <c r="G2363" s="142">
        <f>VLOOKUP(C2363,'[10]Estructuras de Acero y Concreto'!$C$1:$L$65536,7,0)</f>
        <v>8221.7296052918955</v>
      </c>
      <c r="H2363" s="148"/>
      <c r="I2363" s="119"/>
      <c r="J2363" s="111">
        <f>VLOOKUP(C2363,'[10]Estructuras de Acero y Concreto'!$C$1:$L$65536,10,0)</f>
        <v>2066</v>
      </c>
      <c r="M2363" s="118"/>
      <c r="N2363" s="118"/>
      <c r="O2363" s="118"/>
      <c r="P2363" s="118"/>
      <c r="Q2363" s="118"/>
      <c r="R2363" s="118"/>
    </row>
    <row r="2364" spans="1:18" x14ac:dyDescent="0.2">
      <c r="A2364" s="114"/>
      <c r="B2364" s="139">
        <f t="shared" si="43"/>
        <v>340</v>
      </c>
      <c r="C2364" s="151" t="s">
        <v>7415</v>
      </c>
      <c r="D2364" s="115" t="str">
        <f>VLOOKUP(C2364,[9]Resumen!$C$1:$J$65536,8,0)</f>
        <v>1 Poste autosoportable de acero (16/4450) de retención y terminal (90°) Tipo RTUS1-16</v>
      </c>
      <c r="E2364" s="140" t="s">
        <v>5072</v>
      </c>
      <c r="F2364" s="141">
        <f t="shared" si="42"/>
        <v>0</v>
      </c>
      <c r="G2364" s="142">
        <f>VLOOKUP(C2364,'[10]Estructuras de Acero y Concreto'!$C$1:$L$65536,7,0)</f>
        <v>10983.530353632927</v>
      </c>
      <c r="H2364" s="148"/>
      <c r="I2364" s="119"/>
      <c r="J2364" s="111">
        <f>VLOOKUP(C2364,'[10]Estructuras de Acero y Concreto'!$C$1:$L$65536,10,0)</f>
        <v>2760</v>
      </c>
      <c r="M2364" s="118"/>
      <c r="N2364" s="118"/>
      <c r="O2364" s="118"/>
      <c r="P2364" s="118"/>
      <c r="Q2364" s="118"/>
      <c r="R2364" s="118"/>
    </row>
    <row r="2365" spans="1:18" x14ac:dyDescent="0.2">
      <c r="A2365" s="114"/>
      <c r="B2365" s="139">
        <f t="shared" si="43"/>
        <v>341</v>
      </c>
      <c r="C2365" s="190" t="s">
        <v>7416</v>
      </c>
      <c r="D2365" s="115" t="str">
        <f>VLOOKUP(C2365,[9]Resumen!$C$1:$J$65536,8,0)</f>
        <v>1 Poste de concreto (16/700) de suspensión (3°) Tipo SUS1-16</v>
      </c>
      <c r="E2365" s="140" t="s">
        <v>5072</v>
      </c>
      <c r="F2365" s="141">
        <f t="shared" si="42"/>
        <v>1</v>
      </c>
      <c r="G2365" s="142">
        <f>VLOOKUP(C2365,'[10]Estructuras de Acero y Concreto'!$C$1:$L$65536,7,0)</f>
        <v>1145.4627910029819</v>
      </c>
      <c r="H2365" s="148"/>
      <c r="I2365" s="119"/>
      <c r="J2365" s="111">
        <f>VLOOKUP(C2365,'[10]Estructuras de Acero y Concreto'!$C$1:$L$65536,10,0)</f>
        <v>3311</v>
      </c>
      <c r="M2365" s="118"/>
      <c r="N2365" s="118"/>
      <c r="O2365" s="118"/>
      <c r="P2365" s="118"/>
      <c r="Q2365" s="118"/>
      <c r="R2365" s="118"/>
    </row>
    <row r="2366" spans="1:18" x14ac:dyDescent="0.2">
      <c r="A2366" s="114"/>
      <c r="B2366" s="139">
        <f t="shared" si="43"/>
        <v>342</v>
      </c>
      <c r="C2366" s="151" t="s">
        <v>7417</v>
      </c>
      <c r="D2366" s="115" t="str">
        <f>VLOOKUP(C2366,[9]Resumen!$C$1:$J$65536,8,0)</f>
        <v>1 Poste autosoportable de acero (16/2800) de suspensión (30°) Tipo SUS11-16</v>
      </c>
      <c r="E2366" s="140" t="s">
        <v>5072</v>
      </c>
      <c r="F2366" s="141">
        <f t="shared" si="42"/>
        <v>0</v>
      </c>
      <c r="G2366" s="142">
        <f>VLOOKUP(C2366,'[10]Estructuras de Acero y Concreto'!$C$1:$L$65536,7,0)</f>
        <v>8126.2206456950862</v>
      </c>
      <c r="H2366" s="148"/>
      <c r="I2366" s="119"/>
      <c r="J2366" s="111">
        <f>VLOOKUP(C2366,'[10]Estructuras de Acero y Concreto'!$C$1:$L$65536,10,0)</f>
        <v>2042</v>
      </c>
      <c r="M2366" s="118"/>
      <c r="N2366" s="118"/>
      <c r="O2366" s="118"/>
      <c r="P2366" s="118"/>
      <c r="Q2366" s="118"/>
      <c r="R2366" s="118"/>
    </row>
    <row r="2367" spans="1:18" x14ac:dyDescent="0.2">
      <c r="A2367" s="114"/>
      <c r="B2367" s="139">
        <f t="shared" si="43"/>
        <v>343</v>
      </c>
      <c r="C2367" s="151" t="s">
        <v>7418</v>
      </c>
      <c r="D2367" s="115" t="str">
        <f>VLOOKUP(C2367,[9]Resumen!$C$1:$J$65536,8,0)</f>
        <v>1 Poste autosoportable de acero (16/4150) de ángulo mayor (50°) Tipo AUS1-16</v>
      </c>
      <c r="E2367" s="140" t="s">
        <v>5072</v>
      </c>
      <c r="F2367" s="141">
        <f t="shared" si="42"/>
        <v>0</v>
      </c>
      <c r="G2367" s="142">
        <f>VLOOKUP(C2367,'[10]Estructuras de Acero y Concreto'!$C$1:$L$65536,7,0)</f>
        <v>10494.046935699285</v>
      </c>
      <c r="H2367" s="148"/>
      <c r="I2367" s="119"/>
      <c r="J2367" s="111">
        <f>VLOOKUP(C2367,'[10]Estructuras de Acero y Concreto'!$C$1:$L$65536,10,0)</f>
        <v>2637</v>
      </c>
      <c r="M2367" s="118"/>
      <c r="N2367" s="118"/>
      <c r="O2367" s="118"/>
      <c r="P2367" s="118"/>
      <c r="Q2367" s="118"/>
      <c r="R2367" s="118"/>
    </row>
    <row r="2368" spans="1:18" x14ac:dyDescent="0.2">
      <c r="A2368" s="114"/>
      <c r="B2368" s="139">
        <f t="shared" si="43"/>
        <v>344</v>
      </c>
      <c r="C2368" s="151" t="s">
        <v>7419</v>
      </c>
      <c r="D2368" s="115" t="str">
        <f>VLOOKUP(C2368,[9]Resumen!$C$1:$J$65536,8,0)</f>
        <v>1 Poste autosoportable de acero (16/6600) de retención y terminal (90°) Tipo RTUS1-16</v>
      </c>
      <c r="E2368" s="140" t="s">
        <v>5072</v>
      </c>
      <c r="F2368" s="141">
        <f t="shared" si="42"/>
        <v>0</v>
      </c>
      <c r="G2368" s="142">
        <f>VLOOKUP(C2368,'[10]Estructuras de Acero y Concreto'!$C$1:$L$65536,7,0)</f>
        <v>14191.0395800924</v>
      </c>
      <c r="H2368" s="148"/>
      <c r="I2368" s="119"/>
      <c r="J2368" s="111">
        <f>VLOOKUP(C2368,'[10]Estructuras de Acero y Concreto'!$C$1:$L$65536,10,0)</f>
        <v>3566</v>
      </c>
      <c r="M2368" s="118"/>
      <c r="N2368" s="118"/>
      <c r="O2368" s="118"/>
      <c r="P2368" s="118"/>
      <c r="Q2368" s="118"/>
      <c r="R2368" s="118"/>
    </row>
    <row r="2369" spans="1:18" x14ac:dyDescent="0.2">
      <c r="A2369" s="114"/>
      <c r="B2369" s="139">
        <f t="shared" si="43"/>
        <v>345</v>
      </c>
      <c r="C2369" s="151" t="s">
        <v>7420</v>
      </c>
      <c r="D2369" s="115" t="str">
        <f>VLOOKUP(C2369,[9]Resumen!$C$1:$J$65536,8,0)</f>
        <v>1 Poste de concreto (16/500) de suspensión (3°) Tipo SUS2-16</v>
      </c>
      <c r="E2369" s="140" t="s">
        <v>5072</v>
      </c>
      <c r="F2369" s="141">
        <f t="shared" si="42"/>
        <v>1</v>
      </c>
      <c r="G2369" s="142">
        <f>VLOOKUP(C2369,'[10]Estructuras de Acero y Concreto'!$C$1:$L$65536,7,0)</f>
        <v>988.55278545248427</v>
      </c>
      <c r="H2369" s="148"/>
      <c r="I2369" s="119"/>
      <c r="J2369" s="111">
        <f>VLOOKUP(C2369,'[10]Estructuras de Acero y Concreto'!$C$1:$L$65536,10,0)</f>
        <v>3157</v>
      </c>
      <c r="M2369" s="118"/>
      <c r="N2369" s="118"/>
      <c r="O2369" s="118"/>
      <c r="P2369" s="118"/>
      <c r="Q2369" s="118"/>
      <c r="R2369" s="118"/>
    </row>
    <row r="2370" spans="1:18" x14ac:dyDescent="0.2">
      <c r="A2370" s="114"/>
      <c r="B2370" s="139">
        <f t="shared" si="43"/>
        <v>346</v>
      </c>
      <c r="C2370" s="151" t="s">
        <v>7421</v>
      </c>
      <c r="D2370" s="115" t="str">
        <f>VLOOKUP(C2370,[9]Resumen!$C$1:$J$65536,8,0)</f>
        <v>2 Postes autosoportables de acero (16/650) de suspensión (30°) Tipo SUS21-16</v>
      </c>
      <c r="E2370" s="140" t="s">
        <v>5072</v>
      </c>
      <c r="F2370" s="141">
        <f t="shared" si="42"/>
        <v>0</v>
      </c>
      <c r="G2370" s="142">
        <f>VLOOKUP(C2370,'[10]Estructuras de Acero y Concreto'!$C$1:$L$65536,7,0)</f>
        <v>6287.673173456531</v>
      </c>
      <c r="H2370" s="148"/>
      <c r="I2370" s="119"/>
      <c r="J2370" s="111">
        <f>VLOOKUP(C2370,'[10]Estructuras de Acero y Concreto'!$C$1:$L$65536,10,0)</f>
        <v>1580</v>
      </c>
      <c r="M2370" s="118"/>
      <c r="N2370" s="118"/>
      <c r="O2370" s="118"/>
      <c r="P2370" s="118"/>
      <c r="Q2370" s="118"/>
      <c r="R2370" s="118"/>
    </row>
    <row r="2371" spans="1:18" x14ac:dyDescent="0.2">
      <c r="A2371" s="114"/>
      <c r="B2371" s="139">
        <f t="shared" si="43"/>
        <v>347</v>
      </c>
      <c r="C2371" s="151" t="s">
        <v>7422</v>
      </c>
      <c r="D2371" s="115" t="str">
        <f>VLOOKUP(C2371,[9]Resumen!$C$1:$J$65536,8,0)</f>
        <v>2 Postes autosoportables de acero (16/900) de ángulo mayor (50°) Tipo AUS2-16</v>
      </c>
      <c r="E2371" s="140" t="s">
        <v>5072</v>
      </c>
      <c r="F2371" s="141">
        <f t="shared" si="42"/>
        <v>0</v>
      </c>
      <c r="G2371" s="142">
        <f>VLOOKUP(C2371,'[10]Estructuras de Acero y Concreto'!$C$1:$L$65536,7,0)</f>
        <v>7776.021127173457</v>
      </c>
      <c r="H2371" s="148"/>
      <c r="I2371" s="119"/>
      <c r="J2371" s="111">
        <f>VLOOKUP(C2371,'[10]Estructuras de Acero y Concreto'!$C$1:$L$65536,10,0)</f>
        <v>1954</v>
      </c>
      <c r="M2371" s="118"/>
      <c r="N2371" s="118"/>
      <c r="O2371" s="118"/>
      <c r="P2371" s="118"/>
      <c r="Q2371" s="118"/>
      <c r="R2371" s="118"/>
    </row>
    <row r="2372" spans="1:18" x14ac:dyDescent="0.2">
      <c r="A2372" s="114"/>
      <c r="B2372" s="139">
        <f t="shared" si="43"/>
        <v>348</v>
      </c>
      <c r="C2372" s="151" t="s">
        <v>7423</v>
      </c>
      <c r="D2372" s="115" t="str">
        <f>VLOOKUP(C2372,[9]Resumen!$C$1:$J$65536,8,0)</f>
        <v>2 Postes autosoportables de acero (16/1350) de retención y terminal (90°) Tipo RTUS2-16</v>
      </c>
      <c r="E2372" s="140" t="s">
        <v>5072</v>
      </c>
      <c r="F2372" s="141">
        <f t="shared" si="42"/>
        <v>0</v>
      </c>
      <c r="G2372" s="142">
        <f>VLOOKUP(C2372,'[10]Estructuras de Acero y Concreto'!$C$1:$L$65536,7,0)</f>
        <v>10115.990637295254</v>
      </c>
      <c r="H2372" s="148"/>
      <c r="I2372" s="119"/>
      <c r="J2372" s="111">
        <f>VLOOKUP(C2372,'[10]Estructuras de Acero y Concreto'!$C$1:$L$65536,10,0)</f>
        <v>2542</v>
      </c>
      <c r="M2372" s="118"/>
      <c r="N2372" s="118"/>
      <c r="O2372" s="118"/>
      <c r="P2372" s="118"/>
      <c r="Q2372" s="118"/>
      <c r="R2372" s="118"/>
    </row>
    <row r="2373" spans="1:18" x14ac:dyDescent="0.2">
      <c r="A2373" s="114"/>
      <c r="B2373" s="139">
        <f t="shared" si="43"/>
        <v>349</v>
      </c>
      <c r="C2373" s="151" t="s">
        <v>7424</v>
      </c>
      <c r="D2373" s="115" t="str">
        <f>VLOOKUP(C2373,[9]Resumen!$C$1:$J$65536,8,0)</f>
        <v>1 Poste de concreto (16/500) de suspensión (3°) Tipo SUS2-16</v>
      </c>
      <c r="E2373" s="140" t="s">
        <v>5072</v>
      </c>
      <c r="F2373" s="141">
        <f t="shared" si="42"/>
        <v>1</v>
      </c>
      <c r="G2373" s="142">
        <f>VLOOKUP(C2373,'[10]Estructuras de Acero y Concreto'!$C$1:$L$65536,7,0)</f>
        <v>988.55278545248427</v>
      </c>
      <c r="H2373" s="148"/>
      <c r="I2373" s="119"/>
      <c r="J2373" s="111">
        <f>VLOOKUP(C2373,'[10]Estructuras de Acero y Concreto'!$C$1:$L$65536,10,0)</f>
        <v>3157</v>
      </c>
      <c r="M2373" s="118"/>
      <c r="N2373" s="118"/>
      <c r="O2373" s="118"/>
      <c r="P2373" s="118"/>
      <c r="Q2373" s="118"/>
      <c r="R2373" s="118"/>
    </row>
    <row r="2374" spans="1:18" x14ac:dyDescent="0.2">
      <c r="A2374" s="114"/>
      <c r="B2374" s="139">
        <f t="shared" si="43"/>
        <v>350</v>
      </c>
      <c r="C2374" s="151" t="s">
        <v>7425</v>
      </c>
      <c r="D2374" s="115" t="str">
        <f>VLOOKUP(C2374,[9]Resumen!$C$1:$J$65536,8,0)</f>
        <v>2 Postes autosoportables de acero (16/800) de suspensión (30°) Tipo SUS21-16</v>
      </c>
      <c r="E2374" s="140" t="s">
        <v>5072</v>
      </c>
      <c r="F2374" s="141">
        <f t="shared" si="42"/>
        <v>0</v>
      </c>
      <c r="G2374" s="142">
        <f>VLOOKUP(C2374,'[10]Estructuras de Acero y Concreto'!$C$1:$L$65536,7,0)</f>
        <v>7202.9673695926085</v>
      </c>
      <c r="H2374" s="148"/>
      <c r="I2374" s="119"/>
      <c r="J2374" s="111">
        <f>VLOOKUP(C2374,'[10]Estructuras de Acero y Concreto'!$C$1:$L$65536,10,0)</f>
        <v>1810</v>
      </c>
      <c r="M2374" s="118"/>
      <c r="N2374" s="118"/>
      <c r="O2374" s="118"/>
      <c r="P2374" s="118"/>
      <c r="Q2374" s="118"/>
      <c r="R2374" s="118"/>
    </row>
    <row r="2375" spans="1:18" x14ac:dyDescent="0.2">
      <c r="A2375" s="114"/>
      <c r="B2375" s="139">
        <f t="shared" si="43"/>
        <v>351</v>
      </c>
      <c r="C2375" s="151" t="s">
        <v>7426</v>
      </c>
      <c r="D2375" s="115" t="str">
        <f>VLOOKUP(C2375,[9]Resumen!$C$1:$J$65536,8,0)</f>
        <v>2 Postes autosoportables de acero (16/1150) de ángulo mayor (50°) Tipo AUS2-16</v>
      </c>
      <c r="E2375" s="140" t="s">
        <v>5072</v>
      </c>
      <c r="F2375" s="141">
        <f t="shared" si="42"/>
        <v>0</v>
      </c>
      <c r="G2375" s="142">
        <f>VLOOKUP(C2375,'[10]Estructuras de Acero y Concreto'!$C$1:$L$65536,7,0)</f>
        <v>9113.1465615287689</v>
      </c>
      <c r="H2375" s="148"/>
      <c r="I2375" s="119"/>
      <c r="J2375" s="111">
        <f>VLOOKUP(C2375,'[10]Estructuras de Acero y Concreto'!$C$1:$L$65536,10,0)</f>
        <v>2290</v>
      </c>
      <c r="M2375" s="118"/>
      <c r="N2375" s="118"/>
      <c r="O2375" s="118"/>
      <c r="P2375" s="118"/>
      <c r="Q2375" s="118"/>
      <c r="R2375" s="118"/>
    </row>
    <row r="2376" spans="1:18" x14ac:dyDescent="0.2">
      <c r="A2376" s="114"/>
      <c r="B2376" s="139">
        <f t="shared" si="43"/>
        <v>352</v>
      </c>
      <c r="C2376" s="151" t="s">
        <v>7427</v>
      </c>
      <c r="D2376" s="115" t="str">
        <f>VLOOKUP(C2376,[9]Resumen!$C$1:$J$65536,8,0)</f>
        <v>2 Postes autosoportables de acero (16/1750) de retención y terminal (90°) Tipo RTUS2-16</v>
      </c>
      <c r="E2376" s="140" t="s">
        <v>5072</v>
      </c>
      <c r="F2376" s="141">
        <f t="shared" si="42"/>
        <v>0</v>
      </c>
      <c r="G2376" s="142">
        <f>VLOOKUP(C2376,'[10]Estructuras de Acero y Concreto'!$C$1:$L$65536,7,0)</f>
        <v>11978.415349433011</v>
      </c>
      <c r="H2376" s="148"/>
      <c r="I2376" s="119"/>
      <c r="J2376" s="111">
        <f>VLOOKUP(C2376,'[10]Estructuras de Acero y Concreto'!$C$1:$L$65536,10,0)</f>
        <v>3010</v>
      </c>
      <c r="M2376" s="118"/>
      <c r="N2376" s="118"/>
      <c r="O2376" s="118"/>
      <c r="P2376" s="118"/>
      <c r="Q2376" s="118"/>
      <c r="R2376" s="118"/>
    </row>
    <row r="2377" spans="1:18" x14ac:dyDescent="0.2">
      <c r="A2377" s="114"/>
      <c r="B2377" s="139">
        <f t="shared" si="43"/>
        <v>353</v>
      </c>
      <c r="C2377" s="151" t="s">
        <v>7428</v>
      </c>
      <c r="D2377" s="115" t="str">
        <f>VLOOKUP(C2377,[9]Resumen!$C$1:$J$65536,8,0)</f>
        <v>1 Poste de concreto (16/600) de suspensión (3°) Tipo SUS2-16</v>
      </c>
      <c r="E2377" s="140" t="s">
        <v>5072</v>
      </c>
      <c r="F2377" s="141">
        <f t="shared" si="42"/>
        <v>1</v>
      </c>
      <c r="G2377" s="142">
        <f>VLOOKUP(C2377,'[10]Estructuras de Acero y Concreto'!$C$1:$L$65536,7,0)</f>
        <v>1067.0077882277328</v>
      </c>
      <c r="H2377" s="148"/>
      <c r="I2377" s="119"/>
      <c r="J2377" s="111">
        <f>VLOOKUP(C2377,'[10]Estructuras de Acero y Concreto'!$C$1:$L$65536,10,0)</f>
        <v>3234</v>
      </c>
      <c r="M2377" s="118"/>
      <c r="N2377" s="118"/>
      <c r="O2377" s="118"/>
      <c r="P2377" s="118"/>
      <c r="Q2377" s="118"/>
      <c r="R2377" s="118"/>
    </row>
    <row r="2378" spans="1:18" x14ac:dyDescent="0.2">
      <c r="A2378" s="114"/>
      <c r="B2378" s="139">
        <f t="shared" si="43"/>
        <v>354</v>
      </c>
      <c r="C2378" s="151" t="s">
        <v>7429</v>
      </c>
      <c r="D2378" s="115" t="str">
        <f>VLOOKUP(C2378,[9]Resumen!$C$1:$J$65536,8,0)</f>
        <v>2 Postes autosoportables de acero (16/950) de suspensión (30°) Tipo SUS21-16</v>
      </c>
      <c r="E2378" s="140" t="s">
        <v>5072</v>
      </c>
      <c r="F2378" s="141">
        <f t="shared" si="42"/>
        <v>0</v>
      </c>
      <c r="G2378" s="142">
        <f>VLOOKUP(C2378,'[10]Estructuras de Acero y Concreto'!$C$1:$L$65536,7,0)</f>
        <v>8054.5889259974811</v>
      </c>
      <c r="H2378" s="148"/>
      <c r="I2378" s="119"/>
      <c r="J2378" s="111">
        <f>VLOOKUP(C2378,'[10]Estructuras de Acero y Concreto'!$C$1:$L$65536,10,0)</f>
        <v>2024</v>
      </c>
      <c r="M2378" s="118"/>
      <c r="N2378" s="118"/>
      <c r="O2378" s="118"/>
      <c r="P2378" s="118"/>
      <c r="Q2378" s="118"/>
      <c r="R2378" s="118"/>
    </row>
    <row r="2379" spans="1:18" x14ac:dyDescent="0.2">
      <c r="A2379" s="114"/>
      <c r="B2379" s="139">
        <f t="shared" si="43"/>
        <v>355</v>
      </c>
      <c r="C2379" s="151" t="s">
        <v>7430</v>
      </c>
      <c r="D2379" s="115" t="str">
        <f>VLOOKUP(C2379,[9]Resumen!$C$1:$J$65536,8,0)</f>
        <v>2 Postes autosoportables de acero (16/1350) de ángulo mayor (50°) Tipo AUS2-16</v>
      </c>
      <c r="E2379" s="140" t="s">
        <v>5072</v>
      </c>
      <c r="F2379" s="141">
        <f t="shared" si="42"/>
        <v>0</v>
      </c>
      <c r="G2379" s="142">
        <f>VLOOKUP(C2379,'[10]Estructuras de Acero y Concreto'!$C$1:$L$65536,7,0)</f>
        <v>10115.990637295254</v>
      </c>
      <c r="H2379" s="148"/>
      <c r="I2379" s="119"/>
      <c r="J2379" s="111">
        <f>VLOOKUP(C2379,'[10]Estructuras de Acero y Concreto'!$C$1:$L$65536,10,0)</f>
        <v>2542</v>
      </c>
      <c r="M2379" s="118"/>
      <c r="N2379" s="118"/>
      <c r="O2379" s="118"/>
      <c r="P2379" s="118"/>
      <c r="Q2379" s="118"/>
      <c r="R2379" s="118"/>
    </row>
    <row r="2380" spans="1:18" x14ac:dyDescent="0.2">
      <c r="A2380" s="114"/>
      <c r="B2380" s="139">
        <f t="shared" si="43"/>
        <v>356</v>
      </c>
      <c r="C2380" s="151" t="s">
        <v>7431</v>
      </c>
      <c r="D2380" s="115" t="str">
        <f>VLOOKUP(C2380,[9]Resumen!$C$1:$J$65536,8,0)</f>
        <v>2 Postes autosoportables de acero (16/2100) de retención y terminal (90°) Tipo RTUS2-16</v>
      </c>
      <c r="E2380" s="140" t="s">
        <v>5072</v>
      </c>
      <c r="F2380" s="141">
        <f t="shared" si="42"/>
        <v>0</v>
      </c>
      <c r="G2380" s="142">
        <f>VLOOKUP(C2380,'[10]Estructuras de Acero y Concreto'!$C$1:$L$65536,7,0)</f>
        <v>13482.681463082738</v>
      </c>
      <c r="H2380" s="148"/>
      <c r="I2380" s="119"/>
      <c r="J2380" s="111">
        <f>VLOOKUP(C2380,'[10]Estructuras de Acero y Concreto'!$C$1:$L$65536,10,0)</f>
        <v>3388</v>
      </c>
      <c r="M2380" s="118"/>
      <c r="N2380" s="118"/>
      <c r="O2380" s="118"/>
      <c r="P2380" s="118"/>
      <c r="Q2380" s="118"/>
      <c r="R2380" s="118"/>
    </row>
    <row r="2381" spans="1:18" x14ac:dyDescent="0.2">
      <c r="A2381" s="114"/>
      <c r="B2381" s="139">
        <f t="shared" si="43"/>
        <v>357</v>
      </c>
      <c r="C2381" s="151" t="s">
        <v>7432</v>
      </c>
      <c r="D2381" s="115" t="str">
        <f>VLOOKUP(C2381,[9]Resumen!$C$1:$J$65536,8,0)</f>
        <v>1 Poste de concreto (16/800) de suspensión (3°) Tipo SUS2-16</v>
      </c>
      <c r="E2381" s="140" t="s">
        <v>5072</v>
      </c>
      <c r="F2381" s="141">
        <f t="shared" si="42"/>
        <v>1</v>
      </c>
      <c r="G2381" s="142">
        <f>VLOOKUP(C2381,'[10]Estructuras de Acero y Concreto'!$C$1:$L$65536,7,0)</f>
        <v>1223.917793778231</v>
      </c>
      <c r="H2381" s="148"/>
      <c r="I2381" s="119"/>
      <c r="J2381" s="111">
        <f>VLOOKUP(C2381,'[10]Estructuras de Acero y Concreto'!$C$1:$L$65536,10,0)</f>
        <v>3388</v>
      </c>
      <c r="M2381" s="118"/>
      <c r="N2381" s="118"/>
      <c r="O2381" s="118"/>
      <c r="P2381" s="118"/>
      <c r="Q2381" s="118"/>
      <c r="R2381" s="118"/>
    </row>
    <row r="2382" spans="1:18" x14ac:dyDescent="0.2">
      <c r="A2382" s="114"/>
      <c r="B2382" s="139">
        <f t="shared" si="43"/>
        <v>358</v>
      </c>
      <c r="C2382" s="151" t="s">
        <v>7433</v>
      </c>
      <c r="D2382" s="115" t="str">
        <f>VLOOKUP(C2382,[9]Resumen!$C$1:$J$65536,8,0)</f>
        <v>2 Postes autosoportables de acero (16/1400) de suspensión (30°) Tipo SUS21-16</v>
      </c>
      <c r="E2382" s="140" t="s">
        <v>5072</v>
      </c>
      <c r="F2382" s="141">
        <f t="shared" si="42"/>
        <v>0</v>
      </c>
      <c r="G2382" s="142">
        <f>VLOOKUP(C2382,'[10]Estructuras de Acero y Concreto'!$C$1:$L$65536,7,0)</f>
        <v>10354.763036287273</v>
      </c>
      <c r="H2382" s="148"/>
      <c r="I2382" s="119"/>
      <c r="J2382" s="111">
        <f>VLOOKUP(C2382,'[10]Estructuras de Acero y Concreto'!$C$1:$L$65536,10,0)</f>
        <v>2602</v>
      </c>
      <c r="M2382" s="118"/>
      <c r="N2382" s="118"/>
      <c r="O2382" s="118"/>
      <c r="P2382" s="118"/>
      <c r="Q2382" s="118"/>
      <c r="R2382" s="118"/>
    </row>
    <row r="2383" spans="1:18" x14ac:dyDescent="0.2">
      <c r="A2383" s="114"/>
      <c r="B2383" s="139">
        <f t="shared" si="43"/>
        <v>359</v>
      </c>
      <c r="C2383" s="151" t="s">
        <v>7434</v>
      </c>
      <c r="D2383" s="115" t="str">
        <f>VLOOKUP(C2383,[9]Resumen!$C$1:$J$65536,8,0)</f>
        <v>2 Postes autosoportables de acero (16/2050) de ángulo mayor (50°) Tipo AUS2-16</v>
      </c>
      <c r="E2383" s="140" t="s">
        <v>5072</v>
      </c>
      <c r="F2383" s="141">
        <f t="shared" si="42"/>
        <v>0</v>
      </c>
      <c r="G2383" s="142">
        <f>VLOOKUP(C2383,'[10]Estructuras de Acero y Concreto'!$C$1:$L$65536,7,0)</f>
        <v>13275.74538395632</v>
      </c>
      <c r="H2383" s="148"/>
      <c r="I2383" s="119"/>
      <c r="J2383" s="111">
        <f>VLOOKUP(C2383,'[10]Estructuras de Acero y Concreto'!$C$1:$L$65536,10,0)</f>
        <v>3336</v>
      </c>
      <c r="M2383" s="118"/>
      <c r="N2383" s="118"/>
      <c r="O2383" s="118"/>
      <c r="P2383" s="118"/>
      <c r="Q2383" s="118"/>
      <c r="R2383" s="118"/>
    </row>
    <row r="2384" spans="1:18" x14ac:dyDescent="0.2">
      <c r="A2384" s="114"/>
      <c r="B2384" s="139">
        <f t="shared" si="43"/>
        <v>360</v>
      </c>
      <c r="C2384" s="151" t="s">
        <v>7435</v>
      </c>
      <c r="D2384" s="115" t="str">
        <f>VLOOKUP(C2384,[9]Resumen!$C$1:$J$65536,8,0)</f>
        <v>2 Postes autosoportables de acero (16/3200) de retención y terminal (90°) Tipo RTUS2-16</v>
      </c>
      <c r="E2384" s="140" t="s">
        <v>5072</v>
      </c>
      <c r="F2384" s="141">
        <f t="shared" si="42"/>
        <v>0</v>
      </c>
      <c r="G2384" s="142">
        <f>VLOOKUP(C2384,'[10]Estructuras de Acero y Concreto'!$C$1:$L$65536,7,0)</f>
        <v>17724.871085174298</v>
      </c>
      <c r="H2384" s="148"/>
      <c r="I2384" s="119"/>
      <c r="J2384" s="111">
        <f>VLOOKUP(C2384,'[10]Estructuras de Acero y Concreto'!$C$1:$L$65536,10,0)</f>
        <v>4454</v>
      </c>
      <c r="M2384" s="118"/>
      <c r="N2384" s="118"/>
      <c r="O2384" s="118"/>
      <c r="P2384" s="118"/>
      <c r="Q2384" s="118"/>
      <c r="R2384" s="118"/>
    </row>
    <row r="2385" spans="1:18" x14ac:dyDescent="0.2">
      <c r="A2385" s="114"/>
      <c r="B2385" s="139">
        <f t="shared" si="43"/>
        <v>361</v>
      </c>
      <c r="C2385" s="151" t="s">
        <v>7436</v>
      </c>
      <c r="D2385" s="115" t="str">
        <f>VLOOKUP(C2385,[9]Resumen!$C$1:$J$65536,8,0)</f>
        <v>1 Poste de concreto (16/900) de suspensión (3°) Tipo SUS2-16</v>
      </c>
      <c r="E2385" s="140" t="s">
        <v>5072</v>
      </c>
      <c r="F2385" s="141">
        <f t="shared" si="42"/>
        <v>1</v>
      </c>
      <c r="G2385" s="142">
        <f>VLOOKUP(C2385,'[10]Estructuras de Acero y Concreto'!$C$1:$L$65536,7,0)</f>
        <v>1302.3727965534802</v>
      </c>
      <c r="H2385" s="148"/>
      <c r="I2385" s="119"/>
      <c r="J2385" s="111">
        <f>VLOOKUP(C2385,'[10]Estructuras de Acero y Concreto'!$C$1:$L$65536,10,0)</f>
        <v>3465</v>
      </c>
      <c r="M2385" s="118"/>
      <c r="N2385" s="118"/>
      <c r="O2385" s="118"/>
      <c r="P2385" s="118"/>
      <c r="Q2385" s="118"/>
      <c r="R2385" s="118"/>
    </row>
    <row r="2386" spans="1:18" x14ac:dyDescent="0.2">
      <c r="A2386" s="114"/>
      <c r="B2386" s="139">
        <f t="shared" si="43"/>
        <v>362</v>
      </c>
      <c r="C2386" s="151" t="s">
        <v>7437</v>
      </c>
      <c r="D2386" s="115" t="str">
        <f>VLOOKUP(C2386,[9]Resumen!$C$1:$J$65536,8,0)</f>
        <v>2 Postes autosoportables de acero (16/1600) de suspensión (30°) Tipo SUS21-16</v>
      </c>
      <c r="E2386" s="140" t="s">
        <v>5072</v>
      </c>
      <c r="F2386" s="141">
        <f t="shared" si="42"/>
        <v>0</v>
      </c>
      <c r="G2386" s="142">
        <f>VLOOKUP(C2386,'[10]Estructuras de Acero y Concreto'!$C$1:$L$65536,7,0)</f>
        <v>11293.934472322555</v>
      </c>
      <c r="H2386" s="148"/>
      <c r="I2386" s="119"/>
      <c r="J2386" s="111">
        <f>VLOOKUP(C2386,'[10]Estructuras de Acero y Concreto'!$C$1:$L$65536,10,0)</f>
        <v>2838</v>
      </c>
      <c r="M2386" s="118"/>
      <c r="N2386" s="118"/>
      <c r="O2386" s="118"/>
      <c r="P2386" s="118"/>
      <c r="Q2386" s="118"/>
      <c r="R2386" s="118"/>
    </row>
    <row r="2387" spans="1:18" x14ac:dyDescent="0.2">
      <c r="A2387" s="114"/>
      <c r="B2387" s="139">
        <f t="shared" si="43"/>
        <v>363</v>
      </c>
      <c r="C2387" s="151" t="s">
        <v>7438</v>
      </c>
      <c r="D2387" s="115" t="str">
        <f>VLOOKUP(C2387,[9]Resumen!$C$1:$J$65536,8,0)</f>
        <v>2 Postes autosoportables de acero (16/2400) de ángulo mayor (50°) Tipo AUS2-16</v>
      </c>
      <c r="E2387" s="140" t="s">
        <v>5072</v>
      </c>
      <c r="F2387" s="141">
        <f t="shared" si="42"/>
        <v>0</v>
      </c>
      <c r="G2387" s="142">
        <f>VLOOKUP(C2387,'[10]Estructuras de Acero y Concreto'!$C$1:$L$65536,7,0)</f>
        <v>14708.379777908442</v>
      </c>
      <c r="H2387" s="148"/>
      <c r="I2387" s="119"/>
      <c r="J2387" s="111">
        <f>VLOOKUP(C2387,'[10]Estructuras de Acero y Concreto'!$C$1:$L$65536,10,0)</f>
        <v>3696</v>
      </c>
      <c r="M2387" s="118"/>
      <c r="N2387" s="118"/>
      <c r="O2387" s="118"/>
      <c r="P2387" s="118"/>
      <c r="Q2387" s="118"/>
      <c r="R2387" s="118"/>
    </row>
    <row r="2388" spans="1:18" x14ac:dyDescent="0.2">
      <c r="A2388" s="114"/>
      <c r="B2388" s="139">
        <f t="shared" si="43"/>
        <v>364</v>
      </c>
      <c r="C2388" s="151" t="s">
        <v>7439</v>
      </c>
      <c r="D2388" s="115" t="str">
        <f>VLOOKUP(C2388,[9]Resumen!$C$1:$J$65536,8,0)</f>
        <v>2 Postes autosoportables de acero (16/3800) de retención y terminal (90°) Tipo RTUS2-16</v>
      </c>
      <c r="E2388" s="140" t="s">
        <v>5072</v>
      </c>
      <c r="F2388" s="141">
        <f t="shared" si="42"/>
        <v>0</v>
      </c>
      <c r="G2388" s="142">
        <f>VLOOKUP(C2388,'[10]Estructuras de Acero y Concreto'!$C$1:$L$65536,7,0)</f>
        <v>19826.068196304073</v>
      </c>
      <c r="H2388" s="148"/>
      <c r="I2388" s="119"/>
      <c r="J2388" s="111">
        <f>VLOOKUP(C2388,'[10]Estructuras de Acero y Concreto'!$C$1:$L$65536,10,0)</f>
        <v>4982</v>
      </c>
      <c r="M2388" s="118"/>
      <c r="N2388" s="118"/>
      <c r="O2388" s="118"/>
      <c r="P2388" s="118"/>
      <c r="Q2388" s="118"/>
      <c r="R2388" s="118"/>
    </row>
    <row r="2389" spans="1:18" x14ac:dyDescent="0.2">
      <c r="A2389" s="114"/>
      <c r="B2389" s="139">
        <f t="shared" si="43"/>
        <v>365</v>
      </c>
      <c r="C2389" s="151" t="s">
        <v>7440</v>
      </c>
      <c r="D2389" s="115" t="str">
        <f>VLOOKUP(C2389,[9]Resumen!$C$1:$J$65536,8,0)</f>
        <v>1 Poste de concreto (16/1000) de suspensión (3°) Tipo SUS2-16</v>
      </c>
      <c r="E2389" s="140" t="s">
        <v>5072</v>
      </c>
      <c r="F2389" s="141">
        <f t="shared" si="42"/>
        <v>1</v>
      </c>
      <c r="G2389" s="142">
        <f>VLOOKUP(C2389,'[10]Estructuras de Acero y Concreto'!$C$1:$L$65536,7,0)</f>
        <v>1380.8277993287288</v>
      </c>
      <c r="H2389" s="148"/>
      <c r="I2389" s="119"/>
      <c r="J2389" s="111">
        <f>VLOOKUP(C2389,'[10]Estructuras de Acero y Concreto'!$C$1:$L$65536,10,0)</f>
        <v>3542</v>
      </c>
      <c r="M2389" s="118"/>
      <c r="N2389" s="118"/>
      <c r="O2389" s="118"/>
      <c r="P2389" s="118"/>
      <c r="Q2389" s="118"/>
      <c r="R2389" s="118"/>
    </row>
    <row r="2390" spans="1:18" x14ac:dyDescent="0.2">
      <c r="A2390" s="114"/>
      <c r="B2390" s="139">
        <f t="shared" si="43"/>
        <v>366</v>
      </c>
      <c r="C2390" s="151" t="s">
        <v>7441</v>
      </c>
      <c r="D2390" s="115" t="str">
        <f>VLOOKUP(C2390,[9]Resumen!$C$1:$J$65536,8,0)</f>
        <v>2 Postes autosoportables de acero (16/1900) de suspensión (30°) Tipo SUS21-16</v>
      </c>
      <c r="E2390" s="140" t="s">
        <v>5072</v>
      </c>
      <c r="F2390" s="141">
        <f t="shared" si="42"/>
        <v>0</v>
      </c>
      <c r="G2390" s="142">
        <f>VLOOKUP(C2390,'[10]Estructuras de Acero y Concreto'!$C$1:$L$65536,7,0)</f>
        <v>12631.059906677867</v>
      </c>
      <c r="H2390" s="148"/>
      <c r="I2390" s="119"/>
      <c r="J2390" s="111">
        <f>VLOOKUP(C2390,'[10]Estructuras de Acero y Concreto'!$C$1:$L$65536,10,0)</f>
        <v>3174</v>
      </c>
      <c r="M2390" s="118"/>
      <c r="N2390" s="118"/>
      <c r="O2390" s="118"/>
      <c r="P2390" s="118"/>
      <c r="Q2390" s="118"/>
      <c r="R2390" s="118"/>
    </row>
    <row r="2391" spans="1:18" x14ac:dyDescent="0.2">
      <c r="A2391" s="114"/>
      <c r="B2391" s="139">
        <f t="shared" si="43"/>
        <v>367</v>
      </c>
      <c r="C2391" s="151" t="s">
        <v>7442</v>
      </c>
      <c r="D2391" s="115" t="str">
        <f>VLOOKUP(C2391,[9]Resumen!$C$1:$J$65536,8,0)</f>
        <v>2 Postes autosoportables de acero (16/2850) de ángulo mayor (50°) Tipo AUS2-16</v>
      </c>
      <c r="E2391" s="140" t="s">
        <v>5072</v>
      </c>
      <c r="F2391" s="141">
        <f t="shared" si="42"/>
        <v>0</v>
      </c>
      <c r="G2391" s="142">
        <f>VLOOKUP(C2391,'[10]Estructuras de Acero y Concreto'!$C$1:$L$65536,7,0)</f>
        <v>16443.459210583791</v>
      </c>
      <c r="H2391" s="148"/>
      <c r="I2391" s="119"/>
      <c r="J2391" s="111">
        <f>VLOOKUP(C2391,'[10]Estructuras de Acero y Concreto'!$C$1:$L$65536,10,0)</f>
        <v>4132</v>
      </c>
      <c r="M2391" s="118"/>
      <c r="N2391" s="118"/>
      <c r="O2391" s="118"/>
      <c r="P2391" s="118"/>
      <c r="Q2391" s="118"/>
      <c r="R2391" s="118"/>
    </row>
    <row r="2392" spans="1:18" x14ac:dyDescent="0.2">
      <c r="A2392" s="114"/>
      <c r="B2392" s="139">
        <f t="shared" si="43"/>
        <v>368</v>
      </c>
      <c r="C2392" s="151" t="s">
        <v>7443</v>
      </c>
      <c r="D2392" s="115" t="str">
        <f>VLOOKUP(C2392,[9]Resumen!$C$1:$J$65536,8,0)</f>
        <v>2 Postes autosoportables de acero (16/4450) de retención y terminal (90°) Tipo RTUS2-16</v>
      </c>
      <c r="E2392" s="140" t="s">
        <v>5072</v>
      </c>
      <c r="F2392" s="141">
        <f t="shared" si="42"/>
        <v>0</v>
      </c>
      <c r="G2392" s="142">
        <f>VLOOKUP(C2392,'[10]Estructuras de Acero y Concreto'!$C$1:$L$65536,7,0)</f>
        <v>21967.060707265853</v>
      </c>
      <c r="H2392" s="148"/>
      <c r="I2392" s="119"/>
      <c r="J2392" s="111">
        <f>VLOOKUP(C2392,'[10]Estructuras de Acero y Concreto'!$C$1:$L$65536,10,0)</f>
        <v>5520</v>
      </c>
      <c r="M2392" s="118"/>
      <c r="N2392" s="118"/>
      <c r="O2392" s="118"/>
      <c r="P2392" s="118"/>
      <c r="Q2392" s="118"/>
      <c r="R2392" s="118"/>
    </row>
    <row r="2393" spans="1:18" x14ac:dyDescent="0.2">
      <c r="A2393" s="114"/>
      <c r="B2393" s="139">
        <f t="shared" si="43"/>
        <v>369</v>
      </c>
      <c r="C2393" s="151" t="s">
        <v>7444</v>
      </c>
      <c r="D2393" s="115" t="str">
        <f>VLOOKUP(C2393,[9]Resumen!$C$1:$J$65536,8,0)</f>
        <v>1 Poste de concreto (16/300) de suspensión (3°) Tipo SUS1-16</v>
      </c>
      <c r="E2393" s="140" t="s">
        <v>5072</v>
      </c>
      <c r="F2393" s="141">
        <f t="shared" si="42"/>
        <v>1</v>
      </c>
      <c r="G2393" s="142">
        <f>VLOOKUP(C2393,'[10]Estructuras de Acero y Concreto'!$C$1:$L$65536,7,0)</f>
        <v>831.64277990198605</v>
      </c>
      <c r="H2393" s="148"/>
      <c r="I2393" s="119"/>
      <c r="J2393" s="111">
        <f>VLOOKUP(C2393,'[10]Estructuras de Acero y Concreto'!$C$1:$L$65536,10,0)</f>
        <v>3003</v>
      </c>
      <c r="M2393" s="118"/>
      <c r="N2393" s="118"/>
      <c r="O2393" s="118"/>
      <c r="P2393" s="118"/>
      <c r="Q2393" s="118"/>
      <c r="R2393" s="118"/>
    </row>
    <row r="2394" spans="1:18" x14ac:dyDescent="0.2">
      <c r="A2394" s="114"/>
      <c r="B2394" s="139">
        <f t="shared" si="43"/>
        <v>370</v>
      </c>
      <c r="C2394" s="151" t="s">
        <v>7445</v>
      </c>
      <c r="D2394" s="115" t="str">
        <f>VLOOKUP(C2394,[9]Resumen!$C$1:$J$65536,8,0)</f>
        <v>1 Poste autosoportable de acero (16/600) de suspensión (30°) Tipo SUS11-16</v>
      </c>
      <c r="E2394" s="140" t="s">
        <v>5072</v>
      </c>
      <c r="F2394" s="141">
        <f t="shared" si="42"/>
        <v>0</v>
      </c>
      <c r="G2394" s="142">
        <f>VLOOKUP(C2394,'[10]Estructuras de Acero y Concreto'!$C$1:$L$65536,7,0)</f>
        <v>2984.6549874002521</v>
      </c>
      <c r="H2394" s="148"/>
      <c r="I2394" s="119"/>
      <c r="J2394" s="111">
        <f>VLOOKUP(C2394,'[10]Estructuras de Acero y Concreto'!$C$1:$L$65536,10,0)</f>
        <v>750</v>
      </c>
      <c r="M2394" s="118"/>
      <c r="N2394" s="118"/>
      <c r="O2394" s="118"/>
      <c r="P2394" s="118"/>
      <c r="Q2394" s="118"/>
      <c r="R2394" s="118"/>
    </row>
    <row r="2395" spans="1:18" x14ac:dyDescent="0.2">
      <c r="A2395" s="114"/>
      <c r="B2395" s="139">
        <f t="shared" si="43"/>
        <v>371</v>
      </c>
      <c r="C2395" s="151" t="s">
        <v>7446</v>
      </c>
      <c r="D2395" s="115" t="str">
        <f>VLOOKUP(C2395,[9]Resumen!$C$1:$J$65536,8,0)</f>
        <v>1 Poste autosoportable de acero (16/850) de ángulo mayor (50°) Tipo AUS1-16</v>
      </c>
      <c r="E2395" s="140" t="s">
        <v>5072</v>
      </c>
      <c r="F2395" s="141">
        <f t="shared" si="42"/>
        <v>0</v>
      </c>
      <c r="G2395" s="142">
        <f>VLOOKUP(C2395,'[10]Estructuras de Acero y Concreto'!$C$1:$L$65536,7,0)</f>
        <v>3744.7471241915164</v>
      </c>
      <c r="H2395" s="148"/>
      <c r="I2395" s="119"/>
      <c r="J2395" s="111">
        <f>VLOOKUP(C2395,'[10]Estructuras de Acero y Concreto'!$C$1:$L$65536,10,0)</f>
        <v>941</v>
      </c>
      <c r="M2395" s="118"/>
      <c r="N2395" s="118"/>
      <c r="O2395" s="118"/>
      <c r="P2395" s="118"/>
      <c r="Q2395" s="118"/>
      <c r="R2395" s="118"/>
    </row>
    <row r="2396" spans="1:18" x14ac:dyDescent="0.2">
      <c r="A2396" s="114"/>
      <c r="B2396" s="139">
        <f t="shared" si="43"/>
        <v>372</v>
      </c>
      <c r="C2396" s="151" t="s">
        <v>7447</v>
      </c>
      <c r="D2396" s="115" t="str">
        <f>VLOOKUP(C2396,[9]Resumen!$C$1:$J$65536,8,0)</f>
        <v>1 Poste autosoportable de acero (16/1250) de retención y terminal (90°) Tipo RTUS1-16</v>
      </c>
      <c r="E2396" s="140" t="s">
        <v>5072</v>
      </c>
      <c r="F2396" s="141">
        <f t="shared" si="42"/>
        <v>0</v>
      </c>
      <c r="G2396" s="142">
        <f>VLOOKUP(C2396,'[10]Estructuras de Acero y Concreto'!$C$1:$L$65536,7,0)</f>
        <v>4811.2638396892062</v>
      </c>
      <c r="H2396" s="148"/>
      <c r="I2396" s="119"/>
      <c r="J2396" s="111">
        <f>VLOOKUP(C2396,'[10]Estructuras de Acero y Concreto'!$C$1:$L$65536,10,0)</f>
        <v>1209</v>
      </c>
      <c r="M2396" s="118"/>
      <c r="N2396" s="118"/>
      <c r="O2396" s="118"/>
      <c r="P2396" s="118"/>
      <c r="Q2396" s="118"/>
      <c r="R2396" s="118"/>
    </row>
    <row r="2397" spans="1:18" x14ac:dyDescent="0.2">
      <c r="A2397" s="114"/>
      <c r="B2397" s="139">
        <f t="shared" si="43"/>
        <v>373</v>
      </c>
      <c r="C2397" s="151" t="s">
        <v>7448</v>
      </c>
      <c r="D2397" s="115" t="str">
        <f>VLOOKUP(C2397,[9]Resumen!$C$1:$J$65536,8,0)</f>
        <v>1 Poste de concreto (16/300) de suspensión (3°) Tipo SUS1-16</v>
      </c>
      <c r="E2397" s="140" t="s">
        <v>5072</v>
      </c>
      <c r="F2397" s="141">
        <f t="shared" si="42"/>
        <v>1</v>
      </c>
      <c r="G2397" s="142">
        <f>VLOOKUP(C2397,'[10]Estructuras de Acero y Concreto'!$C$1:$L$65536,7,0)</f>
        <v>831.64277990198605</v>
      </c>
      <c r="H2397" s="148"/>
      <c r="I2397" s="119"/>
      <c r="J2397" s="111">
        <f>VLOOKUP(C2397,'[10]Estructuras de Acero y Concreto'!$C$1:$L$65536,10,0)</f>
        <v>3003</v>
      </c>
      <c r="M2397" s="118"/>
      <c r="N2397" s="118"/>
      <c r="O2397" s="118"/>
      <c r="P2397" s="118"/>
      <c r="Q2397" s="118"/>
      <c r="R2397" s="118"/>
    </row>
    <row r="2398" spans="1:18" x14ac:dyDescent="0.2">
      <c r="A2398" s="114"/>
      <c r="B2398" s="139">
        <f t="shared" si="43"/>
        <v>374</v>
      </c>
      <c r="C2398" s="151" t="s">
        <v>7449</v>
      </c>
      <c r="D2398" s="115" t="str">
        <f>VLOOKUP(C2398,[9]Resumen!$C$1:$J$65536,8,0)</f>
        <v>1 Poste autosoportable de acero (16/800) de suspensión (30°) Tipo SUS11-16</v>
      </c>
      <c r="E2398" s="140" t="s">
        <v>5072</v>
      </c>
      <c r="F2398" s="141">
        <f t="shared" si="42"/>
        <v>0</v>
      </c>
      <c r="G2398" s="142">
        <f>VLOOKUP(C2398,'[10]Estructuras de Acero y Concreto'!$C$1:$L$65536,7,0)</f>
        <v>3601.4836847963043</v>
      </c>
      <c r="H2398" s="148"/>
      <c r="I2398" s="119"/>
      <c r="J2398" s="111">
        <f>VLOOKUP(C2398,'[10]Estructuras de Acero y Concreto'!$C$1:$L$65536,10,0)</f>
        <v>905</v>
      </c>
      <c r="M2398" s="118"/>
      <c r="N2398" s="118"/>
      <c r="O2398" s="118"/>
      <c r="P2398" s="118"/>
      <c r="Q2398" s="118"/>
      <c r="R2398" s="118"/>
    </row>
    <row r="2399" spans="1:18" x14ac:dyDescent="0.2">
      <c r="A2399" s="114"/>
      <c r="B2399" s="139">
        <f t="shared" si="43"/>
        <v>375</v>
      </c>
      <c r="C2399" s="151" t="s">
        <v>7450</v>
      </c>
      <c r="D2399" s="115" t="str">
        <f>VLOOKUP(C2399,[9]Resumen!$C$1:$J$65536,8,0)</f>
        <v>1 Poste autosoportable de acero (16/1100) de ángulo mayor (50°) Tipo AUS1-16</v>
      </c>
      <c r="E2399" s="140" t="s">
        <v>5072</v>
      </c>
      <c r="F2399" s="141">
        <f t="shared" si="42"/>
        <v>0</v>
      </c>
      <c r="G2399" s="142">
        <f>VLOOKUP(C2399,'[10]Estructuras de Acero y Concreto'!$C$1:$L$65536,7,0)</f>
        <v>4429.2280013019745</v>
      </c>
      <c r="H2399" s="148"/>
      <c r="I2399" s="119"/>
      <c r="J2399" s="111">
        <f>VLOOKUP(C2399,'[10]Estructuras de Acero y Concreto'!$C$1:$L$65536,10,0)</f>
        <v>1113</v>
      </c>
      <c r="M2399" s="118"/>
      <c r="N2399" s="118"/>
      <c r="O2399" s="118"/>
      <c r="P2399" s="118"/>
      <c r="Q2399" s="118"/>
      <c r="R2399" s="118"/>
    </row>
    <row r="2400" spans="1:18" x14ac:dyDescent="0.2">
      <c r="A2400" s="114"/>
      <c r="B2400" s="139">
        <f t="shared" si="43"/>
        <v>376</v>
      </c>
      <c r="C2400" s="151" t="s">
        <v>7451</v>
      </c>
      <c r="D2400" s="115" t="str">
        <f>VLOOKUP(C2400,[9]Resumen!$C$1:$J$65536,8,0)</f>
        <v>1 Poste autosoportable de acero (16/1700) de retención y terminal (90°) Tipo RTUS1-16</v>
      </c>
      <c r="E2400" s="140" t="s">
        <v>5072</v>
      </c>
      <c r="F2400" s="141">
        <f t="shared" si="42"/>
        <v>0</v>
      </c>
      <c r="G2400" s="142">
        <f>VLOOKUP(C2400,'[10]Estructuras de Acero y Concreto'!$C$1:$L$65536,7,0)</f>
        <v>5877.7805551868969</v>
      </c>
      <c r="H2400" s="148"/>
      <c r="I2400" s="119"/>
      <c r="J2400" s="111">
        <f>VLOOKUP(C2400,'[10]Estructuras de Acero y Concreto'!$C$1:$L$65536,10,0)</f>
        <v>1477</v>
      </c>
      <c r="M2400" s="118"/>
      <c r="N2400" s="118"/>
      <c r="O2400" s="118"/>
      <c r="P2400" s="118"/>
      <c r="Q2400" s="118"/>
      <c r="R2400" s="118"/>
    </row>
    <row r="2401" spans="1:18" x14ac:dyDescent="0.2">
      <c r="A2401" s="114"/>
      <c r="B2401" s="139">
        <f t="shared" si="43"/>
        <v>377</v>
      </c>
      <c r="C2401" s="151" t="s">
        <v>7452</v>
      </c>
      <c r="D2401" s="115" t="str">
        <f>VLOOKUP(C2401,[9]Resumen!$C$1:$J$65536,8,0)</f>
        <v>1 Poste de concreto (16/300) de suspensión (3°) Tipo SUS1-16</v>
      </c>
      <c r="E2401" s="140" t="s">
        <v>5072</v>
      </c>
      <c r="F2401" s="141">
        <f t="shared" si="42"/>
        <v>1</v>
      </c>
      <c r="G2401" s="142">
        <f>VLOOKUP(C2401,'[10]Estructuras de Acero y Concreto'!$C$1:$L$65536,7,0)</f>
        <v>831.64277990198605</v>
      </c>
      <c r="H2401" s="148"/>
      <c r="I2401" s="119"/>
      <c r="J2401" s="111">
        <f>VLOOKUP(C2401,'[10]Estructuras de Acero y Concreto'!$C$1:$L$65536,10,0)</f>
        <v>3003</v>
      </c>
      <c r="M2401" s="118"/>
      <c r="N2401" s="118"/>
      <c r="O2401" s="118"/>
      <c r="P2401" s="118"/>
      <c r="Q2401" s="118"/>
      <c r="R2401" s="118"/>
    </row>
    <row r="2402" spans="1:18" x14ac:dyDescent="0.2">
      <c r="A2402" s="114"/>
      <c r="B2402" s="139">
        <f t="shared" si="43"/>
        <v>378</v>
      </c>
      <c r="C2402" s="151" t="s">
        <v>7453</v>
      </c>
      <c r="D2402" s="115" t="str">
        <f>VLOOKUP(C2402,[9]Resumen!$C$1:$J$65536,8,0)</f>
        <v>1 Poste autosoportable de acero (16/950) de suspensión (30°) Tipo SUS11-16</v>
      </c>
      <c r="E2402" s="140" t="s">
        <v>5072</v>
      </c>
      <c r="F2402" s="141">
        <f t="shared" si="42"/>
        <v>0</v>
      </c>
      <c r="G2402" s="142">
        <f>VLOOKUP(C2402,'[10]Estructuras de Acero y Concreto'!$C$1:$L$65536,7,0)</f>
        <v>4027.2944629987405</v>
      </c>
      <c r="H2402" s="148"/>
      <c r="I2402" s="119"/>
      <c r="J2402" s="111">
        <f>VLOOKUP(C2402,'[10]Estructuras de Acero y Concreto'!$C$1:$L$65536,10,0)</f>
        <v>1012</v>
      </c>
      <c r="M2402" s="118"/>
      <c r="N2402" s="118"/>
      <c r="O2402" s="118"/>
      <c r="P2402" s="118"/>
      <c r="Q2402" s="118"/>
      <c r="R2402" s="118"/>
    </row>
    <row r="2403" spans="1:18" x14ac:dyDescent="0.2">
      <c r="A2403" s="114"/>
      <c r="B2403" s="139">
        <f t="shared" si="43"/>
        <v>379</v>
      </c>
      <c r="C2403" s="151" t="s">
        <v>7454</v>
      </c>
      <c r="D2403" s="115" t="str">
        <f>VLOOKUP(C2403,[9]Resumen!$C$1:$J$65536,8,0)</f>
        <v>1 Poste autosoportable de acero (16/1350) de ángulo mayor (50°) Tipo AUS1-16</v>
      </c>
      <c r="E2403" s="140" t="s">
        <v>5072</v>
      </c>
      <c r="F2403" s="141">
        <f t="shared" si="42"/>
        <v>0</v>
      </c>
      <c r="G2403" s="142">
        <f>VLOOKUP(C2403,'[10]Estructuras de Acero y Concreto'!$C$1:$L$65536,7,0)</f>
        <v>5057.9953186476268</v>
      </c>
      <c r="H2403" s="148"/>
      <c r="I2403" s="119"/>
      <c r="J2403" s="111">
        <f>VLOOKUP(C2403,'[10]Estructuras de Acero y Concreto'!$C$1:$L$65536,10,0)</f>
        <v>1271</v>
      </c>
      <c r="M2403" s="118"/>
      <c r="N2403" s="118"/>
      <c r="O2403" s="118"/>
      <c r="P2403" s="118"/>
      <c r="Q2403" s="118"/>
      <c r="R2403" s="118"/>
    </row>
    <row r="2404" spans="1:18" x14ac:dyDescent="0.2">
      <c r="A2404" s="114"/>
      <c r="B2404" s="139">
        <f t="shared" si="43"/>
        <v>380</v>
      </c>
      <c r="C2404" s="151" t="s">
        <v>7455</v>
      </c>
      <c r="D2404" s="115" t="str">
        <f>VLOOKUP(C2404,[9]Resumen!$C$1:$J$65536,8,0)</f>
        <v>1 Poste autosoportable de acero (16/2100) de retención y terminal (90°) Tipo RTUS1-16</v>
      </c>
      <c r="E2404" s="140" t="s">
        <v>5072</v>
      </c>
      <c r="F2404" s="141">
        <f t="shared" si="42"/>
        <v>0</v>
      </c>
      <c r="G2404" s="142">
        <f>VLOOKUP(C2404,'[10]Estructuras de Acero y Concreto'!$C$1:$L$65536,7,0)</f>
        <v>6741.3407315413688</v>
      </c>
      <c r="H2404" s="148"/>
      <c r="I2404" s="119"/>
      <c r="J2404" s="111">
        <f>VLOOKUP(C2404,'[10]Estructuras de Acero y Concreto'!$C$1:$L$65536,10,0)</f>
        <v>1694</v>
      </c>
      <c r="M2404" s="118"/>
      <c r="N2404" s="118"/>
      <c r="O2404" s="118"/>
      <c r="P2404" s="118"/>
      <c r="Q2404" s="118"/>
      <c r="R2404" s="118"/>
    </row>
    <row r="2405" spans="1:18" x14ac:dyDescent="0.2">
      <c r="A2405" s="114"/>
      <c r="B2405" s="139">
        <f t="shared" si="43"/>
        <v>381</v>
      </c>
      <c r="C2405" s="151" t="s">
        <v>7456</v>
      </c>
      <c r="D2405" s="115" t="str">
        <f>VLOOKUP(C2405,[9]Resumen!$C$1:$J$65536,8,0)</f>
        <v>1 Poste de concreto (16/400) de suspensión (3°) Tipo SUS1-16</v>
      </c>
      <c r="E2405" s="140" t="s">
        <v>5072</v>
      </c>
      <c r="F2405" s="141">
        <f t="shared" si="42"/>
        <v>1</v>
      </c>
      <c r="G2405" s="142">
        <f>VLOOKUP(C2405,'[10]Estructuras de Acero y Concreto'!$C$1:$L$65536,7,0)</f>
        <v>910.09778267723516</v>
      </c>
      <c r="H2405" s="148"/>
      <c r="I2405" s="119"/>
      <c r="J2405" s="111">
        <f>VLOOKUP(C2405,'[10]Estructuras de Acero y Concreto'!$C$1:$L$65536,10,0)</f>
        <v>3080</v>
      </c>
      <c r="M2405" s="118"/>
      <c r="N2405" s="118"/>
      <c r="O2405" s="118"/>
      <c r="P2405" s="118"/>
      <c r="Q2405" s="118"/>
      <c r="R2405" s="118"/>
    </row>
    <row r="2406" spans="1:18" x14ac:dyDescent="0.2">
      <c r="A2406" s="114"/>
      <c r="B2406" s="139">
        <f t="shared" si="43"/>
        <v>382</v>
      </c>
      <c r="C2406" s="151" t="s">
        <v>7457</v>
      </c>
      <c r="D2406" s="115" t="str">
        <f>VLOOKUP(C2406,[9]Resumen!$C$1:$J$65536,8,0)</f>
        <v>1 Poste autosoportable de acero (16/1450) de suspensión (30°) Tipo SUS11-16</v>
      </c>
      <c r="E2406" s="140" t="s">
        <v>5072</v>
      </c>
      <c r="F2406" s="141">
        <f t="shared" si="42"/>
        <v>0</v>
      </c>
      <c r="G2406" s="142">
        <f>VLOOKUP(C2406,'[10]Estructuras de Acero y Concreto'!$C$1:$L$65536,7,0)</f>
        <v>5296.7677176396473</v>
      </c>
      <c r="H2406" s="148"/>
      <c r="I2406" s="119"/>
      <c r="J2406" s="111">
        <f>VLOOKUP(C2406,'[10]Estructuras de Acero y Concreto'!$C$1:$L$65536,10,0)</f>
        <v>1331</v>
      </c>
      <c r="M2406" s="118"/>
      <c r="N2406" s="118"/>
      <c r="O2406" s="118"/>
      <c r="P2406" s="118"/>
      <c r="Q2406" s="118"/>
      <c r="R2406" s="118"/>
    </row>
    <row r="2407" spans="1:18" x14ac:dyDescent="0.2">
      <c r="A2407" s="114"/>
      <c r="B2407" s="139">
        <f t="shared" si="43"/>
        <v>383</v>
      </c>
      <c r="C2407" s="151" t="s">
        <v>7458</v>
      </c>
      <c r="D2407" s="115" t="str">
        <f>VLOOKUP(C2407,[9]Resumen!$C$1:$J$65536,8,0)</f>
        <v>1 Poste autosoportable de acero (16/2100) de ángulo mayor (50°) Tipo AUS1-16</v>
      </c>
      <c r="E2407" s="140" t="s">
        <v>5072</v>
      </c>
      <c r="F2407" s="141">
        <f t="shared" si="42"/>
        <v>0</v>
      </c>
      <c r="G2407" s="142">
        <f>VLOOKUP(C2407,'[10]Estructuras de Acero y Concreto'!$C$1:$L$65536,7,0)</f>
        <v>6741.3407315413688</v>
      </c>
      <c r="H2407" s="148"/>
      <c r="I2407" s="119"/>
      <c r="J2407" s="111">
        <f>VLOOKUP(C2407,'[10]Estructuras de Acero y Concreto'!$C$1:$L$65536,10,0)</f>
        <v>1694</v>
      </c>
      <c r="M2407" s="118"/>
      <c r="N2407" s="118"/>
      <c r="O2407" s="118"/>
      <c r="P2407" s="118"/>
      <c r="Q2407" s="118"/>
      <c r="R2407" s="118"/>
    </row>
    <row r="2408" spans="1:18" x14ac:dyDescent="0.2">
      <c r="A2408" s="114"/>
      <c r="B2408" s="139">
        <f t="shared" si="43"/>
        <v>384</v>
      </c>
      <c r="C2408" s="151" t="s">
        <v>7459</v>
      </c>
      <c r="D2408" s="115" t="str">
        <f>VLOOKUP(C2408,[9]Resumen!$C$1:$J$65536,8,0)</f>
        <v>1 Poste autosoportable de acero (16/3350) de retención y terminal (90°) Tipo RTUS1-16</v>
      </c>
      <c r="E2408" s="140" t="s">
        <v>5072</v>
      </c>
      <c r="F2408" s="141">
        <f t="shared" si="42"/>
        <v>0</v>
      </c>
      <c r="G2408" s="142">
        <f>VLOOKUP(C2408,'[10]Estructuras de Acero y Concreto'!$C$1:$L$65536,7,0)</f>
        <v>9133.0442614447711</v>
      </c>
      <c r="H2408" s="148"/>
      <c r="I2408" s="119"/>
      <c r="J2408" s="111">
        <f>VLOOKUP(C2408,'[10]Estructuras de Acero y Concreto'!$C$1:$L$65536,10,0)</f>
        <v>2295</v>
      </c>
      <c r="M2408" s="118"/>
      <c r="N2408" s="118"/>
      <c r="O2408" s="118"/>
      <c r="P2408" s="118"/>
      <c r="Q2408" s="118"/>
      <c r="R2408" s="118"/>
    </row>
    <row r="2409" spans="1:18" x14ac:dyDescent="0.2">
      <c r="A2409" s="114"/>
      <c r="B2409" s="139">
        <f t="shared" si="43"/>
        <v>385</v>
      </c>
      <c r="C2409" s="151" t="s">
        <v>7460</v>
      </c>
      <c r="D2409" s="115" t="str">
        <f>VLOOKUP(C2409,[9]Resumen!$C$1:$J$65536,8,0)</f>
        <v>1 Poste de concreto (16/500) de suspensión (3°) Tipo SUS1-16</v>
      </c>
      <c r="E2409" s="140" t="s">
        <v>5072</v>
      </c>
      <c r="F2409" s="141">
        <f t="shared" ref="F2409:F2472" si="44">IF(MID(C2409,1,2)="EA",0,1)</f>
        <v>1</v>
      </c>
      <c r="G2409" s="142">
        <f>VLOOKUP(C2409,'[10]Estructuras de Acero y Concreto'!$C$1:$L$65536,7,0)</f>
        <v>988.55278545248427</v>
      </c>
      <c r="H2409" s="148"/>
      <c r="I2409" s="119"/>
      <c r="J2409" s="111">
        <f>VLOOKUP(C2409,'[10]Estructuras de Acero y Concreto'!$C$1:$L$65536,10,0)</f>
        <v>3157</v>
      </c>
      <c r="M2409" s="118"/>
      <c r="N2409" s="118"/>
      <c r="O2409" s="118"/>
      <c r="P2409" s="118"/>
      <c r="Q2409" s="118"/>
      <c r="R2409" s="118"/>
    </row>
    <row r="2410" spans="1:18" x14ac:dyDescent="0.2">
      <c r="A2410" s="114"/>
      <c r="B2410" s="139">
        <f t="shared" si="43"/>
        <v>386</v>
      </c>
      <c r="C2410" s="151" t="s">
        <v>7461</v>
      </c>
      <c r="D2410" s="115" t="str">
        <f>VLOOKUP(C2410,[9]Resumen!$C$1:$J$65536,8,0)</f>
        <v>1 Poste autosoportable de acero (16/1750) de suspensión (30°) Tipo SUS11-16</v>
      </c>
      <c r="E2410" s="140" t="s">
        <v>5072</v>
      </c>
      <c r="F2410" s="141">
        <f t="shared" si="44"/>
        <v>0</v>
      </c>
      <c r="G2410" s="142">
        <f>VLOOKUP(C2410,'[10]Estructuras de Acero y Concreto'!$C$1:$L$65536,7,0)</f>
        <v>5989.2076747165056</v>
      </c>
      <c r="H2410" s="148"/>
      <c r="I2410" s="119"/>
      <c r="J2410" s="111">
        <f>VLOOKUP(C2410,'[10]Estructuras de Acero y Concreto'!$C$1:$L$65536,10,0)</f>
        <v>1505</v>
      </c>
      <c r="M2410" s="118"/>
      <c r="N2410" s="118"/>
      <c r="O2410" s="118"/>
      <c r="P2410" s="118"/>
      <c r="Q2410" s="118"/>
      <c r="R2410" s="118"/>
    </row>
    <row r="2411" spans="1:18" x14ac:dyDescent="0.2">
      <c r="A2411" s="114"/>
      <c r="B2411" s="139">
        <f t="shared" ref="B2411:B2474" si="45">1+B2410</f>
        <v>387</v>
      </c>
      <c r="C2411" s="151" t="s">
        <v>7462</v>
      </c>
      <c r="D2411" s="115" t="str">
        <f>VLOOKUP(C2411,[9]Resumen!$C$1:$J$65536,8,0)</f>
        <v>1 Poste autosoportable de acero (16/2550) de ángulo mayor (50°) Tipo AUS1-16</v>
      </c>
      <c r="E2411" s="140" t="s">
        <v>5072</v>
      </c>
      <c r="F2411" s="141">
        <f t="shared" si="44"/>
        <v>0</v>
      </c>
      <c r="G2411" s="142">
        <f>VLOOKUP(C2411,'[10]Estructuras de Acero y Concreto'!$C$1:$L$65536,7,0)</f>
        <v>7648.6758477110461</v>
      </c>
      <c r="H2411" s="148"/>
      <c r="I2411" s="119"/>
      <c r="J2411" s="111">
        <f>VLOOKUP(C2411,'[10]Estructuras de Acero y Concreto'!$C$1:$L$65536,10,0)</f>
        <v>1922</v>
      </c>
      <c r="M2411" s="118"/>
      <c r="N2411" s="118"/>
      <c r="O2411" s="118"/>
      <c r="P2411" s="118"/>
      <c r="Q2411" s="118"/>
      <c r="R2411" s="118"/>
    </row>
    <row r="2412" spans="1:18" x14ac:dyDescent="0.2">
      <c r="A2412" s="114"/>
      <c r="B2412" s="139">
        <f t="shared" si="45"/>
        <v>388</v>
      </c>
      <c r="C2412" s="151" t="s">
        <v>7463</v>
      </c>
      <c r="D2412" s="115" t="str">
        <f>VLOOKUP(C2412,[9]Resumen!$C$1:$J$65536,8,0)</f>
        <v>1 Poste autosoportable de acero (16/4100) de retención y terminal (90°) Tipo RTUS1-16</v>
      </c>
      <c r="E2412" s="140" t="s">
        <v>5072</v>
      </c>
      <c r="F2412" s="141">
        <f t="shared" si="44"/>
        <v>0</v>
      </c>
      <c r="G2412" s="142">
        <f>VLOOKUP(C2412,'[10]Estructuras de Acero y Concreto'!$C$1:$L$65536,7,0)</f>
        <v>10414.45613603528</v>
      </c>
      <c r="H2412" s="148"/>
      <c r="I2412" s="119"/>
      <c r="J2412" s="111">
        <f>VLOOKUP(C2412,'[10]Estructuras de Acero y Concreto'!$C$1:$L$65536,10,0)</f>
        <v>2617</v>
      </c>
      <c r="M2412" s="118"/>
      <c r="N2412" s="118"/>
      <c r="O2412" s="118"/>
      <c r="P2412" s="118"/>
      <c r="Q2412" s="118"/>
      <c r="R2412" s="118"/>
    </row>
    <row r="2413" spans="1:18" x14ac:dyDescent="0.2">
      <c r="A2413" s="114"/>
      <c r="B2413" s="139">
        <f t="shared" si="45"/>
        <v>389</v>
      </c>
      <c r="C2413" s="151" t="s">
        <v>7464</v>
      </c>
      <c r="D2413" s="115" t="str">
        <f>VLOOKUP(C2413,[9]Resumen!$C$1:$J$65536,8,0)</f>
        <v>1 Poste de concreto (16/400) de suspensión (3°) Tipo SUS2-16</v>
      </c>
      <c r="E2413" s="140" t="s">
        <v>5072</v>
      </c>
      <c r="F2413" s="141">
        <f t="shared" si="44"/>
        <v>1</v>
      </c>
      <c r="G2413" s="142">
        <f>VLOOKUP(C2413,'[10]Estructuras de Acero y Concreto'!$C$1:$L$65536,7,0)</f>
        <v>910.09778267723516</v>
      </c>
      <c r="H2413" s="148"/>
      <c r="I2413" s="119"/>
      <c r="J2413" s="111">
        <f>VLOOKUP(C2413,'[10]Estructuras de Acero y Concreto'!$C$1:$L$65536,10,0)</f>
        <v>3080</v>
      </c>
      <c r="M2413" s="118"/>
      <c r="N2413" s="118"/>
      <c r="O2413" s="118"/>
      <c r="P2413" s="118"/>
      <c r="Q2413" s="118"/>
      <c r="R2413" s="118"/>
    </row>
    <row r="2414" spans="1:18" x14ac:dyDescent="0.2">
      <c r="A2414" s="114"/>
      <c r="B2414" s="139">
        <f t="shared" si="45"/>
        <v>390</v>
      </c>
      <c r="C2414" s="151" t="s">
        <v>7465</v>
      </c>
      <c r="D2414" s="115" t="str">
        <f>VLOOKUP(C2414,[9]Resumen!$C$1:$J$65536,8,0)</f>
        <v>2 Postes autosoportables de acero (16/600) de suspensión (30°) Tipo SUS21-16</v>
      </c>
      <c r="E2414" s="140" t="s">
        <v>5072</v>
      </c>
      <c r="F2414" s="141">
        <f t="shared" si="44"/>
        <v>0</v>
      </c>
      <c r="G2414" s="142">
        <f>VLOOKUP(C2414,'[10]Estructuras de Acero y Concreto'!$C$1:$L$65536,7,0)</f>
        <v>5969.3099748005043</v>
      </c>
      <c r="H2414" s="148"/>
      <c r="I2414" s="119"/>
      <c r="J2414" s="111">
        <f>VLOOKUP(C2414,'[10]Estructuras de Acero y Concreto'!$C$1:$L$65536,10,0)</f>
        <v>1500</v>
      </c>
      <c r="M2414" s="118"/>
      <c r="N2414" s="118"/>
      <c r="O2414" s="118"/>
      <c r="P2414" s="118"/>
      <c r="Q2414" s="118"/>
      <c r="R2414" s="118"/>
    </row>
    <row r="2415" spans="1:18" x14ac:dyDescent="0.2">
      <c r="A2415" s="114"/>
      <c r="B2415" s="139">
        <f t="shared" si="45"/>
        <v>391</v>
      </c>
      <c r="C2415" s="151" t="s">
        <v>7466</v>
      </c>
      <c r="D2415" s="115" t="str">
        <f>VLOOKUP(C2415,[9]Resumen!$C$1:$J$65536,8,0)</f>
        <v>2 Postes autosoportables de acero (16/850) de ángulo mayor (50°) Tipo AUS2-16</v>
      </c>
      <c r="E2415" s="140" t="s">
        <v>5072</v>
      </c>
      <c r="F2415" s="141">
        <f t="shared" si="44"/>
        <v>0</v>
      </c>
      <c r="G2415" s="142">
        <f>VLOOKUP(C2415,'[10]Estructuras de Acero y Concreto'!$C$1:$L$65536,7,0)</f>
        <v>7489.4942483830328</v>
      </c>
      <c r="H2415" s="148"/>
      <c r="I2415" s="119"/>
      <c r="J2415" s="111">
        <f>VLOOKUP(C2415,'[10]Estructuras de Acero y Concreto'!$C$1:$L$65536,10,0)</f>
        <v>1882</v>
      </c>
      <c r="M2415" s="118"/>
      <c r="N2415" s="118"/>
      <c r="O2415" s="118"/>
      <c r="P2415" s="118"/>
      <c r="Q2415" s="118"/>
      <c r="R2415" s="118"/>
    </row>
    <row r="2416" spans="1:18" x14ac:dyDescent="0.2">
      <c r="A2416" s="114"/>
      <c r="B2416" s="139">
        <f t="shared" si="45"/>
        <v>392</v>
      </c>
      <c r="C2416" s="151" t="s">
        <v>7467</v>
      </c>
      <c r="D2416" s="115" t="str">
        <f>VLOOKUP(C2416,[9]Resumen!$C$1:$J$65536,8,0)</f>
        <v>2 Postes autosoportables de acero (16/1250) de retención y terminal (90°) Tipo RTUS2-16</v>
      </c>
      <c r="E2416" s="140" t="s">
        <v>5072</v>
      </c>
      <c r="F2416" s="141">
        <f t="shared" si="44"/>
        <v>0</v>
      </c>
      <c r="G2416" s="142">
        <f>VLOOKUP(C2416,'[10]Estructuras de Acero y Concreto'!$C$1:$L$65536,7,0)</f>
        <v>9622.5276793784124</v>
      </c>
      <c r="H2416" s="148"/>
      <c r="I2416" s="119"/>
      <c r="J2416" s="111">
        <f>VLOOKUP(C2416,'[10]Estructuras de Acero y Concreto'!$C$1:$L$65536,10,0)</f>
        <v>2418</v>
      </c>
      <c r="M2416" s="118"/>
      <c r="N2416" s="118"/>
      <c r="O2416" s="118"/>
      <c r="P2416" s="118"/>
      <c r="Q2416" s="118"/>
      <c r="R2416" s="118"/>
    </row>
    <row r="2417" spans="1:18" x14ac:dyDescent="0.2">
      <c r="A2417" s="114"/>
      <c r="B2417" s="139">
        <f t="shared" si="45"/>
        <v>393</v>
      </c>
      <c r="C2417" s="151" t="s">
        <v>7468</v>
      </c>
      <c r="D2417" s="115" t="str">
        <f>VLOOKUP(C2417,[9]Resumen!$C$1:$J$65536,8,0)</f>
        <v>1 Poste de concreto (16/500) de suspensión (3°) Tipo SUS2-16</v>
      </c>
      <c r="E2417" s="140" t="s">
        <v>5072</v>
      </c>
      <c r="F2417" s="141">
        <f t="shared" si="44"/>
        <v>1</v>
      </c>
      <c r="G2417" s="142">
        <f>VLOOKUP(C2417,'[10]Estructuras de Acero y Concreto'!$C$1:$L$65536,7,0)</f>
        <v>988.55278545248427</v>
      </c>
      <c r="H2417" s="148"/>
      <c r="I2417" s="119"/>
      <c r="J2417" s="111">
        <f>VLOOKUP(C2417,'[10]Estructuras de Acero y Concreto'!$C$1:$L$65536,10,0)</f>
        <v>3157</v>
      </c>
      <c r="M2417" s="118"/>
      <c r="N2417" s="118"/>
      <c r="O2417" s="118"/>
      <c r="P2417" s="118"/>
      <c r="Q2417" s="118"/>
      <c r="R2417" s="118"/>
    </row>
    <row r="2418" spans="1:18" x14ac:dyDescent="0.2">
      <c r="A2418" s="114"/>
      <c r="B2418" s="139">
        <f t="shared" si="45"/>
        <v>394</v>
      </c>
      <c r="C2418" s="151" t="s">
        <v>7469</v>
      </c>
      <c r="D2418" s="115" t="str">
        <f>VLOOKUP(C2418,[9]Resumen!$C$1:$J$65536,8,0)</f>
        <v>2 Postes autosoportables de acero (16/750) de suspensión (30°) Tipo SUS21-16</v>
      </c>
      <c r="E2418" s="140" t="s">
        <v>5072</v>
      </c>
      <c r="F2418" s="141">
        <f t="shared" si="44"/>
        <v>0</v>
      </c>
      <c r="G2418" s="142">
        <f>VLOOKUP(C2418,'[10]Estructuras de Acero y Concreto'!$C$1:$L$65536,7,0)</f>
        <v>6900.522330869383</v>
      </c>
      <c r="H2418" s="148"/>
      <c r="I2418" s="119"/>
      <c r="J2418" s="111">
        <f>VLOOKUP(C2418,'[10]Estructuras de Acero y Concreto'!$C$1:$L$65536,10,0)</f>
        <v>1734</v>
      </c>
      <c r="M2418" s="118"/>
      <c r="N2418" s="118"/>
      <c r="O2418" s="118"/>
      <c r="P2418" s="118"/>
      <c r="Q2418" s="118"/>
      <c r="R2418" s="118"/>
    </row>
    <row r="2419" spans="1:18" x14ac:dyDescent="0.2">
      <c r="A2419" s="114"/>
      <c r="B2419" s="139">
        <f t="shared" si="45"/>
        <v>395</v>
      </c>
      <c r="C2419" s="151" t="s">
        <v>7470</v>
      </c>
      <c r="D2419" s="115" t="str">
        <f>VLOOKUP(C2419,[9]Resumen!$C$1:$J$65536,8,0)</f>
        <v>2 Postes autosoportables de acero (16/1100) de ángulo mayor (50°) Tipo AUS2-16</v>
      </c>
      <c r="E2419" s="140" t="s">
        <v>5072</v>
      </c>
      <c r="F2419" s="141">
        <f t="shared" si="44"/>
        <v>0</v>
      </c>
      <c r="G2419" s="142">
        <f>VLOOKUP(C2419,'[10]Estructuras de Acero y Concreto'!$C$1:$L$65536,7,0)</f>
        <v>8858.4560026039489</v>
      </c>
      <c r="H2419" s="148"/>
      <c r="I2419" s="119"/>
      <c r="J2419" s="111">
        <f>VLOOKUP(C2419,'[10]Estructuras de Acero y Concreto'!$C$1:$L$65536,10,0)</f>
        <v>2226</v>
      </c>
      <c r="M2419" s="118"/>
      <c r="N2419" s="118"/>
      <c r="O2419" s="118"/>
      <c r="P2419" s="118"/>
      <c r="Q2419" s="118"/>
      <c r="R2419" s="118"/>
    </row>
    <row r="2420" spans="1:18" x14ac:dyDescent="0.2">
      <c r="A2420" s="114"/>
      <c r="B2420" s="139">
        <f t="shared" si="45"/>
        <v>396</v>
      </c>
      <c r="C2420" s="151" t="s">
        <v>7471</v>
      </c>
      <c r="D2420" s="115" t="str">
        <f>VLOOKUP(C2420,[9]Resumen!$C$1:$J$65536,8,0)</f>
        <v>2 Postes autosoportables de acero (16/1700) de retención y terminal (90°) Tipo RTUS2-16</v>
      </c>
      <c r="E2420" s="140" t="s">
        <v>5072</v>
      </c>
      <c r="F2420" s="141">
        <f t="shared" si="44"/>
        <v>0</v>
      </c>
      <c r="G2420" s="142">
        <f>VLOOKUP(C2420,'[10]Estructuras de Acero y Concreto'!$C$1:$L$65536,7,0)</f>
        <v>11755.561110373794</v>
      </c>
      <c r="H2420" s="148"/>
      <c r="I2420" s="119"/>
      <c r="J2420" s="111">
        <f>VLOOKUP(C2420,'[10]Estructuras de Acero y Concreto'!$C$1:$L$65536,10,0)</f>
        <v>2954</v>
      </c>
      <c r="M2420" s="118"/>
      <c r="N2420" s="118"/>
      <c r="O2420" s="118"/>
      <c r="P2420" s="118"/>
      <c r="Q2420" s="118"/>
      <c r="R2420" s="118"/>
    </row>
    <row r="2421" spans="1:18" x14ac:dyDescent="0.2">
      <c r="A2421" s="114"/>
      <c r="B2421" s="139">
        <f t="shared" si="45"/>
        <v>397</v>
      </c>
      <c r="C2421" s="151" t="s">
        <v>7472</v>
      </c>
      <c r="D2421" s="115" t="str">
        <f>VLOOKUP(C2421,[9]Resumen!$C$1:$J$65536,8,0)</f>
        <v>1 Poste de concreto (16/500) de suspensión (3°) Tipo SUS2-16</v>
      </c>
      <c r="E2421" s="140" t="s">
        <v>5072</v>
      </c>
      <c r="F2421" s="141">
        <f t="shared" si="44"/>
        <v>1</v>
      </c>
      <c r="G2421" s="142">
        <f>VLOOKUP(C2421,'[10]Estructuras de Acero y Concreto'!$C$1:$L$65536,7,0)</f>
        <v>988.55278545248427</v>
      </c>
      <c r="H2421" s="148"/>
      <c r="I2421" s="119"/>
      <c r="J2421" s="111">
        <f>VLOOKUP(C2421,'[10]Estructuras de Acero y Concreto'!$C$1:$L$65536,10,0)</f>
        <v>3157</v>
      </c>
      <c r="M2421" s="118"/>
      <c r="N2421" s="118"/>
      <c r="O2421" s="118"/>
      <c r="P2421" s="118"/>
      <c r="Q2421" s="118"/>
      <c r="R2421" s="118"/>
    </row>
    <row r="2422" spans="1:18" x14ac:dyDescent="0.2">
      <c r="A2422" s="114"/>
      <c r="B2422" s="139">
        <f t="shared" si="45"/>
        <v>398</v>
      </c>
      <c r="C2422" s="151" t="s">
        <v>7473</v>
      </c>
      <c r="D2422" s="115" t="str">
        <f>VLOOKUP(C2422,[9]Resumen!$C$1:$J$65536,8,0)</f>
        <v>2 Postes autosoportables de acero (16/900) de suspensión (30°) Tipo SUS21-16</v>
      </c>
      <c r="E2422" s="140" t="s">
        <v>5072</v>
      </c>
      <c r="F2422" s="141">
        <f t="shared" si="44"/>
        <v>0</v>
      </c>
      <c r="G2422" s="142">
        <f>VLOOKUP(C2422,'[10]Estructuras de Acero y Concreto'!$C$1:$L$65536,7,0)</f>
        <v>7776.021127173457</v>
      </c>
      <c r="H2422" s="148"/>
      <c r="I2422" s="119"/>
      <c r="J2422" s="111">
        <f>VLOOKUP(C2422,'[10]Estructuras de Acero y Concreto'!$C$1:$L$65536,10,0)</f>
        <v>1954</v>
      </c>
      <c r="M2422" s="118"/>
      <c r="N2422" s="118"/>
      <c r="O2422" s="118"/>
      <c r="P2422" s="118"/>
      <c r="Q2422" s="118"/>
      <c r="R2422" s="118"/>
    </row>
    <row r="2423" spans="1:18" x14ac:dyDescent="0.2">
      <c r="A2423" s="114"/>
      <c r="B2423" s="139">
        <f t="shared" si="45"/>
        <v>399</v>
      </c>
      <c r="C2423" s="151" t="s">
        <v>7474</v>
      </c>
      <c r="D2423" s="115" t="str">
        <f>VLOOKUP(C2423,[9]Resumen!$C$1:$J$65536,8,0)</f>
        <v>2 Postes autosoportables de acero (16/1350) de ángulo mayor (50°) Tipo AUS2-16</v>
      </c>
      <c r="E2423" s="140" t="s">
        <v>5072</v>
      </c>
      <c r="F2423" s="141">
        <f t="shared" si="44"/>
        <v>0</v>
      </c>
      <c r="G2423" s="142">
        <f>VLOOKUP(C2423,'[10]Estructuras de Acero y Concreto'!$C$1:$L$65536,7,0)</f>
        <v>10115.990637295254</v>
      </c>
      <c r="H2423" s="148"/>
      <c r="I2423" s="119"/>
      <c r="J2423" s="111">
        <f>VLOOKUP(C2423,'[10]Estructuras de Acero y Concreto'!$C$1:$L$65536,10,0)</f>
        <v>2542</v>
      </c>
      <c r="M2423" s="118"/>
      <c r="N2423" s="118"/>
      <c r="O2423" s="118"/>
      <c r="P2423" s="118"/>
      <c r="Q2423" s="118"/>
      <c r="R2423" s="118"/>
    </row>
    <row r="2424" spans="1:18" x14ac:dyDescent="0.2">
      <c r="A2424" s="114"/>
      <c r="B2424" s="139">
        <f t="shared" si="45"/>
        <v>400</v>
      </c>
      <c r="C2424" s="151" t="s">
        <v>7475</v>
      </c>
      <c r="D2424" s="115" t="str">
        <f>VLOOKUP(C2424,[9]Resumen!$C$1:$J$65536,8,0)</f>
        <v>2 Postes autosoportables de acero (16/2100) de retención y terminal (90°) Tipo RTUS2-16</v>
      </c>
      <c r="E2424" s="140" t="s">
        <v>5072</v>
      </c>
      <c r="F2424" s="141">
        <f t="shared" si="44"/>
        <v>0</v>
      </c>
      <c r="G2424" s="142">
        <f>VLOOKUP(C2424,'[10]Estructuras de Acero y Concreto'!$C$1:$L$65536,7,0)</f>
        <v>13482.681463082738</v>
      </c>
      <c r="H2424" s="148"/>
      <c r="I2424" s="119"/>
      <c r="J2424" s="111">
        <f>VLOOKUP(C2424,'[10]Estructuras de Acero y Concreto'!$C$1:$L$65536,10,0)</f>
        <v>3388</v>
      </c>
      <c r="M2424" s="118"/>
      <c r="N2424" s="118"/>
      <c r="O2424" s="118"/>
      <c r="P2424" s="118"/>
      <c r="Q2424" s="118"/>
      <c r="R2424" s="118"/>
    </row>
    <row r="2425" spans="1:18" x14ac:dyDescent="0.2">
      <c r="A2425" s="114"/>
      <c r="B2425" s="139">
        <f t="shared" si="45"/>
        <v>401</v>
      </c>
      <c r="C2425" s="151" t="s">
        <v>7476</v>
      </c>
      <c r="D2425" s="115" t="str">
        <f>VLOOKUP(C2425,[9]Resumen!$C$1:$J$65536,8,0)</f>
        <v>1 Poste de concreto (16/700) de suspensión (3°) Tipo SUS2-16</v>
      </c>
      <c r="E2425" s="140" t="s">
        <v>5072</v>
      </c>
      <c r="F2425" s="141">
        <f t="shared" si="44"/>
        <v>1</v>
      </c>
      <c r="G2425" s="142">
        <f>VLOOKUP(C2425,'[10]Estructuras de Acero y Concreto'!$C$1:$L$65536,7,0)</f>
        <v>1145.4627910029819</v>
      </c>
      <c r="H2425" s="148"/>
      <c r="I2425" s="119"/>
      <c r="J2425" s="111">
        <f>VLOOKUP(C2425,'[10]Estructuras de Acero y Concreto'!$C$1:$L$65536,10,0)</f>
        <v>3311</v>
      </c>
      <c r="M2425" s="118"/>
      <c r="N2425" s="118"/>
      <c r="O2425" s="118"/>
      <c r="P2425" s="118"/>
      <c r="Q2425" s="118"/>
      <c r="R2425" s="118"/>
    </row>
    <row r="2426" spans="1:18" x14ac:dyDescent="0.2">
      <c r="A2426" s="114"/>
      <c r="B2426" s="139">
        <f t="shared" si="45"/>
        <v>402</v>
      </c>
      <c r="C2426" s="151" t="s">
        <v>7477</v>
      </c>
      <c r="D2426" s="115" t="str">
        <f>VLOOKUP(C2426,[9]Resumen!$C$1:$J$65536,8,0)</f>
        <v>2 Postes autosoportables de acero (16/1400) de suspensión (30°) Tipo SUS21-16</v>
      </c>
      <c r="E2426" s="140" t="s">
        <v>5072</v>
      </c>
      <c r="F2426" s="141">
        <f t="shared" si="44"/>
        <v>0</v>
      </c>
      <c r="G2426" s="142">
        <f>VLOOKUP(C2426,'[10]Estructuras de Acero y Concreto'!$C$1:$L$65536,7,0)</f>
        <v>10354.763036287273</v>
      </c>
      <c r="H2426" s="148"/>
      <c r="I2426" s="119"/>
      <c r="J2426" s="111">
        <f>VLOOKUP(C2426,'[10]Estructuras de Acero y Concreto'!$C$1:$L$65536,10,0)</f>
        <v>2602</v>
      </c>
      <c r="M2426" s="118"/>
      <c r="N2426" s="118"/>
      <c r="O2426" s="118"/>
      <c r="P2426" s="118"/>
      <c r="Q2426" s="118"/>
      <c r="R2426" s="118"/>
    </row>
    <row r="2427" spans="1:18" x14ac:dyDescent="0.2">
      <c r="A2427" s="114"/>
      <c r="B2427" s="139">
        <f t="shared" si="45"/>
        <v>403</v>
      </c>
      <c r="C2427" s="151" t="s">
        <v>7478</v>
      </c>
      <c r="D2427" s="115" t="str">
        <f>VLOOKUP(C2427,[9]Resumen!$C$1:$J$65536,8,0)</f>
        <v>2 Postes autosoportables de acero (16/2100) de ángulo mayor (50°) Tipo AUS2-16</v>
      </c>
      <c r="E2427" s="140" t="s">
        <v>5072</v>
      </c>
      <c r="F2427" s="141">
        <f t="shared" si="44"/>
        <v>0</v>
      </c>
      <c r="G2427" s="142">
        <f>VLOOKUP(C2427,'[10]Estructuras de Acero y Concreto'!$C$1:$L$65536,7,0)</f>
        <v>13482.681463082738</v>
      </c>
      <c r="H2427" s="148"/>
      <c r="I2427" s="119"/>
      <c r="J2427" s="111">
        <f>VLOOKUP(C2427,'[10]Estructuras de Acero y Concreto'!$C$1:$L$65536,10,0)</f>
        <v>3388</v>
      </c>
      <c r="M2427" s="118"/>
      <c r="N2427" s="118"/>
      <c r="O2427" s="118"/>
      <c r="P2427" s="118"/>
      <c r="Q2427" s="118"/>
      <c r="R2427" s="118"/>
    </row>
    <row r="2428" spans="1:18" x14ac:dyDescent="0.2">
      <c r="A2428" s="114"/>
      <c r="B2428" s="139">
        <f t="shared" si="45"/>
        <v>404</v>
      </c>
      <c r="C2428" s="151" t="s">
        <v>7479</v>
      </c>
      <c r="D2428" s="115" t="str">
        <f>VLOOKUP(C2428,[9]Resumen!$C$1:$J$65536,8,0)</f>
        <v>2 Postes autosoportables de acero (16/3350) de retención y terminal (90°) Tipo RTUS2-16</v>
      </c>
      <c r="E2428" s="140" t="s">
        <v>5072</v>
      </c>
      <c r="F2428" s="141">
        <f t="shared" si="44"/>
        <v>0</v>
      </c>
      <c r="G2428" s="142">
        <f>VLOOKUP(C2428,'[10]Estructuras de Acero y Concreto'!$C$1:$L$65536,7,0)</f>
        <v>18266.088522889542</v>
      </c>
      <c r="H2428" s="148"/>
      <c r="I2428" s="119"/>
      <c r="J2428" s="111">
        <f>VLOOKUP(C2428,'[10]Estructuras de Acero y Concreto'!$C$1:$L$65536,10,0)</f>
        <v>4590</v>
      </c>
      <c r="M2428" s="118"/>
      <c r="N2428" s="118"/>
      <c r="O2428" s="118"/>
      <c r="P2428" s="118"/>
      <c r="Q2428" s="118"/>
      <c r="R2428" s="118"/>
    </row>
    <row r="2429" spans="1:18" x14ac:dyDescent="0.2">
      <c r="A2429" s="114"/>
      <c r="B2429" s="139">
        <f t="shared" si="45"/>
        <v>405</v>
      </c>
      <c r="C2429" s="151" t="s">
        <v>7480</v>
      </c>
      <c r="D2429" s="115" t="str">
        <f>VLOOKUP(C2429,[9]Resumen!$C$1:$J$65536,8,0)</f>
        <v>1 Poste de concreto (16/800) de suspensión (3°) Tipo SUS2-16</v>
      </c>
      <c r="E2429" s="140" t="s">
        <v>5072</v>
      </c>
      <c r="F2429" s="141">
        <f t="shared" si="44"/>
        <v>1</v>
      </c>
      <c r="G2429" s="142">
        <f>VLOOKUP(C2429,'[10]Estructuras de Acero y Concreto'!$C$1:$L$65536,7,0)</f>
        <v>1223.917793778231</v>
      </c>
      <c r="H2429" s="148"/>
      <c r="I2429" s="119"/>
      <c r="J2429" s="111">
        <f>VLOOKUP(C2429,'[10]Estructuras de Acero y Concreto'!$C$1:$L$65536,10,0)</f>
        <v>3388</v>
      </c>
      <c r="M2429" s="118"/>
      <c r="N2429" s="118"/>
      <c r="O2429" s="118"/>
      <c r="P2429" s="118"/>
      <c r="Q2429" s="118"/>
      <c r="R2429" s="118"/>
    </row>
    <row r="2430" spans="1:18" x14ac:dyDescent="0.2">
      <c r="A2430" s="114"/>
      <c r="B2430" s="139">
        <f t="shared" si="45"/>
        <v>406</v>
      </c>
      <c r="C2430" s="151" t="s">
        <v>7481</v>
      </c>
      <c r="D2430" s="115" t="str">
        <f>VLOOKUP(C2430,[9]Resumen!$C$1:$J$65536,8,0)</f>
        <v>2 Postes autosoportables de acero (16/1650) de suspensión (30°) Tipo SUS21-16</v>
      </c>
      <c r="E2430" s="140" t="s">
        <v>5072</v>
      </c>
      <c r="F2430" s="141">
        <f t="shared" si="44"/>
        <v>0</v>
      </c>
      <c r="G2430" s="142">
        <f>VLOOKUP(C2430,'[10]Estructuras de Acero y Concreto'!$C$1:$L$65536,7,0)</f>
        <v>11524.747791348173</v>
      </c>
      <c r="H2430" s="148"/>
      <c r="I2430" s="119"/>
      <c r="J2430" s="111">
        <f>VLOOKUP(C2430,'[10]Estructuras de Acero y Concreto'!$C$1:$L$65536,10,0)</f>
        <v>2896</v>
      </c>
      <c r="M2430" s="118"/>
      <c r="N2430" s="118"/>
      <c r="O2430" s="118"/>
      <c r="P2430" s="118"/>
      <c r="Q2430" s="118"/>
      <c r="R2430" s="118"/>
    </row>
    <row r="2431" spans="1:18" x14ac:dyDescent="0.2">
      <c r="A2431" s="114"/>
      <c r="B2431" s="139">
        <f t="shared" si="45"/>
        <v>407</v>
      </c>
      <c r="C2431" s="151" t="s">
        <v>7482</v>
      </c>
      <c r="D2431" s="115" t="str">
        <f>VLOOKUP(C2431,[9]Resumen!$C$1:$J$65536,8,0)</f>
        <v>2 Postes autosoportables de acero (16/2550) de ángulo mayor (50°) Tipo AUS2-16</v>
      </c>
      <c r="E2431" s="140" t="s">
        <v>5072</v>
      </c>
      <c r="F2431" s="141">
        <f t="shared" si="44"/>
        <v>0</v>
      </c>
      <c r="G2431" s="142">
        <f>VLOOKUP(C2431,'[10]Estructuras de Acero y Concreto'!$C$1:$L$65536,7,0)</f>
        <v>15297.351695422092</v>
      </c>
      <c r="H2431" s="148"/>
      <c r="I2431" s="119"/>
      <c r="J2431" s="111">
        <f>VLOOKUP(C2431,'[10]Estructuras de Acero y Concreto'!$C$1:$L$65536,10,0)</f>
        <v>3844</v>
      </c>
      <c r="M2431" s="118"/>
      <c r="N2431" s="118"/>
      <c r="O2431" s="118"/>
      <c r="P2431" s="118"/>
      <c r="Q2431" s="118"/>
      <c r="R2431" s="118"/>
    </row>
    <row r="2432" spans="1:18" x14ac:dyDescent="0.2">
      <c r="A2432" s="114"/>
      <c r="B2432" s="139">
        <f t="shared" si="45"/>
        <v>408</v>
      </c>
      <c r="C2432" s="151" t="s">
        <v>7483</v>
      </c>
      <c r="D2432" s="115" t="str">
        <f>VLOOKUP(C2432,[9]Resumen!$C$1:$J$65536,8,0)</f>
        <v>2 Postes autosoportables de acero (16/4100) de retención y terminal (90°) Tipo RTUS2-16</v>
      </c>
      <c r="E2432" s="140" t="s">
        <v>5072</v>
      </c>
      <c r="F2432" s="141">
        <f t="shared" si="44"/>
        <v>0</v>
      </c>
      <c r="G2432" s="142">
        <f>VLOOKUP(C2432,'[10]Estructuras de Acero y Concreto'!$C$1:$L$65536,7,0)</f>
        <v>20828.91227207056</v>
      </c>
      <c r="H2432" s="148"/>
      <c r="I2432" s="119"/>
      <c r="J2432" s="111">
        <f>VLOOKUP(C2432,'[10]Estructuras de Acero y Concreto'!$C$1:$L$65536,10,0)</f>
        <v>5234</v>
      </c>
      <c r="M2432" s="118"/>
      <c r="N2432" s="118"/>
      <c r="O2432" s="118"/>
      <c r="P2432" s="118"/>
      <c r="Q2432" s="118"/>
      <c r="R2432" s="118"/>
    </row>
    <row r="2433" spans="1:18" x14ac:dyDescent="0.2">
      <c r="A2433" s="114"/>
      <c r="B2433" s="139">
        <f t="shared" si="45"/>
        <v>409</v>
      </c>
      <c r="C2433" s="115" t="s">
        <v>7484</v>
      </c>
      <c r="D2433" s="115" t="str">
        <f>VLOOKUP(C2433,[9]Resumen!$C$1:$J$65536,8,0)</f>
        <v>1 Poste de concreto (25/600) de suspensión (2°) Tipo SU1-25</v>
      </c>
      <c r="E2433" s="140" t="s">
        <v>5072</v>
      </c>
      <c r="F2433" s="141">
        <f t="shared" si="44"/>
        <v>1</v>
      </c>
      <c r="G2433" s="142">
        <f>VLOOKUP(C2433,'[10]Estructuras de Acero y Concreto'!$C$1:$L$65536,7,0)</f>
        <v>3891.3878881366968</v>
      </c>
      <c r="H2433" s="143"/>
      <c r="I2433" s="144"/>
      <c r="J2433" s="111">
        <f>VLOOKUP(C2433,'[10]Estructuras de Acero y Concreto'!$C$1:$L$65536,10,0)</f>
        <v>6006</v>
      </c>
      <c r="M2433" s="118"/>
      <c r="N2433" s="118"/>
      <c r="O2433" s="118"/>
      <c r="P2433" s="118"/>
      <c r="Q2433" s="118"/>
      <c r="R2433" s="118"/>
    </row>
    <row r="2434" spans="1:18" x14ac:dyDescent="0.2">
      <c r="A2434" s="114"/>
      <c r="B2434" s="139">
        <f t="shared" si="45"/>
        <v>410</v>
      </c>
      <c r="C2434" s="115" t="s">
        <v>7485</v>
      </c>
      <c r="D2434" s="115" t="str">
        <f>VLOOKUP(C2434,[9]Resumen!$C$1:$J$65536,8,0)</f>
        <v>1 Poste de concreto (25/700) de suspensión (25°) Tipo SU11-25</v>
      </c>
      <c r="E2434" s="140" t="s">
        <v>5072</v>
      </c>
      <c r="F2434" s="141">
        <f t="shared" si="44"/>
        <v>1</v>
      </c>
      <c r="G2434" s="142">
        <f>VLOOKUP(C2434,'[10]Estructuras de Acero y Concreto'!$C$1:$L$65536,7,0)</f>
        <v>3859.8021077986095</v>
      </c>
      <c r="H2434" s="148"/>
      <c r="I2434" s="144"/>
      <c r="J2434" s="111">
        <f>VLOOKUP(C2434,'[10]Estructuras de Acero y Concreto'!$C$1:$L$65536,10,0)</f>
        <v>5975</v>
      </c>
      <c r="M2434" s="118"/>
      <c r="N2434" s="118"/>
      <c r="O2434" s="118"/>
      <c r="P2434" s="118"/>
      <c r="Q2434" s="118"/>
      <c r="R2434" s="118"/>
    </row>
    <row r="2435" spans="1:18" x14ac:dyDescent="0.2">
      <c r="A2435" s="114"/>
      <c r="B2435" s="139">
        <f t="shared" si="45"/>
        <v>411</v>
      </c>
      <c r="C2435" s="115" t="s">
        <v>7486</v>
      </c>
      <c r="D2435" s="115" t="str">
        <f>VLOOKUP(C2435,[9]Resumen!$C$1:$J$65536,8,0)</f>
        <v>1 Poste de concreto (25/700) de ángulo medio (50°) Tipo AU1-25</v>
      </c>
      <c r="E2435" s="140" t="s">
        <v>5072</v>
      </c>
      <c r="F2435" s="141">
        <f t="shared" si="44"/>
        <v>1</v>
      </c>
      <c r="G2435" s="142">
        <f>VLOOKUP(C2435,'[10]Estructuras de Acero y Concreto'!$C$1:$L$65536,7,0)</f>
        <v>3859.8021077986095</v>
      </c>
      <c r="H2435" s="148"/>
      <c r="I2435" s="144"/>
      <c r="J2435" s="111">
        <f>VLOOKUP(C2435,'[10]Estructuras de Acero y Concreto'!$C$1:$L$65536,10,0)</f>
        <v>5975</v>
      </c>
      <c r="M2435" s="118"/>
      <c r="N2435" s="118"/>
      <c r="O2435" s="118"/>
      <c r="P2435" s="118"/>
      <c r="Q2435" s="118"/>
      <c r="R2435" s="118"/>
    </row>
    <row r="2436" spans="1:18" x14ac:dyDescent="0.2">
      <c r="A2436" s="114"/>
      <c r="B2436" s="139">
        <f t="shared" si="45"/>
        <v>412</v>
      </c>
      <c r="C2436" s="115" t="s">
        <v>7487</v>
      </c>
      <c r="D2436" s="115" t="str">
        <f>VLOOKUP(C2436,[9]Resumen!$C$1:$J$65536,8,0)</f>
        <v>1 Poste de concreto (25/1000) de ángulo mayor y terminal (90°) Tipo ATU1-25</v>
      </c>
      <c r="E2436" s="140" t="s">
        <v>5072</v>
      </c>
      <c r="F2436" s="141">
        <f t="shared" si="44"/>
        <v>1</v>
      </c>
      <c r="G2436" s="142">
        <f>VLOOKUP(C2436,'[10]Estructuras de Acero y Concreto'!$C$1:$L$65536,7,0)</f>
        <v>4272.4550444736215</v>
      </c>
      <c r="H2436" s="148"/>
      <c r="I2436" s="144"/>
      <c r="J2436" s="111">
        <f>VLOOKUP(C2436,'[10]Estructuras de Acero y Concreto'!$C$1:$L$65536,10,0)</f>
        <v>6380</v>
      </c>
      <c r="M2436" s="118"/>
      <c r="N2436" s="118"/>
      <c r="O2436" s="118"/>
      <c r="P2436" s="118"/>
      <c r="Q2436" s="118"/>
      <c r="R2436" s="118"/>
    </row>
    <row r="2437" spans="1:18" x14ac:dyDescent="0.2">
      <c r="A2437" s="114"/>
      <c r="B2437" s="139">
        <f t="shared" si="45"/>
        <v>413</v>
      </c>
      <c r="C2437" s="115" t="s">
        <v>7488</v>
      </c>
      <c r="D2437" s="115" t="str">
        <f>VLOOKUP(C2437,[9]Resumen!$C$1:$J$65536,8,0)</f>
        <v>1 Poste de concreto (25/700) de suspensión (2°) Tipo SU1-25</v>
      </c>
      <c r="E2437" s="140" t="s">
        <v>5072</v>
      </c>
      <c r="F2437" s="141">
        <f t="shared" si="44"/>
        <v>1</v>
      </c>
      <c r="G2437" s="142">
        <f>VLOOKUP(C2437,'[10]Estructuras de Acero y Concreto'!$C$1:$L$65536,7,0)</f>
        <v>3859.8021077986095</v>
      </c>
      <c r="H2437" s="148"/>
      <c r="I2437" s="144"/>
      <c r="J2437" s="111">
        <f>VLOOKUP(C2437,'[10]Estructuras de Acero y Concreto'!$C$1:$L$65536,10,0)</f>
        <v>5975</v>
      </c>
      <c r="M2437" s="118"/>
      <c r="N2437" s="118"/>
      <c r="O2437" s="118"/>
      <c r="P2437" s="118"/>
      <c r="Q2437" s="118"/>
      <c r="R2437" s="118"/>
    </row>
    <row r="2438" spans="1:18" x14ac:dyDescent="0.2">
      <c r="A2438" s="114"/>
      <c r="B2438" s="139">
        <f t="shared" si="45"/>
        <v>414</v>
      </c>
      <c r="C2438" s="115" t="s">
        <v>7489</v>
      </c>
      <c r="D2438" s="115" t="str">
        <f>VLOOKUP(C2438,[9]Resumen!$C$1:$J$65536,8,0)</f>
        <v>1 Poste de concreto (25/700) de suspensión (25°) Tipo SU11-25</v>
      </c>
      <c r="E2438" s="140" t="s">
        <v>5072</v>
      </c>
      <c r="F2438" s="141">
        <f t="shared" si="44"/>
        <v>1</v>
      </c>
      <c r="G2438" s="142">
        <f>VLOOKUP(C2438,'[10]Estructuras de Acero y Concreto'!$C$1:$L$65536,7,0)</f>
        <v>3859.8021077986095</v>
      </c>
      <c r="H2438" s="148"/>
      <c r="I2438" s="144"/>
      <c r="J2438" s="111">
        <f>VLOOKUP(C2438,'[10]Estructuras de Acero y Concreto'!$C$1:$L$65536,10,0)</f>
        <v>5975</v>
      </c>
      <c r="M2438" s="118"/>
      <c r="N2438" s="118"/>
      <c r="O2438" s="118"/>
      <c r="P2438" s="118"/>
      <c r="Q2438" s="118"/>
      <c r="R2438" s="118"/>
    </row>
    <row r="2439" spans="1:18" x14ac:dyDescent="0.2">
      <c r="A2439" s="114"/>
      <c r="B2439" s="139">
        <f t="shared" si="45"/>
        <v>415</v>
      </c>
      <c r="C2439" s="115" t="s">
        <v>7490</v>
      </c>
      <c r="D2439" s="115" t="str">
        <f>VLOOKUP(C2439,[9]Resumen!$C$1:$J$65536,8,0)</f>
        <v>1 Poste de concreto (25/1000) de ángulo medio (50°) Tipo AU1-25</v>
      </c>
      <c r="E2439" s="140" t="s">
        <v>5072</v>
      </c>
      <c r="F2439" s="141">
        <f t="shared" si="44"/>
        <v>1</v>
      </c>
      <c r="G2439" s="142">
        <f>VLOOKUP(C2439,'[10]Estructuras de Acero y Concreto'!$C$1:$L$65536,7,0)</f>
        <v>4272.4550444736215</v>
      </c>
      <c r="H2439" s="148"/>
      <c r="I2439" s="144"/>
      <c r="J2439" s="111">
        <f>VLOOKUP(C2439,'[10]Estructuras de Acero y Concreto'!$C$1:$L$65536,10,0)</f>
        <v>6380</v>
      </c>
      <c r="M2439" s="118"/>
      <c r="N2439" s="118"/>
      <c r="O2439" s="118"/>
      <c r="P2439" s="118"/>
      <c r="Q2439" s="118"/>
      <c r="R2439" s="118"/>
    </row>
    <row r="2440" spans="1:18" x14ac:dyDescent="0.2">
      <c r="A2440" s="114"/>
      <c r="B2440" s="139">
        <f t="shared" si="45"/>
        <v>416</v>
      </c>
      <c r="C2440" s="115" t="s">
        <v>7491</v>
      </c>
      <c r="D2440" s="115" t="str">
        <f>VLOOKUP(C2440,[9]Resumen!$C$1:$J$65536,8,0)</f>
        <v>1 Poste de concreto (25/1000) de ángulo mayor y terminal (90°) Tipo ATU1-25</v>
      </c>
      <c r="E2440" s="140" t="s">
        <v>5072</v>
      </c>
      <c r="F2440" s="141">
        <f t="shared" si="44"/>
        <v>1</v>
      </c>
      <c r="G2440" s="142">
        <f>VLOOKUP(C2440,'[10]Estructuras de Acero y Concreto'!$C$1:$L$65536,7,0)</f>
        <v>4272.4550444736215</v>
      </c>
      <c r="H2440" s="148"/>
      <c r="I2440" s="144"/>
      <c r="J2440" s="111">
        <f>VLOOKUP(C2440,'[10]Estructuras de Acero y Concreto'!$C$1:$L$65536,10,0)</f>
        <v>6380</v>
      </c>
      <c r="M2440" s="118"/>
      <c r="N2440" s="118"/>
      <c r="O2440" s="118"/>
      <c r="P2440" s="118"/>
      <c r="Q2440" s="118"/>
      <c r="R2440" s="118"/>
    </row>
    <row r="2441" spans="1:18" x14ac:dyDescent="0.2">
      <c r="A2441" s="114"/>
      <c r="B2441" s="139">
        <f t="shared" si="45"/>
        <v>417</v>
      </c>
      <c r="C2441" s="115" t="s">
        <v>7492</v>
      </c>
      <c r="D2441" s="115" t="str">
        <f>VLOOKUP(C2441,[9]Resumen!$C$1:$J$65536,8,0)</f>
        <v>1 Poste de concreto (25/700) de suspensión (2°) Tipo SU1-25</v>
      </c>
      <c r="E2441" s="140" t="s">
        <v>5072</v>
      </c>
      <c r="F2441" s="141">
        <f t="shared" si="44"/>
        <v>1</v>
      </c>
      <c r="G2441" s="142">
        <f>VLOOKUP(C2441,'[10]Estructuras de Acero y Concreto'!$C$1:$L$65536,7,0)</f>
        <v>3859.8021077986095</v>
      </c>
      <c r="H2441" s="148"/>
      <c r="I2441" s="144"/>
      <c r="J2441" s="111">
        <f>VLOOKUP(C2441,'[10]Estructuras de Acero y Concreto'!$C$1:$L$65536,10,0)</f>
        <v>5975</v>
      </c>
      <c r="M2441" s="118"/>
      <c r="N2441" s="118"/>
      <c r="O2441" s="118"/>
      <c r="P2441" s="118"/>
      <c r="Q2441" s="118"/>
      <c r="R2441" s="118"/>
    </row>
    <row r="2442" spans="1:18" x14ac:dyDescent="0.2">
      <c r="A2442" s="114"/>
      <c r="B2442" s="139">
        <f t="shared" si="45"/>
        <v>418</v>
      </c>
      <c r="C2442" s="115" t="s">
        <v>7493</v>
      </c>
      <c r="D2442" s="115" t="str">
        <f>VLOOKUP(C2442,[9]Resumen!$C$1:$J$65536,8,0)</f>
        <v>1 Poste de concreto (25/900) de suspensión (25°) Tipo SU11-25</v>
      </c>
      <c r="E2442" s="140" t="s">
        <v>5072</v>
      </c>
      <c r="F2442" s="141">
        <f t="shared" si="44"/>
        <v>1</v>
      </c>
      <c r="G2442" s="142">
        <f>VLOOKUP(C2442,'[10]Estructuras de Acero y Concreto'!$C$1:$L$65536,7,0)</f>
        <v>4151.2064038209628</v>
      </c>
      <c r="H2442" s="148"/>
      <c r="I2442" s="144"/>
      <c r="J2442" s="111">
        <f>VLOOKUP(C2442,'[10]Estructuras de Acero y Concreto'!$C$1:$L$65536,10,0)</f>
        <v>6261</v>
      </c>
      <c r="M2442" s="118"/>
      <c r="N2442" s="118"/>
      <c r="O2442" s="118"/>
      <c r="P2442" s="118"/>
      <c r="Q2442" s="118"/>
      <c r="R2442" s="118"/>
    </row>
    <row r="2443" spans="1:18" s="127" customFormat="1" x14ac:dyDescent="0.2">
      <c r="A2443" s="114"/>
      <c r="B2443" s="139">
        <f t="shared" si="45"/>
        <v>419</v>
      </c>
      <c r="C2443" s="115" t="s">
        <v>7494</v>
      </c>
      <c r="D2443" s="115" t="str">
        <f>VLOOKUP(C2443,[9]Resumen!$C$1:$J$65536,8,0)</f>
        <v>1 Poste de concreto (25/1000) de ángulo medio (50°) Tipo AU1-25</v>
      </c>
      <c r="E2443" s="140" t="s">
        <v>5072</v>
      </c>
      <c r="F2443" s="141">
        <f t="shared" si="44"/>
        <v>1</v>
      </c>
      <c r="G2443" s="142">
        <f>VLOOKUP(C2443,'[10]Estructuras de Acero y Concreto'!$C$1:$L$65536,7,0)</f>
        <v>4272.4550444736215</v>
      </c>
      <c r="H2443" s="148"/>
      <c r="I2443" s="144"/>
      <c r="J2443" s="111">
        <f>VLOOKUP(C2443,'[10]Estructuras de Acero y Concreto'!$C$1:$L$65536,10,0)</f>
        <v>6380</v>
      </c>
      <c r="K2443" s="149"/>
      <c r="L2443" s="149"/>
      <c r="M2443" s="149"/>
      <c r="N2443" s="149"/>
      <c r="O2443" s="149"/>
      <c r="P2443" s="149"/>
      <c r="Q2443" s="149"/>
      <c r="R2443" s="149"/>
    </row>
    <row r="2444" spans="1:18" s="127" customFormat="1" x14ac:dyDescent="0.2">
      <c r="A2444" s="114"/>
      <c r="B2444" s="139">
        <f t="shared" si="45"/>
        <v>420</v>
      </c>
      <c r="C2444" s="115" t="s">
        <v>7495</v>
      </c>
      <c r="D2444" s="115" t="str">
        <f>VLOOKUP(C2444,[9]Resumen!$C$1:$J$65536,8,0)</f>
        <v>1 Poste de concreto (25/1100) de ángulo mayor y terminal (90°) Tipo ATU1-25</v>
      </c>
      <c r="E2444" s="140" t="s">
        <v>5072</v>
      </c>
      <c r="F2444" s="141">
        <f t="shared" si="44"/>
        <v>1</v>
      </c>
      <c r="G2444" s="142">
        <f>VLOOKUP(C2444,'[10]Estructuras de Acero y Concreto'!$C$1:$L$65536,7,0)</f>
        <v>4496.5394169643369</v>
      </c>
      <c r="H2444" s="148"/>
      <c r="I2444" s="144"/>
      <c r="J2444" s="111">
        <f>VLOOKUP(C2444,'[10]Estructuras de Acero y Concreto'!$C$1:$L$65536,10,0)</f>
        <v>6599.9285714285716</v>
      </c>
      <c r="K2444" s="149"/>
      <c r="L2444" s="149"/>
      <c r="M2444" s="149"/>
      <c r="N2444" s="149"/>
      <c r="O2444" s="149"/>
      <c r="P2444" s="149"/>
      <c r="Q2444" s="149"/>
      <c r="R2444" s="149"/>
    </row>
    <row r="2445" spans="1:18" s="127" customFormat="1" x14ac:dyDescent="0.2">
      <c r="A2445" s="114"/>
      <c r="B2445" s="139">
        <f t="shared" si="45"/>
        <v>421</v>
      </c>
      <c r="C2445" s="115" t="s">
        <v>7496</v>
      </c>
      <c r="D2445" s="115" t="str">
        <f>VLOOKUP(C2445,[9]Resumen!$C$1:$J$65536,8,0)</f>
        <v>1 Poste de concreto (21/400) de suspensión (2°) Tipo SU1-21</v>
      </c>
      <c r="E2445" s="140" t="s">
        <v>5072</v>
      </c>
      <c r="F2445" s="141">
        <f t="shared" si="44"/>
        <v>1</v>
      </c>
      <c r="G2445" s="142">
        <f>VLOOKUP(C2445,'[10]Estructuras de Acero y Concreto'!$C$1:$L$65536,7,0)</f>
        <v>2557.6528409574639</v>
      </c>
      <c r="H2445" s="148"/>
      <c r="I2445" s="144"/>
      <c r="J2445" s="111">
        <f>VLOOKUP(C2445,'[10]Estructuras de Acero y Concreto'!$C$1:$L$65536,10,0)</f>
        <v>4697</v>
      </c>
      <c r="K2445" s="149"/>
      <c r="L2445" s="149"/>
      <c r="M2445" s="149"/>
      <c r="N2445" s="149"/>
      <c r="O2445" s="149"/>
      <c r="P2445" s="149"/>
      <c r="Q2445" s="149"/>
      <c r="R2445" s="149"/>
    </row>
    <row r="2446" spans="1:18" s="127" customFormat="1" x14ac:dyDescent="0.2">
      <c r="A2446" s="114"/>
      <c r="B2446" s="139">
        <f t="shared" si="45"/>
        <v>422</v>
      </c>
      <c r="C2446" s="115" t="s">
        <v>7497</v>
      </c>
      <c r="D2446" s="115" t="str">
        <f>VLOOKUP(C2446,[9]Resumen!$C$1:$J$65536,8,0)</f>
        <v>1 Poste de concreto (21/600) de suspensión (25°) Tipo SU11-21</v>
      </c>
      <c r="E2446" s="140" t="s">
        <v>5072</v>
      </c>
      <c r="F2446" s="141">
        <f t="shared" si="44"/>
        <v>1</v>
      </c>
      <c r="G2446" s="142">
        <f>VLOOKUP(C2446,'[10]Estructuras de Acero y Concreto'!$C$1:$L$65536,7,0)</f>
        <v>2636.1078437327128</v>
      </c>
      <c r="H2446" s="148"/>
      <c r="I2446" s="144"/>
      <c r="J2446" s="111">
        <f>VLOOKUP(C2446,'[10]Estructuras de Acero y Concreto'!$C$1:$L$65536,10,0)</f>
        <v>4774</v>
      </c>
      <c r="K2446" s="149"/>
      <c r="L2446" s="149"/>
      <c r="M2446" s="149"/>
      <c r="N2446" s="149"/>
      <c r="O2446" s="149"/>
      <c r="P2446" s="149"/>
      <c r="Q2446" s="149"/>
      <c r="R2446" s="149"/>
    </row>
    <row r="2447" spans="1:18" s="127" customFormat="1" x14ac:dyDescent="0.2">
      <c r="A2447" s="114"/>
      <c r="B2447" s="139">
        <f t="shared" si="45"/>
        <v>423</v>
      </c>
      <c r="C2447" s="115" t="s">
        <v>7498</v>
      </c>
      <c r="D2447" s="115" t="str">
        <f>VLOOKUP(C2447,[9]Resumen!$C$1:$J$65536,8,0)</f>
        <v>1 Poste de concreto (21/700) de ángulo medio (50°) Tipo AU1-21</v>
      </c>
      <c r="E2447" s="140" t="s">
        <v>5072</v>
      </c>
      <c r="F2447" s="141">
        <f t="shared" si="44"/>
        <v>1</v>
      </c>
      <c r="G2447" s="142">
        <f>VLOOKUP(C2447,'[10]Estructuras de Acero y Concreto'!$C$1:$L$65536,7,0)</f>
        <v>2910.7003534460841</v>
      </c>
      <c r="H2447" s="148"/>
      <c r="I2447" s="144"/>
      <c r="J2447" s="111">
        <f>VLOOKUP(C2447,'[10]Estructuras de Acero y Concreto'!$C$1:$L$65536,10,0)</f>
        <v>5043.5</v>
      </c>
      <c r="K2447" s="149"/>
      <c r="L2447" s="149"/>
      <c r="M2447" s="149"/>
      <c r="N2447" s="149"/>
      <c r="O2447" s="149"/>
      <c r="P2447" s="149"/>
      <c r="Q2447" s="149"/>
      <c r="R2447" s="149"/>
    </row>
    <row r="2448" spans="1:18" s="127" customFormat="1" x14ac:dyDescent="0.2">
      <c r="A2448" s="114"/>
      <c r="B2448" s="139">
        <f t="shared" si="45"/>
        <v>424</v>
      </c>
      <c r="C2448" s="115" t="s">
        <v>7499</v>
      </c>
      <c r="D2448" s="115" t="str">
        <f>VLOOKUP(C2448,[9]Resumen!$C$1:$J$65536,8,0)</f>
        <v>1 Poste de concreto (21/1100) de ángulo mayor y terminal (90°) Tipo ATU1-21</v>
      </c>
      <c r="E2448" s="140" t="s">
        <v>5072</v>
      </c>
      <c r="F2448" s="141">
        <f t="shared" si="44"/>
        <v>1</v>
      </c>
      <c r="G2448" s="142">
        <f>VLOOKUP(C2448,'[10]Estructuras de Acero y Concreto'!$C$1:$L$65536,7,0)</f>
        <v>2932.5969166819955</v>
      </c>
      <c r="H2448" s="148"/>
      <c r="I2448" s="144"/>
      <c r="J2448" s="111">
        <f>VLOOKUP(C2448,'[10]Estructuras de Acero y Concreto'!$C$1:$L$65536,10,0)</f>
        <v>5064.9904761904754</v>
      </c>
      <c r="K2448" s="149"/>
      <c r="L2448" s="149"/>
      <c r="M2448" s="149"/>
      <c r="N2448" s="149"/>
      <c r="O2448" s="149"/>
      <c r="P2448" s="149"/>
      <c r="Q2448" s="149"/>
      <c r="R2448" s="149"/>
    </row>
    <row r="2449" spans="1:18" s="127" customFormat="1" x14ac:dyDescent="0.2">
      <c r="A2449" s="114"/>
      <c r="B2449" s="139">
        <f t="shared" si="45"/>
        <v>425</v>
      </c>
      <c r="C2449" s="115" t="s">
        <v>7500</v>
      </c>
      <c r="D2449" s="115" t="str">
        <f>VLOOKUP(C2449,[9]Resumen!$C$1:$J$65536,8,0)</f>
        <v>1 Poste de concreto (21/400) de suspensión (2°) Tipo SU1-21</v>
      </c>
      <c r="E2449" s="140" t="s">
        <v>5072</v>
      </c>
      <c r="F2449" s="141">
        <f t="shared" si="44"/>
        <v>1</v>
      </c>
      <c r="G2449" s="142">
        <f>VLOOKUP(C2449,'[10]Estructuras de Acero y Concreto'!$C$1:$L$65536,7,0)</f>
        <v>2557.6528409574639</v>
      </c>
      <c r="H2449" s="148"/>
      <c r="I2449" s="144"/>
      <c r="J2449" s="111">
        <f>VLOOKUP(C2449,'[10]Estructuras de Acero y Concreto'!$C$1:$L$65536,10,0)</f>
        <v>4697</v>
      </c>
      <c r="K2449" s="149"/>
      <c r="L2449" s="149"/>
      <c r="M2449" s="149"/>
      <c r="N2449" s="149"/>
      <c r="O2449" s="149"/>
      <c r="P2449" s="149"/>
      <c r="Q2449" s="149"/>
      <c r="R2449" s="149"/>
    </row>
    <row r="2450" spans="1:18" s="127" customFormat="1" x14ac:dyDescent="0.2">
      <c r="A2450" s="114"/>
      <c r="B2450" s="139">
        <f t="shared" si="45"/>
        <v>426</v>
      </c>
      <c r="C2450" s="115" t="s">
        <v>7501</v>
      </c>
      <c r="D2450" s="115" t="str">
        <f>VLOOKUP(C2450,[9]Resumen!$C$1:$J$65536,8,0)</f>
        <v>1 Poste de concreto (21/1000) de suspensión (25°) Tipo SU11-21</v>
      </c>
      <c r="E2450" s="140" t="s">
        <v>5072</v>
      </c>
      <c r="F2450" s="141">
        <f t="shared" si="44"/>
        <v>1</v>
      </c>
      <c r="G2450" s="142">
        <f>VLOOKUP(C2450,'[10]Estructuras de Acero y Concreto'!$C$1:$L$65536,7,0)</f>
        <v>2876.528517667105</v>
      </c>
      <c r="H2450" s="148"/>
      <c r="I2450" s="144"/>
      <c r="J2450" s="111">
        <f>VLOOKUP(C2450,'[10]Estructuras de Acero y Concreto'!$C$1:$L$65536,10,0)</f>
        <v>5009.9619047619035</v>
      </c>
      <c r="K2450" s="149"/>
      <c r="L2450" s="149"/>
      <c r="M2450" s="149"/>
      <c r="N2450" s="149"/>
      <c r="O2450" s="149"/>
      <c r="P2450" s="149"/>
      <c r="Q2450" s="149"/>
      <c r="R2450" s="149"/>
    </row>
    <row r="2451" spans="1:18" s="127" customFormat="1" x14ac:dyDescent="0.2">
      <c r="A2451" s="114"/>
      <c r="B2451" s="139">
        <f t="shared" si="45"/>
        <v>427</v>
      </c>
      <c r="C2451" s="115" t="s">
        <v>7502</v>
      </c>
      <c r="D2451" s="115" t="str">
        <f>VLOOKUP(C2451,[9]Resumen!$C$1:$J$65536,8,0)</f>
        <v>1 Poste de concreto (21/700) de ángulo medio (50°) Tipo AU1-21</v>
      </c>
      <c r="E2451" s="140" t="s">
        <v>5072</v>
      </c>
      <c r="F2451" s="141">
        <f t="shared" si="44"/>
        <v>1</v>
      </c>
      <c r="G2451" s="142">
        <f>VLOOKUP(C2451,'[10]Estructuras de Acero y Concreto'!$C$1:$L$65536,7,0)</f>
        <v>2910.7003534460841</v>
      </c>
      <c r="H2451" s="148"/>
      <c r="I2451" s="144"/>
      <c r="J2451" s="111">
        <f>VLOOKUP(C2451,'[10]Estructuras de Acero y Concreto'!$C$1:$L$65536,10,0)</f>
        <v>5043.5</v>
      </c>
      <c r="K2451" s="149"/>
      <c r="L2451" s="149"/>
      <c r="M2451" s="149"/>
      <c r="N2451" s="149"/>
      <c r="O2451" s="149"/>
      <c r="P2451" s="149"/>
      <c r="Q2451" s="149"/>
      <c r="R2451" s="149"/>
    </row>
    <row r="2452" spans="1:18" s="127" customFormat="1" x14ac:dyDescent="0.2">
      <c r="A2452" s="114"/>
      <c r="B2452" s="139">
        <f t="shared" si="45"/>
        <v>428</v>
      </c>
      <c r="C2452" s="115" t="s">
        <v>7503</v>
      </c>
      <c r="D2452" s="115" t="str">
        <f>VLOOKUP(C2452,[9]Resumen!$C$1:$J$65536,8,0)</f>
        <v>1 Poste de concreto (21/1300) de ángulo mayor y terminal (90°) Tipo ATU1-21</v>
      </c>
      <c r="E2452" s="140" t="s">
        <v>5072</v>
      </c>
      <c r="F2452" s="141">
        <f t="shared" si="44"/>
        <v>1</v>
      </c>
      <c r="G2452" s="142">
        <f>VLOOKUP(C2452,'[10]Estructuras de Acero y Concreto'!$C$1:$L$65536,7,0)</f>
        <v>3044.7337147117769</v>
      </c>
      <c r="H2452" s="148"/>
      <c r="I2452" s="144"/>
      <c r="J2452" s="111">
        <f>VLOOKUP(C2452,'[10]Estructuras de Acero y Concreto'!$C$1:$L$65536,10,0)</f>
        <v>5175.0476190476184</v>
      </c>
      <c r="K2452" s="149"/>
      <c r="L2452" s="149"/>
      <c r="M2452" s="149"/>
      <c r="N2452" s="149"/>
      <c r="O2452" s="149"/>
      <c r="P2452" s="149"/>
      <c r="Q2452" s="149"/>
      <c r="R2452" s="149"/>
    </row>
    <row r="2453" spans="1:18" s="127" customFormat="1" x14ac:dyDescent="0.2">
      <c r="A2453" s="114"/>
      <c r="B2453" s="139">
        <f t="shared" si="45"/>
        <v>429</v>
      </c>
      <c r="C2453" s="115" t="s">
        <v>7504</v>
      </c>
      <c r="D2453" s="115" t="str">
        <f>VLOOKUP(C2453,[9]Resumen!$C$1:$J$65536,8,0)</f>
        <v>1 Poste de concreto (21/600) de suspensión (2°) Tipo SU1-21</v>
      </c>
      <c r="E2453" s="140" t="s">
        <v>5072</v>
      </c>
      <c r="F2453" s="141">
        <f t="shared" si="44"/>
        <v>1</v>
      </c>
      <c r="G2453" s="142">
        <f>VLOOKUP(C2453,'[10]Estructuras de Acero y Concreto'!$C$1:$L$65536,7,0)</f>
        <v>2636.1078437327128</v>
      </c>
      <c r="H2453" s="148"/>
      <c r="I2453" s="144"/>
      <c r="J2453" s="111">
        <f>VLOOKUP(C2453,'[10]Estructuras de Acero y Concreto'!$C$1:$L$65536,10,0)</f>
        <v>4774</v>
      </c>
      <c r="K2453" s="149"/>
      <c r="L2453" s="149"/>
      <c r="M2453" s="149"/>
      <c r="N2453" s="149"/>
      <c r="O2453" s="149"/>
      <c r="P2453" s="149"/>
      <c r="Q2453" s="149"/>
      <c r="R2453" s="149"/>
    </row>
    <row r="2454" spans="1:18" s="127" customFormat="1" x14ac:dyDescent="0.2">
      <c r="A2454" s="114"/>
      <c r="B2454" s="139">
        <f t="shared" si="45"/>
        <v>430</v>
      </c>
      <c r="C2454" s="115" t="s">
        <v>7505</v>
      </c>
      <c r="D2454" s="115" t="str">
        <f>VLOOKUP(C2454,[9]Resumen!$C$1:$J$65536,8,0)</f>
        <v>1 Poste de concreto (21/600) de suspensión (25°) Tipo SU11-21</v>
      </c>
      <c r="E2454" s="140" t="s">
        <v>5072</v>
      </c>
      <c r="F2454" s="141">
        <f t="shared" si="44"/>
        <v>1</v>
      </c>
      <c r="G2454" s="142">
        <f>VLOOKUP(C2454,'[10]Estructuras de Acero y Concreto'!$C$1:$L$65536,7,0)</f>
        <v>2636.1078437327128</v>
      </c>
      <c r="H2454" s="148"/>
      <c r="I2454" s="144"/>
      <c r="J2454" s="111">
        <f>VLOOKUP(C2454,'[10]Estructuras de Acero y Concreto'!$C$1:$L$65536,10,0)</f>
        <v>4774</v>
      </c>
      <c r="K2454" s="149"/>
      <c r="L2454" s="149"/>
      <c r="M2454" s="149"/>
      <c r="N2454" s="149"/>
      <c r="O2454" s="149"/>
      <c r="P2454" s="149"/>
      <c r="Q2454" s="149"/>
      <c r="R2454" s="149"/>
    </row>
    <row r="2455" spans="1:18" s="127" customFormat="1" x14ac:dyDescent="0.2">
      <c r="A2455" s="114"/>
      <c r="B2455" s="139">
        <f t="shared" si="45"/>
        <v>431</v>
      </c>
      <c r="C2455" s="115" t="s">
        <v>7506</v>
      </c>
      <c r="D2455" s="115" t="str">
        <f>VLOOKUP(C2455,[9]Resumen!$C$1:$J$65536,8,0)</f>
        <v>1 Poste de concreto (21/800) de ángulo medio (50°) Tipo AU1-21</v>
      </c>
      <c r="E2455" s="140" t="s">
        <v>5072</v>
      </c>
      <c r="F2455" s="141">
        <f t="shared" si="44"/>
        <v>1</v>
      </c>
      <c r="G2455" s="142">
        <f>VLOOKUP(C2455,'[10]Estructuras de Acero y Concreto'!$C$1:$L$65536,7,0)</f>
        <v>2782.8288878838284</v>
      </c>
      <c r="H2455" s="148"/>
      <c r="I2455" s="144"/>
      <c r="J2455" s="111">
        <f>VLOOKUP(C2455,'[10]Estructuras de Acero y Concreto'!$C$1:$L$65536,10,0)</f>
        <v>4918</v>
      </c>
      <c r="K2455" s="149"/>
      <c r="L2455" s="149"/>
      <c r="M2455" s="149"/>
      <c r="N2455" s="149"/>
      <c r="O2455" s="149"/>
      <c r="P2455" s="149"/>
      <c r="Q2455" s="149"/>
      <c r="R2455" s="149"/>
    </row>
    <row r="2456" spans="1:18" s="127" customFormat="1" x14ac:dyDescent="0.2">
      <c r="A2456" s="114"/>
      <c r="B2456" s="139">
        <f t="shared" si="45"/>
        <v>432</v>
      </c>
      <c r="C2456" s="115" t="s">
        <v>7507</v>
      </c>
      <c r="D2456" s="115" t="str">
        <f>VLOOKUP(C2456,[9]Resumen!$C$1:$J$65536,8,0)</f>
        <v>1 Poste de concreto (21/900) de ángulo mayor y terminal (90°) Tipo ATU1-21</v>
      </c>
      <c r="E2456" s="140" t="s">
        <v>5072</v>
      </c>
      <c r="F2456" s="141">
        <f t="shared" si="44"/>
        <v>1</v>
      </c>
      <c r="G2456" s="142">
        <f>VLOOKUP(C2456,'[10]Estructuras de Acero y Concreto'!$C$1:$L$65536,7,0)</f>
        <v>2820.4601186522154</v>
      </c>
      <c r="H2456" s="148"/>
      <c r="I2456" s="144"/>
      <c r="J2456" s="111">
        <f>VLOOKUP(C2456,'[10]Estructuras de Acero y Concreto'!$C$1:$L$65536,10,0)</f>
        <v>4954.9333333333325</v>
      </c>
      <c r="K2456" s="149"/>
      <c r="L2456" s="149"/>
      <c r="M2456" s="149"/>
      <c r="N2456" s="149"/>
      <c r="O2456" s="149"/>
      <c r="P2456" s="149"/>
      <c r="Q2456" s="149"/>
      <c r="R2456" s="149"/>
    </row>
    <row r="2457" spans="1:18" s="127" customFormat="1" x14ac:dyDescent="0.2">
      <c r="A2457" s="114"/>
      <c r="B2457" s="139">
        <f t="shared" si="45"/>
        <v>433</v>
      </c>
      <c r="C2457" s="115" t="s">
        <v>7508</v>
      </c>
      <c r="D2457" s="115" t="str">
        <f>VLOOKUP(C2457,[9]Resumen!$C$1:$J$65536,8,0)</f>
        <v>1 Poste de concreto (21/600) de suspensión (2°) Tipo SU1-21</v>
      </c>
      <c r="E2457" s="140" t="s">
        <v>5072</v>
      </c>
      <c r="F2457" s="141">
        <f t="shared" si="44"/>
        <v>1</v>
      </c>
      <c r="G2457" s="142">
        <f>VLOOKUP(C2457,'[10]Estructuras de Acero y Concreto'!$C$1:$L$65536,7,0)</f>
        <v>2636.1078437327128</v>
      </c>
      <c r="H2457" s="148"/>
      <c r="I2457" s="144"/>
      <c r="J2457" s="111">
        <f>VLOOKUP(C2457,'[10]Estructuras de Acero y Concreto'!$C$1:$L$65536,10,0)</f>
        <v>4774</v>
      </c>
      <c r="K2457" s="149"/>
      <c r="L2457" s="149"/>
      <c r="M2457" s="149"/>
      <c r="N2457" s="149"/>
      <c r="O2457" s="149"/>
      <c r="P2457" s="149"/>
      <c r="Q2457" s="149"/>
      <c r="R2457" s="149"/>
    </row>
    <row r="2458" spans="1:18" s="127" customFormat="1" x14ac:dyDescent="0.2">
      <c r="A2458" s="114"/>
      <c r="B2458" s="139">
        <f t="shared" si="45"/>
        <v>434</v>
      </c>
      <c r="C2458" s="115" t="s">
        <v>7509</v>
      </c>
      <c r="D2458" s="115" t="str">
        <f>VLOOKUP(C2458,[9]Resumen!$C$1:$J$65536,8,0)</f>
        <v>1 Poste de concreto (21/800) de suspensión (25°) Tipo SU11-21</v>
      </c>
      <c r="E2458" s="140" t="s">
        <v>5072</v>
      </c>
      <c r="F2458" s="141">
        <f t="shared" si="44"/>
        <v>1</v>
      </c>
      <c r="G2458" s="142">
        <f>VLOOKUP(C2458,'[10]Estructuras de Acero y Concreto'!$C$1:$L$65536,7,0)</f>
        <v>2782.8288878838284</v>
      </c>
      <c r="H2458" s="148"/>
      <c r="I2458" s="144"/>
      <c r="J2458" s="111">
        <f>VLOOKUP(C2458,'[10]Estructuras de Acero y Concreto'!$C$1:$L$65536,10,0)</f>
        <v>4918</v>
      </c>
      <c r="K2458" s="149"/>
      <c r="L2458" s="149"/>
      <c r="M2458" s="149"/>
      <c r="N2458" s="149"/>
      <c r="O2458" s="149"/>
      <c r="P2458" s="149"/>
      <c r="Q2458" s="149"/>
      <c r="R2458" s="149"/>
    </row>
    <row r="2459" spans="1:18" s="127" customFormat="1" x14ac:dyDescent="0.2">
      <c r="A2459" s="114"/>
      <c r="B2459" s="139">
        <f t="shared" si="45"/>
        <v>435</v>
      </c>
      <c r="C2459" s="115" t="s">
        <v>7510</v>
      </c>
      <c r="D2459" s="115" t="str">
        <f>VLOOKUP(C2459,[9]Resumen!$C$1:$J$65536,8,0)</f>
        <v>1 Poste de concreto (21/1100) de ángulo medio (50°) Tipo AU1-21</v>
      </c>
      <c r="E2459" s="140" t="s">
        <v>5072</v>
      </c>
      <c r="F2459" s="141">
        <f t="shared" si="44"/>
        <v>1</v>
      </c>
      <c r="G2459" s="142">
        <f>VLOOKUP(C2459,'[10]Estructuras de Acero y Concreto'!$C$1:$L$65536,7,0)</f>
        <v>2932.5969166819955</v>
      </c>
      <c r="H2459" s="148"/>
      <c r="I2459" s="144"/>
      <c r="J2459" s="111">
        <f>VLOOKUP(C2459,'[10]Estructuras de Acero y Concreto'!$C$1:$L$65536,10,0)</f>
        <v>5064.9904761904754</v>
      </c>
      <c r="K2459" s="149"/>
      <c r="L2459" s="149"/>
      <c r="M2459" s="149"/>
      <c r="N2459" s="149"/>
      <c r="O2459" s="149"/>
      <c r="P2459" s="149"/>
      <c r="Q2459" s="149"/>
      <c r="R2459" s="149"/>
    </row>
    <row r="2460" spans="1:18" s="127" customFormat="1" x14ac:dyDescent="0.2">
      <c r="A2460" s="114"/>
      <c r="B2460" s="139">
        <f t="shared" si="45"/>
        <v>436</v>
      </c>
      <c r="C2460" s="115" t="s">
        <v>7511</v>
      </c>
      <c r="D2460" s="115" t="str">
        <f>VLOOKUP(C2460,[9]Resumen!$C$1:$J$65536,8,0)</f>
        <v>1 Poste de concreto (21/1400) de ángulo mayor y terminal (90°) Tipo ATU1-21</v>
      </c>
      <c r="E2460" s="140" t="s">
        <v>5072</v>
      </c>
      <c r="F2460" s="141">
        <f t="shared" si="44"/>
        <v>1</v>
      </c>
      <c r="G2460" s="142">
        <f>VLOOKUP(C2460,'[10]Estructuras de Acero y Concreto'!$C$1:$L$65536,7,0)</f>
        <v>3134.0098943844951</v>
      </c>
      <c r="H2460" s="148"/>
      <c r="I2460" s="144"/>
      <c r="J2460" s="111">
        <f>VLOOKUP(C2460,'[10]Estructuras de Acero y Concreto'!$C$1:$L$65536,10,0)</f>
        <v>5262.6681096681095</v>
      </c>
      <c r="K2460" s="149"/>
      <c r="L2460" s="149"/>
      <c r="M2460" s="149"/>
      <c r="N2460" s="149"/>
      <c r="O2460" s="149"/>
      <c r="P2460" s="149"/>
      <c r="Q2460" s="149"/>
      <c r="R2460" s="149"/>
    </row>
    <row r="2461" spans="1:18" s="127" customFormat="1" x14ac:dyDescent="0.2">
      <c r="A2461" s="114"/>
      <c r="B2461" s="139">
        <f t="shared" si="45"/>
        <v>437</v>
      </c>
      <c r="C2461" s="191" t="s">
        <v>7512</v>
      </c>
      <c r="D2461" s="115" t="str">
        <f>VLOOKUP(C2461,[9]Resumen!$C$1:$J$65536,8,0)</f>
        <v>1 Poste de concreto (21/500) de suspensión (2°) Tipo SU1-21</v>
      </c>
      <c r="E2461" s="140" t="s">
        <v>5072</v>
      </c>
      <c r="F2461" s="141">
        <f t="shared" si="44"/>
        <v>1</v>
      </c>
      <c r="G2461" s="142">
        <f>VLOOKUP(C2461,'[10]Estructuras de Acero y Concreto'!$C$1:$L$65536,7,0)</f>
        <v>2675.335345120337</v>
      </c>
      <c r="H2461" s="148"/>
      <c r="I2461" s="144"/>
      <c r="J2461" s="111">
        <f>VLOOKUP(C2461,'[10]Estructuras de Acero y Concreto'!$C$1:$L$65536,10,0)</f>
        <v>4812.5</v>
      </c>
      <c r="K2461" s="149"/>
      <c r="L2461" s="149"/>
      <c r="M2461" s="149"/>
      <c r="N2461" s="149"/>
      <c r="O2461" s="149"/>
      <c r="P2461" s="149"/>
      <c r="Q2461" s="149"/>
      <c r="R2461" s="149"/>
    </row>
    <row r="2462" spans="1:18" s="127" customFormat="1" x14ac:dyDescent="0.2">
      <c r="A2462" s="114"/>
      <c r="B2462" s="139">
        <f t="shared" si="45"/>
        <v>438</v>
      </c>
      <c r="C2462" s="115" t="s">
        <v>7513</v>
      </c>
      <c r="D2462" s="115" t="str">
        <f>VLOOKUP(C2462,[9]Resumen!$C$1:$J$65536,8,0)</f>
        <v>1 Poste de concreto (21/700) de suspensión (25°) Tipo SU11-21</v>
      </c>
      <c r="E2462" s="140" t="s">
        <v>5072</v>
      </c>
      <c r="F2462" s="141">
        <f t="shared" si="44"/>
        <v>1</v>
      </c>
      <c r="G2462" s="142">
        <f>VLOOKUP(C2462,'[10]Estructuras de Acero y Concreto'!$C$1:$L$65536,7,0)</f>
        <v>2910.7003534460841</v>
      </c>
      <c r="H2462" s="148"/>
      <c r="I2462" s="144"/>
      <c r="J2462" s="111">
        <f>VLOOKUP(C2462,'[10]Estructuras de Acero y Concreto'!$C$1:$L$65536,10,0)</f>
        <v>5043.5</v>
      </c>
      <c r="K2462" s="149"/>
      <c r="L2462" s="149"/>
      <c r="M2462" s="149"/>
      <c r="N2462" s="149"/>
      <c r="O2462" s="149"/>
      <c r="P2462" s="149"/>
      <c r="Q2462" s="149"/>
      <c r="R2462" s="149"/>
    </row>
    <row r="2463" spans="1:18" s="127" customFormat="1" x14ac:dyDescent="0.2">
      <c r="A2463" s="114"/>
      <c r="B2463" s="139">
        <f t="shared" si="45"/>
        <v>439</v>
      </c>
      <c r="C2463" s="115" t="s">
        <v>7514</v>
      </c>
      <c r="D2463" s="115" t="str">
        <f>VLOOKUP(C2463,[9]Resumen!$C$1:$J$65536,8,0)</f>
        <v>2 Poste de concreto (21/900) de ángulo medio (50°) Tipo AU1-21</v>
      </c>
      <c r="E2463" s="140" t="s">
        <v>5072</v>
      </c>
      <c r="F2463" s="141">
        <f t="shared" si="44"/>
        <v>1</v>
      </c>
      <c r="G2463" s="142">
        <f>VLOOKUP(C2463,'[10]Estructuras de Acero y Concreto'!$C$1:$L$65536,7,0)</f>
        <v>2820.4601186522154</v>
      </c>
      <c r="H2463" s="148"/>
      <c r="I2463" s="144"/>
      <c r="J2463" s="111">
        <f>VLOOKUP(C2463,'[10]Estructuras de Acero y Concreto'!$C$1:$L$65536,10,0)</f>
        <v>9909.866666666665</v>
      </c>
      <c r="K2463" s="149"/>
      <c r="L2463" s="149"/>
      <c r="M2463" s="149"/>
      <c r="N2463" s="149"/>
      <c r="O2463" s="149"/>
      <c r="P2463" s="149"/>
      <c r="Q2463" s="149"/>
      <c r="R2463" s="149"/>
    </row>
    <row r="2464" spans="1:18" s="127" customFormat="1" x14ac:dyDescent="0.2">
      <c r="A2464" s="114"/>
      <c r="B2464" s="139">
        <f t="shared" si="45"/>
        <v>440</v>
      </c>
      <c r="C2464" s="115" t="s">
        <v>7515</v>
      </c>
      <c r="D2464" s="115" t="str">
        <f>VLOOKUP(C2464,[9]Resumen!$C$1:$J$65536,8,0)</f>
        <v>2 Poste de concreto (21/1100) de ángulo mayor y terminal (90°) Tipo ATU1-21</v>
      </c>
      <c r="E2464" s="140" t="s">
        <v>5072</v>
      </c>
      <c r="F2464" s="141">
        <f t="shared" si="44"/>
        <v>1</v>
      </c>
      <c r="G2464" s="142">
        <f>VLOOKUP(C2464,'[10]Estructuras de Acero y Concreto'!$C$1:$L$65536,7,0)</f>
        <v>2932.5969166819955</v>
      </c>
      <c r="H2464" s="148"/>
      <c r="I2464" s="144"/>
      <c r="J2464" s="111">
        <f>VLOOKUP(C2464,'[10]Estructuras de Acero y Concreto'!$C$1:$L$65536,10,0)</f>
        <v>10129.980952380951</v>
      </c>
      <c r="K2464" s="149"/>
      <c r="L2464" s="149"/>
      <c r="M2464" s="149"/>
      <c r="N2464" s="149"/>
      <c r="O2464" s="149"/>
      <c r="P2464" s="149"/>
      <c r="Q2464" s="149"/>
      <c r="R2464" s="149"/>
    </row>
    <row r="2465" spans="1:18" s="127" customFormat="1" x14ac:dyDescent="0.2">
      <c r="A2465" s="114"/>
      <c r="B2465" s="139">
        <f t="shared" si="45"/>
        <v>441</v>
      </c>
      <c r="C2465" s="115" t="s">
        <v>7516</v>
      </c>
      <c r="D2465" s="115" t="str">
        <f>VLOOKUP(C2465,[9]Resumen!$C$1:$J$65536,8,0)</f>
        <v>1 Poste de concreto (21/700) de suspensión (2°) Tipo SU1-21</v>
      </c>
      <c r="E2465" s="140" t="s">
        <v>5072</v>
      </c>
      <c r="F2465" s="141">
        <f t="shared" si="44"/>
        <v>1</v>
      </c>
      <c r="G2465" s="142">
        <f>VLOOKUP(C2465,'[10]Estructuras de Acero y Concreto'!$C$1:$L$65536,7,0)</f>
        <v>2910.7003534460841</v>
      </c>
      <c r="H2465" s="148"/>
      <c r="I2465" s="144"/>
      <c r="J2465" s="111">
        <f>VLOOKUP(C2465,'[10]Estructuras de Acero y Concreto'!$C$1:$L$65536,10,0)</f>
        <v>5043.5</v>
      </c>
      <c r="K2465" s="149"/>
      <c r="L2465" s="149"/>
      <c r="M2465" s="149"/>
      <c r="N2465" s="149"/>
      <c r="O2465" s="149"/>
      <c r="P2465" s="149"/>
      <c r="Q2465" s="149"/>
      <c r="R2465" s="149"/>
    </row>
    <row r="2466" spans="1:18" s="127" customFormat="1" x14ac:dyDescent="0.2">
      <c r="A2466" s="114"/>
      <c r="B2466" s="139">
        <f t="shared" si="45"/>
        <v>442</v>
      </c>
      <c r="C2466" s="115" t="s">
        <v>7517</v>
      </c>
      <c r="D2466" s="115" t="str">
        <f>VLOOKUP(C2466,[9]Resumen!$C$1:$J$65536,8,0)</f>
        <v>1 Poste de concreto (21/900) de suspensión (25°) Tipo SU11-21</v>
      </c>
      <c r="E2466" s="140" t="s">
        <v>5072</v>
      </c>
      <c r="F2466" s="141">
        <f t="shared" si="44"/>
        <v>1</v>
      </c>
      <c r="G2466" s="142">
        <f>VLOOKUP(C2466,'[10]Estructuras de Acero y Concreto'!$C$1:$L$65536,7,0)</f>
        <v>2820.4601186522154</v>
      </c>
      <c r="H2466" s="148"/>
      <c r="I2466" s="144"/>
      <c r="J2466" s="111">
        <f>VLOOKUP(C2466,'[10]Estructuras de Acero y Concreto'!$C$1:$L$65536,10,0)</f>
        <v>4954.9333333333325</v>
      </c>
      <c r="K2466" s="149"/>
      <c r="L2466" s="149"/>
      <c r="M2466" s="149"/>
      <c r="N2466" s="149"/>
      <c r="O2466" s="149"/>
      <c r="P2466" s="149"/>
      <c r="Q2466" s="149"/>
      <c r="R2466" s="149"/>
    </row>
    <row r="2467" spans="1:18" s="127" customFormat="1" x14ac:dyDescent="0.2">
      <c r="A2467" s="114"/>
      <c r="B2467" s="139">
        <f t="shared" si="45"/>
        <v>443</v>
      </c>
      <c r="C2467" s="115" t="s">
        <v>7518</v>
      </c>
      <c r="D2467" s="115" t="str">
        <f>VLOOKUP(C2467,[9]Resumen!$C$1:$J$65536,8,0)</f>
        <v>2 Poste de concreto (21/900) de ángulo medio (50°) Tipo AU1-21</v>
      </c>
      <c r="E2467" s="140" t="s">
        <v>5072</v>
      </c>
      <c r="F2467" s="141">
        <f t="shared" si="44"/>
        <v>1</v>
      </c>
      <c r="G2467" s="142">
        <f>VLOOKUP(C2467,'[10]Estructuras de Acero y Concreto'!$C$1:$L$65536,7,0)</f>
        <v>2820.4601186522154</v>
      </c>
      <c r="H2467" s="148"/>
      <c r="I2467" s="144"/>
      <c r="J2467" s="111">
        <f>VLOOKUP(C2467,'[10]Estructuras de Acero y Concreto'!$C$1:$L$65536,10,0)</f>
        <v>9909.866666666665</v>
      </c>
      <c r="K2467" s="149"/>
      <c r="L2467" s="149"/>
      <c r="M2467" s="149"/>
      <c r="N2467" s="149"/>
      <c r="O2467" s="149"/>
      <c r="P2467" s="149"/>
      <c r="Q2467" s="149"/>
      <c r="R2467" s="149"/>
    </row>
    <row r="2468" spans="1:18" s="127" customFormat="1" x14ac:dyDescent="0.2">
      <c r="A2468" s="114"/>
      <c r="B2468" s="139">
        <f t="shared" si="45"/>
        <v>444</v>
      </c>
      <c r="C2468" s="115" t="s">
        <v>7519</v>
      </c>
      <c r="D2468" s="115" t="str">
        <f>VLOOKUP(C2468,[9]Resumen!$C$1:$J$65536,8,0)</f>
        <v>2 Poste de concreto (21/1300) de ángulo mayor y terminal (90°) Tipo ATU1-21</v>
      </c>
      <c r="E2468" s="140" t="s">
        <v>5072</v>
      </c>
      <c r="F2468" s="141">
        <f t="shared" si="44"/>
        <v>1</v>
      </c>
      <c r="G2468" s="142">
        <f>VLOOKUP(C2468,'[10]Estructuras de Acero y Concreto'!$C$1:$L$65536,7,0)</f>
        <v>3044.7337147117769</v>
      </c>
      <c r="H2468" s="148"/>
      <c r="I2468" s="144"/>
      <c r="J2468" s="111">
        <f>VLOOKUP(C2468,'[10]Estructuras de Acero y Concreto'!$C$1:$L$65536,10,0)</f>
        <v>10350.095238095237</v>
      </c>
      <c r="K2468" s="149"/>
      <c r="L2468" s="149"/>
      <c r="M2468" s="149"/>
      <c r="N2468" s="149"/>
      <c r="O2468" s="149"/>
      <c r="P2468" s="149"/>
      <c r="Q2468" s="149"/>
      <c r="R2468" s="149"/>
    </row>
    <row r="2469" spans="1:18" s="127" customFormat="1" x14ac:dyDescent="0.2">
      <c r="A2469" s="114"/>
      <c r="B2469" s="139">
        <f t="shared" si="45"/>
        <v>445</v>
      </c>
      <c r="C2469" s="115" t="s">
        <v>7520</v>
      </c>
      <c r="D2469" s="115" t="str">
        <f>VLOOKUP(C2469,[9]Resumen!$C$1:$J$65536,8,0)</f>
        <v>1 Poste de concreto (21/900) de suspensión (2°) Tipo SU1-21</v>
      </c>
      <c r="E2469" s="140" t="s">
        <v>5072</v>
      </c>
      <c r="F2469" s="141">
        <f t="shared" si="44"/>
        <v>1</v>
      </c>
      <c r="G2469" s="142">
        <f>VLOOKUP(C2469,'[10]Estructuras de Acero y Concreto'!$C$1:$L$65536,7,0)</f>
        <v>2820.4601186522154</v>
      </c>
      <c r="H2469" s="148"/>
      <c r="I2469" s="144"/>
      <c r="J2469" s="111">
        <f>VLOOKUP(C2469,'[10]Estructuras de Acero y Concreto'!$C$1:$L$65536,10,0)</f>
        <v>4954.9333333333325</v>
      </c>
      <c r="K2469" s="149"/>
      <c r="L2469" s="149"/>
      <c r="M2469" s="149"/>
      <c r="N2469" s="149"/>
      <c r="O2469" s="149"/>
      <c r="P2469" s="149"/>
      <c r="Q2469" s="149"/>
      <c r="R2469" s="149"/>
    </row>
    <row r="2470" spans="1:18" s="127" customFormat="1" x14ac:dyDescent="0.2">
      <c r="A2470" s="114"/>
      <c r="B2470" s="139">
        <f t="shared" si="45"/>
        <v>446</v>
      </c>
      <c r="C2470" s="115" t="s">
        <v>7521</v>
      </c>
      <c r="D2470" s="115" t="str">
        <f>VLOOKUP(C2470,[9]Resumen!$C$1:$J$65536,8,0)</f>
        <v>1 Poste de concreto (21/1000) de suspensión (25°) Tipo SU11-21</v>
      </c>
      <c r="E2470" s="140" t="s">
        <v>5072</v>
      </c>
      <c r="F2470" s="141">
        <f t="shared" si="44"/>
        <v>1</v>
      </c>
      <c r="G2470" s="142">
        <f>VLOOKUP(C2470,'[10]Estructuras de Acero y Concreto'!$C$1:$L$65536,7,0)</f>
        <v>2876.528517667105</v>
      </c>
      <c r="H2470" s="148"/>
      <c r="I2470" s="144"/>
      <c r="J2470" s="111">
        <f>VLOOKUP(C2470,'[10]Estructuras de Acero y Concreto'!$C$1:$L$65536,10,0)</f>
        <v>5009.9619047619035</v>
      </c>
      <c r="K2470" s="149"/>
      <c r="L2470" s="149"/>
      <c r="M2470" s="149"/>
      <c r="N2470" s="149"/>
      <c r="O2470" s="149"/>
      <c r="P2470" s="149"/>
      <c r="Q2470" s="149"/>
      <c r="R2470" s="149"/>
    </row>
    <row r="2471" spans="1:18" x14ac:dyDescent="0.2">
      <c r="A2471" s="114"/>
      <c r="B2471" s="139">
        <f t="shared" si="45"/>
        <v>447</v>
      </c>
      <c r="C2471" s="115" t="s">
        <v>7522</v>
      </c>
      <c r="D2471" s="115" t="str">
        <f>VLOOKUP(C2471,[9]Resumen!$C$1:$J$65536,8,0)</f>
        <v>2 Poste de concreto (21/1000) de ángulo medio (50°) Tipo AU1-21</v>
      </c>
      <c r="E2471" s="140" t="s">
        <v>5072</v>
      </c>
      <c r="F2471" s="141">
        <f t="shared" si="44"/>
        <v>1</v>
      </c>
      <c r="G2471" s="142">
        <f>VLOOKUP(C2471,'[10]Estructuras de Acero y Concreto'!$C$1:$L$65536,7,0)</f>
        <v>2876.528517667105</v>
      </c>
      <c r="H2471" s="148"/>
      <c r="I2471" s="144"/>
      <c r="J2471" s="111">
        <f>VLOOKUP(C2471,'[10]Estructuras de Acero y Concreto'!$C$1:$L$65536,10,0)</f>
        <v>10019.923809523807</v>
      </c>
      <c r="M2471" s="118"/>
      <c r="N2471" s="118"/>
      <c r="O2471" s="118"/>
      <c r="P2471" s="118"/>
      <c r="Q2471" s="118"/>
      <c r="R2471" s="118"/>
    </row>
    <row r="2472" spans="1:18" x14ac:dyDescent="0.2">
      <c r="A2472" s="114"/>
      <c r="B2472" s="139">
        <f t="shared" si="45"/>
        <v>448</v>
      </c>
      <c r="C2472" s="115" t="s">
        <v>7523</v>
      </c>
      <c r="D2472" s="115" t="str">
        <f>VLOOKUP(C2472,[9]Resumen!$C$1:$J$65536,8,0)</f>
        <v>2 Poste de concreto (21/1100) de ángulo mayor y terminal (90°) Tipo ATU1-21</v>
      </c>
      <c r="E2472" s="140" t="s">
        <v>5072</v>
      </c>
      <c r="F2472" s="141">
        <f t="shared" si="44"/>
        <v>1</v>
      </c>
      <c r="G2472" s="142">
        <f>VLOOKUP(C2472,'[10]Estructuras de Acero y Concreto'!$C$1:$L$65536,7,0)</f>
        <v>2932.5969166819955</v>
      </c>
      <c r="H2472" s="148"/>
      <c r="I2472" s="144"/>
      <c r="J2472" s="111">
        <f>VLOOKUP(C2472,'[10]Estructuras de Acero y Concreto'!$C$1:$L$65536,10,0)</f>
        <v>10129.980952380951</v>
      </c>
      <c r="M2472" s="118"/>
      <c r="N2472" s="118"/>
      <c r="O2472" s="118"/>
      <c r="P2472" s="118"/>
      <c r="Q2472" s="118"/>
      <c r="R2472" s="118"/>
    </row>
    <row r="2473" spans="1:18" x14ac:dyDescent="0.2">
      <c r="A2473" s="114"/>
      <c r="B2473" s="139">
        <f t="shared" si="45"/>
        <v>449</v>
      </c>
      <c r="C2473" s="115" t="s">
        <v>7524</v>
      </c>
      <c r="D2473" s="115" t="str">
        <f>VLOOKUP(C2473,[9]Resumen!$C$1:$J$65536,8,0)</f>
        <v>1 Poste de concreto (15/400) de suspensión (3°) Tipo SU1-15</v>
      </c>
      <c r="E2473" s="140" t="s">
        <v>5072</v>
      </c>
      <c r="F2473" s="141">
        <f t="shared" ref="F2473:F2536" si="46">IF(MID(C2473,1,2)="EA",0,1)</f>
        <v>1</v>
      </c>
      <c r="G2473" s="142">
        <f>VLOOKUP(C2473,'[10]Estructuras de Acero y Concreto'!$C$1:$L$65536,7,0)</f>
        <v>596.27777157623927</v>
      </c>
      <c r="H2473" s="148"/>
      <c r="I2473" s="144"/>
      <c r="J2473" s="111">
        <f>VLOOKUP(C2473,'[10]Estructuras de Acero y Concreto'!$C$1:$L$65536,10,0)</f>
        <v>2772</v>
      </c>
      <c r="M2473" s="118"/>
      <c r="N2473" s="118"/>
      <c r="O2473" s="118"/>
      <c r="P2473" s="118"/>
      <c r="Q2473" s="118"/>
      <c r="R2473" s="118"/>
    </row>
    <row r="2474" spans="1:18" x14ac:dyDescent="0.2">
      <c r="A2474" s="114"/>
      <c r="B2474" s="139">
        <f t="shared" si="45"/>
        <v>450</v>
      </c>
      <c r="C2474" s="115" t="s">
        <v>7525</v>
      </c>
      <c r="D2474" s="115" t="str">
        <f>VLOOKUP(C2474,[9]Resumen!$C$1:$J$65536,8,0)</f>
        <v>1 Poste de concreto (15/400) de suspensión (30°) Tipo SU11-15</v>
      </c>
      <c r="E2474" s="140" t="s">
        <v>5072</v>
      </c>
      <c r="F2474" s="141">
        <f t="shared" si="46"/>
        <v>1</v>
      </c>
      <c r="G2474" s="142">
        <f>VLOOKUP(C2474,'[10]Estructuras de Acero y Concreto'!$C$1:$L$65536,7,0)</f>
        <v>596.27777157623927</v>
      </c>
      <c r="H2474" s="148"/>
      <c r="I2474" s="144"/>
      <c r="J2474" s="111">
        <f>VLOOKUP(C2474,'[10]Estructuras de Acero y Concreto'!$C$1:$L$65536,10,0)</f>
        <v>2772</v>
      </c>
      <c r="M2474" s="118"/>
      <c r="N2474" s="118"/>
      <c r="O2474" s="118"/>
      <c r="P2474" s="118"/>
      <c r="Q2474" s="118"/>
      <c r="R2474" s="118"/>
    </row>
    <row r="2475" spans="1:18" x14ac:dyDescent="0.2">
      <c r="A2475" s="114"/>
      <c r="B2475" s="139">
        <f t="shared" ref="B2475:B2538" si="47">1+B2474</f>
        <v>451</v>
      </c>
      <c r="C2475" s="115" t="s">
        <v>7526</v>
      </c>
      <c r="D2475" s="115" t="str">
        <f>VLOOKUP(C2475,[9]Resumen!$C$1:$J$65536,8,0)</f>
        <v>1 Poste de concreto (15/400) de ángulo mayor (50°) Tipo AU12-15</v>
      </c>
      <c r="E2475" s="140" t="s">
        <v>5072</v>
      </c>
      <c r="F2475" s="141">
        <f t="shared" si="46"/>
        <v>1</v>
      </c>
      <c r="G2475" s="142">
        <f>VLOOKUP(C2475,'[10]Estructuras de Acero y Concreto'!$C$1:$L$65536,7,0)</f>
        <v>596.27777157623927</v>
      </c>
      <c r="H2475" s="148"/>
      <c r="I2475" s="144"/>
      <c r="J2475" s="111">
        <f>VLOOKUP(C2475,'[10]Estructuras de Acero y Concreto'!$C$1:$L$65536,10,0)</f>
        <v>2772</v>
      </c>
      <c r="M2475" s="118"/>
      <c r="N2475" s="118"/>
      <c r="O2475" s="118"/>
      <c r="P2475" s="118"/>
      <c r="Q2475" s="118"/>
      <c r="R2475" s="118"/>
    </row>
    <row r="2476" spans="1:18" x14ac:dyDescent="0.2">
      <c r="A2476" s="114"/>
      <c r="B2476" s="139">
        <f t="shared" si="47"/>
        <v>452</v>
      </c>
      <c r="C2476" s="115" t="s">
        <v>7527</v>
      </c>
      <c r="D2476" s="115" t="str">
        <f>VLOOKUP(C2476,[9]Resumen!$C$1:$J$65536,8,0)</f>
        <v>1 Poste de concreto (15/400) de retención y terminal (90°) Tipo RTU1-15</v>
      </c>
      <c r="E2476" s="140" t="s">
        <v>5072</v>
      </c>
      <c r="F2476" s="141">
        <f t="shared" si="46"/>
        <v>1</v>
      </c>
      <c r="G2476" s="142">
        <f>VLOOKUP(C2476,'[10]Estructuras de Acero y Concreto'!$C$1:$L$65536,7,0)</f>
        <v>596.27777157623927</v>
      </c>
      <c r="H2476" s="148"/>
      <c r="I2476" s="144"/>
      <c r="J2476" s="111">
        <f>VLOOKUP(C2476,'[10]Estructuras de Acero y Concreto'!$C$1:$L$65536,10,0)</f>
        <v>2772</v>
      </c>
      <c r="M2476" s="118"/>
      <c r="N2476" s="118"/>
      <c r="O2476" s="118"/>
      <c r="P2476" s="118"/>
      <c r="Q2476" s="118"/>
      <c r="R2476" s="118"/>
    </row>
    <row r="2477" spans="1:18" x14ac:dyDescent="0.2">
      <c r="A2477" s="114"/>
      <c r="B2477" s="139">
        <f t="shared" si="47"/>
        <v>453</v>
      </c>
      <c r="C2477" s="115" t="s">
        <v>7528</v>
      </c>
      <c r="D2477" s="115" t="str">
        <f>VLOOKUP(C2477,[9]Resumen!$C$1:$J$65536,8,0)</f>
        <v>1 Poste de concreto (15/400) de suspensión (3°) Tipo SU1-15</v>
      </c>
      <c r="E2477" s="140" t="s">
        <v>5072</v>
      </c>
      <c r="F2477" s="141">
        <f t="shared" si="46"/>
        <v>1</v>
      </c>
      <c r="G2477" s="142">
        <f>VLOOKUP(C2477,'[10]Estructuras de Acero y Concreto'!$C$1:$L$65536,7,0)</f>
        <v>596.27777157623927</v>
      </c>
      <c r="H2477" s="148"/>
      <c r="I2477" s="144"/>
      <c r="J2477" s="111">
        <f>VLOOKUP(C2477,'[10]Estructuras de Acero y Concreto'!$C$1:$L$65536,10,0)</f>
        <v>2772</v>
      </c>
      <c r="M2477" s="118"/>
      <c r="N2477" s="118"/>
      <c r="O2477" s="118"/>
      <c r="P2477" s="118"/>
      <c r="Q2477" s="118"/>
      <c r="R2477" s="118"/>
    </row>
    <row r="2478" spans="1:18" x14ac:dyDescent="0.2">
      <c r="A2478" s="114"/>
      <c r="B2478" s="139">
        <f t="shared" si="47"/>
        <v>454</v>
      </c>
      <c r="C2478" s="115" t="s">
        <v>7529</v>
      </c>
      <c r="D2478" s="115" t="str">
        <f>VLOOKUP(C2478,[9]Resumen!$C$1:$J$65536,8,0)</f>
        <v>1 Poste de concreto (15/500) de suspensión (30°) Tipo SU11-15</v>
      </c>
      <c r="E2478" s="140" t="s">
        <v>5072</v>
      </c>
      <c r="F2478" s="141">
        <f t="shared" si="46"/>
        <v>1</v>
      </c>
      <c r="G2478" s="142">
        <f>VLOOKUP(C2478,'[10]Estructuras de Acero y Concreto'!$C$1:$L$65536,7,0)</f>
        <v>674.73277435148839</v>
      </c>
      <c r="H2478" s="148"/>
      <c r="I2478" s="144"/>
      <c r="J2478" s="111">
        <f>VLOOKUP(C2478,'[10]Estructuras de Acero y Concreto'!$C$1:$L$65536,10,0)</f>
        <v>2849</v>
      </c>
      <c r="M2478" s="118"/>
      <c r="N2478" s="118"/>
      <c r="O2478" s="118"/>
      <c r="P2478" s="118"/>
      <c r="Q2478" s="118"/>
      <c r="R2478" s="118"/>
    </row>
    <row r="2479" spans="1:18" x14ac:dyDescent="0.2">
      <c r="A2479" s="114"/>
      <c r="B2479" s="139">
        <f t="shared" si="47"/>
        <v>455</v>
      </c>
      <c r="C2479" s="115" t="s">
        <v>7530</v>
      </c>
      <c r="D2479" s="115" t="str">
        <f>VLOOKUP(C2479,[9]Resumen!$C$1:$J$65536,8,0)</f>
        <v>1 Poste de concreto (15/500) de ángulo mayor (50°) Tipo AU12-15</v>
      </c>
      <c r="E2479" s="140" t="s">
        <v>5072</v>
      </c>
      <c r="F2479" s="141">
        <f t="shared" si="46"/>
        <v>1</v>
      </c>
      <c r="G2479" s="142">
        <f>VLOOKUP(C2479,'[10]Estructuras de Acero y Concreto'!$C$1:$L$65536,7,0)</f>
        <v>674.73277435148839</v>
      </c>
      <c r="H2479" s="148"/>
      <c r="I2479" s="144"/>
      <c r="J2479" s="111">
        <f>VLOOKUP(C2479,'[10]Estructuras de Acero y Concreto'!$C$1:$L$65536,10,0)</f>
        <v>2849</v>
      </c>
      <c r="M2479" s="118"/>
      <c r="N2479" s="118"/>
      <c r="O2479" s="118"/>
      <c r="P2479" s="118"/>
      <c r="Q2479" s="118"/>
      <c r="R2479" s="118"/>
    </row>
    <row r="2480" spans="1:18" x14ac:dyDescent="0.2">
      <c r="A2480" s="114"/>
      <c r="B2480" s="139">
        <f t="shared" si="47"/>
        <v>456</v>
      </c>
      <c r="C2480" s="115" t="s">
        <v>7531</v>
      </c>
      <c r="D2480" s="115" t="str">
        <f>VLOOKUP(C2480,[9]Resumen!$C$1:$J$65536,8,0)</f>
        <v>1 Poste de concreto (15/700) de retención y terminal (90°) Tipo RTU1-15</v>
      </c>
      <c r="E2480" s="140" t="s">
        <v>5072</v>
      </c>
      <c r="F2480" s="141">
        <f t="shared" si="46"/>
        <v>1</v>
      </c>
      <c r="G2480" s="142">
        <f>VLOOKUP(C2480,'[10]Estructuras de Acero y Concreto'!$C$1:$L$65536,7,0)</f>
        <v>831.64277990198605</v>
      </c>
      <c r="H2480" s="148"/>
      <c r="I2480" s="144"/>
      <c r="J2480" s="111">
        <f>VLOOKUP(C2480,'[10]Estructuras de Acero y Concreto'!$C$1:$L$65536,10,0)</f>
        <v>3003</v>
      </c>
      <c r="M2480" s="118"/>
      <c r="N2480" s="118"/>
      <c r="O2480" s="118"/>
      <c r="P2480" s="118"/>
      <c r="Q2480" s="118"/>
      <c r="R2480" s="118"/>
    </row>
    <row r="2481" spans="1:18" x14ac:dyDescent="0.2">
      <c r="A2481" s="114"/>
      <c r="B2481" s="139">
        <f t="shared" si="47"/>
        <v>457</v>
      </c>
      <c r="C2481" s="115" t="s">
        <v>7532</v>
      </c>
      <c r="D2481" s="115" t="str">
        <f>VLOOKUP(C2481,[9]Resumen!$C$1:$J$65536,8,0)</f>
        <v>1 Poste de concreto (15/400) de suspensión (3°) Tipo SU1-15</v>
      </c>
      <c r="E2481" s="140" t="s">
        <v>5072</v>
      </c>
      <c r="F2481" s="141">
        <f t="shared" si="46"/>
        <v>1</v>
      </c>
      <c r="G2481" s="142">
        <f>VLOOKUP(C2481,'[10]Estructuras de Acero y Concreto'!$C$1:$L$65536,7,0)</f>
        <v>596.27777157623927</v>
      </c>
      <c r="H2481" s="148"/>
      <c r="I2481" s="144"/>
      <c r="J2481" s="111">
        <f>VLOOKUP(C2481,'[10]Estructuras de Acero y Concreto'!$C$1:$L$65536,10,0)</f>
        <v>2772</v>
      </c>
      <c r="M2481" s="118"/>
      <c r="N2481" s="118"/>
      <c r="O2481" s="118"/>
      <c r="P2481" s="118"/>
      <c r="Q2481" s="118"/>
      <c r="R2481" s="118"/>
    </row>
    <row r="2482" spans="1:18" x14ac:dyDescent="0.2">
      <c r="A2482" s="114"/>
      <c r="B2482" s="139">
        <f t="shared" si="47"/>
        <v>458</v>
      </c>
      <c r="C2482" s="115" t="s">
        <v>7533</v>
      </c>
      <c r="D2482" s="115" t="str">
        <f>VLOOKUP(C2482,[9]Resumen!$C$1:$J$65536,8,0)</f>
        <v>1 Poste de concreto (15/600) de suspensión (30°) Tipo SU11-15</v>
      </c>
      <c r="E2482" s="140" t="s">
        <v>5072</v>
      </c>
      <c r="F2482" s="141">
        <f t="shared" si="46"/>
        <v>1</v>
      </c>
      <c r="G2482" s="142">
        <f>VLOOKUP(C2482,'[10]Estructuras de Acero y Concreto'!$C$1:$L$65536,7,0)</f>
        <v>753.18777712673705</v>
      </c>
      <c r="H2482" s="148"/>
      <c r="I2482" s="144"/>
      <c r="J2482" s="111">
        <f>VLOOKUP(C2482,'[10]Estructuras de Acero y Concreto'!$C$1:$L$65536,10,0)</f>
        <v>2926</v>
      </c>
      <c r="M2482" s="118"/>
      <c r="N2482" s="118"/>
      <c r="O2482" s="118"/>
      <c r="P2482" s="118"/>
      <c r="Q2482" s="118"/>
      <c r="R2482" s="118"/>
    </row>
    <row r="2483" spans="1:18" x14ac:dyDescent="0.2">
      <c r="A2483" s="114"/>
      <c r="B2483" s="139">
        <f t="shared" si="47"/>
        <v>459</v>
      </c>
      <c r="C2483" s="115" t="s">
        <v>7534</v>
      </c>
      <c r="D2483" s="115" t="str">
        <f>VLOOKUP(C2483,[9]Resumen!$C$1:$J$65536,8,0)</f>
        <v>1 Poste de concreto (15/800) de ángulo mayor (50°) Tipo AU12-15</v>
      </c>
      <c r="E2483" s="140" t="s">
        <v>5072</v>
      </c>
      <c r="F2483" s="141">
        <f t="shared" si="46"/>
        <v>1</v>
      </c>
      <c r="G2483" s="142">
        <f>VLOOKUP(C2483,'[10]Estructuras de Acero y Concreto'!$C$1:$L$65536,7,0)</f>
        <v>910.09778267723516</v>
      </c>
      <c r="H2483" s="148"/>
      <c r="I2483" s="144"/>
      <c r="J2483" s="111">
        <f>VLOOKUP(C2483,'[10]Estructuras de Acero y Concreto'!$C$1:$L$65536,10,0)</f>
        <v>3080</v>
      </c>
      <c r="M2483" s="118"/>
      <c r="N2483" s="118"/>
      <c r="O2483" s="118"/>
      <c r="P2483" s="118"/>
      <c r="Q2483" s="118"/>
      <c r="R2483" s="118"/>
    </row>
    <row r="2484" spans="1:18" x14ac:dyDescent="0.2">
      <c r="A2484" s="114"/>
      <c r="B2484" s="139">
        <f t="shared" si="47"/>
        <v>460</v>
      </c>
      <c r="C2484" s="115" t="s">
        <v>7535</v>
      </c>
      <c r="D2484" s="115" t="str">
        <f>VLOOKUP(C2484,[9]Resumen!$C$1:$J$65536,8,0)</f>
        <v>1 Poste de concreto (15/1000) de retención y terminal (90°) Tipo RTU1-15</v>
      </c>
      <c r="E2484" s="140" t="s">
        <v>5072</v>
      </c>
      <c r="F2484" s="141">
        <f t="shared" si="46"/>
        <v>1</v>
      </c>
      <c r="G2484" s="142">
        <f>VLOOKUP(C2484,'[10]Estructuras de Acero y Concreto'!$C$1:$L$65536,7,0)</f>
        <v>1088.9140552364065</v>
      </c>
      <c r="H2484" s="148"/>
      <c r="I2484" s="144"/>
      <c r="J2484" s="111">
        <f>VLOOKUP(C2484,'[10]Estructuras de Acero y Concreto'!$C$1:$L$65536,10,0)</f>
        <v>3255.5</v>
      </c>
      <c r="M2484" s="118"/>
      <c r="N2484" s="118"/>
      <c r="O2484" s="118"/>
      <c r="P2484" s="118"/>
      <c r="Q2484" s="118"/>
      <c r="R2484" s="118"/>
    </row>
    <row r="2485" spans="1:18" x14ac:dyDescent="0.2">
      <c r="A2485" s="114"/>
      <c r="B2485" s="139">
        <f t="shared" si="47"/>
        <v>461</v>
      </c>
      <c r="C2485" s="115" t="s">
        <v>7536</v>
      </c>
      <c r="D2485" s="115" t="str">
        <f>VLOOKUP(C2485,[9]Resumen!$C$1:$J$65536,8,0)</f>
        <v>1 Poste de concreto (15/400) de suspensión (3°) Tipo SU1-15</v>
      </c>
      <c r="E2485" s="140" t="s">
        <v>5072</v>
      </c>
      <c r="F2485" s="141">
        <f t="shared" si="46"/>
        <v>1</v>
      </c>
      <c r="G2485" s="142">
        <f>VLOOKUP(C2485,'[10]Estructuras de Acero y Concreto'!$C$1:$L$65536,7,0)</f>
        <v>596.27777157623927</v>
      </c>
      <c r="H2485" s="148"/>
      <c r="I2485" s="144"/>
      <c r="J2485" s="111">
        <f>VLOOKUP(C2485,'[10]Estructuras de Acero y Concreto'!$C$1:$L$65536,10,0)</f>
        <v>2772</v>
      </c>
      <c r="M2485" s="118"/>
      <c r="N2485" s="118"/>
      <c r="O2485" s="118"/>
      <c r="P2485" s="118"/>
      <c r="Q2485" s="118"/>
      <c r="R2485" s="118"/>
    </row>
    <row r="2486" spans="1:18" x14ac:dyDescent="0.2">
      <c r="A2486" s="114"/>
      <c r="B2486" s="139">
        <f t="shared" si="47"/>
        <v>462</v>
      </c>
      <c r="C2486" s="115" t="s">
        <v>7537</v>
      </c>
      <c r="D2486" s="115" t="str">
        <f>VLOOKUP(C2486,[9]Resumen!$C$1:$J$65536,8,0)</f>
        <v>1 Poste de concreto (15/900) de suspensión (30°) Tipo SU11-15</v>
      </c>
      <c r="E2486" s="140" t="s">
        <v>5072</v>
      </c>
      <c r="F2486" s="141">
        <f t="shared" si="46"/>
        <v>1</v>
      </c>
      <c r="G2486" s="142">
        <f>VLOOKUP(C2486,'[10]Estructuras de Acero y Concreto'!$C$1:$L$65536,7,0)</f>
        <v>1032.3653194698311</v>
      </c>
      <c r="H2486" s="148"/>
      <c r="I2486" s="144"/>
      <c r="J2486" s="111">
        <f>VLOOKUP(C2486,'[10]Estructuras de Acero y Concreto'!$C$1:$L$65536,10,0)</f>
        <v>3200</v>
      </c>
      <c r="M2486" s="118"/>
      <c r="N2486" s="118"/>
      <c r="O2486" s="118"/>
      <c r="P2486" s="118"/>
      <c r="Q2486" s="118"/>
      <c r="R2486" s="118"/>
    </row>
    <row r="2487" spans="1:18" x14ac:dyDescent="0.2">
      <c r="A2487" s="114"/>
      <c r="B2487" s="139">
        <f t="shared" si="47"/>
        <v>463</v>
      </c>
      <c r="C2487" s="115" t="s">
        <v>7538</v>
      </c>
      <c r="D2487" s="115" t="str">
        <f>VLOOKUP(C2487,[9]Resumen!$C$1:$J$65536,8,0)</f>
        <v>1 Poste de concreto (15/1000) de ángulo mayor (50°) Tipo AU12-15</v>
      </c>
      <c r="E2487" s="140" t="s">
        <v>5072</v>
      </c>
      <c r="F2487" s="141">
        <f t="shared" si="46"/>
        <v>1</v>
      </c>
      <c r="G2487" s="142">
        <f>VLOOKUP(C2487,'[10]Estructuras de Acero y Concreto'!$C$1:$L$65536,7,0)</f>
        <v>1088.9140552364065</v>
      </c>
      <c r="H2487" s="148"/>
      <c r="I2487" s="144"/>
      <c r="J2487" s="111">
        <f>VLOOKUP(C2487,'[10]Estructuras de Acero y Concreto'!$C$1:$L$65536,10,0)</f>
        <v>3255.5</v>
      </c>
      <c r="M2487" s="118"/>
      <c r="N2487" s="118"/>
      <c r="O2487" s="118"/>
      <c r="P2487" s="118"/>
      <c r="Q2487" s="118"/>
      <c r="R2487" s="118"/>
    </row>
    <row r="2488" spans="1:18" x14ac:dyDescent="0.2">
      <c r="A2488" s="114"/>
      <c r="B2488" s="139">
        <f t="shared" si="47"/>
        <v>464</v>
      </c>
      <c r="C2488" s="115" t="s">
        <v>7539</v>
      </c>
      <c r="D2488" s="115" t="str">
        <f>VLOOKUP(C2488,[9]Resumen!$C$1:$J$65536,8,0)</f>
        <v>1 Poste de concreto (15/1300) de retención y terminal (90°) Tipo RTU1-15</v>
      </c>
      <c r="E2488" s="140" t="s">
        <v>5072</v>
      </c>
      <c r="F2488" s="141">
        <f t="shared" si="46"/>
        <v>1</v>
      </c>
      <c r="G2488" s="142">
        <f>VLOOKUP(C2488,'[10]Estructuras de Acero y Concreto'!$C$1:$L$65536,7,0)</f>
        <v>1351.3316382386754</v>
      </c>
      <c r="H2488" s="148"/>
      <c r="I2488" s="144"/>
      <c r="J2488" s="111">
        <f>VLOOKUP(C2488,'[10]Estructuras de Acero y Concreto'!$C$1:$L$65536,10,0)</f>
        <v>3513.0508658008657</v>
      </c>
      <c r="M2488" s="118"/>
      <c r="N2488" s="118"/>
      <c r="O2488" s="118"/>
      <c r="P2488" s="118"/>
      <c r="Q2488" s="118"/>
      <c r="R2488" s="118"/>
    </row>
    <row r="2489" spans="1:18" x14ac:dyDescent="0.2">
      <c r="A2489" s="114"/>
      <c r="B2489" s="139">
        <f t="shared" si="47"/>
        <v>465</v>
      </c>
      <c r="C2489" s="115" t="s">
        <v>7540</v>
      </c>
      <c r="D2489" s="115" t="str">
        <f>VLOOKUP(C2489,[9]Resumen!$C$1:$J$65536,8,0)</f>
        <v>1 Poste de concreto (15/400) de suspensión (3°) Tipo SU1-15</v>
      </c>
      <c r="E2489" s="140" t="s">
        <v>5072</v>
      </c>
      <c r="F2489" s="141">
        <f t="shared" si="46"/>
        <v>1</v>
      </c>
      <c r="G2489" s="142">
        <f>VLOOKUP(C2489,'[10]Estructuras de Acero y Concreto'!$C$1:$L$65536,7,0)</f>
        <v>596.27777157623927</v>
      </c>
      <c r="H2489" s="148"/>
      <c r="I2489" s="144"/>
      <c r="J2489" s="111">
        <f>VLOOKUP(C2489,'[10]Estructuras de Acero y Concreto'!$C$1:$L$65536,10,0)</f>
        <v>2772</v>
      </c>
      <c r="M2489" s="118"/>
      <c r="N2489" s="118"/>
      <c r="O2489" s="118"/>
      <c r="P2489" s="118"/>
      <c r="Q2489" s="118"/>
      <c r="R2489" s="118"/>
    </row>
    <row r="2490" spans="1:18" x14ac:dyDescent="0.2">
      <c r="A2490" s="114"/>
      <c r="B2490" s="139">
        <f t="shared" si="47"/>
        <v>466</v>
      </c>
      <c r="C2490" s="115" t="s">
        <v>7541</v>
      </c>
      <c r="D2490" s="115" t="str">
        <f>VLOOKUP(C2490,[9]Resumen!$C$1:$J$65536,8,0)</f>
        <v>1 Poste de concreto (15/800) de suspensión (30°) Tipo SU11-15</v>
      </c>
      <c r="E2490" s="140" t="s">
        <v>5072</v>
      </c>
      <c r="F2490" s="141">
        <f t="shared" si="46"/>
        <v>1</v>
      </c>
      <c r="G2490" s="142">
        <f>VLOOKUP(C2490,'[10]Estructuras de Acero y Concreto'!$C$1:$L$65536,7,0)</f>
        <v>910.09778267723516</v>
      </c>
      <c r="H2490" s="148"/>
      <c r="I2490" s="144"/>
      <c r="J2490" s="111">
        <f>VLOOKUP(C2490,'[10]Estructuras de Acero y Concreto'!$C$1:$L$65536,10,0)</f>
        <v>3080</v>
      </c>
      <c r="M2490" s="118"/>
      <c r="N2490" s="118"/>
      <c r="O2490" s="118"/>
      <c r="P2490" s="118"/>
      <c r="Q2490" s="118"/>
      <c r="R2490" s="118"/>
    </row>
    <row r="2491" spans="1:18" x14ac:dyDescent="0.2">
      <c r="A2491" s="114"/>
      <c r="B2491" s="139">
        <f t="shared" si="47"/>
        <v>467</v>
      </c>
      <c r="C2491" s="115" t="s">
        <v>7542</v>
      </c>
      <c r="D2491" s="115" t="str">
        <f>VLOOKUP(C2491,[9]Resumen!$C$1:$J$65536,8,0)</f>
        <v>1 Poste de concreto (15/1000) de ángulo mayor (50°) Tipo AU12-15</v>
      </c>
      <c r="E2491" s="140" t="s">
        <v>5072</v>
      </c>
      <c r="F2491" s="141">
        <f t="shared" si="46"/>
        <v>1</v>
      </c>
      <c r="G2491" s="142">
        <f>VLOOKUP(C2491,'[10]Estructuras de Acero y Concreto'!$C$1:$L$65536,7,0)</f>
        <v>1088.9140552364065</v>
      </c>
      <c r="H2491" s="148"/>
      <c r="I2491" s="144"/>
      <c r="J2491" s="111">
        <f>VLOOKUP(C2491,'[10]Estructuras de Acero y Concreto'!$C$1:$L$65536,10,0)</f>
        <v>3255.5</v>
      </c>
      <c r="M2491" s="118"/>
      <c r="N2491" s="118"/>
      <c r="O2491" s="118"/>
      <c r="P2491" s="118"/>
      <c r="Q2491" s="118"/>
      <c r="R2491" s="118"/>
    </row>
    <row r="2492" spans="1:18" x14ac:dyDescent="0.2">
      <c r="A2492" s="114"/>
      <c r="B2492" s="139">
        <f t="shared" si="47"/>
        <v>468</v>
      </c>
      <c r="C2492" s="115" t="s">
        <v>7543</v>
      </c>
      <c r="D2492" s="115" t="str">
        <f>VLOOKUP(C2492,[9]Resumen!$C$1:$J$65536,8,0)</f>
        <v>1 Poste de concreto (15/900) de retención y terminal (90°) Tipo RTU1-15</v>
      </c>
      <c r="E2492" s="140" t="s">
        <v>5072</v>
      </c>
      <c r="F2492" s="141">
        <f t="shared" si="46"/>
        <v>1</v>
      </c>
      <c r="G2492" s="142">
        <f>VLOOKUP(C2492,'[10]Estructuras de Acero y Concreto'!$C$1:$L$65536,7,0)</f>
        <v>1032.3653194698311</v>
      </c>
      <c r="H2492" s="148"/>
      <c r="I2492" s="144"/>
      <c r="J2492" s="111">
        <f>VLOOKUP(C2492,'[10]Estructuras de Acero y Concreto'!$C$1:$L$65536,10,0)</f>
        <v>3200</v>
      </c>
      <c r="M2492" s="118"/>
      <c r="N2492" s="118"/>
      <c r="O2492" s="118"/>
      <c r="P2492" s="118"/>
      <c r="Q2492" s="118"/>
      <c r="R2492" s="118"/>
    </row>
    <row r="2493" spans="1:18" x14ac:dyDescent="0.2">
      <c r="A2493" s="114"/>
      <c r="B2493" s="139">
        <f t="shared" si="47"/>
        <v>469</v>
      </c>
      <c r="C2493" s="115" t="s">
        <v>7544</v>
      </c>
      <c r="D2493" s="115" t="str">
        <f>VLOOKUP(C2493,[9]Resumen!$C$1:$J$65536,8,0)</f>
        <v>1 Poste de concreto (15/400) de suspensión (3°) Tipo SU2-15</v>
      </c>
      <c r="E2493" s="140" t="s">
        <v>5072</v>
      </c>
      <c r="F2493" s="141">
        <f t="shared" si="46"/>
        <v>1</v>
      </c>
      <c r="G2493" s="142">
        <f>VLOOKUP(C2493,'[10]Estructuras de Acero y Concreto'!$C$1:$L$65536,7,0)</f>
        <v>596.27777157623927</v>
      </c>
      <c r="H2493" s="148"/>
      <c r="I2493" s="144"/>
      <c r="J2493" s="111">
        <f>VLOOKUP(C2493,'[10]Estructuras de Acero y Concreto'!$C$1:$L$65536,10,0)</f>
        <v>2772</v>
      </c>
      <c r="M2493" s="118"/>
      <c r="N2493" s="118"/>
      <c r="O2493" s="118"/>
      <c r="P2493" s="118"/>
      <c r="Q2493" s="118"/>
      <c r="R2493" s="118"/>
    </row>
    <row r="2494" spans="1:18" x14ac:dyDescent="0.2">
      <c r="A2494" s="114"/>
      <c r="B2494" s="139">
        <f t="shared" si="47"/>
        <v>470</v>
      </c>
      <c r="C2494" s="115" t="s">
        <v>7545</v>
      </c>
      <c r="D2494" s="115" t="str">
        <f>VLOOKUP(C2494,[9]Resumen!$C$1:$J$65536,8,0)</f>
        <v>2 Poste de concreto (15/400) de suspensión (30°) Tipo SU21-15</v>
      </c>
      <c r="E2494" s="140" t="s">
        <v>5072</v>
      </c>
      <c r="F2494" s="141">
        <f t="shared" si="46"/>
        <v>1</v>
      </c>
      <c r="G2494" s="142">
        <f>VLOOKUP(C2494,'[10]Estructuras de Acero y Concreto'!$C$1:$L$65536,7,0)</f>
        <v>596.27777157623927</v>
      </c>
      <c r="H2494" s="148"/>
      <c r="I2494" s="144"/>
      <c r="J2494" s="111">
        <f>VLOOKUP(C2494,'[10]Estructuras de Acero y Concreto'!$C$1:$L$65536,10,0)</f>
        <v>5544</v>
      </c>
      <c r="M2494" s="118"/>
      <c r="N2494" s="118"/>
      <c r="O2494" s="118"/>
      <c r="P2494" s="118"/>
      <c r="Q2494" s="118"/>
      <c r="R2494" s="118"/>
    </row>
    <row r="2495" spans="1:18" x14ac:dyDescent="0.2">
      <c r="A2495" s="114"/>
      <c r="B2495" s="139">
        <f t="shared" si="47"/>
        <v>471</v>
      </c>
      <c r="C2495" s="115" t="s">
        <v>7546</v>
      </c>
      <c r="D2495" s="115" t="str">
        <f>VLOOKUP(C2495,[9]Resumen!$C$1:$J$65536,8,0)</f>
        <v>2 Poste de concreto (15/500) de ángulo mayor (50°) Tipo AU22-15</v>
      </c>
      <c r="E2495" s="140" t="s">
        <v>5072</v>
      </c>
      <c r="F2495" s="141">
        <f t="shared" si="46"/>
        <v>1</v>
      </c>
      <c r="G2495" s="142">
        <f>VLOOKUP(C2495,'[10]Estructuras de Acero y Concreto'!$C$1:$L$65536,7,0)</f>
        <v>674.73277435148839</v>
      </c>
      <c r="H2495" s="148"/>
      <c r="I2495" s="144"/>
      <c r="J2495" s="111">
        <f>VLOOKUP(C2495,'[10]Estructuras de Acero y Concreto'!$C$1:$L$65536,10,0)</f>
        <v>5698</v>
      </c>
      <c r="M2495" s="118"/>
      <c r="N2495" s="118"/>
      <c r="O2495" s="118"/>
      <c r="P2495" s="118"/>
      <c r="Q2495" s="118"/>
      <c r="R2495" s="118"/>
    </row>
    <row r="2496" spans="1:18" x14ac:dyDescent="0.2">
      <c r="A2496" s="114"/>
      <c r="B2496" s="139">
        <f t="shared" si="47"/>
        <v>472</v>
      </c>
      <c r="C2496" s="115" t="s">
        <v>7547</v>
      </c>
      <c r="D2496" s="115" t="str">
        <f>VLOOKUP(C2496,[9]Resumen!$C$1:$J$65536,8,0)</f>
        <v>2 Poste de concreto (15/600) de retención y terminal (90°) Tipo RTU2-15</v>
      </c>
      <c r="E2496" s="140" t="s">
        <v>5072</v>
      </c>
      <c r="F2496" s="141">
        <f t="shared" si="46"/>
        <v>1</v>
      </c>
      <c r="G2496" s="142">
        <f>VLOOKUP(C2496,'[10]Estructuras de Acero y Concreto'!$C$1:$L$65536,7,0)</f>
        <v>753.18777712673705</v>
      </c>
      <c r="H2496" s="148"/>
      <c r="I2496" s="144"/>
      <c r="J2496" s="111">
        <f>VLOOKUP(C2496,'[10]Estructuras de Acero y Concreto'!$C$1:$L$65536,10,0)</f>
        <v>5852</v>
      </c>
      <c r="M2496" s="118"/>
      <c r="N2496" s="118"/>
      <c r="O2496" s="118"/>
      <c r="P2496" s="118"/>
      <c r="Q2496" s="118"/>
      <c r="R2496" s="118"/>
    </row>
    <row r="2497" spans="1:18" x14ac:dyDescent="0.2">
      <c r="A2497" s="114"/>
      <c r="B2497" s="139">
        <f t="shared" si="47"/>
        <v>473</v>
      </c>
      <c r="C2497" s="115" t="s">
        <v>7548</v>
      </c>
      <c r="D2497" s="115" t="str">
        <f>VLOOKUP(C2497,[9]Resumen!$C$1:$J$65536,8,0)</f>
        <v>1 Poste de concreto (15/500) de suspensión (3°) Tipo SU2-15</v>
      </c>
      <c r="E2497" s="140" t="s">
        <v>5072</v>
      </c>
      <c r="F2497" s="141">
        <f t="shared" si="46"/>
        <v>1</v>
      </c>
      <c r="G2497" s="142">
        <f>VLOOKUP(C2497,'[10]Estructuras de Acero y Concreto'!$C$1:$L$65536,7,0)</f>
        <v>674.73277435148839</v>
      </c>
      <c r="H2497" s="148"/>
      <c r="I2497" s="144"/>
      <c r="J2497" s="111">
        <f>VLOOKUP(C2497,'[10]Estructuras de Acero y Concreto'!$C$1:$L$65536,10,0)</f>
        <v>2849</v>
      </c>
      <c r="M2497" s="118"/>
      <c r="N2497" s="118"/>
      <c r="O2497" s="118"/>
      <c r="P2497" s="118"/>
      <c r="Q2497" s="118"/>
      <c r="R2497" s="118"/>
    </row>
    <row r="2498" spans="1:18" x14ac:dyDescent="0.2">
      <c r="A2498" s="114"/>
      <c r="B2498" s="139">
        <f t="shared" si="47"/>
        <v>474</v>
      </c>
      <c r="C2498" s="115" t="s">
        <v>7549</v>
      </c>
      <c r="D2498" s="115" t="str">
        <f>VLOOKUP(C2498,[9]Resumen!$C$1:$J$65536,8,0)</f>
        <v>2 Poste de concreto (15/500) de suspensión (30°) Tipo SU21-15</v>
      </c>
      <c r="E2498" s="140" t="s">
        <v>5072</v>
      </c>
      <c r="F2498" s="141">
        <f t="shared" si="46"/>
        <v>1</v>
      </c>
      <c r="G2498" s="142">
        <f>VLOOKUP(C2498,'[10]Estructuras de Acero y Concreto'!$C$1:$L$65536,7,0)</f>
        <v>674.73277435148839</v>
      </c>
      <c r="H2498" s="148"/>
      <c r="I2498" s="144"/>
      <c r="J2498" s="111">
        <f>VLOOKUP(C2498,'[10]Estructuras de Acero y Concreto'!$C$1:$L$65536,10,0)</f>
        <v>5698</v>
      </c>
      <c r="M2498" s="118"/>
      <c r="N2498" s="118"/>
      <c r="O2498" s="118"/>
      <c r="P2498" s="118"/>
      <c r="Q2498" s="118"/>
      <c r="R2498" s="118"/>
    </row>
    <row r="2499" spans="1:18" x14ac:dyDescent="0.2">
      <c r="A2499" s="114"/>
      <c r="B2499" s="139">
        <f t="shared" si="47"/>
        <v>475</v>
      </c>
      <c r="C2499" s="115" t="s">
        <v>7550</v>
      </c>
      <c r="D2499" s="115" t="str">
        <f>VLOOKUP(C2499,[9]Resumen!$C$1:$J$65536,8,0)</f>
        <v>2 Poste de concreto (15/700) de ángulo mayor (50°) Tipo AU22-15</v>
      </c>
      <c r="E2499" s="140" t="s">
        <v>5072</v>
      </c>
      <c r="F2499" s="141">
        <f t="shared" si="46"/>
        <v>1</v>
      </c>
      <c r="G2499" s="142">
        <f>VLOOKUP(C2499,'[10]Estructuras de Acero y Concreto'!$C$1:$L$65536,7,0)</f>
        <v>831.64277990198605</v>
      </c>
      <c r="H2499" s="148"/>
      <c r="I2499" s="144"/>
      <c r="J2499" s="111">
        <f>VLOOKUP(C2499,'[10]Estructuras de Acero y Concreto'!$C$1:$L$65536,10,0)</f>
        <v>6006</v>
      </c>
      <c r="M2499" s="118"/>
      <c r="N2499" s="118"/>
      <c r="O2499" s="118"/>
      <c r="P2499" s="118"/>
      <c r="Q2499" s="118"/>
      <c r="R2499" s="118"/>
    </row>
    <row r="2500" spans="1:18" x14ac:dyDescent="0.2">
      <c r="A2500" s="114"/>
      <c r="B2500" s="139">
        <f t="shared" si="47"/>
        <v>476</v>
      </c>
      <c r="C2500" s="115" t="s">
        <v>7551</v>
      </c>
      <c r="D2500" s="115" t="str">
        <f>VLOOKUP(C2500,[9]Resumen!$C$1:$J$65536,8,0)</f>
        <v>2 Poste de concreto (15/900) de retención y terminal (90°) Tipo RTU2-15</v>
      </c>
      <c r="E2500" s="140" t="s">
        <v>5072</v>
      </c>
      <c r="F2500" s="141">
        <f t="shared" si="46"/>
        <v>1</v>
      </c>
      <c r="G2500" s="142">
        <f>VLOOKUP(C2500,'[10]Estructuras de Acero y Concreto'!$C$1:$L$65536,7,0)</f>
        <v>1032.3653194698311</v>
      </c>
      <c r="H2500" s="148"/>
      <c r="I2500" s="144"/>
      <c r="J2500" s="111">
        <f>VLOOKUP(C2500,'[10]Estructuras de Acero y Concreto'!$C$1:$L$65536,10,0)</f>
        <v>6400</v>
      </c>
      <c r="M2500" s="118"/>
      <c r="N2500" s="118"/>
      <c r="O2500" s="118"/>
      <c r="P2500" s="118"/>
      <c r="Q2500" s="118"/>
      <c r="R2500" s="118"/>
    </row>
    <row r="2501" spans="1:18" x14ac:dyDescent="0.2">
      <c r="A2501" s="114"/>
      <c r="B2501" s="139">
        <f t="shared" si="47"/>
        <v>477</v>
      </c>
      <c r="C2501" s="115" t="s">
        <v>7552</v>
      </c>
      <c r="D2501" s="115" t="str">
        <f>VLOOKUP(C2501,[9]Resumen!$C$1:$J$65536,8,0)</f>
        <v>1 Poste de concreto (15/500) de suspensión (3°) Tipo SU2-15</v>
      </c>
      <c r="E2501" s="140" t="s">
        <v>5072</v>
      </c>
      <c r="F2501" s="141">
        <f t="shared" si="46"/>
        <v>1</v>
      </c>
      <c r="G2501" s="142">
        <f>VLOOKUP(C2501,'[10]Estructuras de Acero y Concreto'!$C$1:$L$65536,7,0)</f>
        <v>674.73277435148839</v>
      </c>
      <c r="H2501" s="148"/>
      <c r="I2501" s="144"/>
      <c r="J2501" s="111">
        <f>VLOOKUP(C2501,'[10]Estructuras de Acero y Concreto'!$C$1:$L$65536,10,0)</f>
        <v>2849</v>
      </c>
      <c r="M2501" s="118"/>
      <c r="N2501" s="118"/>
      <c r="O2501" s="118"/>
      <c r="P2501" s="118"/>
      <c r="Q2501" s="118"/>
      <c r="R2501" s="118"/>
    </row>
    <row r="2502" spans="1:18" x14ac:dyDescent="0.2">
      <c r="A2502" s="114"/>
      <c r="B2502" s="139">
        <f t="shared" si="47"/>
        <v>478</v>
      </c>
      <c r="C2502" s="115" t="s">
        <v>7553</v>
      </c>
      <c r="D2502" s="115" t="str">
        <f>VLOOKUP(C2502,[9]Resumen!$C$1:$J$65536,8,0)</f>
        <v>2 Poste de concreto (15/700) de suspensión (30°) Tipo SU21-15</v>
      </c>
      <c r="E2502" s="140" t="s">
        <v>5072</v>
      </c>
      <c r="F2502" s="141">
        <f t="shared" si="46"/>
        <v>1</v>
      </c>
      <c r="G2502" s="142">
        <f>VLOOKUP(C2502,'[10]Estructuras de Acero y Concreto'!$C$1:$L$65536,7,0)</f>
        <v>831.64277990198605</v>
      </c>
      <c r="H2502" s="148"/>
      <c r="I2502" s="144"/>
      <c r="J2502" s="111">
        <f>VLOOKUP(C2502,'[10]Estructuras de Acero y Concreto'!$C$1:$L$65536,10,0)</f>
        <v>6006</v>
      </c>
      <c r="M2502" s="118"/>
      <c r="N2502" s="118"/>
      <c r="O2502" s="118"/>
      <c r="P2502" s="118"/>
      <c r="Q2502" s="118"/>
      <c r="R2502" s="118"/>
    </row>
    <row r="2503" spans="1:18" x14ac:dyDescent="0.2">
      <c r="A2503" s="114"/>
      <c r="B2503" s="139">
        <f t="shared" si="47"/>
        <v>479</v>
      </c>
      <c r="C2503" s="115" t="s">
        <v>7554</v>
      </c>
      <c r="D2503" s="115" t="str">
        <f>VLOOKUP(C2503,[9]Resumen!$C$1:$J$65536,8,0)</f>
        <v>2 Poste de concreto (15/800) de ángulo mayor (50°) Tipo AU22-15</v>
      </c>
      <c r="E2503" s="140" t="s">
        <v>5072</v>
      </c>
      <c r="F2503" s="141">
        <f t="shared" si="46"/>
        <v>1</v>
      </c>
      <c r="G2503" s="142">
        <f>VLOOKUP(C2503,'[10]Estructuras de Acero y Concreto'!$C$1:$L$65536,7,0)</f>
        <v>910.09778267723516</v>
      </c>
      <c r="H2503" s="148"/>
      <c r="I2503" s="144"/>
      <c r="J2503" s="111">
        <f>VLOOKUP(C2503,'[10]Estructuras de Acero y Concreto'!$C$1:$L$65536,10,0)</f>
        <v>6160</v>
      </c>
      <c r="M2503" s="118"/>
      <c r="N2503" s="118"/>
      <c r="O2503" s="118"/>
      <c r="P2503" s="118"/>
      <c r="Q2503" s="118"/>
      <c r="R2503" s="118"/>
    </row>
    <row r="2504" spans="1:18" x14ac:dyDescent="0.2">
      <c r="A2504" s="114"/>
      <c r="B2504" s="139">
        <f t="shared" si="47"/>
        <v>480</v>
      </c>
      <c r="C2504" s="115" t="s">
        <v>7555</v>
      </c>
      <c r="D2504" s="115" t="str">
        <f>VLOOKUP(C2504,[9]Resumen!$C$1:$J$65536,8,0)</f>
        <v>2 Poste de concreto (15/1000) de retención y terminal (90°) Tipo RTU2-15</v>
      </c>
      <c r="E2504" s="140" t="s">
        <v>5072</v>
      </c>
      <c r="F2504" s="141">
        <f t="shared" si="46"/>
        <v>1</v>
      </c>
      <c r="G2504" s="142">
        <f>VLOOKUP(C2504,'[10]Estructuras de Acero y Concreto'!$C$1:$L$65536,7,0)</f>
        <v>1088.9140552364065</v>
      </c>
      <c r="H2504" s="148"/>
      <c r="I2504" s="144"/>
      <c r="J2504" s="111">
        <f>VLOOKUP(C2504,'[10]Estructuras de Acero y Concreto'!$C$1:$L$65536,10,0)</f>
        <v>6511</v>
      </c>
      <c r="M2504" s="118"/>
      <c r="N2504" s="118"/>
      <c r="O2504" s="118"/>
      <c r="P2504" s="118"/>
      <c r="Q2504" s="118"/>
      <c r="R2504" s="118"/>
    </row>
    <row r="2505" spans="1:18" x14ac:dyDescent="0.2">
      <c r="A2505" s="114"/>
      <c r="B2505" s="139">
        <f t="shared" si="47"/>
        <v>481</v>
      </c>
      <c r="C2505" s="115" t="s">
        <v>7556</v>
      </c>
      <c r="D2505" s="115" t="str">
        <f>VLOOKUP(C2505,[9]Resumen!$C$1:$J$65536,8,0)</f>
        <v>1 Poste de concreto (15/700) de suspensión (3°) Tipo SU2-15</v>
      </c>
      <c r="E2505" s="140" t="s">
        <v>5072</v>
      </c>
      <c r="F2505" s="141">
        <f t="shared" si="46"/>
        <v>1</v>
      </c>
      <c r="G2505" s="142">
        <f>VLOOKUP(C2505,'[10]Estructuras de Acero y Concreto'!$C$1:$L$65536,7,0)</f>
        <v>831.64277990198605</v>
      </c>
      <c r="H2505" s="148"/>
      <c r="I2505" s="144"/>
      <c r="J2505" s="111">
        <f>VLOOKUP(C2505,'[10]Estructuras de Acero y Concreto'!$C$1:$L$65536,10,0)</f>
        <v>3003</v>
      </c>
      <c r="M2505" s="118"/>
      <c r="N2505" s="118"/>
      <c r="O2505" s="118"/>
      <c r="P2505" s="118"/>
      <c r="Q2505" s="118"/>
      <c r="R2505" s="118"/>
    </row>
    <row r="2506" spans="1:18" x14ac:dyDescent="0.2">
      <c r="A2506" s="114"/>
      <c r="B2506" s="139">
        <f t="shared" si="47"/>
        <v>482</v>
      </c>
      <c r="C2506" s="115" t="s">
        <v>7557</v>
      </c>
      <c r="D2506" s="115" t="str">
        <f>VLOOKUP(C2506,[9]Resumen!$C$1:$J$65536,8,0)</f>
        <v>2 Poste de concreto (15/900) de suspensión (30°) Tipo SU21-15</v>
      </c>
      <c r="E2506" s="140" t="s">
        <v>5072</v>
      </c>
      <c r="F2506" s="141">
        <f t="shared" si="46"/>
        <v>1</v>
      </c>
      <c r="G2506" s="142">
        <f>VLOOKUP(C2506,'[10]Estructuras de Acero y Concreto'!$C$1:$L$65536,7,0)</f>
        <v>1032.3653194698311</v>
      </c>
      <c r="H2506" s="148"/>
      <c r="I2506" s="144"/>
      <c r="J2506" s="111">
        <f>VLOOKUP(C2506,'[10]Estructuras de Acero y Concreto'!$C$1:$L$65536,10,0)</f>
        <v>6400</v>
      </c>
      <c r="M2506" s="118"/>
      <c r="N2506" s="118"/>
      <c r="O2506" s="118"/>
      <c r="P2506" s="118"/>
      <c r="Q2506" s="118"/>
      <c r="R2506" s="118"/>
    </row>
    <row r="2507" spans="1:18" x14ac:dyDescent="0.2">
      <c r="A2507" s="114"/>
      <c r="B2507" s="139">
        <f t="shared" si="47"/>
        <v>483</v>
      </c>
      <c r="C2507" s="115" t="s">
        <v>7558</v>
      </c>
      <c r="D2507" s="115" t="str">
        <f>VLOOKUP(C2507,[9]Resumen!$C$1:$J$65536,8,0)</f>
        <v>2 Poste de concreto (15/1000) de ángulo mayor (50°) Tipo AU22-15</v>
      </c>
      <c r="E2507" s="140" t="s">
        <v>5072</v>
      </c>
      <c r="F2507" s="141">
        <f t="shared" si="46"/>
        <v>1</v>
      </c>
      <c r="G2507" s="142">
        <f>VLOOKUP(C2507,'[10]Estructuras de Acero y Concreto'!$C$1:$L$65536,7,0)</f>
        <v>1088.9140552364065</v>
      </c>
      <c r="H2507" s="148"/>
      <c r="I2507" s="144"/>
      <c r="J2507" s="111">
        <f>VLOOKUP(C2507,'[10]Estructuras de Acero y Concreto'!$C$1:$L$65536,10,0)</f>
        <v>6511</v>
      </c>
      <c r="M2507" s="118"/>
      <c r="N2507" s="118"/>
      <c r="O2507" s="118"/>
      <c r="P2507" s="118"/>
      <c r="Q2507" s="118"/>
      <c r="R2507" s="118"/>
    </row>
    <row r="2508" spans="1:18" x14ac:dyDescent="0.2">
      <c r="A2508" s="114"/>
      <c r="B2508" s="139">
        <f t="shared" si="47"/>
        <v>484</v>
      </c>
      <c r="C2508" s="115" t="s">
        <v>7559</v>
      </c>
      <c r="D2508" s="115" t="str">
        <f>VLOOKUP(C2508,[9]Resumen!$C$1:$J$65536,8,0)</f>
        <v>2 Poste de concreto (15/1300) de retención y terminal (90°) Tipo RTU2-15</v>
      </c>
      <c r="E2508" s="140" t="s">
        <v>5072</v>
      </c>
      <c r="F2508" s="141">
        <f t="shared" si="46"/>
        <v>1</v>
      </c>
      <c r="G2508" s="142">
        <f>VLOOKUP(C2508,'[10]Estructuras de Acero y Concreto'!$C$1:$L$65536,7,0)</f>
        <v>1351.3316382386754</v>
      </c>
      <c r="H2508" s="148"/>
      <c r="I2508" s="144"/>
      <c r="J2508" s="111">
        <f>VLOOKUP(C2508,'[10]Estructuras de Acero y Concreto'!$C$1:$L$65536,10,0)</f>
        <v>7026.1017316017314</v>
      </c>
      <c r="M2508" s="118"/>
      <c r="N2508" s="118"/>
      <c r="O2508" s="118"/>
      <c r="P2508" s="118"/>
      <c r="Q2508" s="118"/>
      <c r="R2508" s="118"/>
    </row>
    <row r="2509" spans="1:18" x14ac:dyDescent="0.2">
      <c r="A2509" s="114"/>
      <c r="B2509" s="139">
        <f t="shared" si="47"/>
        <v>485</v>
      </c>
      <c r="C2509" s="115" t="s">
        <v>7560</v>
      </c>
      <c r="D2509" s="115" t="str">
        <f>VLOOKUP(C2509,[9]Resumen!$C$1:$J$65536,8,0)</f>
        <v>1 Poste de concreto (15/800) de suspensión (3°) Tipo SU2-15</v>
      </c>
      <c r="E2509" s="140" t="s">
        <v>5072</v>
      </c>
      <c r="F2509" s="141">
        <f t="shared" si="46"/>
        <v>1</v>
      </c>
      <c r="G2509" s="142">
        <f>VLOOKUP(C2509,'[10]Estructuras de Acero y Concreto'!$C$1:$L$65536,7,0)</f>
        <v>910.09778267723516</v>
      </c>
      <c r="H2509" s="148"/>
      <c r="I2509" s="144"/>
      <c r="J2509" s="111">
        <f>VLOOKUP(C2509,'[10]Estructuras de Acero y Concreto'!$C$1:$L$65536,10,0)</f>
        <v>3080</v>
      </c>
      <c r="M2509" s="118"/>
      <c r="N2509" s="118"/>
      <c r="O2509" s="118"/>
      <c r="P2509" s="118"/>
      <c r="Q2509" s="118"/>
      <c r="R2509" s="118"/>
    </row>
    <row r="2510" spans="1:18" x14ac:dyDescent="0.2">
      <c r="A2510" s="114"/>
      <c r="B2510" s="139">
        <f t="shared" si="47"/>
        <v>486</v>
      </c>
      <c r="C2510" s="115" t="s">
        <v>7561</v>
      </c>
      <c r="D2510" s="115" t="str">
        <f>VLOOKUP(C2510,[9]Resumen!$C$1:$J$65536,8,0)</f>
        <v>2 Poste de concreto (15/600) de suspensión (30°) Tipo SU21-15</v>
      </c>
      <c r="E2510" s="140" t="s">
        <v>5072</v>
      </c>
      <c r="F2510" s="141">
        <f t="shared" si="46"/>
        <v>1</v>
      </c>
      <c r="G2510" s="142">
        <f>VLOOKUP(C2510,'[10]Estructuras de Acero y Concreto'!$C$1:$L$65536,7,0)</f>
        <v>753.18777712673705</v>
      </c>
      <c r="H2510" s="148"/>
      <c r="I2510" s="144"/>
      <c r="J2510" s="111">
        <f>VLOOKUP(C2510,'[10]Estructuras de Acero y Concreto'!$C$1:$L$65536,10,0)</f>
        <v>5852</v>
      </c>
      <c r="M2510" s="118"/>
      <c r="N2510" s="118"/>
      <c r="O2510" s="118"/>
      <c r="P2510" s="118"/>
      <c r="Q2510" s="118"/>
      <c r="R2510" s="118"/>
    </row>
    <row r="2511" spans="1:18" x14ac:dyDescent="0.2">
      <c r="A2511" s="114"/>
      <c r="B2511" s="139">
        <f t="shared" si="47"/>
        <v>487</v>
      </c>
      <c r="C2511" s="115" t="s">
        <v>7562</v>
      </c>
      <c r="D2511" s="115" t="str">
        <f>VLOOKUP(C2511,[9]Resumen!$C$1:$J$65536,8,0)</f>
        <v>2 Poste de concreto (15/400) de ángulo mayor (50°) Tipo AU22-15</v>
      </c>
      <c r="E2511" s="140" t="s">
        <v>5072</v>
      </c>
      <c r="F2511" s="141">
        <f t="shared" si="46"/>
        <v>1</v>
      </c>
      <c r="G2511" s="142">
        <f>VLOOKUP(C2511,'[10]Estructuras de Acero y Concreto'!$C$1:$L$65536,7,0)</f>
        <v>596.27777157623927</v>
      </c>
      <c r="H2511" s="148"/>
      <c r="I2511" s="144"/>
      <c r="J2511" s="111">
        <f>VLOOKUP(C2511,'[10]Estructuras de Acero y Concreto'!$C$1:$L$65536,10,0)</f>
        <v>5544</v>
      </c>
      <c r="M2511" s="118"/>
      <c r="N2511" s="118"/>
      <c r="O2511" s="118"/>
      <c r="P2511" s="118"/>
      <c r="Q2511" s="118"/>
      <c r="R2511" s="118"/>
    </row>
    <row r="2512" spans="1:18" x14ac:dyDescent="0.2">
      <c r="A2512" s="114"/>
      <c r="B2512" s="139">
        <f t="shared" si="47"/>
        <v>488</v>
      </c>
      <c r="C2512" s="115" t="s">
        <v>7563</v>
      </c>
      <c r="D2512" s="115" t="str">
        <f>VLOOKUP(C2512,[9]Resumen!$C$1:$J$65536,8,0)</f>
        <v>2 Poste de concreto (15/500) de retención y terminal (90°) Tipo RTU2-15</v>
      </c>
      <c r="E2512" s="140" t="s">
        <v>5072</v>
      </c>
      <c r="F2512" s="141">
        <f t="shared" si="46"/>
        <v>1</v>
      </c>
      <c r="G2512" s="142">
        <f>VLOOKUP(C2512,'[10]Estructuras de Acero y Concreto'!$C$1:$L$65536,7,0)</f>
        <v>674.73277435148839</v>
      </c>
      <c r="H2512" s="148"/>
      <c r="I2512" s="144"/>
      <c r="J2512" s="111">
        <f>VLOOKUP(C2512,'[10]Estructuras de Acero y Concreto'!$C$1:$L$65536,10,0)</f>
        <v>5698</v>
      </c>
      <c r="M2512" s="118"/>
      <c r="N2512" s="118"/>
      <c r="O2512" s="118"/>
      <c r="P2512" s="118"/>
      <c r="Q2512" s="118"/>
      <c r="R2512" s="118"/>
    </row>
    <row r="2513" spans="1:18" x14ac:dyDescent="0.2">
      <c r="A2513" s="114"/>
      <c r="B2513" s="139">
        <f t="shared" si="47"/>
        <v>489</v>
      </c>
      <c r="C2513" s="115" t="s">
        <v>7564</v>
      </c>
      <c r="D2513" s="115" t="str">
        <f>VLOOKUP(C2513,[9]Resumen!$C$1:$J$65536,8,0)</f>
        <v>1 Poste de concreto (16/400) de suspensión (3°) Tipo SUS1-16</v>
      </c>
      <c r="E2513" s="140" t="s">
        <v>5072</v>
      </c>
      <c r="F2513" s="141">
        <f t="shared" si="46"/>
        <v>1</v>
      </c>
      <c r="G2513" s="142">
        <f>VLOOKUP(C2513,'[10]Estructuras de Acero y Concreto'!$C$1:$L$65536,7,0)</f>
        <v>910.09778267723516</v>
      </c>
      <c r="H2513" s="148"/>
      <c r="I2513" s="144"/>
      <c r="J2513" s="111">
        <f>VLOOKUP(C2513,'[10]Estructuras de Acero y Concreto'!$C$1:$L$65536,10,0)</f>
        <v>3080</v>
      </c>
      <c r="M2513" s="118"/>
      <c r="N2513" s="118"/>
      <c r="O2513" s="118"/>
      <c r="P2513" s="118"/>
      <c r="Q2513" s="118"/>
      <c r="R2513" s="118"/>
    </row>
    <row r="2514" spans="1:18" x14ac:dyDescent="0.2">
      <c r="A2514" s="114"/>
      <c r="B2514" s="139">
        <f t="shared" si="47"/>
        <v>490</v>
      </c>
      <c r="C2514" s="115" t="s">
        <v>7565</v>
      </c>
      <c r="D2514" s="115" t="str">
        <f>VLOOKUP(C2514,[9]Resumen!$C$1:$J$65536,8,0)</f>
        <v>1 Poste de concreto (16/400) de suspensión (30°) Tipo SUS11-16</v>
      </c>
      <c r="E2514" s="140" t="s">
        <v>5072</v>
      </c>
      <c r="F2514" s="141">
        <f t="shared" si="46"/>
        <v>1</v>
      </c>
      <c r="G2514" s="142">
        <f>VLOOKUP(C2514,'[10]Estructuras de Acero y Concreto'!$C$1:$L$65536,7,0)</f>
        <v>910.09778267723516</v>
      </c>
      <c r="H2514" s="148"/>
      <c r="I2514" s="144"/>
      <c r="J2514" s="111">
        <f>VLOOKUP(C2514,'[10]Estructuras de Acero y Concreto'!$C$1:$L$65536,10,0)</f>
        <v>3080</v>
      </c>
      <c r="M2514" s="118"/>
      <c r="N2514" s="118"/>
      <c r="O2514" s="118"/>
      <c r="P2514" s="118"/>
      <c r="Q2514" s="118"/>
      <c r="R2514" s="118"/>
    </row>
    <row r="2515" spans="1:18" x14ac:dyDescent="0.2">
      <c r="A2515" s="114"/>
      <c r="B2515" s="139">
        <f t="shared" si="47"/>
        <v>491</v>
      </c>
      <c r="C2515" s="115" t="s">
        <v>7566</v>
      </c>
      <c r="D2515" s="115" t="str">
        <f>VLOOKUP(C2515,[9]Resumen!$C$1:$J$65536,8,0)</f>
        <v>1 Poste de concreto (16/400) de ángulo mayor (50°) Tipo AUS1-16</v>
      </c>
      <c r="E2515" s="140" t="s">
        <v>5072</v>
      </c>
      <c r="F2515" s="141">
        <f t="shared" si="46"/>
        <v>1</v>
      </c>
      <c r="G2515" s="142">
        <f>VLOOKUP(C2515,'[10]Estructuras de Acero y Concreto'!$C$1:$L$65536,7,0)</f>
        <v>910.09778267723516</v>
      </c>
      <c r="H2515" s="148"/>
      <c r="I2515" s="144"/>
      <c r="J2515" s="111">
        <f>VLOOKUP(C2515,'[10]Estructuras de Acero y Concreto'!$C$1:$L$65536,10,0)</f>
        <v>3080</v>
      </c>
      <c r="M2515" s="118"/>
      <c r="N2515" s="118"/>
      <c r="O2515" s="118"/>
      <c r="P2515" s="118"/>
      <c r="Q2515" s="118"/>
      <c r="R2515" s="118"/>
    </row>
    <row r="2516" spans="1:18" x14ac:dyDescent="0.2">
      <c r="A2516" s="114"/>
      <c r="B2516" s="139">
        <f t="shared" si="47"/>
        <v>492</v>
      </c>
      <c r="C2516" s="115" t="s">
        <v>7567</v>
      </c>
      <c r="D2516" s="115" t="str">
        <f>VLOOKUP(C2516,[9]Resumen!$C$1:$J$65536,8,0)</f>
        <v>1 Poste de concreto (16/400) de retención y terminal (90°) Tipo RTUS1-16</v>
      </c>
      <c r="E2516" s="140" t="s">
        <v>5072</v>
      </c>
      <c r="F2516" s="141">
        <f t="shared" si="46"/>
        <v>1</v>
      </c>
      <c r="G2516" s="142">
        <f>VLOOKUP(C2516,'[10]Estructuras de Acero y Concreto'!$C$1:$L$65536,7,0)</f>
        <v>910.09778267723516</v>
      </c>
      <c r="H2516" s="148"/>
      <c r="I2516" s="144"/>
      <c r="J2516" s="111">
        <f>VLOOKUP(C2516,'[10]Estructuras de Acero y Concreto'!$C$1:$L$65536,10,0)</f>
        <v>3080</v>
      </c>
      <c r="M2516" s="118"/>
      <c r="N2516" s="118"/>
      <c r="O2516" s="118"/>
      <c r="P2516" s="118"/>
      <c r="Q2516" s="118"/>
      <c r="R2516" s="118"/>
    </row>
    <row r="2517" spans="1:18" x14ac:dyDescent="0.2">
      <c r="A2517" s="114"/>
      <c r="B2517" s="139">
        <f t="shared" si="47"/>
        <v>493</v>
      </c>
      <c r="C2517" s="115" t="s">
        <v>7568</v>
      </c>
      <c r="D2517" s="115" t="str">
        <f>VLOOKUP(C2517,[9]Resumen!$C$1:$J$65536,8,0)</f>
        <v>1 Poste de concreto (16/400) de suspensión (3°) Tipo SUS1-16</v>
      </c>
      <c r="E2517" s="140" t="s">
        <v>5072</v>
      </c>
      <c r="F2517" s="141">
        <f t="shared" si="46"/>
        <v>1</v>
      </c>
      <c r="G2517" s="142">
        <f>VLOOKUP(C2517,'[10]Estructuras de Acero y Concreto'!$C$1:$L$65536,7,0)</f>
        <v>910.09778267723516</v>
      </c>
      <c r="H2517" s="148"/>
      <c r="I2517" s="144"/>
      <c r="J2517" s="111">
        <f>VLOOKUP(C2517,'[10]Estructuras de Acero y Concreto'!$C$1:$L$65536,10,0)</f>
        <v>3080</v>
      </c>
      <c r="M2517" s="118"/>
      <c r="N2517" s="118"/>
      <c r="O2517" s="118"/>
      <c r="P2517" s="118"/>
      <c r="Q2517" s="118"/>
      <c r="R2517" s="118"/>
    </row>
    <row r="2518" spans="1:18" x14ac:dyDescent="0.2">
      <c r="A2518" s="114"/>
      <c r="B2518" s="139">
        <f t="shared" si="47"/>
        <v>494</v>
      </c>
      <c r="C2518" s="115" t="s">
        <v>7569</v>
      </c>
      <c r="D2518" s="115" t="str">
        <f>VLOOKUP(C2518,[9]Resumen!$C$1:$J$65536,8,0)</f>
        <v>1 Poste de concreto (16/500) de suspensión (30°) Tipo SUS11-16</v>
      </c>
      <c r="E2518" s="140" t="s">
        <v>5072</v>
      </c>
      <c r="F2518" s="141">
        <f t="shared" si="46"/>
        <v>1</v>
      </c>
      <c r="G2518" s="142">
        <f>VLOOKUP(C2518,'[10]Estructuras de Acero y Concreto'!$C$1:$L$65536,7,0)</f>
        <v>988.55278545248427</v>
      </c>
      <c r="H2518" s="148"/>
      <c r="I2518" s="144"/>
      <c r="J2518" s="111">
        <f>VLOOKUP(C2518,'[10]Estructuras de Acero y Concreto'!$C$1:$L$65536,10,0)</f>
        <v>3157</v>
      </c>
      <c r="M2518" s="118"/>
      <c r="N2518" s="118"/>
      <c r="O2518" s="118"/>
      <c r="P2518" s="118"/>
      <c r="Q2518" s="118"/>
      <c r="R2518" s="118"/>
    </row>
    <row r="2519" spans="1:18" x14ac:dyDescent="0.2">
      <c r="A2519" s="114"/>
      <c r="B2519" s="139">
        <f t="shared" si="47"/>
        <v>495</v>
      </c>
      <c r="C2519" s="115" t="s">
        <v>7570</v>
      </c>
      <c r="D2519" s="115" t="str">
        <f>VLOOKUP(C2519,[9]Resumen!$C$1:$J$65536,8,0)</f>
        <v>1 Poste de concreto (16/400) de ángulo mayor (50°) Tipo AUS1-16</v>
      </c>
      <c r="E2519" s="140" t="s">
        <v>5072</v>
      </c>
      <c r="F2519" s="141">
        <f t="shared" si="46"/>
        <v>1</v>
      </c>
      <c r="G2519" s="142">
        <f>VLOOKUP(C2519,'[10]Estructuras de Acero y Concreto'!$C$1:$L$65536,7,0)</f>
        <v>910.09778267723516</v>
      </c>
      <c r="H2519" s="148"/>
      <c r="I2519" s="144"/>
      <c r="J2519" s="111">
        <f>VLOOKUP(C2519,'[10]Estructuras de Acero y Concreto'!$C$1:$L$65536,10,0)</f>
        <v>3080</v>
      </c>
      <c r="M2519" s="118"/>
      <c r="N2519" s="118"/>
      <c r="O2519" s="118"/>
      <c r="P2519" s="118"/>
      <c r="Q2519" s="118"/>
      <c r="R2519" s="118"/>
    </row>
    <row r="2520" spans="1:18" x14ac:dyDescent="0.2">
      <c r="A2520" s="114"/>
      <c r="B2520" s="139">
        <f t="shared" si="47"/>
        <v>496</v>
      </c>
      <c r="C2520" s="115" t="s">
        <v>7571</v>
      </c>
      <c r="D2520" s="115" t="str">
        <f>VLOOKUP(C2520,[9]Resumen!$C$1:$J$65536,8,0)</f>
        <v>1 Poste de concreto (16/500) de retención y terminal (90°) Tipo RTUS1-16</v>
      </c>
      <c r="E2520" s="140" t="s">
        <v>5072</v>
      </c>
      <c r="F2520" s="141">
        <f t="shared" si="46"/>
        <v>1</v>
      </c>
      <c r="G2520" s="142">
        <f>VLOOKUP(C2520,'[10]Estructuras de Acero y Concreto'!$C$1:$L$65536,7,0)</f>
        <v>988.55278545248427</v>
      </c>
      <c r="H2520" s="148"/>
      <c r="I2520" s="144"/>
      <c r="J2520" s="111">
        <f>VLOOKUP(C2520,'[10]Estructuras de Acero y Concreto'!$C$1:$L$65536,10,0)</f>
        <v>3157</v>
      </c>
      <c r="M2520" s="118"/>
      <c r="N2520" s="118"/>
      <c r="O2520" s="118"/>
      <c r="P2520" s="118"/>
      <c r="Q2520" s="118"/>
      <c r="R2520" s="118"/>
    </row>
    <row r="2521" spans="1:18" x14ac:dyDescent="0.2">
      <c r="A2521" s="114"/>
      <c r="B2521" s="139">
        <f t="shared" si="47"/>
        <v>497</v>
      </c>
      <c r="C2521" s="115" t="s">
        <v>7572</v>
      </c>
      <c r="D2521" s="115" t="str">
        <f>VLOOKUP(C2521,[9]Resumen!$C$1:$J$65536,8,0)</f>
        <v>1 Poste de concreto (16/400) de suspensión (3°) Tipo SUS1-16</v>
      </c>
      <c r="E2521" s="140" t="s">
        <v>5072</v>
      </c>
      <c r="F2521" s="141">
        <f t="shared" si="46"/>
        <v>1</v>
      </c>
      <c r="G2521" s="142">
        <f>VLOOKUP(C2521,'[10]Estructuras de Acero y Concreto'!$C$1:$L$65536,7,0)</f>
        <v>910.09778267723516</v>
      </c>
      <c r="H2521" s="148"/>
      <c r="I2521" s="144"/>
      <c r="J2521" s="111">
        <f>VLOOKUP(C2521,'[10]Estructuras de Acero y Concreto'!$C$1:$L$65536,10,0)</f>
        <v>3080</v>
      </c>
      <c r="M2521" s="118"/>
      <c r="N2521" s="118"/>
      <c r="O2521" s="118"/>
      <c r="P2521" s="118"/>
      <c r="Q2521" s="118"/>
      <c r="R2521" s="118"/>
    </row>
    <row r="2522" spans="1:18" x14ac:dyDescent="0.2">
      <c r="A2522" s="114"/>
      <c r="B2522" s="139">
        <f t="shared" si="47"/>
        <v>498</v>
      </c>
      <c r="C2522" s="115" t="s">
        <v>7573</v>
      </c>
      <c r="D2522" s="115" t="str">
        <f>VLOOKUP(C2522,[9]Resumen!$C$1:$J$65536,8,0)</f>
        <v>1 Poste de concreto (16/500) de suspensión (30°) Tipo SUS11-16</v>
      </c>
      <c r="E2522" s="140" t="s">
        <v>5072</v>
      </c>
      <c r="F2522" s="141">
        <f t="shared" si="46"/>
        <v>1</v>
      </c>
      <c r="G2522" s="142">
        <f>VLOOKUP(C2522,'[10]Estructuras de Acero y Concreto'!$C$1:$L$65536,7,0)</f>
        <v>988.55278545248427</v>
      </c>
      <c r="H2522" s="148"/>
      <c r="I2522" s="144"/>
      <c r="J2522" s="111">
        <f>VLOOKUP(C2522,'[10]Estructuras de Acero y Concreto'!$C$1:$L$65536,10,0)</f>
        <v>3157</v>
      </c>
      <c r="M2522" s="118"/>
      <c r="N2522" s="118"/>
      <c r="O2522" s="118"/>
      <c r="P2522" s="118"/>
      <c r="Q2522" s="118"/>
      <c r="R2522" s="118"/>
    </row>
    <row r="2523" spans="1:18" x14ac:dyDescent="0.2">
      <c r="A2523" s="114"/>
      <c r="B2523" s="139">
        <f t="shared" si="47"/>
        <v>499</v>
      </c>
      <c r="C2523" s="115" t="s">
        <v>7574</v>
      </c>
      <c r="D2523" s="115" t="str">
        <f>VLOOKUP(C2523,[9]Resumen!$C$1:$J$65536,8,0)</f>
        <v>1 Poste de concreto (16/500) de ángulo mayor (50°) Tipo AUS1-16</v>
      </c>
      <c r="E2523" s="140" t="s">
        <v>5072</v>
      </c>
      <c r="F2523" s="141">
        <f t="shared" si="46"/>
        <v>1</v>
      </c>
      <c r="G2523" s="142">
        <f>VLOOKUP(C2523,'[10]Estructuras de Acero y Concreto'!$C$1:$L$65536,7,0)</f>
        <v>988.55278545248427</v>
      </c>
      <c r="H2523" s="148"/>
      <c r="I2523" s="144"/>
      <c r="J2523" s="111">
        <f>VLOOKUP(C2523,'[10]Estructuras de Acero y Concreto'!$C$1:$L$65536,10,0)</f>
        <v>3157</v>
      </c>
      <c r="M2523" s="118"/>
      <c r="N2523" s="118"/>
      <c r="O2523" s="118"/>
      <c r="P2523" s="118"/>
      <c r="Q2523" s="118"/>
      <c r="R2523" s="118"/>
    </row>
    <row r="2524" spans="1:18" x14ac:dyDescent="0.2">
      <c r="A2524" s="114"/>
      <c r="B2524" s="139">
        <f t="shared" si="47"/>
        <v>500</v>
      </c>
      <c r="C2524" s="115" t="s">
        <v>7575</v>
      </c>
      <c r="D2524" s="115" t="str">
        <f>VLOOKUP(C2524,[9]Resumen!$C$1:$J$65536,8,0)</f>
        <v>1 Poste de concreto (16/600) de retención y terminal (90°) Tipo RTUS1-16</v>
      </c>
      <c r="E2524" s="140" t="s">
        <v>5072</v>
      </c>
      <c r="F2524" s="141">
        <f t="shared" si="46"/>
        <v>1</v>
      </c>
      <c r="G2524" s="142">
        <f>VLOOKUP(C2524,'[10]Estructuras de Acero y Concreto'!$C$1:$L$65536,7,0)</f>
        <v>1067.0077882277328</v>
      </c>
      <c r="H2524" s="148"/>
      <c r="I2524" s="144"/>
      <c r="J2524" s="111">
        <f>VLOOKUP(C2524,'[10]Estructuras de Acero y Concreto'!$C$1:$L$65536,10,0)</f>
        <v>3234</v>
      </c>
      <c r="M2524" s="118"/>
      <c r="N2524" s="118"/>
      <c r="O2524" s="118"/>
      <c r="P2524" s="118"/>
      <c r="Q2524" s="118"/>
      <c r="R2524" s="118"/>
    </row>
    <row r="2525" spans="1:18" x14ac:dyDescent="0.2">
      <c r="A2525" s="114"/>
      <c r="B2525" s="139">
        <f t="shared" si="47"/>
        <v>501</v>
      </c>
      <c r="C2525" s="115" t="s">
        <v>7576</v>
      </c>
      <c r="D2525" s="115" t="str">
        <f>VLOOKUP(C2525,[9]Resumen!$C$1:$J$65536,8,0)</f>
        <v>1 Poste de concreto (16/500) de suspensión (3°) Tipo SUS1-16</v>
      </c>
      <c r="E2525" s="140" t="s">
        <v>5072</v>
      </c>
      <c r="F2525" s="141">
        <f t="shared" si="46"/>
        <v>1</v>
      </c>
      <c r="G2525" s="142">
        <f>VLOOKUP(C2525,'[10]Estructuras de Acero y Concreto'!$C$1:$L$65536,7,0)</f>
        <v>988.55278545248427</v>
      </c>
      <c r="H2525" s="148"/>
      <c r="I2525" s="144"/>
      <c r="J2525" s="111">
        <f>VLOOKUP(C2525,'[10]Estructuras de Acero y Concreto'!$C$1:$L$65536,10,0)</f>
        <v>3157</v>
      </c>
      <c r="M2525" s="118"/>
      <c r="N2525" s="118"/>
      <c r="O2525" s="118"/>
      <c r="P2525" s="118"/>
      <c r="Q2525" s="118"/>
      <c r="R2525" s="118"/>
    </row>
    <row r="2526" spans="1:18" x14ac:dyDescent="0.2">
      <c r="A2526" s="114"/>
      <c r="B2526" s="139">
        <f t="shared" si="47"/>
        <v>502</v>
      </c>
      <c r="C2526" s="115" t="s">
        <v>7577</v>
      </c>
      <c r="D2526" s="115" t="str">
        <f>VLOOKUP(C2526,[9]Resumen!$C$1:$J$65536,8,0)</f>
        <v>1 Poste de concreto (16/400) de suspensión (30°) Tipo SUS11-16</v>
      </c>
      <c r="E2526" s="140" t="s">
        <v>5072</v>
      </c>
      <c r="F2526" s="141">
        <f t="shared" si="46"/>
        <v>1</v>
      </c>
      <c r="G2526" s="142">
        <f>VLOOKUP(C2526,'[10]Estructuras de Acero y Concreto'!$C$1:$L$65536,7,0)</f>
        <v>910.09778267723516</v>
      </c>
      <c r="H2526" s="148"/>
      <c r="I2526" s="144"/>
      <c r="J2526" s="111">
        <f>VLOOKUP(C2526,'[10]Estructuras de Acero y Concreto'!$C$1:$L$65536,10,0)</f>
        <v>3080</v>
      </c>
      <c r="M2526" s="118"/>
      <c r="N2526" s="118"/>
      <c r="O2526" s="118"/>
      <c r="P2526" s="118"/>
      <c r="Q2526" s="118"/>
      <c r="R2526" s="118"/>
    </row>
    <row r="2527" spans="1:18" x14ac:dyDescent="0.2">
      <c r="A2527" s="114"/>
      <c r="B2527" s="139">
        <f t="shared" si="47"/>
        <v>503</v>
      </c>
      <c r="C2527" s="115" t="s">
        <v>7578</v>
      </c>
      <c r="D2527" s="115" t="str">
        <f>VLOOKUP(C2527,[9]Resumen!$C$1:$J$65536,8,0)</f>
        <v>1 Poste de concreto (16/400) de ángulo mayor (50°) Tipo AUS1-16</v>
      </c>
      <c r="E2527" s="140" t="s">
        <v>5072</v>
      </c>
      <c r="F2527" s="141">
        <f t="shared" si="46"/>
        <v>1</v>
      </c>
      <c r="G2527" s="142">
        <f>VLOOKUP(C2527,'[10]Estructuras de Acero y Concreto'!$C$1:$L$65536,7,0)</f>
        <v>910.09778267723516</v>
      </c>
      <c r="H2527" s="148"/>
      <c r="I2527" s="144"/>
      <c r="J2527" s="111">
        <f>VLOOKUP(C2527,'[10]Estructuras de Acero y Concreto'!$C$1:$L$65536,10,0)</f>
        <v>3080</v>
      </c>
      <c r="M2527" s="118"/>
      <c r="N2527" s="118"/>
      <c r="O2527" s="118"/>
      <c r="P2527" s="118"/>
      <c r="Q2527" s="118"/>
      <c r="R2527" s="118"/>
    </row>
    <row r="2528" spans="1:18" x14ac:dyDescent="0.2">
      <c r="A2528" s="114"/>
      <c r="B2528" s="139">
        <f t="shared" si="47"/>
        <v>504</v>
      </c>
      <c r="C2528" s="115" t="s">
        <v>7579</v>
      </c>
      <c r="D2528" s="115" t="str">
        <f>VLOOKUP(C2528,[9]Resumen!$C$1:$J$65536,8,0)</f>
        <v>1 Poste de concreto (16/600) de retención y terminal (90°) Tipo RTUS1-16</v>
      </c>
      <c r="E2528" s="140" t="s">
        <v>5072</v>
      </c>
      <c r="F2528" s="141">
        <f t="shared" si="46"/>
        <v>1</v>
      </c>
      <c r="G2528" s="142">
        <f>VLOOKUP(C2528,'[10]Estructuras de Acero y Concreto'!$C$1:$L$65536,7,0)</f>
        <v>1067.0077882277328</v>
      </c>
      <c r="H2528" s="148"/>
      <c r="I2528" s="144"/>
      <c r="J2528" s="111">
        <f>VLOOKUP(C2528,'[10]Estructuras de Acero y Concreto'!$C$1:$L$65536,10,0)</f>
        <v>3234</v>
      </c>
      <c r="M2528" s="118"/>
      <c r="N2528" s="118"/>
      <c r="O2528" s="118"/>
      <c r="P2528" s="118"/>
      <c r="Q2528" s="118"/>
      <c r="R2528" s="118"/>
    </row>
    <row r="2529" spans="1:18" x14ac:dyDescent="0.2">
      <c r="A2529" s="114"/>
      <c r="B2529" s="139">
        <f t="shared" si="47"/>
        <v>505</v>
      </c>
      <c r="C2529" s="115" t="s">
        <v>7580</v>
      </c>
      <c r="D2529" s="115" t="str">
        <f>VLOOKUP(C2529,[9]Resumen!$C$1:$J$65536,8,0)</f>
        <v>1 Poste de concreto (16/500) de suspensión (3°) Tipo SUS1-16</v>
      </c>
      <c r="E2529" s="140" t="s">
        <v>5072</v>
      </c>
      <c r="F2529" s="141">
        <f t="shared" si="46"/>
        <v>1</v>
      </c>
      <c r="G2529" s="142">
        <f>VLOOKUP(C2529,'[10]Estructuras de Acero y Concreto'!$C$1:$L$65536,7,0)</f>
        <v>988.55278545248427</v>
      </c>
      <c r="H2529" s="148"/>
      <c r="I2529" s="144"/>
      <c r="J2529" s="111">
        <f>VLOOKUP(C2529,'[10]Estructuras de Acero y Concreto'!$C$1:$L$65536,10,0)</f>
        <v>3157</v>
      </c>
      <c r="M2529" s="118"/>
      <c r="N2529" s="118"/>
      <c r="O2529" s="118"/>
      <c r="P2529" s="118"/>
      <c r="Q2529" s="118"/>
      <c r="R2529" s="118"/>
    </row>
    <row r="2530" spans="1:18" x14ac:dyDescent="0.2">
      <c r="A2530" s="114"/>
      <c r="B2530" s="139">
        <f t="shared" si="47"/>
        <v>506</v>
      </c>
      <c r="C2530" s="115" t="s">
        <v>7581</v>
      </c>
      <c r="D2530" s="115" t="str">
        <f>VLOOKUP(C2530,[9]Resumen!$C$1:$J$65536,8,0)</f>
        <v>1 Poste de concreto (16/700) de suspensión (30°) Tipo SUS11-16</v>
      </c>
      <c r="E2530" s="140" t="s">
        <v>5072</v>
      </c>
      <c r="F2530" s="141">
        <f t="shared" si="46"/>
        <v>1</v>
      </c>
      <c r="G2530" s="142">
        <f>VLOOKUP(C2530,'[10]Estructuras de Acero y Concreto'!$C$1:$L$65536,7,0)</f>
        <v>1145.4627910029819</v>
      </c>
      <c r="H2530" s="148"/>
      <c r="I2530" s="144"/>
      <c r="J2530" s="111">
        <f>VLOOKUP(C2530,'[10]Estructuras de Acero y Concreto'!$C$1:$L$65536,10,0)</f>
        <v>3311</v>
      </c>
      <c r="M2530" s="118"/>
      <c r="N2530" s="118"/>
      <c r="O2530" s="118"/>
      <c r="P2530" s="118"/>
      <c r="Q2530" s="118"/>
      <c r="R2530" s="118"/>
    </row>
    <row r="2531" spans="1:18" x14ac:dyDescent="0.2">
      <c r="A2531" s="114"/>
      <c r="B2531" s="139">
        <f t="shared" si="47"/>
        <v>507</v>
      </c>
      <c r="C2531" s="115" t="s">
        <v>7582</v>
      </c>
      <c r="D2531" s="115" t="str">
        <f>VLOOKUP(C2531,[9]Resumen!$C$1:$J$65536,8,0)</f>
        <v>1 Poste de concreto (16/600) de ángulo mayor (50°) Tipo AUS1-16</v>
      </c>
      <c r="E2531" s="140" t="s">
        <v>5072</v>
      </c>
      <c r="F2531" s="141">
        <f t="shared" si="46"/>
        <v>1</v>
      </c>
      <c r="G2531" s="142">
        <f>VLOOKUP(C2531,'[10]Estructuras de Acero y Concreto'!$C$1:$L$65536,7,0)</f>
        <v>1067.0077882277328</v>
      </c>
      <c r="H2531" s="148"/>
      <c r="I2531" s="144"/>
      <c r="J2531" s="111">
        <f>VLOOKUP(C2531,'[10]Estructuras de Acero y Concreto'!$C$1:$L$65536,10,0)</f>
        <v>3234</v>
      </c>
      <c r="M2531" s="118"/>
      <c r="N2531" s="118"/>
      <c r="O2531" s="118"/>
      <c r="P2531" s="118"/>
      <c r="Q2531" s="118"/>
      <c r="R2531" s="118"/>
    </row>
    <row r="2532" spans="1:18" x14ac:dyDescent="0.2">
      <c r="A2532" s="114"/>
      <c r="B2532" s="139">
        <f t="shared" si="47"/>
        <v>508</v>
      </c>
      <c r="C2532" s="115" t="s">
        <v>7583</v>
      </c>
      <c r="D2532" s="115" t="str">
        <f>VLOOKUP(C2532,[9]Resumen!$C$1:$J$65536,8,0)</f>
        <v>1 Poste de concreto (16/600) de retención y terminal (90°) Tipo RTUS1-16</v>
      </c>
      <c r="E2532" s="140" t="s">
        <v>5072</v>
      </c>
      <c r="F2532" s="141">
        <f t="shared" si="46"/>
        <v>1</v>
      </c>
      <c r="G2532" s="142">
        <f>VLOOKUP(C2532,'[10]Estructuras de Acero y Concreto'!$C$1:$L$65536,7,0)</f>
        <v>1067.0077882277328</v>
      </c>
      <c r="H2532" s="148"/>
      <c r="I2532" s="144"/>
      <c r="J2532" s="111">
        <f>VLOOKUP(C2532,'[10]Estructuras de Acero y Concreto'!$C$1:$L$65536,10,0)</f>
        <v>3234</v>
      </c>
      <c r="M2532" s="118"/>
      <c r="N2532" s="118"/>
      <c r="O2532" s="118"/>
      <c r="P2532" s="118"/>
      <c r="Q2532" s="118"/>
      <c r="R2532" s="118"/>
    </row>
    <row r="2533" spans="1:18" x14ac:dyDescent="0.2">
      <c r="A2533" s="114"/>
      <c r="B2533" s="139">
        <f t="shared" si="47"/>
        <v>509</v>
      </c>
      <c r="C2533" s="115" t="s">
        <v>7584</v>
      </c>
      <c r="D2533" s="115" t="str">
        <f>VLOOKUP(C2533,[9]Resumen!$C$1:$J$65536,8,0)</f>
        <v>1 Poste de concreto (16/400) de suspensión (3°) Tipo SUS2-16</v>
      </c>
      <c r="E2533" s="140" t="s">
        <v>5072</v>
      </c>
      <c r="F2533" s="141">
        <f t="shared" si="46"/>
        <v>1</v>
      </c>
      <c r="G2533" s="142">
        <f>VLOOKUP(C2533,'[10]Estructuras de Acero y Concreto'!$C$1:$L$65536,7,0)</f>
        <v>910.09778267723516</v>
      </c>
      <c r="H2533" s="148"/>
      <c r="I2533" s="144"/>
      <c r="J2533" s="111">
        <f>VLOOKUP(C2533,'[10]Estructuras de Acero y Concreto'!$C$1:$L$65536,10,0)</f>
        <v>3080</v>
      </c>
      <c r="M2533" s="118"/>
      <c r="N2533" s="118"/>
      <c r="O2533" s="118"/>
      <c r="P2533" s="118"/>
      <c r="Q2533" s="118"/>
      <c r="R2533" s="118"/>
    </row>
    <row r="2534" spans="1:18" x14ac:dyDescent="0.2">
      <c r="A2534" s="114"/>
      <c r="B2534" s="139">
        <f t="shared" si="47"/>
        <v>510</v>
      </c>
      <c r="C2534" s="115" t="s">
        <v>7585</v>
      </c>
      <c r="D2534" s="115" t="str">
        <f>VLOOKUP(C2534,[9]Resumen!$C$1:$J$65536,8,0)</f>
        <v>2 Poste de concreto (16/400) de suspensión (30°) Tipo SUS21-16</v>
      </c>
      <c r="E2534" s="140" t="s">
        <v>5072</v>
      </c>
      <c r="F2534" s="141">
        <f t="shared" si="46"/>
        <v>1</v>
      </c>
      <c r="G2534" s="142">
        <f>VLOOKUP(C2534,'[10]Estructuras de Acero y Concreto'!$C$1:$L$65536,7,0)</f>
        <v>910.09778267723516</v>
      </c>
      <c r="H2534" s="148"/>
      <c r="I2534" s="144"/>
      <c r="J2534" s="111">
        <f>VLOOKUP(C2534,'[10]Estructuras de Acero y Concreto'!$C$1:$L$65536,10,0)</f>
        <v>6160</v>
      </c>
      <c r="M2534" s="118"/>
      <c r="N2534" s="118"/>
      <c r="O2534" s="118"/>
      <c r="P2534" s="118"/>
      <c r="Q2534" s="118"/>
      <c r="R2534" s="118"/>
    </row>
    <row r="2535" spans="1:18" x14ac:dyDescent="0.2">
      <c r="A2535" s="114"/>
      <c r="B2535" s="139">
        <f t="shared" si="47"/>
        <v>511</v>
      </c>
      <c r="C2535" s="115" t="s">
        <v>7586</v>
      </c>
      <c r="D2535" s="115" t="str">
        <f>VLOOKUP(C2535,[9]Resumen!$C$1:$J$65536,8,0)</f>
        <v>2 Poste de concreto (16/400) de ángulo mayor (50°) Tipo AUS2-16</v>
      </c>
      <c r="E2535" s="140" t="s">
        <v>5072</v>
      </c>
      <c r="F2535" s="141">
        <f t="shared" si="46"/>
        <v>1</v>
      </c>
      <c r="G2535" s="142">
        <f>VLOOKUP(C2535,'[10]Estructuras de Acero y Concreto'!$C$1:$L$65536,7,0)</f>
        <v>910.09778267723516</v>
      </c>
      <c r="H2535" s="148"/>
      <c r="I2535" s="144"/>
      <c r="J2535" s="111">
        <f>VLOOKUP(C2535,'[10]Estructuras de Acero y Concreto'!$C$1:$L$65536,10,0)</f>
        <v>6160</v>
      </c>
      <c r="M2535" s="118"/>
      <c r="N2535" s="118"/>
      <c r="O2535" s="118"/>
      <c r="P2535" s="118"/>
      <c r="Q2535" s="118"/>
      <c r="R2535" s="118"/>
    </row>
    <row r="2536" spans="1:18" x14ac:dyDescent="0.2">
      <c r="A2536" s="114"/>
      <c r="B2536" s="139">
        <f t="shared" si="47"/>
        <v>512</v>
      </c>
      <c r="C2536" s="115" t="s">
        <v>7587</v>
      </c>
      <c r="D2536" s="115" t="str">
        <f>VLOOKUP(C2536,[9]Resumen!$C$1:$J$65536,8,0)</f>
        <v>2 Poste de concreto (16/400) de retención y terminal (90°) Tipo RTUS2-16</v>
      </c>
      <c r="E2536" s="140" t="s">
        <v>5072</v>
      </c>
      <c r="F2536" s="141">
        <f t="shared" si="46"/>
        <v>1</v>
      </c>
      <c r="G2536" s="142">
        <f>VLOOKUP(C2536,'[10]Estructuras de Acero y Concreto'!$C$1:$L$65536,7,0)</f>
        <v>910.09778267723516</v>
      </c>
      <c r="H2536" s="148"/>
      <c r="I2536" s="144"/>
      <c r="J2536" s="111">
        <f>VLOOKUP(C2536,'[10]Estructuras de Acero y Concreto'!$C$1:$L$65536,10,0)</f>
        <v>6160</v>
      </c>
      <c r="M2536" s="118"/>
      <c r="N2536" s="118"/>
      <c r="O2536" s="118"/>
      <c r="P2536" s="118"/>
      <c r="Q2536" s="118"/>
      <c r="R2536" s="118"/>
    </row>
    <row r="2537" spans="1:18" x14ac:dyDescent="0.2">
      <c r="A2537" s="114"/>
      <c r="B2537" s="139">
        <f t="shared" si="47"/>
        <v>513</v>
      </c>
      <c r="C2537" s="115" t="s">
        <v>7588</v>
      </c>
      <c r="D2537" s="115" t="str">
        <f>VLOOKUP(C2537,[9]Resumen!$C$1:$J$65536,8,0)</f>
        <v>1 Poste de concreto (16/500) de suspensión (3°) Tipo SUS2-16</v>
      </c>
      <c r="E2537" s="140" t="s">
        <v>5072</v>
      </c>
      <c r="F2537" s="141">
        <f t="shared" ref="F2537:F2596" si="48">IF(MID(C2537,1,2)="EA",0,1)</f>
        <v>1</v>
      </c>
      <c r="G2537" s="142">
        <f>VLOOKUP(C2537,'[10]Estructuras de Acero y Concreto'!$C$1:$L$65536,7,0)</f>
        <v>988.55278545248427</v>
      </c>
      <c r="H2537" s="148"/>
      <c r="I2537" s="144"/>
      <c r="J2537" s="111">
        <f>VLOOKUP(C2537,'[10]Estructuras de Acero y Concreto'!$C$1:$L$65536,10,0)</f>
        <v>3157</v>
      </c>
      <c r="M2537" s="118"/>
      <c r="N2537" s="118"/>
      <c r="O2537" s="118"/>
      <c r="P2537" s="118"/>
      <c r="Q2537" s="118"/>
      <c r="R2537" s="118"/>
    </row>
    <row r="2538" spans="1:18" x14ac:dyDescent="0.2">
      <c r="A2538" s="114"/>
      <c r="B2538" s="139">
        <f t="shared" si="47"/>
        <v>514</v>
      </c>
      <c r="C2538" s="115" t="s">
        <v>7589</v>
      </c>
      <c r="D2538" s="115" t="str">
        <f>VLOOKUP(C2538,[9]Resumen!$C$1:$J$65536,8,0)</f>
        <v>2 Poste de concreto (16/400) de suspensión (30°) Tipo SUS21-16</v>
      </c>
      <c r="E2538" s="140" t="s">
        <v>5072</v>
      </c>
      <c r="F2538" s="141">
        <f t="shared" si="48"/>
        <v>1</v>
      </c>
      <c r="G2538" s="142">
        <f>VLOOKUP(C2538,'[10]Estructuras de Acero y Concreto'!$C$1:$L$65536,7,0)</f>
        <v>910.09778267723516</v>
      </c>
      <c r="H2538" s="148"/>
      <c r="I2538" s="144"/>
      <c r="J2538" s="111">
        <f>VLOOKUP(C2538,'[10]Estructuras de Acero y Concreto'!$C$1:$L$65536,10,0)</f>
        <v>6160</v>
      </c>
      <c r="M2538" s="118"/>
      <c r="N2538" s="118"/>
      <c r="O2538" s="118"/>
      <c r="P2538" s="118"/>
      <c r="Q2538" s="118"/>
      <c r="R2538" s="118"/>
    </row>
    <row r="2539" spans="1:18" x14ac:dyDescent="0.2">
      <c r="A2539" s="114"/>
      <c r="B2539" s="139">
        <f t="shared" ref="B2539:B2596" si="49">1+B2538</f>
        <v>515</v>
      </c>
      <c r="C2539" s="115" t="s">
        <v>7590</v>
      </c>
      <c r="D2539" s="115" t="str">
        <f>VLOOKUP(C2539,[9]Resumen!$C$1:$J$65536,8,0)</f>
        <v>2 Poste de concreto (16/600) de ángulo mayor (50°) Tipo AUS2-16</v>
      </c>
      <c r="E2539" s="140" t="s">
        <v>5072</v>
      </c>
      <c r="F2539" s="141">
        <f t="shared" si="48"/>
        <v>1</v>
      </c>
      <c r="G2539" s="142">
        <f>VLOOKUP(C2539,'[10]Estructuras de Acero y Concreto'!$C$1:$L$65536,7,0)</f>
        <v>1067.0077882277328</v>
      </c>
      <c r="H2539" s="148"/>
      <c r="I2539" s="144"/>
      <c r="J2539" s="111">
        <f>VLOOKUP(C2539,'[10]Estructuras de Acero y Concreto'!$C$1:$L$65536,10,0)</f>
        <v>6468</v>
      </c>
      <c r="M2539" s="118"/>
      <c r="N2539" s="118"/>
      <c r="O2539" s="118"/>
      <c r="P2539" s="118"/>
      <c r="Q2539" s="118"/>
      <c r="R2539" s="118"/>
    </row>
    <row r="2540" spans="1:18" x14ac:dyDescent="0.2">
      <c r="A2540" s="114"/>
      <c r="B2540" s="139">
        <f t="shared" si="49"/>
        <v>516</v>
      </c>
      <c r="C2540" s="115" t="s">
        <v>7591</v>
      </c>
      <c r="D2540" s="115" t="str">
        <f>VLOOKUP(C2540,[9]Resumen!$C$1:$J$65536,8,0)</f>
        <v>2 Poste de concreto (16/700) de retención y terminal (90°) Tipo RTUS2-16</v>
      </c>
      <c r="E2540" s="140" t="s">
        <v>5072</v>
      </c>
      <c r="F2540" s="141">
        <f t="shared" si="48"/>
        <v>1</v>
      </c>
      <c r="G2540" s="142">
        <f>VLOOKUP(C2540,'[10]Estructuras de Acero y Concreto'!$C$1:$L$65536,7,0)</f>
        <v>1145.4627910029819</v>
      </c>
      <c r="H2540" s="148"/>
      <c r="I2540" s="144"/>
      <c r="J2540" s="111">
        <f>VLOOKUP(C2540,'[10]Estructuras de Acero y Concreto'!$C$1:$L$65536,10,0)</f>
        <v>6622</v>
      </c>
      <c r="M2540" s="118"/>
      <c r="N2540" s="118"/>
      <c r="O2540" s="118"/>
      <c r="P2540" s="118"/>
      <c r="Q2540" s="118"/>
      <c r="R2540" s="118"/>
    </row>
    <row r="2541" spans="1:18" x14ac:dyDescent="0.2">
      <c r="A2541" s="114"/>
      <c r="B2541" s="139">
        <f t="shared" si="49"/>
        <v>517</v>
      </c>
      <c r="C2541" s="115" t="s">
        <v>7592</v>
      </c>
      <c r="D2541" s="115" t="str">
        <f>VLOOKUP(C2541,[9]Resumen!$C$1:$J$65536,8,0)</f>
        <v>1 Poste de concreto (16/600) de suspensión (3°) Tipo SUS2-16</v>
      </c>
      <c r="E2541" s="140" t="s">
        <v>5072</v>
      </c>
      <c r="F2541" s="141">
        <f t="shared" si="48"/>
        <v>1</v>
      </c>
      <c r="G2541" s="142">
        <f>VLOOKUP(C2541,'[10]Estructuras de Acero y Concreto'!$C$1:$L$65536,7,0)</f>
        <v>1067.0077882277328</v>
      </c>
      <c r="H2541" s="148"/>
      <c r="I2541" s="144"/>
      <c r="J2541" s="111">
        <f>VLOOKUP(C2541,'[10]Estructuras de Acero y Concreto'!$C$1:$L$65536,10,0)</f>
        <v>3234</v>
      </c>
      <c r="M2541" s="118"/>
      <c r="N2541" s="118"/>
      <c r="O2541" s="118"/>
      <c r="P2541" s="118"/>
      <c r="Q2541" s="118"/>
      <c r="R2541" s="118"/>
    </row>
    <row r="2542" spans="1:18" x14ac:dyDescent="0.2">
      <c r="A2542" s="114"/>
      <c r="B2542" s="139">
        <f t="shared" si="49"/>
        <v>518</v>
      </c>
      <c r="C2542" s="115" t="s">
        <v>7593</v>
      </c>
      <c r="D2542" s="115" t="str">
        <f>VLOOKUP(C2542,[9]Resumen!$C$1:$J$65536,8,0)</f>
        <v>2 Poste de concreto (16/600) de suspensión (30°) Tipo SUS21-16</v>
      </c>
      <c r="E2542" s="140" t="s">
        <v>5072</v>
      </c>
      <c r="F2542" s="141">
        <f t="shared" si="48"/>
        <v>1</v>
      </c>
      <c r="G2542" s="142">
        <f>VLOOKUP(C2542,'[10]Estructuras de Acero y Concreto'!$C$1:$L$65536,7,0)</f>
        <v>1067.0077882277328</v>
      </c>
      <c r="H2542" s="148"/>
      <c r="I2542" s="144"/>
      <c r="J2542" s="111">
        <f>VLOOKUP(C2542,'[10]Estructuras de Acero y Concreto'!$C$1:$L$65536,10,0)</f>
        <v>6468</v>
      </c>
      <c r="M2542" s="118"/>
      <c r="N2542" s="118"/>
      <c r="O2542" s="118"/>
      <c r="P2542" s="118"/>
      <c r="Q2542" s="118"/>
      <c r="R2542" s="118"/>
    </row>
    <row r="2543" spans="1:18" x14ac:dyDescent="0.2">
      <c r="A2543" s="114"/>
      <c r="B2543" s="139">
        <f t="shared" si="49"/>
        <v>519</v>
      </c>
      <c r="C2543" s="115" t="s">
        <v>7594</v>
      </c>
      <c r="D2543" s="115" t="str">
        <f>VLOOKUP(C2543,[9]Resumen!$C$1:$J$65536,8,0)</f>
        <v>2 Poste de concreto (16/600) de ángulo mayor (50°) Tipo AUS2-16</v>
      </c>
      <c r="E2543" s="140" t="s">
        <v>5072</v>
      </c>
      <c r="F2543" s="141">
        <f t="shared" si="48"/>
        <v>1</v>
      </c>
      <c r="G2543" s="142">
        <f>VLOOKUP(C2543,'[10]Estructuras de Acero y Concreto'!$C$1:$L$65536,7,0)</f>
        <v>1067.0077882277328</v>
      </c>
      <c r="H2543" s="148"/>
      <c r="I2543" s="144"/>
      <c r="J2543" s="111">
        <f>VLOOKUP(C2543,'[10]Estructuras de Acero y Concreto'!$C$1:$L$65536,10,0)</f>
        <v>6468</v>
      </c>
      <c r="M2543" s="118"/>
      <c r="N2543" s="118"/>
      <c r="O2543" s="118"/>
      <c r="P2543" s="118"/>
      <c r="Q2543" s="118"/>
      <c r="R2543" s="118"/>
    </row>
    <row r="2544" spans="1:18" x14ac:dyDescent="0.2">
      <c r="A2544" s="114"/>
      <c r="B2544" s="139">
        <f t="shared" si="49"/>
        <v>520</v>
      </c>
      <c r="C2544" s="115" t="s">
        <v>7595</v>
      </c>
      <c r="D2544" s="115" t="str">
        <f>VLOOKUP(C2544,[9]Resumen!$C$1:$J$65536,8,0)</f>
        <v>2 Poste de concreto (16/700) de retención y terminal (90°) Tipo RTUS2-16</v>
      </c>
      <c r="E2544" s="140" t="s">
        <v>5072</v>
      </c>
      <c r="F2544" s="141">
        <f t="shared" si="48"/>
        <v>1</v>
      </c>
      <c r="G2544" s="142">
        <f>VLOOKUP(C2544,'[10]Estructuras de Acero y Concreto'!$C$1:$L$65536,7,0)</f>
        <v>1145.4627910029819</v>
      </c>
      <c r="H2544" s="148"/>
      <c r="I2544" s="144"/>
      <c r="J2544" s="111">
        <f>VLOOKUP(C2544,'[10]Estructuras de Acero y Concreto'!$C$1:$L$65536,10,0)</f>
        <v>6622</v>
      </c>
      <c r="M2544" s="118"/>
      <c r="N2544" s="118"/>
      <c r="O2544" s="118"/>
      <c r="P2544" s="118"/>
      <c r="Q2544" s="118"/>
      <c r="R2544" s="118"/>
    </row>
    <row r="2545" spans="1:18" x14ac:dyDescent="0.2">
      <c r="A2545" s="114"/>
      <c r="B2545" s="139">
        <f t="shared" si="49"/>
        <v>521</v>
      </c>
      <c r="C2545" s="115" t="s">
        <v>7596</v>
      </c>
      <c r="D2545" s="115" t="str">
        <f>VLOOKUP(C2545,[9]Resumen!$C$1:$J$65536,8,0)</f>
        <v>1 Poste de concreto (16/800) de suspensión (3°) Tipo SUS2-16</v>
      </c>
      <c r="E2545" s="140" t="s">
        <v>5072</v>
      </c>
      <c r="F2545" s="141">
        <f t="shared" si="48"/>
        <v>1</v>
      </c>
      <c r="G2545" s="142">
        <f>VLOOKUP(C2545,'[10]Estructuras de Acero y Concreto'!$C$1:$L$65536,7,0)</f>
        <v>1223.917793778231</v>
      </c>
      <c r="H2545" s="148"/>
      <c r="I2545" s="144"/>
      <c r="J2545" s="111">
        <f>VLOOKUP(C2545,'[10]Estructuras de Acero y Concreto'!$C$1:$L$65536,10,0)</f>
        <v>3388</v>
      </c>
      <c r="M2545" s="118"/>
      <c r="N2545" s="118"/>
      <c r="O2545" s="118"/>
      <c r="P2545" s="118"/>
      <c r="Q2545" s="118"/>
      <c r="R2545" s="118"/>
    </row>
    <row r="2546" spans="1:18" x14ac:dyDescent="0.2">
      <c r="A2546" s="114"/>
      <c r="B2546" s="139">
        <f t="shared" si="49"/>
        <v>522</v>
      </c>
      <c r="C2546" s="115" t="s">
        <v>7597</v>
      </c>
      <c r="D2546" s="115" t="str">
        <f>VLOOKUP(C2546,[9]Resumen!$C$1:$J$65536,8,0)</f>
        <v>2 Poste de concreto (16/700) de suspensión (30°) Tipo SUS21-16</v>
      </c>
      <c r="E2546" s="140" t="s">
        <v>5072</v>
      </c>
      <c r="F2546" s="141">
        <f t="shared" si="48"/>
        <v>1</v>
      </c>
      <c r="G2546" s="142">
        <f>VLOOKUP(C2546,'[10]Estructuras de Acero y Concreto'!$C$1:$L$65536,7,0)</f>
        <v>1145.4627910029819</v>
      </c>
      <c r="H2546" s="148"/>
      <c r="I2546" s="144"/>
      <c r="J2546" s="111">
        <f>VLOOKUP(C2546,'[10]Estructuras de Acero y Concreto'!$C$1:$L$65536,10,0)</f>
        <v>6622</v>
      </c>
      <c r="M2546" s="118"/>
      <c r="N2546" s="118"/>
      <c r="O2546" s="118"/>
      <c r="P2546" s="118"/>
      <c r="Q2546" s="118"/>
      <c r="R2546" s="118"/>
    </row>
    <row r="2547" spans="1:18" x14ac:dyDescent="0.2">
      <c r="A2547" s="114"/>
      <c r="B2547" s="139">
        <f t="shared" si="49"/>
        <v>523</v>
      </c>
      <c r="C2547" s="115" t="s">
        <v>7598</v>
      </c>
      <c r="D2547" s="115" t="str">
        <f>VLOOKUP(C2547,[9]Resumen!$C$1:$J$65536,8,0)</f>
        <v>2 Poste de concreto (16/600) de ángulo mayor (50°) Tipo AUS2-16</v>
      </c>
      <c r="E2547" s="140" t="s">
        <v>5072</v>
      </c>
      <c r="F2547" s="141">
        <f t="shared" si="48"/>
        <v>1</v>
      </c>
      <c r="G2547" s="142">
        <f>VLOOKUP(C2547,'[10]Estructuras de Acero y Concreto'!$C$1:$L$65536,7,0)</f>
        <v>1067.0077882277328</v>
      </c>
      <c r="H2547" s="148"/>
      <c r="I2547" s="144"/>
      <c r="J2547" s="111">
        <f>VLOOKUP(C2547,'[10]Estructuras de Acero y Concreto'!$C$1:$L$65536,10,0)</f>
        <v>6468</v>
      </c>
      <c r="M2547" s="118"/>
      <c r="N2547" s="118"/>
      <c r="O2547" s="118"/>
      <c r="P2547" s="118"/>
      <c r="Q2547" s="118"/>
      <c r="R2547" s="118"/>
    </row>
    <row r="2548" spans="1:18" x14ac:dyDescent="0.2">
      <c r="A2548" s="114"/>
      <c r="B2548" s="139">
        <f t="shared" si="49"/>
        <v>524</v>
      </c>
      <c r="C2548" s="115" t="s">
        <v>7599</v>
      </c>
      <c r="D2548" s="115" t="str">
        <f>VLOOKUP(C2548,[9]Resumen!$C$1:$J$65536,8,0)</f>
        <v>2 Poste de concreto (16/900) de retención y terminal (90°) Tipo RTUS2-16</v>
      </c>
      <c r="E2548" s="140" t="s">
        <v>5072</v>
      </c>
      <c r="F2548" s="141">
        <f t="shared" si="48"/>
        <v>1</v>
      </c>
      <c r="G2548" s="142">
        <f>VLOOKUP(C2548,'[10]Estructuras de Acero y Concreto'!$C$1:$L$65536,7,0)</f>
        <v>1302.3727965534802</v>
      </c>
      <c r="H2548" s="148"/>
      <c r="I2548" s="144"/>
      <c r="J2548" s="111">
        <f>VLOOKUP(C2548,'[10]Estructuras de Acero y Concreto'!$C$1:$L$65536,10,0)</f>
        <v>6930</v>
      </c>
      <c r="M2548" s="118"/>
      <c r="N2548" s="118"/>
      <c r="O2548" s="118"/>
      <c r="P2548" s="118"/>
      <c r="Q2548" s="118"/>
      <c r="R2548" s="118"/>
    </row>
    <row r="2549" spans="1:18" x14ac:dyDescent="0.2">
      <c r="A2549" s="114"/>
      <c r="B2549" s="139">
        <f t="shared" si="49"/>
        <v>525</v>
      </c>
      <c r="C2549" s="115" t="s">
        <v>7600</v>
      </c>
      <c r="D2549" s="115" t="str">
        <f>VLOOKUP(C2549,[9]Resumen!$C$1:$J$65536,8,0)</f>
        <v>1 Poste de concreto (16/900) de suspensión (3°) Tipo SUS2-16</v>
      </c>
      <c r="E2549" s="140" t="s">
        <v>5072</v>
      </c>
      <c r="F2549" s="141">
        <f t="shared" si="48"/>
        <v>1</v>
      </c>
      <c r="G2549" s="142">
        <f>VLOOKUP(C2549,'[10]Estructuras de Acero y Concreto'!$C$1:$L$65536,7,0)</f>
        <v>1302.3727965534802</v>
      </c>
      <c r="H2549" s="148"/>
      <c r="I2549" s="144"/>
      <c r="J2549" s="111">
        <f>VLOOKUP(C2549,'[10]Estructuras de Acero y Concreto'!$C$1:$L$65536,10,0)</f>
        <v>3465</v>
      </c>
      <c r="M2549" s="118"/>
      <c r="N2549" s="118"/>
      <c r="O2549" s="118"/>
      <c r="P2549" s="118"/>
      <c r="Q2549" s="118"/>
      <c r="R2549" s="118"/>
    </row>
    <row r="2550" spans="1:18" x14ac:dyDescent="0.2">
      <c r="A2550" s="114"/>
      <c r="B2550" s="139">
        <f t="shared" si="49"/>
        <v>526</v>
      </c>
      <c r="C2550" s="115" t="s">
        <v>7601</v>
      </c>
      <c r="D2550" s="115" t="str">
        <f>VLOOKUP(C2550,[9]Resumen!$C$1:$J$65536,8,0)</f>
        <v>2 Poste de concreto (16/800) de suspensión (30°) Tipo SUS21-16</v>
      </c>
      <c r="E2550" s="140" t="s">
        <v>5072</v>
      </c>
      <c r="F2550" s="141">
        <f t="shared" si="48"/>
        <v>1</v>
      </c>
      <c r="G2550" s="142">
        <f>VLOOKUP(C2550,'[10]Estructuras de Acero y Concreto'!$C$1:$L$65536,7,0)</f>
        <v>1223.917793778231</v>
      </c>
      <c r="H2550" s="148"/>
      <c r="I2550" s="144"/>
      <c r="J2550" s="111">
        <f>VLOOKUP(C2550,'[10]Estructuras de Acero y Concreto'!$C$1:$L$65536,10,0)</f>
        <v>6776</v>
      </c>
      <c r="M2550" s="118"/>
      <c r="N2550" s="118"/>
      <c r="O2550" s="118"/>
      <c r="P2550" s="118"/>
      <c r="Q2550" s="118"/>
      <c r="R2550" s="118"/>
    </row>
    <row r="2551" spans="1:18" x14ac:dyDescent="0.2">
      <c r="A2551" s="114"/>
      <c r="B2551" s="139">
        <f t="shared" si="49"/>
        <v>527</v>
      </c>
      <c r="C2551" s="115" t="s">
        <v>7602</v>
      </c>
      <c r="D2551" s="115" t="str">
        <f>VLOOKUP(C2551,[9]Resumen!$C$1:$J$65536,8,0)</f>
        <v>2 Poste de concreto (16/700) de ángulo mayor (50°) Tipo AUS2-16</v>
      </c>
      <c r="E2551" s="140" t="s">
        <v>5072</v>
      </c>
      <c r="F2551" s="141">
        <f t="shared" si="48"/>
        <v>1</v>
      </c>
      <c r="G2551" s="142">
        <f>VLOOKUP(C2551,'[10]Estructuras de Acero y Concreto'!$C$1:$L$65536,7,0)</f>
        <v>1145.4627910029819</v>
      </c>
      <c r="H2551" s="148"/>
      <c r="I2551" s="144"/>
      <c r="J2551" s="111">
        <f>VLOOKUP(C2551,'[10]Estructuras de Acero y Concreto'!$C$1:$L$65536,10,0)</f>
        <v>6622</v>
      </c>
      <c r="M2551" s="118"/>
      <c r="N2551" s="118"/>
      <c r="O2551" s="118"/>
      <c r="P2551" s="118"/>
      <c r="Q2551" s="118"/>
      <c r="R2551" s="118"/>
    </row>
    <row r="2552" spans="1:18" x14ac:dyDescent="0.2">
      <c r="A2552" s="114"/>
      <c r="B2552" s="139">
        <f t="shared" si="49"/>
        <v>528</v>
      </c>
      <c r="C2552" s="115" t="s">
        <v>7603</v>
      </c>
      <c r="D2552" s="115" t="str">
        <f>VLOOKUP(C2552,[9]Resumen!$C$1:$J$65536,8,0)</f>
        <v>2 Poste de concreto (16/900) de retención y terminal (90°) Tipo RTUS2-16</v>
      </c>
      <c r="E2552" s="140" t="s">
        <v>5072</v>
      </c>
      <c r="F2552" s="141">
        <f t="shared" si="48"/>
        <v>1</v>
      </c>
      <c r="G2552" s="142">
        <f>VLOOKUP(C2552,'[10]Estructuras de Acero y Concreto'!$C$1:$L$65536,7,0)</f>
        <v>1302.3727965534802</v>
      </c>
      <c r="H2552" s="148"/>
      <c r="I2552" s="144"/>
      <c r="J2552" s="111">
        <f>VLOOKUP(C2552,'[10]Estructuras de Acero y Concreto'!$C$1:$L$65536,10,0)</f>
        <v>6930</v>
      </c>
      <c r="M2552" s="118"/>
      <c r="N2552" s="118"/>
      <c r="O2552" s="118"/>
      <c r="P2552" s="118"/>
      <c r="Q2552" s="118"/>
      <c r="R2552" s="118"/>
    </row>
    <row r="2553" spans="1:18" x14ac:dyDescent="0.2">
      <c r="A2553" s="114"/>
      <c r="B2553" s="139">
        <f t="shared" si="49"/>
        <v>529</v>
      </c>
      <c r="C2553" s="115" t="s">
        <v>7604</v>
      </c>
      <c r="D2553" s="115" t="str">
        <f>VLOOKUP(C2553,[9]Resumen!$C$1:$J$65536,8,0)</f>
        <v>1 Poste de concreto (16/300) de suspensión (3°) Tipo SUS1-16</v>
      </c>
      <c r="E2553" s="140" t="s">
        <v>5072</v>
      </c>
      <c r="F2553" s="141">
        <f t="shared" si="48"/>
        <v>1</v>
      </c>
      <c r="G2553" s="142">
        <f>VLOOKUP(C2553,'[10]Estructuras de Acero y Concreto'!$C$1:$L$65536,7,0)</f>
        <v>831.64277990198605</v>
      </c>
      <c r="H2553" s="148"/>
      <c r="I2553" s="144"/>
      <c r="J2553" s="111">
        <f>VLOOKUP(C2553,'[10]Estructuras de Acero y Concreto'!$C$1:$L$65536,10,0)</f>
        <v>3003</v>
      </c>
      <c r="M2553" s="118"/>
      <c r="N2553" s="118"/>
      <c r="O2553" s="118"/>
      <c r="P2553" s="118"/>
      <c r="Q2553" s="118"/>
      <c r="R2553" s="118"/>
    </row>
    <row r="2554" spans="1:18" x14ac:dyDescent="0.2">
      <c r="A2554" s="114"/>
      <c r="B2554" s="139">
        <f t="shared" si="49"/>
        <v>530</v>
      </c>
      <c r="C2554" s="115" t="s">
        <v>7605</v>
      </c>
      <c r="D2554" s="115" t="str">
        <f>VLOOKUP(C2554,[9]Resumen!$C$1:$J$65536,8,0)</f>
        <v>1 Poste de concreto (16/300) de suspensión (30°) Tipo SUS11-16</v>
      </c>
      <c r="E2554" s="140" t="s">
        <v>5072</v>
      </c>
      <c r="F2554" s="141">
        <f t="shared" si="48"/>
        <v>1</v>
      </c>
      <c r="G2554" s="142">
        <f>VLOOKUP(C2554,'[10]Estructuras de Acero y Concreto'!$C$1:$L$65536,7,0)</f>
        <v>831.64277990198605</v>
      </c>
      <c r="H2554" s="148"/>
      <c r="I2554" s="144"/>
      <c r="J2554" s="111">
        <f>VLOOKUP(C2554,'[10]Estructuras de Acero y Concreto'!$C$1:$L$65536,10,0)</f>
        <v>3003</v>
      </c>
      <c r="M2554" s="118"/>
      <c r="N2554" s="118"/>
      <c r="O2554" s="118"/>
      <c r="P2554" s="118"/>
      <c r="Q2554" s="118"/>
      <c r="R2554" s="118"/>
    </row>
    <row r="2555" spans="1:18" x14ac:dyDescent="0.2">
      <c r="A2555" s="114"/>
      <c r="B2555" s="139">
        <f t="shared" si="49"/>
        <v>531</v>
      </c>
      <c r="C2555" s="115" t="s">
        <v>7606</v>
      </c>
      <c r="D2555" s="115" t="str">
        <f>VLOOKUP(C2555,[9]Resumen!$C$1:$J$65536,8,0)</f>
        <v>1 Poste de concreto (16/400) de ángulo mayor (50°) Tipo AUS1-16</v>
      </c>
      <c r="E2555" s="140" t="s">
        <v>5072</v>
      </c>
      <c r="F2555" s="141">
        <f t="shared" si="48"/>
        <v>1</v>
      </c>
      <c r="G2555" s="142">
        <f>VLOOKUP(C2555,'[10]Estructuras de Acero y Concreto'!$C$1:$L$65536,7,0)</f>
        <v>910.09778267723516</v>
      </c>
      <c r="H2555" s="148"/>
      <c r="I2555" s="144"/>
      <c r="J2555" s="111">
        <f>VLOOKUP(C2555,'[10]Estructuras de Acero y Concreto'!$C$1:$L$65536,10,0)</f>
        <v>3080</v>
      </c>
      <c r="M2555" s="118"/>
      <c r="N2555" s="118"/>
      <c r="O2555" s="118"/>
      <c r="P2555" s="118"/>
      <c r="Q2555" s="118"/>
      <c r="R2555" s="118"/>
    </row>
    <row r="2556" spans="1:18" x14ac:dyDescent="0.2">
      <c r="A2556" s="114"/>
      <c r="B2556" s="139">
        <f t="shared" si="49"/>
        <v>532</v>
      </c>
      <c r="C2556" s="115" t="s">
        <v>7607</v>
      </c>
      <c r="D2556" s="115" t="str">
        <f>VLOOKUP(C2556,[9]Resumen!$C$1:$J$65536,8,0)</f>
        <v>1 Poste de concreto (16/300) de retención y terminal (90°) Tipo RTUS1-16</v>
      </c>
      <c r="E2556" s="140" t="s">
        <v>5072</v>
      </c>
      <c r="F2556" s="141">
        <f t="shared" si="48"/>
        <v>1</v>
      </c>
      <c r="G2556" s="142">
        <f>VLOOKUP(C2556,'[10]Estructuras de Acero y Concreto'!$C$1:$L$65536,7,0)</f>
        <v>831.64277990198605</v>
      </c>
      <c r="H2556" s="148"/>
      <c r="I2556" s="144"/>
      <c r="J2556" s="111">
        <f>VLOOKUP(C2556,'[10]Estructuras de Acero y Concreto'!$C$1:$L$65536,10,0)</f>
        <v>3003</v>
      </c>
      <c r="M2556" s="118"/>
      <c r="N2556" s="118"/>
      <c r="O2556" s="118"/>
      <c r="P2556" s="118"/>
      <c r="Q2556" s="118"/>
      <c r="R2556" s="118"/>
    </row>
    <row r="2557" spans="1:18" x14ac:dyDescent="0.2">
      <c r="A2557" s="114"/>
      <c r="B2557" s="139">
        <f t="shared" si="49"/>
        <v>533</v>
      </c>
      <c r="C2557" s="115" t="s">
        <v>7608</v>
      </c>
      <c r="D2557" s="115" t="str">
        <f>VLOOKUP(C2557,[9]Resumen!$C$1:$J$65536,8,0)</f>
        <v>1 Poste de concreto (16/300) de suspensión (3°) Tipo SUS1-16</v>
      </c>
      <c r="E2557" s="140" t="s">
        <v>5072</v>
      </c>
      <c r="F2557" s="141">
        <f t="shared" si="48"/>
        <v>1</v>
      </c>
      <c r="G2557" s="142">
        <f>VLOOKUP(C2557,'[10]Estructuras de Acero y Concreto'!$C$1:$L$65536,7,0)</f>
        <v>831.64277990198605</v>
      </c>
      <c r="H2557" s="148"/>
      <c r="I2557" s="144"/>
      <c r="J2557" s="111">
        <f>VLOOKUP(C2557,'[10]Estructuras de Acero y Concreto'!$C$1:$L$65536,10,0)</f>
        <v>3003</v>
      </c>
      <c r="M2557" s="118"/>
      <c r="N2557" s="118"/>
      <c r="O2557" s="118"/>
      <c r="P2557" s="118"/>
      <c r="Q2557" s="118"/>
      <c r="R2557" s="118"/>
    </row>
    <row r="2558" spans="1:18" x14ac:dyDescent="0.2">
      <c r="A2558" s="114"/>
      <c r="B2558" s="139">
        <f t="shared" si="49"/>
        <v>534</v>
      </c>
      <c r="C2558" s="115" t="s">
        <v>7609</v>
      </c>
      <c r="D2558" s="115" t="str">
        <f>VLOOKUP(C2558,[9]Resumen!$C$1:$J$65536,8,0)</f>
        <v>1 Poste de concreto (16/400) de suspensión (30°) Tipo SUS11-16</v>
      </c>
      <c r="E2558" s="140" t="s">
        <v>5072</v>
      </c>
      <c r="F2558" s="141">
        <f t="shared" si="48"/>
        <v>1</v>
      </c>
      <c r="G2558" s="142">
        <f>VLOOKUP(C2558,'[10]Estructuras de Acero y Concreto'!$C$1:$L$65536,7,0)</f>
        <v>910.09778267723516</v>
      </c>
      <c r="H2558" s="148"/>
      <c r="I2558" s="144"/>
      <c r="J2558" s="111">
        <f>VLOOKUP(C2558,'[10]Estructuras de Acero y Concreto'!$C$1:$L$65536,10,0)</f>
        <v>3080</v>
      </c>
      <c r="M2558" s="118"/>
      <c r="N2558" s="118"/>
      <c r="O2558" s="118"/>
      <c r="P2558" s="118"/>
      <c r="Q2558" s="118"/>
      <c r="R2558" s="118"/>
    </row>
    <row r="2559" spans="1:18" x14ac:dyDescent="0.2">
      <c r="A2559" s="114"/>
      <c r="B2559" s="139">
        <f t="shared" si="49"/>
        <v>535</v>
      </c>
      <c r="C2559" s="115" t="s">
        <v>7610</v>
      </c>
      <c r="D2559" s="115" t="str">
        <f>VLOOKUP(C2559,[9]Resumen!$C$1:$J$65536,8,0)</f>
        <v>1 Poste de concreto (16/400) de ángulo mayor (50°) Tipo AUS1-16</v>
      </c>
      <c r="E2559" s="140" t="s">
        <v>5072</v>
      </c>
      <c r="F2559" s="141">
        <f t="shared" si="48"/>
        <v>1</v>
      </c>
      <c r="G2559" s="142">
        <f>VLOOKUP(C2559,'[10]Estructuras de Acero y Concreto'!$C$1:$L$65536,7,0)</f>
        <v>910.09778267723516</v>
      </c>
      <c r="H2559" s="148"/>
      <c r="I2559" s="144"/>
      <c r="J2559" s="111">
        <f>VLOOKUP(C2559,'[10]Estructuras de Acero y Concreto'!$C$1:$L$65536,10,0)</f>
        <v>3080</v>
      </c>
      <c r="M2559" s="118"/>
      <c r="N2559" s="118"/>
      <c r="O2559" s="118"/>
      <c r="P2559" s="118"/>
      <c r="Q2559" s="118"/>
      <c r="R2559" s="118"/>
    </row>
    <row r="2560" spans="1:18" x14ac:dyDescent="0.2">
      <c r="A2560" s="114"/>
      <c r="B2560" s="139">
        <f t="shared" si="49"/>
        <v>536</v>
      </c>
      <c r="C2560" s="115" t="s">
        <v>7611</v>
      </c>
      <c r="D2560" s="115" t="str">
        <f>VLOOKUP(C2560,[9]Resumen!$C$1:$J$65536,8,0)</f>
        <v>1 Poste de concreto (16/500) de retención y terminal (90°) Tipo RTUS1-16</v>
      </c>
      <c r="E2560" s="140" t="s">
        <v>5072</v>
      </c>
      <c r="F2560" s="141">
        <f t="shared" si="48"/>
        <v>1</v>
      </c>
      <c r="G2560" s="142">
        <f>VLOOKUP(C2560,'[10]Estructuras de Acero y Concreto'!$C$1:$L$65536,7,0)</f>
        <v>988.55278545248427</v>
      </c>
      <c r="H2560" s="148"/>
      <c r="I2560" s="144"/>
      <c r="J2560" s="111">
        <f>VLOOKUP(C2560,'[10]Estructuras de Acero y Concreto'!$C$1:$L$65536,10,0)</f>
        <v>3157</v>
      </c>
      <c r="M2560" s="118"/>
      <c r="N2560" s="118"/>
      <c r="O2560" s="118"/>
      <c r="P2560" s="118"/>
      <c r="Q2560" s="118"/>
      <c r="R2560" s="118"/>
    </row>
    <row r="2561" spans="1:18" x14ac:dyDescent="0.2">
      <c r="A2561" s="114"/>
      <c r="B2561" s="139">
        <f t="shared" si="49"/>
        <v>537</v>
      </c>
      <c r="C2561" s="115" t="s">
        <v>7612</v>
      </c>
      <c r="D2561" s="115" t="str">
        <f>VLOOKUP(C2561,[9]Resumen!$C$1:$J$65536,8,0)</f>
        <v>1 Poste de concreto (16/300) de suspensión (3°) Tipo SUS1-16</v>
      </c>
      <c r="E2561" s="140" t="s">
        <v>5072</v>
      </c>
      <c r="F2561" s="141">
        <f t="shared" si="48"/>
        <v>1</v>
      </c>
      <c r="G2561" s="142">
        <f>VLOOKUP(C2561,'[10]Estructuras de Acero y Concreto'!$C$1:$L$65536,7,0)</f>
        <v>831.64277990198605</v>
      </c>
      <c r="H2561" s="148"/>
      <c r="I2561" s="144"/>
      <c r="J2561" s="111">
        <f>VLOOKUP(C2561,'[10]Estructuras de Acero y Concreto'!$C$1:$L$65536,10,0)</f>
        <v>3003</v>
      </c>
      <c r="M2561" s="118"/>
      <c r="N2561" s="118"/>
      <c r="O2561" s="118"/>
      <c r="P2561" s="118"/>
      <c r="Q2561" s="118"/>
      <c r="R2561" s="118"/>
    </row>
    <row r="2562" spans="1:18" x14ac:dyDescent="0.2">
      <c r="A2562" s="114"/>
      <c r="B2562" s="139">
        <f t="shared" si="49"/>
        <v>538</v>
      </c>
      <c r="C2562" s="115" t="s">
        <v>7613</v>
      </c>
      <c r="D2562" s="115" t="str">
        <f>VLOOKUP(C2562,[9]Resumen!$C$1:$J$65536,8,0)</f>
        <v>1 Poste de concreto (16/500) de suspensión (30°) Tipo SUS11-16</v>
      </c>
      <c r="E2562" s="140" t="s">
        <v>5072</v>
      </c>
      <c r="F2562" s="141">
        <f t="shared" si="48"/>
        <v>1</v>
      </c>
      <c r="G2562" s="142">
        <f>VLOOKUP(C2562,'[10]Estructuras de Acero y Concreto'!$C$1:$L$65536,7,0)</f>
        <v>988.55278545248427</v>
      </c>
      <c r="H2562" s="148"/>
      <c r="I2562" s="144"/>
      <c r="J2562" s="111">
        <f>VLOOKUP(C2562,'[10]Estructuras de Acero y Concreto'!$C$1:$L$65536,10,0)</f>
        <v>3157</v>
      </c>
      <c r="M2562" s="118"/>
      <c r="N2562" s="118"/>
      <c r="O2562" s="118"/>
      <c r="P2562" s="118"/>
      <c r="Q2562" s="118"/>
      <c r="R2562" s="118"/>
    </row>
    <row r="2563" spans="1:18" x14ac:dyDescent="0.2">
      <c r="A2563" s="114"/>
      <c r="B2563" s="139">
        <f t="shared" si="49"/>
        <v>539</v>
      </c>
      <c r="C2563" s="115" t="s">
        <v>7614</v>
      </c>
      <c r="D2563" s="115" t="str">
        <f>VLOOKUP(C2563,[9]Resumen!$C$1:$J$65536,8,0)</f>
        <v>1 Poste de concreto (16/500) de ángulo mayor (50°) Tipo AUS1-16</v>
      </c>
      <c r="E2563" s="140" t="s">
        <v>5072</v>
      </c>
      <c r="F2563" s="141">
        <f t="shared" si="48"/>
        <v>1</v>
      </c>
      <c r="G2563" s="142">
        <f>VLOOKUP(C2563,'[10]Estructuras de Acero y Concreto'!$C$1:$L$65536,7,0)</f>
        <v>988.55278545248427</v>
      </c>
      <c r="H2563" s="148"/>
      <c r="I2563" s="144"/>
      <c r="J2563" s="111">
        <f>VLOOKUP(C2563,'[10]Estructuras de Acero y Concreto'!$C$1:$L$65536,10,0)</f>
        <v>3157</v>
      </c>
      <c r="M2563" s="118"/>
      <c r="N2563" s="118"/>
      <c r="O2563" s="118"/>
      <c r="P2563" s="118"/>
      <c r="Q2563" s="118"/>
      <c r="R2563" s="118"/>
    </row>
    <row r="2564" spans="1:18" x14ac:dyDescent="0.2">
      <c r="A2564" s="114"/>
      <c r="B2564" s="139">
        <f t="shared" si="49"/>
        <v>540</v>
      </c>
      <c r="C2564" s="115" t="s">
        <v>7615</v>
      </c>
      <c r="D2564" s="115" t="str">
        <f>VLOOKUP(C2564,[9]Resumen!$C$1:$J$65536,8,0)</f>
        <v>1 Poste de concreto (16/600) de retención y terminal (90°) Tipo RTUS1-16</v>
      </c>
      <c r="E2564" s="140" t="s">
        <v>5072</v>
      </c>
      <c r="F2564" s="141">
        <f t="shared" si="48"/>
        <v>1</v>
      </c>
      <c r="G2564" s="142">
        <f>VLOOKUP(C2564,'[10]Estructuras de Acero y Concreto'!$C$1:$L$65536,7,0)</f>
        <v>1067.0077882277328</v>
      </c>
      <c r="H2564" s="148"/>
      <c r="I2564" s="144"/>
      <c r="J2564" s="111">
        <f>VLOOKUP(C2564,'[10]Estructuras de Acero y Concreto'!$C$1:$L$65536,10,0)</f>
        <v>3234</v>
      </c>
      <c r="M2564" s="118"/>
      <c r="N2564" s="118"/>
      <c r="O2564" s="118"/>
      <c r="P2564" s="118"/>
      <c r="Q2564" s="118"/>
      <c r="R2564" s="118"/>
    </row>
    <row r="2565" spans="1:18" x14ac:dyDescent="0.2">
      <c r="A2565" s="114"/>
      <c r="B2565" s="139">
        <f t="shared" si="49"/>
        <v>541</v>
      </c>
      <c r="C2565" s="115" t="s">
        <v>7616</v>
      </c>
      <c r="D2565" s="115" t="str">
        <f>VLOOKUP(C2565,[9]Resumen!$C$1:$J$65536,8,0)</f>
        <v>1 Poste de concreto (16/300) de suspensión (3°) Tipo SUS1-16</v>
      </c>
      <c r="E2565" s="140" t="s">
        <v>5072</v>
      </c>
      <c r="F2565" s="141">
        <f t="shared" si="48"/>
        <v>1</v>
      </c>
      <c r="G2565" s="142">
        <f>VLOOKUP(C2565,'[10]Estructuras de Acero y Concreto'!$C$1:$L$65536,7,0)</f>
        <v>831.64277990198605</v>
      </c>
      <c r="H2565" s="148"/>
      <c r="I2565" s="144"/>
      <c r="J2565" s="111">
        <f>VLOOKUP(C2565,'[10]Estructuras de Acero y Concreto'!$C$1:$L$65536,10,0)</f>
        <v>3003</v>
      </c>
      <c r="M2565" s="118"/>
      <c r="N2565" s="118"/>
      <c r="O2565" s="118"/>
      <c r="P2565" s="118"/>
      <c r="Q2565" s="118"/>
      <c r="R2565" s="118"/>
    </row>
    <row r="2566" spans="1:18" x14ac:dyDescent="0.2">
      <c r="A2566" s="114"/>
      <c r="B2566" s="139">
        <f t="shared" si="49"/>
        <v>542</v>
      </c>
      <c r="C2566" s="115" t="s">
        <v>7617</v>
      </c>
      <c r="D2566" s="115" t="str">
        <f>VLOOKUP(C2566,[9]Resumen!$C$1:$J$65536,8,0)</f>
        <v>1 Poste de concreto (16/700) de suspensión (30°) Tipo SUS11-16</v>
      </c>
      <c r="E2566" s="140" t="s">
        <v>5072</v>
      </c>
      <c r="F2566" s="141">
        <f t="shared" si="48"/>
        <v>1</v>
      </c>
      <c r="G2566" s="142">
        <f>VLOOKUP(C2566,'[10]Estructuras de Acero y Concreto'!$C$1:$L$65536,7,0)</f>
        <v>1145.4627910029819</v>
      </c>
      <c r="H2566" s="148"/>
      <c r="I2566" s="144"/>
      <c r="J2566" s="111">
        <f>VLOOKUP(C2566,'[10]Estructuras de Acero y Concreto'!$C$1:$L$65536,10,0)</f>
        <v>3311</v>
      </c>
      <c r="M2566" s="118"/>
      <c r="N2566" s="118"/>
      <c r="O2566" s="118"/>
      <c r="P2566" s="118"/>
      <c r="Q2566" s="118"/>
      <c r="R2566" s="118"/>
    </row>
    <row r="2567" spans="1:18" x14ac:dyDescent="0.2">
      <c r="A2567" s="114"/>
      <c r="B2567" s="139">
        <f t="shared" si="49"/>
        <v>543</v>
      </c>
      <c r="C2567" s="115" t="s">
        <v>7618</v>
      </c>
      <c r="D2567" s="115" t="str">
        <f>VLOOKUP(C2567,[9]Resumen!$C$1:$J$65536,8,0)</f>
        <v>1 Poste de concreto (16/900) de ángulo mayor (50°) Tipo AUS1-16</v>
      </c>
      <c r="E2567" s="140" t="s">
        <v>5072</v>
      </c>
      <c r="F2567" s="141">
        <f t="shared" si="48"/>
        <v>1</v>
      </c>
      <c r="G2567" s="142">
        <f>VLOOKUP(C2567,'[10]Estructuras de Acero y Concreto'!$C$1:$L$65536,7,0)</f>
        <v>1302.3727965534802</v>
      </c>
      <c r="H2567" s="148"/>
      <c r="I2567" s="144"/>
      <c r="J2567" s="111">
        <f>VLOOKUP(C2567,'[10]Estructuras de Acero y Concreto'!$C$1:$L$65536,10,0)</f>
        <v>3465</v>
      </c>
      <c r="M2567" s="118"/>
      <c r="N2567" s="118"/>
      <c r="O2567" s="118"/>
      <c r="P2567" s="118"/>
      <c r="Q2567" s="118"/>
      <c r="R2567" s="118"/>
    </row>
    <row r="2568" spans="1:18" x14ac:dyDescent="0.2">
      <c r="A2568" s="114"/>
      <c r="B2568" s="139">
        <f t="shared" si="49"/>
        <v>544</v>
      </c>
      <c r="C2568" s="115" t="s">
        <v>7619</v>
      </c>
      <c r="D2568" s="115" t="str">
        <f>VLOOKUP(C2568,[9]Resumen!$C$1:$J$65536,8,0)</f>
        <v>1 Poste de concreto (16/600) de retención y terminal (90°) Tipo RTUS1-16</v>
      </c>
      <c r="E2568" s="140" t="s">
        <v>5072</v>
      </c>
      <c r="F2568" s="141">
        <f t="shared" si="48"/>
        <v>1</v>
      </c>
      <c r="G2568" s="142">
        <f>VLOOKUP(C2568,'[10]Estructuras de Acero y Concreto'!$C$1:$L$65536,7,0)</f>
        <v>1067.0077882277328</v>
      </c>
      <c r="H2568" s="148"/>
      <c r="I2568" s="144"/>
      <c r="J2568" s="111">
        <f>VLOOKUP(C2568,'[10]Estructuras de Acero y Concreto'!$C$1:$L$65536,10,0)</f>
        <v>3234</v>
      </c>
      <c r="M2568" s="118"/>
      <c r="N2568" s="118"/>
      <c r="O2568" s="118"/>
      <c r="P2568" s="118"/>
      <c r="Q2568" s="118"/>
      <c r="R2568" s="118"/>
    </row>
    <row r="2569" spans="1:18" x14ac:dyDescent="0.2">
      <c r="A2569" s="114"/>
      <c r="B2569" s="139">
        <f t="shared" si="49"/>
        <v>545</v>
      </c>
      <c r="C2569" s="115" t="s">
        <v>7620</v>
      </c>
      <c r="D2569" s="115" t="str">
        <f>VLOOKUP(C2569,[9]Resumen!$C$1:$J$65536,8,0)</f>
        <v>1 Poste de concreto (16/400) de suspensión (3°) Tipo SUS1-16</v>
      </c>
      <c r="E2569" s="140" t="s">
        <v>5072</v>
      </c>
      <c r="F2569" s="141">
        <f t="shared" si="48"/>
        <v>1</v>
      </c>
      <c r="G2569" s="142">
        <f>VLOOKUP(C2569,'[10]Estructuras de Acero y Concreto'!$C$1:$L$65536,7,0)</f>
        <v>910.09778267723516</v>
      </c>
      <c r="H2569" s="148"/>
      <c r="I2569" s="144"/>
      <c r="J2569" s="111">
        <f>VLOOKUP(C2569,'[10]Estructuras de Acero y Concreto'!$C$1:$L$65536,10,0)</f>
        <v>3080</v>
      </c>
      <c r="M2569" s="118"/>
      <c r="N2569" s="118"/>
      <c r="O2569" s="118"/>
      <c r="P2569" s="118"/>
      <c r="Q2569" s="118"/>
      <c r="R2569" s="118"/>
    </row>
    <row r="2570" spans="1:18" x14ac:dyDescent="0.2">
      <c r="A2570" s="114"/>
      <c r="B2570" s="139">
        <f t="shared" si="49"/>
        <v>546</v>
      </c>
      <c r="C2570" s="115" t="s">
        <v>7621</v>
      </c>
      <c r="D2570" s="115" t="str">
        <f>VLOOKUP(C2570,[9]Resumen!$C$1:$J$65536,8,0)</f>
        <v>1 Poste de concreto (16/500) de suspensión (30°) Tipo SUS11-16</v>
      </c>
      <c r="E2570" s="140" t="s">
        <v>5072</v>
      </c>
      <c r="F2570" s="141">
        <f t="shared" si="48"/>
        <v>1</v>
      </c>
      <c r="G2570" s="142">
        <f>VLOOKUP(C2570,'[10]Estructuras de Acero y Concreto'!$C$1:$L$65536,7,0)</f>
        <v>988.55278545248427</v>
      </c>
      <c r="H2570" s="148"/>
      <c r="I2570" s="144"/>
      <c r="J2570" s="111">
        <f>VLOOKUP(C2570,'[10]Estructuras de Acero y Concreto'!$C$1:$L$65536,10,0)</f>
        <v>3157</v>
      </c>
      <c r="M2570" s="118"/>
      <c r="N2570" s="118"/>
      <c r="O2570" s="118"/>
      <c r="P2570" s="118"/>
      <c r="Q2570" s="118"/>
      <c r="R2570" s="118"/>
    </row>
    <row r="2571" spans="1:18" x14ac:dyDescent="0.2">
      <c r="A2571" s="114"/>
      <c r="B2571" s="139">
        <f t="shared" si="49"/>
        <v>547</v>
      </c>
      <c r="C2571" s="115" t="s">
        <v>7622</v>
      </c>
      <c r="D2571" s="115" t="str">
        <f>VLOOKUP(C2571,[9]Resumen!$C$1:$J$65536,8,0)</f>
        <v>1 Poste de concreto (16/400) de ángulo mayor (50°) Tipo AUS1-16</v>
      </c>
      <c r="E2571" s="140" t="s">
        <v>5072</v>
      </c>
      <c r="F2571" s="141">
        <f t="shared" si="48"/>
        <v>1</v>
      </c>
      <c r="G2571" s="142">
        <f>VLOOKUP(C2571,'[10]Estructuras de Acero y Concreto'!$C$1:$L$65536,7,0)</f>
        <v>910.09778267723516</v>
      </c>
      <c r="H2571" s="148"/>
      <c r="I2571" s="144"/>
      <c r="J2571" s="111">
        <f>VLOOKUP(C2571,'[10]Estructuras de Acero y Concreto'!$C$1:$L$65536,10,0)</f>
        <v>3080</v>
      </c>
      <c r="M2571" s="118"/>
      <c r="N2571" s="118"/>
      <c r="O2571" s="118"/>
      <c r="P2571" s="118"/>
      <c r="Q2571" s="118"/>
      <c r="R2571" s="118"/>
    </row>
    <row r="2572" spans="1:18" x14ac:dyDescent="0.2">
      <c r="A2572" s="114"/>
      <c r="B2572" s="139">
        <f t="shared" si="49"/>
        <v>548</v>
      </c>
      <c r="C2572" s="115" t="s">
        <v>7623</v>
      </c>
      <c r="D2572" s="115" t="str">
        <f>VLOOKUP(C2572,[9]Resumen!$C$1:$J$65536,8,0)</f>
        <v>1 Poste de concreto (16/800) de retención y terminal (90°) Tipo RTUS1-16</v>
      </c>
      <c r="E2572" s="140" t="s">
        <v>5072</v>
      </c>
      <c r="F2572" s="141">
        <f t="shared" si="48"/>
        <v>1</v>
      </c>
      <c r="G2572" s="142">
        <f>VLOOKUP(C2572,'[10]Estructuras de Acero y Concreto'!$C$1:$L$65536,7,0)</f>
        <v>1223.917793778231</v>
      </c>
      <c r="H2572" s="148"/>
      <c r="I2572" s="144"/>
      <c r="J2572" s="111">
        <f>VLOOKUP(C2572,'[10]Estructuras de Acero y Concreto'!$C$1:$L$65536,10,0)</f>
        <v>3388</v>
      </c>
      <c r="M2572" s="118"/>
      <c r="N2572" s="118"/>
      <c r="O2572" s="118"/>
      <c r="P2572" s="118"/>
      <c r="Q2572" s="118"/>
      <c r="R2572" s="118"/>
    </row>
    <row r="2573" spans="1:18" x14ac:dyDescent="0.2">
      <c r="A2573" s="114"/>
      <c r="B2573" s="139">
        <f t="shared" si="49"/>
        <v>549</v>
      </c>
      <c r="C2573" s="115" t="s">
        <v>7624</v>
      </c>
      <c r="D2573" s="115" t="str">
        <f>VLOOKUP(C2573,[9]Resumen!$C$1:$J$65536,8,0)</f>
        <v>1 Poste de concreto (16/400) de suspensión (3°) Tipo SUS1-16</v>
      </c>
      <c r="E2573" s="140" t="s">
        <v>5072</v>
      </c>
      <c r="F2573" s="141">
        <f t="shared" si="48"/>
        <v>1</v>
      </c>
      <c r="G2573" s="142">
        <f>VLOOKUP(C2573,'[10]Estructuras de Acero y Concreto'!$C$1:$L$65536,7,0)</f>
        <v>910.09778267723516</v>
      </c>
      <c r="H2573" s="148"/>
      <c r="I2573" s="144"/>
      <c r="J2573" s="111">
        <f>VLOOKUP(C2573,'[10]Estructuras de Acero y Concreto'!$C$1:$L$65536,10,0)</f>
        <v>3080</v>
      </c>
      <c r="M2573" s="118"/>
      <c r="N2573" s="118"/>
      <c r="O2573" s="118"/>
      <c r="P2573" s="118"/>
      <c r="Q2573" s="118"/>
      <c r="R2573" s="118"/>
    </row>
    <row r="2574" spans="1:18" x14ac:dyDescent="0.2">
      <c r="A2574" s="114"/>
      <c r="B2574" s="139">
        <f t="shared" si="49"/>
        <v>550</v>
      </c>
      <c r="C2574" s="115" t="s">
        <v>7625</v>
      </c>
      <c r="D2574" s="115" t="str">
        <f>VLOOKUP(C2574,[9]Resumen!$C$1:$J$65536,8,0)</f>
        <v>1 Poste de concreto (16/800) de suspensión (30°) Tipo SUS11-16</v>
      </c>
      <c r="E2574" s="140" t="s">
        <v>5072</v>
      </c>
      <c r="F2574" s="141">
        <f t="shared" si="48"/>
        <v>1</v>
      </c>
      <c r="G2574" s="142">
        <f>VLOOKUP(C2574,'[10]Estructuras de Acero y Concreto'!$C$1:$L$65536,7,0)</f>
        <v>1223.917793778231</v>
      </c>
      <c r="H2574" s="148"/>
      <c r="I2574" s="144"/>
      <c r="J2574" s="111">
        <f>VLOOKUP(C2574,'[10]Estructuras de Acero y Concreto'!$C$1:$L$65536,10,0)</f>
        <v>3388</v>
      </c>
      <c r="M2574" s="118"/>
      <c r="N2574" s="118"/>
      <c r="O2574" s="118"/>
      <c r="P2574" s="118"/>
      <c r="Q2574" s="118"/>
      <c r="R2574" s="118"/>
    </row>
    <row r="2575" spans="1:18" x14ac:dyDescent="0.2">
      <c r="A2575" s="114"/>
      <c r="B2575" s="139">
        <f t="shared" si="49"/>
        <v>551</v>
      </c>
      <c r="C2575" s="115" t="s">
        <v>7626</v>
      </c>
      <c r="D2575" s="115" t="str">
        <f>VLOOKUP(C2575,[9]Resumen!$C$1:$J$65536,8,0)</f>
        <v>1 Poste de concreto (16/800) de ángulo mayor (50°) Tipo AUS1-16</v>
      </c>
      <c r="E2575" s="140" t="s">
        <v>5072</v>
      </c>
      <c r="F2575" s="141">
        <f t="shared" si="48"/>
        <v>1</v>
      </c>
      <c r="G2575" s="142">
        <f>VLOOKUP(C2575,'[10]Estructuras de Acero y Concreto'!$C$1:$L$65536,7,0)</f>
        <v>1223.917793778231</v>
      </c>
      <c r="H2575" s="148"/>
      <c r="I2575" s="144"/>
      <c r="J2575" s="111">
        <f>VLOOKUP(C2575,'[10]Estructuras de Acero y Concreto'!$C$1:$L$65536,10,0)</f>
        <v>3388</v>
      </c>
      <c r="M2575" s="118"/>
      <c r="N2575" s="118"/>
      <c r="O2575" s="118"/>
      <c r="P2575" s="118"/>
      <c r="Q2575" s="118"/>
      <c r="R2575" s="118"/>
    </row>
    <row r="2576" spans="1:18" x14ac:dyDescent="0.2">
      <c r="A2576" s="114"/>
      <c r="B2576" s="139">
        <f t="shared" si="49"/>
        <v>552</v>
      </c>
      <c r="C2576" s="115" t="s">
        <v>7627</v>
      </c>
      <c r="D2576" s="115" t="str">
        <f>VLOOKUP(C2576,[9]Resumen!$C$1:$J$65536,8,0)</f>
        <v>1 Poste de concreto (16/800) de retención y terminal (90°) Tipo RTUS1-16</v>
      </c>
      <c r="E2576" s="140" t="s">
        <v>5072</v>
      </c>
      <c r="F2576" s="141">
        <f t="shared" si="48"/>
        <v>1</v>
      </c>
      <c r="G2576" s="142">
        <f>VLOOKUP(C2576,'[10]Estructuras de Acero y Concreto'!$C$1:$L$65536,7,0)</f>
        <v>1223.917793778231</v>
      </c>
      <c r="H2576" s="148"/>
      <c r="I2576" s="144"/>
      <c r="J2576" s="111">
        <f>VLOOKUP(C2576,'[10]Estructuras de Acero y Concreto'!$C$1:$L$65536,10,0)</f>
        <v>3388</v>
      </c>
      <c r="M2576" s="118"/>
      <c r="N2576" s="118"/>
      <c r="O2576" s="118"/>
      <c r="P2576" s="118"/>
      <c r="Q2576" s="118"/>
      <c r="R2576" s="118"/>
    </row>
    <row r="2577" spans="1:18" x14ac:dyDescent="0.2">
      <c r="A2577" s="114"/>
      <c r="B2577" s="139">
        <f t="shared" si="49"/>
        <v>553</v>
      </c>
      <c r="C2577" s="115" t="s">
        <v>7628</v>
      </c>
      <c r="D2577" s="115" t="str">
        <f>VLOOKUP(C2577,[9]Resumen!$C$1:$J$65536,8,0)</f>
        <v>1 Poste de concreto (16/300) de suspensión (3°) Tipo SUS2-16</v>
      </c>
      <c r="E2577" s="140" t="s">
        <v>5072</v>
      </c>
      <c r="F2577" s="141">
        <f t="shared" si="48"/>
        <v>1</v>
      </c>
      <c r="G2577" s="142">
        <f>VLOOKUP(C2577,'[10]Estructuras de Acero y Concreto'!$C$1:$L$65536,7,0)</f>
        <v>831.64277990198605</v>
      </c>
      <c r="H2577" s="148"/>
      <c r="I2577" s="144"/>
      <c r="J2577" s="111">
        <f>VLOOKUP(C2577,'[10]Estructuras de Acero y Concreto'!$C$1:$L$65536,10,0)</f>
        <v>3003</v>
      </c>
      <c r="M2577" s="118"/>
      <c r="N2577" s="118"/>
      <c r="O2577" s="118"/>
      <c r="P2577" s="118"/>
      <c r="Q2577" s="118"/>
      <c r="R2577" s="118"/>
    </row>
    <row r="2578" spans="1:18" x14ac:dyDescent="0.2">
      <c r="A2578" s="114"/>
      <c r="B2578" s="139">
        <f t="shared" si="49"/>
        <v>554</v>
      </c>
      <c r="C2578" s="115" t="s">
        <v>7629</v>
      </c>
      <c r="D2578" s="115" t="str">
        <f>VLOOKUP(C2578,[9]Resumen!$C$1:$J$65536,8,0)</f>
        <v>2 Poste de concreto (16/300) de suspensión (30°) Tipo SUS21-16</v>
      </c>
      <c r="E2578" s="140" t="s">
        <v>5072</v>
      </c>
      <c r="F2578" s="141">
        <f t="shared" si="48"/>
        <v>1</v>
      </c>
      <c r="G2578" s="142">
        <f>VLOOKUP(C2578,'[10]Estructuras de Acero y Concreto'!$C$1:$L$65536,7,0)</f>
        <v>831.64277990198605</v>
      </c>
      <c r="H2578" s="148"/>
      <c r="I2578" s="144"/>
      <c r="J2578" s="111">
        <f>VLOOKUP(C2578,'[10]Estructuras de Acero y Concreto'!$C$1:$L$65536,10,0)</f>
        <v>6006</v>
      </c>
      <c r="M2578" s="118"/>
      <c r="N2578" s="118"/>
      <c r="O2578" s="118"/>
      <c r="P2578" s="118"/>
      <c r="Q2578" s="118"/>
      <c r="R2578" s="118"/>
    </row>
    <row r="2579" spans="1:18" x14ac:dyDescent="0.2">
      <c r="A2579" s="114"/>
      <c r="B2579" s="139">
        <f t="shared" si="49"/>
        <v>555</v>
      </c>
      <c r="C2579" s="115" t="s">
        <v>7630</v>
      </c>
      <c r="D2579" s="115" t="str">
        <f>VLOOKUP(C2579,[9]Resumen!$C$1:$J$65536,8,0)</f>
        <v>2 Poste de concreto (16/300) de ángulo mayor (50°) Tipo AUS2-16</v>
      </c>
      <c r="E2579" s="140" t="s">
        <v>5072</v>
      </c>
      <c r="F2579" s="141">
        <f t="shared" si="48"/>
        <v>1</v>
      </c>
      <c r="G2579" s="142">
        <f>VLOOKUP(C2579,'[10]Estructuras de Acero y Concreto'!$C$1:$L$65536,7,0)</f>
        <v>831.64277990198605</v>
      </c>
      <c r="H2579" s="148"/>
      <c r="I2579" s="144"/>
      <c r="J2579" s="111">
        <f>VLOOKUP(C2579,'[10]Estructuras de Acero y Concreto'!$C$1:$L$65536,10,0)</f>
        <v>6006</v>
      </c>
      <c r="M2579" s="118"/>
      <c r="N2579" s="118"/>
      <c r="O2579" s="118"/>
      <c r="P2579" s="118"/>
      <c r="Q2579" s="118"/>
      <c r="R2579" s="118"/>
    </row>
    <row r="2580" spans="1:18" x14ac:dyDescent="0.2">
      <c r="A2580" s="114"/>
      <c r="B2580" s="139">
        <f t="shared" si="49"/>
        <v>556</v>
      </c>
      <c r="C2580" s="115" t="s">
        <v>7631</v>
      </c>
      <c r="D2580" s="115" t="str">
        <f>VLOOKUP(C2580,[9]Resumen!$C$1:$J$65536,8,0)</f>
        <v>2 Poste de concreto (16/300) de retención y terminal (90°) Tipo RTUS2-16</v>
      </c>
      <c r="E2580" s="140" t="s">
        <v>5072</v>
      </c>
      <c r="F2580" s="141">
        <f t="shared" si="48"/>
        <v>1</v>
      </c>
      <c r="G2580" s="142">
        <f>VLOOKUP(C2580,'[10]Estructuras de Acero y Concreto'!$C$1:$L$65536,7,0)</f>
        <v>831.64277990198605</v>
      </c>
      <c r="H2580" s="148"/>
      <c r="I2580" s="144"/>
      <c r="J2580" s="111">
        <f>VLOOKUP(C2580,'[10]Estructuras de Acero y Concreto'!$C$1:$L$65536,10,0)</f>
        <v>6006</v>
      </c>
      <c r="M2580" s="118"/>
      <c r="N2580" s="118"/>
      <c r="O2580" s="118"/>
      <c r="P2580" s="118"/>
      <c r="Q2580" s="118"/>
      <c r="R2580" s="118"/>
    </row>
    <row r="2581" spans="1:18" x14ac:dyDescent="0.2">
      <c r="A2581" s="114"/>
      <c r="B2581" s="139">
        <f t="shared" si="49"/>
        <v>557</v>
      </c>
      <c r="C2581" s="115" t="s">
        <v>7632</v>
      </c>
      <c r="D2581" s="115" t="str">
        <f>VLOOKUP(C2581,[9]Resumen!$C$1:$J$65536,8,0)</f>
        <v>1 Poste de concreto (16/400) de suspensión (3°) Tipo SUS2-16</v>
      </c>
      <c r="E2581" s="140" t="s">
        <v>5072</v>
      </c>
      <c r="F2581" s="141">
        <f t="shared" si="48"/>
        <v>1</v>
      </c>
      <c r="G2581" s="142">
        <f>VLOOKUP(C2581,'[10]Estructuras de Acero y Concreto'!$C$1:$L$65536,7,0)</f>
        <v>910.09778267723516</v>
      </c>
      <c r="H2581" s="148"/>
      <c r="I2581" s="144"/>
      <c r="J2581" s="111">
        <f>VLOOKUP(C2581,'[10]Estructuras de Acero y Concreto'!$C$1:$L$65536,10,0)</f>
        <v>3080</v>
      </c>
      <c r="M2581" s="118"/>
      <c r="N2581" s="118"/>
      <c r="O2581" s="118"/>
      <c r="P2581" s="118"/>
      <c r="Q2581" s="118"/>
      <c r="R2581" s="118"/>
    </row>
    <row r="2582" spans="1:18" x14ac:dyDescent="0.2">
      <c r="A2582" s="114"/>
      <c r="B2582" s="139">
        <f t="shared" si="49"/>
        <v>558</v>
      </c>
      <c r="C2582" s="115" t="s">
        <v>7633</v>
      </c>
      <c r="D2582" s="115" t="str">
        <f>VLOOKUP(C2582,[9]Resumen!$C$1:$J$65536,8,0)</f>
        <v>2 Poste de concreto (16/400) de suspensión (30°) Tipo SUS21-16</v>
      </c>
      <c r="E2582" s="140" t="s">
        <v>5072</v>
      </c>
      <c r="F2582" s="141">
        <f t="shared" si="48"/>
        <v>1</v>
      </c>
      <c r="G2582" s="142">
        <f>VLOOKUP(C2582,'[10]Estructuras de Acero y Concreto'!$C$1:$L$65536,7,0)</f>
        <v>910.09778267723516</v>
      </c>
      <c r="H2582" s="148"/>
      <c r="I2582" s="144"/>
      <c r="J2582" s="111">
        <f>VLOOKUP(C2582,'[10]Estructuras de Acero y Concreto'!$C$1:$L$65536,10,0)</f>
        <v>6160</v>
      </c>
      <c r="M2582" s="118"/>
      <c r="N2582" s="118"/>
      <c r="O2582" s="118"/>
      <c r="P2582" s="118"/>
      <c r="Q2582" s="118"/>
      <c r="R2582" s="118"/>
    </row>
    <row r="2583" spans="1:18" x14ac:dyDescent="0.2">
      <c r="A2583" s="114"/>
      <c r="B2583" s="139">
        <f t="shared" si="49"/>
        <v>559</v>
      </c>
      <c r="C2583" s="115" t="s">
        <v>7634</v>
      </c>
      <c r="D2583" s="115" t="str">
        <f>VLOOKUP(C2583,[9]Resumen!$C$1:$J$65536,8,0)</f>
        <v>2 Poste de concreto (16/600) de ángulo mayor (50°) Tipo AUS2-16</v>
      </c>
      <c r="E2583" s="140" t="s">
        <v>5072</v>
      </c>
      <c r="F2583" s="141">
        <f t="shared" si="48"/>
        <v>1</v>
      </c>
      <c r="G2583" s="142">
        <f>VLOOKUP(C2583,'[10]Estructuras de Acero y Concreto'!$C$1:$L$65536,7,0)</f>
        <v>1067.0077882277328</v>
      </c>
      <c r="H2583" s="148"/>
      <c r="I2583" s="144"/>
      <c r="J2583" s="111">
        <f>VLOOKUP(C2583,'[10]Estructuras de Acero y Concreto'!$C$1:$L$65536,10,0)</f>
        <v>6468</v>
      </c>
      <c r="M2583" s="118"/>
      <c r="N2583" s="118"/>
      <c r="O2583" s="118"/>
      <c r="P2583" s="118"/>
      <c r="Q2583" s="118"/>
      <c r="R2583" s="118"/>
    </row>
    <row r="2584" spans="1:18" x14ac:dyDescent="0.2">
      <c r="A2584" s="114"/>
      <c r="B2584" s="139">
        <f t="shared" si="49"/>
        <v>560</v>
      </c>
      <c r="C2584" s="115" t="s">
        <v>7635</v>
      </c>
      <c r="D2584" s="115" t="str">
        <f>VLOOKUP(C2584,[9]Resumen!$C$1:$J$65536,8,0)</f>
        <v>2 Poste de concreto (16/600) de retención y terminal (90°) Tipo RTUS2-16</v>
      </c>
      <c r="E2584" s="140" t="s">
        <v>5072</v>
      </c>
      <c r="F2584" s="141">
        <f t="shared" si="48"/>
        <v>1</v>
      </c>
      <c r="G2584" s="142">
        <f>VLOOKUP(C2584,'[10]Estructuras de Acero y Concreto'!$C$1:$L$65536,7,0)</f>
        <v>1067.0077882277328</v>
      </c>
      <c r="H2584" s="148"/>
      <c r="I2584" s="144"/>
      <c r="J2584" s="111">
        <f>VLOOKUP(C2584,'[10]Estructuras de Acero y Concreto'!$C$1:$L$65536,10,0)</f>
        <v>6468</v>
      </c>
      <c r="M2584" s="118"/>
      <c r="N2584" s="118"/>
      <c r="O2584" s="118"/>
      <c r="P2584" s="118"/>
      <c r="Q2584" s="118"/>
      <c r="R2584" s="118"/>
    </row>
    <row r="2585" spans="1:18" x14ac:dyDescent="0.2">
      <c r="A2585" s="114"/>
      <c r="B2585" s="139">
        <f t="shared" si="49"/>
        <v>561</v>
      </c>
      <c r="C2585" s="115" t="s">
        <v>7636</v>
      </c>
      <c r="D2585" s="115" t="str">
        <f>VLOOKUP(C2585,[9]Resumen!$C$1:$J$65536,8,0)</f>
        <v>1 Poste de concreto (16/500) de suspensión (3°) Tipo SUS2-16</v>
      </c>
      <c r="E2585" s="140" t="s">
        <v>5072</v>
      </c>
      <c r="F2585" s="141">
        <f t="shared" si="48"/>
        <v>1</v>
      </c>
      <c r="G2585" s="142">
        <f>VLOOKUP(C2585,'[10]Estructuras de Acero y Concreto'!$C$1:$L$65536,7,0)</f>
        <v>988.55278545248427</v>
      </c>
      <c r="H2585" s="148"/>
      <c r="I2585" s="144"/>
      <c r="J2585" s="111">
        <f>VLOOKUP(C2585,'[10]Estructuras de Acero y Concreto'!$C$1:$L$65536,10,0)</f>
        <v>3157</v>
      </c>
      <c r="M2585" s="118"/>
      <c r="N2585" s="118"/>
      <c r="O2585" s="118"/>
      <c r="P2585" s="118"/>
      <c r="Q2585" s="118"/>
      <c r="R2585" s="118"/>
    </row>
    <row r="2586" spans="1:18" x14ac:dyDescent="0.2">
      <c r="A2586" s="114"/>
      <c r="B2586" s="139">
        <f t="shared" si="49"/>
        <v>562</v>
      </c>
      <c r="C2586" s="115" t="s">
        <v>7637</v>
      </c>
      <c r="D2586" s="115" t="str">
        <f>VLOOKUP(C2586,[9]Resumen!$C$1:$J$65536,8,0)</f>
        <v>2 Poste de concreto (16/500) de suspensión (30°) Tipo SUS21-16</v>
      </c>
      <c r="E2586" s="140" t="s">
        <v>5072</v>
      </c>
      <c r="F2586" s="141">
        <f t="shared" si="48"/>
        <v>1</v>
      </c>
      <c r="G2586" s="142">
        <f>VLOOKUP(C2586,'[10]Estructuras de Acero y Concreto'!$C$1:$L$65536,7,0)</f>
        <v>988.55278545248427</v>
      </c>
      <c r="H2586" s="148"/>
      <c r="I2586" s="144"/>
      <c r="J2586" s="111">
        <f>VLOOKUP(C2586,'[10]Estructuras de Acero y Concreto'!$C$1:$L$65536,10,0)</f>
        <v>6314</v>
      </c>
      <c r="M2586" s="118"/>
      <c r="N2586" s="118"/>
      <c r="O2586" s="118"/>
      <c r="P2586" s="118"/>
      <c r="Q2586" s="118"/>
      <c r="R2586" s="118"/>
    </row>
    <row r="2587" spans="1:18" x14ac:dyDescent="0.2">
      <c r="A2587" s="114"/>
      <c r="B2587" s="139">
        <f t="shared" si="49"/>
        <v>563</v>
      </c>
      <c r="C2587" s="115" t="s">
        <v>7638</v>
      </c>
      <c r="D2587" s="115" t="str">
        <f>VLOOKUP(C2587,[9]Resumen!$C$1:$J$65536,8,0)</f>
        <v>2 Poste de concreto (16/600) de ángulo mayor (50°) Tipo AUS2-16</v>
      </c>
      <c r="E2587" s="140" t="s">
        <v>5072</v>
      </c>
      <c r="F2587" s="141">
        <f t="shared" si="48"/>
        <v>1</v>
      </c>
      <c r="G2587" s="142">
        <f>VLOOKUP(C2587,'[10]Estructuras de Acero y Concreto'!$C$1:$L$65536,7,0)</f>
        <v>1067.0077882277328</v>
      </c>
      <c r="H2587" s="148"/>
      <c r="I2587" s="144"/>
      <c r="J2587" s="111">
        <f>VLOOKUP(C2587,'[10]Estructuras de Acero y Concreto'!$C$1:$L$65536,10,0)</f>
        <v>6468</v>
      </c>
      <c r="M2587" s="118"/>
      <c r="N2587" s="118"/>
      <c r="O2587" s="118"/>
      <c r="P2587" s="118"/>
      <c r="Q2587" s="118"/>
      <c r="R2587" s="118"/>
    </row>
    <row r="2588" spans="1:18" x14ac:dyDescent="0.2">
      <c r="A2588" s="114"/>
      <c r="B2588" s="139">
        <f t="shared" si="49"/>
        <v>564</v>
      </c>
      <c r="C2588" s="115" t="s">
        <v>7639</v>
      </c>
      <c r="D2588" s="115" t="str">
        <f>VLOOKUP(C2588,[9]Resumen!$C$1:$J$65536,8,0)</f>
        <v>2 Poste de concreto (16/700) de retención y terminal (90°) Tipo RTUS2-16</v>
      </c>
      <c r="E2588" s="140" t="s">
        <v>5072</v>
      </c>
      <c r="F2588" s="141">
        <f t="shared" si="48"/>
        <v>1</v>
      </c>
      <c r="G2588" s="142">
        <f>VLOOKUP(C2588,'[10]Estructuras de Acero y Concreto'!$C$1:$L$65536,7,0)</f>
        <v>1145.4627910029819</v>
      </c>
      <c r="H2588" s="148"/>
      <c r="I2588" s="144"/>
      <c r="J2588" s="111">
        <f>VLOOKUP(C2588,'[10]Estructuras de Acero y Concreto'!$C$1:$L$65536,10,0)</f>
        <v>6622</v>
      </c>
      <c r="M2588" s="118"/>
      <c r="N2588" s="118"/>
      <c r="O2588" s="118"/>
      <c r="P2588" s="118"/>
      <c r="Q2588" s="118"/>
      <c r="R2588" s="118"/>
    </row>
    <row r="2589" spans="1:18" x14ac:dyDescent="0.2">
      <c r="A2589" s="114"/>
      <c r="B2589" s="139">
        <f t="shared" si="49"/>
        <v>565</v>
      </c>
      <c r="C2589" s="115" t="s">
        <v>7640</v>
      </c>
      <c r="D2589" s="115" t="str">
        <f>VLOOKUP(C2589,[9]Resumen!$C$1:$J$65536,8,0)</f>
        <v>1 Poste de concreto (16/600) de suspensión (3°) Tipo SUS2-16</v>
      </c>
      <c r="E2589" s="140" t="s">
        <v>5072</v>
      </c>
      <c r="F2589" s="141">
        <f t="shared" si="48"/>
        <v>1</v>
      </c>
      <c r="G2589" s="142">
        <f>VLOOKUP(C2589,'[10]Estructuras de Acero y Concreto'!$C$1:$L$65536,7,0)</f>
        <v>1067.0077882277328</v>
      </c>
      <c r="H2589" s="148"/>
      <c r="I2589" s="144"/>
      <c r="J2589" s="111">
        <f>VLOOKUP(C2589,'[10]Estructuras de Acero y Concreto'!$C$1:$L$65536,10,0)</f>
        <v>3234</v>
      </c>
      <c r="M2589" s="118"/>
      <c r="N2589" s="118"/>
      <c r="O2589" s="118"/>
      <c r="P2589" s="118"/>
      <c r="Q2589" s="118"/>
      <c r="R2589" s="118"/>
    </row>
    <row r="2590" spans="1:18" x14ac:dyDescent="0.2">
      <c r="A2590" s="114"/>
      <c r="B2590" s="139">
        <f t="shared" si="49"/>
        <v>566</v>
      </c>
      <c r="C2590" s="115" t="s">
        <v>7641</v>
      </c>
      <c r="D2590" s="115" t="str">
        <f>VLOOKUP(C2590,[9]Resumen!$C$1:$J$65536,8,0)</f>
        <v>2 Poste de concreto (16/700) de suspensión (30°) Tipo SUS21-16</v>
      </c>
      <c r="E2590" s="140" t="s">
        <v>5072</v>
      </c>
      <c r="F2590" s="141">
        <f t="shared" si="48"/>
        <v>1</v>
      </c>
      <c r="G2590" s="142">
        <f>VLOOKUP(C2590,'[10]Estructuras de Acero y Concreto'!$C$1:$L$65536,7,0)</f>
        <v>1145.4627910029819</v>
      </c>
      <c r="H2590" s="148"/>
      <c r="I2590" s="144"/>
      <c r="J2590" s="111">
        <f>VLOOKUP(C2590,'[10]Estructuras de Acero y Concreto'!$C$1:$L$65536,10,0)</f>
        <v>6622</v>
      </c>
      <c r="M2590" s="118"/>
      <c r="N2590" s="118"/>
      <c r="O2590" s="118"/>
      <c r="P2590" s="118"/>
      <c r="Q2590" s="118"/>
      <c r="R2590" s="118"/>
    </row>
    <row r="2591" spans="1:18" x14ac:dyDescent="0.2">
      <c r="A2591" s="114"/>
      <c r="B2591" s="139">
        <f t="shared" si="49"/>
        <v>567</v>
      </c>
      <c r="C2591" s="115" t="s">
        <v>7642</v>
      </c>
      <c r="D2591" s="115" t="str">
        <f>VLOOKUP(C2591,[9]Resumen!$C$1:$J$65536,8,0)</f>
        <v>2 Poste de concreto (16/700) de ángulo mayor (50°) Tipo AUS2-16</v>
      </c>
      <c r="E2591" s="140" t="s">
        <v>5072</v>
      </c>
      <c r="F2591" s="141">
        <f t="shared" si="48"/>
        <v>1</v>
      </c>
      <c r="G2591" s="142">
        <f>VLOOKUP(C2591,'[10]Estructuras de Acero y Concreto'!$C$1:$L$65536,7,0)</f>
        <v>1145.4627910029819</v>
      </c>
      <c r="H2591" s="148"/>
      <c r="I2591" s="144"/>
      <c r="J2591" s="111">
        <f>VLOOKUP(C2591,'[10]Estructuras de Acero y Concreto'!$C$1:$L$65536,10,0)</f>
        <v>6622</v>
      </c>
      <c r="M2591" s="118"/>
      <c r="N2591" s="118"/>
      <c r="O2591" s="118"/>
      <c r="P2591" s="118"/>
      <c r="Q2591" s="118"/>
      <c r="R2591" s="118"/>
    </row>
    <row r="2592" spans="1:18" x14ac:dyDescent="0.2">
      <c r="A2592" s="114"/>
      <c r="B2592" s="139">
        <f t="shared" si="49"/>
        <v>568</v>
      </c>
      <c r="C2592" s="115" t="s">
        <v>7643</v>
      </c>
      <c r="D2592" s="115" t="str">
        <f>VLOOKUP(C2592,[9]Resumen!$C$1:$J$65536,8,0)</f>
        <v>2 Poste de concreto (16/900) de retención y terminal (90°) Tipo RTUS2-16</v>
      </c>
      <c r="E2592" s="140" t="s">
        <v>5072</v>
      </c>
      <c r="F2592" s="141">
        <f t="shared" si="48"/>
        <v>1</v>
      </c>
      <c r="G2592" s="142">
        <f>VLOOKUP(C2592,'[10]Estructuras de Acero y Concreto'!$C$1:$L$65536,7,0)</f>
        <v>1302.3727965534802</v>
      </c>
      <c r="H2592" s="148"/>
      <c r="I2592" s="144"/>
      <c r="J2592" s="111">
        <f>VLOOKUP(C2592,'[10]Estructuras de Acero y Concreto'!$C$1:$L$65536,10,0)</f>
        <v>6930</v>
      </c>
      <c r="M2592" s="118"/>
      <c r="N2592" s="118"/>
      <c r="O2592" s="118"/>
      <c r="P2592" s="118"/>
      <c r="Q2592" s="118"/>
      <c r="R2592" s="118"/>
    </row>
    <row r="2593" spans="1:18" x14ac:dyDescent="0.2">
      <c r="A2593" s="114"/>
      <c r="B2593" s="139">
        <f t="shared" si="49"/>
        <v>569</v>
      </c>
      <c r="C2593" s="115" t="s">
        <v>7644</v>
      </c>
      <c r="D2593" s="115" t="str">
        <f>VLOOKUP(C2593,[9]Resumen!$C$1:$J$65536,8,0)</f>
        <v>1 Poste de concreto (16/700) de suspensión (3°) Tipo SUS2-16</v>
      </c>
      <c r="E2593" s="140" t="s">
        <v>5072</v>
      </c>
      <c r="F2593" s="141">
        <f t="shared" si="48"/>
        <v>1</v>
      </c>
      <c r="G2593" s="142">
        <f>VLOOKUP(C2593,'[10]Estructuras de Acero y Concreto'!$C$1:$L$65536,7,0)</f>
        <v>1145.4627910029819</v>
      </c>
      <c r="H2593" s="148"/>
      <c r="I2593" s="144"/>
      <c r="J2593" s="111">
        <f>VLOOKUP(C2593,'[10]Estructuras de Acero y Concreto'!$C$1:$L$65536,10,0)</f>
        <v>3311</v>
      </c>
      <c r="M2593" s="118"/>
      <c r="N2593" s="118"/>
      <c r="O2593" s="118"/>
      <c r="P2593" s="118"/>
      <c r="Q2593" s="118"/>
      <c r="R2593" s="118"/>
    </row>
    <row r="2594" spans="1:18" x14ac:dyDescent="0.2">
      <c r="A2594" s="114"/>
      <c r="B2594" s="139">
        <f t="shared" si="49"/>
        <v>570</v>
      </c>
      <c r="C2594" s="115" t="s">
        <v>7645</v>
      </c>
      <c r="D2594" s="115" t="str">
        <f>VLOOKUP(C2594,[9]Resumen!$C$1:$J$65536,8,0)</f>
        <v>2 Poste de concreto (16/800) de suspensión (30°) Tipo SUS21-16</v>
      </c>
      <c r="E2594" s="140" t="s">
        <v>5072</v>
      </c>
      <c r="F2594" s="141">
        <f t="shared" si="48"/>
        <v>1</v>
      </c>
      <c r="G2594" s="142">
        <f>VLOOKUP(C2594,'[10]Estructuras de Acero y Concreto'!$C$1:$L$65536,7,0)</f>
        <v>1223.917793778231</v>
      </c>
      <c r="H2594" s="148"/>
      <c r="I2594" s="144"/>
      <c r="J2594" s="111">
        <f>VLOOKUP(C2594,'[10]Estructuras de Acero y Concreto'!$C$1:$L$65536,10,0)</f>
        <v>6776</v>
      </c>
      <c r="M2594" s="118"/>
      <c r="N2594" s="118"/>
      <c r="O2594" s="118"/>
      <c r="P2594" s="118"/>
      <c r="Q2594" s="118"/>
      <c r="R2594" s="118"/>
    </row>
    <row r="2595" spans="1:18" x14ac:dyDescent="0.2">
      <c r="A2595" s="114"/>
      <c r="B2595" s="139">
        <f t="shared" si="49"/>
        <v>571</v>
      </c>
      <c r="C2595" s="115" t="s">
        <v>7646</v>
      </c>
      <c r="D2595" s="115" t="str">
        <f>VLOOKUP(C2595,[9]Resumen!$C$1:$J$65536,8,0)</f>
        <v>2 Poste de concreto (16/800) de ángulo mayor (50°) Tipo AUS2-16</v>
      </c>
      <c r="E2595" s="140" t="s">
        <v>5072</v>
      </c>
      <c r="F2595" s="141">
        <f t="shared" si="48"/>
        <v>1</v>
      </c>
      <c r="G2595" s="142">
        <f>VLOOKUP(C2595,'[10]Estructuras de Acero y Concreto'!$C$1:$L$65536,7,0)</f>
        <v>1223.917793778231</v>
      </c>
      <c r="H2595" s="148"/>
      <c r="I2595" s="144"/>
      <c r="J2595" s="111">
        <f>VLOOKUP(C2595,'[10]Estructuras de Acero y Concreto'!$C$1:$L$65536,10,0)</f>
        <v>6776</v>
      </c>
      <c r="M2595" s="118"/>
      <c r="N2595" s="118"/>
      <c r="O2595" s="118"/>
      <c r="P2595" s="118"/>
      <c r="Q2595" s="118"/>
      <c r="R2595" s="118"/>
    </row>
    <row r="2596" spans="1:18" x14ac:dyDescent="0.2">
      <c r="A2596" s="114"/>
      <c r="B2596" s="139">
        <f t="shared" si="49"/>
        <v>572</v>
      </c>
      <c r="C2596" s="115" t="s">
        <v>7647</v>
      </c>
      <c r="D2596" s="115" t="str">
        <f>VLOOKUP(C2596,[9]Resumen!$C$1:$J$65536,8,0)</f>
        <v>2 Poste de concreto (16/900) de retención y terminal (90°) Tipo RTUS2-16</v>
      </c>
      <c r="E2596" s="140" t="s">
        <v>5072</v>
      </c>
      <c r="F2596" s="141">
        <f t="shared" si="48"/>
        <v>1</v>
      </c>
      <c r="G2596" s="142">
        <f>VLOOKUP(C2596,'[10]Estructuras de Acero y Concreto'!$C$1:$L$65536,7,0)</f>
        <v>1302.3727965534802</v>
      </c>
      <c r="H2596" s="148"/>
      <c r="I2596" s="144"/>
      <c r="J2596" s="111">
        <f>VLOOKUP(C2596,'[10]Estructuras de Acero y Concreto'!$C$1:$L$65536,10,0)</f>
        <v>6930</v>
      </c>
      <c r="M2596" s="118"/>
      <c r="N2596" s="118"/>
      <c r="O2596" s="118"/>
      <c r="P2596" s="118"/>
      <c r="Q2596" s="118"/>
      <c r="R2596" s="118"/>
    </row>
    <row r="2597" spans="1:18" x14ac:dyDescent="0.2">
      <c r="A2597" s="114"/>
      <c r="C2597" s="148"/>
      <c r="D2597" s="148"/>
      <c r="E2597" s="148"/>
      <c r="F2597" s="148"/>
      <c r="G2597" s="148"/>
      <c r="H2597" s="148"/>
      <c r="I2597" s="148"/>
      <c r="J2597" s="154"/>
      <c r="M2597" s="118"/>
      <c r="N2597" s="118"/>
      <c r="O2597" s="118"/>
      <c r="P2597" s="118"/>
      <c r="Q2597" s="118"/>
      <c r="R2597" s="118"/>
    </row>
    <row r="2598" spans="1:18" x14ac:dyDescent="0.2">
      <c r="A2598" s="114"/>
      <c r="B2598" s="118"/>
      <c r="C2598" s="148"/>
      <c r="D2598" s="148"/>
      <c r="E2598" s="154"/>
      <c r="F2598" s="155"/>
      <c r="G2598" s="148"/>
      <c r="H2598" s="148"/>
      <c r="I2598" s="148"/>
      <c r="J2598" s="155"/>
      <c r="M2598" s="118"/>
      <c r="N2598" s="118"/>
      <c r="O2598" s="118"/>
      <c r="P2598" s="118"/>
      <c r="Q2598" s="118"/>
      <c r="R2598" s="118"/>
    </row>
    <row r="2599" spans="1:18" ht="15.75" x14ac:dyDescent="0.25">
      <c r="A2599" s="114"/>
      <c r="B2599" s="156" t="s">
        <v>7648</v>
      </c>
      <c r="C2599" s="148"/>
      <c r="D2599" s="148"/>
      <c r="E2599" s="154"/>
      <c r="F2599" s="155"/>
      <c r="G2599" s="148"/>
      <c r="H2599" s="148"/>
      <c r="I2599" s="148"/>
      <c r="J2599" s="155"/>
      <c r="M2599" s="118"/>
      <c r="N2599" s="118"/>
      <c r="O2599" s="118"/>
      <c r="P2599" s="118"/>
      <c r="Q2599" s="118"/>
      <c r="R2599" s="118"/>
    </row>
    <row r="2600" spans="1:18" ht="33.75" x14ac:dyDescent="0.2">
      <c r="A2600" s="114"/>
      <c r="B2600" s="135" t="s">
        <v>5065</v>
      </c>
      <c r="C2600" s="135" t="s">
        <v>5066</v>
      </c>
      <c r="D2600" s="135" t="s">
        <v>5067</v>
      </c>
      <c r="E2600" s="135" t="s">
        <v>6</v>
      </c>
      <c r="F2600" s="136" t="s">
        <v>5068</v>
      </c>
      <c r="G2600" s="136" t="s">
        <v>5069</v>
      </c>
      <c r="H2600" s="137"/>
      <c r="I2600" s="138"/>
      <c r="J2600" s="138"/>
      <c r="L2600" s="157"/>
      <c r="M2600" s="118"/>
      <c r="N2600" s="118"/>
      <c r="O2600" s="118"/>
      <c r="P2600" s="118"/>
      <c r="Q2600" s="118">
        <f>+COUNTIF($P$2601:$P$2719,P2600)</f>
        <v>0</v>
      </c>
      <c r="R2600" s="118"/>
    </row>
    <row r="2601" spans="1:18" x14ac:dyDescent="0.2">
      <c r="B2601" s="139">
        <v>1</v>
      </c>
      <c r="C2601" s="112" t="s">
        <v>7649</v>
      </c>
      <c r="D2601" s="158" t="str">
        <f t="shared" ref="D2601:D2648" si="50">+"Estructura de  Suspensión compuesto por "&amp;MID(C2601,5,1)&amp;" postes de madera tratada "&amp;MID(C2601,7,2)&amp;"' Clase "&amp;RIGHT(C2601,IF(LEN(C2601)=11,2,1))</f>
        <v>Estructura de  Suspensión compuesto por 2 postes de madera tratada 90' Clase H1</v>
      </c>
      <c r="E2601" s="139" t="s">
        <v>5072</v>
      </c>
      <c r="F2601" s="139">
        <v>0</v>
      </c>
      <c r="G2601" s="142">
        <f>VLOOKUP(C2601,'[10]Estructuras de Madera'!$C$1:$AB$65536,23,0)</f>
        <v>6336.2733428435768</v>
      </c>
      <c r="H2601" s="148"/>
      <c r="I2601" s="144"/>
      <c r="J2601" s="111">
        <f>VLOOKUP(C2601,'[10]Estructuras de Madera'!$C$1:$AB$65536,26,0)</f>
        <v>6351.9669528066861</v>
      </c>
      <c r="L2601" s="157"/>
      <c r="M2601" s="118"/>
      <c r="N2601" s="118"/>
      <c r="O2601" s="113"/>
      <c r="P2601" s="118"/>
      <c r="Q2601" s="118"/>
      <c r="R2601" s="118"/>
    </row>
    <row r="2602" spans="1:18" x14ac:dyDescent="0.2">
      <c r="B2602" s="139">
        <f>+B2601+1</f>
        <v>2</v>
      </c>
      <c r="C2602" s="112" t="s">
        <v>7650</v>
      </c>
      <c r="D2602" s="158" t="str">
        <f t="shared" si="50"/>
        <v>Estructura de  Suspensión compuesto por 2 postes de madera tratada 90' Clase H2</v>
      </c>
      <c r="E2602" s="139" t="s">
        <v>5072</v>
      </c>
      <c r="F2602" s="139">
        <v>0</v>
      </c>
      <c r="G2602" s="142">
        <f>VLOOKUP(C2602,'[10]Estructuras de Madera'!$C$1:$AB$65536,23,0)</f>
        <v>6821.5377667310358</v>
      </c>
      <c r="H2602" s="148"/>
      <c r="I2602" s="144"/>
      <c r="J2602" s="111">
        <f>VLOOKUP(C2602,'[10]Estructuras de Madera'!$C$1:$AB$65536,26,0)</f>
        <v>7006.1601572926666</v>
      </c>
      <c r="L2602" s="157"/>
      <c r="M2602" s="118"/>
      <c r="N2602" s="118"/>
      <c r="O2602" s="113"/>
      <c r="P2602" s="118"/>
      <c r="Q2602" s="118"/>
      <c r="R2602" s="118"/>
    </row>
    <row r="2603" spans="1:18" x14ac:dyDescent="0.2">
      <c r="A2603" s="114"/>
      <c r="B2603" s="139">
        <f t="shared" ref="B2603:B2666" si="51">+B2602+1</f>
        <v>3</v>
      </c>
      <c r="C2603" s="112" t="s">
        <v>7651</v>
      </c>
      <c r="D2603" s="158" t="str">
        <f t="shared" si="50"/>
        <v>Estructura de  Suspensión compuesto por 2 postes de madera tratada 95' Clase 4</v>
      </c>
      <c r="E2603" s="139" t="s">
        <v>5072</v>
      </c>
      <c r="F2603" s="139">
        <v>0</v>
      </c>
      <c r="G2603" s="142">
        <f>VLOOKUP(C2603,'[10]Estructuras de Madera'!$C$1:$AB$65536,23,0)</f>
        <v>4958.9006169316235</v>
      </c>
      <c r="H2603" s="148"/>
      <c r="I2603" s="144"/>
      <c r="J2603" s="111">
        <f>VLOOKUP(C2603,'[10]Estructuras de Madera'!$C$1:$AB$65536,26,0)</f>
        <v>4495.107407824049</v>
      </c>
      <c r="L2603" s="157"/>
      <c r="M2603" s="118"/>
      <c r="N2603" s="118"/>
      <c r="O2603" s="113"/>
      <c r="P2603" s="118"/>
      <c r="Q2603" s="118"/>
      <c r="R2603" s="118"/>
    </row>
    <row r="2604" spans="1:18" x14ac:dyDescent="0.2">
      <c r="A2604" s="114"/>
      <c r="B2604" s="139">
        <f t="shared" si="51"/>
        <v>4</v>
      </c>
      <c r="C2604" s="112" t="s">
        <v>7652</v>
      </c>
      <c r="D2604" s="158" t="str">
        <f t="shared" si="50"/>
        <v>Estructura de  Suspensión compuesto por 2 postes de madera tratada 90' Clase 1</v>
      </c>
      <c r="E2604" s="139" t="s">
        <v>5072</v>
      </c>
      <c r="F2604" s="139">
        <v>0</v>
      </c>
      <c r="G2604" s="142">
        <f>VLOOKUP(C2604,'[10]Estructuras de Madera'!$C$1:$AB$65536,23,0)</f>
        <v>4857.2706137213308</v>
      </c>
      <c r="H2604" s="148"/>
      <c r="I2604" s="144"/>
      <c r="J2604" s="111">
        <f>VLOOKUP(C2604,'[10]Estructuras de Madera'!$C$1:$AB$65536,26,0)</f>
        <v>5213.4179167234006</v>
      </c>
      <c r="L2604" s="157"/>
      <c r="M2604" s="118"/>
      <c r="N2604" s="118"/>
      <c r="O2604" s="113"/>
      <c r="P2604" s="118"/>
      <c r="Q2604" s="118"/>
      <c r="R2604" s="118"/>
    </row>
    <row r="2605" spans="1:18" x14ac:dyDescent="0.2">
      <c r="A2605" s="114"/>
      <c r="B2605" s="139">
        <f t="shared" si="51"/>
        <v>5</v>
      </c>
      <c r="C2605" s="112" t="s">
        <v>7653</v>
      </c>
      <c r="D2605" s="158" t="str">
        <f t="shared" si="50"/>
        <v>Estructura de  Suspensión compuesto por 2 postes de madera tratada 90' Clase 2</v>
      </c>
      <c r="E2605" s="139" t="s">
        <v>5072</v>
      </c>
      <c r="F2605" s="139">
        <v>0</v>
      </c>
      <c r="G2605" s="142">
        <f>VLOOKUP(C2605,'[10]Estructuras de Madera'!$C$1:$AB$65536,23,0)</f>
        <v>4472.1360002228166</v>
      </c>
      <c r="H2605" s="148"/>
      <c r="I2605" s="144"/>
      <c r="J2605" s="111">
        <f>VLOOKUP(C2605,'[10]Estructuras de Madera'!$C$1:$AB$65536,26,0)</f>
        <v>4694.2114087649816</v>
      </c>
      <c r="L2605" s="157"/>
      <c r="M2605" s="118"/>
      <c r="N2605" s="118"/>
      <c r="O2605" s="113"/>
      <c r="P2605" s="118"/>
      <c r="Q2605" s="118"/>
      <c r="R2605" s="118"/>
    </row>
    <row r="2606" spans="1:18" x14ac:dyDescent="0.2">
      <c r="A2606" s="114"/>
      <c r="B2606" s="139">
        <f t="shared" si="51"/>
        <v>6</v>
      </c>
      <c r="C2606" s="159" t="s">
        <v>7654</v>
      </c>
      <c r="D2606" s="158" t="str">
        <f>+"Estructura de  Suspensión compuesto por "&amp;MID(C2606,5,1)&amp;" postes de madera tratada "&amp;MID(C2606,7,2)&amp;"' Clase "&amp;RIGHT(C2606,IF(LEN(C2606)=11,2,1))</f>
        <v>Estructura de  Suspensión compuesto por 2 postes de madera tratada 80' Clase 3</v>
      </c>
      <c r="E2606" s="139" t="s">
        <v>5072</v>
      </c>
      <c r="F2606" s="139">
        <v>0</v>
      </c>
      <c r="G2606" s="142">
        <f>VLOOKUP(C2606,'[10]Estructuras de Madera'!$C$1:$AB$65536,23,0)</f>
        <v>4643.0003328535031</v>
      </c>
      <c r="H2606" s="148"/>
      <c r="I2606" s="144"/>
      <c r="J2606" s="111">
        <f>VLOOKUP(C2606,'[10]Estructuras de Madera'!$C$1:$AB$65536,26,0)</f>
        <v>4069.2368742218882</v>
      </c>
      <c r="L2606" s="157"/>
      <c r="M2606" s="118"/>
      <c r="N2606" s="118"/>
      <c r="O2606" s="113"/>
      <c r="P2606" s="118"/>
      <c r="Q2606" s="118"/>
      <c r="R2606" s="118"/>
    </row>
    <row r="2607" spans="1:18" x14ac:dyDescent="0.2">
      <c r="A2607" s="114"/>
      <c r="B2607" s="139">
        <f t="shared" si="51"/>
        <v>7</v>
      </c>
      <c r="C2607" s="112" t="s">
        <v>7655</v>
      </c>
      <c r="D2607" s="158" t="str">
        <f t="shared" si="50"/>
        <v>Estructura de  Suspensión compuesto por 2 postes de madera tratada 85' Clase 2</v>
      </c>
      <c r="E2607" s="139" t="s">
        <v>5072</v>
      </c>
      <c r="F2607" s="139">
        <v>0</v>
      </c>
      <c r="G2607" s="142">
        <f>VLOOKUP(C2607,'[10]Estructuras de Madera'!$C$1:$AB$65536,23,0)</f>
        <v>5215.2406445576244</v>
      </c>
      <c r="H2607" s="148"/>
      <c r="I2607" s="144"/>
      <c r="J2607" s="111">
        <f>VLOOKUP(C2607,'[10]Estructuras de Madera'!$C$1:$AB$65536,26,0)</f>
        <v>4840.683749001636</v>
      </c>
      <c r="L2607" s="157"/>
      <c r="M2607" s="118"/>
      <c r="N2607" s="118"/>
      <c r="O2607" s="113"/>
      <c r="P2607" s="118"/>
      <c r="Q2607" s="118"/>
      <c r="R2607" s="118"/>
    </row>
    <row r="2608" spans="1:18" x14ac:dyDescent="0.2">
      <c r="A2608" s="114"/>
      <c r="B2608" s="139">
        <f t="shared" si="51"/>
        <v>8</v>
      </c>
      <c r="C2608" s="112" t="s">
        <v>7656</v>
      </c>
      <c r="D2608" s="158" t="str">
        <f t="shared" si="50"/>
        <v>Estructura de  Suspensión compuesto por 2 postes de madera tratada 85' Clase 3</v>
      </c>
      <c r="E2608" s="139" t="s">
        <v>5072</v>
      </c>
      <c r="F2608" s="139">
        <v>0</v>
      </c>
      <c r="G2608" s="142">
        <f>VLOOKUP(C2608,'[10]Estructuras de Madera'!$C$1:$AB$65536,23,0)</f>
        <v>4528.4260752072423</v>
      </c>
      <c r="H2608" s="148"/>
      <c r="I2608" s="144"/>
      <c r="J2608" s="111">
        <f>VLOOKUP(C2608,'[10]Estructuras de Madera'!$C$1:$AB$65536,26,0)</f>
        <v>4041.982158427893</v>
      </c>
      <c r="L2608" s="157"/>
      <c r="M2608" s="118"/>
      <c r="N2608" s="118"/>
      <c r="O2608" s="113"/>
      <c r="P2608" s="118"/>
      <c r="Q2608" s="118"/>
      <c r="R2608" s="118"/>
    </row>
    <row r="2609" spans="1:18" x14ac:dyDescent="0.2">
      <c r="A2609" s="114"/>
      <c r="B2609" s="139">
        <f t="shared" si="51"/>
        <v>9</v>
      </c>
      <c r="C2609" s="112" t="s">
        <v>7657</v>
      </c>
      <c r="D2609" s="158" t="str">
        <f t="shared" si="50"/>
        <v>Estructura de  Suspensión compuesto por 2 postes de madera tratada 60' Clase 2</v>
      </c>
      <c r="E2609" s="139" t="s">
        <v>5072</v>
      </c>
      <c r="F2609" s="139">
        <v>0</v>
      </c>
      <c r="G2609" s="142">
        <f>VLOOKUP(C2609,'[10]Estructuras de Madera'!$C$1:$AB$65536,23,0)</f>
        <v>2741.1480409646865</v>
      </c>
      <c r="H2609" s="148"/>
      <c r="I2609" s="144"/>
      <c r="J2609" s="111">
        <f>VLOOKUP(C2609,'[10]Estructuras de Madera'!$C$1:$AB$65536,26,0)</f>
        <v>2590.2858973743359</v>
      </c>
      <c r="L2609" s="157"/>
      <c r="M2609" s="118"/>
      <c r="N2609" s="118"/>
      <c r="O2609" s="113"/>
      <c r="P2609" s="118"/>
      <c r="Q2609" s="118"/>
      <c r="R2609" s="118"/>
    </row>
    <row r="2610" spans="1:18" x14ac:dyDescent="0.2">
      <c r="A2610" s="114"/>
      <c r="B2610" s="139">
        <f t="shared" si="51"/>
        <v>10</v>
      </c>
      <c r="C2610" s="112" t="s">
        <v>7658</v>
      </c>
      <c r="D2610" s="158" t="str">
        <f>+"Estructura de  Suspensión compuesto por "&amp;MID(C2610,5,1)&amp;" postes de madera tratada "&amp;MID(C2610,7,2)&amp;"' Clase "&amp;RIGHT(C2610,IF(LEN(C2610)=11,2,1))</f>
        <v>Estructura de  Suspensión compuesto por 2 postes de madera tratada 60' Clase 3</v>
      </c>
      <c r="E2610" s="139" t="s">
        <v>5072</v>
      </c>
      <c r="F2610" s="139">
        <v>0</v>
      </c>
      <c r="G2610" s="142">
        <f>VLOOKUP(C2610,'[10]Estructuras de Madera'!$C$1:$AB$65536,23,0)</f>
        <v>2524.0607538465219</v>
      </c>
      <c r="H2610" s="148"/>
      <c r="I2610" s="144"/>
      <c r="J2610" s="111">
        <f>VLOOKUP(C2610,'[10]Estructuras de Madera'!$C$1:$AB$65536,26,0)</f>
        <v>2297.6268417705892</v>
      </c>
      <c r="L2610" s="157"/>
      <c r="M2610" s="118"/>
      <c r="N2610" s="118"/>
      <c r="O2610" s="113"/>
      <c r="P2610" s="118"/>
      <c r="Q2610" s="118"/>
      <c r="R2610" s="118"/>
    </row>
    <row r="2611" spans="1:18" x14ac:dyDescent="0.2">
      <c r="A2611" s="114"/>
      <c r="B2611" s="139">
        <f t="shared" si="51"/>
        <v>11</v>
      </c>
      <c r="C2611" s="112" t="s">
        <v>7659</v>
      </c>
      <c r="D2611" s="158" t="str">
        <f t="shared" si="50"/>
        <v>Estructura de  Suspensión compuesto por 2 postes de madera tratada 60' Clase 4</v>
      </c>
      <c r="E2611" s="139" t="s">
        <v>5072</v>
      </c>
      <c r="F2611" s="139">
        <v>0</v>
      </c>
      <c r="G2611" s="142">
        <f>VLOOKUP(C2611,'[10]Estructuras de Madera'!$C$1:$AB$65536,23,0)</f>
        <v>2321.3358946060093</v>
      </c>
      <c r="H2611" s="148"/>
      <c r="I2611" s="144"/>
      <c r="J2611" s="111">
        <f>VLOOKUP(C2611,'[10]Estructuras de Madera'!$C$1:$AB$65536,26,0)</f>
        <v>2024.330018910405</v>
      </c>
      <c r="L2611" s="157"/>
      <c r="M2611" s="118"/>
      <c r="N2611" s="118"/>
      <c r="O2611" s="113"/>
      <c r="P2611" s="118"/>
      <c r="Q2611" s="118"/>
      <c r="R2611" s="118"/>
    </row>
    <row r="2612" spans="1:18" x14ac:dyDescent="0.2">
      <c r="A2612" s="114"/>
      <c r="B2612" s="139">
        <f t="shared" si="51"/>
        <v>12</v>
      </c>
      <c r="C2612" s="112" t="s">
        <v>7660</v>
      </c>
      <c r="D2612" s="158" t="str">
        <f>+"Estructura de  Suspensión compuesto por "&amp;MID(C2612,5,1)&amp;" postes de madera tratada "&amp;MID(C2612,7,2)&amp;"' Clase "&amp;RIGHT(C2612,IF(LEN(C2612)=11,2,1))</f>
        <v>Estructura de  Suspensión compuesto por 2 postes de madera tratada 75' Clase 3</v>
      </c>
      <c r="E2612" s="139" t="s">
        <v>5072</v>
      </c>
      <c r="F2612" s="139">
        <v>0</v>
      </c>
      <c r="G2612" s="142">
        <f>VLOOKUP(C2612,'[10]Estructuras de Madera'!$C$1:$AB$65536,23,0)</f>
        <v>4136.8210615185699</v>
      </c>
      <c r="H2612" s="148"/>
      <c r="I2612" s="144"/>
      <c r="J2612" s="111">
        <f>VLOOKUP(C2612,'[10]Estructuras de Madera'!$C$1:$AB$65536,26,0)</f>
        <v>3514.0527941743476</v>
      </c>
      <c r="L2612" s="157"/>
      <c r="M2612" s="118"/>
      <c r="N2612" s="118"/>
      <c r="O2612" s="113"/>
      <c r="P2612" s="118"/>
      <c r="Q2612" s="118"/>
      <c r="R2612" s="118"/>
    </row>
    <row r="2613" spans="1:18" x14ac:dyDescent="0.2">
      <c r="A2613" s="114"/>
      <c r="B2613" s="139">
        <f t="shared" si="51"/>
        <v>13</v>
      </c>
      <c r="C2613" s="112" t="s">
        <v>7661</v>
      </c>
      <c r="D2613" s="158" t="str">
        <f t="shared" si="50"/>
        <v>Estructura de  Suspensión compuesto por 2 postes de madera tratada 75' Clase 4</v>
      </c>
      <c r="E2613" s="139" t="s">
        <v>5072</v>
      </c>
      <c r="F2613" s="139">
        <v>0</v>
      </c>
      <c r="G2613" s="142">
        <f>VLOOKUP(C2613,'[10]Estructuras de Madera'!$C$1:$AB$65536,23,0)</f>
        <v>3854.7092481877894</v>
      </c>
      <c r="H2613" s="148"/>
      <c r="I2613" s="144"/>
      <c r="J2613" s="111">
        <f>VLOOKUP(C2613,'[10]Estructuras de Madera'!$C$1:$AB$65536,26,0)</f>
        <v>3133.7330713565552</v>
      </c>
      <c r="L2613" s="157"/>
      <c r="M2613" s="118"/>
      <c r="N2613" s="118"/>
      <c r="O2613" s="113"/>
      <c r="P2613" s="118"/>
      <c r="Q2613" s="118"/>
      <c r="R2613" s="118"/>
    </row>
    <row r="2614" spans="1:18" x14ac:dyDescent="0.2">
      <c r="A2614" s="114"/>
      <c r="B2614" s="139">
        <f t="shared" si="51"/>
        <v>14</v>
      </c>
      <c r="C2614" s="112" t="s">
        <v>7656</v>
      </c>
      <c r="D2614" s="158" t="str">
        <f t="shared" si="50"/>
        <v>Estructura de  Suspensión compuesto por 2 postes de madera tratada 85' Clase 3</v>
      </c>
      <c r="E2614" s="139" t="s">
        <v>5072</v>
      </c>
      <c r="F2614" s="139">
        <v>0</v>
      </c>
      <c r="G2614" s="142">
        <f>VLOOKUP(C2614,'[10]Estructuras de Madera'!$C$1:$AB$65536,23,0)</f>
        <v>4528.4260752072423</v>
      </c>
      <c r="H2614" s="148"/>
      <c r="I2614" s="144"/>
      <c r="J2614" s="111">
        <f>VLOOKUP(C2614,'[10]Estructuras de Madera'!$C$1:$AB$65536,26,0)</f>
        <v>4041.982158427893</v>
      </c>
      <c r="L2614" s="157"/>
      <c r="M2614" s="118"/>
      <c r="N2614" s="118"/>
      <c r="O2614" s="113"/>
      <c r="P2614" s="118"/>
      <c r="Q2614" s="118"/>
      <c r="R2614" s="118"/>
    </row>
    <row r="2615" spans="1:18" x14ac:dyDescent="0.2">
      <c r="A2615" s="114"/>
      <c r="B2615" s="139">
        <f t="shared" si="51"/>
        <v>15</v>
      </c>
      <c r="C2615" s="112" t="s">
        <v>7662</v>
      </c>
      <c r="D2615" s="158" t="str">
        <f t="shared" si="50"/>
        <v>Estructura de  Suspensión compuesto por 1 postes de madera tratada 95' Clase 4</v>
      </c>
      <c r="E2615" s="139" t="s">
        <v>5072</v>
      </c>
      <c r="F2615" s="139">
        <v>0</v>
      </c>
      <c r="G2615" s="142">
        <f>VLOOKUP(C2615,'[10]Estructuras de Madera'!$C$1:$AB$65536,23,0)</f>
        <v>2466.2109239483684</v>
      </c>
      <c r="H2615" s="148"/>
      <c r="I2615" s="144"/>
      <c r="J2615" s="111">
        <f>VLOOKUP(C2615,'[10]Estructuras de Madera'!$C$1:$AB$65536,26,0)</f>
        <v>2142.4953222713993</v>
      </c>
      <c r="L2615" s="157"/>
      <c r="M2615" s="118"/>
      <c r="N2615" s="118"/>
      <c r="O2615" s="113"/>
      <c r="P2615" s="118"/>
      <c r="Q2615" s="118"/>
      <c r="R2615" s="118"/>
    </row>
    <row r="2616" spans="1:18" x14ac:dyDescent="0.2">
      <c r="A2616" s="114"/>
      <c r="B2616" s="139">
        <f t="shared" si="51"/>
        <v>16</v>
      </c>
      <c r="C2616" s="112" t="s">
        <v>7663</v>
      </c>
      <c r="D2616" s="158" t="str">
        <f t="shared" si="50"/>
        <v>Estructura de  Suspensión compuesto por 1 postes de madera tratada 90' Clase 2</v>
      </c>
      <c r="E2616" s="139" t="s">
        <v>5072</v>
      </c>
      <c r="F2616" s="139">
        <v>0</v>
      </c>
      <c r="G2616" s="142">
        <f>VLOOKUP(C2616,'[10]Estructuras de Madera'!$C$1:$AB$65536,23,0)</f>
        <v>1469.4198599439776</v>
      </c>
      <c r="H2616" s="148"/>
      <c r="I2616" s="144"/>
      <c r="J2616" s="111">
        <f>VLOOKUP(C2616,'[10]Estructuras de Madera'!$C$1:$AB$65536,26,0)</f>
        <v>5042.337135058403</v>
      </c>
      <c r="L2616" s="160"/>
      <c r="M2616" s="118"/>
      <c r="N2616" s="118"/>
      <c r="O2616" s="113"/>
      <c r="P2616" s="118"/>
      <c r="Q2616" s="118"/>
      <c r="R2616" s="118"/>
    </row>
    <row r="2617" spans="1:18" x14ac:dyDescent="0.2">
      <c r="A2617" s="114"/>
      <c r="B2617" s="139">
        <f t="shared" si="51"/>
        <v>17</v>
      </c>
      <c r="C2617" s="112" t="s">
        <v>7664</v>
      </c>
      <c r="D2617" s="158" t="str">
        <f>+"Estructura de  Suspensión compuesto por "&amp;MID(C2617,5,1)&amp;" postes de madera tratada "&amp;MID(C2617,7,2)&amp;"' Clase "&amp;RIGHT(C2617,IF(LEN(C2617)=11,2,1))</f>
        <v>Estructura de  Suspensión compuesto por 1 postes de madera tratada 90' Clase 1</v>
      </c>
      <c r="E2617" s="139" t="s">
        <v>5072</v>
      </c>
      <c r="F2617" s="139">
        <v>0</v>
      </c>
      <c r="G2617" s="142">
        <f>VLOOKUP(C2617,'[10]Estructuras de Madera'!$C$1:$AB$65536,23,0)</f>
        <v>1469.4198599439776</v>
      </c>
      <c r="H2617" s="148"/>
      <c r="I2617" s="144"/>
      <c r="J2617" s="111">
        <f>VLOOKUP(C2617,'[10]Estructuras de Madera'!$C$1:$AB$65536,26,0)</f>
        <v>5042.337135058403</v>
      </c>
      <c r="L2617" s="160"/>
      <c r="M2617" s="118"/>
      <c r="N2617" s="118"/>
      <c r="O2617" s="113"/>
      <c r="P2617" s="118"/>
      <c r="Q2617" s="118"/>
      <c r="R2617" s="118"/>
    </row>
    <row r="2618" spans="1:18" x14ac:dyDescent="0.2">
      <c r="A2618" s="114"/>
      <c r="B2618" s="139">
        <f t="shared" si="51"/>
        <v>18</v>
      </c>
      <c r="C2618" s="112" t="s">
        <v>7665</v>
      </c>
      <c r="D2618" s="158" t="str">
        <f t="shared" si="50"/>
        <v>Estructura de  Suspensión compuesto por 1 postes de madera tratada 80' Clase 4</v>
      </c>
      <c r="E2618" s="139" t="s">
        <v>5072</v>
      </c>
      <c r="F2618" s="139">
        <v>0</v>
      </c>
      <c r="G2618" s="142">
        <f>VLOOKUP(C2618,'[10]Estructuras de Madera'!$C$1:$AB$65536,23,0)</f>
        <v>1121.2207086418846</v>
      </c>
      <c r="H2618" s="148"/>
      <c r="I2618" s="144"/>
      <c r="J2618" s="111">
        <f>VLOOKUP(C2618,'[10]Estructuras de Madera'!$C$1:$AB$65536,26,0)</f>
        <v>1524.4919464310262</v>
      </c>
      <c r="L2618" s="160"/>
      <c r="M2618" s="118"/>
      <c r="N2618" s="118"/>
      <c r="O2618" s="113"/>
      <c r="P2618" s="118"/>
      <c r="Q2618" s="118"/>
      <c r="R2618" s="118"/>
    </row>
    <row r="2619" spans="1:18" x14ac:dyDescent="0.2">
      <c r="A2619" s="114"/>
      <c r="B2619" s="139">
        <f t="shared" si="51"/>
        <v>19</v>
      </c>
      <c r="C2619" s="112" t="s">
        <v>7666</v>
      </c>
      <c r="D2619" s="158" t="str">
        <f t="shared" si="50"/>
        <v>Estructura de  Suspensión compuesto por 1 postes de madera tratada 75' Clase 4</v>
      </c>
      <c r="E2619" s="139" t="s">
        <v>5072</v>
      </c>
      <c r="F2619" s="139">
        <v>0</v>
      </c>
      <c r="G2619" s="142">
        <f>VLOOKUP(C2619,'[10]Estructuras de Madera'!$C$1:$AB$65536,23,0)</f>
        <v>1028.8740639237392</v>
      </c>
      <c r="H2619" s="148"/>
      <c r="I2619" s="144"/>
      <c r="J2619" s="111">
        <f>VLOOKUP(C2619,'[10]Estructuras de Madera'!$C$1:$AB$65536,26,0)</f>
        <v>1399.9978676198778</v>
      </c>
      <c r="L2619" s="160"/>
      <c r="M2619" s="118"/>
      <c r="N2619" s="118"/>
      <c r="O2619" s="113"/>
      <c r="P2619" s="118"/>
      <c r="Q2619" s="118"/>
      <c r="R2619" s="118"/>
    </row>
    <row r="2620" spans="1:18" x14ac:dyDescent="0.2">
      <c r="A2620" s="114"/>
      <c r="B2620" s="139">
        <f t="shared" si="51"/>
        <v>20</v>
      </c>
      <c r="C2620" s="112" t="s">
        <v>7667</v>
      </c>
      <c r="D2620" s="158" t="str">
        <f t="shared" si="50"/>
        <v>Estructura de  Suspensión compuesto por 1 postes de madera tratada 85' Clase 2</v>
      </c>
      <c r="E2620" s="139" t="s">
        <v>5072</v>
      </c>
      <c r="F2620" s="139">
        <v>0</v>
      </c>
      <c r="G2620" s="142">
        <f>VLOOKUP(C2620,'[10]Estructuras de Madera'!$C$1:$AB$65536,23,0)</f>
        <v>2594.3809377613688</v>
      </c>
      <c r="H2620" s="148"/>
      <c r="I2620" s="144"/>
      <c r="J2620" s="111">
        <f>VLOOKUP(C2620,'[10]Estructuras de Madera'!$C$1:$AB$65536,26,0)</f>
        <v>2315.2834928601928</v>
      </c>
      <c r="L2620" s="160"/>
      <c r="M2620" s="118"/>
      <c r="N2620" s="118"/>
      <c r="O2620" s="113"/>
      <c r="P2620" s="118"/>
      <c r="Q2620" s="118"/>
      <c r="R2620" s="118"/>
    </row>
    <row r="2621" spans="1:18" x14ac:dyDescent="0.2">
      <c r="A2621" s="114"/>
      <c r="B2621" s="139">
        <f t="shared" si="51"/>
        <v>21</v>
      </c>
      <c r="C2621" s="112" t="s">
        <v>7668</v>
      </c>
      <c r="D2621" s="158" t="str">
        <f>+"Estructura de  Suspensión compuesto por "&amp;MID(C2621,5,1)&amp;" postes de madera tratada "&amp;MID(C2621,7,2)&amp;"' Clase "&amp;RIGHT(C2621,IF(LEN(C2621)=11,2,1))</f>
        <v>Estructura de  Suspensión compuesto por 1 postes de madera tratada 85' Clase 1</v>
      </c>
      <c r="E2621" s="139" t="s">
        <v>5072</v>
      </c>
      <c r="F2621" s="139">
        <v>0</v>
      </c>
      <c r="G2621" s="142">
        <f>VLOOKUP(C2621,'[10]Estructuras de Madera'!$C$1:$AB$65536,23,0)</f>
        <v>2794.4650551330769</v>
      </c>
      <c r="H2621" s="148"/>
      <c r="I2621" s="144"/>
      <c r="J2621" s="111">
        <f>VLOOKUP(C2621,'[10]Estructuras de Madera'!$C$1:$AB$65536,26,0)</f>
        <v>2585.0202867952516</v>
      </c>
      <c r="L2621" s="160"/>
      <c r="M2621" s="118"/>
      <c r="N2621" s="118"/>
      <c r="O2621" s="113"/>
      <c r="P2621" s="118"/>
      <c r="Q2621" s="118"/>
      <c r="R2621" s="118"/>
    </row>
    <row r="2622" spans="1:18" x14ac:dyDescent="0.2">
      <c r="A2622" s="114"/>
      <c r="B2622" s="139">
        <f t="shared" si="51"/>
        <v>22</v>
      </c>
      <c r="C2622" s="112" t="s">
        <v>7669</v>
      </c>
      <c r="D2622" s="158" t="str">
        <f>+"Estructura de  Suspensión compuesto por "&amp;MID(C2622,5,1)&amp;" postes de madera tratada "&amp;MID(C2622,7,2)&amp;"' Clase "&amp;RIGHT(C2622,IF(LEN(C2622)=11,2,1))</f>
        <v>Estructura de  Suspensión compuesto por 1 postes de madera tratada 85' Clase 4</v>
      </c>
      <c r="E2622" s="139" t="s">
        <v>5072</v>
      </c>
      <c r="F2622" s="139">
        <v>0</v>
      </c>
      <c r="G2622" s="142">
        <f>VLOOKUP(C2622,'[10]Estructuras de Madera'!$C$1:$AB$65536,23,0)</f>
        <v>2257.0888795653809</v>
      </c>
      <c r="H2622" s="148"/>
      <c r="I2622" s="144"/>
      <c r="J2622" s="111">
        <f>VLOOKUP(C2622,'[10]Estructuras de Madera'!$C$1:$AB$65536,26,0)</f>
        <v>1860.5743455642889</v>
      </c>
      <c r="L2622" s="160"/>
      <c r="M2622" s="118"/>
      <c r="N2622" s="118"/>
      <c r="O2622" s="113"/>
      <c r="P2622" s="118"/>
      <c r="Q2622" s="118"/>
      <c r="R2622" s="118"/>
    </row>
    <row r="2623" spans="1:18" x14ac:dyDescent="0.2">
      <c r="A2623" s="114"/>
      <c r="B2623" s="139">
        <f t="shared" si="51"/>
        <v>23</v>
      </c>
      <c r="C2623" s="112" t="s">
        <v>7670</v>
      </c>
      <c r="D2623" s="158" t="str">
        <f t="shared" si="50"/>
        <v>Estructura de  Suspensión compuesto por 1 postes de madera tratada 75' Clase 2</v>
      </c>
      <c r="E2623" s="139" t="s">
        <v>5072</v>
      </c>
      <c r="F2623" s="139">
        <v>0</v>
      </c>
      <c r="G2623" s="142">
        <f>VLOOKUP(C2623,'[10]Estructuras de Madera'!$C$1:$AB$65536,23,0)</f>
        <v>1313.8581920394824</v>
      </c>
      <c r="H2623" s="148"/>
      <c r="I2623" s="144"/>
      <c r="J2623" s="111">
        <f>VLOOKUP(C2623,'[10]Estructuras de Madera'!$C$1:$AB$65536,26,0)</f>
        <v>1784.1898067407194</v>
      </c>
      <c r="L2623" s="160"/>
      <c r="M2623" s="118"/>
      <c r="N2623" s="118"/>
      <c r="O2623" s="113"/>
      <c r="P2623" s="118"/>
      <c r="Q2623" s="118"/>
      <c r="R2623" s="118"/>
    </row>
    <row r="2624" spans="1:18" x14ac:dyDescent="0.2">
      <c r="A2624" s="114"/>
      <c r="B2624" s="139">
        <f t="shared" si="51"/>
        <v>24</v>
      </c>
      <c r="C2624" s="112" t="s">
        <v>7671</v>
      </c>
      <c r="D2624" s="158" t="str">
        <f t="shared" si="50"/>
        <v>Estructura de  Suspensión compuesto por 1 postes de madera tratada 60' Clase 4</v>
      </c>
      <c r="E2624" s="139" t="s">
        <v>5072</v>
      </c>
      <c r="F2624" s="139">
        <v>0</v>
      </c>
      <c r="G2624" s="142">
        <f>VLOOKUP(C2624,'[10]Estructuras de Madera'!$C$1:$AB$65536,23,0)</f>
        <v>783.7039798881334</v>
      </c>
      <c r="H2624" s="148"/>
      <c r="I2624" s="144"/>
      <c r="J2624" s="111">
        <f>VLOOKUP(C2624,'[10]Estructuras de Madera'!$C$1:$AB$65536,26,0)</f>
        <v>1069.4799169436776</v>
      </c>
      <c r="L2624" s="160"/>
      <c r="M2624" s="118"/>
      <c r="N2624" s="118"/>
      <c r="O2624" s="113"/>
      <c r="P2624" s="118"/>
      <c r="Q2624" s="118"/>
      <c r="R2624" s="118"/>
    </row>
    <row r="2625" spans="1:18" x14ac:dyDescent="0.2">
      <c r="A2625" s="114"/>
      <c r="B2625" s="139">
        <f t="shared" si="51"/>
        <v>25</v>
      </c>
      <c r="C2625" s="112" t="s">
        <v>7672</v>
      </c>
      <c r="D2625" s="158" t="str">
        <f t="shared" si="50"/>
        <v>Estructura de  Suspensión compuesto por 1 postes de madera tratada 60' Clase 3</v>
      </c>
      <c r="E2625" s="139" t="s">
        <v>5072</v>
      </c>
      <c r="F2625" s="139">
        <v>0</v>
      </c>
      <c r="G2625" s="142">
        <f>VLOOKUP(C2625,'[10]Estructuras de Madera'!$C$1:$AB$65536,23,0)</f>
        <v>885.06640950838982</v>
      </c>
      <c r="H2625" s="148"/>
      <c r="I2625" s="144"/>
      <c r="J2625" s="111">
        <f>VLOOKUP(C2625,'[10]Estructuras de Madera'!$C$1:$AB$65536,26,0)</f>
        <v>1206.1283283737696</v>
      </c>
      <c r="L2625" s="160"/>
      <c r="M2625" s="118"/>
      <c r="N2625" s="118"/>
      <c r="O2625" s="113"/>
      <c r="P2625" s="118"/>
      <c r="Q2625" s="118"/>
      <c r="R2625" s="118"/>
    </row>
    <row r="2626" spans="1:18" x14ac:dyDescent="0.2">
      <c r="A2626" s="114"/>
      <c r="B2626" s="139">
        <f t="shared" si="51"/>
        <v>26</v>
      </c>
      <c r="C2626" s="112" t="s">
        <v>7673</v>
      </c>
      <c r="D2626" s="158" t="str">
        <f t="shared" si="50"/>
        <v>Estructura de  Suspensión compuesto por 1 postes de madera tratada 60' Clase 1</v>
      </c>
      <c r="E2626" s="139" t="s">
        <v>5072</v>
      </c>
      <c r="F2626" s="139">
        <v>0</v>
      </c>
      <c r="G2626" s="142">
        <f>VLOOKUP(C2626,'[10]Estructuras de Madera'!$C$1:$AB$65536,23,0)</f>
        <v>2153.0714139211359</v>
      </c>
      <c r="H2626" s="148"/>
      <c r="I2626" s="144"/>
      <c r="J2626" s="111">
        <f>VLOOKUP(C2626,'[10]Estructuras de Madera'!$C$1:$AB$65536,26,0)</f>
        <v>1720.3466350159047</v>
      </c>
      <c r="L2626" s="160"/>
      <c r="M2626" s="118"/>
      <c r="N2626" s="118"/>
      <c r="O2626" s="113"/>
      <c r="P2626" s="118"/>
      <c r="Q2626" s="118"/>
      <c r="R2626" s="118"/>
    </row>
    <row r="2627" spans="1:18" x14ac:dyDescent="0.2">
      <c r="A2627" s="114"/>
      <c r="B2627" s="139">
        <f t="shared" si="51"/>
        <v>27</v>
      </c>
      <c r="C2627" s="112" t="s">
        <v>7674</v>
      </c>
      <c r="D2627" s="158" t="str">
        <f t="shared" si="50"/>
        <v>Estructura de  Suspensión compuesto por 1 postes de madera tratada 75' Clase 1</v>
      </c>
      <c r="E2627" s="139" t="s">
        <v>5072</v>
      </c>
      <c r="F2627" s="139">
        <v>0</v>
      </c>
      <c r="G2627" s="142">
        <f>VLOOKUP(C2627,'[10]Estructuras de Madera'!$C$1:$AB$65536,23,0)</f>
        <v>2526.9745832422223</v>
      </c>
      <c r="H2627" s="148"/>
      <c r="I2627" s="144"/>
      <c r="J2627" s="111">
        <f>VLOOKUP(C2627,'[10]Estructuras de Madera'!$C$1:$AB$65536,26,0)</f>
        <v>2224.4118424879298</v>
      </c>
      <c r="L2627" s="160"/>
      <c r="M2627" s="118"/>
      <c r="N2627" s="118"/>
      <c r="O2627" s="113"/>
      <c r="P2627" s="118"/>
      <c r="Q2627" s="118"/>
      <c r="R2627" s="118"/>
    </row>
    <row r="2628" spans="1:18" x14ac:dyDescent="0.2">
      <c r="A2628" s="114"/>
      <c r="B2628" s="139">
        <f t="shared" si="51"/>
        <v>28</v>
      </c>
      <c r="C2628" s="112" t="s">
        <v>7675</v>
      </c>
      <c r="D2628" s="158" t="str">
        <f t="shared" si="50"/>
        <v>Estructura de  Suspensión compuesto por 1 postes de madera tratada 85' Clase 3</v>
      </c>
      <c r="E2628" s="139" t="s">
        <v>5072</v>
      </c>
      <c r="F2628" s="139">
        <v>0</v>
      </c>
      <c r="G2628" s="142">
        <f>VLOOKUP(C2628,'[10]Estructuras de Madera'!$C$1:$AB$65536,23,0)</f>
        <v>1365.7324774334666</v>
      </c>
      <c r="H2628" s="148"/>
      <c r="I2628" s="144"/>
      <c r="J2628" s="111">
        <f>VLOOKUP(C2628,'[10]Estructuras de Madera'!$C$1:$AB$65536,26,0)</f>
        <v>1854.1224111555466</v>
      </c>
      <c r="L2628" s="160"/>
      <c r="M2628" s="118"/>
      <c r="N2628" s="118"/>
      <c r="O2628" s="113"/>
      <c r="P2628" s="118"/>
      <c r="Q2628" s="118"/>
      <c r="R2628" s="118"/>
    </row>
    <row r="2629" spans="1:18" x14ac:dyDescent="0.2">
      <c r="A2629" s="114"/>
      <c r="B2629" s="139">
        <f t="shared" si="51"/>
        <v>29</v>
      </c>
      <c r="C2629" s="112" t="s">
        <v>7676</v>
      </c>
      <c r="D2629" s="158" t="str">
        <f t="shared" si="50"/>
        <v>Estructura de  Suspensión compuesto por 2 postes de madera tratada 90' Clase H1</v>
      </c>
      <c r="E2629" s="139" t="s">
        <v>5072</v>
      </c>
      <c r="F2629" s="139">
        <v>0</v>
      </c>
      <c r="G2629" s="142">
        <f>VLOOKUP(C2629,'[10]Estructuras de Madera'!$C$1:$AB$65536,23,0)</f>
        <v>5997.6806741632799</v>
      </c>
      <c r="H2629" s="148"/>
      <c r="I2629" s="144"/>
      <c r="J2629" s="111">
        <f>VLOOKUP(C2629,'[10]Estructuras de Madera'!$C$1:$AB$65536,26,0)</f>
        <v>5975.8461739004351</v>
      </c>
      <c r="L2629" s="160"/>
      <c r="M2629" s="118"/>
      <c r="N2629" s="118"/>
      <c r="O2629" s="113"/>
      <c r="P2629" s="118"/>
      <c r="Q2629" s="118"/>
      <c r="R2629" s="118"/>
    </row>
    <row r="2630" spans="1:18" x14ac:dyDescent="0.2">
      <c r="A2630" s="114"/>
      <c r="B2630" s="139">
        <f t="shared" si="51"/>
        <v>30</v>
      </c>
      <c r="C2630" s="112" t="s">
        <v>7677</v>
      </c>
      <c r="D2630" s="158" t="str">
        <f>+"Estructura de  Suspensión compuesto por "&amp;MID(C2630,5,1)&amp;" postes de madera tratada "&amp;MID(C2630,7,2)&amp;"' Clase "&amp;RIGHT(C2630,IF(LEN(C2630)=11,2,1))</f>
        <v>Estructura de  Suspensión compuesto por 2 postes de madera tratada 90' Clase H2</v>
      </c>
      <c r="E2630" s="139" t="s">
        <v>5072</v>
      </c>
      <c r="F2630" s="139">
        <v>0</v>
      </c>
      <c r="G2630" s="142">
        <f>VLOOKUP(C2630,'[10]Estructuras de Madera'!$C$1:$AB$65536,23,0)</f>
        <v>6482.9450980507399</v>
      </c>
      <c r="H2630" s="148"/>
      <c r="I2630" s="144"/>
      <c r="J2630" s="111">
        <f>VLOOKUP(C2630,'[10]Estructuras de Madera'!$C$1:$AB$65536,26,0)</f>
        <v>6630.0393783864156</v>
      </c>
      <c r="L2630" s="160"/>
      <c r="M2630" s="118"/>
      <c r="N2630" s="118"/>
      <c r="O2630" s="113"/>
      <c r="P2630" s="118"/>
      <c r="Q2630" s="118"/>
      <c r="R2630" s="118"/>
    </row>
    <row r="2631" spans="1:18" x14ac:dyDescent="0.2">
      <c r="A2631" s="114"/>
      <c r="B2631" s="139">
        <f t="shared" si="51"/>
        <v>31</v>
      </c>
      <c r="C2631" s="112" t="s">
        <v>7678</v>
      </c>
      <c r="D2631" s="158" t="str">
        <f t="shared" si="50"/>
        <v>Estructura de  Suspensión compuesto por 2 postes de madera tratada 75' Clase 1</v>
      </c>
      <c r="E2631" s="139" t="s">
        <v>5072</v>
      </c>
      <c r="F2631" s="139">
        <v>0</v>
      </c>
      <c r="G2631" s="142">
        <f>VLOOKUP(C2631,'[10]Estructuras de Madera'!$C$1:$AB$65536,23,0)</f>
        <v>4741.8352668390335</v>
      </c>
      <c r="H2631" s="148"/>
      <c r="I2631" s="144"/>
      <c r="J2631" s="111">
        <f>VLOOKUP(C2631,'[10]Estructuras de Madera'!$C$1:$AB$65536,26,0)</f>
        <v>4282.8196693508598</v>
      </c>
      <c r="L2631" s="160"/>
      <c r="M2631" s="118"/>
      <c r="N2631" s="118"/>
      <c r="O2631" s="113"/>
      <c r="P2631" s="118"/>
      <c r="Q2631" s="118"/>
      <c r="R2631" s="118"/>
    </row>
    <row r="2632" spans="1:18" x14ac:dyDescent="0.2">
      <c r="A2632" s="114"/>
      <c r="B2632" s="139">
        <f t="shared" si="51"/>
        <v>32</v>
      </c>
      <c r="C2632" s="112" t="s">
        <v>7679</v>
      </c>
      <c r="D2632" s="158" t="str">
        <f t="shared" si="50"/>
        <v>Estructura de  Suspensión compuesto por 2 postes de madera tratada 90' Clase 1</v>
      </c>
      <c r="E2632" s="139" t="s">
        <v>5072</v>
      </c>
      <c r="F2632" s="139">
        <v>0</v>
      </c>
      <c r="G2632" s="142">
        <f>VLOOKUP(C2632,'[10]Estructuras de Madera'!$C$1:$AB$65536,23,0)</f>
        <v>5541.302945041034</v>
      </c>
      <c r="H2632" s="148"/>
      <c r="I2632" s="144"/>
      <c r="J2632" s="111">
        <f>VLOOKUP(C2632,'[10]Estructuras de Madera'!$C$1:$AB$65536,26,0)</f>
        <v>5360.5956128171501</v>
      </c>
      <c r="L2632" s="160"/>
      <c r="M2632" s="118"/>
      <c r="N2632" s="118"/>
      <c r="O2632" s="113"/>
      <c r="P2632" s="118"/>
      <c r="Q2632" s="118"/>
      <c r="R2632" s="118"/>
    </row>
    <row r="2633" spans="1:18" x14ac:dyDescent="0.2">
      <c r="A2633" s="114"/>
      <c r="B2633" s="139">
        <f t="shared" si="51"/>
        <v>33</v>
      </c>
      <c r="C2633" s="112" t="s">
        <v>7680</v>
      </c>
      <c r="D2633" s="158" t="str">
        <f>+"Estructura de  Suspensión compuesto por "&amp;MID(C2633,5,1)&amp;" postes de madera tratada "&amp;MID(C2633,7,2)&amp;"' Clase "&amp;RIGHT(C2633,IF(LEN(C2633)=11,2,1))</f>
        <v>Estructura de  Suspensión compuesto por 2 postes de madera tratada 90' Clase 2</v>
      </c>
      <c r="E2633" s="139" t="s">
        <v>5072</v>
      </c>
      <c r="F2633" s="139">
        <v>0</v>
      </c>
      <c r="G2633" s="142">
        <f>VLOOKUP(C2633,'[10]Estructuras de Madera'!$C$1:$AB$65536,23,0)</f>
        <v>5156.1683315425207</v>
      </c>
      <c r="H2633" s="148"/>
      <c r="I2633" s="144"/>
      <c r="J2633" s="111">
        <f>VLOOKUP(C2633,'[10]Estructuras de Madera'!$C$1:$AB$65536,26,0)</f>
        <v>4841.3891048587311</v>
      </c>
      <c r="L2633" s="160"/>
      <c r="M2633" s="118"/>
      <c r="N2633" s="118"/>
      <c r="O2633" s="113"/>
      <c r="P2633" s="118"/>
      <c r="Q2633" s="118"/>
      <c r="R2633" s="118"/>
    </row>
    <row r="2634" spans="1:18" x14ac:dyDescent="0.2">
      <c r="A2634" s="114"/>
      <c r="B2634" s="139">
        <f t="shared" si="51"/>
        <v>34</v>
      </c>
      <c r="C2634" s="112" t="s">
        <v>7681</v>
      </c>
      <c r="D2634" s="158" t="str">
        <f t="shared" si="50"/>
        <v>Estructura de  Suspensión compuesto por 1 postes de madera tratada 75' Clase 3</v>
      </c>
      <c r="E2634" s="139" t="s">
        <v>5072</v>
      </c>
      <c r="F2634" s="139">
        <v>0</v>
      </c>
      <c r="G2634" s="142">
        <f>VLOOKUP(C2634,'[10]Estructuras de Madera'!$C$1:$AB$65536,23,0)</f>
        <v>1282.0399705891298</v>
      </c>
      <c r="H2634" s="148"/>
      <c r="I2634" s="144"/>
      <c r="J2634" s="111">
        <f>VLOOKUP(C2634,'[10]Estructuras de Madera'!$C$1:$AB$65536,26,0)</f>
        <v>1620.1577290287739</v>
      </c>
      <c r="L2634" s="160"/>
      <c r="M2634" s="118"/>
      <c r="N2634" s="118"/>
      <c r="O2634" s="113"/>
      <c r="P2634" s="118"/>
      <c r="Q2634" s="118"/>
      <c r="R2634" s="118"/>
    </row>
    <row r="2635" spans="1:18" x14ac:dyDescent="0.2">
      <c r="A2635" s="114"/>
      <c r="B2635" s="139">
        <f t="shared" si="51"/>
        <v>35</v>
      </c>
      <c r="C2635" s="112" t="s">
        <v>7682</v>
      </c>
      <c r="D2635" s="158" t="str">
        <f t="shared" si="50"/>
        <v>Estructura de  Suspensión compuesto por 2 postes de madera tratada 70' Clase 4</v>
      </c>
      <c r="E2635" s="139" t="s">
        <v>5072</v>
      </c>
      <c r="F2635" s="139">
        <v>0</v>
      </c>
      <c r="G2635" s="142">
        <f>VLOOKUP(C2635,'[10]Estructuras de Madera'!$C$1:$AB$65536,23,0)</f>
        <v>3657.8945607430041</v>
      </c>
      <c r="H2635" s="148"/>
      <c r="I2635" s="144"/>
      <c r="J2635" s="111">
        <f>VLOOKUP(C2635,'[10]Estructuras de Madera'!$C$1:$AB$65536,26,0)</f>
        <v>2821.5408096456808</v>
      </c>
      <c r="L2635" s="160"/>
      <c r="M2635" s="118"/>
      <c r="N2635" s="118"/>
      <c r="O2635" s="113"/>
      <c r="P2635" s="118"/>
      <c r="Q2635" s="118"/>
      <c r="R2635" s="118"/>
    </row>
    <row r="2636" spans="1:18" x14ac:dyDescent="0.2">
      <c r="A2636" s="114"/>
      <c r="B2636" s="139">
        <f t="shared" si="51"/>
        <v>36</v>
      </c>
      <c r="C2636" s="112" t="s">
        <v>7683</v>
      </c>
      <c r="D2636" s="158" t="str">
        <f t="shared" si="50"/>
        <v>Estructura de  Suspensión compuesto por 2 postes de madera tratada 75' Clase 4</v>
      </c>
      <c r="E2636" s="139" t="s">
        <v>5072</v>
      </c>
      <c r="F2636" s="139">
        <v>0</v>
      </c>
      <c r="G2636" s="142">
        <f>VLOOKUP(C2636,'[10]Estructuras de Madera'!$C$1:$AB$65536,23,0)</f>
        <v>3831.0283939969245</v>
      </c>
      <c r="H2636" s="148"/>
      <c r="I2636" s="144"/>
      <c r="J2636" s="111">
        <f>VLOOKUP(C2636,'[10]Estructuras de Madera'!$C$1:$AB$65536,26,0)</f>
        <v>3054.9454682315554</v>
      </c>
      <c r="L2636" s="160"/>
      <c r="M2636" s="118"/>
      <c r="N2636" s="118"/>
      <c r="O2636" s="113"/>
      <c r="P2636" s="118"/>
      <c r="Q2636" s="118"/>
      <c r="R2636" s="118"/>
    </row>
    <row r="2637" spans="1:18" x14ac:dyDescent="0.2">
      <c r="A2637" s="114"/>
      <c r="B2637" s="139">
        <f t="shared" si="51"/>
        <v>37</v>
      </c>
      <c r="C2637" s="112" t="s">
        <v>7684</v>
      </c>
      <c r="D2637" s="158" t="str">
        <f t="shared" si="50"/>
        <v>Estructura de  Suspensión compuesto por 2 postes de madera tratada 75' Clase 3</v>
      </c>
      <c r="E2637" s="139" t="s">
        <v>5072</v>
      </c>
      <c r="F2637" s="139">
        <v>0</v>
      </c>
      <c r="G2637" s="142">
        <f>VLOOKUP(C2637,'[10]Estructuras de Madera'!$C$1:$AB$65536,23,0)</f>
        <v>4113.1402073277059</v>
      </c>
      <c r="H2637" s="148"/>
      <c r="I2637" s="144"/>
      <c r="J2637" s="111">
        <f>VLOOKUP(C2637,'[10]Estructuras de Madera'!$C$1:$AB$65536,26,0)</f>
        <v>3435.2651910493478</v>
      </c>
      <c r="L2637" s="160"/>
      <c r="M2637" s="118"/>
      <c r="N2637" s="118"/>
      <c r="O2637" s="113"/>
      <c r="P2637" s="118"/>
      <c r="Q2637" s="118"/>
      <c r="R2637" s="118"/>
    </row>
    <row r="2638" spans="1:18" x14ac:dyDescent="0.2">
      <c r="A2638" s="114"/>
      <c r="B2638" s="139">
        <f t="shared" si="51"/>
        <v>38</v>
      </c>
      <c r="C2638" s="112" t="s">
        <v>7685</v>
      </c>
      <c r="D2638" s="158" t="str">
        <f t="shared" si="50"/>
        <v>Estructura de  Suspensión compuesto por 2 postes de madera tratada 85' Clase 3</v>
      </c>
      <c r="E2638" s="139" t="s">
        <v>5072</v>
      </c>
      <c r="F2638" s="139">
        <v>0</v>
      </c>
      <c r="G2638" s="142">
        <f>VLOOKUP(C2638,'[10]Estructuras de Madera'!$C$1:$AB$65536,23,0)</f>
        <v>4504.7452210163792</v>
      </c>
      <c r="H2638" s="148"/>
      <c r="I2638" s="144"/>
      <c r="J2638" s="111">
        <f>VLOOKUP(C2638,'[10]Estructuras de Madera'!$C$1:$AB$65536,26,0)</f>
        <v>3963.1945553028931</v>
      </c>
      <c r="L2638" s="160"/>
      <c r="M2638" s="118"/>
      <c r="N2638" s="118"/>
      <c r="O2638" s="113"/>
      <c r="P2638" s="118"/>
      <c r="Q2638" s="118"/>
      <c r="R2638" s="118"/>
    </row>
    <row r="2639" spans="1:18" x14ac:dyDescent="0.2">
      <c r="A2639" s="114"/>
      <c r="B2639" s="139">
        <f t="shared" si="51"/>
        <v>39</v>
      </c>
      <c r="C2639" s="161" t="s">
        <v>7686</v>
      </c>
      <c r="D2639" s="158" t="str">
        <f>+"Estructura de  Suspensión compuesto por "&amp;MID(C2639,5,1)&amp;" postes de madera tratada "&amp;MID(C2639,7,2)&amp;"' Clase "&amp;RIGHT(C2639,IF(LEN(C2639)=11,2,1))</f>
        <v>Estructura de  Suspensión compuesto por 2 postes de madera tratada 80' Clase 3</v>
      </c>
      <c r="E2639" s="139" t="s">
        <v>5072</v>
      </c>
      <c r="F2639" s="139">
        <v>0</v>
      </c>
      <c r="G2639" s="142">
        <f>VLOOKUP(C2639,'[10]Estructuras de Madera'!$C$1:$AB$65536,23,0)</f>
        <v>4304.4076641732063</v>
      </c>
      <c r="H2639" s="148"/>
      <c r="I2639" s="144"/>
      <c r="J2639" s="111">
        <f>VLOOKUP(C2639,'[10]Estructuras de Madera'!$C$1:$AB$65536,26,0)</f>
        <v>3693.1160953156382</v>
      </c>
      <c r="L2639" s="160"/>
      <c r="M2639" s="118"/>
      <c r="N2639" s="118"/>
      <c r="O2639" s="113"/>
      <c r="P2639" s="118"/>
      <c r="Q2639" s="118"/>
      <c r="R2639" s="118"/>
    </row>
    <row r="2640" spans="1:18" x14ac:dyDescent="0.2">
      <c r="A2640" s="114"/>
      <c r="B2640" s="139">
        <f t="shared" si="51"/>
        <v>40</v>
      </c>
      <c r="C2640" s="112" t="s">
        <v>7687</v>
      </c>
      <c r="D2640" s="158" t="str">
        <f t="shared" si="50"/>
        <v>Estructura de  Suspensión compuesto por 2 postes de madera tratada 85' Clase 2</v>
      </c>
      <c r="E2640" s="139" t="s">
        <v>5072</v>
      </c>
      <c r="F2640" s="139">
        <v>0</v>
      </c>
      <c r="G2640" s="142">
        <f>VLOOKUP(C2640,'[10]Estructuras de Madera'!$C$1:$AB$65536,23,0)</f>
        <v>4876.6479758773285</v>
      </c>
      <c r="H2640" s="148"/>
      <c r="I2640" s="144"/>
      <c r="J2640" s="111">
        <f>VLOOKUP(C2640,'[10]Estructuras de Madera'!$C$1:$AB$65536,26,0)</f>
        <v>4464.5629700953859</v>
      </c>
      <c r="L2640" s="160"/>
      <c r="M2640" s="118"/>
      <c r="N2640" s="118"/>
      <c r="O2640" s="113"/>
      <c r="P2640" s="118"/>
      <c r="Q2640" s="118"/>
      <c r="R2640" s="118"/>
    </row>
    <row r="2641" spans="1:18" x14ac:dyDescent="0.2">
      <c r="A2641" s="114"/>
      <c r="B2641" s="139">
        <f t="shared" si="51"/>
        <v>41</v>
      </c>
      <c r="C2641" s="112" t="s">
        <v>7688</v>
      </c>
      <c r="D2641" s="158" t="str">
        <f t="shared" si="50"/>
        <v>Estructura de  Suspensión compuesto por 2 postes de madera tratada 75' Clase 2</v>
      </c>
      <c r="E2641" s="139" t="s">
        <v>5072</v>
      </c>
      <c r="F2641" s="139">
        <v>0</v>
      </c>
      <c r="G2641" s="142">
        <f>VLOOKUP(C2641,'[10]Estructuras de Madera'!$C$1:$AB$65536,23,0)</f>
        <v>4400.9966502284115</v>
      </c>
      <c r="H2641" s="148"/>
      <c r="I2641" s="144"/>
      <c r="J2641" s="111">
        <f>VLOOKUP(C2641,'[10]Estructuras de Madera'!$C$1:$AB$65536,26,0)</f>
        <v>3823.3293464732387</v>
      </c>
      <c r="L2641" s="113"/>
      <c r="M2641" s="118"/>
      <c r="N2641" s="118"/>
      <c r="O2641" s="113"/>
      <c r="P2641" s="118"/>
      <c r="Q2641" s="118"/>
      <c r="R2641" s="118"/>
    </row>
    <row r="2642" spans="1:18" x14ac:dyDescent="0.2">
      <c r="A2642" s="114"/>
      <c r="B2642" s="139">
        <f t="shared" si="51"/>
        <v>42</v>
      </c>
      <c r="C2642" s="112" t="s">
        <v>7689</v>
      </c>
      <c r="D2642" s="158" t="str">
        <f t="shared" si="50"/>
        <v>Estructura de  Suspensión compuesto por 1 postes de madera tratada 90' Clase 2</v>
      </c>
      <c r="E2642" s="139" t="s">
        <v>5072</v>
      </c>
      <c r="F2642" s="139">
        <v>0</v>
      </c>
      <c r="G2642" s="142">
        <f>VLOOKUP(C2642,'[10]Estructuras de Madera'!$C$1:$AB$65536,23,0)</f>
        <v>1707.7259576584586</v>
      </c>
      <c r="H2642" s="148"/>
      <c r="I2642" s="144"/>
      <c r="J2642" s="111">
        <f>VLOOKUP(C2642,'[10]Estructuras de Madera'!$C$1:$AB$65536,26,0)</f>
        <v>2174.5040571345658</v>
      </c>
      <c r="L2642" s="113"/>
      <c r="M2642" s="118"/>
      <c r="N2642" s="118"/>
      <c r="O2642" s="113"/>
      <c r="P2642" s="118"/>
      <c r="Q2642" s="118"/>
      <c r="R2642" s="118"/>
    </row>
    <row r="2643" spans="1:18" x14ac:dyDescent="0.2">
      <c r="A2643" s="114"/>
      <c r="B2643" s="139">
        <f t="shared" si="51"/>
        <v>43</v>
      </c>
      <c r="C2643" s="112" t="s">
        <v>7690</v>
      </c>
      <c r="D2643" s="158" t="str">
        <f>+"Estructura de  Suspensión compuesto por "&amp;MID(C2643,5,1)&amp;" postes de madera tratada "&amp;MID(C2643,7,2)&amp;"' Clase "&amp;RIGHT(C2643,IF(LEN(C2643)=11,2,1))</f>
        <v>Estructura de  Suspensión compuesto por 1 postes de madera tratada 90' Clase 1</v>
      </c>
      <c r="E2643" s="139" t="s">
        <v>5072</v>
      </c>
      <c r="F2643" s="139">
        <v>0</v>
      </c>
      <c r="G2643" s="142">
        <f>VLOOKUP(C2643,'[10]Estructuras de Madera'!$C$1:$AB$65536,23,0)</f>
        <v>1900.2932644077155</v>
      </c>
      <c r="H2643" s="148"/>
      <c r="I2643" s="144"/>
      <c r="J2643" s="111">
        <f>VLOOKUP(C2643,'[10]Estructuras de Madera'!$C$1:$AB$65536,26,0)</f>
        <v>2434.1073111137753</v>
      </c>
      <c r="L2643" s="113"/>
      <c r="M2643" s="118"/>
      <c r="N2643" s="118"/>
      <c r="O2643" s="113"/>
      <c r="P2643" s="118"/>
      <c r="Q2643" s="118"/>
      <c r="R2643" s="118"/>
    </row>
    <row r="2644" spans="1:18" x14ac:dyDescent="0.2">
      <c r="A2644" s="114"/>
      <c r="B2644" s="139">
        <f t="shared" si="51"/>
        <v>44</v>
      </c>
      <c r="C2644" s="112" t="s">
        <v>7691</v>
      </c>
      <c r="D2644" s="158" t="str">
        <f t="shared" si="50"/>
        <v>Estructura de  Suspensión compuesto por 1 postes de madera tratada 85' Clase 2</v>
      </c>
      <c r="E2644" s="139" t="s">
        <v>5072</v>
      </c>
      <c r="F2644" s="139">
        <v>0</v>
      </c>
      <c r="G2644" s="142">
        <f>VLOOKUP(C2644,'[10]Estructuras de Madera'!$C$1:$AB$65536,23,0)</f>
        <v>1663.7938548639411</v>
      </c>
      <c r="H2644" s="148"/>
      <c r="I2644" s="144"/>
      <c r="J2644" s="111">
        <f>VLOOKUP(C2644,'[10]Estructuras de Madera'!$C$1:$AB$65536,26,0)</f>
        <v>2134.8066185517928</v>
      </c>
      <c r="L2644" s="113"/>
      <c r="M2644" s="118"/>
      <c r="N2644" s="118"/>
      <c r="O2644" s="113"/>
      <c r="P2644" s="118"/>
      <c r="Q2644" s="118"/>
      <c r="R2644" s="118"/>
    </row>
    <row r="2645" spans="1:18" x14ac:dyDescent="0.2">
      <c r="A2645" s="114"/>
      <c r="B2645" s="139">
        <f t="shared" si="51"/>
        <v>45</v>
      </c>
      <c r="C2645" s="112" t="s">
        <v>7692</v>
      </c>
      <c r="D2645" s="158" t="str">
        <f>+"Estructura de  Suspensión compuesto por "&amp;MID(C2645,5,1)&amp;" postes de madera tratada "&amp;MID(C2645,7,2)&amp;"' Clase "&amp;RIGHT(C2645,IF(LEN(C2645)=11,2,1))</f>
        <v>Estructura de  Suspensión compuesto por 1 postes de madera tratada 85' Clase 1</v>
      </c>
      <c r="E2645" s="139" t="s">
        <v>5072</v>
      </c>
      <c r="F2645" s="139">
        <v>0</v>
      </c>
      <c r="G2645" s="142">
        <f>VLOOKUP(C2645,'[10]Estructuras de Madera'!$C$1:$AB$65536,23,0)</f>
        <v>1863.8779722356487</v>
      </c>
      <c r="H2645" s="148"/>
      <c r="I2645" s="144"/>
      <c r="J2645" s="111">
        <f>VLOOKUP(C2645,'[10]Estructuras de Madera'!$C$1:$AB$65536,26,0)</f>
        <v>2404.5434124868516</v>
      </c>
      <c r="L2645" s="113"/>
      <c r="M2645" s="118"/>
      <c r="N2645" s="118"/>
      <c r="O2645" s="113"/>
      <c r="P2645" s="118"/>
      <c r="Q2645" s="118"/>
      <c r="R2645" s="118"/>
    </row>
    <row r="2646" spans="1:18" x14ac:dyDescent="0.2">
      <c r="A2646" s="114"/>
      <c r="B2646" s="139">
        <f t="shared" si="51"/>
        <v>46</v>
      </c>
      <c r="C2646" s="112" t="s">
        <v>7693</v>
      </c>
      <c r="D2646" s="158" t="str">
        <f>+"Estructura de  Suspensión compuesto por "&amp;MID(C2646,5,1)&amp;" postes de madera tratada "&amp;MID(C2646,7,2)&amp;"' Clase "&amp;RIGHT(C2646,IF(LEN(C2646)=11,2,1))</f>
        <v>Estructura de  Suspensión compuesto por 1 postes de madera tratada 85' Clase 4</v>
      </c>
      <c r="E2646" s="139" t="s">
        <v>5072</v>
      </c>
      <c r="F2646" s="139">
        <v>0</v>
      </c>
      <c r="G2646" s="142">
        <f>VLOOKUP(C2646,'[10]Estructuras de Madera'!$C$1:$AB$65536,23,0)</f>
        <v>1326.5017966679532</v>
      </c>
      <c r="H2646" s="148"/>
      <c r="I2646" s="144"/>
      <c r="J2646" s="111">
        <f>VLOOKUP(C2646,'[10]Estructuras de Madera'!$C$1:$AB$65536,26,0)</f>
        <v>1680.0974712558891</v>
      </c>
      <c r="L2646" s="113"/>
      <c r="M2646" s="118"/>
      <c r="N2646" s="118"/>
      <c r="O2646" s="113"/>
      <c r="P2646" s="118"/>
      <c r="Q2646" s="118"/>
      <c r="R2646" s="118"/>
    </row>
    <row r="2647" spans="1:18" x14ac:dyDescent="0.2">
      <c r="A2647" s="114"/>
      <c r="B2647" s="139">
        <f t="shared" si="51"/>
        <v>47</v>
      </c>
      <c r="C2647" s="112" t="s">
        <v>7694</v>
      </c>
      <c r="D2647" s="158" t="str">
        <f t="shared" si="50"/>
        <v>Estructura de  Suspensión compuesto por 1 postes de madera tratada 85' Clase 3</v>
      </c>
      <c r="E2647" s="139" t="s">
        <v>5072</v>
      </c>
      <c r="F2647" s="139">
        <v>0</v>
      </c>
      <c r="G2647" s="142">
        <f>VLOOKUP(C2647,'[10]Estructuras de Madera'!$C$1:$AB$65536,23,0)</f>
        <v>1382.0144023953881</v>
      </c>
      <c r="H2647" s="148"/>
      <c r="I2647" s="144"/>
      <c r="J2647" s="111">
        <f>VLOOKUP(C2647,'[10]Estructuras de Madera'!$C$1:$AB$65536,26,0)</f>
        <v>1735.4067823566465</v>
      </c>
      <c r="L2647" s="113"/>
      <c r="M2647" s="118"/>
      <c r="N2647" s="118"/>
      <c r="O2647" s="113"/>
      <c r="P2647" s="118"/>
      <c r="Q2647" s="118"/>
      <c r="R2647" s="118"/>
    </row>
    <row r="2648" spans="1:18" x14ac:dyDescent="0.2">
      <c r="A2648" s="114"/>
      <c r="B2648" s="139">
        <f t="shared" si="51"/>
        <v>48</v>
      </c>
      <c r="C2648" s="112" t="s">
        <v>7695</v>
      </c>
      <c r="D2648" s="158" t="str">
        <f t="shared" si="50"/>
        <v>Estructura de  Suspensión compuesto por 1 postes de madera tratada 75' Clase 1</v>
      </c>
      <c r="E2648" s="139" t="s">
        <v>5072</v>
      </c>
      <c r="F2648" s="139">
        <v>0</v>
      </c>
      <c r="G2648" s="142">
        <f>VLOOKUP(C2648,'[10]Estructuras de Madera'!$C$1:$AB$65536,23,0)</f>
        <v>1596.3875003447938</v>
      </c>
      <c r="H2648" s="148"/>
      <c r="I2648" s="144"/>
      <c r="J2648" s="111">
        <f>VLOOKUP(C2648,'[10]Estructuras de Madera'!$C$1:$AB$65536,26,0)</f>
        <v>2043.93496817953</v>
      </c>
      <c r="L2648" s="113"/>
      <c r="M2648" s="118"/>
      <c r="N2648" s="118"/>
      <c r="O2648" s="113"/>
      <c r="P2648" s="118"/>
      <c r="Q2648" s="118"/>
      <c r="R2648" s="118"/>
    </row>
    <row r="2649" spans="1:18" ht="22.5" x14ac:dyDescent="0.2">
      <c r="A2649" s="114"/>
      <c r="B2649" s="139">
        <f t="shared" si="51"/>
        <v>49</v>
      </c>
      <c r="C2649" s="112" t="s">
        <v>7696</v>
      </c>
      <c r="D2649" s="158" t="str">
        <f>+"Estructura de  Suspensión- Angulo menor  compuesto por "&amp;MID(C2649,5,1)&amp;" postes de madera tratada "&amp;MID(C2649,7,2)&amp;"' Clase "&amp;RIGHT(C2649,IF(LEN(C2649)=11,2,1))</f>
        <v>Estructura de  Suspensión- Angulo menor  compuesto por 1 postes de madera tratada 75' Clase 2</v>
      </c>
      <c r="E2649" s="139" t="s">
        <v>5072</v>
      </c>
      <c r="F2649" s="139">
        <v>0</v>
      </c>
      <c r="G2649" s="142">
        <f>VLOOKUP(C2649,'[10]Estructuras de Madera'!$C$1:$AB$65536,23,0)</f>
        <v>1425.9681920394823</v>
      </c>
      <c r="H2649" s="148"/>
      <c r="I2649" s="144"/>
      <c r="J2649" s="111">
        <f>VLOOKUP(C2649,'[10]Estructuras de Madera'!$C$1:$AB$65536,26,0)</f>
        <v>1814.1898067407194</v>
      </c>
      <c r="L2649" s="113"/>
      <c r="M2649" s="118"/>
      <c r="N2649" s="118"/>
      <c r="O2649" s="113"/>
      <c r="P2649" s="118"/>
      <c r="Q2649" s="118"/>
      <c r="R2649" s="118"/>
    </row>
    <row r="2650" spans="1:18" ht="22.5" x14ac:dyDescent="0.2">
      <c r="A2650" s="114"/>
      <c r="B2650" s="139">
        <f t="shared" si="51"/>
        <v>50</v>
      </c>
      <c r="C2650" s="112" t="s">
        <v>7697</v>
      </c>
      <c r="D2650" s="158" t="str">
        <f>+"Estructura de  Suspensión- Angulo menor  compuesto por "&amp;MID(C2650,5,1)&amp;" postes de madera tratada "&amp;MID(C2650,7,2)&amp;"' Clase "&amp;RIGHT(C2650,IF(LEN(C2650)=11,2,1))</f>
        <v>Estructura de  Suspensión- Angulo menor  compuesto por 1 postes de madera tratada 80' Clase 4</v>
      </c>
      <c r="E2650" s="139" t="s">
        <v>5072</v>
      </c>
      <c r="F2650" s="139">
        <v>0</v>
      </c>
      <c r="G2650" s="142">
        <f>VLOOKUP(C2650,'[10]Estructuras de Madera'!$C$1:$AB$65536,23,0)</f>
        <v>1233.3307086418847</v>
      </c>
      <c r="H2650" s="148"/>
      <c r="I2650" s="144"/>
      <c r="J2650" s="111">
        <f>VLOOKUP(C2650,'[10]Estructuras de Madera'!$C$1:$AB$65536,26,0)</f>
        <v>1554.4919464310262</v>
      </c>
      <c r="L2650" s="113"/>
      <c r="M2650" s="118"/>
      <c r="N2650" s="118"/>
      <c r="O2650" s="113"/>
      <c r="P2650" s="118"/>
      <c r="Q2650" s="118"/>
      <c r="R2650" s="118"/>
    </row>
    <row r="2651" spans="1:18" ht="22.5" x14ac:dyDescent="0.2">
      <c r="A2651" s="114"/>
      <c r="B2651" s="139">
        <f t="shared" si="51"/>
        <v>51</v>
      </c>
      <c r="C2651" s="112" t="s">
        <v>7698</v>
      </c>
      <c r="D2651" s="158" t="str">
        <f>+"Estructura de  Suspensión- Angulo menor  compuesto por "&amp;MID(C2651,5,1)&amp;" postes de madera tratada "&amp;MID(C2651,7,2)&amp;"' Clase "&amp;RIGHT(C2651,IF(LEN(C2651)=11,2,1))</f>
        <v>Estructura de  Suspensión- Angulo menor  compuesto por 1 postes de madera tratada 75' Clase 4</v>
      </c>
      <c r="E2651" s="139" t="s">
        <v>5072</v>
      </c>
      <c r="F2651" s="139">
        <v>0</v>
      </c>
      <c r="G2651" s="142">
        <f>VLOOKUP(C2651,'[10]Estructuras de Madera'!$C$1:$AB$65536,23,0)</f>
        <v>1140.9840639237393</v>
      </c>
      <c r="H2651" s="148"/>
      <c r="I2651" s="144"/>
      <c r="J2651" s="111">
        <f>VLOOKUP(C2651,'[10]Estructuras de Madera'!$C$1:$AB$65536,26,0)</f>
        <v>1429.9978676198778</v>
      </c>
      <c r="L2651" s="113"/>
      <c r="M2651" s="118"/>
      <c r="N2651" s="118"/>
      <c r="O2651" s="113"/>
      <c r="P2651" s="118"/>
      <c r="Q2651" s="118"/>
      <c r="R2651" s="118"/>
    </row>
    <row r="2652" spans="1:18" ht="22.5" x14ac:dyDescent="0.2">
      <c r="A2652" s="114"/>
      <c r="B2652" s="139">
        <f t="shared" si="51"/>
        <v>52</v>
      </c>
      <c r="C2652" s="112" t="s">
        <v>7699</v>
      </c>
      <c r="D2652" s="158" t="str">
        <f t="shared" ref="D2652:D2678" si="52">+"Estructura de  Suspensión- Angulo menor  compuesto por "&amp;MID(C2652,5,1)&amp;" postes de madera tratada "&amp;MID(C2652,7,2)&amp;"' Clase "&amp;RIGHT(C2652,IF(LEN(C2652)=11,2,1))</f>
        <v>Estructura de  Suspensión- Angulo menor  compuesto por 3 postes de madera tratada 85' Clase 2</v>
      </c>
      <c r="E2652" s="139" t="s">
        <v>5072</v>
      </c>
      <c r="F2652" s="139">
        <v>0</v>
      </c>
      <c r="G2652" s="142">
        <f>VLOOKUP(C2652,'[10]Estructuras de Madera'!$C$1:$AB$65536,23,0)</f>
        <v>4309.0136769204692</v>
      </c>
      <c r="H2652" s="148"/>
      <c r="I2652" s="144"/>
      <c r="J2652" s="111">
        <f>VLOOKUP(C2652,'[10]Estructuras de Madera'!$C$1:$AB$65536,26,0)</f>
        <v>5566.7796723305792</v>
      </c>
      <c r="L2652" s="113"/>
      <c r="M2652" s="118"/>
      <c r="N2652" s="118"/>
      <c r="O2652" s="113"/>
      <c r="P2652" s="118"/>
      <c r="Q2652" s="118"/>
      <c r="R2652" s="118"/>
    </row>
    <row r="2653" spans="1:18" ht="22.5" x14ac:dyDescent="0.2">
      <c r="A2653" s="114"/>
      <c r="B2653" s="139">
        <f t="shared" si="51"/>
        <v>53</v>
      </c>
      <c r="C2653" s="112" t="s">
        <v>7700</v>
      </c>
      <c r="D2653" s="158" t="str">
        <f>+"Estructura de  Suspensión- Angulo menor  compuesto por "&amp;MID(C2653,5,1)&amp;" postes de madera tratada "&amp;MID(C2653,7,2)&amp;"' Clase "&amp;RIGHT(C2653,IF(LEN(C2653)=11,2,1))</f>
        <v>Estructura de  Suspensión- Angulo menor  compuesto por 3 postes de madera tratada 85' Clase 3</v>
      </c>
      <c r="E2653" s="139" t="s">
        <v>5072</v>
      </c>
      <c r="F2653" s="139">
        <v>0</v>
      </c>
      <c r="G2653" s="142">
        <f>VLOOKUP(C2653,'[10]Estructuras de Madera'!$C$1:$AB$65536,23,0)</f>
        <v>3751.1595446290471</v>
      </c>
      <c r="H2653" s="148"/>
      <c r="I2653" s="144"/>
      <c r="J2653" s="111">
        <f>VLOOKUP(C2653,'[10]Estructuras de Madera'!$C$1:$AB$65536,26,0)</f>
        <v>4814.7270501418398</v>
      </c>
      <c r="L2653" s="113"/>
      <c r="M2653" s="118"/>
      <c r="N2653" s="118"/>
      <c r="O2653" s="113"/>
      <c r="P2653" s="118"/>
      <c r="Q2653" s="118"/>
      <c r="R2653" s="118"/>
    </row>
    <row r="2654" spans="1:18" ht="22.5" x14ac:dyDescent="0.2">
      <c r="A2654" s="114"/>
      <c r="B2654" s="139">
        <f t="shared" si="51"/>
        <v>54</v>
      </c>
      <c r="C2654" s="112" t="s">
        <v>7701</v>
      </c>
      <c r="D2654" s="158" t="str">
        <f t="shared" si="52"/>
        <v>Estructura de  Suspensión- Angulo menor  compuesto por 2 postes de madera tratada 75' Clase 3</v>
      </c>
      <c r="E2654" s="139" t="s">
        <v>5072</v>
      </c>
      <c r="F2654" s="139">
        <v>0</v>
      </c>
      <c r="G2654" s="142">
        <f>VLOOKUP(C2654,'[10]Estructuras de Madera'!$C$1:$AB$65536,23,0)</f>
        <v>2071.7980160640245</v>
      </c>
      <c r="H2654" s="148"/>
      <c r="I2654" s="144"/>
      <c r="J2654" s="111">
        <f>VLOOKUP(C2654,'[10]Estructuras de Madera'!$C$1:$AB$65536,26,0)</f>
        <v>2671.8886691743478</v>
      </c>
      <c r="L2654" s="113"/>
      <c r="M2654" s="118"/>
      <c r="N2654" s="118"/>
      <c r="O2654" s="113"/>
      <c r="P2654" s="118"/>
      <c r="Q2654" s="118"/>
      <c r="R2654" s="118"/>
    </row>
    <row r="2655" spans="1:18" ht="22.5" x14ac:dyDescent="0.2">
      <c r="A2655" s="114"/>
      <c r="B2655" s="139">
        <f t="shared" si="51"/>
        <v>55</v>
      </c>
      <c r="C2655" s="112" t="s">
        <v>7702</v>
      </c>
      <c r="D2655" s="158" t="str">
        <f>+"Estructura de  Suspensión- Angulo menor  compuesto por "&amp;MID(C2655,5,1)&amp;" postes de madera tratada "&amp;MID(C2655,7,2)&amp;"' Clase "&amp;RIGHT(C2655,IF(LEN(C2655)=11,2,1))</f>
        <v>Estructura de  Suspensión- Angulo menor  compuesto por 2 postes de madera tratada 70' Clase 4</v>
      </c>
      <c r="E2655" s="139" t="s">
        <v>5072</v>
      </c>
      <c r="F2655" s="139">
        <v>0</v>
      </c>
      <c r="G2655" s="142">
        <f>VLOOKUP(C2655,'[10]Estructuras de Madera'!$C$1:$AB$65536,23,0)</f>
        <v>1728.6623694793229</v>
      </c>
      <c r="H2655" s="148"/>
      <c r="I2655" s="144"/>
      <c r="J2655" s="111">
        <f>VLOOKUP(C2655,'[10]Estructuras de Madera'!$C$1:$AB$65536,26,0)</f>
        <v>2088.1642877706809</v>
      </c>
      <c r="L2655" s="113"/>
      <c r="M2655" s="118"/>
      <c r="N2655" s="118"/>
      <c r="O2655" s="113"/>
      <c r="P2655" s="118"/>
      <c r="Q2655" s="118"/>
      <c r="R2655" s="118"/>
    </row>
    <row r="2656" spans="1:18" ht="22.5" x14ac:dyDescent="0.2">
      <c r="A2656" s="114"/>
      <c r="B2656" s="139">
        <f t="shared" si="51"/>
        <v>56</v>
      </c>
      <c r="C2656" s="112" t="s">
        <v>7703</v>
      </c>
      <c r="D2656" s="158" t="str">
        <f t="shared" si="52"/>
        <v>Estructura de  Suspensión- Angulo menor  compuesto por 2 postes de madera tratada 75' Clase 4</v>
      </c>
      <c r="E2656" s="139" t="s">
        <v>5072</v>
      </c>
      <c r="F2656" s="139">
        <v>0</v>
      </c>
      <c r="G2656" s="142">
        <f>VLOOKUP(C2656,'[10]Estructuras de Madera'!$C$1:$AB$65536,23,0)</f>
        <v>1901.7962027332435</v>
      </c>
      <c r="H2656" s="148"/>
      <c r="I2656" s="144"/>
      <c r="J2656" s="111">
        <f>VLOOKUP(C2656,'[10]Estructuras de Madera'!$C$1:$AB$65536,26,0)</f>
        <v>2321.5689463565554</v>
      </c>
      <c r="L2656" s="113"/>
      <c r="M2656" s="118"/>
      <c r="N2656" s="118"/>
      <c r="O2656" s="113"/>
      <c r="P2656" s="118"/>
      <c r="Q2656" s="118"/>
      <c r="R2656" s="118"/>
    </row>
    <row r="2657" spans="1:18" ht="22.5" x14ac:dyDescent="0.2">
      <c r="A2657" s="114"/>
      <c r="B2657" s="139">
        <f t="shared" si="51"/>
        <v>57</v>
      </c>
      <c r="C2657" s="112" t="s">
        <v>7704</v>
      </c>
      <c r="D2657" s="158" t="str">
        <f t="shared" si="52"/>
        <v>Estructura de  Suspensión- Angulo menor  compuesto por 2 postes de madera tratada 90' Clase 2</v>
      </c>
      <c r="E2657" s="139" t="s">
        <v>5072</v>
      </c>
      <c r="F2657" s="139">
        <v>0</v>
      </c>
      <c r="G2657" s="142">
        <f>VLOOKUP(C2657,'[10]Estructuras de Madera'!$C$1:$AB$65536,23,0)</f>
        <v>3226.936140278839</v>
      </c>
      <c r="H2657" s="148"/>
      <c r="I2657" s="144"/>
      <c r="J2657" s="111">
        <f>VLOOKUP(C2657,'[10]Estructuras de Madera'!$C$1:$AB$65536,26,0)</f>
        <v>4108.0125829837316</v>
      </c>
      <c r="L2657" s="113"/>
      <c r="M2657" s="118"/>
      <c r="N2657" s="118"/>
      <c r="O2657" s="113"/>
      <c r="P2657" s="118"/>
      <c r="Q2657" s="118"/>
      <c r="R2657" s="118"/>
    </row>
    <row r="2658" spans="1:18" ht="22.5" x14ac:dyDescent="0.2">
      <c r="A2658" s="114"/>
      <c r="B2658" s="139">
        <f t="shared" si="51"/>
        <v>58</v>
      </c>
      <c r="C2658" s="112" t="s">
        <v>7705</v>
      </c>
      <c r="D2658" s="158" t="str">
        <f>+"Estructura de  Suspensión- Angulo menor  compuesto por "&amp;MID(C2658,5,1)&amp;" postes de madera tratada "&amp;MID(C2658,7,2)&amp;"' Clase "&amp;RIGHT(C2658,IF(LEN(C2658)=11,2,1))</f>
        <v>Estructura de  Suspensión- Angulo menor  compuesto por 2 postes de madera tratada 90' Clase 1</v>
      </c>
      <c r="E2658" s="139" t="s">
        <v>5072</v>
      </c>
      <c r="F2658" s="139">
        <v>0</v>
      </c>
      <c r="G2658" s="142">
        <f>VLOOKUP(C2658,'[10]Estructuras de Madera'!$C$1:$AB$65536,23,0)</f>
        <v>3612.0707537773528</v>
      </c>
      <c r="H2658" s="148"/>
      <c r="I2658" s="144"/>
      <c r="J2658" s="111">
        <f>VLOOKUP(C2658,'[10]Estructuras de Madera'!$C$1:$AB$65536,26,0)</f>
        <v>4627.2190909421506</v>
      </c>
      <c r="L2658" s="113"/>
      <c r="M2658" s="118"/>
      <c r="N2658" s="118"/>
      <c r="O2658" s="113"/>
      <c r="P2658" s="118"/>
      <c r="Q2658" s="118"/>
      <c r="R2658" s="118"/>
    </row>
    <row r="2659" spans="1:18" ht="22.5" x14ac:dyDescent="0.2">
      <c r="A2659" s="114"/>
      <c r="B2659" s="139">
        <f t="shared" si="51"/>
        <v>59</v>
      </c>
      <c r="C2659" s="161" t="s">
        <v>7706</v>
      </c>
      <c r="D2659" s="158" t="str">
        <f>+"Estructura de  Suspensión- Angulo menor  compuesto por "&amp;MID(C2659,5,1)&amp;" postes de madera tratada "&amp;MID(C2659,7,2)&amp;"' Clase "&amp;RIGHT(C2659,IF(LEN(C2659)=11,2,1))</f>
        <v>Estructura de  Suspensión- Angulo menor  compuesto por 2 postes de madera tratada 85' Clase 3</v>
      </c>
      <c r="E2659" s="139" t="s">
        <v>5072</v>
      </c>
      <c r="F2659" s="139">
        <v>0</v>
      </c>
      <c r="G2659" s="142">
        <f>VLOOKUP(C2659,'[10]Estructuras de Madera'!$C$1:$AB$65536,23,0)</f>
        <v>2575.513029752698</v>
      </c>
      <c r="H2659" s="148"/>
      <c r="I2659" s="144"/>
      <c r="J2659" s="111">
        <f>VLOOKUP(C2659,'[10]Estructuras de Madera'!$C$1:$AB$65536,26,0)</f>
        <v>3229.8180334278932</v>
      </c>
      <c r="L2659" s="113"/>
      <c r="M2659" s="118"/>
      <c r="N2659" s="118"/>
      <c r="O2659" s="113"/>
      <c r="P2659" s="118"/>
      <c r="Q2659" s="118"/>
      <c r="R2659" s="118"/>
    </row>
    <row r="2660" spans="1:18" ht="22.5" x14ac:dyDescent="0.2">
      <c r="A2660" s="114"/>
      <c r="B2660" s="139">
        <f t="shared" si="51"/>
        <v>60</v>
      </c>
      <c r="C2660" s="161" t="s">
        <v>7707</v>
      </c>
      <c r="D2660" s="158" t="str">
        <f>+"Estructura de  Suspensión- Angulo menor  compuesto por "&amp;MID(C2660,5,1)&amp;" postes de madera tratada "&amp;MID(C2660,7,2)&amp;"' Clase "&amp;RIGHT(C2660,IF(LEN(C2660)=11,2,1))</f>
        <v>Estructura de  Suspensión- Angulo menor  compuesto por 2 postes de madera tratada 80' Clase 3</v>
      </c>
      <c r="E2660" s="139" t="s">
        <v>5072</v>
      </c>
      <c r="F2660" s="139">
        <v>0</v>
      </c>
      <c r="G2660" s="142">
        <f>VLOOKUP(C2660,'[10]Estructuras de Madera'!$C$1:$AB$65536,23,0)</f>
        <v>2375.1754729095246</v>
      </c>
      <c r="H2660" s="148"/>
      <c r="I2660" s="144"/>
      <c r="J2660" s="111">
        <f>VLOOKUP(C2660,'[10]Estructuras de Madera'!$C$1:$AB$65536,26,0)</f>
        <v>2959.7395734406382</v>
      </c>
      <c r="L2660" s="113"/>
      <c r="M2660" s="118"/>
      <c r="N2660" s="118"/>
      <c r="O2660" s="113"/>
      <c r="P2660" s="118"/>
      <c r="Q2660" s="118"/>
      <c r="R2660" s="118"/>
    </row>
    <row r="2661" spans="1:18" ht="22.5" x14ac:dyDescent="0.2">
      <c r="A2661" s="114"/>
      <c r="B2661" s="139">
        <f t="shared" si="51"/>
        <v>61</v>
      </c>
      <c r="C2661" s="112" t="s">
        <v>7708</v>
      </c>
      <c r="D2661" s="158" t="str">
        <f t="shared" si="52"/>
        <v>Estructura de  Suspensión- Angulo menor  compuesto por 2 postes de madera tratada 85' Clase 2</v>
      </c>
      <c r="E2661" s="139" t="s">
        <v>5072</v>
      </c>
      <c r="F2661" s="139">
        <v>0</v>
      </c>
      <c r="G2661" s="142">
        <f>VLOOKUP(C2661,'[10]Estructuras de Madera'!$C$1:$AB$65536,23,0)</f>
        <v>4577.0578574427782</v>
      </c>
      <c r="H2661" s="148"/>
      <c r="I2661" s="144"/>
      <c r="J2661" s="111">
        <f>VLOOKUP(C2661,'[10]Estructuras de Madera'!$C$1:$AB$65536,26,0)</f>
        <v>4654.3892544703858</v>
      </c>
      <c r="L2661" s="113"/>
      <c r="M2661" s="118"/>
      <c r="N2661" s="118"/>
      <c r="O2661" s="113"/>
      <c r="P2661" s="118"/>
      <c r="Q2661" s="118"/>
      <c r="R2661" s="118"/>
    </row>
    <row r="2662" spans="1:18" ht="22.5" x14ac:dyDescent="0.2">
      <c r="A2662" s="114"/>
      <c r="B2662" s="139">
        <f t="shared" si="51"/>
        <v>62</v>
      </c>
      <c r="C2662" s="112" t="s">
        <v>7709</v>
      </c>
      <c r="D2662" s="158" t="str">
        <f t="shared" si="52"/>
        <v>Estructura de  Suspensión- Angulo menor  compuesto por 2 postes de madera tratada 75' Clase 2</v>
      </c>
      <c r="E2662" s="139" t="s">
        <v>5072</v>
      </c>
      <c r="F2662" s="139">
        <v>0</v>
      </c>
      <c r="G2662" s="142">
        <f>VLOOKUP(C2662,'[10]Estructuras de Madera'!$C$1:$AB$65536,23,0)</f>
        <v>2471.7644589647298</v>
      </c>
      <c r="H2662" s="148"/>
      <c r="I2662" s="144"/>
      <c r="J2662" s="111">
        <f>VLOOKUP(C2662,'[10]Estructuras de Madera'!$C$1:$AB$65536,26,0)</f>
        <v>3089.9528245982387</v>
      </c>
      <c r="L2662" s="113"/>
      <c r="M2662" s="118"/>
      <c r="N2662" s="118"/>
      <c r="O2662" s="113"/>
      <c r="P2662" s="118"/>
      <c r="Q2662" s="118"/>
      <c r="R2662" s="118"/>
    </row>
    <row r="2663" spans="1:18" ht="22.5" x14ac:dyDescent="0.2">
      <c r="A2663" s="114"/>
      <c r="B2663" s="139">
        <f t="shared" si="51"/>
        <v>63</v>
      </c>
      <c r="C2663" s="112" t="s">
        <v>7710</v>
      </c>
      <c r="D2663" s="158" t="str">
        <f t="shared" si="52"/>
        <v>Estructura de  Suspensión- Angulo menor  compuesto por 2 postes de madera tratada 75' Clase 1</v>
      </c>
      <c r="E2663" s="139" t="s">
        <v>5072</v>
      </c>
      <c r="F2663" s="139">
        <v>0</v>
      </c>
      <c r="G2663" s="142">
        <f>VLOOKUP(C2663,'[10]Estructuras de Madera'!$C$1:$AB$65536,23,0)</f>
        <v>2812.6030755753522</v>
      </c>
      <c r="H2663" s="148"/>
      <c r="I2663" s="144"/>
      <c r="J2663" s="111">
        <f>VLOOKUP(C2663,'[10]Estructuras de Madera'!$C$1:$AB$65536,26,0)</f>
        <v>3549.4431474758599</v>
      </c>
      <c r="L2663" s="113"/>
      <c r="M2663" s="118"/>
      <c r="N2663" s="118"/>
      <c r="O2663" s="113"/>
      <c r="P2663" s="118"/>
      <c r="Q2663" s="118"/>
      <c r="R2663" s="118"/>
    </row>
    <row r="2664" spans="1:18" ht="22.5" x14ac:dyDescent="0.2">
      <c r="A2664" s="114"/>
      <c r="B2664" s="139">
        <f t="shared" si="51"/>
        <v>64</v>
      </c>
      <c r="C2664" s="112" t="s">
        <v>7711</v>
      </c>
      <c r="D2664" s="158" t="str">
        <f>+"Estructura de  Suspensión- Angulo menor  compuesto por "&amp;MID(C2664,5,1)&amp;" postes de madera tratada "&amp;MID(C2664,7,2)&amp;"' Clase "&amp;RIGHT(C2664,IF(LEN(C2664)=11,2,1))</f>
        <v>Estructura de  Suspensión- Angulo menor  compuesto por 1 postes de madera tratada 75' Clase 1</v>
      </c>
      <c r="E2664" s="139" t="s">
        <v>5072</v>
      </c>
      <c r="F2664" s="139">
        <v>0</v>
      </c>
      <c r="G2664" s="142">
        <f>VLOOKUP(C2664,'[10]Estructuras de Madera'!$C$1:$AB$65536,23,0)</f>
        <v>2812.6030755753522</v>
      </c>
      <c r="H2664" s="148"/>
      <c r="I2664" s="144"/>
      <c r="J2664" s="111">
        <f>VLOOKUP(C2664,'[10]Estructuras de Madera'!$C$1:$AB$65536,26,0)</f>
        <v>3549.4431474758599</v>
      </c>
      <c r="L2664" s="113"/>
      <c r="M2664" s="118"/>
      <c r="N2664" s="118"/>
      <c r="O2664" s="113"/>
      <c r="P2664" s="118"/>
      <c r="Q2664" s="118"/>
      <c r="R2664" s="118"/>
    </row>
    <row r="2665" spans="1:18" ht="22.5" x14ac:dyDescent="0.2">
      <c r="A2665" s="114"/>
      <c r="B2665" s="139">
        <f t="shared" si="51"/>
        <v>65</v>
      </c>
      <c r="C2665" s="112" t="s">
        <v>7712</v>
      </c>
      <c r="D2665" s="158" t="str">
        <f t="shared" si="52"/>
        <v>Estructura de  Suspensión- Angulo menor  compuesto por 1 postes de madera tratada 85' Clase 3</v>
      </c>
      <c r="E2665" s="139" t="s">
        <v>5072</v>
      </c>
      <c r="F2665" s="139">
        <v>0</v>
      </c>
      <c r="G2665" s="142">
        <f>VLOOKUP(C2665,'[10]Estructuras de Madera'!$C$1:$AB$65536,23,0)</f>
        <v>1287.756514876349</v>
      </c>
      <c r="H2665" s="148"/>
      <c r="I2665" s="144"/>
      <c r="J2665" s="111">
        <f>VLOOKUP(C2665,'[10]Estructuras de Madera'!$C$1:$AB$65536,26,0)</f>
        <v>1614.9090167139466</v>
      </c>
      <c r="L2665" s="113"/>
      <c r="M2665" s="118"/>
      <c r="N2665" s="118"/>
      <c r="O2665" s="113"/>
      <c r="P2665" s="118"/>
      <c r="Q2665" s="118"/>
      <c r="R2665" s="118"/>
    </row>
    <row r="2666" spans="1:18" ht="22.5" x14ac:dyDescent="0.2">
      <c r="A2666" s="114"/>
      <c r="B2666" s="139">
        <f t="shared" si="51"/>
        <v>66</v>
      </c>
      <c r="C2666" s="112" t="s">
        <v>7713</v>
      </c>
      <c r="D2666" s="158" t="str">
        <f>+"Estructura de  Suspensión- Angulo menor  compuesto por "&amp;MID(C2666,5,1)&amp;" postes de madera tratada "&amp;MID(C2666,7,2)&amp;"' Clase "&amp;RIGHT(C2666,IF(LEN(C2666)=11,2,1))</f>
        <v>Estructura de  Suspensión- Angulo menor  compuesto por 1 postes de madera tratada 85' Clase 1</v>
      </c>
      <c r="E2666" s="139" t="s">
        <v>5072</v>
      </c>
      <c r="F2666" s="139">
        <v>0</v>
      </c>
      <c r="G2666" s="142">
        <f>VLOOKUP(C2666,'[10]Estructuras de Madera'!$C$1:$AB$65536,23,0)</f>
        <v>1673.792009678531</v>
      </c>
      <c r="H2666" s="148"/>
      <c r="I2666" s="144"/>
      <c r="J2666" s="111">
        <f>VLOOKUP(C2666,'[10]Estructuras de Madera'!$C$1:$AB$65536,26,0)</f>
        <v>2135.3300180452516</v>
      </c>
      <c r="L2666" s="113"/>
      <c r="M2666" s="118"/>
      <c r="N2666" s="118"/>
      <c r="O2666" s="113"/>
      <c r="P2666" s="118"/>
      <c r="Q2666" s="118"/>
      <c r="R2666" s="118"/>
    </row>
    <row r="2667" spans="1:18" ht="22.5" x14ac:dyDescent="0.2">
      <c r="A2667" s="114"/>
      <c r="B2667" s="139">
        <f t="shared" ref="B2667:B2719" si="53">+B2666+1</f>
        <v>67</v>
      </c>
      <c r="C2667" s="112" t="s">
        <v>7714</v>
      </c>
      <c r="D2667" s="158" t="str">
        <f>+"Estructura de  Suspensión- Angulo menor  compuesto por "&amp;MID(C2667,5,1)&amp;" postes de madera tratada "&amp;MID(C2667,7,2)&amp;"' Clase "&amp;RIGHT(C2667,IF(LEN(C2667)=11,2,1))</f>
        <v>Estructura de  Suspensión- Angulo menor  compuesto por 1 postes de madera tratada 85' Clase 4</v>
      </c>
      <c r="E2667" s="139" t="s">
        <v>5072</v>
      </c>
      <c r="F2667" s="139">
        <v>0</v>
      </c>
      <c r="G2667" s="142">
        <f>VLOOKUP(C2667,'[10]Estructuras de Madera'!$C$1:$AB$65536,23,0)</f>
        <v>1136.4158341108355</v>
      </c>
      <c r="H2667" s="148"/>
      <c r="I2667" s="144"/>
      <c r="J2667" s="111">
        <f>VLOOKUP(C2667,'[10]Estructuras de Madera'!$C$1:$AB$65536,26,0)</f>
        <v>1410.8840768142891</v>
      </c>
      <c r="L2667" s="113"/>
      <c r="M2667" s="118"/>
      <c r="N2667" s="118"/>
      <c r="O2667" s="113"/>
      <c r="P2667" s="118"/>
      <c r="Q2667" s="118"/>
      <c r="R2667" s="118"/>
    </row>
    <row r="2668" spans="1:18" ht="22.5" x14ac:dyDescent="0.2">
      <c r="A2668" s="114"/>
      <c r="B2668" s="139">
        <f t="shared" si="53"/>
        <v>68</v>
      </c>
      <c r="C2668" s="112" t="s">
        <v>7715</v>
      </c>
      <c r="D2668" s="158" t="str">
        <f>+"Estructura de  Suspensión- Angulo menor  compuesto por "&amp;MID(C2668,5,1)&amp;" postes de madera tratada "&amp;MID(C2668,7,2)&amp;"' Clase "&amp;RIGHT(C2668,IF(LEN(C2668)=11,2,1))</f>
        <v>Estructura de  Suspensión- Angulo menor  compuesto por 1 postes de madera tratada 85' Clase 2</v>
      </c>
      <c r="E2668" s="139" t="s">
        <v>5072</v>
      </c>
      <c r="F2668" s="139">
        <v>0</v>
      </c>
      <c r="G2668" s="142">
        <f>VLOOKUP(C2668,'[10]Estructuras de Madera'!$C$1:$AB$65536,23,0)</f>
        <v>1473.7078923068234</v>
      </c>
      <c r="H2668" s="148"/>
      <c r="I2668" s="144"/>
      <c r="J2668" s="111">
        <f>VLOOKUP(C2668,'[10]Estructuras de Madera'!$C$1:$AB$65536,26,0)</f>
        <v>1865.593224110193</v>
      </c>
      <c r="L2668" s="113"/>
      <c r="M2668" s="118"/>
      <c r="N2668" s="118"/>
      <c r="O2668" s="113"/>
      <c r="P2668" s="118"/>
      <c r="Q2668" s="118"/>
      <c r="R2668" s="118"/>
    </row>
    <row r="2669" spans="1:18" ht="22.5" x14ac:dyDescent="0.2">
      <c r="A2669" s="114"/>
      <c r="B2669" s="139">
        <f t="shared" si="53"/>
        <v>69</v>
      </c>
      <c r="C2669" s="112" t="s">
        <v>7716</v>
      </c>
      <c r="D2669" s="158" t="str">
        <f t="shared" si="52"/>
        <v>Estructura de  Suspensión- Angulo menor  compuesto por 1 postes de madera tratada 75' Clase 2</v>
      </c>
      <c r="E2669" s="139" t="s">
        <v>5072</v>
      </c>
      <c r="F2669" s="139">
        <v>0</v>
      </c>
      <c r="G2669" s="142">
        <f>VLOOKUP(C2669,'[10]Estructuras de Madera'!$C$1:$AB$65536,23,0)</f>
        <v>1235.8822294823649</v>
      </c>
      <c r="H2669" s="148"/>
      <c r="I2669" s="144"/>
      <c r="J2669" s="111">
        <f>VLOOKUP(C2669,'[10]Estructuras de Madera'!$C$1:$AB$65536,26,0)</f>
        <v>1544.9764122991194</v>
      </c>
      <c r="L2669" s="113"/>
      <c r="M2669" s="118"/>
      <c r="N2669" s="118"/>
      <c r="O2669" s="113"/>
      <c r="P2669" s="118"/>
      <c r="Q2669" s="118"/>
      <c r="R2669" s="118"/>
    </row>
    <row r="2670" spans="1:18" ht="22.5" x14ac:dyDescent="0.2">
      <c r="A2670" s="114"/>
      <c r="B2670" s="139">
        <f t="shared" si="53"/>
        <v>70</v>
      </c>
      <c r="C2670" s="112" t="s">
        <v>7711</v>
      </c>
      <c r="D2670" s="158" t="str">
        <f t="shared" si="52"/>
        <v>Estructura de  Suspensión- Angulo menor  compuesto por 1 postes de madera tratada 75' Clase 1</v>
      </c>
      <c r="E2670" s="139" t="s">
        <v>5072</v>
      </c>
      <c r="F2670" s="139">
        <v>0</v>
      </c>
      <c r="G2670" s="142">
        <f>VLOOKUP(C2670,'[10]Estructuras de Madera'!$C$1:$AB$65536,23,0)</f>
        <v>2812.6030755753522</v>
      </c>
      <c r="H2670" s="148"/>
      <c r="I2670" s="144"/>
      <c r="J2670" s="111">
        <f>VLOOKUP(C2670,'[10]Estructuras de Madera'!$C$1:$AB$65536,26,0)</f>
        <v>3549.4431474758599</v>
      </c>
      <c r="L2670" s="113"/>
      <c r="M2670" s="118"/>
      <c r="N2670" s="118"/>
      <c r="O2670" s="113"/>
      <c r="P2670" s="118"/>
      <c r="Q2670" s="118"/>
      <c r="R2670" s="118"/>
    </row>
    <row r="2671" spans="1:18" ht="22.5" x14ac:dyDescent="0.2">
      <c r="A2671" s="114"/>
      <c r="B2671" s="139">
        <f t="shared" si="53"/>
        <v>71</v>
      </c>
      <c r="C2671" s="112" t="s">
        <v>7717</v>
      </c>
      <c r="D2671" s="158" t="str">
        <f>+"Estructura de  Suspensión- Angulo menor  compuesto por "&amp;MID(C2671,5,1)&amp;" postes de madera tratada "&amp;MID(C2671,7,2)&amp;"' Clase "&amp;RIGHT(C2671,IF(LEN(C2671)=11,2,1))</f>
        <v>Estructura de  Suspensión- Angulo menor  compuesto por 1 postes de madera tratada 80' Clase 4</v>
      </c>
      <c r="E2671" s="139" t="s">
        <v>5072</v>
      </c>
      <c r="F2671" s="139">
        <v>0</v>
      </c>
      <c r="G2671" s="142">
        <f>VLOOKUP(C2671,'[10]Estructuras de Madera'!$C$1:$AB$65536,23,0)</f>
        <v>1043.244746084767</v>
      </c>
      <c r="H2671" s="148"/>
      <c r="I2671" s="144"/>
      <c r="J2671" s="111">
        <f>VLOOKUP(C2671,'[10]Estructuras de Madera'!$C$1:$AB$65536,26,0)</f>
        <v>1285.2785519894262</v>
      </c>
      <c r="L2671" s="113"/>
      <c r="M2671" s="118"/>
      <c r="N2671" s="118"/>
      <c r="O2671" s="113"/>
      <c r="P2671" s="118"/>
      <c r="Q2671" s="118"/>
      <c r="R2671" s="118"/>
    </row>
    <row r="2672" spans="1:18" ht="22.5" x14ac:dyDescent="0.2">
      <c r="A2672" s="114"/>
      <c r="B2672" s="139">
        <f t="shared" si="53"/>
        <v>72</v>
      </c>
      <c r="C2672" s="112" t="s">
        <v>7718</v>
      </c>
      <c r="D2672" s="158" t="str">
        <f t="shared" si="52"/>
        <v>Estructura de  Suspensión- Angulo menor  compuesto por 1 postes de madera tratada 75' Clase 4</v>
      </c>
      <c r="E2672" s="139" t="s">
        <v>5072</v>
      </c>
      <c r="F2672" s="139">
        <v>0</v>
      </c>
      <c r="G2672" s="142">
        <f>VLOOKUP(C2672,'[10]Estructuras de Madera'!$C$1:$AB$65536,23,0)</f>
        <v>950.89810136662175</v>
      </c>
      <c r="H2672" s="148"/>
      <c r="I2672" s="144"/>
      <c r="J2672" s="111">
        <f>VLOOKUP(C2672,'[10]Estructuras de Madera'!$C$1:$AB$65536,26,0)</f>
        <v>1160.7844731782777</v>
      </c>
      <c r="L2672" s="113"/>
      <c r="M2672" s="118"/>
      <c r="N2672" s="118"/>
      <c r="O2672" s="113"/>
      <c r="P2672" s="118"/>
      <c r="Q2672" s="118"/>
      <c r="R2672" s="118"/>
    </row>
    <row r="2673" spans="1:18" ht="22.5" x14ac:dyDescent="0.2">
      <c r="A2673" s="114"/>
      <c r="B2673" s="139">
        <f t="shared" si="53"/>
        <v>73</v>
      </c>
      <c r="C2673" s="112" t="s">
        <v>7719</v>
      </c>
      <c r="D2673" s="158" t="str">
        <f>+"Estructura de  Suspensión- Angulo menor  compuesto por "&amp;MID(C2673,5,1)&amp;" postes de madera tratada "&amp;MID(C2673,7,2)&amp;"' Clase "&amp;RIGHT(C2673,IF(LEN(C2673)=11,2,1))</f>
        <v>Estructura de  Suspensión- Angulo menor  compuesto por 2 postes de madera tratada 90' Clase 2</v>
      </c>
      <c r="E2673" s="139" t="s">
        <v>5072</v>
      </c>
      <c r="F2673" s="139">
        <v>0</v>
      </c>
      <c r="G2673" s="142">
        <f>VLOOKUP(C2673,'[10]Estructuras de Madera'!$C$1:$AB$65536,23,0)</f>
        <v>3659.0920404311523</v>
      </c>
      <c r="H2673" s="148"/>
      <c r="I2673" s="144"/>
      <c r="J2673" s="111">
        <f>VLOOKUP(C2673,'[10]Estructuras de Madera'!$C$1:$AB$65536,26,0)</f>
        <v>4805.9149681613317</v>
      </c>
      <c r="L2673" s="113"/>
      <c r="M2673" s="118"/>
      <c r="N2673" s="118"/>
      <c r="O2673" s="113"/>
      <c r="P2673" s="118"/>
      <c r="Q2673" s="118"/>
      <c r="R2673" s="118"/>
    </row>
    <row r="2674" spans="1:18" ht="22.5" x14ac:dyDescent="0.2">
      <c r="A2674" s="114"/>
      <c r="B2674" s="139">
        <f t="shared" si="53"/>
        <v>74</v>
      </c>
      <c r="C2674" s="112" t="s">
        <v>7720</v>
      </c>
      <c r="D2674" s="158" t="str">
        <f>+"Estructura de  Suspensión- Angulo menor  compuesto por "&amp;MID(C2674,5,1)&amp;" postes de madera tratada "&amp;MID(C2674,7,2)&amp;"' Clase "&amp;RIGHT(C2674,IF(LEN(C2674)=11,2,1))</f>
        <v>Estructura de  Suspensión- Angulo menor  compuesto por 2 postes de madera tratada 90' Clase 1</v>
      </c>
      <c r="E2674" s="139" t="s">
        <v>5072</v>
      </c>
      <c r="F2674" s="139">
        <v>0</v>
      </c>
      <c r="G2674" s="142">
        <f>VLOOKUP(C2674,'[10]Estructuras de Madera'!$C$1:$AB$65536,23,0)</f>
        <v>4044.2266539296661</v>
      </c>
      <c r="H2674" s="148"/>
      <c r="I2674" s="144"/>
      <c r="J2674" s="111">
        <f>VLOOKUP(C2674,'[10]Estructuras de Madera'!$C$1:$AB$65536,26,0)</f>
        <v>5325.1214761197507</v>
      </c>
      <c r="L2674" s="113"/>
      <c r="M2674" s="118"/>
      <c r="N2674" s="118"/>
      <c r="O2674" s="113"/>
      <c r="P2674" s="118"/>
      <c r="Q2674" s="118"/>
      <c r="R2674" s="118"/>
    </row>
    <row r="2675" spans="1:18" ht="22.5" x14ac:dyDescent="0.2">
      <c r="A2675" s="114"/>
      <c r="B2675" s="139">
        <f t="shared" si="53"/>
        <v>75</v>
      </c>
      <c r="C2675" s="161" t="s">
        <v>7721</v>
      </c>
      <c r="D2675" s="158" t="str">
        <f>+"Estructura de  Suspensión- Angulo menor  compuesto por "&amp;MID(C2675,5,1)&amp;" postes de madera tratada "&amp;MID(C2675,7,2)&amp;"' Clase "&amp;RIGHT(C2675,IF(LEN(C2675)=11,2,1))</f>
        <v>Estructura de  Suspensión- Angulo menor  compuesto por 2 postes de madera tratada 85' Clase 3</v>
      </c>
      <c r="E2675" s="139" t="s">
        <v>5072</v>
      </c>
      <c r="F2675" s="139">
        <v>0</v>
      </c>
      <c r="G2675" s="142">
        <f>VLOOKUP(C2675,'[10]Estructuras de Madera'!$C$1:$AB$65536,23,0)</f>
        <v>3007.6689299050117</v>
      </c>
      <c r="H2675" s="148"/>
      <c r="I2675" s="144"/>
      <c r="J2675" s="111">
        <f>VLOOKUP(C2675,'[10]Estructuras de Madera'!$C$1:$AB$65536,26,0)</f>
        <v>3927.7204186054933</v>
      </c>
      <c r="L2675" s="113"/>
      <c r="M2675" s="118"/>
      <c r="N2675" s="118"/>
      <c r="O2675" s="113"/>
      <c r="P2675" s="118"/>
      <c r="Q2675" s="118"/>
      <c r="R2675" s="118"/>
    </row>
    <row r="2676" spans="1:18" ht="22.5" x14ac:dyDescent="0.2">
      <c r="A2676" s="114"/>
      <c r="B2676" s="139">
        <f t="shared" si="53"/>
        <v>76</v>
      </c>
      <c r="C2676" s="161" t="s">
        <v>7722</v>
      </c>
      <c r="D2676" s="158" t="str">
        <f>+"Estructura de  Suspensión- Angulo menor  compuesto por "&amp;MID(C2676,5,1)&amp;" postes de madera tratada "&amp;MID(C2676,7,2)&amp;"' Clase "&amp;RIGHT(C2676,IF(LEN(C2676)=11,2,1))</f>
        <v>Estructura de  Suspensión- Angulo menor  compuesto por 2 postes de madera tratada 80' Clase 3</v>
      </c>
      <c r="E2676" s="139" t="s">
        <v>5072</v>
      </c>
      <c r="F2676" s="139">
        <v>0</v>
      </c>
      <c r="G2676" s="142">
        <f>VLOOKUP(C2676,'[10]Estructuras de Madera'!$C$1:$AB$65536,23,0)</f>
        <v>2807.3313730618383</v>
      </c>
      <c r="H2676" s="148"/>
      <c r="I2676" s="144"/>
      <c r="J2676" s="111">
        <f>VLOOKUP(C2676,'[10]Estructuras de Madera'!$C$1:$AB$65536,26,0)</f>
        <v>3657.6419586182383</v>
      </c>
      <c r="L2676" s="113"/>
      <c r="M2676" s="118"/>
      <c r="N2676" s="118"/>
      <c r="O2676" s="113"/>
      <c r="P2676" s="118"/>
      <c r="Q2676" s="118"/>
      <c r="R2676" s="118"/>
    </row>
    <row r="2677" spans="1:18" ht="22.5" x14ac:dyDescent="0.2">
      <c r="A2677" s="114"/>
      <c r="B2677" s="139">
        <f t="shared" si="53"/>
        <v>77</v>
      </c>
      <c r="C2677" s="112" t="s">
        <v>7723</v>
      </c>
      <c r="D2677" s="158" t="str">
        <f t="shared" si="52"/>
        <v>Estructura de  Suspensión- Angulo menor  compuesto por 2 postes de madera tratada 85' Clase 2</v>
      </c>
      <c r="E2677" s="139" t="s">
        <v>5072</v>
      </c>
      <c r="F2677" s="139">
        <v>0</v>
      </c>
      <c r="G2677" s="142">
        <f>VLOOKUP(C2677,'[10]Estructuras de Madera'!$C$1:$AB$65536,23,0)</f>
        <v>3379.5716847659601</v>
      </c>
      <c r="H2677" s="148"/>
      <c r="I2677" s="144"/>
      <c r="J2677" s="111">
        <f>VLOOKUP(C2677,'[10]Estructuras de Madera'!$C$1:$AB$65536,26,0)</f>
        <v>4429.0888333979856</v>
      </c>
      <c r="L2677" s="113"/>
      <c r="M2677" s="118"/>
      <c r="N2677" s="118"/>
      <c r="O2677" s="113"/>
      <c r="P2677" s="118"/>
      <c r="Q2677" s="118"/>
      <c r="R2677" s="118"/>
    </row>
    <row r="2678" spans="1:18" ht="22.5" x14ac:dyDescent="0.2">
      <c r="A2678" s="114"/>
      <c r="B2678" s="139">
        <f t="shared" si="53"/>
        <v>78</v>
      </c>
      <c r="C2678" s="112" t="s">
        <v>7724</v>
      </c>
      <c r="D2678" s="158" t="str">
        <f t="shared" si="52"/>
        <v>Estructura de  Suspensión- Angulo menor  compuesto por 2 postes de madera tratada 75' Clase 2</v>
      </c>
      <c r="E2678" s="139" t="s">
        <v>5072</v>
      </c>
      <c r="F2678" s="139">
        <v>0</v>
      </c>
      <c r="G2678" s="142">
        <f>VLOOKUP(C2678,'[10]Estructuras de Madera'!$C$1:$AB$65536,23,0)</f>
        <v>3410.8162592693566</v>
      </c>
      <c r="H2678" s="148"/>
      <c r="I2678" s="144"/>
      <c r="J2678" s="111">
        <f>VLOOKUP(C2678,'[10]Estructuras de Madera'!$C$1:$AB$65536,26,0)</f>
        <v>3787.8552097758388</v>
      </c>
      <c r="L2678" s="113"/>
      <c r="M2678" s="118"/>
      <c r="N2678" s="118"/>
      <c r="O2678" s="113"/>
      <c r="P2678" s="118"/>
      <c r="Q2678" s="118"/>
      <c r="R2678" s="118"/>
    </row>
    <row r="2679" spans="1:18" ht="22.5" x14ac:dyDescent="0.2">
      <c r="A2679" s="114"/>
      <c r="B2679" s="139">
        <f t="shared" si="53"/>
        <v>79</v>
      </c>
      <c r="C2679" s="112" t="s">
        <v>7725</v>
      </c>
      <c r="D2679" s="158" t="str">
        <f>+"Estructura de  Suspension Angular (&gt;3°-50°) compuesto por "&amp;MID(C2679,5,1)&amp;" postes de madera tratada "&amp;MID(C2679,7,2)&amp;"' Clase "&amp;RIGHT(C2679,IF(LEN(C2679)=11,2,1))</f>
        <v>Estructura de  Suspension Angular (&gt;3°-50°) compuesto por 2 postes de madera tratada 75' Clase 1</v>
      </c>
      <c r="E2679" s="139" t="s">
        <v>5072</v>
      </c>
      <c r="F2679" s="139">
        <v>0</v>
      </c>
      <c r="G2679" s="142">
        <f>VLOOKUP(C2679,'[10]Estructuras de Madera'!$C$1:$AB$65536,23,0)</f>
        <v>3751.6548758799795</v>
      </c>
      <c r="H2679" s="148"/>
      <c r="I2679" s="144"/>
      <c r="J2679" s="111">
        <f>VLOOKUP(C2679,'[10]Estructuras de Madera'!$C$1:$AB$65536,26,0)</f>
        <v>4247.3455326534595</v>
      </c>
      <c r="L2679" s="113"/>
      <c r="M2679" s="118"/>
      <c r="N2679" s="118"/>
      <c r="O2679" s="113"/>
      <c r="P2679" s="118"/>
      <c r="Q2679" s="118"/>
      <c r="R2679" s="118"/>
    </row>
    <row r="2680" spans="1:18" ht="22.5" x14ac:dyDescent="0.2">
      <c r="A2680" s="114"/>
      <c r="B2680" s="139">
        <f t="shared" si="53"/>
        <v>80</v>
      </c>
      <c r="C2680" s="112" t="s">
        <v>7726</v>
      </c>
      <c r="D2680" s="158" t="str">
        <f>+"Estructura de  Suspension Angular (&gt;3°-50°) compuesto por "&amp;MID(C2680,5,1)&amp;" postes de madera tratada "&amp;MID(C2680,7,2)&amp;"' Clase "&amp;RIGHT(C2680,IF(LEN(C2680)=11,2,1))</f>
        <v>Estructura de  Suspension Angular (&gt;3°-50°) compuesto por 2 postes de madera tratada 75' Clase 3</v>
      </c>
      <c r="E2680" s="139" t="s">
        <v>5072</v>
      </c>
      <c r="F2680" s="139">
        <v>0</v>
      </c>
      <c r="G2680" s="142">
        <f>VLOOKUP(C2680,'[10]Estructuras de Madera'!$C$1:$AB$65536,23,0)</f>
        <v>2616.0639162163379</v>
      </c>
      <c r="H2680" s="148"/>
      <c r="I2680" s="144"/>
      <c r="J2680" s="111">
        <f>VLOOKUP(C2680,'[10]Estructuras de Madera'!$C$1:$AB$65536,26,0)</f>
        <v>3399.7910543519479</v>
      </c>
      <c r="L2680" s="113"/>
      <c r="M2680" s="118"/>
      <c r="N2680" s="118"/>
      <c r="O2680" s="113"/>
      <c r="P2680" s="118"/>
      <c r="Q2680" s="118"/>
      <c r="R2680" s="118"/>
    </row>
    <row r="2681" spans="1:18" ht="22.5" x14ac:dyDescent="0.2">
      <c r="A2681" s="114"/>
      <c r="B2681" s="139">
        <f t="shared" si="53"/>
        <v>81</v>
      </c>
      <c r="C2681" s="114" t="s">
        <v>7727</v>
      </c>
      <c r="D2681" s="158" t="str">
        <f t="shared" ref="D2681:D2702" si="54">+"Estructura de  Suspension Angular (&gt;3°-50°) compuesto por "&amp;MID(C2681,5,1)&amp;" postes de madera tratada "&amp;MID(C2681,7,2)&amp;"' Clase "&amp;RIGHT(C2681,IF(LEN(C2681)=11,2,1))</f>
        <v>Estructura de  Suspension Angular (&gt;3°-50°) compuesto por 1 postes de madera tratada 85' Clase 3</v>
      </c>
      <c r="E2681" s="139" t="s">
        <v>5072</v>
      </c>
      <c r="F2681" s="139">
        <v>0</v>
      </c>
      <c r="G2681" s="142">
        <f>VLOOKUP(C2681,'[10]Estructuras de Madera'!$C$1:$AB$65536,23,0)</f>
        <v>1663.1222899144273</v>
      </c>
      <c r="H2681" s="148"/>
      <c r="I2681" s="144"/>
      <c r="J2681" s="111">
        <f>VLOOKUP(C2681,'[10]Estructuras de Madera'!$C$1:$AB$65536,26,0)</f>
        <v>1905.9045479993465</v>
      </c>
      <c r="L2681" s="113"/>
      <c r="M2681" s="118"/>
      <c r="N2681" s="118"/>
      <c r="O2681" s="113"/>
      <c r="P2681" s="118"/>
      <c r="Q2681" s="118"/>
      <c r="R2681" s="118"/>
    </row>
    <row r="2682" spans="1:18" ht="22.5" x14ac:dyDescent="0.2">
      <c r="A2682" s="114"/>
      <c r="B2682" s="139">
        <f t="shared" si="53"/>
        <v>82</v>
      </c>
      <c r="C2682" s="112" t="s">
        <v>7728</v>
      </c>
      <c r="D2682" s="158" t="str">
        <f>+"Estructura de  Suspension Angular (&gt;3°-50°) compuesto por "&amp;MID(C2682,5,1)&amp;" postes de madera tratada "&amp;MID(C2682,7,2)&amp;"' Clase "&amp;RIGHT(C2682,IF(LEN(C2682)=11,2,1))</f>
        <v>Estructura de  Suspension Angular (&gt;3°-50°) compuesto por 1 postes de madera tratada 85' Clase 1</v>
      </c>
      <c r="E2682" s="139" t="s">
        <v>5072</v>
      </c>
      <c r="F2682" s="139">
        <v>0</v>
      </c>
      <c r="G2682" s="142">
        <f>VLOOKUP(C2682,'[10]Estructuras de Madera'!$C$1:$AB$65536,23,0)</f>
        <v>2049.1577847166095</v>
      </c>
      <c r="H2682" s="148"/>
      <c r="I2682" s="144"/>
      <c r="J2682" s="111">
        <f>VLOOKUP(C2682,'[10]Estructuras de Madera'!$C$1:$AB$65536,26,0)</f>
        <v>2426.3255493306515</v>
      </c>
      <c r="L2682" s="113"/>
      <c r="M2682" s="118"/>
      <c r="N2682" s="118"/>
      <c r="O2682" s="113"/>
      <c r="P2682" s="118"/>
      <c r="Q2682" s="118"/>
      <c r="R2682" s="118"/>
    </row>
    <row r="2683" spans="1:18" ht="22.5" x14ac:dyDescent="0.2">
      <c r="A2683" s="114"/>
      <c r="B2683" s="139">
        <f t="shared" si="53"/>
        <v>83</v>
      </c>
      <c r="C2683" s="112" t="s">
        <v>7729</v>
      </c>
      <c r="D2683" s="158" t="str">
        <f>+"Estructura de  Suspension Angular (&gt;3°-50°) compuesto por "&amp;MID(C2683,5,1)&amp;" postes de madera tratada "&amp;MID(C2683,7,2)&amp;"' Clase "&amp;RIGHT(C2683,IF(LEN(C2683)=11,2,1))</f>
        <v>Estructura de  Suspension Angular (&gt;3°-50°) compuesto por 1 postes de madera tratada 85' Clase 4</v>
      </c>
      <c r="E2683" s="139" t="s">
        <v>5072</v>
      </c>
      <c r="F2683" s="139">
        <v>0</v>
      </c>
      <c r="G2683" s="142">
        <f>VLOOKUP(C2683,'[10]Estructuras de Madera'!$C$1:$AB$65536,23,0)</f>
        <v>1511.781609148914</v>
      </c>
      <c r="H2683" s="148"/>
      <c r="I2683" s="144"/>
      <c r="J2683" s="111">
        <f>VLOOKUP(C2683,'[10]Estructuras de Madera'!$C$1:$AB$65536,26,0)</f>
        <v>1701.879608099689</v>
      </c>
      <c r="L2683" s="113"/>
      <c r="M2683" s="118"/>
      <c r="N2683" s="118"/>
      <c r="O2683" s="113"/>
      <c r="P2683" s="118"/>
      <c r="Q2683" s="118"/>
      <c r="R2683" s="118"/>
    </row>
    <row r="2684" spans="1:18" ht="22.5" x14ac:dyDescent="0.2">
      <c r="A2684" s="114"/>
      <c r="B2684" s="139">
        <f t="shared" si="53"/>
        <v>84</v>
      </c>
      <c r="C2684" s="112" t="s">
        <v>7730</v>
      </c>
      <c r="D2684" s="158" t="str">
        <f>+"Estructura de  Suspension Angular (&gt;3°-50°) compuesto por "&amp;MID(C2684,5,1)&amp;" postes de madera tratada "&amp;MID(C2684,7,2)&amp;"' Clase "&amp;RIGHT(C2684,IF(LEN(C2684)=11,2,1))</f>
        <v>Estructura de  Suspension Angular (&gt;3°-50°) compuesto por 1 postes de madera tratada 85' Clase 2</v>
      </c>
      <c r="E2684" s="139" t="s">
        <v>5072</v>
      </c>
      <c r="F2684" s="139">
        <v>0</v>
      </c>
      <c r="G2684" s="142">
        <f>VLOOKUP(C2684,'[10]Estructuras de Madera'!$C$1:$AB$65536,23,0)</f>
        <v>1849.0736673449019</v>
      </c>
      <c r="H2684" s="148"/>
      <c r="I2684" s="144"/>
      <c r="J2684" s="111">
        <f>VLOOKUP(C2684,'[10]Estructuras de Madera'!$C$1:$AB$65536,26,0)</f>
        <v>2156.5887553955931</v>
      </c>
      <c r="L2684" s="113"/>
      <c r="M2684" s="118"/>
      <c r="N2684" s="118"/>
      <c r="O2684" s="113"/>
      <c r="P2684" s="118"/>
      <c r="Q2684" s="118"/>
      <c r="R2684" s="118"/>
    </row>
    <row r="2685" spans="1:18" ht="22.5" x14ac:dyDescent="0.2">
      <c r="A2685" s="114"/>
      <c r="B2685" s="139">
        <f t="shared" si="53"/>
        <v>85</v>
      </c>
      <c r="C2685" s="112" t="s">
        <v>7731</v>
      </c>
      <c r="D2685" s="158" t="str">
        <f t="shared" si="54"/>
        <v>Estructura de  Suspension Angular (&gt;3°-50°) compuesto por 1 postes de madera tratada 75' Clase 2</v>
      </c>
      <c r="E2685" s="139" t="s">
        <v>5072</v>
      </c>
      <c r="F2685" s="139">
        <v>0</v>
      </c>
      <c r="G2685" s="142">
        <f>VLOOKUP(C2685,'[10]Estructuras de Madera'!$C$1:$AB$65536,23,0)</f>
        <v>1611.2480045204434</v>
      </c>
      <c r="H2685" s="148"/>
      <c r="I2685" s="144"/>
      <c r="J2685" s="111">
        <f>VLOOKUP(C2685,'[10]Estructuras de Madera'!$C$1:$AB$65536,26,0)</f>
        <v>1835.9719435845195</v>
      </c>
      <c r="L2685" s="113"/>
      <c r="M2685" s="118"/>
      <c r="N2685" s="118"/>
      <c r="O2685" s="113"/>
      <c r="P2685" s="118"/>
      <c r="Q2685" s="118"/>
      <c r="R2685" s="118"/>
    </row>
    <row r="2686" spans="1:18" ht="22.5" x14ac:dyDescent="0.2">
      <c r="A2686" s="114"/>
      <c r="B2686" s="139">
        <f t="shared" si="53"/>
        <v>86</v>
      </c>
      <c r="C2686" s="114" t="s">
        <v>7732</v>
      </c>
      <c r="D2686" s="158" t="str">
        <f t="shared" si="54"/>
        <v>Estructura de  Suspension Angular (&gt;3°-50°) compuesto por 1 postes de madera tratada 75' Clase 1</v>
      </c>
      <c r="E2686" s="139" t="s">
        <v>5072</v>
      </c>
      <c r="F2686" s="139">
        <v>0</v>
      </c>
      <c r="G2686" s="142">
        <f>VLOOKUP(C2686,'[10]Estructuras de Madera'!$C$1:$AB$65536,23,0)</f>
        <v>1950.5674379399898</v>
      </c>
      <c r="H2686" s="148"/>
      <c r="I2686" s="144"/>
      <c r="J2686" s="111">
        <f>VLOOKUP(C2686,'[10]Estructuras de Madera'!$C$1:$AB$65536,26,0)</f>
        <v>2502.6239589155298</v>
      </c>
      <c r="L2686" s="113"/>
      <c r="M2686" s="118"/>
      <c r="N2686" s="118"/>
      <c r="O2686" s="113"/>
      <c r="P2686" s="118"/>
      <c r="Q2686" s="118"/>
      <c r="R2686" s="118"/>
    </row>
    <row r="2687" spans="1:18" ht="22.5" x14ac:dyDescent="0.2">
      <c r="A2687" s="114"/>
      <c r="B2687" s="139">
        <f t="shared" si="53"/>
        <v>87</v>
      </c>
      <c r="C2687" s="112" t="s">
        <v>7733</v>
      </c>
      <c r="D2687" s="158" t="str">
        <f>+"Estructura de  Suspension Angular (&gt;3°-50°) compuesto por "&amp;MID(C2687,5,1)&amp;" postes de madera tratada "&amp;MID(C2687,7,2)&amp;"' Clase "&amp;RIGHT(C2687,IF(LEN(C2687)=11,2,1))</f>
        <v>Estructura de  Suspension Angular (&gt;3°-50°) compuesto por 1 postes de madera tratada 75' Clase 4</v>
      </c>
      <c r="E2687" s="139" t="s">
        <v>5072</v>
      </c>
      <c r="F2687" s="139">
        <v>0</v>
      </c>
      <c r="G2687" s="142">
        <f>VLOOKUP(C2687,'[10]Estructuras de Madera'!$C$1:$AB$65536,23,0)</f>
        <v>1108.5179764047002</v>
      </c>
      <c r="H2687" s="148"/>
      <c r="I2687" s="144"/>
      <c r="J2687" s="111">
        <f>VLOOKUP(C2687,'[10]Estructuras de Madera'!$C$1:$AB$65536,26,0)</f>
        <v>1371.0200369681777</v>
      </c>
      <c r="L2687" s="113"/>
      <c r="M2687" s="118"/>
      <c r="N2687" s="118"/>
      <c r="O2687" s="113"/>
      <c r="P2687" s="118"/>
      <c r="Q2687" s="118"/>
      <c r="R2687" s="118"/>
    </row>
    <row r="2688" spans="1:18" ht="22.5" x14ac:dyDescent="0.2">
      <c r="A2688" s="114"/>
      <c r="B2688" s="139">
        <f t="shared" si="53"/>
        <v>88</v>
      </c>
      <c r="C2688" s="112" t="s">
        <v>7734</v>
      </c>
      <c r="D2688" s="158" t="str">
        <f t="shared" si="54"/>
        <v>Estructura de  Suspension Angular (&gt;3°-50°) compuesto por 1 postes de madera tratada 80' Clase 4</v>
      </c>
      <c r="E2688" s="139" t="s">
        <v>5072</v>
      </c>
      <c r="F2688" s="139">
        <v>0</v>
      </c>
      <c r="G2688" s="142">
        <f>VLOOKUP(C2688,'[10]Estructuras de Madera'!$C$1:$AB$65536,23,0)</f>
        <v>1200.8646211228454</v>
      </c>
      <c r="H2688" s="148"/>
      <c r="I2688" s="144"/>
      <c r="J2688" s="111">
        <f>VLOOKUP(C2688,'[10]Estructuras de Madera'!$C$1:$AB$65536,26,0)</f>
        <v>1495.5141157793262</v>
      </c>
      <c r="L2688" s="113"/>
      <c r="M2688" s="118"/>
      <c r="N2688" s="118"/>
      <c r="O2688" s="113"/>
      <c r="P2688" s="118"/>
      <c r="Q2688" s="118"/>
      <c r="R2688" s="118"/>
    </row>
    <row r="2689" spans="1:18" ht="22.5" x14ac:dyDescent="0.2">
      <c r="A2689" s="114"/>
      <c r="B2689" s="139">
        <f t="shared" si="53"/>
        <v>89</v>
      </c>
      <c r="C2689" s="112" t="s">
        <v>7735</v>
      </c>
      <c r="D2689" s="158" t="str">
        <f t="shared" si="54"/>
        <v>Estructura de  Suspension Angular (&gt;3°-50°) compuesto por 6 postes de madera tratada 90' Clase H1</v>
      </c>
      <c r="E2689" s="139" t="s">
        <v>5072</v>
      </c>
      <c r="F2689" s="139">
        <v>0</v>
      </c>
      <c r="G2689" s="142">
        <f>VLOOKUP(C2689,'[10]Estructuras de Madera'!$C$1:$AB$65536,23,0)</f>
        <v>11756.905448698795</v>
      </c>
      <c r="H2689" s="148"/>
      <c r="I2689" s="144"/>
      <c r="J2689" s="111">
        <f>VLOOKUP(C2689,'[10]Estructuras de Madera'!$C$1:$AB$65536,26,0)</f>
        <v>15607.408956076306</v>
      </c>
      <c r="L2689" s="113"/>
      <c r="M2689" s="118"/>
      <c r="N2689" s="118"/>
      <c r="O2689" s="113"/>
      <c r="P2689" s="118"/>
      <c r="Q2689" s="118"/>
      <c r="R2689" s="118"/>
    </row>
    <row r="2690" spans="1:18" ht="22.5" x14ac:dyDescent="0.2">
      <c r="A2690" s="114"/>
      <c r="B2690" s="139">
        <f t="shared" si="53"/>
        <v>90</v>
      </c>
      <c r="C2690" s="112" t="s">
        <v>7736</v>
      </c>
      <c r="D2690" s="158" t="str">
        <f>+"Estructura de  Suspension Angular (&gt;3°-50°) compuesto por "&amp;MID(C2690,5,1)&amp;" postes de madera tratada "&amp;MID(C2690,7,2)&amp;"' Clase "&amp;RIGHT(C2690,IF(LEN(C2690)=11,2,1))</f>
        <v>Estructura de  Suspension Angular (&gt;3°-50°) compuesto por 6 postes de madera tratada 90' Clase H2</v>
      </c>
      <c r="E2690" s="139" t="s">
        <v>5072</v>
      </c>
      <c r="F2690" s="139">
        <v>0</v>
      </c>
      <c r="G2690" s="142">
        <f>VLOOKUP(C2690,'[10]Estructuras de Madera'!$C$1:$AB$65536,23,0)</f>
        <v>13212.698720361173</v>
      </c>
      <c r="H2690" s="148"/>
      <c r="I2690" s="144"/>
      <c r="J2690" s="111">
        <f>VLOOKUP(C2690,'[10]Estructuras de Madera'!$C$1:$AB$65536,26,0)</f>
        <v>17569.988569534249</v>
      </c>
      <c r="L2690" s="113"/>
      <c r="M2690" s="118"/>
      <c r="N2690" s="118"/>
      <c r="O2690" s="113"/>
      <c r="P2690" s="118"/>
      <c r="Q2690" s="118"/>
      <c r="R2690" s="118"/>
    </row>
    <row r="2691" spans="1:18" ht="22.5" x14ac:dyDescent="0.2">
      <c r="A2691" s="114"/>
      <c r="B2691" s="139">
        <f t="shared" si="53"/>
        <v>91</v>
      </c>
      <c r="C2691" s="112" t="s">
        <v>7737</v>
      </c>
      <c r="D2691" s="158" t="str">
        <f t="shared" si="54"/>
        <v>Estructura de  Suspension Angular (&gt;3°-50°) compuesto por 6 postes de madera tratada 90' Clase 1</v>
      </c>
      <c r="E2691" s="139" t="s">
        <v>5072</v>
      </c>
      <c r="F2691" s="139">
        <v>0</v>
      </c>
      <c r="G2691" s="142">
        <f>VLOOKUP(C2691,'[10]Estructuras de Madera'!$C$1:$AB$65536,23,0)</f>
        <v>10853.045594665391</v>
      </c>
      <c r="H2691" s="148"/>
      <c r="I2691" s="144"/>
      <c r="J2691" s="111">
        <f>VLOOKUP(C2691,'[10]Estructuras de Madera'!$C$1:$AB$65536,26,0)</f>
        <v>13941.155297826452</v>
      </c>
      <c r="L2691" s="113"/>
      <c r="M2691" s="118"/>
      <c r="N2691" s="118"/>
      <c r="O2691" s="113"/>
      <c r="P2691" s="118"/>
      <c r="Q2691" s="118"/>
      <c r="R2691" s="118"/>
    </row>
    <row r="2692" spans="1:18" ht="22.5" x14ac:dyDescent="0.2">
      <c r="A2692" s="114"/>
      <c r="B2692" s="139">
        <f t="shared" si="53"/>
        <v>92</v>
      </c>
      <c r="C2692" s="112" t="s">
        <v>7738</v>
      </c>
      <c r="D2692" s="158" t="str">
        <f>+"Estructura de  Suspension Angular (&gt;3°-50°) compuesto por "&amp;MID(C2692,5,1)&amp;" postes de madera tratada "&amp;MID(C2692,7,2)&amp;"' Clase "&amp;RIGHT(C2692,IF(LEN(C2692)=11,2,1))</f>
        <v>Estructura de  Suspension Angular (&gt;3°-50°) compuesto por 6 postes de madera tratada 90' Clase 2</v>
      </c>
      <c r="E2692" s="139" t="s">
        <v>5072</v>
      </c>
      <c r="F2692" s="139">
        <v>0</v>
      </c>
      <c r="G2692" s="142">
        <f>VLOOKUP(C2692,'[10]Estructuras de Madera'!$C$1:$AB$65536,23,0)</f>
        <v>9232.3684208365157</v>
      </c>
      <c r="H2692" s="148"/>
      <c r="I2692" s="144"/>
      <c r="J2692" s="111">
        <f>VLOOKUP(C2692,'[10]Estructuras de Madera'!$C$1:$AB$65536,26,0)</f>
        <v>12204.037748951196</v>
      </c>
      <c r="L2692" s="113"/>
      <c r="M2692" s="118"/>
      <c r="N2692" s="118"/>
      <c r="O2692" s="113"/>
      <c r="P2692" s="118"/>
      <c r="Q2692" s="118"/>
      <c r="R2692" s="118"/>
    </row>
    <row r="2693" spans="1:18" ht="22.5" x14ac:dyDescent="0.2">
      <c r="A2693" s="114"/>
      <c r="B2693" s="139">
        <f t="shared" si="53"/>
        <v>93</v>
      </c>
      <c r="C2693" s="161" t="s">
        <v>7739</v>
      </c>
      <c r="D2693" s="158" t="str">
        <f>+"Estructura de  Suspension Angular (&gt;3°-50°) compuesto por "&amp;MID(C2693,5,1)&amp;" postes de madera tratada "&amp;MID(C2693,7,2)&amp;"' Clase "&amp;RIGHT(C2693,IF(LEN(C2693)=11,2,1))</f>
        <v>Estructura de  Suspension Angular (&gt;3°-50°) compuesto por 2 postes de madera tratada 85' Clase 3</v>
      </c>
      <c r="E2693" s="139" t="s">
        <v>5072</v>
      </c>
      <c r="F2693" s="139">
        <v>0</v>
      </c>
      <c r="G2693" s="142">
        <f>VLOOKUP(C2693,'[10]Estructuras de Madera'!$C$1:$AB$65536,23,0)</f>
        <v>3040.7863630860311</v>
      </c>
      <c r="H2693" s="148"/>
      <c r="I2693" s="144"/>
      <c r="J2693" s="111">
        <f>VLOOKUP(C2693,'[10]Estructuras de Madera'!$C$1:$AB$65536,26,0)</f>
        <v>3409.316058427893</v>
      </c>
      <c r="L2693" s="113"/>
      <c r="M2693" s="118"/>
      <c r="N2693" s="118"/>
      <c r="O2693" s="113"/>
      <c r="P2693" s="118"/>
      <c r="Q2693" s="118"/>
      <c r="R2693" s="118"/>
    </row>
    <row r="2694" spans="1:18" ht="22.5" x14ac:dyDescent="0.2">
      <c r="A2694" s="114"/>
      <c r="B2694" s="139">
        <f t="shared" si="53"/>
        <v>94</v>
      </c>
      <c r="C2694" s="161" t="s">
        <v>7740</v>
      </c>
      <c r="D2694" s="158" t="str">
        <f>+"Estructura de  Suspension Angular (&gt;3°-50°) compuesto por "&amp;MID(C2694,5,1)&amp;" postes de madera tratada "&amp;MID(C2694,7,2)&amp;"' Clase "&amp;RIGHT(C2694,IF(LEN(C2694)=11,2,1))</f>
        <v>Estructura de  Suspension Angular (&gt;3°-50°) compuesto por 2 postes de madera tratada 80' Clase 3</v>
      </c>
      <c r="E2694" s="139" t="s">
        <v>5072</v>
      </c>
      <c r="F2694" s="139">
        <v>0</v>
      </c>
      <c r="G2694" s="142">
        <f>VLOOKUP(C2694,'[10]Estructuras de Madera'!$C$1:$AB$65536,23,0)</f>
        <v>2375.1754729095246</v>
      </c>
      <c r="H2694" s="148"/>
      <c r="I2694" s="144"/>
      <c r="J2694" s="111">
        <f>VLOOKUP(C2694,'[10]Estructuras de Madera'!$C$1:$AB$65536,26,0)</f>
        <v>2959.7395734406382</v>
      </c>
      <c r="L2694" s="113"/>
      <c r="M2694" s="118"/>
      <c r="N2694" s="118"/>
      <c r="O2694" s="113"/>
      <c r="P2694" s="118"/>
      <c r="Q2694" s="118"/>
      <c r="R2694" s="118"/>
    </row>
    <row r="2695" spans="1:18" ht="22.5" x14ac:dyDescent="0.2">
      <c r="A2695" s="114"/>
      <c r="B2695" s="139">
        <f t="shared" si="53"/>
        <v>95</v>
      </c>
      <c r="C2695" s="112" t="s">
        <v>7741</v>
      </c>
      <c r="D2695" s="158" t="str">
        <f>+"Estructura de  Suspension Angular (&gt;3°-50°) compuesto por "&amp;MID(C2695,5,1)&amp;" postes de madera tratada "&amp;MID(C2695,7,2)&amp;"' Clase "&amp;RIGHT(C2695,IF(LEN(C2695)=11,2,1))</f>
        <v>Estructura de  Suspension Angular (&gt;3°-50°) compuesto por 3 postes de madera tratada 85' Clase 2</v>
      </c>
      <c r="E2695" s="139" t="s">
        <v>5072</v>
      </c>
      <c r="F2695" s="139">
        <v>0</v>
      </c>
      <c r="G2695" s="142">
        <f>VLOOKUP(C2695,'[10]Estructuras de Madera'!$C$1:$AB$65536,23,0)</f>
        <v>4429.5403435871367</v>
      </c>
      <c r="H2695" s="148"/>
      <c r="I2695" s="144"/>
      <c r="J2695" s="111">
        <f>VLOOKUP(C2695,'[10]Estructuras de Madera'!$C$1:$AB$65536,26,0)</f>
        <v>5626.5286848305796</v>
      </c>
      <c r="L2695" s="113"/>
      <c r="M2695" s="118"/>
      <c r="N2695" s="118"/>
      <c r="O2695" s="113"/>
      <c r="P2695" s="118"/>
      <c r="Q2695" s="118"/>
      <c r="R2695" s="118"/>
    </row>
    <row r="2696" spans="1:18" ht="22.5" x14ac:dyDescent="0.2">
      <c r="A2696" s="114"/>
      <c r="B2696" s="139">
        <f t="shared" si="53"/>
        <v>96</v>
      </c>
      <c r="C2696" s="112" t="s">
        <v>7742</v>
      </c>
      <c r="D2696" s="158" t="str">
        <f t="shared" si="54"/>
        <v>Estructura de  Suspension Angular (&gt;3°-50°) compuesto por 6 postes de madera tratada 85' Clase 2</v>
      </c>
      <c r="E2696" s="139" t="s">
        <v>5072</v>
      </c>
      <c r="F2696" s="139">
        <v>0</v>
      </c>
      <c r="G2696" s="142">
        <f>VLOOKUP(C2696,'[10]Estructuras de Madera'!$C$1:$AB$65536,23,0)</f>
        <v>8393.807353840939</v>
      </c>
      <c r="H2696" s="148"/>
      <c r="I2696" s="144"/>
      <c r="J2696" s="111">
        <f>VLOOKUP(C2696,'[10]Estructuras de Madera'!$C$1:$AB$65536,26,0)</f>
        <v>11073.559344661158</v>
      </c>
      <c r="L2696" s="113"/>
      <c r="M2696" s="118"/>
      <c r="N2696" s="118"/>
      <c r="O2696" s="113"/>
      <c r="P2696" s="118"/>
      <c r="Q2696" s="118"/>
      <c r="R2696" s="118"/>
    </row>
    <row r="2697" spans="1:18" ht="22.5" x14ac:dyDescent="0.2">
      <c r="A2697" s="114"/>
      <c r="B2697" s="139">
        <f t="shared" si="53"/>
        <v>97</v>
      </c>
      <c r="C2697" s="112" t="s">
        <v>7737</v>
      </c>
      <c r="D2697" s="158" t="str">
        <f t="shared" si="54"/>
        <v>Estructura de  Suspension Angular (&gt;3°-50°) compuesto por 6 postes de madera tratada 90' Clase 1</v>
      </c>
      <c r="E2697" s="139" t="s">
        <v>5072</v>
      </c>
      <c r="F2697" s="139">
        <v>0</v>
      </c>
      <c r="G2697" s="142">
        <f>VLOOKUP(C2697,'[10]Estructuras de Madera'!$C$1:$AB$65536,23,0)</f>
        <v>10853.045594665391</v>
      </c>
      <c r="H2697" s="148"/>
      <c r="I2697" s="144"/>
      <c r="J2697" s="111">
        <f>VLOOKUP(C2697,'[10]Estructuras de Madera'!$C$1:$AB$65536,26,0)</f>
        <v>13941.155297826452</v>
      </c>
      <c r="L2697" s="113"/>
      <c r="M2697" s="118"/>
      <c r="N2697" s="118"/>
      <c r="O2697" s="113"/>
      <c r="P2697" s="118"/>
      <c r="Q2697" s="118"/>
      <c r="R2697" s="118"/>
    </row>
    <row r="2698" spans="1:18" ht="22.5" x14ac:dyDescent="0.2">
      <c r="A2698" s="114"/>
      <c r="B2698" s="139">
        <f t="shared" si="53"/>
        <v>98</v>
      </c>
      <c r="C2698" s="112" t="s">
        <v>7743</v>
      </c>
      <c r="D2698" s="158" t="str">
        <f t="shared" si="54"/>
        <v>Estructura de  Suspension Angular (&gt;3°-50°) compuesto por 2 postes de madera tratada 90' Clase 2</v>
      </c>
      <c r="E2698" s="139" t="s">
        <v>5072</v>
      </c>
      <c r="F2698" s="139">
        <v>0</v>
      </c>
      <c r="G2698" s="142">
        <f>VLOOKUP(C2698,'[10]Estructuras de Madera'!$C$1:$AB$65536,23,0)</f>
        <v>3002.7161402788388</v>
      </c>
      <c r="H2698" s="148"/>
      <c r="I2698" s="144"/>
      <c r="J2698" s="111">
        <f>VLOOKUP(C2698,'[10]Estructuras de Madera'!$C$1:$AB$65536,26,0)</f>
        <v>4048.0125829837316</v>
      </c>
      <c r="L2698" s="113"/>
      <c r="M2698" s="118"/>
      <c r="N2698" s="118"/>
      <c r="O2698" s="113"/>
      <c r="P2698" s="118"/>
      <c r="Q2698" s="118"/>
      <c r="R2698" s="118"/>
    </row>
    <row r="2699" spans="1:18" ht="22.5" x14ac:dyDescent="0.2">
      <c r="A2699" s="114"/>
      <c r="B2699" s="139">
        <f t="shared" si="53"/>
        <v>99</v>
      </c>
      <c r="C2699" s="112" t="s">
        <v>7744</v>
      </c>
      <c r="D2699" s="158" t="str">
        <f>+"Estructura de  Suspension Angular (&gt;3°-50°) compuesto por "&amp;MID(C2699,5,1)&amp;" postes de madera tratada "&amp;MID(C2699,7,2)&amp;"' Clase "&amp;RIGHT(C2699,IF(LEN(C2699)=11,2,1))</f>
        <v>Estructura de  Suspension Angular (&gt;3°-50°) compuesto por 2 postes de madera tratada 90' Clase 1</v>
      </c>
      <c r="E2699" s="139" t="s">
        <v>5072</v>
      </c>
      <c r="F2699" s="139">
        <v>0</v>
      </c>
      <c r="G2699" s="142">
        <f>VLOOKUP(C2699,'[10]Estructuras de Madera'!$C$1:$AB$65536,23,0)</f>
        <v>3387.8507537773526</v>
      </c>
      <c r="H2699" s="148"/>
      <c r="I2699" s="144"/>
      <c r="J2699" s="111">
        <f>VLOOKUP(C2699,'[10]Estructuras de Madera'!$C$1:$AB$65536,26,0)</f>
        <v>4567.2190909421506</v>
      </c>
      <c r="L2699" s="113"/>
      <c r="M2699" s="118"/>
      <c r="N2699" s="118"/>
      <c r="O2699" s="113"/>
      <c r="P2699" s="118"/>
      <c r="Q2699" s="118"/>
      <c r="R2699" s="118"/>
    </row>
    <row r="2700" spans="1:18" ht="22.5" x14ac:dyDescent="0.2">
      <c r="A2700" s="114"/>
      <c r="B2700" s="139">
        <f t="shared" si="53"/>
        <v>100</v>
      </c>
      <c r="C2700" s="112" t="s">
        <v>7745</v>
      </c>
      <c r="D2700" s="158" t="str">
        <f t="shared" si="54"/>
        <v>Estructura de  Suspension Angular (&gt;3°-50°) compuesto por 2 postes de madera tratada 85' Clase 2</v>
      </c>
      <c r="E2700" s="139" t="s">
        <v>5072</v>
      </c>
      <c r="F2700" s="139">
        <v>0</v>
      </c>
      <c r="G2700" s="142">
        <f>VLOOKUP(C2700,'[10]Estructuras de Madera'!$C$1:$AB$65536,23,0)</f>
        <v>2723.1957846136465</v>
      </c>
      <c r="H2700" s="148"/>
      <c r="I2700" s="144"/>
      <c r="J2700" s="111">
        <f>VLOOKUP(C2700,'[10]Estructuras de Madera'!$C$1:$AB$65536,26,0)</f>
        <v>3671.186448220386</v>
      </c>
      <c r="L2700" s="113"/>
      <c r="M2700" s="118"/>
      <c r="N2700" s="118"/>
      <c r="O2700" s="113"/>
      <c r="P2700" s="118"/>
      <c r="Q2700" s="118"/>
      <c r="R2700" s="118"/>
    </row>
    <row r="2701" spans="1:18" ht="22.5" x14ac:dyDescent="0.2">
      <c r="A2701" s="114"/>
      <c r="B2701" s="139">
        <f t="shared" si="53"/>
        <v>101</v>
      </c>
      <c r="C2701" s="112" t="s">
        <v>7746</v>
      </c>
      <c r="D2701" s="158" t="str">
        <f t="shared" si="54"/>
        <v>Estructura de  Suspension Angular (&gt;3°-50°) compuesto por 3 postes de madera tratada 85' Clase 3</v>
      </c>
      <c r="E2701" s="139" t="s">
        <v>5072</v>
      </c>
      <c r="F2701" s="139">
        <v>0</v>
      </c>
      <c r="G2701" s="142">
        <f>VLOOKUP(C2701,'[10]Estructuras de Madera'!$C$1:$AB$65536,23,0)</f>
        <v>3639.0495446290474</v>
      </c>
      <c r="H2701" s="148"/>
      <c r="I2701" s="144"/>
      <c r="J2701" s="111">
        <f>VLOOKUP(C2701,'[10]Estructuras de Madera'!$C$1:$AB$65536,26,0)</f>
        <v>4784.7270501418398</v>
      </c>
      <c r="L2701" s="113"/>
      <c r="M2701" s="118"/>
      <c r="N2701" s="118"/>
      <c r="O2701" s="113"/>
      <c r="P2701" s="118"/>
      <c r="Q2701" s="118"/>
      <c r="R2701" s="118"/>
    </row>
    <row r="2702" spans="1:18" ht="22.5" x14ac:dyDescent="0.2">
      <c r="A2702" s="114"/>
      <c r="B2702" s="139">
        <f t="shared" si="53"/>
        <v>102</v>
      </c>
      <c r="C2702" s="112" t="s">
        <v>7741</v>
      </c>
      <c r="D2702" s="158" t="str">
        <f t="shared" si="54"/>
        <v>Estructura de  Suspension Angular (&gt;3°-50°) compuesto por 3 postes de madera tratada 85' Clase 2</v>
      </c>
      <c r="E2702" s="139" t="s">
        <v>5072</v>
      </c>
      <c r="F2702" s="139">
        <v>0</v>
      </c>
      <c r="G2702" s="142">
        <f>VLOOKUP(C2702,'[10]Estructuras de Madera'!$C$1:$AB$65536,23,0)</f>
        <v>4429.5403435871367</v>
      </c>
      <c r="H2702" s="148"/>
      <c r="I2702" s="144"/>
      <c r="J2702" s="111">
        <f>VLOOKUP(C2702,'[10]Estructuras de Madera'!$C$1:$AB$65536,26,0)</f>
        <v>5626.5286848305796</v>
      </c>
      <c r="L2702" s="113"/>
      <c r="M2702" s="118"/>
      <c r="N2702" s="118"/>
      <c r="O2702" s="113"/>
      <c r="P2702" s="118"/>
      <c r="Q2702" s="118"/>
      <c r="R2702" s="118"/>
    </row>
    <row r="2703" spans="1:18" x14ac:dyDescent="0.2">
      <c r="A2703" s="114"/>
      <c r="B2703" s="139">
        <f t="shared" si="53"/>
        <v>103</v>
      </c>
      <c r="C2703" s="112" t="s">
        <v>7747</v>
      </c>
      <c r="D2703" s="158" t="str">
        <f>+"Estructura de  Retención - Terminal compuesto por "&amp;MID(C2703,5,1)&amp;" postes de madera tratada "&amp;MID(C2703,7,2)&amp;"' Clase "&amp;RIGHT(C2703,IF(LEN(C2703)=11,2,1))</f>
        <v>Estructura de  Retención - Terminal compuesto por 2 postes de madera tratada 75' Clase 2</v>
      </c>
      <c r="E2703" s="139" t="s">
        <v>5072</v>
      </c>
      <c r="F2703" s="139">
        <v>0</v>
      </c>
      <c r="G2703" s="142">
        <f>VLOOKUP(C2703,'[10]Estructuras de Madera'!$C$1:$AB$65536,23,0)</f>
        <v>2247.5444589647295</v>
      </c>
      <c r="H2703" s="148"/>
      <c r="I2703" s="144"/>
      <c r="J2703" s="111">
        <f>VLOOKUP(C2703,'[10]Estructuras de Madera'!$C$1:$AB$65536,26,0)</f>
        <v>3029.9528245982387</v>
      </c>
      <c r="L2703" s="113"/>
      <c r="M2703" s="118"/>
      <c r="N2703" s="118"/>
      <c r="O2703" s="113"/>
      <c r="P2703" s="118"/>
      <c r="Q2703" s="118"/>
      <c r="R2703" s="118"/>
    </row>
    <row r="2704" spans="1:18" x14ac:dyDescent="0.2">
      <c r="A2704" s="114"/>
      <c r="B2704" s="139">
        <f t="shared" si="53"/>
        <v>104</v>
      </c>
      <c r="C2704" s="112" t="s">
        <v>7748</v>
      </c>
      <c r="D2704" s="158" t="str">
        <f>+"Estructura de  Retención - Terminal compuesto por "&amp;MID(C2704,5,1)&amp;" postes de madera tratada "&amp;MID(C2704,7,2)&amp;"' Clase "&amp;RIGHT(C2704,IF(LEN(C2704)=11,2,1))</f>
        <v>Estructura de  Retención - Terminal compuesto por 2 postes de madera tratada 75' Clase 3</v>
      </c>
      <c r="E2704" s="139" t="s">
        <v>5072</v>
      </c>
      <c r="F2704" s="139">
        <v>0</v>
      </c>
      <c r="G2704" s="142">
        <f>VLOOKUP(C2704,'[10]Estructuras de Madera'!$C$1:$AB$65536,23,0)</f>
        <v>1959.6880160640246</v>
      </c>
      <c r="H2704" s="148"/>
      <c r="I2704" s="144"/>
      <c r="J2704" s="111">
        <f>VLOOKUP(C2704,'[10]Estructuras de Madera'!$C$1:$AB$65536,26,0)</f>
        <v>2641.8886691743478</v>
      </c>
      <c r="L2704" s="113"/>
      <c r="M2704" s="118"/>
      <c r="N2704" s="118"/>
      <c r="O2704" s="113"/>
      <c r="P2704" s="118"/>
      <c r="Q2704" s="118"/>
      <c r="R2704" s="118"/>
    </row>
    <row r="2705" spans="1:18" x14ac:dyDescent="0.2">
      <c r="A2705" s="114"/>
      <c r="B2705" s="139">
        <f t="shared" si="53"/>
        <v>105</v>
      </c>
      <c r="C2705" s="112" t="s">
        <v>7749</v>
      </c>
      <c r="D2705" s="158" t="str">
        <f>+"Estructura de  Retención - Terminal compuesto por "&amp;MID(C2705,5,1)&amp;" postes de madera tratada "&amp;MID(C2705,7,2)&amp;"' Clase "&amp;RIGHT(C2705,IF(LEN(C2705)=11,2,1))</f>
        <v>Estructura de  Retención - Terminal compuesto por 2 postes de madera tratada 75' Clase 1</v>
      </c>
      <c r="E2705" s="139" t="s">
        <v>5072</v>
      </c>
      <c r="F2705" s="139">
        <v>0</v>
      </c>
      <c r="G2705" s="142">
        <f>VLOOKUP(C2705,'[10]Estructuras de Madera'!$C$1:$AB$65536,23,0)</f>
        <v>2588.3830755753524</v>
      </c>
      <c r="H2705" s="148"/>
      <c r="I2705" s="144"/>
      <c r="J2705" s="111">
        <f>VLOOKUP(C2705,'[10]Estructuras de Madera'!$C$1:$AB$65536,26,0)</f>
        <v>3489.4431474758599</v>
      </c>
      <c r="L2705" s="113"/>
      <c r="M2705" s="118"/>
      <c r="N2705" s="118"/>
      <c r="O2705" s="113"/>
      <c r="P2705" s="118"/>
      <c r="Q2705" s="118"/>
      <c r="R2705" s="118"/>
    </row>
    <row r="2706" spans="1:18" x14ac:dyDescent="0.2">
      <c r="A2706" s="114"/>
      <c r="B2706" s="139">
        <f t="shared" si="53"/>
        <v>106</v>
      </c>
      <c r="C2706" s="112" t="s">
        <v>7750</v>
      </c>
      <c r="D2706" s="158" t="str">
        <f>+"Estructura de  Retención - Terminal compuesto por "&amp;MID(C2706,5,1)&amp;" postes de madera tratada "&amp;MID(C2706,7,2)&amp;"' Clase "&amp;RIGHT(C2706,IF(LEN(C2706)=11,2,1))</f>
        <v>Estructura de  Retención - Terminal compuesto por 2 postes de madera tratada 75' Clase 4</v>
      </c>
      <c r="E2706" s="139" t="s">
        <v>5072</v>
      </c>
      <c r="F2706" s="139">
        <v>0</v>
      </c>
      <c r="G2706" s="142">
        <f>VLOOKUP(C2706,'[10]Estructuras de Madera'!$C$1:$AB$65536,23,0)</f>
        <v>1677.5762027332435</v>
      </c>
      <c r="H2706" s="148"/>
      <c r="I2706" s="144"/>
      <c r="J2706" s="111">
        <f>VLOOKUP(C2706,'[10]Estructuras de Madera'!$C$1:$AB$65536,26,0)</f>
        <v>2261.5689463565554</v>
      </c>
      <c r="L2706" s="113"/>
      <c r="M2706" s="118"/>
      <c r="N2706" s="118"/>
      <c r="O2706" s="113"/>
      <c r="P2706" s="118"/>
      <c r="Q2706" s="118"/>
      <c r="R2706" s="118"/>
    </row>
    <row r="2707" spans="1:18" x14ac:dyDescent="0.2">
      <c r="A2707" s="114"/>
      <c r="B2707" s="139">
        <f t="shared" si="53"/>
        <v>107</v>
      </c>
      <c r="C2707" s="112" t="s">
        <v>7751</v>
      </c>
      <c r="D2707" s="158" t="str">
        <f t="shared" ref="D2707:D2719" si="55">+"Estructura de  Retención - Terminal compuesto por "&amp;MID(C2707,5,1)&amp;" postes de madera tratada "&amp;MID(C2707,7,2)&amp;"' Clase "&amp;RIGHT(C2707,IF(LEN(C2707)=11,2,1))</f>
        <v>Estructura de  Retención - Terminal compuesto por 2 postes de madera tratada 70' Clase 4</v>
      </c>
      <c r="E2707" s="139" t="s">
        <v>5072</v>
      </c>
      <c r="F2707" s="139">
        <v>0</v>
      </c>
      <c r="G2707" s="142">
        <f>VLOOKUP(C2707,'[10]Estructuras de Madera'!$C$1:$AB$65536,23,0)</f>
        <v>1504.4423694793229</v>
      </c>
      <c r="H2707" s="148"/>
      <c r="I2707" s="144"/>
      <c r="J2707" s="111">
        <f>VLOOKUP(C2707,'[10]Estructuras de Madera'!$C$1:$AB$65536,26,0)</f>
        <v>2028.1642877706809</v>
      </c>
      <c r="L2707" s="113"/>
      <c r="M2707" s="118"/>
      <c r="N2707" s="118"/>
      <c r="O2707" s="113"/>
      <c r="P2707" s="118"/>
      <c r="Q2707" s="118"/>
      <c r="R2707" s="118"/>
    </row>
    <row r="2708" spans="1:18" x14ac:dyDescent="0.2">
      <c r="A2708" s="114"/>
      <c r="B2708" s="139">
        <f t="shared" si="53"/>
        <v>108</v>
      </c>
      <c r="C2708" s="112" t="s">
        <v>7752</v>
      </c>
      <c r="D2708" s="158" t="str">
        <f t="shared" si="55"/>
        <v>Estructura de  Retención - Terminal compuesto por 1 postes de madera tratada 85' Clase 3</v>
      </c>
      <c r="E2708" s="139" t="s">
        <v>5072</v>
      </c>
      <c r="F2708" s="139">
        <v>0</v>
      </c>
      <c r="G2708" s="142">
        <f>VLOOKUP(C2708,'[10]Estructuras de Madera'!$C$1:$AB$65536,23,0)</f>
        <v>1175.6465148763491</v>
      </c>
      <c r="H2708" s="148"/>
      <c r="I2708" s="144"/>
      <c r="J2708" s="111">
        <f>VLOOKUP(C2708,'[10]Estructuras de Madera'!$C$1:$AB$65536,26,0)</f>
        <v>1584.9090167139466</v>
      </c>
      <c r="L2708" s="113"/>
      <c r="M2708" s="118"/>
      <c r="N2708" s="118"/>
      <c r="O2708" s="113"/>
      <c r="P2708" s="118"/>
      <c r="Q2708" s="118"/>
      <c r="R2708" s="118"/>
    </row>
    <row r="2709" spans="1:18" x14ac:dyDescent="0.2">
      <c r="A2709" s="114"/>
      <c r="B2709" s="139">
        <f t="shared" si="53"/>
        <v>109</v>
      </c>
      <c r="C2709" s="112" t="s">
        <v>7753</v>
      </c>
      <c r="D2709" s="158" t="str">
        <f>+"Estructura de  Retención - Terminal compuesto por "&amp;MID(C2709,5,1)&amp;" postes de madera tratada "&amp;MID(C2709,7,2)&amp;"' Clase "&amp;RIGHT(C2709,IF(LEN(C2709)=11,2,1))</f>
        <v>Estructura de  Retención - Terminal compuesto por 1 postes de madera tratada 85' Clase 1</v>
      </c>
      <c r="E2709" s="139" t="s">
        <v>5072</v>
      </c>
      <c r="F2709" s="139">
        <v>0</v>
      </c>
      <c r="G2709" s="142">
        <f>VLOOKUP(C2709,'[10]Estructuras de Madera'!$C$1:$AB$65536,23,0)</f>
        <v>1561.6820096785311</v>
      </c>
      <c r="H2709" s="148"/>
      <c r="I2709" s="144"/>
      <c r="J2709" s="111">
        <f>VLOOKUP(C2709,'[10]Estructuras de Madera'!$C$1:$AB$65536,26,0)</f>
        <v>2105.3300180452516</v>
      </c>
      <c r="L2709" s="113"/>
      <c r="M2709" s="118"/>
      <c r="N2709" s="118"/>
      <c r="O2709" s="113"/>
      <c r="P2709" s="118"/>
      <c r="Q2709" s="118"/>
      <c r="R2709" s="118"/>
    </row>
    <row r="2710" spans="1:18" x14ac:dyDescent="0.2">
      <c r="A2710" s="114"/>
      <c r="B2710" s="139">
        <f t="shared" si="53"/>
        <v>110</v>
      </c>
      <c r="C2710" s="112" t="s">
        <v>7754</v>
      </c>
      <c r="D2710" s="158" t="str">
        <f>+"Estructura de  Retención - Terminal compuesto por "&amp;MID(C2710,5,1)&amp;" postes de madera tratada "&amp;MID(C2710,7,2)&amp;"' Clase "&amp;RIGHT(C2710,IF(LEN(C2710)=11,2,1))</f>
        <v>Estructura de  Retención - Terminal compuesto por 1 postes de madera tratada 85' Clase 4</v>
      </c>
      <c r="E2710" s="139" t="s">
        <v>5072</v>
      </c>
      <c r="F2710" s="139">
        <v>0</v>
      </c>
      <c r="G2710" s="142">
        <f>VLOOKUP(C2710,'[10]Estructuras de Madera'!$C$1:$AB$65536,23,0)</f>
        <v>1024.3058341108356</v>
      </c>
      <c r="H2710" s="148"/>
      <c r="I2710" s="144"/>
      <c r="J2710" s="111">
        <f>VLOOKUP(C2710,'[10]Estructuras de Madera'!$C$1:$AB$65536,26,0)</f>
        <v>1380.8840768142891</v>
      </c>
      <c r="L2710" s="113"/>
      <c r="M2710" s="118"/>
      <c r="N2710" s="118"/>
      <c r="O2710" s="113"/>
      <c r="P2710" s="118"/>
      <c r="Q2710" s="118"/>
      <c r="R2710" s="118"/>
    </row>
    <row r="2711" spans="1:18" x14ac:dyDescent="0.2">
      <c r="A2711" s="114"/>
      <c r="B2711" s="139">
        <f t="shared" si="53"/>
        <v>111</v>
      </c>
      <c r="C2711" s="112" t="s">
        <v>7755</v>
      </c>
      <c r="D2711" s="158" t="str">
        <f>+"Estructura de  Retención - Terminal compuesto por "&amp;MID(C2711,5,1)&amp;" postes de madera tratada "&amp;MID(C2711,7,2)&amp;"' Clase "&amp;RIGHT(C2711,IF(LEN(C2711)=11,2,1))</f>
        <v>Estructura de  Retención - Terminal compuesto por 1 postes de madera tratada 85' Clase 2</v>
      </c>
      <c r="E2711" s="139" t="s">
        <v>5072</v>
      </c>
      <c r="F2711" s="139">
        <v>0</v>
      </c>
      <c r="G2711" s="142">
        <f>VLOOKUP(C2711,'[10]Estructuras de Madera'!$C$1:$AB$65536,23,0)</f>
        <v>1361.5978923068233</v>
      </c>
      <c r="H2711" s="148"/>
      <c r="I2711" s="144"/>
      <c r="J2711" s="111">
        <f>VLOOKUP(C2711,'[10]Estructuras de Madera'!$C$1:$AB$65536,26,0)</f>
        <v>1835.593224110193</v>
      </c>
      <c r="L2711" s="113"/>
      <c r="M2711" s="118"/>
      <c r="N2711" s="118"/>
      <c r="O2711" s="113"/>
      <c r="P2711" s="118"/>
      <c r="Q2711" s="118"/>
      <c r="R2711" s="118"/>
    </row>
    <row r="2712" spans="1:18" x14ac:dyDescent="0.2">
      <c r="A2712" s="114"/>
      <c r="B2712" s="139">
        <f t="shared" si="53"/>
        <v>112</v>
      </c>
      <c r="C2712" s="112" t="s">
        <v>7756</v>
      </c>
      <c r="D2712" s="158" t="str">
        <f>+"Estructura de  Retención - Terminal compuesto por "&amp;MID(C2712,5,1)&amp;" postes de madera tratada "&amp;MID(C2712,7,2)&amp;"' Clase "&amp;RIGHT(C2712,IF(LEN(C2712)=11,2,1))</f>
        <v>Estructura de  Retención - Terminal compuesto por 1 postes de madera tratada 75' Clase 2</v>
      </c>
      <c r="E2712" s="139" t="s">
        <v>5072</v>
      </c>
      <c r="F2712" s="139">
        <v>0</v>
      </c>
      <c r="G2712" s="142">
        <f>VLOOKUP(C2712,'[10]Estructuras de Madera'!$C$1:$AB$65536,23,0)</f>
        <v>1123.7722294823648</v>
      </c>
      <c r="H2712" s="148"/>
      <c r="I2712" s="144"/>
      <c r="J2712" s="111">
        <f>VLOOKUP(C2712,'[10]Estructuras de Madera'!$C$1:$AB$65536,26,0)</f>
        <v>1514.9764122991194</v>
      </c>
      <c r="L2712" s="113"/>
      <c r="M2712" s="118"/>
      <c r="N2712" s="118"/>
      <c r="O2712" s="113"/>
      <c r="P2712" s="118"/>
      <c r="Q2712" s="118"/>
      <c r="R2712" s="118"/>
    </row>
    <row r="2713" spans="1:18" x14ac:dyDescent="0.2">
      <c r="A2713" s="114"/>
      <c r="B2713" s="139">
        <f t="shared" si="53"/>
        <v>113</v>
      </c>
      <c r="C2713" s="112" t="s">
        <v>7757</v>
      </c>
      <c r="D2713" s="158" t="str">
        <f t="shared" si="55"/>
        <v>Estructura de  Retención - Terminal compuesto por 1 postes de madera tratada 75' Clase 1</v>
      </c>
      <c r="E2713" s="139" t="s">
        <v>5072</v>
      </c>
      <c r="F2713" s="139">
        <v>0</v>
      </c>
      <c r="G2713" s="142">
        <f>VLOOKUP(C2713,'[10]Estructuras de Madera'!$C$1:$AB$65536,23,0)</f>
        <v>1294.1915377876762</v>
      </c>
      <c r="H2713" s="148"/>
      <c r="I2713" s="144"/>
      <c r="J2713" s="111">
        <f>VLOOKUP(C2713,'[10]Estructuras de Madera'!$C$1:$AB$65536,26,0)</f>
        <v>1744.7215737379299</v>
      </c>
      <c r="L2713" s="113"/>
      <c r="M2713" s="118"/>
      <c r="N2713" s="118"/>
      <c r="O2713" s="113"/>
      <c r="P2713" s="118"/>
      <c r="Q2713" s="118"/>
      <c r="R2713" s="118"/>
    </row>
    <row r="2714" spans="1:18" x14ac:dyDescent="0.2">
      <c r="A2714" s="114"/>
      <c r="B2714" s="139">
        <f t="shared" si="53"/>
        <v>114</v>
      </c>
      <c r="C2714" s="112" t="s">
        <v>7758</v>
      </c>
      <c r="D2714" s="158" t="str">
        <f>+"Estructura de  Retención - Terminal compuesto por "&amp;MID(C2714,5,1)&amp;" postes de madera tratada "&amp;MID(C2714,7,2)&amp;"' Clase "&amp;RIGHT(C2714,IF(LEN(C2714)=11,2,1))</f>
        <v>Estructura de  Retención - Terminal compuesto por 1 postes de madera tratada 80' Clase 4</v>
      </c>
      <c r="E2714" s="139" t="s">
        <v>5072</v>
      </c>
      <c r="F2714" s="139">
        <v>0</v>
      </c>
      <c r="G2714" s="142">
        <f>VLOOKUP(C2714,'[10]Estructuras de Madera'!$C$1:$AB$65536,23,0)</f>
        <v>931.13474608476713</v>
      </c>
      <c r="H2714" s="148"/>
      <c r="I2714" s="144"/>
      <c r="J2714" s="111">
        <f>VLOOKUP(C2714,'[10]Estructuras de Madera'!$C$1:$AB$65536,26,0)</f>
        <v>1255.2785519894262</v>
      </c>
      <c r="L2714" s="113"/>
      <c r="M2714" s="118"/>
      <c r="N2714" s="118"/>
      <c r="O2714" s="113"/>
      <c r="P2714" s="118"/>
      <c r="Q2714" s="118"/>
      <c r="R2714" s="118"/>
    </row>
    <row r="2715" spans="1:18" x14ac:dyDescent="0.2">
      <c r="A2715" s="114"/>
      <c r="B2715" s="139">
        <f t="shared" si="53"/>
        <v>115</v>
      </c>
      <c r="C2715" s="112" t="s">
        <v>7759</v>
      </c>
      <c r="D2715" s="158" t="str">
        <f>+"Estructura de  Retención - Terminal compuesto por "&amp;MID(C2715,5,1)&amp;" postes de madera tratada "&amp;MID(C2715,7,2)&amp;"' Clase "&amp;RIGHT(C2715,IF(LEN(C2715)=11,2,1))</f>
        <v>Estructura de  Retención - Terminal compuesto por 1 postes de madera tratada 75' Clase 4</v>
      </c>
      <c r="E2715" s="139" t="s">
        <v>5072</v>
      </c>
      <c r="F2715" s="139">
        <v>0</v>
      </c>
      <c r="G2715" s="142">
        <f>VLOOKUP(C2715,'[10]Estructuras de Madera'!$C$1:$AB$65536,23,0)</f>
        <v>838.78810136662173</v>
      </c>
      <c r="H2715" s="148"/>
      <c r="I2715" s="144"/>
      <c r="J2715" s="111">
        <f>VLOOKUP(C2715,'[10]Estructuras de Madera'!$C$1:$AB$65536,26,0)</f>
        <v>1130.7844731782777</v>
      </c>
      <c r="L2715" s="113"/>
      <c r="M2715" s="118"/>
      <c r="N2715" s="118"/>
      <c r="O2715" s="113"/>
      <c r="P2715" s="118"/>
      <c r="Q2715" s="118"/>
      <c r="R2715" s="118"/>
    </row>
    <row r="2716" spans="1:18" x14ac:dyDescent="0.2">
      <c r="A2716" s="114"/>
      <c r="B2716" s="139">
        <f t="shared" si="53"/>
        <v>116</v>
      </c>
      <c r="C2716" s="112" t="s">
        <v>7760</v>
      </c>
      <c r="D2716" s="158" t="str">
        <f t="shared" si="55"/>
        <v>Estructura de  Retención - Terminal compuesto por 2 postes de madera tratada 75' Clase 2</v>
      </c>
      <c r="E2716" s="139" t="s">
        <v>5072</v>
      </c>
      <c r="F2716" s="139">
        <v>0</v>
      </c>
      <c r="G2716" s="142">
        <f>VLOOKUP(C2716,'[10]Estructuras de Madera'!$C$1:$AB$65536,23,0)</f>
        <v>3223.2825044192755</v>
      </c>
      <c r="H2716" s="148"/>
      <c r="I2716" s="144"/>
      <c r="J2716" s="111">
        <f>VLOOKUP(C2716,'[10]Estructuras de Madera'!$C$1:$AB$65536,26,0)</f>
        <v>3418.0658602232388</v>
      </c>
      <c r="L2716" s="113"/>
      <c r="M2716" s="118"/>
      <c r="N2716" s="118"/>
      <c r="O2716" s="113"/>
      <c r="P2716" s="118"/>
      <c r="Q2716" s="118"/>
      <c r="R2716" s="118"/>
    </row>
    <row r="2717" spans="1:18" x14ac:dyDescent="0.2">
      <c r="A2717" s="114"/>
      <c r="B2717" s="139">
        <f t="shared" si="53"/>
        <v>117</v>
      </c>
      <c r="C2717" s="112" t="s">
        <v>7761</v>
      </c>
      <c r="D2717" s="158" t="str">
        <f t="shared" si="55"/>
        <v>Estructura de  Retención - Terminal compuesto por 2 postes de madera tratada 75' Clase 1</v>
      </c>
      <c r="E2717" s="139" t="s">
        <v>5072</v>
      </c>
      <c r="F2717" s="139">
        <v>0</v>
      </c>
      <c r="G2717" s="142">
        <f>VLOOKUP(C2717,'[10]Estructuras de Madera'!$C$1:$AB$65536,23,0)</f>
        <v>3564.1211210298979</v>
      </c>
      <c r="H2717" s="148"/>
      <c r="I2717" s="144"/>
      <c r="J2717" s="111">
        <f>VLOOKUP(C2717,'[10]Estructuras de Madera'!$C$1:$AB$65536,26,0)</f>
        <v>3877.5561831008599</v>
      </c>
      <c r="L2717" s="113"/>
      <c r="M2717" s="118"/>
      <c r="N2717" s="118"/>
      <c r="O2717" s="113"/>
      <c r="P2717" s="118"/>
      <c r="Q2717" s="118"/>
      <c r="R2717" s="118"/>
    </row>
    <row r="2718" spans="1:18" x14ac:dyDescent="0.2">
      <c r="A2718" s="114"/>
      <c r="B2718" s="139">
        <f t="shared" si="53"/>
        <v>118</v>
      </c>
      <c r="C2718" s="112" t="s">
        <v>7762</v>
      </c>
      <c r="D2718" s="158" t="str">
        <f t="shared" si="55"/>
        <v>Estructura de  Retención - Terminal compuesto por 2 postes de madera tratada 70' Clase 4</v>
      </c>
      <c r="E2718" s="139" t="s">
        <v>5072</v>
      </c>
      <c r="F2718" s="139">
        <v>0</v>
      </c>
      <c r="G2718" s="142">
        <f>VLOOKUP(C2718,'[10]Estructuras de Madera'!$C$1:$AB$65536,23,0)</f>
        <v>2480.1804149338686</v>
      </c>
      <c r="H2718" s="148"/>
      <c r="I2718" s="144"/>
      <c r="J2718" s="111">
        <f>VLOOKUP(C2718,'[10]Estructuras de Madera'!$C$1:$AB$65536,26,0)</f>
        <v>2416.2773233956809</v>
      </c>
      <c r="L2718" s="113"/>
      <c r="M2718" s="118"/>
      <c r="N2718" s="118"/>
      <c r="O2718" s="113"/>
      <c r="P2718" s="118"/>
      <c r="Q2718" s="118"/>
      <c r="R2718" s="118"/>
    </row>
    <row r="2719" spans="1:18" x14ac:dyDescent="0.2">
      <c r="A2719" s="114"/>
      <c r="B2719" s="139">
        <f t="shared" si="53"/>
        <v>119</v>
      </c>
      <c r="C2719" s="112" t="s">
        <v>7710</v>
      </c>
      <c r="D2719" s="158" t="str">
        <f t="shared" si="55"/>
        <v>Estructura de  Retención - Terminal compuesto por 2 postes de madera tratada 75' Clase 1</v>
      </c>
      <c r="E2719" s="139" t="s">
        <v>5072</v>
      </c>
      <c r="F2719" s="139">
        <v>0</v>
      </c>
      <c r="G2719" s="142">
        <f>VLOOKUP(C2719,'[10]Estructuras de Madera'!$C$1:$AB$65536,23,0)</f>
        <v>2812.6030755753522</v>
      </c>
      <c r="H2719" s="148"/>
      <c r="I2719" s="144"/>
      <c r="J2719" s="111">
        <f>VLOOKUP(C2719,'[10]Estructuras de Madera'!$C$1:$AB$65536,26,0)</f>
        <v>3549.4431474758599</v>
      </c>
      <c r="L2719" s="113"/>
      <c r="M2719" s="118"/>
      <c r="N2719" s="118"/>
      <c r="O2719" s="113"/>
      <c r="P2719" s="118"/>
      <c r="Q2719" s="118"/>
      <c r="R2719" s="118"/>
    </row>
    <row r="2720" spans="1:18" x14ac:dyDescent="0.2">
      <c r="A2720" s="114"/>
      <c r="B2720" s="162"/>
      <c r="C2720" s="113"/>
      <c r="D2720" s="163"/>
      <c r="E2720" s="162"/>
      <c r="F2720" s="162"/>
      <c r="G2720" s="164"/>
      <c r="H2720" s="148"/>
      <c r="I2720" s="144"/>
      <c r="J2720" s="111"/>
      <c r="L2720" s="113"/>
      <c r="M2720" s="118"/>
      <c r="N2720" s="118"/>
      <c r="O2720" s="113"/>
      <c r="P2720" s="118"/>
      <c r="Q2720" s="118"/>
      <c r="R2720" s="118"/>
    </row>
    <row r="2721" spans="1:18" ht="33.75" x14ac:dyDescent="0.2">
      <c r="A2721" s="114"/>
      <c r="B2721" s="135" t="s">
        <v>5065</v>
      </c>
      <c r="C2721" s="135" t="s">
        <v>5066</v>
      </c>
      <c r="D2721" s="135" t="s">
        <v>5067</v>
      </c>
      <c r="E2721" s="135" t="s">
        <v>6</v>
      </c>
      <c r="F2721" s="136" t="s">
        <v>5068</v>
      </c>
      <c r="G2721" s="136" t="s">
        <v>5069</v>
      </c>
      <c r="H2721" s="148"/>
      <c r="I2721" s="144"/>
      <c r="J2721" s="111"/>
      <c r="L2721" s="113"/>
      <c r="M2721" s="118"/>
      <c r="N2721" s="118"/>
      <c r="O2721" s="113"/>
      <c r="P2721" s="118"/>
      <c r="Q2721" s="118"/>
      <c r="R2721" s="118"/>
    </row>
    <row r="2722" spans="1:18" x14ac:dyDescent="0.2">
      <c r="A2722" s="114"/>
      <c r="B2722" s="139">
        <v>1</v>
      </c>
      <c r="C2722" s="112" t="s">
        <v>7763</v>
      </c>
      <c r="D2722" s="158" t="str">
        <f t="shared" ref="D2722:D2728" si="56">+"Estructura de Transición "&amp;MID(C2722,4,3)&amp;" kV Estructura de Acero"</f>
        <v>Estructura de Transición 220 kV Estructura de Acero</v>
      </c>
      <c r="E2722" s="139" t="s">
        <v>5072</v>
      </c>
      <c r="F2722" s="139">
        <v>0</v>
      </c>
      <c r="G2722" s="142">
        <f>VLOOKUP(C2722,'[10]Estructuras de Transición'!$A$41:$D$48,4,0)</f>
        <v>23593.305878059065</v>
      </c>
      <c r="H2722" s="148"/>
      <c r="I2722" s="144"/>
      <c r="J2722" s="111">
        <f>+VLOOKUP(C2722,'[10]Estructuras de Transición'!$A$41:$D$48,2,)</f>
        <v>14648.830924572294</v>
      </c>
      <c r="L2722" s="113"/>
      <c r="M2722" s="118"/>
      <c r="N2722" s="118"/>
      <c r="O2722" s="113"/>
      <c r="P2722" s="118"/>
      <c r="Q2722" s="118"/>
      <c r="R2722" s="118"/>
    </row>
    <row r="2723" spans="1:18" x14ac:dyDescent="0.2">
      <c r="A2723" s="114"/>
      <c r="B2723" s="139">
        <f>1+B2722</f>
        <v>2</v>
      </c>
      <c r="C2723" s="112" t="s">
        <v>7764</v>
      </c>
      <c r="D2723" s="158" t="str">
        <f t="shared" si="56"/>
        <v>Estructura de Transición 220 kV Estructura de Acero</v>
      </c>
      <c r="E2723" s="139" t="s">
        <v>5072</v>
      </c>
      <c r="F2723" s="139">
        <v>0</v>
      </c>
      <c r="G2723" s="142">
        <f>VLOOKUP(C2723,'[10]Estructuras de Transición'!$A$41:$D$48,4,0)</f>
        <v>31584.150995380092</v>
      </c>
      <c r="H2723" s="148"/>
      <c r="I2723" s="144"/>
      <c r="J2723" s="111">
        <f>+VLOOKUP(C2723,'[10]Estructuras de Transición'!$A$41:$D$48,2,)</f>
        <v>8016</v>
      </c>
      <c r="L2723" s="113"/>
      <c r="M2723" s="118"/>
      <c r="N2723" s="118"/>
      <c r="O2723" s="113"/>
      <c r="P2723" s="118"/>
      <c r="Q2723" s="118"/>
      <c r="R2723" s="118"/>
    </row>
    <row r="2724" spans="1:18" x14ac:dyDescent="0.2">
      <c r="A2724" s="114"/>
      <c r="B2724" s="139">
        <f t="shared" ref="B2724:B2729" si="57">1+B2723</f>
        <v>3</v>
      </c>
      <c r="C2724" s="112" t="s">
        <v>7765</v>
      </c>
      <c r="D2724" s="158" t="str">
        <f t="shared" si="56"/>
        <v>Estructura de Transición 220 kV Estructura de Acero</v>
      </c>
      <c r="E2724" s="139" t="s">
        <v>5072</v>
      </c>
      <c r="F2724" s="139">
        <v>0</v>
      </c>
      <c r="G2724" s="142">
        <f>VLOOKUP(C2724,'[10]Estructuras de Transición'!$A$41:$D$48,4,0)</f>
        <v>26590.682013159738</v>
      </c>
      <c r="H2724" s="148"/>
      <c r="I2724" s="144"/>
      <c r="J2724" s="111">
        <f>+VLOOKUP(C2724,'[10]Estructuras de Transición'!$A$41:$D$48,2,)</f>
        <v>6748.666666666667</v>
      </c>
      <c r="L2724" s="113"/>
      <c r="M2724" s="118"/>
      <c r="N2724" s="118"/>
      <c r="O2724" s="113"/>
      <c r="P2724" s="118"/>
      <c r="Q2724" s="118"/>
      <c r="R2724" s="118"/>
    </row>
    <row r="2725" spans="1:18" x14ac:dyDescent="0.2">
      <c r="A2725" s="114"/>
      <c r="B2725" s="139">
        <f t="shared" si="57"/>
        <v>4</v>
      </c>
      <c r="C2725" s="112" t="s">
        <v>7766</v>
      </c>
      <c r="D2725" s="158" t="str">
        <f t="shared" si="56"/>
        <v>Estructura de Transición 220 kV Estructura de Acero</v>
      </c>
      <c r="E2725" s="139" t="s">
        <v>5072</v>
      </c>
      <c r="F2725" s="139">
        <v>0</v>
      </c>
      <c r="G2725" s="142">
        <f>VLOOKUP(C2725,'[10]Estructuras de Transición'!$A$41:$D$48,4,0)</f>
        <v>36765.43325073499</v>
      </c>
      <c r="H2725" s="148"/>
      <c r="I2725" s="144"/>
      <c r="J2725" s="111">
        <f>+VLOOKUP(C2725,'[10]Estructuras de Transición'!$A$41:$D$48,2,)</f>
        <v>9331</v>
      </c>
      <c r="L2725" s="113"/>
      <c r="M2725" s="118"/>
      <c r="N2725" s="118"/>
      <c r="O2725" s="113"/>
      <c r="P2725" s="118"/>
      <c r="Q2725" s="118"/>
      <c r="R2725" s="118"/>
    </row>
    <row r="2726" spans="1:18" x14ac:dyDescent="0.2">
      <c r="A2726" s="114"/>
      <c r="B2726" s="139">
        <f t="shared" si="57"/>
        <v>5</v>
      </c>
      <c r="C2726" s="112" t="s">
        <v>7767</v>
      </c>
      <c r="D2726" s="158" t="str">
        <f t="shared" si="56"/>
        <v>Estructura de Transición 220 kV Estructura de Acero</v>
      </c>
      <c r="E2726" s="139" t="s">
        <v>5072</v>
      </c>
      <c r="F2726" s="139">
        <v>0</v>
      </c>
      <c r="G2726" s="142">
        <f>VLOOKUP(C2726,'[10]Estructuras de Transición'!$A$41:$D$48,4,0)</f>
        <v>31320.161709365813</v>
      </c>
      <c r="H2726" s="148"/>
      <c r="I2726" s="144"/>
      <c r="J2726" s="111">
        <f>+VLOOKUP(C2726,'[10]Estructuras de Transición'!$A$41:$D$48,2,)</f>
        <v>7949</v>
      </c>
      <c r="L2726" s="113"/>
      <c r="M2726" s="118"/>
      <c r="N2726" s="118"/>
      <c r="O2726" s="113"/>
      <c r="P2726" s="118"/>
      <c r="Q2726" s="118"/>
      <c r="R2726" s="118"/>
    </row>
    <row r="2727" spans="1:18" x14ac:dyDescent="0.2">
      <c r="A2727" s="114"/>
      <c r="B2727" s="139">
        <f t="shared" si="57"/>
        <v>6</v>
      </c>
      <c r="C2727" s="112" t="s">
        <v>7768</v>
      </c>
      <c r="D2727" s="158" t="str">
        <f t="shared" si="56"/>
        <v>Estructura de Transición 060 kV Estructura de Acero</v>
      </c>
      <c r="E2727" s="139" t="s">
        <v>5072</v>
      </c>
      <c r="F2727" s="139">
        <v>0</v>
      </c>
      <c r="G2727" s="142">
        <f>VLOOKUP(C2727,'[10]Estructuras de Transición'!$A$41:$D$48,4,0)</f>
        <v>19732.214094918101</v>
      </c>
      <c r="H2727" s="148"/>
      <c r="I2727" s="144"/>
      <c r="J2727" s="111">
        <f>+VLOOKUP(C2727,'[10]Estructuras de Transición'!$A$41:$D$48,2,)</f>
        <v>5008</v>
      </c>
      <c r="L2727" s="113"/>
      <c r="M2727" s="118"/>
      <c r="N2727" s="118"/>
      <c r="O2727" s="113"/>
      <c r="P2727" s="118"/>
      <c r="Q2727" s="118"/>
      <c r="R2727" s="118"/>
    </row>
    <row r="2728" spans="1:18" x14ac:dyDescent="0.2">
      <c r="A2728" s="114"/>
      <c r="B2728" s="139">
        <f t="shared" si="57"/>
        <v>7</v>
      </c>
      <c r="C2728" s="112" t="s">
        <v>7769</v>
      </c>
      <c r="D2728" s="158" t="str">
        <f t="shared" si="56"/>
        <v>Estructura de Transición 060 kV Estructura de Acero</v>
      </c>
      <c r="E2728" s="139" t="s">
        <v>5072</v>
      </c>
      <c r="F2728" s="139">
        <v>0</v>
      </c>
      <c r="G2728" s="142">
        <f>VLOOKUP(C2728,'[10]Estructuras de Transición'!$A$41:$D$48,4,0)</f>
        <v>19732.214094918101</v>
      </c>
      <c r="H2728" s="148"/>
      <c r="I2728" s="144"/>
      <c r="J2728" s="111">
        <f>+VLOOKUP(C2728,'[10]Estructuras de Transición'!$A$41:$D$48,2,)</f>
        <v>5008</v>
      </c>
      <c r="L2728" s="113"/>
      <c r="M2728" s="118"/>
      <c r="N2728" s="118"/>
      <c r="O2728" s="113"/>
      <c r="P2728" s="118"/>
      <c r="Q2728" s="118"/>
      <c r="R2728" s="118"/>
    </row>
    <row r="2729" spans="1:18" x14ac:dyDescent="0.2">
      <c r="A2729" s="114"/>
      <c r="B2729" s="139">
        <f t="shared" si="57"/>
        <v>8</v>
      </c>
      <c r="C2729" s="112" t="s">
        <v>7770</v>
      </c>
      <c r="D2729" s="158" t="str">
        <f>+"Estructura de Transición "&amp;MID(C2729,4,3)&amp;" kV Torre de Acero"</f>
        <v>Estructura de Transición 060 kV Torre de Acero</v>
      </c>
      <c r="E2729" s="139" t="s">
        <v>5072</v>
      </c>
      <c r="F2729" s="139">
        <v>0</v>
      </c>
      <c r="G2729" s="142">
        <f>VLOOKUP(C2729,'[10]Estructuras de Transición'!$A$41:$D$48,4,0)</f>
        <v>21422.533553128938</v>
      </c>
      <c r="H2729" s="148"/>
      <c r="I2729" s="144"/>
      <c r="J2729" s="111">
        <f>+VLOOKUP(C2729,'[10]Estructuras de Transición'!$A$41:$D$48,2,)</f>
        <v>5437</v>
      </c>
      <c r="L2729" s="113"/>
      <c r="M2729" s="118"/>
      <c r="N2729" s="118"/>
      <c r="O2729" s="113"/>
      <c r="P2729" s="118"/>
      <c r="Q2729" s="118"/>
      <c r="R2729" s="118"/>
    </row>
    <row r="2730" spans="1:18" x14ac:dyDescent="0.2">
      <c r="A2730" s="114"/>
      <c r="B2730" s="162"/>
      <c r="C2730" s="113"/>
      <c r="D2730" s="163"/>
      <c r="E2730" s="162"/>
      <c r="F2730" s="162"/>
      <c r="G2730" s="164"/>
      <c r="H2730" s="148"/>
      <c r="I2730" s="144"/>
      <c r="J2730" s="111"/>
      <c r="L2730" s="113"/>
      <c r="M2730" s="118"/>
      <c r="N2730" s="118"/>
      <c r="O2730" s="113"/>
      <c r="P2730" s="118"/>
      <c r="Q2730" s="118"/>
      <c r="R2730" s="118"/>
    </row>
    <row r="2731" spans="1:18" ht="15.75" x14ac:dyDescent="0.25">
      <c r="A2731" s="114"/>
      <c r="B2731" s="125" t="s">
        <v>7771</v>
      </c>
      <c r="D2731" s="148"/>
      <c r="E2731" s="154"/>
      <c r="F2731" s="155"/>
      <c r="G2731" s="164"/>
      <c r="H2731" s="148"/>
      <c r="I2731" s="164"/>
      <c r="J2731" s="155"/>
      <c r="M2731" s="118"/>
      <c r="N2731" s="118"/>
      <c r="O2731" s="118"/>
      <c r="P2731" s="118"/>
      <c r="Q2731" s="118"/>
      <c r="R2731" s="118"/>
    </row>
    <row r="2732" spans="1:18" ht="15.75" x14ac:dyDescent="0.25">
      <c r="A2732" s="114"/>
      <c r="B2732" s="125"/>
      <c r="D2732" s="148"/>
      <c r="E2732" s="154"/>
      <c r="F2732" s="155"/>
      <c r="G2732" s="164"/>
      <c r="H2732" s="148"/>
      <c r="I2732" s="164"/>
      <c r="J2732" s="155"/>
      <c r="M2732" s="118"/>
      <c r="N2732" s="118"/>
      <c r="O2732" s="118"/>
      <c r="P2732" s="118"/>
      <c r="Q2732" s="118"/>
      <c r="R2732" s="118"/>
    </row>
    <row r="2733" spans="1:18" ht="33.75" x14ac:dyDescent="0.2">
      <c r="A2733" s="114"/>
      <c r="B2733" s="135" t="s">
        <v>5065</v>
      </c>
      <c r="C2733" s="135" t="s">
        <v>5066</v>
      </c>
      <c r="D2733" s="135" t="s">
        <v>5067</v>
      </c>
      <c r="E2733" s="135" t="s">
        <v>6</v>
      </c>
      <c r="F2733" s="136" t="s">
        <v>5068</v>
      </c>
      <c r="G2733" s="136" t="s">
        <v>5069</v>
      </c>
      <c r="H2733" s="137"/>
      <c r="I2733" s="138"/>
      <c r="J2733" s="136" t="s">
        <v>5070</v>
      </c>
      <c r="M2733" s="118"/>
      <c r="N2733" s="118"/>
      <c r="O2733" s="118"/>
      <c r="P2733" s="118"/>
      <c r="Q2733" s="118"/>
      <c r="R2733" s="118"/>
    </row>
    <row r="2734" spans="1:18" x14ac:dyDescent="0.2">
      <c r="A2734" s="114"/>
      <c r="B2734" s="165">
        <v>1</v>
      </c>
      <c r="C2734" s="115" t="s">
        <v>7772</v>
      </c>
      <c r="D2734" s="115" t="str">
        <f>+VLOOKUP(C2734,'[7]I-404 (Acero Torres)'!$E$1:$H$65536,2,0)</f>
        <v>Parrillas:Para suspensión y anclaje</v>
      </c>
      <c r="E2734" s="140" t="s">
        <v>7773</v>
      </c>
      <c r="F2734" s="141">
        <v>0</v>
      </c>
      <c r="G2734" s="142">
        <f>+VLOOKUP(C2734,'[7]I-404 (Acero Torres)'!$E$1:$H$65536,4,0)*1000</f>
        <v>1239.9287398182003</v>
      </c>
      <c r="H2734" s="143"/>
      <c r="I2734" s="144"/>
      <c r="J2734" s="150">
        <v>1000</v>
      </c>
      <c r="M2734" s="118"/>
      <c r="N2734" s="118"/>
      <c r="O2734" s="118"/>
      <c r="P2734" s="118"/>
      <c r="Q2734" s="118"/>
      <c r="R2734" s="118"/>
    </row>
    <row r="2735" spans="1:18" x14ac:dyDescent="0.2">
      <c r="A2735" s="114"/>
      <c r="B2735" s="165">
        <v>3</v>
      </c>
      <c r="C2735" s="115" t="s">
        <v>7774</v>
      </c>
      <c r="D2735" s="115" t="str">
        <f>+VLOOKUP(C2735,'[7]I-404 (Acero Torres)'!$E$1:$H$65536,2,0)</f>
        <v>Stubs:Para suspensión 220KV</v>
      </c>
      <c r="E2735" s="140" t="s">
        <v>5072</v>
      </c>
      <c r="F2735" s="141">
        <v>0</v>
      </c>
      <c r="G2735" s="142">
        <f>+VLOOKUP(C2735,'[7]I-404 (Acero Torres)'!$E$1:$H$65536,4,0)</f>
        <v>53.97</v>
      </c>
      <c r="H2735" s="143"/>
      <c r="I2735" s="144"/>
      <c r="J2735" s="150">
        <v>200</v>
      </c>
      <c r="K2735" s="155"/>
      <c r="M2735" s="118"/>
      <c r="N2735" s="118"/>
      <c r="O2735" s="118"/>
      <c r="P2735" s="118"/>
      <c r="Q2735" s="118"/>
      <c r="R2735" s="118"/>
    </row>
    <row r="2736" spans="1:18" x14ac:dyDescent="0.2">
      <c r="A2736" s="114"/>
      <c r="B2736" s="165">
        <v>4</v>
      </c>
      <c r="C2736" s="115" t="s">
        <v>7775</v>
      </c>
      <c r="D2736" s="115" t="str">
        <f>+VLOOKUP(C2736,'[7]I-404 (Acero Torres)'!$E$1:$H$65536,2,0)</f>
        <v>Stubs:Para suspensión 138KV</v>
      </c>
      <c r="E2736" s="140" t="s">
        <v>5072</v>
      </c>
      <c r="F2736" s="141">
        <v>0</v>
      </c>
      <c r="G2736" s="142">
        <f>+VLOOKUP(C2736,'[7]I-404 (Acero Torres)'!$E$1:$H$65536,4,0)</f>
        <v>12.290254186602873</v>
      </c>
      <c r="H2736" s="143"/>
      <c r="I2736" s="144"/>
      <c r="J2736" s="150">
        <v>150</v>
      </c>
      <c r="K2736" s="155"/>
      <c r="M2736" s="118"/>
      <c r="N2736" s="118"/>
      <c r="O2736" s="118"/>
      <c r="P2736" s="118"/>
      <c r="Q2736" s="118"/>
      <c r="R2736" s="118"/>
    </row>
    <row r="2737" spans="1:18" x14ac:dyDescent="0.2">
      <c r="A2737" s="114"/>
      <c r="B2737" s="165">
        <v>5</v>
      </c>
      <c r="C2737" s="115" t="s">
        <v>7776</v>
      </c>
      <c r="D2737" s="115" t="str">
        <f>+VLOOKUP(C2737,'[7]I-404 (Acero Torres)'!$E$1:$H$65536,2,0)</f>
        <v>Stubs:Para suspensión 60KV</v>
      </c>
      <c r="E2737" s="140" t="s">
        <v>5072</v>
      </c>
      <c r="F2737" s="141">
        <v>0</v>
      </c>
      <c r="G2737" s="142">
        <f>+VLOOKUP(C2737,'[7]I-404 (Acero Torres)'!$E$1:$H$65536,4,0)</f>
        <v>18.190697866826156</v>
      </c>
      <c r="H2737" s="143"/>
      <c r="I2737" s="144"/>
      <c r="J2737" s="150">
        <v>60</v>
      </c>
      <c r="K2737" s="155"/>
      <c r="M2737" s="118"/>
      <c r="N2737" s="118"/>
      <c r="O2737" s="118"/>
      <c r="P2737" s="118"/>
      <c r="Q2737" s="118"/>
      <c r="R2737" s="118"/>
    </row>
    <row r="2738" spans="1:18" x14ac:dyDescent="0.2">
      <c r="A2738" s="114"/>
      <c r="B2738" s="165">
        <v>7</v>
      </c>
      <c r="C2738" s="115" t="s">
        <v>7777</v>
      </c>
      <c r="D2738" s="115" t="str">
        <f>+VLOOKUP(C2738,'[7]I-404 (Acero Torres)'!$E$1:$H$65536,2,0)</f>
        <v>Stubs:Para anclaje 220KV</v>
      </c>
      <c r="E2738" s="140" t="s">
        <v>5072</v>
      </c>
      <c r="F2738" s="141">
        <v>0</v>
      </c>
      <c r="G2738" s="142">
        <f>+VLOOKUP(C2738,'[7]I-404 (Acero Torres)'!$E$1:$H$65536,4,0)</f>
        <v>107.94</v>
      </c>
      <c r="H2738" s="143"/>
      <c r="I2738" s="144"/>
      <c r="J2738" s="150">
        <v>250</v>
      </c>
      <c r="K2738" s="155"/>
      <c r="M2738" s="118"/>
      <c r="N2738" s="118"/>
      <c r="O2738" s="118"/>
      <c r="P2738" s="118"/>
      <c r="Q2738" s="118"/>
      <c r="R2738" s="118"/>
    </row>
    <row r="2739" spans="1:18" x14ac:dyDescent="0.2">
      <c r="A2739" s="114"/>
      <c r="B2739" s="165">
        <v>8</v>
      </c>
      <c r="C2739" s="115" t="s">
        <v>7778</v>
      </c>
      <c r="D2739" s="115" t="str">
        <f>+VLOOKUP(C2739,'[7]I-404 (Acero Torres)'!$E$1:$H$65536,2,0)</f>
        <v>Stubs:Para anclaje 138KV</v>
      </c>
      <c r="E2739" s="140" t="s">
        <v>5072</v>
      </c>
      <c r="F2739" s="141">
        <v>0</v>
      </c>
      <c r="G2739" s="142">
        <f>+VLOOKUP(C2739,'[7]I-404 (Acero Torres)'!$E$1:$H$65536,4,0)</f>
        <v>23.454424132630653</v>
      </c>
      <c r="H2739" s="143"/>
      <c r="I2739" s="144"/>
      <c r="J2739" s="150">
        <v>150</v>
      </c>
      <c r="M2739" s="118"/>
      <c r="N2739" s="118"/>
      <c r="O2739" s="118"/>
      <c r="P2739" s="118"/>
      <c r="Q2739" s="118"/>
      <c r="R2739" s="118"/>
    </row>
    <row r="2740" spans="1:18" x14ac:dyDescent="0.2">
      <c r="A2740" s="114"/>
      <c r="B2740" s="165">
        <v>9</v>
      </c>
      <c r="C2740" s="115" t="s">
        <v>7779</v>
      </c>
      <c r="D2740" s="115" t="str">
        <f>+VLOOKUP(C2740,'[7]I-404 (Acero Torres)'!$E$1:$H$65536,2,0)</f>
        <v>Stubs:Para anclaje 60KV</v>
      </c>
      <c r="E2740" s="140" t="s">
        <v>5072</v>
      </c>
      <c r="F2740" s="141">
        <v>0</v>
      </c>
      <c r="G2740" s="142">
        <f>+VLOOKUP(C2740,'[7]I-404 (Acero Torres)'!$E$1:$H$65536,4,0)</f>
        <v>20.699001785714287</v>
      </c>
      <c r="H2740" s="143"/>
      <c r="I2740" s="144"/>
      <c r="J2740" s="150">
        <v>80</v>
      </c>
      <c r="M2740" s="118"/>
      <c r="N2740" s="118"/>
      <c r="O2740" s="118"/>
      <c r="P2740" s="118"/>
      <c r="Q2740" s="118"/>
      <c r="R2740" s="118"/>
    </row>
    <row r="2741" spans="1:18" x14ac:dyDescent="0.2">
      <c r="A2741" s="114"/>
      <c r="B2741" s="118"/>
      <c r="C2741" s="148"/>
      <c r="D2741" s="148"/>
      <c r="E2741" s="154"/>
      <c r="F2741" s="155"/>
      <c r="G2741" s="148"/>
      <c r="H2741" s="148"/>
      <c r="I2741" s="148"/>
      <c r="J2741" s="155"/>
      <c r="M2741" s="118"/>
      <c r="N2741" s="118"/>
      <c r="O2741" s="118"/>
      <c r="P2741" s="118"/>
      <c r="Q2741" s="118"/>
      <c r="R2741" s="118"/>
    </row>
    <row r="2742" spans="1:18" ht="15.75" x14ac:dyDescent="0.25">
      <c r="A2742" s="114"/>
      <c r="B2742" s="125" t="s">
        <v>7780</v>
      </c>
      <c r="D2742" s="148"/>
      <c r="E2742" s="154"/>
      <c r="F2742" s="155"/>
      <c r="G2742" s="148"/>
      <c r="H2742" s="148"/>
      <c r="I2742" s="155"/>
      <c r="J2742" s="155"/>
      <c r="K2742" s="148"/>
      <c r="L2742" s="166"/>
      <c r="M2742" s="118"/>
      <c r="N2742" s="118"/>
      <c r="O2742" s="118"/>
      <c r="P2742" s="118"/>
      <c r="Q2742" s="118"/>
      <c r="R2742" s="118"/>
    </row>
    <row r="2743" spans="1:18" ht="33.75" x14ac:dyDescent="0.2">
      <c r="A2743" s="114"/>
      <c r="B2743" s="135" t="s">
        <v>5065</v>
      </c>
      <c r="C2743" s="135" t="s">
        <v>5066</v>
      </c>
      <c r="D2743" s="135" t="s">
        <v>5067</v>
      </c>
      <c r="E2743" s="135" t="s">
        <v>6</v>
      </c>
      <c r="F2743" s="136" t="s">
        <v>5068</v>
      </c>
      <c r="G2743" s="136" t="s">
        <v>5069</v>
      </c>
      <c r="H2743" s="137"/>
      <c r="I2743" s="138"/>
      <c r="J2743" s="138"/>
      <c r="M2743" s="118"/>
      <c r="N2743" s="118"/>
      <c r="O2743" s="118"/>
      <c r="P2743" s="118"/>
      <c r="Q2743" s="118"/>
      <c r="R2743" s="118"/>
    </row>
    <row r="2744" spans="1:18" x14ac:dyDescent="0.2">
      <c r="A2744" s="114"/>
      <c r="B2744" s="165">
        <v>1</v>
      </c>
      <c r="C2744" s="115" t="s">
        <v>7781</v>
      </c>
      <c r="D2744" s="115" t="s">
        <v>7782</v>
      </c>
      <c r="E2744" s="140" t="s">
        <v>7783</v>
      </c>
      <c r="F2744" s="141">
        <v>0</v>
      </c>
      <c r="G2744" s="142">
        <f>+VLOOKUP(C2744,'[7]I-404 Retenidas'!$E$1:$H$65536,4,0)</f>
        <v>255.32000000000002</v>
      </c>
      <c r="H2744" s="143"/>
      <c r="I2744" s="144"/>
      <c r="J2744" s="155">
        <v>75</v>
      </c>
      <c r="K2744" s="148"/>
      <c r="M2744" s="118"/>
      <c r="N2744" s="118"/>
      <c r="O2744" s="118"/>
      <c r="P2744" s="118"/>
      <c r="Q2744" s="118"/>
      <c r="R2744" s="118"/>
    </row>
    <row r="2745" spans="1:18" s="127" customFormat="1" x14ac:dyDescent="0.2">
      <c r="A2745" s="114"/>
      <c r="B2745" s="128">
        <v>2</v>
      </c>
      <c r="C2745" s="115" t="s">
        <v>7784</v>
      </c>
      <c r="D2745" s="115" t="s">
        <v>7785</v>
      </c>
      <c r="E2745" s="140" t="s">
        <v>7783</v>
      </c>
      <c r="F2745" s="141">
        <v>0</v>
      </c>
      <c r="G2745" s="167">
        <f>+VLOOKUP(C2745,'[7]I-404 Retenidas'!$E$1:$H$65536,4,0)</f>
        <v>85</v>
      </c>
      <c r="H2745" s="148"/>
      <c r="I2745" s="144"/>
      <c r="J2745" s="155">
        <v>75</v>
      </c>
      <c r="K2745" s="148"/>
      <c r="L2745" s="149"/>
      <c r="M2745" s="149"/>
      <c r="N2745" s="149"/>
      <c r="O2745" s="149"/>
      <c r="P2745" s="149"/>
      <c r="Q2745" s="149"/>
      <c r="R2745" s="149"/>
    </row>
    <row r="2746" spans="1:18" s="127" customFormat="1" x14ac:dyDescent="0.2">
      <c r="A2746" s="114"/>
      <c r="B2746" s="128">
        <v>2</v>
      </c>
      <c r="C2746" s="115" t="s">
        <v>7786</v>
      </c>
      <c r="D2746" s="115" t="s">
        <v>7787</v>
      </c>
      <c r="E2746" s="140" t="s">
        <v>7783</v>
      </c>
      <c r="F2746" s="141">
        <v>0</v>
      </c>
      <c r="G2746" s="167">
        <f>+VLOOKUP(C2746,'[7]I-404 Retenidas'!$E$1:$H$65536,4,0)</f>
        <v>90</v>
      </c>
      <c r="H2746" s="148"/>
      <c r="I2746" s="168"/>
      <c r="J2746" s="155">
        <v>75</v>
      </c>
      <c r="K2746" s="148"/>
      <c r="L2746" s="149"/>
      <c r="M2746" s="149"/>
      <c r="N2746" s="149"/>
      <c r="O2746" s="149"/>
      <c r="P2746" s="149"/>
      <c r="Q2746" s="149"/>
      <c r="R2746" s="149"/>
    </row>
    <row r="2747" spans="1:18" x14ac:dyDescent="0.2">
      <c r="A2747" s="114"/>
      <c r="B2747" s="118"/>
      <c r="C2747" s="148"/>
      <c r="D2747" s="148"/>
      <c r="E2747" s="154"/>
      <c r="F2747" s="155"/>
      <c r="G2747" s="148"/>
      <c r="H2747" s="148"/>
      <c r="J2747" s="155"/>
      <c r="K2747" s="148"/>
      <c r="M2747" s="118"/>
      <c r="N2747" s="118"/>
      <c r="O2747" s="118"/>
      <c r="P2747" s="118"/>
      <c r="Q2747" s="118"/>
      <c r="R2747" s="118"/>
    </row>
    <row r="2748" spans="1:18" ht="15.75" x14ac:dyDescent="0.2">
      <c r="A2748" s="114"/>
      <c r="B2748" s="169" t="s">
        <v>7788</v>
      </c>
      <c r="I2748" s="138"/>
      <c r="M2748" s="118"/>
      <c r="N2748" s="118"/>
      <c r="O2748" s="118"/>
      <c r="P2748" s="118"/>
    </row>
    <row r="2749" spans="1:18" ht="33.75" x14ac:dyDescent="0.2">
      <c r="A2749" s="114"/>
      <c r="B2749" s="135" t="s">
        <v>5065</v>
      </c>
      <c r="C2749" s="135" t="s">
        <v>5066</v>
      </c>
      <c r="D2749" s="135" t="s">
        <v>5067</v>
      </c>
      <c r="E2749" s="135" t="s">
        <v>6</v>
      </c>
      <c r="F2749" s="136" t="s">
        <v>5068</v>
      </c>
      <c r="G2749" s="136" t="s">
        <v>5069</v>
      </c>
      <c r="H2749" s="137"/>
      <c r="I2749" s="144"/>
      <c r="J2749" s="136" t="s">
        <v>5070</v>
      </c>
      <c r="M2749" s="118"/>
      <c r="N2749" s="118"/>
      <c r="O2749" s="118"/>
      <c r="P2749" s="118"/>
    </row>
    <row r="2750" spans="1:18" x14ac:dyDescent="0.2">
      <c r="A2750" s="114"/>
      <c r="B2750" s="165">
        <v>1</v>
      </c>
      <c r="C2750" s="115" t="s">
        <v>7789</v>
      </c>
      <c r="D2750" s="170" t="str">
        <f>VLOOKUP(C2750,'[10]Análisis de Costos Cad. Aislad.'!B$1:D$65536,2,0)</f>
        <v>Tipo anclaje con 22 aisladores standard, incluye accesorios 220 KV - 160 KN</v>
      </c>
      <c r="E2750" s="139" t="s">
        <v>7790</v>
      </c>
      <c r="F2750" s="139">
        <v>0</v>
      </c>
      <c r="G2750" s="171">
        <f>VLOOKUP(C2750,'[10]Análisis de Costos Cad. Aislad.'!B$1:D$65536,3,0)</f>
        <v>370.5636899749332</v>
      </c>
      <c r="H2750" s="172"/>
      <c r="I2750" s="144"/>
      <c r="J2750" s="111">
        <f>VLOOKUP(C2750,'[10]Análisis de Costos Cad. Aislad.'!B$1:F$65536,4,0)</f>
        <v>391.6</v>
      </c>
      <c r="M2750" s="118"/>
      <c r="N2750" s="118"/>
      <c r="O2750" s="118"/>
      <c r="P2750" s="118"/>
      <c r="Q2750" s="118"/>
      <c r="R2750" s="118"/>
    </row>
    <row r="2751" spans="1:18" x14ac:dyDescent="0.2">
      <c r="A2751" s="114"/>
      <c r="B2751" s="165">
        <f>+B2750+1</f>
        <v>2</v>
      </c>
      <c r="C2751" s="115" t="s">
        <v>7791</v>
      </c>
      <c r="D2751" s="112" t="s">
        <v>7792</v>
      </c>
      <c r="E2751" s="139" t="s">
        <v>7790</v>
      </c>
      <c r="F2751" s="139">
        <v>0</v>
      </c>
      <c r="G2751" s="171">
        <f>+G2750</f>
        <v>370.5636899749332</v>
      </c>
      <c r="H2751" s="172"/>
      <c r="I2751" s="144"/>
      <c r="J2751" s="111" t="e">
        <f>VLOOKUP(C2751,'[10]Análisis de Costos Cad. Aislad.'!B$1:F$65536,4,0)</f>
        <v>#N/A</v>
      </c>
      <c r="M2751" s="118"/>
      <c r="N2751" s="118"/>
      <c r="O2751" s="118"/>
      <c r="P2751" s="118"/>
      <c r="Q2751" s="118"/>
      <c r="R2751" s="118"/>
    </row>
    <row r="2752" spans="1:18" x14ac:dyDescent="0.2">
      <c r="A2752" s="114"/>
      <c r="B2752" s="165">
        <f t="shared" ref="B2752:B2799" si="58">+B2751+1</f>
        <v>3</v>
      </c>
      <c r="C2752" s="115" t="s">
        <v>7793</v>
      </c>
      <c r="D2752" s="170" t="str">
        <f>VLOOKUP(C2752,'[10]Análisis de Costos Cad. Aislad.'!B$1:D$65536,2,0)</f>
        <v>Tipo suspensión con 21 aisladores standard, incluye accesorios 220 KV - 120 KN</v>
      </c>
      <c r="E2752" s="139" t="s">
        <v>7790</v>
      </c>
      <c r="F2752" s="139">
        <v>0</v>
      </c>
      <c r="G2752" s="171">
        <f>VLOOKUP(C2752,'[10]Análisis de Costos Cad. Aislad.'!B$1:D$65536,3,0)</f>
        <v>275.33492030379074</v>
      </c>
      <c r="H2752" s="172"/>
      <c r="I2752" s="144"/>
      <c r="J2752" s="111">
        <f>VLOOKUP(C2752,'[10]Análisis de Costos Cad. Aislad.'!B$1:F$65536,4,0)</f>
        <v>226.8</v>
      </c>
      <c r="M2752" s="118"/>
      <c r="N2752" s="118"/>
      <c r="O2752" s="118"/>
      <c r="P2752" s="118"/>
      <c r="Q2752" s="118"/>
      <c r="R2752" s="118"/>
    </row>
    <row r="2753" spans="1:18" x14ac:dyDescent="0.2">
      <c r="A2753" s="114"/>
      <c r="B2753" s="165">
        <f t="shared" si="58"/>
        <v>4</v>
      </c>
      <c r="C2753" s="115" t="s">
        <v>7794</v>
      </c>
      <c r="D2753" s="112" t="s">
        <v>7795</v>
      </c>
      <c r="E2753" s="139" t="s">
        <v>7790</v>
      </c>
      <c r="F2753" s="139">
        <v>0</v>
      </c>
      <c r="G2753" s="171">
        <f>+G2752</f>
        <v>275.33492030379074</v>
      </c>
      <c r="H2753" s="172"/>
      <c r="I2753" s="144"/>
      <c r="J2753" s="111" t="e">
        <f>VLOOKUP(C2753,'[10]Análisis de Costos Cad. Aislad.'!B$1:F$65536,4,0)</f>
        <v>#N/A</v>
      </c>
      <c r="M2753" s="118"/>
      <c r="N2753" s="118"/>
      <c r="O2753" s="118"/>
      <c r="P2753" s="118"/>
      <c r="Q2753" s="118"/>
      <c r="R2753" s="118"/>
    </row>
    <row r="2754" spans="1:18" x14ac:dyDescent="0.2">
      <c r="A2754" s="114"/>
      <c r="B2754" s="165">
        <f t="shared" si="58"/>
        <v>5</v>
      </c>
      <c r="C2754" s="115" t="s">
        <v>7796</v>
      </c>
      <c r="D2754" s="112" t="str">
        <f>VLOOKUP(C2754,'[10]Análisis de Costos Cad. Aislad.'!B$1:D$65536,2,0)</f>
        <v>Tipo orientación con 21 aisladores standard, incluye accesorios 220 KV - 120 KN</v>
      </c>
      <c r="E2754" s="139" t="s">
        <v>7790</v>
      </c>
      <c r="F2754" s="139">
        <v>0</v>
      </c>
      <c r="G2754" s="171">
        <f>VLOOKUP(C2754,'[10]Análisis de Costos Cad. Aislad.'!B$1:D$65536,3,0)</f>
        <v>275.33492030379074</v>
      </c>
      <c r="H2754" s="172"/>
      <c r="I2754" s="144"/>
      <c r="J2754" s="111">
        <f>VLOOKUP(C2754,'[10]Análisis de Costos Cad. Aislad.'!B$1:F$65536,4,0)</f>
        <v>226.8</v>
      </c>
      <c r="M2754" s="118"/>
      <c r="N2754" s="118"/>
      <c r="O2754" s="118"/>
      <c r="P2754" s="118"/>
      <c r="Q2754" s="118"/>
      <c r="R2754" s="118"/>
    </row>
    <row r="2755" spans="1:18" x14ac:dyDescent="0.2">
      <c r="A2755" s="114"/>
      <c r="B2755" s="165">
        <f t="shared" si="58"/>
        <v>6</v>
      </c>
      <c r="C2755" s="115" t="s">
        <v>7797</v>
      </c>
      <c r="D2755" s="112" t="str">
        <f>VLOOKUP(C2755,'[10]Análisis de Costos Cad. Aislad.'!B$1:D$65536,2,0)</f>
        <v>Tipo anclaje con 21 aisladores standard, incluye accesorios 220 KV - 160 KN</v>
      </c>
      <c r="E2755" s="139" t="s">
        <v>7790</v>
      </c>
      <c r="F2755" s="139">
        <v>0</v>
      </c>
      <c r="G2755" s="171">
        <f>VLOOKUP(C2755,'[10]Análisis de Costos Cad. Aislad.'!B$1:D$65536,3,0)</f>
        <v>356.21988588516354</v>
      </c>
      <c r="H2755" s="172"/>
      <c r="I2755" s="144"/>
      <c r="J2755" s="111">
        <f>VLOOKUP(C2755,'[10]Análisis de Costos Cad. Aislad.'!B$1:F$65536,4,0)</f>
        <v>373.8</v>
      </c>
      <c r="M2755" s="118"/>
      <c r="N2755" s="118"/>
      <c r="O2755" s="118"/>
      <c r="P2755" s="118"/>
      <c r="Q2755" s="118"/>
      <c r="R2755" s="118"/>
    </row>
    <row r="2756" spans="1:18" x14ac:dyDescent="0.2">
      <c r="A2756" s="114"/>
      <c r="B2756" s="165">
        <f t="shared" si="58"/>
        <v>7</v>
      </c>
      <c r="C2756" s="115" t="s">
        <v>7798</v>
      </c>
      <c r="D2756" s="112" t="str">
        <f>VLOOKUP(C2756,'[10]Análisis de Costos Cad. Aislad.'!B$1:D$65536,2,0)</f>
        <v>Tipo suspensión con 20 aisladores standard, incluye accesorios 220 KV - 120 KN</v>
      </c>
      <c r="E2756" s="139" t="s">
        <v>7790</v>
      </c>
      <c r="F2756" s="139">
        <v>0</v>
      </c>
      <c r="G2756" s="171">
        <f>VLOOKUP(C2756,'[10]Análisis de Costos Cad. Aislad.'!B$1:D$65536,3,0)</f>
        <v>264.60468600361025</v>
      </c>
      <c r="H2756" s="172"/>
      <c r="I2756" s="144"/>
      <c r="J2756" s="111">
        <f>VLOOKUP(C2756,'[10]Análisis de Costos Cad. Aislad.'!B$1:F$65536,4,0)</f>
        <v>216</v>
      </c>
      <c r="M2756" s="118"/>
      <c r="N2756" s="118"/>
      <c r="O2756" s="118"/>
      <c r="P2756" s="118"/>
      <c r="Q2756" s="118"/>
      <c r="R2756" s="118"/>
    </row>
    <row r="2757" spans="1:18" x14ac:dyDescent="0.2">
      <c r="A2757" s="114"/>
      <c r="B2757" s="165">
        <f t="shared" si="58"/>
        <v>8</v>
      </c>
      <c r="C2757" s="115" t="s">
        <v>7799</v>
      </c>
      <c r="D2757" s="112" t="str">
        <f>VLOOKUP(C2757,'[10]Análisis de Costos Cad. Aislad.'!B$1:D$65536,2,0)</f>
        <v>Tipo orientación con 20 aisladores standard, incluye accesorios 220 KV - 120 KN</v>
      </c>
      <c r="E2757" s="139" t="s">
        <v>7790</v>
      </c>
      <c r="F2757" s="139">
        <v>0</v>
      </c>
      <c r="G2757" s="171">
        <f>VLOOKUP(C2757,'[10]Análisis de Costos Cad. Aislad.'!B$1:D$65536,3,0)</f>
        <v>264.60468600361025</v>
      </c>
      <c r="H2757" s="172"/>
      <c r="I2757" s="144"/>
      <c r="J2757" s="111">
        <f>VLOOKUP(C2757,'[10]Análisis de Costos Cad. Aislad.'!B$1:F$65536,4,0)</f>
        <v>216</v>
      </c>
      <c r="M2757" s="118"/>
      <c r="N2757" s="118"/>
      <c r="O2757" s="118"/>
      <c r="P2757" s="118"/>
      <c r="Q2757" s="118"/>
      <c r="R2757" s="118"/>
    </row>
    <row r="2758" spans="1:18" x14ac:dyDescent="0.2">
      <c r="A2758" s="114"/>
      <c r="B2758" s="165">
        <f t="shared" si="58"/>
        <v>9</v>
      </c>
      <c r="C2758" s="115" t="s">
        <v>7800</v>
      </c>
      <c r="D2758" s="112" t="str">
        <f>VLOOKUP(C2758,'[10]Análisis de Costos Cad. Aislad.'!B$1:D$65536,2,0)</f>
        <v>Tipo anclaje con 15 aisladores standard, incluye accesorios 138 KV - 120 KN</v>
      </c>
      <c r="E2758" s="139" t="s">
        <v>7790</v>
      </c>
      <c r="F2758" s="139">
        <v>0</v>
      </c>
      <c r="G2758" s="171">
        <f>VLOOKUP(C2758,'[10]Análisis de Costos Cad. Aislad.'!B$1:D$65536,3,0)</f>
        <v>205.95351450270766</v>
      </c>
      <c r="H2758" s="172"/>
      <c r="I2758" s="144"/>
      <c r="J2758" s="111">
        <f>VLOOKUP(C2758,'[10]Análisis de Costos Cad. Aislad.'!B$1:F$65536,4,0)</f>
        <v>162</v>
      </c>
      <c r="M2758" s="118"/>
      <c r="N2758" s="118"/>
      <c r="O2758" s="118"/>
      <c r="P2758" s="118"/>
      <c r="Q2758" s="118"/>
      <c r="R2758" s="118"/>
    </row>
    <row r="2759" spans="1:18" x14ac:dyDescent="0.2">
      <c r="A2759" s="114"/>
      <c r="B2759" s="165">
        <f t="shared" si="58"/>
        <v>10</v>
      </c>
      <c r="C2759" s="115" t="s">
        <v>7801</v>
      </c>
      <c r="D2759" s="112" t="str">
        <f>VLOOKUP(C2759,'[10]Análisis de Costos Cad. Aislad.'!B$1:D$65536,2,0)</f>
        <v>Tipo anclaje con 15 aisladores standard, incluye accesorios 138 KV - 160 KN</v>
      </c>
      <c r="E2759" s="139" t="s">
        <v>7790</v>
      </c>
      <c r="F2759" s="139">
        <v>0</v>
      </c>
      <c r="G2759" s="171">
        <f>VLOOKUP(C2759,'[10]Análisis de Costos Cad. Aislad.'!B$1:D$65536,3,0)</f>
        <v>260.15706134654533</v>
      </c>
      <c r="H2759" s="172"/>
      <c r="I2759" s="144"/>
      <c r="J2759" s="111">
        <f>VLOOKUP(C2759,'[10]Análisis de Costos Cad. Aislad.'!B$1:F$65536,4,0)</f>
        <v>267</v>
      </c>
      <c r="M2759" s="118"/>
      <c r="N2759" s="118"/>
      <c r="O2759" s="118"/>
      <c r="P2759" s="118"/>
      <c r="Q2759" s="118"/>
      <c r="R2759" s="118"/>
    </row>
    <row r="2760" spans="1:18" x14ac:dyDescent="0.2">
      <c r="A2760" s="114"/>
      <c r="B2760" s="165">
        <f t="shared" si="58"/>
        <v>11</v>
      </c>
      <c r="C2760" s="115" t="s">
        <v>7802</v>
      </c>
      <c r="D2760" s="112" t="str">
        <f>VLOOKUP(C2760,'[10]Análisis de Costos Cad. Aislad.'!B$1:D$65536,2,0)</f>
        <v>Tipo suspensión con 14 aisladores standard, incluye accesorios 138 KV - 120 KN</v>
      </c>
      <c r="E2760" s="139" t="s">
        <v>7790</v>
      </c>
      <c r="F2760" s="139">
        <v>0</v>
      </c>
      <c r="G2760" s="171">
        <f>VLOOKUP(C2760,'[10]Análisis de Costos Cad. Aislad.'!B$1:D$65536,3,0)</f>
        <v>190.22328020252715</v>
      </c>
      <c r="H2760" s="172"/>
      <c r="I2760" s="144"/>
      <c r="J2760" s="111">
        <f>VLOOKUP(C2760,'[10]Análisis de Costos Cad. Aislad.'!B$1:F$65536,4,0)</f>
        <v>151.20000000000002</v>
      </c>
      <c r="M2760" s="118"/>
      <c r="N2760" s="118"/>
      <c r="O2760" s="118"/>
      <c r="P2760" s="118"/>
      <c r="Q2760" s="118"/>
      <c r="R2760" s="118"/>
    </row>
    <row r="2761" spans="1:18" x14ac:dyDescent="0.2">
      <c r="A2761" s="114"/>
      <c r="B2761" s="165">
        <f t="shared" si="58"/>
        <v>12</v>
      </c>
      <c r="C2761" s="115" t="s">
        <v>7803</v>
      </c>
      <c r="D2761" s="112" t="str">
        <f>VLOOKUP(C2761,'[10]Análisis de Costos Cad. Aislad.'!B$1:D$65536,2,0)</f>
        <v>Tipo orientación con 14 aisladores standard, incluye accesorios 138 KV - 120 KN</v>
      </c>
      <c r="E2761" s="139" t="s">
        <v>7790</v>
      </c>
      <c r="F2761" s="139">
        <v>0</v>
      </c>
      <c r="G2761" s="171">
        <f>VLOOKUP(C2761,'[10]Análisis de Costos Cad. Aislad.'!B$1:D$65536,3,0)</f>
        <v>190.22328020252715</v>
      </c>
      <c r="H2761" s="172"/>
      <c r="I2761" s="144"/>
      <c r="J2761" s="111">
        <f>VLOOKUP(C2761,'[10]Análisis de Costos Cad. Aislad.'!B$1:F$65536,4,0)</f>
        <v>151.20000000000002</v>
      </c>
      <c r="M2761" s="118"/>
      <c r="N2761" s="118"/>
      <c r="O2761" s="118"/>
      <c r="P2761" s="118"/>
      <c r="Q2761" s="118"/>
      <c r="R2761" s="118"/>
    </row>
    <row r="2762" spans="1:18" x14ac:dyDescent="0.2">
      <c r="A2762" s="114"/>
      <c r="B2762" s="165">
        <f t="shared" si="58"/>
        <v>13</v>
      </c>
      <c r="C2762" s="115" t="s">
        <v>7804</v>
      </c>
      <c r="D2762" s="112" t="str">
        <f>VLOOKUP(C2762,'[10]Análisis de Costos Cad. Aislad.'!B$1:D$65536,2,0)</f>
        <v>Tipo anclaje con 14 aisladores standard, incluye accesorios 138 KV - 160 KN</v>
      </c>
      <c r="E2762" s="139" t="s">
        <v>7790</v>
      </c>
      <c r="F2762" s="139">
        <v>0</v>
      </c>
      <c r="G2762" s="171">
        <f>VLOOKUP(C2762,'[10]Análisis de Costos Cad. Aislad.'!B$1:D$65536,3,0)</f>
        <v>245.81325725677567</v>
      </c>
      <c r="H2762" s="172"/>
      <c r="I2762" s="144"/>
      <c r="J2762" s="111">
        <f>VLOOKUP(C2762,'[10]Análisis de Costos Cad. Aislad.'!B$1:F$65536,4,0)</f>
        <v>249.20000000000002</v>
      </c>
      <c r="M2762" s="118"/>
      <c r="N2762" s="118"/>
      <c r="O2762" s="118"/>
      <c r="P2762" s="118"/>
      <c r="Q2762" s="118"/>
      <c r="R2762" s="118"/>
    </row>
    <row r="2763" spans="1:18" x14ac:dyDescent="0.2">
      <c r="A2763" s="114"/>
      <c r="B2763" s="165">
        <f t="shared" si="58"/>
        <v>14</v>
      </c>
      <c r="C2763" s="115" t="s">
        <v>7805</v>
      </c>
      <c r="D2763" s="112" t="str">
        <f>VLOOKUP(C2763,'[10]Análisis de Costos Cad. Aislad.'!B$1:D$65536,2,0)</f>
        <v>Tipo suspensión con 13 aisladores standard, incluye accesorios 138 KV - 120 KN</v>
      </c>
      <c r="E2763" s="139" t="s">
        <v>7790</v>
      </c>
      <c r="F2763" s="139">
        <v>0</v>
      </c>
      <c r="G2763" s="171">
        <f>VLOOKUP(C2763,'[10]Análisis de Costos Cad. Aislad.'!B$1:D$65536,3,0)</f>
        <v>179.49304590234664</v>
      </c>
      <c r="H2763" s="172"/>
      <c r="I2763" s="144"/>
      <c r="J2763" s="111">
        <f>VLOOKUP(C2763,'[10]Análisis de Costos Cad. Aislad.'!B$1:F$65536,4,0)</f>
        <v>140.4</v>
      </c>
      <c r="M2763" s="118"/>
      <c r="N2763" s="118"/>
      <c r="O2763" s="118"/>
      <c r="P2763" s="118"/>
      <c r="Q2763" s="118"/>
      <c r="R2763" s="118"/>
    </row>
    <row r="2764" spans="1:18" x14ac:dyDescent="0.2">
      <c r="A2764" s="114"/>
      <c r="B2764" s="165">
        <f t="shared" si="58"/>
        <v>15</v>
      </c>
      <c r="C2764" s="115" t="s">
        <v>7806</v>
      </c>
      <c r="D2764" s="112" t="str">
        <f>VLOOKUP(C2764,'[10]Análisis de Costos Cad. Aislad.'!B$1:D$65536,2,0)</f>
        <v>Tipo orientación con 13 aisladores standard, incluye accesorios 138 KV - 120 KN</v>
      </c>
      <c r="E2764" s="139" t="s">
        <v>7790</v>
      </c>
      <c r="F2764" s="139">
        <v>0</v>
      </c>
      <c r="G2764" s="171">
        <f>VLOOKUP(C2764,'[10]Análisis de Costos Cad. Aislad.'!B$1:D$65536,3,0)</f>
        <v>179.49304590234664</v>
      </c>
      <c r="H2764" s="172"/>
      <c r="I2764" s="144"/>
      <c r="J2764" s="111">
        <f>VLOOKUP(C2764,'[10]Análisis de Costos Cad. Aislad.'!B$1:F$65536,4,0)</f>
        <v>140.4</v>
      </c>
      <c r="M2764" s="118"/>
      <c r="N2764" s="118"/>
      <c r="O2764" s="118"/>
      <c r="P2764" s="118"/>
      <c r="Q2764" s="118"/>
      <c r="R2764" s="118"/>
    </row>
    <row r="2765" spans="1:18" x14ac:dyDescent="0.2">
      <c r="A2765" s="114"/>
      <c r="B2765" s="165">
        <f t="shared" si="58"/>
        <v>16</v>
      </c>
      <c r="C2765" s="115" t="s">
        <v>7807</v>
      </c>
      <c r="D2765" s="112" t="str">
        <f>VLOOKUP(C2765,'[10]Análisis de Costos Cad. Aislad.'!B$1:D$65536,2,0)</f>
        <v>Tipo anclaje con 12 aisladores standard, incluye accesorios 138 KV - 160 KN</v>
      </c>
      <c r="E2765" s="139" t="s">
        <v>7790</v>
      </c>
      <c r="F2765" s="139">
        <v>0</v>
      </c>
      <c r="G2765" s="171">
        <f>VLOOKUP(C2765,'[10]Análisis de Costos Cad. Aislad.'!B$1:D$65536,3,0)</f>
        <v>217.12564907723629</v>
      </c>
      <c r="H2765" s="172"/>
      <c r="I2765" s="144"/>
      <c r="J2765" s="111">
        <f>VLOOKUP(C2765,'[10]Análisis de Costos Cad. Aislad.'!B$1:F$65536,4,0)</f>
        <v>213.60000000000002</v>
      </c>
      <c r="M2765" s="118"/>
      <c r="N2765" s="118"/>
      <c r="O2765" s="118"/>
      <c r="P2765" s="118"/>
      <c r="Q2765" s="118"/>
      <c r="R2765" s="118"/>
    </row>
    <row r="2766" spans="1:18" x14ac:dyDescent="0.2">
      <c r="A2766" s="114"/>
      <c r="B2766" s="165">
        <f t="shared" si="58"/>
        <v>17</v>
      </c>
      <c r="C2766" s="115" t="s">
        <v>7808</v>
      </c>
      <c r="D2766" s="112" t="str">
        <f>VLOOKUP(C2766,'[10]Análisis de Costos Cad. Aislad.'!B$1:D$65536,2,0)</f>
        <v>Tipo suspensión con 11 aisladores standard, incluye accesorios 138 KV - 120 KN</v>
      </c>
      <c r="E2766" s="139" t="s">
        <v>7790</v>
      </c>
      <c r="F2766" s="139">
        <v>0</v>
      </c>
      <c r="G2766" s="171">
        <f>VLOOKUP(C2766,'[10]Análisis de Costos Cad. Aislad.'!B$1:D$65536,3,0)</f>
        <v>158.03257730198561</v>
      </c>
      <c r="H2766" s="172"/>
      <c r="I2766" s="144"/>
      <c r="J2766" s="111">
        <f>VLOOKUP(C2766,'[10]Análisis de Costos Cad. Aislad.'!B$1:F$65536,4,0)</f>
        <v>118.80000000000001</v>
      </c>
      <c r="M2766" s="118"/>
      <c r="N2766" s="118"/>
      <c r="O2766" s="118"/>
      <c r="P2766" s="118"/>
      <c r="Q2766" s="118"/>
      <c r="R2766" s="118"/>
    </row>
    <row r="2767" spans="1:18" x14ac:dyDescent="0.2">
      <c r="A2767" s="114"/>
      <c r="B2767" s="165">
        <f t="shared" si="58"/>
        <v>18</v>
      </c>
      <c r="C2767" s="115" t="s">
        <v>7809</v>
      </c>
      <c r="D2767" s="112" t="str">
        <f>VLOOKUP(C2767,'[10]Análisis de Costos Cad. Aislad.'!B$1:D$65536,2,0)</f>
        <v>Tipo orientación con 11 aisladores standard, incluye accesorios 138 KV - 120 KN</v>
      </c>
      <c r="E2767" s="139" t="s">
        <v>7790</v>
      </c>
      <c r="F2767" s="139">
        <v>0</v>
      </c>
      <c r="G2767" s="171">
        <f>VLOOKUP(C2767,'[10]Análisis de Costos Cad. Aislad.'!B$1:D$65536,3,0)</f>
        <v>158.03257730198561</v>
      </c>
      <c r="H2767" s="172"/>
      <c r="I2767" s="144"/>
      <c r="J2767" s="111">
        <f>VLOOKUP(C2767,'[10]Análisis de Costos Cad. Aislad.'!B$1:F$65536,4,0)</f>
        <v>118.80000000000001</v>
      </c>
      <c r="M2767" s="118"/>
      <c r="N2767" s="118"/>
      <c r="O2767" s="118"/>
      <c r="P2767" s="118"/>
      <c r="Q2767" s="118"/>
      <c r="R2767" s="118"/>
    </row>
    <row r="2768" spans="1:18" x14ac:dyDescent="0.2">
      <c r="A2768" s="114"/>
      <c r="B2768" s="165">
        <f t="shared" si="58"/>
        <v>19</v>
      </c>
      <c r="C2768" s="115" t="s">
        <v>7810</v>
      </c>
      <c r="D2768" s="112" t="str">
        <f>VLOOKUP(C2768,'[10]Análisis de Costos Cad. Aislad.'!B$1:D$65536,2,0)</f>
        <v>Tipo anclaje con 07 aisladores standard, incluye accesorios 60 KV - 120 KN</v>
      </c>
      <c r="E2768" s="139" t="s">
        <v>7790</v>
      </c>
      <c r="F2768" s="139">
        <v>0</v>
      </c>
      <c r="G2768" s="171">
        <f>VLOOKUP(C2768,'[10]Análisis de Costos Cad. Aislad.'!B$1:D$65536,3,0)</f>
        <v>120.11164010126357</v>
      </c>
      <c r="H2768" s="172"/>
      <c r="I2768" s="144"/>
      <c r="J2768" s="111">
        <f>VLOOKUP(C2768,'[10]Análisis de Costos Cad. Aislad.'!B$1:F$65536,4,0)</f>
        <v>75.600000000000009</v>
      </c>
      <c r="M2768" s="118"/>
      <c r="N2768" s="118"/>
      <c r="O2768" s="118"/>
      <c r="P2768" s="118"/>
      <c r="Q2768" s="118"/>
      <c r="R2768" s="118"/>
    </row>
    <row r="2769" spans="1:18" x14ac:dyDescent="0.2">
      <c r="A2769" s="114"/>
      <c r="B2769" s="165">
        <f t="shared" si="58"/>
        <v>20</v>
      </c>
      <c r="C2769" s="115" t="s">
        <v>7811</v>
      </c>
      <c r="D2769" s="112" t="str">
        <f>VLOOKUP(C2769,'[10]Análisis de Costos Cad. Aislad.'!B$1:D$65536,2,0)</f>
        <v>Tipo suspensión con 06 aisladores standard, incluye accesorios 60 KV - 70 KN</v>
      </c>
      <c r="E2769" s="139" t="s">
        <v>7790</v>
      </c>
      <c r="F2769" s="139">
        <v>0</v>
      </c>
      <c r="G2769" s="171">
        <f>VLOOKUP(C2769,'[10]Análisis de Costos Cad. Aislad.'!B$1:D$65536,3,0)</f>
        <v>81.482141673716868</v>
      </c>
      <c r="H2769" s="172"/>
      <c r="I2769" s="144"/>
      <c r="J2769" s="111">
        <f>VLOOKUP(C2769,'[10]Análisis de Costos Cad. Aislad.'!B$1:F$65536,4,0)</f>
        <v>42</v>
      </c>
      <c r="M2769" s="118"/>
      <c r="N2769" s="118"/>
      <c r="O2769" s="118"/>
      <c r="P2769" s="118"/>
      <c r="Q2769" s="118"/>
      <c r="R2769" s="118"/>
    </row>
    <row r="2770" spans="1:18" x14ac:dyDescent="0.2">
      <c r="A2770" s="114"/>
      <c r="B2770" s="165">
        <f t="shared" si="58"/>
        <v>21</v>
      </c>
      <c r="C2770" s="115" t="s">
        <v>7812</v>
      </c>
      <c r="D2770" s="112" t="str">
        <f>VLOOKUP(C2770,'[10]Análisis de Costos Cad. Aislad.'!B$1:D$65536,2,0)</f>
        <v>Tipo orientación con 06 aisladores standard, incluye accesorios 60 KV - 70 KN</v>
      </c>
      <c r="E2770" s="139" t="s">
        <v>7790</v>
      </c>
      <c r="F2770" s="139">
        <v>0</v>
      </c>
      <c r="G2770" s="171">
        <f>VLOOKUP(C2770,'[10]Análisis de Costos Cad. Aislad.'!B$1:D$65536,3,0)</f>
        <v>81.482141673716868</v>
      </c>
      <c r="H2770" s="172"/>
      <c r="I2770" s="144"/>
      <c r="J2770" s="111">
        <f>VLOOKUP(C2770,'[10]Análisis de Costos Cad. Aislad.'!B$1:F$65536,4,0)</f>
        <v>42</v>
      </c>
      <c r="M2770" s="118"/>
      <c r="N2770" s="118"/>
      <c r="O2770" s="118"/>
      <c r="P2770" s="118"/>
      <c r="Q2770" s="118"/>
      <c r="R2770" s="118"/>
    </row>
    <row r="2771" spans="1:18" x14ac:dyDescent="0.2">
      <c r="A2771" s="114"/>
      <c r="B2771" s="165">
        <f t="shared" si="58"/>
        <v>22</v>
      </c>
      <c r="C2771" s="115" t="s">
        <v>7813</v>
      </c>
      <c r="D2771" s="112" t="str">
        <f>VLOOKUP(C2771,'[10]Análisis de Costos Cad. Aislad.'!B$1:D$65536,2,0)</f>
        <v>Tipo anclaje con 06 aisladores standard, incluye accesorios 60 KV - 120 KN</v>
      </c>
      <c r="E2771" s="139" t="s">
        <v>7790</v>
      </c>
      <c r="F2771" s="139">
        <v>0</v>
      </c>
      <c r="G2771" s="171">
        <f>VLOOKUP(C2771,'[10]Análisis de Costos Cad. Aislad.'!B$1:D$65536,3,0)</f>
        <v>109.38140580108306</v>
      </c>
      <c r="H2771" s="172"/>
      <c r="I2771" s="144"/>
      <c r="J2771" s="111">
        <f>VLOOKUP(C2771,'[10]Análisis de Costos Cad. Aislad.'!B$1:F$65536,4,0)</f>
        <v>64.800000000000011</v>
      </c>
      <c r="M2771" s="118"/>
      <c r="N2771" s="118"/>
      <c r="O2771" s="118"/>
      <c r="P2771" s="118"/>
      <c r="Q2771" s="118"/>
      <c r="R2771" s="118"/>
    </row>
    <row r="2772" spans="1:18" x14ac:dyDescent="0.2">
      <c r="A2772" s="114"/>
      <c r="B2772" s="165">
        <f t="shared" si="58"/>
        <v>23</v>
      </c>
      <c r="C2772" s="115" t="s">
        <v>7814</v>
      </c>
      <c r="D2772" s="112" t="str">
        <f>VLOOKUP(C2772,'[10]Análisis de Costos Cad. Aislad.'!B$1:D$65536,2,0)</f>
        <v>Tipo suspensión con 05 aisladores standard, incluye accesorios 60 KV - 70 KN</v>
      </c>
      <c r="E2772" s="139" t="s">
        <v>7790</v>
      </c>
      <c r="F2772" s="139">
        <v>0</v>
      </c>
      <c r="G2772" s="171">
        <f>VLOOKUP(C2772,'[10]Análisis de Costos Cad. Aislad.'!B$1:D$65536,3,0)</f>
        <v>74.568451394764054</v>
      </c>
      <c r="H2772" s="172"/>
      <c r="I2772" s="144"/>
      <c r="J2772" s="111">
        <f>VLOOKUP(C2772,'[10]Análisis de Costos Cad. Aislad.'!B$1:F$65536,4,0)</f>
        <v>35</v>
      </c>
      <c r="M2772" s="118"/>
      <c r="N2772" s="118"/>
      <c r="O2772" s="118"/>
      <c r="P2772" s="118"/>
      <c r="Q2772" s="118"/>
      <c r="R2772" s="118"/>
    </row>
    <row r="2773" spans="1:18" x14ac:dyDescent="0.2">
      <c r="A2773" s="114"/>
      <c r="B2773" s="165">
        <f t="shared" si="58"/>
        <v>24</v>
      </c>
      <c r="C2773" s="115" t="s">
        <v>7815</v>
      </c>
      <c r="D2773" s="112" t="str">
        <f>VLOOKUP(C2773,'[10]Análisis de Costos Cad. Aislad.'!B$1:D$65536,2,0)</f>
        <v>Tipo orientación con 05 aisladores standard, incluye accesorios 60 KV - 70 KN</v>
      </c>
      <c r="E2773" s="139" t="s">
        <v>7790</v>
      </c>
      <c r="F2773" s="139">
        <v>0</v>
      </c>
      <c r="G2773" s="171">
        <f>VLOOKUP(C2773,'[10]Análisis de Costos Cad. Aislad.'!B$1:D$65536,3,0)</f>
        <v>74.568451394764054</v>
      </c>
      <c r="H2773" s="172"/>
      <c r="I2773" s="144"/>
      <c r="J2773" s="111">
        <f>VLOOKUP(C2773,'[10]Análisis de Costos Cad. Aislad.'!B$1:F$65536,4,0)</f>
        <v>35</v>
      </c>
      <c r="M2773" s="118"/>
      <c r="N2773" s="118"/>
      <c r="O2773" s="118"/>
      <c r="P2773" s="118"/>
      <c r="Q2773" s="118"/>
      <c r="R2773" s="118"/>
    </row>
    <row r="2774" spans="1:18" x14ac:dyDescent="0.2">
      <c r="A2774" s="114"/>
      <c r="B2774" s="165">
        <f t="shared" si="58"/>
        <v>25</v>
      </c>
      <c r="C2774" s="115" t="s">
        <v>7816</v>
      </c>
      <c r="D2774" s="112" t="str">
        <f>VLOOKUP(C2774,'[10]Análisis de Costos Cad. Aislad.'!B$1:D$65536,2,0)</f>
        <v>Tipo anclaje con 04 aisladores standard, incluye accesorios 33 KV - 120 KN</v>
      </c>
      <c r="E2774" s="139" t="s">
        <v>7790</v>
      </c>
      <c r="F2774" s="139">
        <v>0</v>
      </c>
      <c r="G2774" s="171">
        <f>VLOOKUP(C2774,'[10]Análisis de Costos Cad. Aislad.'!B$1:D$65536,3,0)</f>
        <v>77.920937200722051</v>
      </c>
      <c r="H2774" s="172"/>
      <c r="I2774" s="144"/>
      <c r="J2774" s="111">
        <f>VLOOKUP(C2774,'[10]Análisis de Costos Cad. Aislad.'!B$1:F$65536,4,0)</f>
        <v>43.2</v>
      </c>
      <c r="M2774" s="118"/>
      <c r="N2774" s="118"/>
      <c r="O2774" s="118"/>
      <c r="P2774" s="118"/>
      <c r="Q2774" s="118"/>
      <c r="R2774" s="118"/>
    </row>
    <row r="2775" spans="1:18" x14ac:dyDescent="0.2">
      <c r="A2775" s="114"/>
      <c r="B2775" s="165">
        <f t="shared" si="58"/>
        <v>26</v>
      </c>
      <c r="C2775" s="115" t="s">
        <v>7817</v>
      </c>
      <c r="D2775" s="112" t="str">
        <f>VLOOKUP(C2775,'[10]Análisis de Costos Cad. Aislad.'!B$1:D$65536,2,0)</f>
        <v>Tipo suspensión con 03 aisladores standard, incluye accesorios 33 KV - 70 KN</v>
      </c>
      <c r="E2775" s="139" t="s">
        <v>7790</v>
      </c>
      <c r="F2775" s="139">
        <v>0</v>
      </c>
      <c r="G2775" s="171">
        <f>VLOOKUP(C2775,'[10]Análisis de Costos Cad. Aislad.'!B$1:D$65536,3,0)</f>
        <v>50.741070836858434</v>
      </c>
      <c r="H2775" s="172"/>
      <c r="I2775" s="144"/>
      <c r="J2775" s="111">
        <f>VLOOKUP(C2775,'[10]Análisis de Costos Cad. Aislad.'!B$1:F$65536,4,0)</f>
        <v>21</v>
      </c>
      <c r="M2775" s="118"/>
      <c r="N2775" s="118"/>
      <c r="O2775" s="118"/>
      <c r="P2775" s="118"/>
      <c r="Q2775" s="118"/>
      <c r="R2775" s="118"/>
    </row>
    <row r="2776" spans="1:18" x14ac:dyDescent="0.2">
      <c r="A2776" s="114"/>
      <c r="B2776" s="165">
        <f t="shared" si="58"/>
        <v>27</v>
      </c>
      <c r="C2776" s="115" t="s">
        <v>7818</v>
      </c>
      <c r="D2776" s="112" t="str">
        <f>VLOOKUP(C2776,'[10]Análisis de Costos Cad. Aislad.'!B$1:D$65536,2,0)</f>
        <v>Tipo rígido con 03 aisladores standard, incluye accesorios 33 KV - 70 KN</v>
      </c>
      <c r="E2776" s="139" t="s">
        <v>7790</v>
      </c>
      <c r="F2776" s="139">
        <v>0</v>
      </c>
      <c r="G2776" s="171">
        <f>VLOOKUP(C2776,'[10]Análisis de Costos Cad. Aislad.'!B$1:D$65536,3,0)</f>
        <v>41</v>
      </c>
      <c r="H2776" s="172"/>
      <c r="I2776" s="144"/>
      <c r="J2776" s="111">
        <f>VLOOKUP(C2776,'[10]Análisis de Costos Cad. Aislad.'!B$1:F$65536,4,0)</f>
        <v>7</v>
      </c>
      <c r="M2776" s="118"/>
      <c r="N2776" s="118"/>
      <c r="O2776" s="118"/>
      <c r="P2776" s="118"/>
      <c r="Q2776" s="118"/>
      <c r="R2776" s="118"/>
    </row>
    <row r="2777" spans="1:18" x14ac:dyDescent="0.2">
      <c r="A2777" s="114"/>
      <c r="B2777" s="165">
        <f t="shared" si="58"/>
        <v>28</v>
      </c>
      <c r="C2777" s="115" t="s">
        <v>7819</v>
      </c>
      <c r="D2777" s="112" t="str">
        <f>VLOOKUP(C2777,'[10]Análisis de Costos Cad. Aislad.'!B$1:D$65536,2,0)</f>
        <v>Tipo orientación con 03 aisladores standard, incluye accesorios 33 KV - 70 KN</v>
      </c>
      <c r="E2777" s="139" t="s">
        <v>7790</v>
      </c>
      <c r="F2777" s="139">
        <v>0</v>
      </c>
      <c r="G2777" s="171">
        <f>VLOOKUP(C2777,'[10]Análisis de Costos Cad. Aislad.'!B$1:D$65536,3,0)</f>
        <v>50.741070836858434</v>
      </c>
      <c r="H2777" s="172"/>
      <c r="I2777" s="144"/>
      <c r="J2777" s="111">
        <f>VLOOKUP(C2777,'[10]Análisis de Costos Cad. Aislad.'!B$1:F$65536,4,0)</f>
        <v>21</v>
      </c>
      <c r="M2777" s="118"/>
      <c r="N2777" s="118"/>
      <c r="O2777" s="118"/>
      <c r="P2777" s="118"/>
      <c r="Q2777" s="118"/>
      <c r="R2777" s="118"/>
    </row>
    <row r="2778" spans="1:18" x14ac:dyDescent="0.2">
      <c r="A2778" s="114"/>
      <c r="B2778" s="165">
        <f t="shared" si="58"/>
        <v>29</v>
      </c>
      <c r="C2778" s="115" t="s">
        <v>7820</v>
      </c>
      <c r="D2778" s="112" t="str">
        <f>VLOOKUP(C2778,'[10]Análisis de Costos Cad. Aislad.'!B$1:D$65536,2,0)</f>
        <v>Aisladores poliméricos de silicona en suspensión más accesorios  220 kV, 120 kN, más accesorios ACCR</v>
      </c>
      <c r="E2778" s="139" t="s">
        <v>7790</v>
      </c>
      <c r="F2778" s="139">
        <v>0</v>
      </c>
      <c r="G2778" s="171">
        <f>VLOOKUP(C2778,'[10]Análisis de Costos Cad. Aislad.'!B$1:D$65536,3,0)</f>
        <v>489.50853174603174</v>
      </c>
      <c r="H2778" s="172"/>
      <c r="I2778" s="144"/>
      <c r="J2778" s="111">
        <f>VLOOKUP(C2778,'[10]Análisis de Costos Cad. Aislad.'!B$1:F$65536,4,0)</f>
        <v>25</v>
      </c>
      <c r="M2778" s="118"/>
      <c r="N2778" s="118"/>
      <c r="O2778" s="118"/>
      <c r="P2778" s="118"/>
      <c r="Q2778" s="118"/>
      <c r="R2778" s="118"/>
    </row>
    <row r="2779" spans="1:18" x14ac:dyDescent="0.2">
      <c r="A2779" s="114"/>
      <c r="B2779" s="165">
        <f t="shared" si="58"/>
        <v>30</v>
      </c>
      <c r="C2779" s="115" t="s">
        <v>7821</v>
      </c>
      <c r="D2779" s="112" t="str">
        <f>VLOOKUP(C2779,'[10]Análisis de Costos Cad. Aislad.'!B$1:D$65536,2,0)</f>
        <v>Aislador rígido horizontal polimérico para suspensión más accesorios  220 kV, 120 kN, más accesorios  ACCR</v>
      </c>
      <c r="E2779" s="139" t="s">
        <v>7790</v>
      </c>
      <c r="F2779" s="139">
        <v>0</v>
      </c>
      <c r="G2779" s="171">
        <f>VLOOKUP(C2779,'[10]Análisis de Costos Cad. Aislad.'!B$1:D$65536,3,0)</f>
        <v>1868.4376190476191</v>
      </c>
      <c r="H2779" s="172"/>
      <c r="I2779" s="144"/>
      <c r="J2779" s="111">
        <f>VLOOKUP(C2779,'[10]Análisis de Costos Cad. Aislad.'!B$1:F$65536,4,0)</f>
        <v>25</v>
      </c>
      <c r="M2779" s="118"/>
      <c r="N2779" s="118"/>
      <c r="O2779" s="118"/>
      <c r="P2779" s="118"/>
      <c r="Q2779" s="118"/>
      <c r="R2779" s="118"/>
    </row>
    <row r="2780" spans="1:18" x14ac:dyDescent="0.2">
      <c r="A2780" s="114"/>
      <c r="B2780" s="165">
        <f t="shared" si="58"/>
        <v>31</v>
      </c>
      <c r="C2780" s="115" t="s">
        <v>7822</v>
      </c>
      <c r="D2780" s="112" t="str">
        <f>VLOOKUP(C2780,'[10]Análisis de Costos Cad. Aislad.'!B$1:D$65536,2,0)</f>
        <v>Aisladores poliméricos de silicona en anclaje más accesorios  220 kV, 160 kN, más accesorios  ACCR</v>
      </c>
      <c r="E2780" s="139" t="s">
        <v>7790</v>
      </c>
      <c r="F2780" s="139">
        <v>0</v>
      </c>
      <c r="G2780" s="171">
        <f>VLOOKUP(C2780,'[10]Análisis de Costos Cad. Aislad.'!B$1:D$65536,3,0)</f>
        <v>352.4290972222222</v>
      </c>
      <c r="H2780" s="172"/>
      <c r="I2780" s="144"/>
      <c r="J2780" s="111">
        <f>VLOOKUP(C2780,'[10]Análisis de Costos Cad. Aislad.'!B$1:F$65536,4,0)</f>
        <v>25</v>
      </c>
      <c r="M2780" s="118"/>
      <c r="N2780" s="118"/>
      <c r="O2780" s="118"/>
      <c r="P2780" s="118"/>
      <c r="Q2780" s="118"/>
      <c r="R2780" s="118"/>
    </row>
    <row r="2781" spans="1:18" x14ac:dyDescent="0.2">
      <c r="A2781" s="114"/>
      <c r="B2781" s="165">
        <f t="shared" si="58"/>
        <v>32</v>
      </c>
      <c r="C2781" s="115" t="s">
        <v>7823</v>
      </c>
      <c r="D2781" s="112" t="str">
        <f>VLOOKUP(C2781,'[10]Análisis de Costos Cad. Aislad.'!B$1:D$65536,2,0)</f>
        <v>Aislador rígido horizontal polimérico para suspensión  60 Kv, 70 kN, más accesorios ACCR</v>
      </c>
      <c r="E2781" s="139" t="s">
        <v>7790</v>
      </c>
      <c r="F2781" s="139">
        <v>0</v>
      </c>
      <c r="G2781" s="171">
        <f>VLOOKUP(C2781,'[10]Análisis de Costos Cad. Aislad.'!B$1:D$65536,3,0)</f>
        <v>463.89292982392317</v>
      </c>
      <c r="H2781" s="172"/>
      <c r="I2781" s="144"/>
      <c r="J2781" s="111">
        <f>VLOOKUP(C2781,'[10]Análisis de Costos Cad. Aislad.'!B$1:F$65536,4,0)</f>
        <v>10</v>
      </c>
      <c r="M2781" s="118"/>
      <c r="N2781" s="118"/>
      <c r="O2781" s="118"/>
      <c r="P2781" s="118"/>
      <c r="Q2781" s="118"/>
      <c r="R2781" s="118"/>
    </row>
    <row r="2782" spans="1:18" x14ac:dyDescent="0.2">
      <c r="A2782" s="114"/>
      <c r="B2782" s="165">
        <f t="shared" si="58"/>
        <v>33</v>
      </c>
      <c r="C2782" s="115" t="s">
        <v>7824</v>
      </c>
      <c r="D2782" s="112" t="str">
        <f>VLOOKUP(C2782,'[10]Análisis de Costos Cad. Aislad.'!B$1:D$65536,2,0)</f>
        <v>Aisladores poliméricos de silicona en anclaje 60 kV, 70 kN, más accesorios  ACCR</v>
      </c>
      <c r="E2782" s="139" t="s">
        <v>7790</v>
      </c>
      <c r="F2782" s="139">
        <v>0</v>
      </c>
      <c r="G2782" s="171">
        <f>VLOOKUP(C2782,'[10]Análisis de Costos Cad. Aislad.'!B$1:D$65536,3,0)</f>
        <v>462.54277777777776</v>
      </c>
      <c r="H2782" s="172"/>
      <c r="I2782" s="144"/>
      <c r="J2782" s="111">
        <f>VLOOKUP(C2782,'[10]Análisis de Costos Cad. Aislad.'!B$1:F$65536,4,0)</f>
        <v>10</v>
      </c>
      <c r="M2782" s="118"/>
      <c r="N2782" s="118"/>
      <c r="O2782" s="118"/>
      <c r="P2782" s="118"/>
      <c r="Q2782" s="118"/>
      <c r="R2782" s="118"/>
    </row>
    <row r="2783" spans="1:18" x14ac:dyDescent="0.2">
      <c r="A2783" s="114"/>
      <c r="B2783" s="165">
        <f t="shared" si="58"/>
        <v>34</v>
      </c>
      <c r="C2783" s="115" t="s">
        <v>7825</v>
      </c>
      <c r="D2783" s="112" t="str">
        <f>VLOOKUP(C2783,'[10]Análisis de Costos Cad. Aislad.'!B$1:D$65536,2,0)</f>
        <v>Aislador rígido horizontal polimérico para suspensión  60 kV, 120 kN, más accesorios  ACCR</v>
      </c>
      <c r="E2783" s="139" t="s">
        <v>7790</v>
      </c>
      <c r="F2783" s="139">
        <v>0</v>
      </c>
      <c r="G2783" s="171">
        <f>VLOOKUP(C2783,'[10]Análisis de Costos Cad. Aislad.'!B$1:D$65536,3,0)</f>
        <v>523.73</v>
      </c>
      <c r="H2783" s="172"/>
      <c r="I2783" s="144"/>
      <c r="J2783" s="111">
        <f>VLOOKUP(C2783,'[10]Análisis de Costos Cad. Aislad.'!B$1:F$65536,4,0)</f>
        <v>10</v>
      </c>
      <c r="M2783" s="118"/>
      <c r="N2783" s="118"/>
      <c r="O2783" s="118"/>
      <c r="P2783" s="118"/>
      <c r="Q2783" s="118"/>
      <c r="R2783" s="118"/>
    </row>
    <row r="2784" spans="1:18" x14ac:dyDescent="0.2">
      <c r="A2784" s="114"/>
      <c r="B2784" s="165">
        <f t="shared" si="58"/>
        <v>35</v>
      </c>
      <c r="C2784" s="115" t="s">
        <v>7826</v>
      </c>
      <c r="D2784" s="112" t="str">
        <f>VLOOKUP(C2784,'[10]Análisis de Costos Cad. Aislad.'!B$1:D$65536,2,0)</f>
        <v>Aislador rígido horizontal polimérico para suspensión  60 kV, 70 kN, más accesorios  ACCR</v>
      </c>
      <c r="E2784" s="139" t="s">
        <v>7790</v>
      </c>
      <c r="F2784" s="139">
        <v>0</v>
      </c>
      <c r="G2784" s="171">
        <f>VLOOKUP(C2784,'[10]Análisis de Costos Cad. Aislad.'!B$1:D$65536,3,0)</f>
        <v>463.89292982392317</v>
      </c>
      <c r="H2784" s="172"/>
      <c r="I2784" s="144"/>
      <c r="J2784" s="111">
        <f>VLOOKUP(C2784,'[10]Análisis de Costos Cad. Aislad.'!B$1:F$65536,4,0)</f>
        <v>10</v>
      </c>
      <c r="M2784" s="118"/>
      <c r="N2784" s="118"/>
      <c r="O2784" s="118"/>
      <c r="P2784" s="118"/>
      <c r="Q2784" s="118"/>
      <c r="R2784" s="118"/>
    </row>
    <row r="2785" spans="1:18" x14ac:dyDescent="0.2">
      <c r="A2785" s="114"/>
      <c r="B2785" s="165">
        <f t="shared" si="58"/>
        <v>36</v>
      </c>
      <c r="C2785" s="115" t="s">
        <v>7827</v>
      </c>
      <c r="D2785" s="112" t="str">
        <f>+VLOOKUP(C2785,'[7]I-404 (Aisladores)'!$E$1:$H$65534,2,0)</f>
        <v>Aisladores poliméricos de silicona en suspensión más accesorios  220 kV, 120 kN</v>
      </c>
      <c r="E2785" s="139" t="s">
        <v>7790</v>
      </c>
      <c r="F2785" s="139">
        <v>0</v>
      </c>
      <c r="G2785" s="171">
        <f>VLOOKUP(C2785,'[10]Análisis de Costos Cad. Aislad.'!B$1:D$65536,3,0)</f>
        <v>86.770546320768574</v>
      </c>
      <c r="H2785" s="172"/>
      <c r="I2785" s="144"/>
      <c r="J2785" s="111">
        <v>7.8</v>
      </c>
      <c r="M2785" s="118"/>
      <c r="N2785" s="118"/>
      <c r="O2785" s="118"/>
      <c r="P2785" s="118"/>
      <c r="Q2785" s="118"/>
      <c r="R2785" s="118"/>
    </row>
    <row r="2786" spans="1:18" x14ac:dyDescent="0.2">
      <c r="A2786" s="114"/>
      <c r="B2786" s="165">
        <f t="shared" si="58"/>
        <v>37</v>
      </c>
      <c r="C2786" s="115" t="s">
        <v>7828</v>
      </c>
      <c r="D2786" s="112" t="str">
        <f>+VLOOKUP(C2786,'[7]I-404 (Aisladores)'!$E$1:$H$65534,2,0)</f>
        <v>Aislador rígido horizontal polimérico para suspensión más accesorios  220 kV, 120 kN</v>
      </c>
      <c r="E2786" s="139" t="s">
        <v>7790</v>
      </c>
      <c r="F2786" s="139">
        <v>0</v>
      </c>
      <c r="G2786" s="171">
        <f>VLOOKUP(C2786,'[10]Análisis de Costos Cad. Aislad.'!B$1:D$65536,3,0)</f>
        <v>1465.6996336223558</v>
      </c>
      <c r="H2786" s="172"/>
      <c r="I2786" s="144"/>
      <c r="J2786" s="111">
        <v>25</v>
      </c>
      <c r="M2786" s="118"/>
      <c r="N2786" s="118"/>
      <c r="O2786" s="118"/>
      <c r="P2786" s="118"/>
      <c r="Q2786" s="118"/>
      <c r="R2786" s="118"/>
    </row>
    <row r="2787" spans="1:18" x14ac:dyDescent="0.2">
      <c r="A2787" s="114"/>
      <c r="B2787" s="165">
        <f t="shared" si="58"/>
        <v>38</v>
      </c>
      <c r="C2787" s="115" t="s">
        <v>7829</v>
      </c>
      <c r="D2787" s="112" t="str">
        <f>+VLOOKUP(C2787,'[7]I-404 (Aisladores)'!$E$1:$H$65534,2,0)</f>
        <v>Aisladores poliméricos de silicona en anclaje más accesorios  220 kV, 160 kN</v>
      </c>
      <c r="E2787" s="139" t="s">
        <v>7790</v>
      </c>
      <c r="F2787" s="139">
        <v>0</v>
      </c>
      <c r="G2787" s="171">
        <f>VLOOKUP(C2787,'[10]Análisis de Costos Cad. Aislad.'!B$1:D$65536,3,0)</f>
        <v>341.73462289459383</v>
      </c>
      <c r="H2787" s="172"/>
      <c r="I2787" s="144"/>
      <c r="J2787" s="111">
        <v>7.8</v>
      </c>
      <c r="M2787" s="118"/>
      <c r="N2787" s="118"/>
      <c r="O2787" s="118"/>
      <c r="P2787" s="118"/>
      <c r="Q2787" s="118"/>
      <c r="R2787" s="118"/>
    </row>
    <row r="2788" spans="1:18" x14ac:dyDescent="0.2">
      <c r="A2788" s="114"/>
      <c r="B2788" s="165">
        <f t="shared" si="58"/>
        <v>39</v>
      </c>
      <c r="C2788" s="115" t="s">
        <v>7830</v>
      </c>
      <c r="D2788" s="112" t="str">
        <f>+VLOOKUP(C2788,'[7]I-404 (Aisladores)'!$E$1:$H$65534,2,0)</f>
        <v>Aisladores poliméricos de silicona en suspensión más accesorios  138 kV, 120 kN</v>
      </c>
      <c r="E2788" s="139" t="s">
        <v>7790</v>
      </c>
      <c r="F2788" s="139">
        <v>0</v>
      </c>
      <c r="G2788" s="171">
        <f>VLOOKUP(C2788,'[10]Análisis de Costos Cad. Aislad.'!B$1:D$65536,3,0)</f>
        <v>174.29901660546349</v>
      </c>
      <c r="H2788" s="172"/>
      <c r="I2788" s="144"/>
      <c r="J2788" s="111">
        <v>7.8</v>
      </c>
      <c r="K2788" s="173"/>
      <c r="M2788" s="118"/>
      <c r="N2788" s="118"/>
      <c r="O2788" s="118"/>
      <c r="P2788" s="118"/>
      <c r="Q2788" s="118"/>
      <c r="R2788" s="118"/>
    </row>
    <row r="2789" spans="1:18" x14ac:dyDescent="0.2">
      <c r="A2789" s="114"/>
      <c r="B2789" s="165">
        <f t="shared" si="58"/>
        <v>40</v>
      </c>
      <c r="C2789" s="115" t="s">
        <v>7831</v>
      </c>
      <c r="D2789" s="112" t="str">
        <f>+VLOOKUP(C2789,'[7]I-404 (Aisladores)'!$E$1:$H$65534,2,0)</f>
        <v>Aislador rígido horizontal polimérico para suspensión, más acesorios 138 kV, 120 kN</v>
      </c>
      <c r="E2789" s="139" t="s">
        <v>7790</v>
      </c>
      <c r="F2789" s="139">
        <v>0</v>
      </c>
      <c r="G2789" s="171">
        <f>VLOOKUP(C2789,'[10]Análisis de Costos Cad. Aislad.'!B$1:D$65536,3,0)</f>
        <v>447.23676891228837</v>
      </c>
      <c r="H2789" s="172"/>
      <c r="I2789" s="144"/>
      <c r="J2789" s="111">
        <v>25</v>
      </c>
      <c r="K2789" s="173"/>
      <c r="M2789" s="118"/>
      <c r="N2789" s="118"/>
      <c r="O2789" s="118"/>
      <c r="P2789" s="118"/>
      <c r="Q2789" s="118"/>
      <c r="R2789" s="118"/>
    </row>
    <row r="2790" spans="1:18" x14ac:dyDescent="0.2">
      <c r="A2790" s="114"/>
      <c r="B2790" s="165">
        <f t="shared" si="58"/>
        <v>41</v>
      </c>
      <c r="C2790" s="115" t="s">
        <v>7832</v>
      </c>
      <c r="D2790" s="112" t="str">
        <f>+VLOOKUP(C2790,'[7]I-404 (Aisladores)'!$E$1:$H$65534,2,0)</f>
        <v>Aisladores poliméricos de silicona en anclaje más accesorios 138 kV, 120 kN</v>
      </c>
      <c r="E2790" s="139" t="s">
        <v>7790</v>
      </c>
      <c r="F2790" s="139">
        <v>0</v>
      </c>
      <c r="G2790" s="171">
        <f>VLOOKUP(C2790,'[10]Análisis de Costos Cad. Aislad.'!B$1:D$65536,3,0)</f>
        <v>160.2718542345176</v>
      </c>
      <c r="H2790" s="172"/>
      <c r="I2790" s="144"/>
      <c r="J2790" s="111">
        <v>7.8</v>
      </c>
      <c r="K2790" s="173"/>
      <c r="M2790" s="118"/>
      <c r="N2790" s="118"/>
      <c r="O2790" s="118"/>
      <c r="P2790" s="118"/>
      <c r="Q2790" s="118"/>
      <c r="R2790" s="118"/>
    </row>
    <row r="2791" spans="1:18" x14ac:dyDescent="0.2">
      <c r="A2791" s="114"/>
      <c r="B2791" s="165">
        <f t="shared" si="58"/>
        <v>42</v>
      </c>
      <c r="C2791" s="115" t="s">
        <v>7833</v>
      </c>
      <c r="D2791" s="112" t="str">
        <f>+VLOOKUP(C2791,'[7]I-404 (Aisladores)'!$E$1:$H$65534,2,0)</f>
        <v>Aisladores poliméricos de silicona en suspensión más accesorios  60 kV, 120 kN</v>
      </c>
      <c r="E2791" s="139" t="s">
        <v>7790</v>
      </c>
      <c r="F2791" s="139">
        <v>0</v>
      </c>
      <c r="G2791" s="171">
        <f>VLOOKUP(C2791,'[10]Análisis de Costos Cad. Aislad.'!B$1:D$65536,3,0)</f>
        <v>46.810651008937697</v>
      </c>
      <c r="H2791" s="172"/>
      <c r="I2791" s="144"/>
      <c r="J2791" s="111">
        <v>3.5</v>
      </c>
      <c r="K2791" s="173"/>
      <c r="M2791" s="118"/>
      <c r="N2791" s="118"/>
      <c r="O2791" s="118"/>
      <c r="P2791" s="118"/>
      <c r="Q2791" s="118"/>
      <c r="R2791" s="118"/>
    </row>
    <row r="2792" spans="1:18" x14ac:dyDescent="0.2">
      <c r="A2792" s="114"/>
      <c r="B2792" s="165">
        <f t="shared" si="58"/>
        <v>43</v>
      </c>
      <c r="C2792" s="115" t="s">
        <v>7834</v>
      </c>
      <c r="D2792" s="112" t="str">
        <f>+VLOOKUP(C2792,'[7]I-404 (Aisladores)'!$E$1:$H$65534,2,0)</f>
        <v>Aislador rígido horizontal polimérico para suspensión  más accesorios  60 kV, 120 kN</v>
      </c>
      <c r="E2792" s="139" t="s">
        <v>7790</v>
      </c>
      <c r="F2792" s="139">
        <v>0</v>
      </c>
      <c r="G2792" s="171">
        <f>VLOOKUP(C2792,'[10]Análisis de Costos Cad. Aislad.'!B$1:D$65536,3,0)</f>
        <v>307.54558305687931</v>
      </c>
      <c r="H2792" s="172"/>
      <c r="I2792" s="144"/>
      <c r="J2792" s="111">
        <v>10</v>
      </c>
      <c r="M2792" s="118"/>
      <c r="N2792" s="118"/>
      <c r="O2792" s="118"/>
      <c r="P2792" s="118"/>
      <c r="Q2792" s="118"/>
      <c r="R2792" s="118"/>
    </row>
    <row r="2793" spans="1:18" x14ac:dyDescent="0.2">
      <c r="A2793" s="114"/>
      <c r="B2793" s="165">
        <f t="shared" si="58"/>
        <v>44</v>
      </c>
      <c r="C2793" s="115" t="s">
        <v>7835</v>
      </c>
      <c r="D2793" s="112" t="str">
        <f>+VLOOKUP(C2793,'[7]I-404 (Aisladores)'!$E$1:$H$65534,2,0)</f>
        <v>Aislador rígido horizontal polimérico para suspensión  más accesorios  60 kV, 70 kN</v>
      </c>
      <c r="E2793" s="139" t="s">
        <v>7790</v>
      </c>
      <c r="F2793" s="139">
        <v>0</v>
      </c>
      <c r="G2793" s="171">
        <f>VLOOKUP(C2793,'[10]Análisis de Costos Cad. Aislad.'!B$1:D$65536,3,0)</f>
        <v>247.70851288080246</v>
      </c>
      <c r="H2793" s="172"/>
      <c r="I2793" s="144"/>
      <c r="J2793" s="111">
        <v>10</v>
      </c>
      <c r="M2793" s="118"/>
      <c r="N2793" s="118"/>
      <c r="O2793" s="118"/>
      <c r="P2793" s="118"/>
      <c r="Q2793" s="118"/>
      <c r="R2793" s="118"/>
    </row>
    <row r="2794" spans="1:18" x14ac:dyDescent="0.2">
      <c r="A2794" s="114"/>
      <c r="B2794" s="165">
        <f t="shared" si="58"/>
        <v>45</v>
      </c>
      <c r="C2794" s="115" t="s">
        <v>7836</v>
      </c>
      <c r="D2794" s="112" t="str">
        <f>+VLOOKUP(C2794,'[7]I-404 (Aisladores)'!$E$1:$H$65534,2,0)</f>
        <v>Aisladores poliméricos de silicona en anclaje más accesorios  60 kV, 120 kN</v>
      </c>
      <c r="E2794" s="139" t="s">
        <v>7790</v>
      </c>
      <c r="F2794" s="139">
        <v>0</v>
      </c>
      <c r="G2794" s="171">
        <f>VLOOKUP(C2794,'[10]Análisis de Costos Cad. Aislad.'!B$1:D$65536,3,0)</f>
        <v>134.40915359420885</v>
      </c>
      <c r="H2794" s="172"/>
      <c r="I2794" s="144"/>
      <c r="J2794" s="111">
        <v>3.5</v>
      </c>
      <c r="M2794" s="118"/>
      <c r="N2794" s="118"/>
      <c r="O2794" s="118"/>
      <c r="P2794" s="118"/>
      <c r="Q2794" s="118"/>
      <c r="R2794" s="118"/>
    </row>
    <row r="2795" spans="1:18" x14ac:dyDescent="0.2">
      <c r="A2795" s="114"/>
      <c r="B2795" s="165">
        <f t="shared" si="58"/>
        <v>46</v>
      </c>
      <c r="C2795" s="115" t="s">
        <v>7837</v>
      </c>
      <c r="D2795" s="112" t="str">
        <f>+VLOOKUP(C2795,'[7]I-404 (Aisladores)'!$E$1:$H$65534,2,0)</f>
        <v>Aisladores poliméricos de silicona en anclaje más accesorios  60 kV, 70 kN</v>
      </c>
      <c r="E2795" s="139" t="s">
        <v>7790</v>
      </c>
      <c r="F2795" s="139">
        <v>0</v>
      </c>
      <c r="G2795" s="171">
        <f>VLOOKUP(C2795,'[10]Análisis de Costos Cad. Aislad.'!B$1:D$65536,3,0)</f>
        <v>117.64602056652866</v>
      </c>
      <c r="H2795" s="172"/>
      <c r="I2795" s="144"/>
      <c r="J2795" s="111">
        <v>3.5</v>
      </c>
      <c r="M2795" s="118"/>
      <c r="N2795" s="118"/>
      <c r="O2795" s="118"/>
      <c r="P2795" s="118"/>
      <c r="Q2795" s="118"/>
      <c r="R2795" s="118"/>
    </row>
    <row r="2796" spans="1:18" x14ac:dyDescent="0.2">
      <c r="A2796" s="114"/>
      <c r="B2796" s="165">
        <f t="shared" si="58"/>
        <v>47</v>
      </c>
      <c r="C2796" s="115" t="s">
        <v>7838</v>
      </c>
      <c r="D2796" s="112" t="str">
        <f>+VLOOKUP(C2796,'[7]I-404 (Aisladores)'!$E$1:$H$65534,2,0)</f>
        <v>Aisladores poliméricos de silicona en suspensión más accesorios  33 kV, 70 kN</v>
      </c>
      <c r="E2796" s="139" t="s">
        <v>7790</v>
      </c>
      <c r="F2796" s="139">
        <v>0</v>
      </c>
      <c r="G2796" s="171">
        <f>VLOOKUP(C2796,'[10]Análisis de Costos Cad. Aislad.'!B$1:D$65536,3,0)</f>
        <v>19.01874775984097</v>
      </c>
      <c r="H2796" s="172"/>
      <c r="I2796" s="144"/>
      <c r="J2796" s="111">
        <v>3.5</v>
      </c>
      <c r="M2796" s="118"/>
      <c r="N2796" s="118"/>
      <c r="O2796" s="118"/>
      <c r="P2796" s="118"/>
      <c r="Q2796" s="118"/>
      <c r="R2796" s="118"/>
    </row>
    <row r="2797" spans="1:18" x14ac:dyDescent="0.2">
      <c r="A2797" s="114"/>
      <c r="B2797" s="165">
        <f t="shared" si="58"/>
        <v>48</v>
      </c>
      <c r="C2797" s="115" t="s">
        <v>7839</v>
      </c>
      <c r="D2797" s="112" t="str">
        <f>+VLOOKUP(C2797,'[7]I-404 (Aisladores)'!$E$1:$H$65534,2,0)</f>
        <v>Aislador rígido horizontal polimérico para suspensión  más accesorios  33 kV, 70 kN</v>
      </c>
      <c r="E2797" s="139" t="s">
        <v>7790</v>
      </c>
      <c r="F2797" s="139">
        <v>0</v>
      </c>
      <c r="G2797" s="171">
        <f>VLOOKUP(C2797,'[10]Análisis de Costos Cad. Aislad.'!B$1:D$65536,3,0)</f>
        <v>132.44980142979767</v>
      </c>
      <c r="H2797" s="172"/>
      <c r="I2797" s="144"/>
      <c r="J2797" s="111">
        <v>3.5</v>
      </c>
      <c r="M2797" s="118"/>
      <c r="N2797" s="118"/>
      <c r="O2797" s="118"/>
      <c r="P2797" s="118"/>
      <c r="Q2797" s="118"/>
      <c r="R2797" s="118"/>
    </row>
    <row r="2798" spans="1:18" x14ac:dyDescent="0.2">
      <c r="A2798" s="114"/>
      <c r="B2798" s="165">
        <f t="shared" si="58"/>
        <v>49</v>
      </c>
      <c r="C2798" s="115" t="s">
        <v>7840</v>
      </c>
      <c r="D2798" s="112" t="str">
        <f>+VLOOKUP(C2798,'[7]I-404 (Aisladores)'!$E$1:$H$65534,2,0)</f>
        <v>Aisladores poliméricos de silicona en anclaje más accesorios 33 kV, 70 kN</v>
      </c>
      <c r="E2798" s="139" t="s">
        <v>7790</v>
      </c>
      <c r="F2798" s="139">
        <v>0</v>
      </c>
      <c r="G2798" s="171">
        <f>VLOOKUP(C2798,'[10]Análisis de Costos Cad. Aislad.'!B$1:D$65536,3,0)</f>
        <v>23.329798136620528</v>
      </c>
      <c r="H2798" s="172"/>
      <c r="I2798" s="144"/>
      <c r="J2798" s="111">
        <v>3.5</v>
      </c>
      <c r="M2798" s="118"/>
      <c r="N2798" s="118"/>
      <c r="O2798" s="118"/>
      <c r="P2798" s="118"/>
      <c r="Q2798" s="118"/>
      <c r="R2798" s="118"/>
    </row>
    <row r="2799" spans="1:18" x14ac:dyDescent="0.2">
      <c r="A2799" s="114"/>
      <c r="B2799" s="165">
        <f t="shared" si="58"/>
        <v>50</v>
      </c>
      <c r="C2799" s="115" t="s">
        <v>7841</v>
      </c>
      <c r="D2799" s="112" t="str">
        <f>+VLOOKUP(C2799,'[7]I-404 (Aisladores)'!$E$1:$H$65534,2,0)</f>
        <v>Pararrayo 220 kV para Lìnea de Transmisiòn</v>
      </c>
      <c r="E2799" s="139" t="s">
        <v>7790</v>
      </c>
      <c r="F2799" s="139">
        <v>0</v>
      </c>
      <c r="G2799" s="171">
        <f>+VLOOKUP(C2799,'[7]I-404 (Aisladores)'!$E$1:$H$65536,4,0)</f>
        <v>4689.3517361111089</v>
      </c>
      <c r="H2799" s="173"/>
      <c r="I2799" s="144"/>
      <c r="J2799" s="111"/>
      <c r="M2799" s="118"/>
      <c r="N2799" s="118"/>
      <c r="O2799" s="118"/>
      <c r="P2799" s="118"/>
      <c r="Q2799" s="118"/>
      <c r="R2799" s="118"/>
    </row>
    <row r="2800" spans="1:18" x14ac:dyDescent="0.2">
      <c r="A2800" s="114"/>
      <c r="B2800" s="118"/>
      <c r="C2800" s="148"/>
      <c r="D2800" s="113"/>
      <c r="E2800" s="162"/>
      <c r="F2800" s="162"/>
      <c r="G2800" s="173"/>
      <c r="H2800" s="148"/>
      <c r="I2800" s="133"/>
      <c r="J2800" s="155"/>
      <c r="M2800" s="118"/>
      <c r="N2800" s="118"/>
      <c r="O2800" s="118"/>
      <c r="P2800" s="118"/>
      <c r="Q2800" s="118"/>
      <c r="R2800" s="118"/>
    </row>
    <row r="2801" spans="1:18" ht="15.75" x14ac:dyDescent="0.25">
      <c r="A2801" s="114"/>
      <c r="B2801" s="125" t="s">
        <v>7842</v>
      </c>
      <c r="D2801" s="113"/>
      <c r="E2801" s="132"/>
      <c r="F2801" s="132"/>
      <c r="G2801" s="133"/>
      <c r="H2801" s="133"/>
      <c r="I2801" s="133"/>
      <c r="J2801" s="134"/>
      <c r="M2801" s="118"/>
      <c r="N2801" s="118"/>
      <c r="O2801" s="118"/>
      <c r="P2801" s="118"/>
      <c r="Q2801" s="118"/>
      <c r="R2801" s="118"/>
    </row>
    <row r="2802" spans="1:18" ht="15.75" x14ac:dyDescent="0.25">
      <c r="A2802" s="114"/>
      <c r="B2802" s="125"/>
      <c r="D2802" s="113"/>
      <c r="E2802" s="132"/>
      <c r="F2802" s="132"/>
      <c r="G2802" s="133"/>
      <c r="H2802" s="133"/>
      <c r="I2802" s="133"/>
      <c r="J2802" s="134"/>
      <c r="M2802" s="118"/>
      <c r="N2802" s="118"/>
      <c r="O2802" s="118"/>
      <c r="P2802" s="118"/>
      <c r="Q2802" s="118"/>
      <c r="R2802" s="118"/>
    </row>
    <row r="2803" spans="1:18" ht="33.75" x14ac:dyDescent="0.2">
      <c r="A2803" s="114"/>
      <c r="B2803" s="135" t="s">
        <v>5065</v>
      </c>
      <c r="C2803" s="135" t="s">
        <v>5066</v>
      </c>
      <c r="D2803" s="135" t="s">
        <v>5067</v>
      </c>
      <c r="E2803" s="135" t="s">
        <v>6</v>
      </c>
      <c r="F2803" s="136" t="s">
        <v>5068</v>
      </c>
      <c r="G2803" s="136" t="s">
        <v>7843</v>
      </c>
      <c r="H2803" s="136" t="s">
        <v>7844</v>
      </c>
      <c r="I2803" s="144"/>
      <c r="J2803" s="136" t="s">
        <v>5070</v>
      </c>
      <c r="M2803" s="118"/>
      <c r="N2803" s="118"/>
      <c r="O2803" s="118"/>
      <c r="P2803" s="118"/>
      <c r="Q2803" s="118"/>
      <c r="R2803" s="118"/>
    </row>
    <row r="2804" spans="1:18" x14ac:dyDescent="0.2">
      <c r="A2804" s="114"/>
      <c r="B2804" s="112">
        <v>1</v>
      </c>
      <c r="C2804" s="115" t="s">
        <v>7845</v>
      </c>
      <c r="D2804" s="112" t="str">
        <f>+VLOOKUP(C2804,'[10]Peso Conductores'!$B$1:$D$65536,2,0)</f>
        <v>CONDUCTOR AAAC 35 mm2</v>
      </c>
      <c r="E2804" s="139" t="s">
        <v>7846</v>
      </c>
      <c r="F2804" s="141">
        <v>0</v>
      </c>
      <c r="G2804" s="167">
        <f>+VLOOKUP(C2804,'[10]Peso Conductores'!$B$1:$E$65536,4,0)</f>
        <v>242.12280635030476</v>
      </c>
      <c r="H2804" s="174">
        <f t="shared" ref="H2804:H2862" si="59">G2804</f>
        <v>242.12280635030476</v>
      </c>
      <c r="I2804" s="144"/>
      <c r="J2804" s="111">
        <f>+VLOOKUP(C2804,'[10]Peso Conductores'!$B$1:$D$65536,3,0)</f>
        <v>94</v>
      </c>
      <c r="M2804" s="118"/>
      <c r="N2804" s="118"/>
      <c r="O2804" s="118"/>
      <c r="P2804" s="118"/>
      <c r="Q2804" s="118"/>
      <c r="R2804" s="118"/>
    </row>
    <row r="2805" spans="1:18" x14ac:dyDescent="0.2">
      <c r="A2805" s="114"/>
      <c r="B2805" s="112">
        <f>1+B2804</f>
        <v>2</v>
      </c>
      <c r="C2805" s="115" t="s">
        <v>7847</v>
      </c>
      <c r="D2805" s="112" t="str">
        <f>+VLOOKUP(C2805,'[10]Peso Conductores'!$B$1:$D$65536,2,0)</f>
        <v>CONDUCTOR AAAC 50 mm2</v>
      </c>
      <c r="E2805" s="139" t="s">
        <v>7846</v>
      </c>
      <c r="F2805" s="141">
        <v>0</v>
      </c>
      <c r="G2805" s="167">
        <f>+VLOOKUP(C2805,'[10]Peso Conductores'!$B$1:$E$65536,4,0)</f>
        <v>347.72956231160788</v>
      </c>
      <c r="H2805" s="174">
        <f t="shared" si="59"/>
        <v>347.72956231160788</v>
      </c>
      <c r="I2805" s="144"/>
      <c r="J2805" s="111">
        <f>+VLOOKUP(C2805,'[10]Peso Conductores'!$B$1:$D$65536,3,0)</f>
        <v>135</v>
      </c>
      <c r="M2805" s="118"/>
      <c r="N2805" s="118"/>
      <c r="O2805" s="118"/>
      <c r="P2805" s="118"/>
      <c r="Q2805" s="118"/>
      <c r="R2805" s="118"/>
    </row>
    <row r="2806" spans="1:18" x14ac:dyDescent="0.2">
      <c r="A2806" s="114"/>
      <c r="B2806" s="112">
        <f t="shared" ref="B2806:B2864" si="60">1+B2805</f>
        <v>3</v>
      </c>
      <c r="C2806" s="115" t="s">
        <v>7848</v>
      </c>
      <c r="D2806" s="112" t="str">
        <f>+VLOOKUP(C2806,'[10]Peso Conductores'!$B$1:$D$65536,2,0)</f>
        <v>CONDUCTOR AAAC 70 mm2</v>
      </c>
      <c r="E2806" s="139" t="s">
        <v>7846</v>
      </c>
      <c r="F2806" s="141">
        <v>0</v>
      </c>
      <c r="G2806" s="167">
        <f>+VLOOKUP(C2806,'[10]Peso Conductores'!$B$1:$E$65536,4,0)</f>
        <v>466.21519095111876</v>
      </c>
      <c r="H2806" s="174">
        <f t="shared" si="59"/>
        <v>466.21519095111876</v>
      </c>
      <c r="I2806" s="144"/>
      <c r="J2806" s="111">
        <f>+VLOOKUP(C2806,'[10]Peso Conductores'!$B$1:$D$65536,3,0)</f>
        <v>181</v>
      </c>
      <c r="M2806" s="118"/>
      <c r="N2806" s="118"/>
      <c r="O2806" s="118"/>
      <c r="P2806" s="118"/>
      <c r="Q2806" s="118"/>
      <c r="R2806" s="118"/>
    </row>
    <row r="2807" spans="1:18" x14ac:dyDescent="0.2">
      <c r="A2807" s="114"/>
      <c r="B2807" s="112">
        <f t="shared" si="60"/>
        <v>4</v>
      </c>
      <c r="C2807" s="115" t="s">
        <v>7849</v>
      </c>
      <c r="D2807" s="112" t="str">
        <f>+VLOOKUP(C2807,'[10]Peso Conductores'!$B$1:$D$65536,2,0)</f>
        <v>CONDUCTOR AAAC 95 mm2</v>
      </c>
      <c r="E2807" s="139" t="s">
        <v>7846</v>
      </c>
      <c r="F2807" s="141">
        <v>0</v>
      </c>
      <c r="G2807" s="167">
        <f>+VLOOKUP(C2807,'[10]Peso Conductores'!$B$1:$E$65536,4,0)</f>
        <v>659.39828112423424</v>
      </c>
      <c r="H2807" s="174">
        <f t="shared" si="59"/>
        <v>659.39828112423424</v>
      </c>
      <c r="I2807" s="144"/>
      <c r="J2807" s="111">
        <f>+VLOOKUP(C2807,'[10]Peso Conductores'!$B$1:$D$65536,3,0)</f>
        <v>256</v>
      </c>
      <c r="M2807" s="118"/>
      <c r="N2807" s="118"/>
      <c r="O2807" s="118"/>
      <c r="P2807" s="118"/>
      <c r="Q2807" s="118"/>
      <c r="R2807" s="118"/>
    </row>
    <row r="2808" spans="1:18" x14ac:dyDescent="0.2">
      <c r="A2808" s="114"/>
      <c r="B2808" s="112">
        <f t="shared" si="60"/>
        <v>5</v>
      </c>
      <c r="C2808" s="115" t="s">
        <v>7850</v>
      </c>
      <c r="D2808" s="112" t="str">
        <f>+VLOOKUP(C2808,'[10]Peso Conductores'!$B$1:$D$65536,2,0)</f>
        <v>CONDUCTOR AAAC 120 mm2</v>
      </c>
      <c r="E2808" s="139" t="s">
        <v>7846</v>
      </c>
      <c r="F2808" s="141">
        <v>0</v>
      </c>
      <c r="G2808" s="167">
        <f>+VLOOKUP(C2808,'[10]Peso Conductores'!$B$1:$E$65536,4,0)</f>
        <v>829.39940047657592</v>
      </c>
      <c r="H2808" s="174">
        <f t="shared" si="59"/>
        <v>829.39940047657592</v>
      </c>
      <c r="I2808" s="144"/>
      <c r="J2808" s="111">
        <f>+VLOOKUP(C2808,'[10]Peso Conductores'!$B$1:$D$65536,3,0)</f>
        <v>322</v>
      </c>
      <c r="M2808" s="118"/>
      <c r="N2808" s="118"/>
      <c r="O2808" s="118"/>
      <c r="P2808" s="118"/>
      <c r="Q2808" s="118"/>
      <c r="R2808" s="118"/>
    </row>
    <row r="2809" spans="1:18" x14ac:dyDescent="0.2">
      <c r="A2809" s="114"/>
      <c r="B2809" s="112">
        <f t="shared" si="60"/>
        <v>6</v>
      </c>
      <c r="C2809" s="115" t="s">
        <v>7851</v>
      </c>
      <c r="D2809" s="112" t="str">
        <f>+VLOOKUP(C2809,'[10]Peso Conductores'!$B$1:$D$65536,2,0)</f>
        <v>CONDUCTOR AAAC 150 mm2</v>
      </c>
      <c r="E2809" s="139" t="s">
        <v>7846</v>
      </c>
      <c r="F2809" s="141">
        <v>0</v>
      </c>
      <c r="G2809" s="167">
        <f>+VLOOKUP(C2809,'[10]Peso Conductores'!$B$1:$E$65536,4,0)</f>
        <v>1045.7644614704652</v>
      </c>
      <c r="H2809" s="174">
        <f t="shared" si="59"/>
        <v>1045.7644614704652</v>
      </c>
      <c r="I2809" s="144"/>
      <c r="J2809" s="111">
        <f>+VLOOKUP(C2809,'[10]Peso Conductores'!$B$1:$D$65536,3,0)</f>
        <v>406</v>
      </c>
      <c r="M2809" s="118"/>
      <c r="N2809" s="118"/>
      <c r="O2809" s="118"/>
      <c r="P2809" s="118"/>
      <c r="Q2809" s="118"/>
      <c r="R2809" s="118"/>
    </row>
    <row r="2810" spans="1:18" x14ac:dyDescent="0.2">
      <c r="A2810" s="114"/>
      <c r="B2810" s="112">
        <f t="shared" si="60"/>
        <v>7</v>
      </c>
      <c r="C2810" s="115" t="s">
        <v>7852</v>
      </c>
      <c r="D2810" s="112" t="str">
        <f>+VLOOKUP(C2810,'[10]Peso Conductores'!$B$1:$D$65536,2,0)</f>
        <v>CONDUCTOR AAAC 185 mm2</v>
      </c>
      <c r="E2810" s="139" t="s">
        <v>7846</v>
      </c>
      <c r="F2810" s="141">
        <v>0</v>
      </c>
      <c r="G2810" s="167">
        <f>+VLOOKUP(C2810,'[10]Peso Conductores'!$B$1:$E$65536,4,0)</f>
        <v>1287.8872678207699</v>
      </c>
      <c r="H2810" s="174">
        <f>G2810</f>
        <v>1287.8872678207699</v>
      </c>
      <c r="I2810" s="144"/>
      <c r="J2810" s="111">
        <f>+VLOOKUP(C2810,'[10]Peso Conductores'!$B$1:$D$65536,3,0)</f>
        <v>500</v>
      </c>
      <c r="M2810" s="118"/>
      <c r="N2810" s="118"/>
      <c r="O2810" s="118"/>
      <c r="P2810" s="118"/>
      <c r="Q2810" s="118"/>
      <c r="R2810" s="118"/>
    </row>
    <row r="2811" spans="1:18" x14ac:dyDescent="0.2">
      <c r="A2811" s="114"/>
      <c r="B2811" s="112">
        <f t="shared" si="60"/>
        <v>8</v>
      </c>
      <c r="C2811" s="115" t="s">
        <v>7853</v>
      </c>
      <c r="D2811" s="112" t="str">
        <f>+VLOOKUP(C2811,'[10]Peso Conductores'!$B$1:$D$65536,2,0)</f>
        <v>CONDUCTOR AAAC 240 mm2</v>
      </c>
      <c r="E2811" s="139" t="s">
        <v>7846</v>
      </c>
      <c r="F2811" s="141">
        <v>0</v>
      </c>
      <c r="G2811" s="167">
        <f>+VLOOKUP(C2811,'[10]Peso Conductores'!$B$1:$E$65536,4,0)</f>
        <v>1725.7689388798319</v>
      </c>
      <c r="H2811" s="174">
        <f t="shared" si="59"/>
        <v>1725.7689388798319</v>
      </c>
      <c r="I2811" s="144"/>
      <c r="J2811" s="111">
        <f>+VLOOKUP(C2811,'[10]Peso Conductores'!$B$1:$D$65536,3,0)</f>
        <v>670</v>
      </c>
      <c r="M2811" s="118"/>
      <c r="N2811" s="118"/>
      <c r="O2811" s="118"/>
      <c r="P2811" s="118"/>
      <c r="Q2811" s="118"/>
      <c r="R2811" s="118"/>
    </row>
    <row r="2812" spans="1:18" x14ac:dyDescent="0.2">
      <c r="A2812" s="114"/>
      <c r="B2812" s="112">
        <f t="shared" si="60"/>
        <v>9</v>
      </c>
      <c r="C2812" s="115" t="s">
        <v>7854</v>
      </c>
      <c r="D2812" s="112" t="str">
        <f>+VLOOKUP(C2812,'[10]Peso Conductores'!$B$1:$D$65536,2,0)</f>
        <v>CONDUCTOR AAAC 300 mm2</v>
      </c>
      <c r="E2812" s="139" t="s">
        <v>7846</v>
      </c>
      <c r="F2812" s="141">
        <v>0</v>
      </c>
      <c r="G2812" s="167">
        <f>+VLOOKUP(C2812,'[10]Peso Conductores'!$B$1:$E$65536,4,0)</f>
        <v>2130.1655409755535</v>
      </c>
      <c r="H2812" s="174">
        <f t="shared" si="59"/>
        <v>2130.1655409755535</v>
      </c>
      <c r="I2812" s="144"/>
      <c r="J2812" s="111">
        <f>+VLOOKUP(C2812,'[10]Peso Conductores'!$B$1:$D$65536,3,0)</f>
        <v>827</v>
      </c>
      <c r="M2812" s="118"/>
      <c r="N2812" s="118"/>
      <c r="O2812" s="118"/>
      <c r="P2812" s="118"/>
      <c r="Q2812" s="118"/>
      <c r="R2812" s="118"/>
    </row>
    <row r="2813" spans="1:18" x14ac:dyDescent="0.2">
      <c r="A2813" s="114"/>
      <c r="B2813" s="112">
        <f t="shared" si="60"/>
        <v>10</v>
      </c>
      <c r="C2813" s="115" t="s">
        <v>7855</v>
      </c>
      <c r="D2813" s="112" t="str">
        <f>+VLOOKUP(C2813,'[10]Peso Conductores'!$B$1:$D$65536,2,0)</f>
        <v>CONDUCTOR AAAC 400 mm2</v>
      </c>
      <c r="E2813" s="139" t="s">
        <v>7846</v>
      </c>
      <c r="F2813" s="141">
        <v>0</v>
      </c>
      <c r="G2813" s="167">
        <f>+VLOOKUP(C2813,'[10]Peso Conductores'!$B$1:$E$65536,4,0)</f>
        <v>2846.2308618839015</v>
      </c>
      <c r="H2813" s="174">
        <f t="shared" si="59"/>
        <v>2846.2308618839015</v>
      </c>
      <c r="I2813" s="144"/>
      <c r="J2813" s="111">
        <f>+VLOOKUP(C2813,'[10]Peso Conductores'!$B$1:$D$65536,3,0)</f>
        <v>1105</v>
      </c>
      <c r="M2813" s="118"/>
      <c r="N2813" s="118"/>
      <c r="O2813" s="118"/>
      <c r="P2813" s="118"/>
      <c r="Q2813" s="118"/>
      <c r="R2813" s="118"/>
    </row>
    <row r="2814" spans="1:18" x14ac:dyDescent="0.2">
      <c r="A2814" s="114"/>
      <c r="B2814" s="112">
        <f t="shared" si="60"/>
        <v>11</v>
      </c>
      <c r="C2814" s="115" t="s">
        <v>7856</v>
      </c>
      <c r="D2814" s="112" t="str">
        <f>+VLOOKUP(C2814,'[10]Peso Conductores'!$B$1:$D$65536,2,0)</f>
        <v>CONDUCTOR AAAC 500 mm2</v>
      </c>
      <c r="E2814" s="139" t="s">
        <v>7846</v>
      </c>
      <c r="F2814" s="141">
        <v>0</v>
      </c>
      <c r="G2814" s="167">
        <f>+VLOOKUP(C2814,'[10]Peso Conductores'!$B$1:$E$65536,4,0)</f>
        <v>3533.9626629001928</v>
      </c>
      <c r="H2814" s="174">
        <f t="shared" si="59"/>
        <v>3533.9626629001928</v>
      </c>
      <c r="I2814" s="144"/>
      <c r="J2814" s="111">
        <f>+VLOOKUP(C2814,'[10]Peso Conductores'!$B$1:$D$65536,3,0)</f>
        <v>1372</v>
      </c>
      <c r="M2814" s="118"/>
      <c r="N2814" s="118"/>
      <c r="O2814" s="118"/>
      <c r="P2814" s="118"/>
      <c r="Q2814" s="118"/>
      <c r="R2814" s="118"/>
    </row>
    <row r="2815" spans="1:18" x14ac:dyDescent="0.2">
      <c r="A2815" s="114"/>
      <c r="B2815" s="112">
        <f t="shared" si="60"/>
        <v>12</v>
      </c>
      <c r="C2815" s="115" t="s">
        <v>7857</v>
      </c>
      <c r="D2815" s="112" t="str">
        <f>+VLOOKUP(C2815,'[10]Peso Conductores'!$B$1:$D$65536,2,0)</f>
        <v>CONDUCTOR AAAC 600 mm2</v>
      </c>
      <c r="E2815" s="139" t="s">
        <v>7846</v>
      </c>
      <c r="F2815" s="141">
        <v>0</v>
      </c>
      <c r="G2815" s="167">
        <f>+VLOOKUP(C2815,'[10]Peso Conductores'!$B$1:$E$65536,4,0)</f>
        <v>4319.5738962708629</v>
      </c>
      <c r="H2815" s="174">
        <f t="shared" si="59"/>
        <v>4319.5738962708629</v>
      </c>
      <c r="I2815" s="144"/>
      <c r="J2815" s="111">
        <f>+VLOOKUP(C2815,'[10]Peso Conductores'!$B$1:$D$65536,3,0)</f>
        <v>1677</v>
      </c>
      <c r="M2815" s="118"/>
      <c r="N2815" s="118"/>
      <c r="O2815" s="118"/>
      <c r="P2815" s="118"/>
      <c r="Q2815" s="118"/>
      <c r="R2815" s="118"/>
    </row>
    <row r="2816" spans="1:18" x14ac:dyDescent="0.2">
      <c r="A2816" s="114"/>
      <c r="B2816" s="112">
        <f t="shared" si="60"/>
        <v>13</v>
      </c>
      <c r="C2816" s="115" t="s">
        <v>7858</v>
      </c>
      <c r="D2816" s="112" t="str">
        <f>+VLOOKUP(C2816,'[10]Peso Conductores'!$B$1:$D$65536,2,0)</f>
        <v xml:space="preserve">CONDUCTOR AAAC 700 mm2 </v>
      </c>
      <c r="E2816" s="139" t="s">
        <v>7846</v>
      </c>
      <c r="F2816" s="141">
        <v>0</v>
      </c>
      <c r="G2816" s="167">
        <f>+VLOOKUP(C2816,'[10]Peso Conductores'!$B$1:$E$65536,4,0)</f>
        <v>5035.6392171792104</v>
      </c>
      <c r="H2816" s="174">
        <f t="shared" si="59"/>
        <v>5035.6392171792104</v>
      </c>
      <c r="I2816" s="144"/>
      <c r="J2816" s="111">
        <f>+VLOOKUP(C2816,'[10]Peso Conductores'!$B$1:$D$65536,3,0)</f>
        <v>1955</v>
      </c>
      <c r="M2816" s="118"/>
      <c r="N2816" s="118"/>
      <c r="O2816" s="118"/>
      <c r="P2816" s="118"/>
      <c r="Q2816" s="118"/>
      <c r="R2816" s="118"/>
    </row>
    <row r="2817" spans="1:18" x14ac:dyDescent="0.2">
      <c r="A2817" s="114"/>
      <c r="B2817" s="112">
        <f t="shared" si="60"/>
        <v>14</v>
      </c>
      <c r="C2817" s="115" t="s">
        <v>7859</v>
      </c>
      <c r="D2817" s="112" t="str">
        <f>+VLOOKUP(C2817,'[10]Peso Conductores'!$B$1:$D$65536,2,0)</f>
        <v xml:space="preserve">CONDUCTOR AAAC 1000 mm2 </v>
      </c>
      <c r="E2817" s="139" t="s">
        <v>7846</v>
      </c>
      <c r="F2817" s="141">
        <v>0</v>
      </c>
      <c r="G2817" s="167">
        <f>+VLOOKUP(C2817,'[10]Peso Conductores'!$B$1:$E$65536,4,0)</f>
        <v>7127.1681401201413</v>
      </c>
      <c r="H2817" s="174">
        <f>G2817</f>
        <v>7127.1681401201413</v>
      </c>
      <c r="I2817" s="144"/>
      <c r="J2817" s="111">
        <f>+VLOOKUP(C2817,'[10]Peso Conductores'!$B$1:$D$65536,3,0)</f>
        <v>2767</v>
      </c>
      <c r="M2817" s="118"/>
      <c r="N2817" s="118"/>
      <c r="O2817" s="118"/>
      <c r="P2817" s="118"/>
      <c r="Q2817" s="118"/>
      <c r="R2817" s="118"/>
    </row>
    <row r="2818" spans="1:18" x14ac:dyDescent="0.2">
      <c r="A2818" s="114"/>
      <c r="B2818" s="112">
        <f t="shared" si="60"/>
        <v>15</v>
      </c>
      <c r="C2818" s="115" t="s">
        <v>7860</v>
      </c>
      <c r="D2818" s="112" t="str">
        <f>+VLOOKUP(C2818,'[10]Peso Conductores'!$B$1:$D$65536,2,0)</f>
        <v>CONDUCTOR ACSR 250 mm2</v>
      </c>
      <c r="E2818" s="139" t="s">
        <v>7846</v>
      </c>
      <c r="F2818" s="141">
        <v>0</v>
      </c>
      <c r="G2818" s="167">
        <f>+VLOOKUP(C2818,'[10]Peso Conductores'!$B$1:$E$65536,4,0)</f>
        <v>1903.3569975238586</v>
      </c>
      <c r="H2818" s="174">
        <f t="shared" si="59"/>
        <v>1903.3569975238586</v>
      </c>
      <c r="I2818" s="144"/>
      <c r="J2818" s="111">
        <f>+VLOOKUP(C2818,'[10]Peso Conductores'!$B$1:$D$65536,3,0)</f>
        <v>943</v>
      </c>
      <c r="M2818" s="118"/>
      <c r="N2818" s="118"/>
      <c r="O2818" s="118"/>
      <c r="P2818" s="118"/>
      <c r="Q2818" s="118"/>
      <c r="R2818" s="118"/>
    </row>
    <row r="2819" spans="1:18" x14ac:dyDescent="0.2">
      <c r="A2819" s="114"/>
      <c r="B2819" s="112">
        <f t="shared" si="60"/>
        <v>16</v>
      </c>
      <c r="C2819" s="115" t="s">
        <v>7861</v>
      </c>
      <c r="D2819" s="112" t="str">
        <f>+VLOOKUP(C2819,'[10]Peso Conductores'!$B$1:$D$65536,2,0)</f>
        <v>CONDUCTOR ACSR 315 mm2</v>
      </c>
      <c r="E2819" s="139" t="s">
        <v>7846</v>
      </c>
      <c r="F2819" s="141">
        <v>0</v>
      </c>
      <c r="G2819" s="167">
        <f>+VLOOKUP(C2819,'[10]Peso Conductores'!$B$1:$E$65536,4,0)</f>
        <v>2577.5046509416411</v>
      </c>
      <c r="H2819" s="174">
        <f t="shared" si="59"/>
        <v>2577.5046509416411</v>
      </c>
      <c r="I2819" s="144"/>
      <c r="J2819" s="111">
        <f>+VLOOKUP(C2819,'[10]Peso Conductores'!$B$1:$D$65536,3,0)</f>
        <v>1277</v>
      </c>
      <c r="M2819" s="118"/>
      <c r="N2819" s="118"/>
      <c r="O2819" s="118"/>
      <c r="P2819" s="118"/>
      <c r="Q2819" s="118"/>
      <c r="R2819" s="118"/>
    </row>
    <row r="2820" spans="1:18" x14ac:dyDescent="0.2">
      <c r="A2820" s="114"/>
      <c r="B2820" s="112">
        <f t="shared" si="60"/>
        <v>17</v>
      </c>
      <c r="C2820" s="115" t="s">
        <v>7862</v>
      </c>
      <c r="D2820" s="112" t="str">
        <f>+VLOOKUP(C2820,'[10]Peso Conductores'!$B$1:$D$65536,2,0)</f>
        <v>CONDUCTOR ACSR 400 mm2</v>
      </c>
      <c r="E2820" s="139" t="s">
        <v>7846</v>
      </c>
      <c r="F2820" s="141">
        <v>0</v>
      </c>
      <c r="G2820" s="167">
        <f>+VLOOKUP(C2820,'[10]Peso Conductores'!$B$1:$E$65536,4,0)</f>
        <v>3273.8547719869553</v>
      </c>
      <c r="H2820" s="174">
        <f t="shared" si="59"/>
        <v>3273.8547719869553</v>
      </c>
      <c r="I2820" s="144"/>
      <c r="J2820" s="111">
        <f>+VLOOKUP(C2820,'[10]Peso Conductores'!$B$1:$D$65536,3,0)</f>
        <v>1622</v>
      </c>
      <c r="M2820" s="118"/>
      <c r="N2820" s="118"/>
      <c r="O2820" s="118"/>
      <c r="P2820" s="118"/>
      <c r="Q2820" s="118"/>
      <c r="R2820" s="118"/>
    </row>
    <row r="2821" spans="1:18" x14ac:dyDescent="0.2">
      <c r="A2821" s="114"/>
      <c r="B2821" s="112">
        <f t="shared" si="60"/>
        <v>18</v>
      </c>
      <c r="C2821" s="115" t="s">
        <v>7863</v>
      </c>
      <c r="D2821" s="112" t="str">
        <f>+VLOOKUP(C2821,'[10]Peso Conductores'!$B$1:$D$65536,2,0)</f>
        <v>CONDUCTOR ACSR 592 mm2 (CURLEW)</v>
      </c>
      <c r="E2821" s="139" t="s">
        <v>7846</v>
      </c>
      <c r="F2821" s="141">
        <v>0</v>
      </c>
      <c r="G2821" s="167">
        <f>+VLOOKUP(C2821,'[10]Peso Conductores'!$B$1:$E$65536,4,0)</f>
        <v>3998.4625791036733</v>
      </c>
      <c r="H2821" s="174">
        <f t="shared" si="59"/>
        <v>3998.4625791036733</v>
      </c>
      <c r="I2821" s="144"/>
      <c r="J2821" s="111">
        <f>+VLOOKUP(C2821,'[10]Peso Conductores'!$B$1:$D$65536,3,0)</f>
        <v>1981</v>
      </c>
      <c r="M2821" s="118"/>
      <c r="N2821" s="118"/>
      <c r="O2821" s="118"/>
      <c r="P2821" s="118"/>
      <c r="Q2821" s="118"/>
      <c r="R2821" s="118"/>
    </row>
    <row r="2822" spans="1:18" x14ac:dyDescent="0.2">
      <c r="A2822" s="114"/>
      <c r="B2822" s="112">
        <f t="shared" si="60"/>
        <v>19</v>
      </c>
      <c r="C2822" s="115" t="s">
        <v>7864</v>
      </c>
      <c r="D2822" s="112" t="str">
        <f>+VLOOKUP(C2822,'[10]Peso Conductores'!$B$1:$D$65536,2,0)</f>
        <v>CONDUCTOR ACSR 726 mm2 (PHEASANT)</v>
      </c>
      <c r="E2822" s="139" t="s">
        <v>7846</v>
      </c>
      <c r="F2822" s="141">
        <v>0</v>
      </c>
      <c r="G2822" s="167">
        <f>+VLOOKUP(C2822,'[10]Peso Conductores'!$B$1:$E$65536,4,0)</f>
        <v>4910.7821579804322</v>
      </c>
      <c r="H2822" s="174">
        <f t="shared" si="59"/>
        <v>4910.7821579804322</v>
      </c>
      <c r="I2822" s="144"/>
      <c r="J2822" s="111">
        <f>+VLOOKUP(C2822,'[10]Peso Conductores'!$B$1:$D$65536,3,0)</f>
        <v>2433</v>
      </c>
      <c r="M2822" s="118"/>
      <c r="N2822" s="118"/>
      <c r="O2822" s="118"/>
      <c r="P2822" s="118"/>
      <c r="Q2822" s="118"/>
      <c r="R2822" s="118"/>
    </row>
    <row r="2823" spans="1:18" x14ac:dyDescent="0.2">
      <c r="A2823" s="114"/>
      <c r="B2823" s="112">
        <f t="shared" si="60"/>
        <v>20</v>
      </c>
      <c r="C2823" s="115" t="s">
        <v>7865</v>
      </c>
      <c r="D2823" s="112" t="str">
        <f>+VLOOKUP(C2823,'[10]Peso Conductores'!$B$1:$D$65536,2,0)</f>
        <v>CONDUCTOR ACAR 240 mm2</v>
      </c>
      <c r="E2823" s="139" t="s">
        <v>7846</v>
      </c>
      <c r="F2823" s="141">
        <v>0</v>
      </c>
      <c r="G2823" s="167">
        <f>+VLOOKUP(C2823,'[10]Peso Conductores'!$B$1:$E$65536,4,0)</f>
        <v>1763.9625617622389</v>
      </c>
      <c r="H2823" s="174">
        <f t="shared" si="59"/>
        <v>1763.9625617622389</v>
      </c>
      <c r="I2823" s="144"/>
      <c r="J2823" s="111">
        <f>+VLOOKUP(C2823,'[10]Peso Conductores'!$B$1:$D$65536,3,0)</f>
        <v>698</v>
      </c>
      <c r="M2823" s="118"/>
      <c r="N2823" s="118"/>
      <c r="O2823" s="118"/>
      <c r="P2823" s="118"/>
      <c r="Q2823" s="118"/>
      <c r="R2823" s="118"/>
    </row>
    <row r="2824" spans="1:18" x14ac:dyDescent="0.2">
      <c r="A2824" s="114"/>
      <c r="B2824" s="112">
        <f t="shared" si="60"/>
        <v>21</v>
      </c>
      <c r="C2824" s="115" t="s">
        <v>7866</v>
      </c>
      <c r="D2824" s="112" t="str">
        <f>+VLOOKUP(C2824,'[10]Peso Conductores'!$B$1:$D$65536,2,0)</f>
        <v>CONDUCTOR ACAR 300 mm2</v>
      </c>
      <c r="E2824" s="139" t="s">
        <v>7846</v>
      </c>
      <c r="F2824" s="141">
        <v>0</v>
      </c>
      <c r="G2824" s="167">
        <f>+VLOOKUP(C2824,'[10]Peso Conductores'!$B$1:$E$65536,4,0)</f>
        <v>2117.765940912258</v>
      </c>
      <c r="H2824" s="174">
        <f t="shared" si="59"/>
        <v>2117.765940912258</v>
      </c>
      <c r="I2824" s="144"/>
      <c r="J2824" s="111">
        <f>+VLOOKUP(C2824,'[10]Peso Conductores'!$B$1:$D$65536,3,0)</f>
        <v>838</v>
      </c>
      <c r="M2824" s="118"/>
      <c r="N2824" s="118"/>
      <c r="O2824" s="118"/>
      <c r="P2824" s="118"/>
      <c r="Q2824" s="118"/>
      <c r="R2824" s="118"/>
    </row>
    <row r="2825" spans="1:18" x14ac:dyDescent="0.2">
      <c r="A2825" s="114"/>
      <c r="B2825" s="112">
        <f t="shared" si="60"/>
        <v>22</v>
      </c>
      <c r="C2825" s="115" t="s">
        <v>7867</v>
      </c>
      <c r="D2825" s="112" t="str">
        <f>+VLOOKUP(C2825,'[10]Peso Conductores'!$B$1:$D$65536,2,0)</f>
        <v>CONDUCTOR ACAR 400 mm2</v>
      </c>
      <c r="E2825" s="139" t="s">
        <v>7846</v>
      </c>
      <c r="F2825" s="141">
        <v>0</v>
      </c>
      <c r="G2825" s="167">
        <f>+VLOOKUP(C2825,'[10]Peso Conductores'!$B$1:$E$65536,4,0)</f>
        <v>2822.8455322183677</v>
      </c>
      <c r="H2825" s="174">
        <f t="shared" si="59"/>
        <v>2822.8455322183677</v>
      </c>
      <c r="I2825" s="144"/>
      <c r="J2825" s="111">
        <f>+VLOOKUP(C2825,'[10]Peso Conductores'!$B$1:$D$65536,3,0)</f>
        <v>1117</v>
      </c>
      <c r="M2825" s="118"/>
      <c r="N2825" s="118"/>
      <c r="O2825" s="118"/>
      <c r="P2825" s="118"/>
      <c r="Q2825" s="118"/>
      <c r="R2825" s="118"/>
    </row>
    <row r="2826" spans="1:18" x14ac:dyDescent="0.2">
      <c r="A2826" s="114"/>
      <c r="B2826" s="112">
        <f t="shared" si="60"/>
        <v>23</v>
      </c>
      <c r="C2826" s="115" t="s">
        <v>7868</v>
      </c>
      <c r="D2826" s="112" t="str">
        <f>+VLOOKUP(C2826,'[10]Peso Conductores'!$B$1:$D$65536,2,0)</f>
        <v>CONDUCTOR ACAR 500 mm2</v>
      </c>
      <c r="E2826" s="139" t="s">
        <v>7846</v>
      </c>
      <c r="F2826" s="141">
        <v>0</v>
      </c>
      <c r="G2826" s="167">
        <f>+VLOOKUP(C2826,'[10]Peso Conductores'!$B$1:$E$65536,4,0)</f>
        <v>3530.4522905184062</v>
      </c>
      <c r="H2826" s="174">
        <f t="shared" si="59"/>
        <v>3530.4522905184062</v>
      </c>
      <c r="I2826" s="144"/>
      <c r="J2826" s="111">
        <f>+VLOOKUP(C2826,'[10]Peso Conductores'!$B$1:$D$65536,3,0)</f>
        <v>1397</v>
      </c>
      <c r="M2826" s="118"/>
      <c r="N2826" s="118"/>
      <c r="O2826" s="118"/>
      <c r="P2826" s="118"/>
      <c r="Q2826" s="118"/>
      <c r="R2826" s="118"/>
    </row>
    <row r="2827" spans="1:18" x14ac:dyDescent="0.2">
      <c r="A2827" s="114"/>
      <c r="B2827" s="112">
        <f t="shared" si="60"/>
        <v>24</v>
      </c>
      <c r="C2827" s="115" t="s">
        <v>7869</v>
      </c>
      <c r="D2827" s="112" t="str">
        <f>+VLOOKUP(C2827,'[10]Peso Conductores'!$B$1:$D$65536,2,0)</f>
        <v>CONDUCTOR ACAR 600 mm2</v>
      </c>
      <c r="E2827" s="139" t="s">
        <v>7846</v>
      </c>
      <c r="F2827" s="141">
        <v>0</v>
      </c>
      <c r="G2827" s="167">
        <f>+VLOOKUP(C2827,'[10]Peso Conductores'!$B$1:$E$65536,4,0)</f>
        <v>4238.0590488184453</v>
      </c>
      <c r="H2827" s="174">
        <f t="shared" si="59"/>
        <v>4238.0590488184453</v>
      </c>
      <c r="I2827" s="144"/>
      <c r="J2827" s="111">
        <f>+VLOOKUP(C2827,'[10]Peso Conductores'!$B$1:$D$65536,3,0)</f>
        <v>1677</v>
      </c>
      <c r="M2827" s="118"/>
      <c r="N2827" s="118"/>
      <c r="O2827" s="118"/>
      <c r="P2827" s="118"/>
      <c r="Q2827" s="118"/>
      <c r="R2827" s="118"/>
    </row>
    <row r="2828" spans="1:18" x14ac:dyDescent="0.2">
      <c r="A2828" s="114"/>
      <c r="B2828" s="112">
        <f t="shared" si="60"/>
        <v>25</v>
      </c>
      <c r="C2828" s="115" t="s">
        <v>7870</v>
      </c>
      <c r="D2828" s="112" t="str">
        <f>+VLOOKUP(C2828,'[10]Peso Conductores'!$B$1:$D$65536,2,0)</f>
        <v>CONDUCTOR ENGRASADO AAAC 70 mm2</v>
      </c>
      <c r="E2828" s="139" t="s">
        <v>7846</v>
      </c>
      <c r="F2828" s="141">
        <v>0</v>
      </c>
      <c r="G2828" s="167">
        <f>+VLOOKUP(C2828,'[10]Peso Conductores'!$B$1:$E$65536,4,0)</f>
        <v>589.10000423650433</v>
      </c>
      <c r="H2828" s="174">
        <f t="shared" si="59"/>
        <v>589.10000423650433</v>
      </c>
      <c r="I2828" s="144"/>
      <c r="J2828" s="111">
        <f>+VLOOKUP(C2828,'[10]Peso Conductores'!$B$1:$D$65536,3,0)</f>
        <v>209</v>
      </c>
      <c r="M2828" s="118"/>
      <c r="N2828" s="118"/>
      <c r="O2828" s="118"/>
      <c r="P2828" s="118"/>
      <c r="Q2828" s="118"/>
      <c r="R2828" s="118"/>
    </row>
    <row r="2829" spans="1:18" x14ac:dyDescent="0.2">
      <c r="A2829" s="114"/>
      <c r="B2829" s="112">
        <f t="shared" si="60"/>
        <v>26</v>
      </c>
      <c r="C2829" s="115" t="s">
        <v>7871</v>
      </c>
      <c r="D2829" s="112" t="str">
        <f>+VLOOKUP(C2829,'[10]Peso Conductores'!$B$1:$D$65536,2,0)</f>
        <v>CONDUCTOR ENGRASADO AAAC 120 mm2</v>
      </c>
      <c r="E2829" s="139" t="s">
        <v>7846</v>
      </c>
      <c r="F2829" s="141">
        <v>0</v>
      </c>
      <c r="G2829" s="167">
        <f>+VLOOKUP(C2829,'[10]Peso Conductores'!$B$1:$E$65536,4,0)</f>
        <v>1012.8386037750424</v>
      </c>
      <c r="H2829" s="174">
        <f t="shared" si="59"/>
        <v>1012.8386037750424</v>
      </c>
      <c r="I2829" s="144"/>
      <c r="J2829" s="111">
        <f>+VLOOKUP(C2829,'[10]Peso Conductores'!$B$1:$D$65536,3,0)</f>
        <v>359.33333333333331</v>
      </c>
      <c r="M2829" s="118"/>
      <c r="N2829" s="118"/>
      <c r="O2829" s="118"/>
      <c r="P2829" s="118"/>
      <c r="Q2829" s="118"/>
      <c r="R2829" s="118"/>
    </row>
    <row r="2830" spans="1:18" x14ac:dyDescent="0.2">
      <c r="A2830" s="114"/>
      <c r="B2830" s="112">
        <f t="shared" si="60"/>
        <v>27</v>
      </c>
      <c r="C2830" s="115" t="s">
        <v>7872</v>
      </c>
      <c r="D2830" s="112" t="str">
        <f>+VLOOKUP(C2830,'[10]Peso Conductores'!$B$1:$D$65536,2,0)</f>
        <v>CONDUCTOR ENGRASADO AAAC 150 mm2</v>
      </c>
      <c r="E2830" s="139" t="s">
        <v>7846</v>
      </c>
      <c r="F2830" s="141">
        <v>0</v>
      </c>
      <c r="G2830" s="167">
        <f>+VLOOKUP(C2830,'[10]Peso Conductores'!$B$1:$E$65536,4,0)</f>
        <v>1263.1356390678729</v>
      </c>
      <c r="H2830" s="174">
        <f t="shared" si="59"/>
        <v>1263.1356390678729</v>
      </c>
      <c r="I2830" s="144"/>
      <c r="J2830" s="111">
        <f>+VLOOKUP(C2830,'[10]Peso Conductores'!$B$1:$D$65536,3,0)</f>
        <v>448.13333333333333</v>
      </c>
      <c r="M2830" s="118"/>
      <c r="N2830" s="118"/>
      <c r="O2830" s="118"/>
      <c r="P2830" s="118"/>
      <c r="Q2830" s="118"/>
      <c r="R2830" s="118"/>
    </row>
    <row r="2831" spans="1:18" x14ac:dyDescent="0.2">
      <c r="A2831" s="114"/>
      <c r="B2831" s="112">
        <f t="shared" si="60"/>
        <v>28</v>
      </c>
      <c r="C2831" s="115" t="s">
        <v>7873</v>
      </c>
      <c r="D2831" s="112" t="str">
        <f>+VLOOKUP(C2831,'[10]Peso Conductores'!$B$1:$D$65536,2,0)</f>
        <v>CONDUCTOR ENGRASADO AAAC 240 mm2</v>
      </c>
      <c r="E2831" s="139" t="s">
        <v>7846</v>
      </c>
      <c r="F2831" s="141">
        <v>0</v>
      </c>
      <c r="G2831" s="167">
        <f>+VLOOKUP(C2831,'[10]Peso Conductores'!$B$1:$E$65536,4,0)</f>
        <v>2041.0858838969409</v>
      </c>
      <c r="H2831" s="174">
        <f t="shared" si="59"/>
        <v>2041.0858838969409</v>
      </c>
      <c r="I2831" s="144"/>
      <c r="J2831" s="111">
        <f>+VLOOKUP(C2831,'[10]Peso Conductores'!$B$1:$D$65536,3,0)</f>
        <v>724.13333333333333</v>
      </c>
      <c r="M2831" s="118"/>
      <c r="N2831" s="118"/>
      <c r="O2831" s="118"/>
      <c r="P2831" s="118"/>
      <c r="Q2831" s="118"/>
      <c r="R2831" s="118"/>
    </row>
    <row r="2832" spans="1:18" x14ac:dyDescent="0.2">
      <c r="A2832" s="114"/>
      <c r="B2832" s="112">
        <f t="shared" si="60"/>
        <v>29</v>
      </c>
      <c r="C2832" s="115" t="s">
        <v>7874</v>
      </c>
      <c r="D2832" s="112" t="str">
        <f>+VLOOKUP(C2832,'[10]Peso Conductores'!$B$1:$D$65536,2,0)</f>
        <v>CONDUCTOR ENGRASADO AAAC 300 mm2</v>
      </c>
      <c r="E2832" s="139" t="s">
        <v>7846</v>
      </c>
      <c r="F2832" s="141">
        <v>0</v>
      </c>
      <c r="G2832" s="167">
        <f>+VLOOKUP(C2832,'[10]Peso Conductores'!$B$1:$E$65536,4,0)</f>
        <v>2500.1516926209538</v>
      </c>
      <c r="H2832" s="174">
        <f t="shared" si="59"/>
        <v>2500.1516926209538</v>
      </c>
      <c r="I2832" s="144"/>
      <c r="J2832" s="111">
        <f>+VLOOKUP(C2832,'[10]Peso Conductores'!$B$1:$D$65536,3,0)</f>
        <v>887</v>
      </c>
      <c r="M2832" s="118"/>
      <c r="N2832" s="118"/>
      <c r="O2832" s="118"/>
      <c r="P2832" s="118"/>
      <c r="Q2832" s="118"/>
      <c r="R2832" s="118"/>
    </row>
    <row r="2833" spans="1:18" x14ac:dyDescent="0.2">
      <c r="A2833" s="114"/>
      <c r="B2833" s="112">
        <f t="shared" si="60"/>
        <v>30</v>
      </c>
      <c r="C2833" s="115" t="s">
        <v>7875</v>
      </c>
      <c r="D2833" s="112" t="str">
        <f>+VLOOKUP(C2833,'[10]Peso Conductores'!$B$1:$D$65536,2,0)</f>
        <v>CONDUCTOR ENGRASADO AAAC 400 mm2</v>
      </c>
      <c r="E2833" s="139" t="s">
        <v>7846</v>
      </c>
      <c r="F2833" s="141">
        <v>0</v>
      </c>
      <c r="G2833" s="167">
        <f>+VLOOKUP(C2833,'[10]Peso Conductores'!$B$1:$E$65536,4,0)</f>
        <v>3310.0467542666738</v>
      </c>
      <c r="H2833" s="174">
        <f t="shared" si="59"/>
        <v>3310.0467542666738</v>
      </c>
      <c r="I2833" s="144"/>
      <c r="J2833" s="111">
        <f>+VLOOKUP(C2833,'[10]Peso Conductores'!$B$1:$D$65536,3,0)</f>
        <v>1174.3333333333333</v>
      </c>
      <c r="M2833" s="118"/>
      <c r="N2833" s="118"/>
      <c r="O2833" s="118"/>
      <c r="P2833" s="118"/>
      <c r="Q2833" s="118"/>
      <c r="R2833" s="118"/>
    </row>
    <row r="2834" spans="1:18" x14ac:dyDescent="0.2">
      <c r="A2834" s="114"/>
      <c r="B2834" s="112">
        <f t="shared" si="60"/>
        <v>31</v>
      </c>
      <c r="C2834" s="115" t="s">
        <v>7876</v>
      </c>
      <c r="D2834" s="112" t="str">
        <f>+VLOOKUP(C2834,'[10]Peso Conductores'!$B$1:$D$65536,2,0)</f>
        <v>CONDUCTOR ENGRASADO AAAC 500 mm2</v>
      </c>
      <c r="E2834" s="139" t="s">
        <v>7846</v>
      </c>
      <c r="F2834" s="141">
        <v>0</v>
      </c>
      <c r="G2834" s="167">
        <f>+VLOOKUP(C2834,'[10]Peso Conductores'!$B$1:$E$65536,4,0)</f>
        <v>4085.9299815370168</v>
      </c>
      <c r="H2834" s="174">
        <f t="shared" si="59"/>
        <v>4085.9299815370168</v>
      </c>
      <c r="I2834" s="144"/>
      <c r="J2834" s="111">
        <f>+VLOOKUP(C2834,'[10]Peso Conductores'!$B$1:$D$65536,3,0)</f>
        <v>1449.6</v>
      </c>
      <c r="M2834" s="118"/>
      <c r="N2834" s="118"/>
      <c r="O2834" s="118"/>
      <c r="P2834" s="118"/>
      <c r="Q2834" s="118"/>
      <c r="R2834" s="118"/>
    </row>
    <row r="2835" spans="1:18" x14ac:dyDescent="0.2">
      <c r="A2835" s="114"/>
      <c r="B2835" s="112">
        <f t="shared" si="60"/>
        <v>32</v>
      </c>
      <c r="C2835" s="115" t="s">
        <v>7877</v>
      </c>
      <c r="D2835" s="112" t="str">
        <f>+VLOOKUP(C2835,'[10]Peso Conductores'!$B$1:$D$65536,2,0)</f>
        <v>CONDUCTOR ENGRASADO AAAC 600 mm2</v>
      </c>
      <c r="E2835" s="139" t="s">
        <v>7846</v>
      </c>
      <c r="F2835" s="141">
        <v>0</v>
      </c>
      <c r="G2835" s="167">
        <f>+VLOOKUP(C2835,'[10]Peso Conductores'!$B$1:$E$65536,4,0)</f>
        <v>4966.6673722408432</v>
      </c>
      <c r="H2835" s="174">
        <f t="shared" si="59"/>
        <v>4966.6673722408432</v>
      </c>
      <c r="I2835" s="144"/>
      <c r="J2835" s="111">
        <f>+VLOOKUP(C2835,'[10]Peso Conductores'!$B$1:$D$65536,3,0)</f>
        <v>1762.0666666666666</v>
      </c>
      <c r="M2835" s="118"/>
      <c r="N2835" s="118"/>
      <c r="O2835" s="118"/>
      <c r="P2835" s="118"/>
      <c r="Q2835" s="118"/>
      <c r="R2835" s="118"/>
    </row>
    <row r="2836" spans="1:18" x14ac:dyDescent="0.2">
      <c r="A2836" s="114"/>
      <c r="B2836" s="112">
        <f t="shared" si="60"/>
        <v>33</v>
      </c>
      <c r="C2836" s="115" t="s">
        <v>7878</v>
      </c>
      <c r="D2836" s="112" t="str">
        <f>+VLOOKUP(C2836,'[10]Peso Conductores'!$B$1:$D$65536,2,0)</f>
        <v>Conductor ACCR 484 mm2 Engrasado</v>
      </c>
      <c r="E2836" s="139" t="s">
        <v>7846</v>
      </c>
      <c r="F2836" s="141">
        <v>0</v>
      </c>
      <c r="G2836" s="167">
        <f>+VLOOKUP(C2836,'[10]Peso Conductores'!$B$1:$E$65536,4,0)</f>
        <v>57020</v>
      </c>
      <c r="H2836" s="174">
        <f>G2836</f>
        <v>57020</v>
      </c>
      <c r="I2836" s="144"/>
      <c r="J2836" s="111">
        <f>+VLOOKUP(C2836,'[10]Peso Conductores'!$B$1:$D$65536,3,0)</f>
        <v>1384</v>
      </c>
      <c r="M2836" s="118"/>
      <c r="N2836" s="118"/>
      <c r="O2836" s="118"/>
      <c r="P2836" s="118"/>
      <c r="Q2836" s="118"/>
      <c r="R2836" s="118"/>
    </row>
    <row r="2837" spans="1:18" x14ac:dyDescent="0.2">
      <c r="A2837" s="114"/>
      <c r="B2837" s="112">
        <f t="shared" si="60"/>
        <v>34</v>
      </c>
      <c r="C2837" s="115" t="s">
        <v>7879</v>
      </c>
      <c r="D2837" s="112" t="str">
        <f>+VLOOKUP(C2837,'[10]Peso Conductores'!$B$1:$D$65536,2,0)</f>
        <v>Conductor ACCR 175 mm2 Engrasado</v>
      </c>
      <c r="E2837" s="139" t="s">
        <v>7846</v>
      </c>
      <c r="F2837" s="141">
        <v>0</v>
      </c>
      <c r="G2837" s="167">
        <f>+VLOOKUP(C2837,'[10]Peso Conductores'!$B$1:$E$65536,4,0)</f>
        <v>25170</v>
      </c>
      <c r="H2837" s="174">
        <f>G2837</f>
        <v>25170</v>
      </c>
      <c r="I2837" s="144"/>
      <c r="J2837" s="111">
        <f>+VLOOKUP(C2837,'[10]Peso Conductores'!$B$1:$D$65536,3,0)</f>
        <v>501</v>
      </c>
      <c r="M2837" s="118"/>
      <c r="N2837" s="118"/>
      <c r="O2837" s="118"/>
      <c r="P2837" s="118"/>
      <c r="Q2837" s="118"/>
      <c r="R2837" s="118"/>
    </row>
    <row r="2838" spans="1:18" x14ac:dyDescent="0.2">
      <c r="A2838" s="114"/>
      <c r="B2838" s="112">
        <f t="shared" si="60"/>
        <v>35</v>
      </c>
      <c r="C2838" s="115" t="s">
        <v>7880</v>
      </c>
      <c r="D2838" s="112" t="str">
        <f>+VLOOKUP(C2838,'[10]Peso Conductores'!$B$1:$D$65536,2,0)</f>
        <v>CONDUCTOR ACSR 243 mm2</v>
      </c>
      <c r="E2838" s="139" t="s">
        <v>7846</v>
      </c>
      <c r="F2838" s="141">
        <v>0</v>
      </c>
      <c r="G2838" s="167">
        <f>+VLOOKUP(C2838,'[10]Peso Conductores'!$B$1:$E$65536,4,0)</f>
        <v>1867.0256868606248</v>
      </c>
      <c r="H2838" s="174">
        <f t="shared" si="59"/>
        <v>1867.0256868606248</v>
      </c>
      <c r="I2838" s="144"/>
      <c r="J2838" s="111">
        <f>+VLOOKUP(C2838,'[10]Peso Conductores'!$B$1:$D$65536,3,0)</f>
        <v>925</v>
      </c>
      <c r="M2838" s="118"/>
      <c r="N2838" s="118"/>
      <c r="O2838" s="118"/>
      <c r="P2838" s="118"/>
      <c r="Q2838" s="118"/>
      <c r="R2838" s="118"/>
    </row>
    <row r="2839" spans="1:18" x14ac:dyDescent="0.2">
      <c r="A2839" s="114"/>
      <c r="B2839" s="112">
        <f t="shared" si="60"/>
        <v>36</v>
      </c>
      <c r="C2839" s="115" t="s">
        <v>7881</v>
      </c>
      <c r="D2839" s="112" t="str">
        <f>+VLOOKUP(C2839,'[10]Peso Conductores'!$B$1:$D$65536,2,0)</f>
        <v>CONDUCTOR ACSR 125 mm2</v>
      </c>
      <c r="E2839" s="139" t="s">
        <v>7846</v>
      </c>
      <c r="F2839" s="141">
        <v>0</v>
      </c>
      <c r="G2839" s="167">
        <f>+VLOOKUP(C2839,'[10]Peso Conductores'!$B$1:$E$65536,4,0)</f>
        <v>873.96986206556812</v>
      </c>
      <c r="H2839" s="174">
        <f t="shared" si="59"/>
        <v>873.96986206556812</v>
      </c>
      <c r="I2839" s="144"/>
      <c r="J2839" s="111">
        <f>+VLOOKUP(C2839,'[10]Peso Conductores'!$B$1:$D$65536,3,0)</f>
        <v>433</v>
      </c>
      <c r="M2839" s="118"/>
      <c r="N2839" s="118"/>
      <c r="O2839" s="118"/>
      <c r="P2839" s="118"/>
      <c r="Q2839" s="118"/>
      <c r="R2839" s="118"/>
    </row>
    <row r="2840" spans="1:18" x14ac:dyDescent="0.2">
      <c r="A2840" s="114"/>
      <c r="B2840" s="112">
        <f t="shared" si="60"/>
        <v>37</v>
      </c>
      <c r="C2840" s="115" t="s">
        <v>7882</v>
      </c>
      <c r="D2840" s="112" t="str">
        <f>+VLOOKUP(C2840,'[10]Peso Conductores'!$B$1:$D$65536,2,0)</f>
        <v>CONDUCTOR ENGRASADO AAAC 177 mm2</v>
      </c>
      <c r="E2840" s="139" t="s">
        <v>7846</v>
      </c>
      <c r="F2840" s="141">
        <v>0</v>
      </c>
      <c r="G2840" s="167">
        <f>+VLOOKUP(C2840,'[10]Peso Conductores'!$B$1:$E$65536,4,0)</f>
        <v>1263.1356390678729</v>
      </c>
      <c r="H2840" s="174">
        <f t="shared" si="59"/>
        <v>1263.1356390678729</v>
      </c>
      <c r="I2840" s="144"/>
      <c r="J2840" s="111">
        <f>+VLOOKUP(C2840,'[10]Peso Conductores'!$B$1:$D$65536,3,0)</f>
        <v>448.13333333333333</v>
      </c>
      <c r="M2840" s="118"/>
      <c r="N2840" s="118"/>
      <c r="O2840" s="118"/>
      <c r="P2840" s="118"/>
      <c r="Q2840" s="118"/>
      <c r="R2840" s="118"/>
    </row>
    <row r="2841" spans="1:18" x14ac:dyDescent="0.2">
      <c r="A2841" s="114"/>
      <c r="B2841" s="112">
        <f t="shared" si="60"/>
        <v>38</v>
      </c>
      <c r="C2841" s="115" t="s">
        <v>7883</v>
      </c>
      <c r="D2841" s="112" t="str">
        <f>+VLOOKUP(C2841,'[10]Peso Conductores'!$B$1:$D$65536,2,0)</f>
        <v>CONDUCTOR ENGRASADO AAAC 242 mm2</v>
      </c>
      <c r="E2841" s="139" t="s">
        <v>7846</v>
      </c>
      <c r="F2841" s="141">
        <v>0</v>
      </c>
      <c r="G2841" s="167">
        <f>+VLOOKUP(C2841,'[10]Peso Conductores'!$B$1:$E$65536,4,0)</f>
        <v>1888.5024059256357</v>
      </c>
      <c r="H2841" s="174">
        <f t="shared" si="59"/>
        <v>1888.5024059256357</v>
      </c>
      <c r="I2841" s="144"/>
      <c r="J2841" s="111">
        <f>+VLOOKUP(C2841,'[10]Peso Conductores'!$B$1:$D$65536,3,0)</f>
        <v>670</v>
      </c>
      <c r="M2841" s="118"/>
      <c r="N2841" s="118"/>
      <c r="O2841" s="118"/>
      <c r="P2841" s="118"/>
      <c r="Q2841" s="118"/>
      <c r="R2841" s="118"/>
    </row>
    <row r="2842" spans="1:18" ht="15" x14ac:dyDescent="0.25">
      <c r="A2842" s="114"/>
      <c r="B2842" s="112">
        <f t="shared" si="60"/>
        <v>39</v>
      </c>
      <c r="C2842" s="115" t="s">
        <v>7884</v>
      </c>
      <c r="D2842" s="112" t="str">
        <f>+VLOOKUP(C2842,'[10]Peso Conductores'!$B$1:$D$65536,2,0)</f>
        <v>CONDUCTOR CU XLPE 1200 mm2 - 220 KV</v>
      </c>
      <c r="E2842" s="139" t="s">
        <v>7846</v>
      </c>
      <c r="F2842" s="141">
        <v>0</v>
      </c>
      <c r="G2842" s="167">
        <f>+VLOOKUP(C2842,'[10]Peso Conductores'!$B$1:$E$65536,4,0)</f>
        <v>148843.57058663262</v>
      </c>
      <c r="H2842" s="174">
        <f t="shared" si="59"/>
        <v>148843.57058663262</v>
      </c>
      <c r="I2842" s="144"/>
      <c r="J2842" s="111">
        <f>+VLOOKUP(C2842,'[10]Peso Conductores'!$B$1:$D$65536,3,0)</f>
        <v>21390.6</v>
      </c>
      <c r="L2842" s="175"/>
      <c r="M2842" s="176"/>
      <c r="N2842" s="118"/>
      <c r="O2842" s="118"/>
      <c r="P2842" s="118"/>
      <c r="Q2842" s="118"/>
      <c r="R2842" s="118"/>
    </row>
    <row r="2843" spans="1:18" ht="15" x14ac:dyDescent="0.25">
      <c r="A2843" s="114"/>
      <c r="B2843" s="112">
        <f t="shared" si="60"/>
        <v>40</v>
      </c>
      <c r="C2843" s="115" t="s">
        <v>7885</v>
      </c>
      <c r="D2843" s="112" t="str">
        <f>+VLOOKUP(C2843,'[10]Peso Conductores'!$B$1:$D$65536,2,0)</f>
        <v>CONDUCTOR CU XLPE 1000 mm2 - 220 KV</v>
      </c>
      <c r="E2843" s="139" t="s">
        <v>7846</v>
      </c>
      <c r="F2843" s="141">
        <v>0</v>
      </c>
      <c r="G2843" s="167">
        <f>+VLOOKUP(C2843,'[10]Peso Conductores'!$B$1:$E$65536,4,0)</f>
        <v>131522.81212711087</v>
      </c>
      <c r="H2843" s="174">
        <f t="shared" si="59"/>
        <v>131522.81212711087</v>
      </c>
      <c r="I2843" s="144"/>
      <c r="J2843" s="111">
        <f>+VLOOKUP(C2843,'[10]Peso Conductores'!$B$1:$D$65536,3,0)</f>
        <v>18901.400000000001</v>
      </c>
      <c r="L2843" s="175"/>
      <c r="M2843" s="176"/>
      <c r="N2843" s="118"/>
      <c r="O2843" s="118"/>
      <c r="P2843" s="118"/>
      <c r="Q2843" s="118"/>
      <c r="R2843" s="118"/>
    </row>
    <row r="2844" spans="1:18" ht="15" x14ac:dyDescent="0.25">
      <c r="A2844" s="114"/>
      <c r="B2844" s="112">
        <f t="shared" si="60"/>
        <v>41</v>
      </c>
      <c r="C2844" s="115" t="s">
        <v>7886</v>
      </c>
      <c r="D2844" s="112" t="str">
        <f>+VLOOKUP(C2844,'[10]Peso Conductores'!$B$1:$D$65536,2,0)</f>
        <v>CONDUCTOR CU XLPE 1000 mm2 - 138 KV</v>
      </c>
      <c r="E2844" s="139" t="s">
        <v>7846</v>
      </c>
      <c r="F2844" s="141">
        <v>0</v>
      </c>
      <c r="G2844" s="167">
        <f>+VLOOKUP(C2844,'[10]Peso Conductores'!$B$1:$E$65536,4,0)</f>
        <v>113959.00880559486</v>
      </c>
      <c r="H2844" s="174">
        <f t="shared" si="59"/>
        <v>113959.00880559486</v>
      </c>
      <c r="I2844" s="144"/>
      <c r="J2844" s="111">
        <f>+VLOOKUP(C2844,'[10]Peso Conductores'!$B$1:$D$65536,3,0)</f>
        <v>16466.8</v>
      </c>
      <c r="L2844" s="175"/>
      <c r="M2844" s="176"/>
      <c r="N2844" s="118"/>
      <c r="O2844" s="118"/>
      <c r="P2844" s="118"/>
      <c r="Q2844" s="118"/>
      <c r="R2844" s="118"/>
    </row>
    <row r="2845" spans="1:18" ht="15" x14ac:dyDescent="0.25">
      <c r="A2845" s="114"/>
      <c r="B2845" s="112">
        <f t="shared" si="60"/>
        <v>42</v>
      </c>
      <c r="C2845" s="115" t="s">
        <v>7887</v>
      </c>
      <c r="D2845" s="112" t="str">
        <f>+VLOOKUP(C2845,'[10]Peso Conductores'!$B$1:$D$65536,2,0)</f>
        <v>CONDUCTOR CU XLPE 630 mm2 - 138 KV</v>
      </c>
      <c r="E2845" s="139" t="s">
        <v>7846</v>
      </c>
      <c r="F2845" s="141">
        <v>0</v>
      </c>
      <c r="G2845" s="167">
        <f>+VLOOKUP(C2845,'[10]Peso Conductores'!$B$1:$E$65536,4,0)</f>
        <v>104219.74476570165</v>
      </c>
      <c r="H2845" s="174">
        <f t="shared" si="59"/>
        <v>104219.74476570165</v>
      </c>
      <c r="I2845" s="144"/>
      <c r="J2845" s="111">
        <f>+VLOOKUP(C2845,'[10]Peso Conductores'!$B$1:$D$65536,3,0)</f>
        <v>15059.5</v>
      </c>
      <c r="L2845" s="175"/>
      <c r="M2845" s="176"/>
      <c r="N2845" s="118"/>
      <c r="O2845" s="118"/>
      <c r="P2845" s="118"/>
      <c r="Q2845" s="118"/>
      <c r="R2845" s="118"/>
    </row>
    <row r="2846" spans="1:18" ht="15" x14ac:dyDescent="0.25">
      <c r="A2846" s="114"/>
      <c r="B2846" s="112">
        <f>1+B2844</f>
        <v>42</v>
      </c>
      <c r="C2846" s="115" t="s">
        <v>7888</v>
      </c>
      <c r="D2846" s="112" t="str">
        <f>+VLOOKUP(C2846,'[10]Peso Conductores'!$B$1:$D$65536,2,0)</f>
        <v>CONDUCTOR CU XLPE 1200 mm2 - 138 KV</v>
      </c>
      <c r="E2846" s="139" t="s">
        <v>7846</v>
      </c>
      <c r="F2846" s="141">
        <v>0</v>
      </c>
      <c r="G2846" s="167">
        <f>+VLOOKUP(C2846,'[10]Peso Conductores'!$B$1:$E$65536,4,0)</f>
        <v>128895.59203397653</v>
      </c>
      <c r="H2846" s="174">
        <f t="shared" si="59"/>
        <v>128895.59203397653</v>
      </c>
      <c r="I2846" s="144"/>
      <c r="J2846" s="111">
        <f>+VLOOKUP(C2846,'[10]Peso Conductores'!$B$1:$D$65536,3,0)</f>
        <v>18625.099999999999</v>
      </c>
      <c r="L2846" s="175"/>
      <c r="M2846" s="176"/>
      <c r="N2846" s="118"/>
      <c r="O2846" s="118"/>
      <c r="P2846" s="118"/>
      <c r="Q2846" s="118"/>
      <c r="R2846" s="118"/>
    </row>
    <row r="2847" spans="1:18" ht="15" x14ac:dyDescent="0.25">
      <c r="A2847" s="114"/>
      <c r="B2847" s="112">
        <f t="shared" si="60"/>
        <v>43</v>
      </c>
      <c r="C2847" s="115" t="s">
        <v>7889</v>
      </c>
      <c r="D2847" s="112" t="str">
        <f>+VLOOKUP(C2847,'[10]Peso Conductores'!$B$1:$D$65536,2,0)</f>
        <v>CONDUCTOR CU XLPE 1200 mm2 - 60 KV</v>
      </c>
      <c r="E2847" s="139" t="s">
        <v>7846</v>
      </c>
      <c r="F2847" s="141">
        <v>0</v>
      </c>
      <c r="G2847" s="167">
        <f>+VLOOKUP(C2847,'[10]Peso Conductores'!$B$1:$E$65536,4,0)</f>
        <v>123707.70124397716</v>
      </c>
      <c r="H2847" s="174">
        <f t="shared" si="59"/>
        <v>123707.70124397716</v>
      </c>
      <c r="I2847" s="144"/>
      <c r="J2847" s="111">
        <f>+VLOOKUP(C2847,'[10]Peso Conductores'!$B$1:$D$65536,3,0)</f>
        <v>17968.900000000001</v>
      </c>
      <c r="L2847" s="175"/>
      <c r="M2847" s="176"/>
      <c r="N2847" s="118"/>
      <c r="O2847" s="118"/>
      <c r="P2847" s="118"/>
      <c r="Q2847" s="118"/>
      <c r="R2847" s="118"/>
    </row>
    <row r="2848" spans="1:18" ht="15" x14ac:dyDescent="0.25">
      <c r="A2848" s="114"/>
      <c r="B2848" s="112">
        <f t="shared" si="60"/>
        <v>44</v>
      </c>
      <c r="C2848" s="115" t="s">
        <v>7890</v>
      </c>
      <c r="D2848" s="112" t="str">
        <f>+VLOOKUP(C2848,'[10]Peso Conductores'!$B$1:$D$65536,2,0)</f>
        <v>CONDUCTOR CU XLPE 1600 mm2 - 220 KV</v>
      </c>
      <c r="E2848" s="139" t="s">
        <v>7846</v>
      </c>
      <c r="F2848" s="141">
        <v>0</v>
      </c>
      <c r="G2848" s="167">
        <f>+VLOOKUP(C2848,'[10]Peso Conductores'!$B$1:$E$65536,4,0)</f>
        <v>177171.0684529001</v>
      </c>
      <c r="H2848" s="174">
        <f t="shared" si="59"/>
        <v>177171.0684529001</v>
      </c>
      <c r="I2848" s="144"/>
      <c r="J2848" s="111">
        <f>+VLOOKUP(C2848,'[10]Peso Conductores'!$B$1:$D$65536,3,0)</f>
        <v>25461.599999999999</v>
      </c>
      <c r="L2848" s="175"/>
      <c r="M2848" s="176"/>
      <c r="N2848" s="118"/>
      <c r="O2848" s="118"/>
      <c r="P2848" s="118"/>
      <c r="Q2848" s="118"/>
      <c r="R2848" s="118"/>
    </row>
    <row r="2849" spans="1:18" ht="15" x14ac:dyDescent="0.25">
      <c r="A2849" s="114"/>
      <c r="B2849" s="112">
        <f t="shared" si="60"/>
        <v>45</v>
      </c>
      <c r="C2849" s="115" t="s">
        <v>7891</v>
      </c>
      <c r="D2849" s="112" t="str">
        <f>+VLOOKUP(C2849,'[10]Peso Conductores'!$B$1:$D$65536,2,0)</f>
        <v>CONDUCTOR CU XLPE 1000 mm2 - 60 KV</v>
      </c>
      <c r="E2849" s="139" t="s">
        <v>7846</v>
      </c>
      <c r="F2849" s="141">
        <v>0</v>
      </c>
      <c r="G2849" s="167">
        <f>+VLOOKUP(C2849,'[10]Peso Conductores'!$B$1:$E$65536,4,0)</f>
        <v>110595.39677407198</v>
      </c>
      <c r="H2849" s="174">
        <f t="shared" si="59"/>
        <v>110595.39677407198</v>
      </c>
      <c r="I2849" s="144"/>
      <c r="J2849" s="111">
        <f>+VLOOKUP(C2849,'[10]Peso Conductores'!$B$1:$D$65536,3,0)</f>
        <v>16064.3</v>
      </c>
      <c r="L2849" s="175"/>
      <c r="M2849" s="176"/>
      <c r="N2849" s="118"/>
      <c r="O2849" s="118"/>
      <c r="P2849" s="118"/>
      <c r="Q2849" s="118"/>
      <c r="R2849" s="118"/>
    </row>
    <row r="2850" spans="1:18" ht="15" x14ac:dyDescent="0.25">
      <c r="A2850" s="114"/>
      <c r="B2850" s="112">
        <f t="shared" si="60"/>
        <v>46</v>
      </c>
      <c r="C2850" s="115" t="s">
        <v>7889</v>
      </c>
      <c r="D2850" s="112" t="str">
        <f>+VLOOKUP(C2850,'[10]Peso Conductores'!$B$1:$D$65536,2,0)</f>
        <v>CONDUCTOR CU XLPE 1200 mm2 - 60 KV</v>
      </c>
      <c r="E2850" s="139" t="s">
        <v>7846</v>
      </c>
      <c r="F2850" s="141">
        <v>0</v>
      </c>
      <c r="G2850" s="167">
        <f>+VLOOKUP(C2850,'[10]Peso Conductores'!$B$1:$E$65536,4,0)</f>
        <v>123707.70124397716</v>
      </c>
      <c r="H2850" s="174">
        <f t="shared" si="59"/>
        <v>123707.70124397716</v>
      </c>
      <c r="I2850" s="144"/>
      <c r="J2850" s="111">
        <f>+VLOOKUP(C2850,'[10]Peso Conductores'!$B$1:$D$65536,3,0)</f>
        <v>17968.900000000001</v>
      </c>
      <c r="L2850" s="175"/>
      <c r="M2850" s="176"/>
      <c r="N2850" s="118"/>
      <c r="O2850" s="118"/>
      <c r="P2850" s="118"/>
      <c r="Q2850" s="118"/>
      <c r="R2850" s="118"/>
    </row>
    <row r="2851" spans="1:18" ht="15" x14ac:dyDescent="0.25">
      <c r="A2851" s="114"/>
      <c r="B2851" s="112">
        <f t="shared" si="60"/>
        <v>47</v>
      </c>
      <c r="C2851" s="115" t="s">
        <v>7892</v>
      </c>
      <c r="D2851" s="112" t="str">
        <f>+VLOOKUP(C2851,'[10]Peso Conductores'!$B$1:$D$65536,2,0)</f>
        <v>CONDUCTOR CU XLPE 800 mm2 - 220 KV</v>
      </c>
      <c r="E2851" s="139" t="s">
        <v>7846</v>
      </c>
      <c r="F2851" s="141">
        <v>0</v>
      </c>
      <c r="G2851" s="167">
        <f>+VLOOKUP(C2851,'[10]Peso Conductores'!$B$1:$E$65536,4,0)</f>
        <v>116416.20493780439</v>
      </c>
      <c r="H2851" s="174">
        <f t="shared" si="59"/>
        <v>116416.20493780439</v>
      </c>
      <c r="I2851" s="144"/>
      <c r="J2851" s="111">
        <f>+VLOOKUP(C2851,'[10]Peso Conductores'!$B$1:$D$65536,3,0)</f>
        <v>16730.400000000001</v>
      </c>
      <c r="L2851" s="175"/>
      <c r="M2851" s="176"/>
      <c r="N2851" s="118"/>
      <c r="O2851" s="118"/>
      <c r="P2851" s="118"/>
      <c r="Q2851" s="118"/>
      <c r="R2851" s="118"/>
    </row>
    <row r="2852" spans="1:18" ht="15" x14ac:dyDescent="0.25">
      <c r="A2852" s="114"/>
      <c r="B2852" s="112">
        <f t="shared" si="60"/>
        <v>48</v>
      </c>
      <c r="C2852" s="115" t="s">
        <v>7893</v>
      </c>
      <c r="D2852" s="112" t="str">
        <f>+VLOOKUP(C2852,'[10]Peso Conductores'!$B$1:$D$65536,2,0)</f>
        <v>CONDUCTOR CU XLPE 600 mm2 - 220 KV</v>
      </c>
      <c r="E2852" s="139" t="s">
        <v>7846</v>
      </c>
      <c r="F2852" s="141">
        <v>0</v>
      </c>
      <c r="G2852" s="167">
        <f>+VLOOKUP(C2852,'[10]Peso Conductores'!$B$1:$E$65536,4,0)</f>
        <v>104789.47534194432</v>
      </c>
      <c r="H2852" s="174">
        <f t="shared" si="59"/>
        <v>104789.47534194432</v>
      </c>
      <c r="I2852" s="144"/>
      <c r="J2852" s="111">
        <f>+VLOOKUP(C2852,'[10]Peso Conductores'!$B$1:$D$65536,3,0)</f>
        <v>15059.5</v>
      </c>
      <c r="L2852" s="175"/>
      <c r="M2852" s="176"/>
      <c r="N2852" s="118"/>
      <c r="O2852" s="118"/>
      <c r="P2852" s="118"/>
      <c r="Q2852" s="118"/>
      <c r="R2852" s="118"/>
    </row>
    <row r="2853" spans="1:18" ht="15" x14ac:dyDescent="0.25">
      <c r="A2853" s="114"/>
      <c r="B2853" s="112">
        <f t="shared" si="60"/>
        <v>49</v>
      </c>
      <c r="C2853" s="115" t="s">
        <v>7894</v>
      </c>
      <c r="D2853" s="112" t="str">
        <f>+VLOOKUP(C2853,'[10]Peso Conductores'!$B$1:$D$65536,2,0)</f>
        <v>CONDUCTOR CU XLPE 800 mm2 - 138 KV</v>
      </c>
      <c r="E2853" s="139" t="s">
        <v>7846</v>
      </c>
      <c r="F2853" s="141">
        <v>0</v>
      </c>
      <c r="G2853" s="167">
        <f>+VLOOKUP(C2853,'[10]Peso Conductores'!$B$1:$E$65536,4,0)</f>
        <v>95650.050556506889</v>
      </c>
      <c r="H2853" s="174">
        <f t="shared" si="59"/>
        <v>95650.050556506889</v>
      </c>
      <c r="I2853" s="144"/>
      <c r="J2853" s="111">
        <f>+VLOOKUP(C2853,'[10]Peso Conductores'!$B$1:$D$65536,3,0)</f>
        <v>13821.2</v>
      </c>
      <c r="L2853" s="175"/>
      <c r="M2853" s="176"/>
      <c r="N2853" s="118"/>
      <c r="O2853" s="118"/>
      <c r="P2853" s="118"/>
      <c r="Q2853" s="118"/>
      <c r="R2853" s="118"/>
    </row>
    <row r="2854" spans="1:18" ht="15" x14ac:dyDescent="0.25">
      <c r="A2854" s="114"/>
      <c r="B2854" s="112">
        <f t="shared" si="60"/>
        <v>50</v>
      </c>
      <c r="C2854" s="115" t="s">
        <v>7895</v>
      </c>
      <c r="D2854" s="112" t="str">
        <f>+VLOOKUP(C2854,'[10]Peso Conductores'!$B$1:$D$65536,2,0)</f>
        <v>CONDUCTOR CU XLPE 800 mm2 - 60 KV</v>
      </c>
      <c r="E2854" s="139" t="s">
        <v>7846</v>
      </c>
      <c r="F2854" s="141">
        <v>0</v>
      </c>
      <c r="G2854" s="167">
        <f>+VLOOKUP(C2854,'[10]Peso Conductores'!$B$1:$E$65536,4,0)</f>
        <v>89636.77633002479</v>
      </c>
      <c r="H2854" s="174">
        <f t="shared" si="59"/>
        <v>89636.77633002479</v>
      </c>
      <c r="I2854" s="144"/>
      <c r="J2854" s="111">
        <f>+VLOOKUP(C2854,'[10]Peso Conductores'!$B$1:$D$65536,3,0)</f>
        <v>13020</v>
      </c>
      <c r="L2854" s="175"/>
      <c r="M2854" s="176"/>
      <c r="N2854" s="118"/>
      <c r="O2854" s="118"/>
      <c r="P2854" s="118"/>
      <c r="Q2854" s="118"/>
      <c r="R2854" s="118"/>
    </row>
    <row r="2855" spans="1:18" ht="15" x14ac:dyDescent="0.25">
      <c r="A2855" s="114"/>
      <c r="B2855" s="112">
        <f t="shared" si="60"/>
        <v>51</v>
      </c>
      <c r="C2855" s="115" t="s">
        <v>7896</v>
      </c>
      <c r="D2855" s="112" t="str">
        <f>+VLOOKUP(C2855,'[10]Peso Conductores'!$B$1:$D$65536,2,0)</f>
        <v>CONDUCTOR CU XLPE 630 mm2 - 60 KV</v>
      </c>
      <c r="E2855" s="139" t="s">
        <v>7846</v>
      </c>
      <c r="F2855" s="141">
        <v>0</v>
      </c>
      <c r="G2855" s="167">
        <f>+VLOOKUP(C2855,'[10]Peso Conductores'!$B$1:$E$65536,4,0)</f>
        <v>77690.025334211285</v>
      </c>
      <c r="H2855" s="174">
        <f t="shared" si="59"/>
        <v>77690.025334211285</v>
      </c>
      <c r="I2855" s="144"/>
      <c r="J2855" s="111">
        <f>+VLOOKUP(C2855,'[10]Peso Conductores'!$B$1:$D$65536,3,0)</f>
        <v>11284.7</v>
      </c>
      <c r="L2855" s="175"/>
      <c r="M2855" s="176"/>
      <c r="N2855" s="118"/>
      <c r="O2855" s="118"/>
      <c r="P2855" s="118"/>
      <c r="Q2855" s="118"/>
      <c r="R2855" s="118"/>
    </row>
    <row r="2856" spans="1:18" ht="15" x14ac:dyDescent="0.25">
      <c r="A2856" s="114"/>
      <c r="B2856" s="112">
        <f t="shared" si="60"/>
        <v>52</v>
      </c>
      <c r="C2856" s="115" t="s">
        <v>7897</v>
      </c>
      <c r="D2856" s="112" t="str">
        <f>+VLOOKUP(C2856,'[10]Peso Conductores'!$B$1:$D$65536,2,0)</f>
        <v>CONDUCTOR CU XLPE 500 mm2 - 60 KV</v>
      </c>
      <c r="E2856" s="139" t="s">
        <v>7846</v>
      </c>
      <c r="F2856" s="141">
        <v>0</v>
      </c>
      <c r="G2856" s="167">
        <f>+VLOOKUP(C2856,'[10]Peso Conductores'!$B$1:$E$65536,4,0)</f>
        <v>67565.613408640274</v>
      </c>
      <c r="H2856" s="174">
        <f t="shared" si="59"/>
        <v>67565.613408640274</v>
      </c>
      <c r="I2856" s="144"/>
      <c r="J2856" s="111">
        <f>+VLOOKUP(C2856,'[10]Peso Conductores'!$B$1:$D$65536,3,0)</f>
        <v>9814.1</v>
      </c>
      <c r="L2856" s="175"/>
      <c r="M2856" s="176"/>
      <c r="N2856" s="118"/>
      <c r="O2856" s="118"/>
      <c r="P2856" s="118"/>
      <c r="Q2856" s="118"/>
      <c r="R2856" s="118"/>
    </row>
    <row r="2857" spans="1:18" ht="15" x14ac:dyDescent="0.25">
      <c r="A2857" s="114"/>
      <c r="B2857" s="112">
        <f t="shared" si="60"/>
        <v>53</v>
      </c>
      <c r="C2857" s="115" t="s">
        <v>7898</v>
      </c>
      <c r="D2857" s="112" t="str">
        <f>+VLOOKUP(C2857,'[10]Peso Conductores'!$B$1:$D$65536,2,0)</f>
        <v>CONDUCTOR CU XLPE 400 mm2 - 60 KV</v>
      </c>
      <c r="E2857" s="139" t="s">
        <v>7846</v>
      </c>
      <c r="F2857" s="141">
        <v>0</v>
      </c>
      <c r="G2857" s="167">
        <f>+VLOOKUP(C2857,'[10]Peso Conductores'!$B$1:$E$65536,4,0)</f>
        <v>60559.900383030959</v>
      </c>
      <c r="H2857" s="174">
        <f t="shared" si="59"/>
        <v>60559.900383030959</v>
      </c>
      <c r="I2857" s="144"/>
      <c r="J2857" s="111">
        <f>+VLOOKUP(C2857,'[10]Peso Conductores'!$B$1:$D$65536,3,0)</f>
        <v>8796.5</v>
      </c>
      <c r="L2857" s="175"/>
      <c r="M2857" s="176"/>
      <c r="N2857" s="118"/>
      <c r="O2857" s="118"/>
      <c r="P2857" s="118"/>
      <c r="Q2857" s="118"/>
      <c r="R2857" s="118"/>
    </row>
    <row r="2858" spans="1:18" ht="15" x14ac:dyDescent="0.25">
      <c r="A2858" s="114"/>
      <c r="B2858" s="112">
        <f t="shared" si="60"/>
        <v>54</v>
      </c>
      <c r="C2858" s="115" t="s">
        <v>7899</v>
      </c>
      <c r="D2858" s="112" t="str">
        <f>+VLOOKUP(C2858,'[10]Peso Conductores'!$B$1:$D$65536,2,0)</f>
        <v>CONDUCTOR CU XLPE 400 mm2 - 138 KV</v>
      </c>
      <c r="E2858" s="139" t="s">
        <v>7846</v>
      </c>
      <c r="F2858" s="141">
        <v>0</v>
      </c>
      <c r="G2858" s="167">
        <f>+VLOOKUP(C2858,'[10]Peso Conductores'!$B$1:$E$65536,4,0)</f>
        <v>86870.664241571532</v>
      </c>
      <c r="H2858" s="174">
        <f t="shared" si="59"/>
        <v>86870.664241571532</v>
      </c>
      <c r="I2858" s="144"/>
      <c r="J2858" s="111">
        <f>+VLOOKUP(C2858,'[10]Peso Conductores'!$B$1:$D$65536,3,0)</f>
        <v>12552.6</v>
      </c>
      <c r="L2858" s="175"/>
      <c r="M2858" s="176"/>
      <c r="N2858" s="118"/>
      <c r="O2858" s="118"/>
      <c r="P2858" s="118"/>
      <c r="Q2858" s="118"/>
      <c r="R2858" s="118"/>
    </row>
    <row r="2859" spans="1:18" ht="15" x14ac:dyDescent="0.25">
      <c r="A2859" s="114"/>
      <c r="B2859" s="112">
        <f t="shared" si="60"/>
        <v>55</v>
      </c>
      <c r="C2859" s="115" t="s">
        <v>7900</v>
      </c>
      <c r="D2859" s="112" t="str">
        <f>+VLOOKUP(C2859,'[10]Peso Conductores'!$B$1:$D$65536,2,0)</f>
        <v>CONDUCTOR CU XLPE 300 mm2 - 60 KV</v>
      </c>
      <c r="E2859" s="139" t="s">
        <v>7846</v>
      </c>
      <c r="F2859" s="141">
        <v>0</v>
      </c>
      <c r="G2859" s="167">
        <f>+VLOOKUP(C2859,'[10]Peso Conductores'!$B$1:$E$65536,4,0)</f>
        <v>54100.820233044076</v>
      </c>
      <c r="H2859" s="174">
        <f t="shared" si="59"/>
        <v>54100.820233044076</v>
      </c>
      <c r="I2859" s="144"/>
      <c r="J2859" s="111">
        <f>+VLOOKUP(C2859,'[10]Peso Conductores'!$B$1:$D$65536,3,0)</f>
        <v>7858.3</v>
      </c>
      <c r="L2859" s="175"/>
      <c r="M2859" s="176"/>
      <c r="N2859" s="118"/>
      <c r="O2859" s="118"/>
      <c r="P2859" s="118"/>
      <c r="Q2859" s="118"/>
      <c r="R2859" s="118"/>
    </row>
    <row r="2860" spans="1:18" ht="15" x14ac:dyDescent="0.25">
      <c r="A2860" s="114"/>
      <c r="B2860" s="112">
        <f t="shared" si="60"/>
        <v>56</v>
      </c>
      <c r="C2860" s="115" t="s">
        <v>7901</v>
      </c>
      <c r="D2860" s="112" t="str">
        <f>+VLOOKUP(C2860,'[10]Peso Conductores'!$B$1:$D$65536,2,0)</f>
        <v>CONDUCTOR AL XLPE 1200 mm2 - 60 KV</v>
      </c>
      <c r="E2860" s="139" t="s">
        <v>7846</v>
      </c>
      <c r="F2860" s="141">
        <v>0</v>
      </c>
      <c r="G2860" s="167">
        <f>+VLOOKUP(C2860,'[10]Peso Conductores'!$B$1:$E$65536,4,0)</f>
        <v>35885.448071695522</v>
      </c>
      <c r="H2860" s="174">
        <f t="shared" si="59"/>
        <v>35885.448071695522</v>
      </c>
      <c r="I2860" s="144"/>
      <c r="J2860" s="111">
        <f>+VLOOKUP(C2860,'[10]Peso Conductores'!$B$1:$D$65536,3,0)</f>
        <v>10544.5</v>
      </c>
      <c r="L2860" s="175"/>
      <c r="M2860" s="176"/>
      <c r="N2860" s="118"/>
      <c r="O2860" s="118"/>
      <c r="P2860" s="118"/>
      <c r="Q2860" s="118"/>
      <c r="R2860" s="118"/>
    </row>
    <row r="2861" spans="1:18" ht="15" x14ac:dyDescent="0.25">
      <c r="A2861" s="114"/>
      <c r="B2861" s="112">
        <f t="shared" si="60"/>
        <v>57</v>
      </c>
      <c r="C2861" s="115" t="s">
        <v>7902</v>
      </c>
      <c r="D2861" s="112" t="str">
        <f>+VLOOKUP(C2861,'[10]Peso Conductores'!$B$1:$D$65536,2,0)</f>
        <v>CONDUCTOR AL XLPE 800 mm2 - 60 KV</v>
      </c>
      <c r="E2861" s="139" t="s">
        <v>7846</v>
      </c>
      <c r="F2861" s="141">
        <v>0</v>
      </c>
      <c r="G2861" s="167">
        <f>+VLOOKUP(C2861,'[10]Peso Conductores'!$B$1:$E$65536,4,0)</f>
        <v>24309.332407996691</v>
      </c>
      <c r="H2861" s="174">
        <f t="shared" si="59"/>
        <v>24309.332407996691</v>
      </c>
      <c r="I2861" s="144"/>
      <c r="J2861" s="111">
        <f>+VLOOKUP(C2861,'[10]Peso Conductores'!$B$1:$D$65536,3,0)</f>
        <v>7143</v>
      </c>
      <c r="L2861" s="175"/>
      <c r="M2861" s="176"/>
      <c r="N2861" s="118"/>
      <c r="O2861" s="118"/>
      <c r="P2861" s="118"/>
      <c r="Q2861" s="118"/>
      <c r="R2861" s="118"/>
    </row>
    <row r="2862" spans="1:18" ht="15" x14ac:dyDescent="0.25">
      <c r="A2862" s="114"/>
      <c r="B2862" s="112">
        <f t="shared" si="60"/>
        <v>58</v>
      </c>
      <c r="C2862" s="115" t="s">
        <v>7903</v>
      </c>
      <c r="D2862" s="112" t="str">
        <f>+VLOOKUP(C2862,'[10]Peso Conductores'!$B$1:$D$65536,2,0)</f>
        <v>CONDUCTOR AL XLPE 500 mm2 - 60 KV</v>
      </c>
      <c r="E2862" s="139" t="s">
        <v>7846</v>
      </c>
      <c r="F2862" s="141">
        <v>0</v>
      </c>
      <c r="G2862" s="167">
        <f>+VLOOKUP(C2862,'[10]Peso Conductores'!$B$1:$E$65536,4,0)</f>
        <v>18421.729850831034</v>
      </c>
      <c r="H2862" s="174">
        <f t="shared" si="59"/>
        <v>18421.729850831034</v>
      </c>
      <c r="I2862" s="144"/>
      <c r="J2862" s="111">
        <f>+VLOOKUP(C2862,'[10]Peso Conductores'!$B$1:$D$65536,3,0)</f>
        <v>5413</v>
      </c>
      <c r="L2862" s="175"/>
      <c r="M2862" s="176"/>
      <c r="N2862" s="118"/>
      <c r="O2862" s="118"/>
      <c r="P2862" s="118"/>
      <c r="Q2862" s="118"/>
      <c r="R2862" s="118"/>
    </row>
    <row r="2863" spans="1:18" x14ac:dyDescent="0.2">
      <c r="A2863" s="114"/>
      <c r="B2863" s="112">
        <f t="shared" si="60"/>
        <v>59</v>
      </c>
      <c r="C2863" s="115" t="s">
        <v>7904</v>
      </c>
      <c r="D2863" s="112" t="str">
        <f>+VLOOKUP(C2863,'[10]Peso Conductores'!$B$1:$D$65536,2,0)</f>
        <v>CONDUCTOR CU XLPE 120 mm2 - 33 KV</v>
      </c>
      <c r="E2863" s="139" t="s">
        <v>7846</v>
      </c>
      <c r="F2863" s="141">
        <v>0</v>
      </c>
      <c r="G2863" s="167">
        <f>+VLOOKUP(C2863,'[10]Peso Conductores'!$B$1:$E$65536,4,0)</f>
        <v>15792.901342482255</v>
      </c>
      <c r="H2863" s="174">
        <f>G2863</f>
        <v>15792.901342482255</v>
      </c>
      <c r="I2863" s="173"/>
      <c r="J2863" s="111">
        <f>+VLOOKUP(C2863,'[10]Peso Conductores'!$B$1:$D$65536,3,0)</f>
        <v>2850</v>
      </c>
      <c r="M2863" s="118"/>
      <c r="N2863" s="118"/>
      <c r="O2863" s="118"/>
      <c r="P2863" s="118"/>
      <c r="Q2863" s="118"/>
      <c r="R2863" s="118"/>
    </row>
    <row r="2864" spans="1:18" x14ac:dyDescent="0.2">
      <c r="A2864" s="114"/>
      <c r="B2864" s="112">
        <f t="shared" si="60"/>
        <v>60</v>
      </c>
      <c r="C2864" s="115" t="s">
        <v>7905</v>
      </c>
      <c r="D2864" s="112" t="str">
        <f>+VLOOKUP(C2864,'[10]Peso Conductores'!$B$1:$D$65536,2,0)</f>
        <v>CONDUCTOR CU XLPE 240 mm2 - 33 KV</v>
      </c>
      <c r="E2864" s="139" t="s">
        <v>7846</v>
      </c>
      <c r="F2864" s="141">
        <v>0</v>
      </c>
      <c r="G2864" s="167">
        <f>+VLOOKUP(C2864,'[10]Peso Conductores'!$B$1:$E$65536,4,0)</f>
        <v>24215.782058472789</v>
      </c>
      <c r="H2864" s="174">
        <f>G2864</f>
        <v>24215.782058472789</v>
      </c>
      <c r="I2864" s="173"/>
      <c r="J2864" s="111">
        <f>+VLOOKUP(C2864,'[10]Peso Conductores'!$B$1:$D$65536,3,0)</f>
        <v>4370</v>
      </c>
      <c r="M2864" s="118"/>
      <c r="N2864" s="118"/>
      <c r="O2864" s="118"/>
      <c r="P2864" s="118"/>
      <c r="Q2864" s="118"/>
      <c r="R2864" s="118"/>
    </row>
    <row r="2865" spans="1:18" x14ac:dyDescent="0.2">
      <c r="A2865" s="114"/>
      <c r="B2865" s="113"/>
      <c r="C2865" s="148"/>
      <c r="D2865" s="113"/>
      <c r="E2865" s="162"/>
      <c r="F2865" s="155"/>
      <c r="G2865" s="177"/>
      <c r="H2865" s="111"/>
      <c r="I2865" s="173"/>
      <c r="J2865" s="111"/>
      <c r="M2865" s="118"/>
      <c r="N2865" s="118"/>
      <c r="O2865" s="118"/>
      <c r="P2865" s="118"/>
      <c r="Q2865" s="118"/>
      <c r="R2865" s="118"/>
    </row>
    <row r="2866" spans="1:18" ht="15.75" x14ac:dyDescent="0.25">
      <c r="A2866" s="114"/>
      <c r="B2866" s="125" t="s">
        <v>7906</v>
      </c>
      <c r="C2866" s="148"/>
      <c r="D2866" s="113"/>
      <c r="E2866" s="162"/>
      <c r="F2866" s="155"/>
      <c r="G2866" s="177"/>
      <c r="H2866" s="111"/>
      <c r="I2866" s="173"/>
      <c r="M2866" s="118"/>
      <c r="N2866" s="118"/>
      <c r="O2866" s="118"/>
      <c r="P2866" s="118"/>
      <c r="Q2866" s="118"/>
      <c r="R2866" s="118"/>
    </row>
    <row r="2867" spans="1:18" ht="33.75" x14ac:dyDescent="0.2">
      <c r="A2867" s="114"/>
      <c r="B2867" s="135" t="s">
        <v>5065</v>
      </c>
      <c r="C2867" s="135" t="s">
        <v>5066</v>
      </c>
      <c r="D2867" s="135" t="s">
        <v>5067</v>
      </c>
      <c r="E2867" s="135" t="s">
        <v>6</v>
      </c>
      <c r="F2867" s="136" t="s">
        <v>5068</v>
      </c>
      <c r="G2867" s="136" t="s">
        <v>5069</v>
      </c>
      <c r="H2867" s="136" t="s">
        <v>7844</v>
      </c>
      <c r="I2867" s="144"/>
      <c r="J2867" s="136" t="s">
        <v>5070</v>
      </c>
      <c r="M2867" s="118"/>
      <c r="N2867" s="118"/>
      <c r="O2867" s="118"/>
      <c r="P2867" s="118"/>
      <c r="Q2867" s="118"/>
      <c r="R2867" s="118"/>
    </row>
    <row r="2868" spans="1:18" x14ac:dyDescent="0.2">
      <c r="A2868" s="114"/>
      <c r="B2868" s="112">
        <v>1</v>
      </c>
      <c r="C2868" s="115" t="s">
        <v>7907</v>
      </c>
      <c r="D2868" s="112" t="s">
        <v>7908</v>
      </c>
      <c r="E2868" s="139" t="s">
        <v>7790</v>
      </c>
      <c r="F2868" s="141">
        <v>0</v>
      </c>
      <c r="G2868" s="171">
        <f>+VLOOKUP(C2868,'[7]I-404 (Conductores)'!$E$1:$I$63363,4,0)</f>
        <v>19228.22</v>
      </c>
      <c r="H2868" s="174"/>
      <c r="I2868" s="144"/>
      <c r="J2868" s="111">
        <v>25</v>
      </c>
      <c r="M2868" s="118"/>
      <c r="N2868" s="118"/>
      <c r="O2868" s="118"/>
      <c r="P2868" s="118"/>
      <c r="Q2868" s="118"/>
      <c r="R2868" s="118"/>
    </row>
    <row r="2869" spans="1:18" x14ac:dyDescent="0.2">
      <c r="A2869" s="114"/>
      <c r="B2869" s="112">
        <f>+B2868+1</f>
        <v>2</v>
      </c>
      <c r="C2869" s="115" t="s">
        <v>7909</v>
      </c>
      <c r="D2869" s="112" t="s">
        <v>7908</v>
      </c>
      <c r="E2869" s="139" t="s">
        <v>7790</v>
      </c>
      <c r="F2869" s="141">
        <v>0</v>
      </c>
      <c r="G2869" s="171">
        <f>+VLOOKUP(C2869,'[7]I-404 (Conductores)'!$E$1:$I$63363,4,0)</f>
        <v>19228.22</v>
      </c>
      <c r="H2869" s="174"/>
      <c r="I2869" s="144"/>
      <c r="J2869" s="111">
        <v>20</v>
      </c>
      <c r="M2869" s="118"/>
      <c r="N2869" s="118"/>
      <c r="O2869" s="118"/>
      <c r="P2869" s="118"/>
      <c r="Q2869" s="118"/>
      <c r="R2869" s="118"/>
    </row>
    <row r="2870" spans="1:18" x14ac:dyDescent="0.2">
      <c r="A2870" s="114"/>
      <c r="B2870" s="112">
        <f t="shared" ref="B2870:B2894" si="61">+B2869+1</f>
        <v>3</v>
      </c>
      <c r="C2870" s="115" t="s">
        <v>7910</v>
      </c>
      <c r="D2870" s="112" t="s">
        <v>7908</v>
      </c>
      <c r="E2870" s="139" t="s">
        <v>7790</v>
      </c>
      <c r="F2870" s="141">
        <v>0</v>
      </c>
      <c r="G2870" s="171">
        <f>+VLOOKUP(C2870,'[7]I-404 (Conductores)'!$E$1:$I$63363,4,0)</f>
        <v>30500.11</v>
      </c>
      <c r="H2870" s="174"/>
      <c r="I2870" s="144"/>
      <c r="J2870" s="111">
        <v>20</v>
      </c>
      <c r="M2870" s="118"/>
      <c r="N2870" s="118"/>
      <c r="O2870" s="118"/>
      <c r="P2870" s="118"/>
      <c r="Q2870" s="118"/>
      <c r="R2870" s="118"/>
    </row>
    <row r="2871" spans="1:18" x14ac:dyDescent="0.2">
      <c r="A2871" s="114"/>
      <c r="B2871" s="112">
        <f t="shared" si="61"/>
        <v>4</v>
      </c>
      <c r="C2871" s="115" t="s">
        <v>7911</v>
      </c>
      <c r="D2871" s="112" t="s">
        <v>7912</v>
      </c>
      <c r="E2871" s="139" t="s">
        <v>7790</v>
      </c>
      <c r="F2871" s="141">
        <v>0</v>
      </c>
      <c r="G2871" s="171">
        <f>+VLOOKUP(C2871,'[7]I-404 (Conductores)'!$E$1:$I$63363,4,0)</f>
        <v>30500.11</v>
      </c>
      <c r="H2871" s="174"/>
      <c r="I2871" s="144"/>
      <c r="J2871" s="111">
        <v>20</v>
      </c>
      <c r="M2871" s="118"/>
      <c r="N2871" s="118"/>
      <c r="O2871" s="118"/>
      <c r="P2871" s="118"/>
      <c r="Q2871" s="118"/>
      <c r="R2871" s="118"/>
    </row>
    <row r="2872" spans="1:18" x14ac:dyDescent="0.2">
      <c r="A2872" s="114"/>
      <c r="B2872" s="112">
        <f t="shared" si="61"/>
        <v>5</v>
      </c>
      <c r="C2872" s="115" t="s">
        <v>7913</v>
      </c>
      <c r="D2872" s="112" t="s">
        <v>7914</v>
      </c>
      <c r="E2872" s="139" t="s">
        <v>7790</v>
      </c>
      <c r="F2872" s="141">
        <v>0</v>
      </c>
      <c r="G2872" s="171">
        <f>+VLOOKUP(C2872,'[7]I-404 (Conductores)'!$E$1:$I$63363,4,0)</f>
        <v>15382.58</v>
      </c>
      <c r="H2872" s="174"/>
      <c r="I2872" s="144"/>
      <c r="J2872" s="111">
        <v>20</v>
      </c>
      <c r="M2872" s="118"/>
      <c r="N2872" s="118"/>
      <c r="O2872" s="118"/>
      <c r="P2872" s="118"/>
      <c r="Q2872" s="118"/>
      <c r="R2872" s="118"/>
    </row>
    <row r="2873" spans="1:18" x14ac:dyDescent="0.2">
      <c r="A2873" s="114"/>
      <c r="B2873" s="112">
        <f t="shared" si="61"/>
        <v>6</v>
      </c>
      <c r="C2873" s="115" t="s">
        <v>7915</v>
      </c>
      <c r="D2873" s="112" t="s">
        <v>7916</v>
      </c>
      <c r="E2873" s="139" t="s">
        <v>7790</v>
      </c>
      <c r="F2873" s="141">
        <v>0</v>
      </c>
      <c r="G2873" s="171">
        <f>+VLOOKUP(C2873,'[7]I-404 (Conductores)'!$E$1:$I$63363,4,0)</f>
        <v>5460</v>
      </c>
      <c r="H2873" s="174"/>
      <c r="I2873" s="144"/>
      <c r="J2873" s="111">
        <v>17</v>
      </c>
      <c r="M2873" s="118"/>
      <c r="N2873" s="118"/>
      <c r="O2873" s="118"/>
      <c r="P2873" s="118"/>
      <c r="Q2873" s="118"/>
      <c r="R2873" s="118"/>
    </row>
    <row r="2874" spans="1:18" x14ac:dyDescent="0.2">
      <c r="A2874" s="114"/>
      <c r="B2874" s="112">
        <f t="shared" si="61"/>
        <v>7</v>
      </c>
      <c r="C2874" s="115" t="s">
        <v>7917</v>
      </c>
      <c r="D2874" s="112" t="s">
        <v>7918</v>
      </c>
      <c r="E2874" s="139" t="s">
        <v>7790</v>
      </c>
      <c r="F2874" s="141">
        <v>0</v>
      </c>
      <c r="G2874" s="171">
        <f>+VLOOKUP(C2874,'[7]I-404 (Conductores)'!$E$1:$I$63363,4,0)</f>
        <v>4828</v>
      </c>
      <c r="H2874" s="174"/>
      <c r="I2874" s="144"/>
      <c r="J2874" s="111">
        <v>17</v>
      </c>
      <c r="M2874" s="118"/>
      <c r="N2874" s="118"/>
      <c r="O2874" s="118"/>
      <c r="P2874" s="118"/>
      <c r="Q2874" s="118"/>
      <c r="R2874" s="118"/>
    </row>
    <row r="2875" spans="1:18" x14ac:dyDescent="0.2">
      <c r="A2875" s="114"/>
      <c r="B2875" s="112">
        <f t="shared" si="61"/>
        <v>8</v>
      </c>
      <c r="C2875" s="115" t="s">
        <v>7911</v>
      </c>
      <c r="D2875" s="112" t="s">
        <v>7912</v>
      </c>
      <c r="E2875" s="139" t="s">
        <v>7790</v>
      </c>
      <c r="F2875" s="141">
        <v>0</v>
      </c>
      <c r="G2875" s="171">
        <f>+VLOOKUP(C2875,'[7]I-404 (Conductores)'!$E$1:$I$63363,4,0)</f>
        <v>30500.11</v>
      </c>
      <c r="H2875" s="174"/>
      <c r="I2875" s="144"/>
      <c r="J2875" s="111">
        <v>20</v>
      </c>
      <c r="M2875" s="118"/>
      <c r="N2875" s="118"/>
      <c r="O2875" s="118"/>
      <c r="P2875" s="118"/>
      <c r="Q2875" s="118"/>
      <c r="R2875" s="118"/>
    </row>
    <row r="2876" spans="1:18" x14ac:dyDescent="0.2">
      <c r="A2876" s="114"/>
      <c r="B2876" s="112">
        <f t="shared" si="61"/>
        <v>9</v>
      </c>
      <c r="C2876" s="115" t="s">
        <v>7913</v>
      </c>
      <c r="D2876" s="112" t="s">
        <v>7914</v>
      </c>
      <c r="E2876" s="139" t="s">
        <v>7790</v>
      </c>
      <c r="F2876" s="141">
        <v>0</v>
      </c>
      <c r="G2876" s="171">
        <f>+VLOOKUP(C2876,'[7]I-404 (Conductores)'!$E$1:$I$63363,4,0)</f>
        <v>15382.58</v>
      </c>
      <c r="H2876" s="174"/>
      <c r="I2876" s="144"/>
      <c r="J2876" s="111">
        <v>20</v>
      </c>
      <c r="M2876" s="118"/>
      <c r="N2876" s="118"/>
      <c r="O2876" s="118"/>
      <c r="P2876" s="118"/>
      <c r="Q2876" s="118"/>
      <c r="R2876" s="118"/>
    </row>
    <row r="2877" spans="1:18" x14ac:dyDescent="0.2">
      <c r="A2877" s="114"/>
      <c r="B2877" s="112">
        <f t="shared" si="61"/>
        <v>10</v>
      </c>
      <c r="C2877" s="115" t="s">
        <v>7919</v>
      </c>
      <c r="D2877" s="112" t="s">
        <v>7920</v>
      </c>
      <c r="E2877" s="139" t="s">
        <v>7790</v>
      </c>
      <c r="F2877" s="141">
        <v>0</v>
      </c>
      <c r="G2877" s="171">
        <f>+VLOOKUP(C2877,'[7]I-404 (Conductores)'!$E$1:$I$63363,4,0)</f>
        <v>4200</v>
      </c>
      <c r="H2877" s="174"/>
      <c r="I2877" s="144"/>
      <c r="J2877" s="111">
        <v>17</v>
      </c>
      <c r="M2877" s="118"/>
      <c r="N2877" s="118"/>
      <c r="O2877" s="118"/>
      <c r="P2877" s="118"/>
      <c r="Q2877" s="118"/>
      <c r="R2877" s="118"/>
    </row>
    <row r="2878" spans="1:18" x14ac:dyDescent="0.2">
      <c r="A2878" s="114"/>
      <c r="B2878" s="112">
        <f t="shared" si="61"/>
        <v>11</v>
      </c>
      <c r="C2878" s="115" t="s">
        <v>7921</v>
      </c>
      <c r="D2878" s="112" t="s">
        <v>7922</v>
      </c>
      <c r="E2878" s="139" t="s">
        <v>7790</v>
      </c>
      <c r="F2878" s="141">
        <v>0</v>
      </c>
      <c r="G2878" s="171">
        <f>+VLOOKUP(C2878,'[7]I-404 (Conductores)'!$E$1:$I$63363,4,0)</f>
        <v>4200</v>
      </c>
      <c r="H2878" s="174"/>
      <c r="I2878" s="144"/>
      <c r="J2878" s="111">
        <v>17</v>
      </c>
      <c r="M2878" s="118"/>
      <c r="N2878" s="118"/>
      <c r="O2878" s="118"/>
      <c r="P2878" s="118"/>
      <c r="Q2878" s="118"/>
      <c r="R2878" s="118"/>
    </row>
    <row r="2879" spans="1:18" x14ac:dyDescent="0.2">
      <c r="A2879" s="114"/>
      <c r="B2879" s="112">
        <f t="shared" si="61"/>
        <v>12</v>
      </c>
      <c r="C2879" s="115" t="s">
        <v>7923</v>
      </c>
      <c r="D2879" s="112" t="s">
        <v>7924</v>
      </c>
      <c r="E2879" s="139" t="s">
        <v>7790</v>
      </c>
      <c r="F2879" s="141">
        <v>0</v>
      </c>
      <c r="G2879" s="171">
        <f>+VLOOKUP(C2879,'[7]I-404 (Conductores)'!$E$1:$I$63363,4,0)</f>
        <v>4200</v>
      </c>
      <c r="H2879" s="174"/>
      <c r="I2879" s="144"/>
      <c r="J2879" s="111">
        <v>17</v>
      </c>
      <c r="M2879" s="118"/>
      <c r="N2879" s="118"/>
      <c r="O2879" s="118"/>
      <c r="P2879" s="118"/>
      <c r="Q2879" s="118"/>
      <c r="R2879" s="118"/>
    </row>
    <row r="2880" spans="1:18" x14ac:dyDescent="0.2">
      <c r="A2880" s="114"/>
      <c r="B2880" s="112">
        <f t="shared" si="61"/>
        <v>13</v>
      </c>
      <c r="C2880" s="115" t="s">
        <v>7925</v>
      </c>
      <c r="D2880" s="112" t="s">
        <v>7926</v>
      </c>
      <c r="E2880" s="139" t="s">
        <v>7790</v>
      </c>
      <c r="F2880" s="141">
        <v>0</v>
      </c>
      <c r="G2880" s="171">
        <f>+VLOOKUP(C2880,'[7]I-404 (Conductores)'!$E$1:$I$63363,4,0)</f>
        <v>2500</v>
      </c>
      <c r="H2880" s="174"/>
      <c r="I2880" s="144"/>
      <c r="J2880" s="111">
        <v>15</v>
      </c>
      <c r="M2880" s="118"/>
      <c r="N2880" s="118"/>
      <c r="O2880" s="118"/>
      <c r="P2880" s="118"/>
      <c r="Q2880" s="118"/>
      <c r="R2880" s="118"/>
    </row>
    <row r="2881" spans="1:18" x14ac:dyDescent="0.2">
      <c r="A2881" s="114"/>
      <c r="B2881" s="112">
        <f t="shared" si="61"/>
        <v>14</v>
      </c>
      <c r="C2881" s="115" t="s">
        <v>7927</v>
      </c>
      <c r="D2881" s="112" t="s">
        <v>7928</v>
      </c>
      <c r="E2881" s="139" t="s">
        <v>7790</v>
      </c>
      <c r="F2881" s="141">
        <v>0</v>
      </c>
      <c r="G2881" s="171">
        <f>+VLOOKUP(C2881,'[7]I-404 (Conductores)'!$E$1:$I$63363,4,0)</f>
        <v>824</v>
      </c>
      <c r="H2881" s="174"/>
      <c r="I2881" s="144"/>
      <c r="J2881" s="111">
        <v>15</v>
      </c>
      <c r="M2881" s="118"/>
      <c r="N2881" s="118"/>
      <c r="O2881" s="118"/>
      <c r="P2881" s="118"/>
      <c r="Q2881" s="118"/>
      <c r="R2881" s="118"/>
    </row>
    <row r="2882" spans="1:18" x14ac:dyDescent="0.2">
      <c r="A2882" s="114"/>
      <c r="B2882" s="112">
        <f t="shared" si="61"/>
        <v>15</v>
      </c>
      <c r="C2882" s="115" t="s">
        <v>7929</v>
      </c>
      <c r="D2882" s="112" t="s">
        <v>7930</v>
      </c>
      <c r="E2882" s="139" t="s">
        <v>7790</v>
      </c>
      <c r="F2882" s="141">
        <v>0</v>
      </c>
      <c r="G2882" s="171">
        <f>+VLOOKUP(C2882,'[7]I-404 (Conductores)'!$E$1:$I$63363,4,0)</f>
        <v>1183.26</v>
      </c>
      <c r="H2882" s="174"/>
      <c r="I2882" s="178"/>
      <c r="J2882" s="111">
        <v>15</v>
      </c>
      <c r="M2882" s="118"/>
      <c r="N2882" s="118"/>
      <c r="O2882" s="118"/>
      <c r="P2882" s="118"/>
      <c r="Q2882" s="118"/>
      <c r="R2882" s="118"/>
    </row>
    <row r="2883" spans="1:18" x14ac:dyDescent="0.2">
      <c r="A2883" s="114"/>
      <c r="B2883" s="112">
        <f t="shared" si="61"/>
        <v>16</v>
      </c>
      <c r="C2883" s="115" t="s">
        <v>7931</v>
      </c>
      <c r="D2883" s="112" t="s">
        <v>7932</v>
      </c>
      <c r="E2883" s="139" t="s">
        <v>7790</v>
      </c>
      <c r="F2883" s="141">
        <v>0</v>
      </c>
      <c r="G2883" s="171">
        <f>+VLOOKUP(C2883,'[7]I-404 (Conductores)'!$E$1:$I$63363,4,0)</f>
        <v>2800</v>
      </c>
      <c r="H2883" s="174"/>
      <c r="I2883" s="144"/>
      <c r="J2883" s="111">
        <v>15</v>
      </c>
      <c r="M2883" s="118"/>
      <c r="N2883" s="118"/>
      <c r="O2883" s="118"/>
      <c r="P2883" s="118"/>
      <c r="Q2883" s="118"/>
      <c r="R2883" s="118"/>
    </row>
    <row r="2884" spans="1:18" x14ac:dyDescent="0.2">
      <c r="A2884" s="114"/>
      <c r="B2884" s="112">
        <f t="shared" si="61"/>
        <v>17</v>
      </c>
      <c r="C2884" s="115" t="s">
        <v>7933</v>
      </c>
      <c r="D2884" s="112" t="s">
        <v>7934</v>
      </c>
      <c r="E2884" s="139" t="s">
        <v>7790</v>
      </c>
      <c r="F2884" s="141">
        <v>0</v>
      </c>
      <c r="G2884" s="171">
        <f>+VLOOKUP(C2884,'[7]I-404 (Conductores)'!$E$1:$I$63363,4,0)</f>
        <v>2800</v>
      </c>
      <c r="H2884" s="174"/>
      <c r="I2884" s="178"/>
      <c r="J2884" s="111">
        <v>15</v>
      </c>
      <c r="M2884" s="118"/>
      <c r="N2884" s="118"/>
      <c r="O2884" s="118"/>
      <c r="P2884" s="118"/>
      <c r="Q2884" s="118"/>
      <c r="R2884" s="118"/>
    </row>
    <row r="2885" spans="1:18" x14ac:dyDescent="0.2">
      <c r="A2885" s="114"/>
      <c r="B2885" s="112">
        <f t="shared" si="61"/>
        <v>18</v>
      </c>
      <c r="C2885" s="115" t="s">
        <v>7935</v>
      </c>
      <c r="D2885" s="112" t="s">
        <v>7934</v>
      </c>
      <c r="E2885" s="139" t="s">
        <v>7790</v>
      </c>
      <c r="F2885" s="141">
        <v>0</v>
      </c>
      <c r="G2885" s="171">
        <f>+VLOOKUP(C2885,'[7]I-404 (Conductores)'!$E$1:$I$63363,4,0)</f>
        <v>3170</v>
      </c>
      <c r="H2885" s="174"/>
      <c r="I2885" s="178"/>
      <c r="J2885" s="111">
        <v>15</v>
      </c>
      <c r="M2885" s="118"/>
      <c r="N2885" s="118"/>
      <c r="O2885" s="118"/>
      <c r="P2885" s="118"/>
      <c r="Q2885" s="118"/>
      <c r="R2885" s="118"/>
    </row>
    <row r="2886" spans="1:18" x14ac:dyDescent="0.2">
      <c r="A2886" s="114"/>
      <c r="B2886" s="112">
        <f t="shared" si="61"/>
        <v>19</v>
      </c>
      <c r="C2886" s="115" t="s">
        <v>7936</v>
      </c>
      <c r="D2886" s="112" t="s">
        <v>7934</v>
      </c>
      <c r="E2886" s="139" t="s">
        <v>7790</v>
      </c>
      <c r="F2886" s="141">
        <v>0</v>
      </c>
      <c r="G2886" s="171">
        <f>+VLOOKUP(C2886,'[7]I-404 (Conductores)'!$E$1:$I$63363,4,0)</f>
        <v>1349.3</v>
      </c>
      <c r="H2886" s="174"/>
      <c r="I2886" s="178"/>
      <c r="J2886" s="111">
        <v>15</v>
      </c>
      <c r="M2886" s="118"/>
      <c r="N2886" s="118"/>
      <c r="O2886" s="118"/>
      <c r="P2886" s="118"/>
      <c r="Q2886" s="118"/>
      <c r="R2886" s="118"/>
    </row>
    <row r="2887" spans="1:18" x14ac:dyDescent="0.2">
      <c r="A2887" s="114"/>
      <c r="B2887" s="112">
        <f t="shared" si="61"/>
        <v>20</v>
      </c>
      <c r="C2887" s="115" t="s">
        <v>7937</v>
      </c>
      <c r="D2887" s="112" t="s">
        <v>7938</v>
      </c>
      <c r="E2887" s="139" t="s">
        <v>7790</v>
      </c>
      <c r="F2887" s="141">
        <v>0</v>
      </c>
      <c r="G2887" s="171">
        <f>+VLOOKUP(C2887,'[7]I-404 (Conductores)'!$E$1:$I$63363,4,0)</f>
        <v>1500</v>
      </c>
      <c r="H2887" s="174"/>
      <c r="I2887" s="178"/>
      <c r="J2887" s="111">
        <v>10</v>
      </c>
      <c r="M2887" s="118"/>
      <c r="N2887" s="118"/>
      <c r="O2887" s="118"/>
      <c r="P2887" s="118"/>
      <c r="Q2887" s="118"/>
      <c r="R2887" s="118"/>
    </row>
    <row r="2888" spans="1:18" x14ac:dyDescent="0.2">
      <c r="A2888" s="114"/>
      <c r="B2888" s="112">
        <f t="shared" si="61"/>
        <v>21</v>
      </c>
      <c r="C2888" s="115" t="s">
        <v>7939</v>
      </c>
      <c r="D2888" s="112" t="s">
        <v>7940</v>
      </c>
      <c r="E2888" s="139" t="s">
        <v>7790</v>
      </c>
      <c r="F2888" s="141">
        <v>0</v>
      </c>
      <c r="G2888" s="171">
        <f>+VLOOKUP(C2888,'[7]I-404 (Conductores)'!$E$1:$I$63363,4,0)</f>
        <v>2000</v>
      </c>
      <c r="H2888" s="174"/>
      <c r="I2888" s="178"/>
      <c r="J2888" s="111">
        <v>10</v>
      </c>
      <c r="M2888" s="118"/>
      <c r="N2888" s="118"/>
      <c r="O2888" s="118"/>
      <c r="P2888" s="118"/>
      <c r="Q2888" s="118"/>
      <c r="R2888" s="118"/>
    </row>
    <row r="2889" spans="1:18" x14ac:dyDescent="0.2">
      <c r="A2889" s="114"/>
      <c r="B2889" s="112">
        <f t="shared" si="61"/>
        <v>22</v>
      </c>
      <c r="C2889" s="115" t="s">
        <v>7941</v>
      </c>
      <c r="D2889" s="112" t="s">
        <v>7942</v>
      </c>
      <c r="E2889" s="139" t="s">
        <v>5072</v>
      </c>
      <c r="F2889" s="141">
        <v>0</v>
      </c>
      <c r="G2889" s="171">
        <f>+VLOOKUP(C2889,'[7]I-404 (Conductores)'!$E$1:$I$63363,4,0)</f>
        <v>12000</v>
      </c>
      <c r="H2889" s="174">
        <f>G2889</f>
        <v>12000</v>
      </c>
      <c r="I2889" s="144"/>
      <c r="J2889" s="111">
        <v>300</v>
      </c>
      <c r="M2889" s="118"/>
      <c r="N2889" s="118"/>
      <c r="O2889" s="118"/>
      <c r="P2889" s="118"/>
      <c r="Q2889" s="118"/>
      <c r="R2889" s="118"/>
    </row>
    <row r="2890" spans="1:18" x14ac:dyDescent="0.2">
      <c r="A2890" s="114"/>
      <c r="B2890" s="112">
        <f t="shared" si="61"/>
        <v>23</v>
      </c>
      <c r="C2890" s="115" t="s">
        <v>7943</v>
      </c>
      <c r="D2890" s="112" t="s">
        <v>7944</v>
      </c>
      <c r="E2890" s="139" t="s">
        <v>5072</v>
      </c>
      <c r="F2890" s="141">
        <v>0</v>
      </c>
      <c r="G2890" s="171">
        <f>+VLOOKUP(C2890,'[7]I-404 (Conductores)'!$E$1:$I$63363,4,0)</f>
        <v>3444.32</v>
      </c>
      <c r="H2890" s="174">
        <f>G2890</f>
        <v>3444.32</v>
      </c>
      <c r="I2890" s="144"/>
      <c r="J2890" s="111">
        <v>200</v>
      </c>
      <c r="M2890" s="118"/>
      <c r="N2890" s="118"/>
      <c r="O2890" s="118"/>
      <c r="P2890" s="118"/>
      <c r="Q2890" s="118"/>
      <c r="R2890" s="118"/>
    </row>
    <row r="2891" spans="1:18" x14ac:dyDescent="0.2">
      <c r="A2891" s="114"/>
      <c r="B2891" s="112">
        <f t="shared" si="61"/>
        <v>24</v>
      </c>
      <c r="C2891" s="115" t="s">
        <v>7945</v>
      </c>
      <c r="D2891" s="112" t="s">
        <v>7946</v>
      </c>
      <c r="E2891" s="139" t="s">
        <v>5072</v>
      </c>
      <c r="F2891" s="141">
        <v>0</v>
      </c>
      <c r="G2891" s="171">
        <f>+VLOOKUP(C2891,'[7]I-404 (Conductores)'!$E$1:$I$63363,4,0)</f>
        <v>3444.32</v>
      </c>
      <c r="H2891" s="174">
        <f>G2891</f>
        <v>3444.32</v>
      </c>
      <c r="I2891" s="144"/>
      <c r="J2891" s="111">
        <v>160</v>
      </c>
      <c r="M2891" s="118"/>
      <c r="N2891" s="118"/>
      <c r="O2891" s="118"/>
      <c r="P2891" s="118"/>
      <c r="Q2891" s="118"/>
      <c r="R2891" s="118"/>
    </row>
    <row r="2892" spans="1:18" x14ac:dyDescent="0.2">
      <c r="A2892" s="114"/>
      <c r="B2892" s="112">
        <f t="shared" si="61"/>
        <v>25</v>
      </c>
      <c r="C2892" s="115" t="s">
        <v>7947</v>
      </c>
      <c r="D2892" s="112" t="s">
        <v>7948</v>
      </c>
      <c r="E2892" s="139" t="s">
        <v>5072</v>
      </c>
      <c r="F2892" s="141">
        <v>0</v>
      </c>
      <c r="G2892" s="171">
        <f>+VLOOKUP(C2892,'[7]I-404 (Conductores)'!$E$1:$I$63363,4,0)</f>
        <v>3444.32</v>
      </c>
      <c r="H2892" s="174">
        <f>G2892</f>
        <v>3444.32</v>
      </c>
      <c r="I2892" s="144"/>
      <c r="J2892" s="111">
        <v>100</v>
      </c>
      <c r="M2892" s="118"/>
      <c r="N2892" s="118"/>
      <c r="O2892" s="118"/>
      <c r="P2892" s="118"/>
      <c r="Q2892" s="118"/>
      <c r="R2892" s="118"/>
    </row>
    <row r="2893" spans="1:18" x14ac:dyDescent="0.2">
      <c r="A2893" s="114"/>
      <c r="B2893" s="112">
        <f t="shared" si="61"/>
        <v>26</v>
      </c>
      <c r="C2893" s="115" t="s">
        <v>7949</v>
      </c>
      <c r="D2893" s="112" t="s">
        <v>7950</v>
      </c>
      <c r="E2893" s="139" t="s">
        <v>5072</v>
      </c>
      <c r="F2893" s="141">
        <v>0</v>
      </c>
      <c r="G2893" s="171">
        <f>+VLOOKUP(C2893,'[7]I-404 (Conductores)'!$E$1:$I$63363,4,0)</f>
        <v>2800</v>
      </c>
      <c r="H2893" s="174">
        <f>G2893</f>
        <v>2800</v>
      </c>
      <c r="I2893" s="144"/>
      <c r="J2893" s="111">
        <v>100</v>
      </c>
      <c r="M2893" s="118"/>
      <c r="N2893" s="118"/>
      <c r="O2893" s="118"/>
      <c r="P2893" s="118"/>
      <c r="Q2893" s="118"/>
      <c r="R2893" s="118"/>
    </row>
    <row r="2894" spans="1:18" x14ac:dyDescent="0.2">
      <c r="A2894" s="114"/>
      <c r="B2894" s="112">
        <f t="shared" si="61"/>
        <v>27</v>
      </c>
      <c r="C2894" s="115" t="s">
        <v>7951</v>
      </c>
      <c r="D2894" s="112" t="s">
        <v>7952</v>
      </c>
      <c r="E2894" s="139" t="s">
        <v>5072</v>
      </c>
      <c r="F2894" s="141">
        <v>0</v>
      </c>
      <c r="G2894" s="171">
        <f>+VLOOKUP(C2894,'[7]I-404 (Conductores)'!$E$1:$I$63363,4,0)</f>
        <v>71.585000000000008</v>
      </c>
      <c r="H2894" s="179"/>
      <c r="I2894" s="173"/>
      <c r="J2894" s="111">
        <v>1</v>
      </c>
      <c r="M2894" s="118"/>
      <c r="N2894" s="118"/>
      <c r="O2894" s="118"/>
      <c r="P2894" s="118"/>
      <c r="Q2894" s="118"/>
      <c r="R2894" s="118"/>
    </row>
    <row r="2895" spans="1:18" x14ac:dyDescent="0.2">
      <c r="A2895" s="114"/>
      <c r="B2895" s="180"/>
      <c r="C2895" s="181"/>
      <c r="D2895" s="180"/>
      <c r="E2895" s="182"/>
      <c r="F2895" s="183"/>
      <c r="G2895" s="184"/>
      <c r="H2895" s="185"/>
      <c r="I2895" s="133"/>
      <c r="J2895" s="111"/>
      <c r="M2895" s="118"/>
      <c r="N2895" s="118"/>
      <c r="O2895" s="118"/>
      <c r="P2895" s="118"/>
      <c r="Q2895" s="118"/>
      <c r="R2895" s="118"/>
    </row>
    <row r="2896" spans="1:18" ht="15.75" x14ac:dyDescent="0.25">
      <c r="A2896" s="114"/>
      <c r="B2896" s="125" t="s">
        <v>7953</v>
      </c>
      <c r="D2896" s="113"/>
      <c r="E2896" s="132"/>
      <c r="F2896" s="186"/>
      <c r="G2896" s="133"/>
      <c r="H2896" s="133"/>
      <c r="I2896" s="138"/>
      <c r="J2896" s="134"/>
      <c r="M2896" s="118"/>
      <c r="N2896" s="118"/>
      <c r="O2896" s="118"/>
      <c r="P2896" s="118"/>
      <c r="Q2896" s="118"/>
      <c r="R2896" s="118"/>
    </row>
    <row r="2897" spans="1:18" ht="33.75" x14ac:dyDescent="0.2">
      <c r="A2897" s="114"/>
      <c r="B2897" s="135" t="s">
        <v>5065</v>
      </c>
      <c r="C2897" s="135" t="s">
        <v>5066</v>
      </c>
      <c r="D2897" s="135" t="s">
        <v>5067</v>
      </c>
      <c r="E2897" s="135" t="s">
        <v>6</v>
      </c>
      <c r="F2897" s="136" t="s">
        <v>5068</v>
      </c>
      <c r="G2897" s="136" t="s">
        <v>5069</v>
      </c>
      <c r="H2897" s="137"/>
      <c r="I2897" s="144"/>
      <c r="J2897" s="136" t="s">
        <v>5070</v>
      </c>
      <c r="M2897" s="118"/>
      <c r="N2897" s="118"/>
      <c r="O2897" s="118"/>
      <c r="P2897" s="118"/>
      <c r="Q2897" s="118"/>
      <c r="R2897" s="118"/>
    </row>
    <row r="2898" spans="1:18" x14ac:dyDescent="0.2">
      <c r="A2898" s="114"/>
      <c r="B2898" s="112">
        <v>1</v>
      </c>
      <c r="C2898" s="115" t="s">
        <v>7954</v>
      </c>
      <c r="D2898" s="187" t="str">
        <f>+VLOOKUP(MID(C2898,1,2),[11]!Ferr_Cond,2,0)&amp;" Conductor "&amp;VLOOKUP(RIGHT(C2898,2),[11]GENERALES!$H$43:$I$49,2,0)&amp;" "&amp;MID(C2898,5,3)&amp;" mm2"</f>
        <v>Varilla de armar Conductor AAAC 700 mm2</v>
      </c>
      <c r="E2898" s="139" t="s">
        <v>5072</v>
      </c>
      <c r="F2898" s="141">
        <v>0</v>
      </c>
      <c r="G2898" s="171">
        <f>VLOOKUP(C2898,'[10]Peso Conductores'!B$1:E$65536,4,0)</f>
        <v>78.50187502682121</v>
      </c>
      <c r="H2898" s="172"/>
      <c r="I2898" s="144"/>
      <c r="J2898" s="111">
        <f>VLOOKUP(C2898,'[10]Peso Conductores'!B$1:G$65536,3,0)</f>
        <v>6.55</v>
      </c>
      <c r="M2898" s="118"/>
      <c r="N2898" s="118"/>
      <c r="O2898" s="118"/>
      <c r="P2898" s="118"/>
      <c r="Q2898" s="118"/>
      <c r="R2898" s="118"/>
    </row>
    <row r="2899" spans="1:18" x14ac:dyDescent="0.2">
      <c r="A2899" s="114"/>
      <c r="B2899" s="112">
        <f>+B2898+1</f>
        <v>2</v>
      </c>
      <c r="C2899" s="115" t="s">
        <v>7955</v>
      </c>
      <c r="D2899" s="187" t="str">
        <f>+VLOOKUP(MID(C2899,1,2),[11]!Ferr_Cond,2,0)&amp;" Conductor "&amp;VLOOKUP(RIGHT(C2899,2),[11]GENERALES!$H$43:$I$49,2,0)&amp;" "&amp;MID(C2899,5,3)&amp;" mm2"</f>
        <v>Varilla de armar Conductor ACSR 726 mm2</v>
      </c>
      <c r="E2899" s="139" t="s">
        <v>5072</v>
      </c>
      <c r="F2899" s="141">
        <v>0</v>
      </c>
      <c r="G2899" s="171">
        <f>VLOOKUP(C2899,'[10]Peso Conductores'!B$1:E$65536,4,0)</f>
        <v>79.220976172105068</v>
      </c>
      <c r="H2899" s="172"/>
      <c r="I2899" s="144"/>
      <c r="J2899" s="111">
        <f>VLOOKUP(C2899,'[10]Peso Conductores'!B$1:G$65536,3,0)</f>
        <v>6.61</v>
      </c>
      <c r="M2899" s="118"/>
      <c r="N2899" s="118"/>
      <c r="O2899" s="118"/>
      <c r="P2899" s="118"/>
      <c r="Q2899" s="118"/>
      <c r="R2899" s="118"/>
    </row>
    <row r="2900" spans="1:18" x14ac:dyDescent="0.2">
      <c r="A2900" s="114"/>
      <c r="B2900" s="112">
        <f>+B2899+1</f>
        <v>3</v>
      </c>
      <c r="C2900" s="115" t="s">
        <v>7956</v>
      </c>
      <c r="D2900" s="187" t="str">
        <f>+VLOOKUP(MID(C2900,1,2),[11]!Ferr_Cond,2,0)&amp;" Conductor "&amp;VLOOKUP(RIGHT(C2900,2),[11]GENERALES!$H$43:$I$49,2,0)&amp;" "&amp;MID(C2900,5,3)&amp;" mm2"</f>
        <v>Varilla de armar Conductor ACAR 600 mm2</v>
      </c>
      <c r="E2900" s="139" t="s">
        <v>5072</v>
      </c>
      <c r="F2900" s="141">
        <v>0</v>
      </c>
      <c r="G2900" s="171">
        <f>VLOOKUP(C2900,'[10]Peso Conductores'!B$1:E$65536,4,0)</f>
        <v>72.50936548278905</v>
      </c>
      <c r="H2900" s="172"/>
      <c r="I2900" s="144"/>
      <c r="J2900" s="111">
        <f>VLOOKUP(C2900,'[10]Peso Conductores'!B$1:G$65536,3,0)</f>
        <v>6.05</v>
      </c>
      <c r="M2900" s="118"/>
      <c r="N2900" s="118"/>
      <c r="O2900" s="118"/>
      <c r="P2900" s="118"/>
      <c r="Q2900" s="118"/>
      <c r="R2900" s="118"/>
    </row>
    <row r="2901" spans="1:18" x14ac:dyDescent="0.2">
      <c r="A2901" s="114"/>
      <c r="B2901" s="112">
        <f t="shared" ref="B2901:B2964" si="62">+B2900+1</f>
        <v>4</v>
      </c>
      <c r="C2901" s="115" t="s">
        <v>7957</v>
      </c>
      <c r="D2901" s="187" t="str">
        <f>+VLOOKUP(MID(C2901,1,2),[11]!Ferr_Cond,2,0)&amp;" Conductor "&amp;VLOOKUP(RIGHT(C2901,2),[11]GENERALES!$H$43:$I$49,2,0)&amp;" "&amp;MID(C2901,5,3)&amp;" mm2"</f>
        <v>Varilla de armar Conductor AAAC 600 mm2</v>
      </c>
      <c r="E2901" s="139" t="s">
        <v>5072</v>
      </c>
      <c r="F2901" s="141">
        <v>0</v>
      </c>
      <c r="G2901" s="171">
        <f>VLOOKUP(C2901,'[10]Peso Conductores'!B$1:E$65536,4,0)</f>
        <v>72.50936548278905</v>
      </c>
      <c r="H2901" s="172"/>
      <c r="I2901" s="144"/>
      <c r="J2901" s="111">
        <f>VLOOKUP(C2901,'[10]Peso Conductores'!B$1:G$65536,3,0)</f>
        <v>6.05</v>
      </c>
      <c r="M2901" s="118"/>
      <c r="N2901" s="118"/>
      <c r="O2901" s="118"/>
      <c r="P2901" s="118"/>
      <c r="Q2901" s="118"/>
      <c r="R2901" s="118"/>
    </row>
    <row r="2902" spans="1:18" x14ac:dyDescent="0.2">
      <c r="A2902" s="114"/>
      <c r="B2902" s="112">
        <f t="shared" si="62"/>
        <v>5</v>
      </c>
      <c r="C2902" s="115" t="s">
        <v>7958</v>
      </c>
      <c r="D2902" s="187" t="str">
        <f>+VLOOKUP(MID(C2902,1,2),[11]!Ferr_Cond,2,0)&amp;" Conductor "&amp;VLOOKUP(RIGHT(C2902,2),[11]GENERALES!$H$43:$I$49,2,0)&amp;" "&amp;MID(C2902,5,3)&amp;" mm2"</f>
        <v>Varilla de armar Conductor ACSR 592 mm2</v>
      </c>
      <c r="E2902" s="139" t="s">
        <v>5072</v>
      </c>
      <c r="F2902" s="141">
        <v>0</v>
      </c>
      <c r="G2902" s="171">
        <f>VLOOKUP(C2902,'[10]Peso Conductores'!B$1:E$65536,4,0)</f>
        <v>72.50936548278905</v>
      </c>
      <c r="H2902" s="172"/>
      <c r="I2902" s="144"/>
      <c r="J2902" s="111">
        <f>VLOOKUP(C2902,'[10]Peso Conductores'!B$1:G$65536,3,0)</f>
        <v>6.05</v>
      </c>
      <c r="M2902" s="118"/>
      <c r="N2902" s="118"/>
      <c r="O2902" s="118"/>
      <c r="P2902" s="118"/>
      <c r="Q2902" s="118"/>
      <c r="R2902" s="118"/>
    </row>
    <row r="2903" spans="1:18" x14ac:dyDescent="0.2">
      <c r="A2903" s="114"/>
      <c r="B2903" s="112">
        <f t="shared" si="62"/>
        <v>6</v>
      </c>
      <c r="C2903" s="115" t="s">
        <v>7959</v>
      </c>
      <c r="D2903" s="187" t="str">
        <f>+VLOOKUP(MID(C2903,1,2),[11]!Ferr_Cond,2,0)&amp;" Conductor "&amp;VLOOKUP(RIGHT(C2903,2),[11]GENERALES!$H$43:$I$49,2,0)&amp;" "&amp;MID(C2903,5,3)&amp;" mm2"</f>
        <v>Varilla de armar Conductor ACAR 500 mm2</v>
      </c>
      <c r="E2903" s="139" t="s">
        <v>5072</v>
      </c>
      <c r="F2903" s="141">
        <v>0</v>
      </c>
      <c r="G2903" s="171">
        <f>VLOOKUP(C2903,'[10]Peso Conductores'!B$1:E$65536,4,0)</f>
        <v>57.288391240947391</v>
      </c>
      <c r="H2903" s="172"/>
      <c r="I2903" s="144"/>
      <c r="J2903" s="111">
        <f>VLOOKUP(C2903,'[10]Peso Conductores'!B$1:G$65536,3,0)</f>
        <v>4.78</v>
      </c>
      <c r="M2903" s="118"/>
      <c r="N2903" s="118"/>
      <c r="O2903" s="118"/>
      <c r="P2903" s="118"/>
      <c r="Q2903" s="118"/>
      <c r="R2903" s="118"/>
    </row>
    <row r="2904" spans="1:18" x14ac:dyDescent="0.2">
      <c r="A2904" s="114"/>
      <c r="B2904" s="112">
        <f t="shared" si="62"/>
        <v>7</v>
      </c>
      <c r="C2904" s="115" t="s">
        <v>7960</v>
      </c>
      <c r="D2904" s="187" t="str">
        <f>+VLOOKUP(MID(C2904,1,2),[11]!Ferr_Cond,2,0)&amp;" Conductor "&amp;VLOOKUP(RIGHT(C2904,2),[11]GENERALES!$H$43:$I$49,2,0)&amp;" "&amp;MID(C2904,5,3)&amp;" mm2"</f>
        <v>Varilla de armar Conductor AAAC 500 mm2</v>
      </c>
      <c r="E2904" s="139" t="s">
        <v>5072</v>
      </c>
      <c r="F2904" s="141">
        <v>0</v>
      </c>
      <c r="G2904" s="171">
        <f>VLOOKUP(C2904,'[10]Peso Conductores'!B$1:E$65536,4,0)</f>
        <v>57.288391240947391</v>
      </c>
      <c r="H2904" s="172"/>
      <c r="I2904" s="144"/>
      <c r="J2904" s="111">
        <f>VLOOKUP(C2904,'[10]Peso Conductores'!B$1:G$65536,3,0)</f>
        <v>4.78</v>
      </c>
      <c r="M2904" s="118"/>
      <c r="N2904" s="118"/>
      <c r="O2904" s="118"/>
      <c r="P2904" s="118"/>
      <c r="Q2904" s="118"/>
      <c r="R2904" s="118"/>
    </row>
    <row r="2905" spans="1:18" x14ac:dyDescent="0.2">
      <c r="A2905" s="114"/>
      <c r="B2905" s="112">
        <f t="shared" si="62"/>
        <v>8</v>
      </c>
      <c r="C2905" s="115" t="s">
        <v>7961</v>
      </c>
      <c r="D2905" s="187" t="str">
        <f>+VLOOKUP(MID(C2905,1,2),[11]!Ferr_Cond,2,0)&amp;" Conductor "&amp;VLOOKUP(RIGHT(C2905,2),[11]GENERALES!$H$43:$I$49,2,0)&amp;" "&amp;MID(C2905,5,3)&amp;" mm2"</f>
        <v>Varilla de armar Conductor ACCR 500 mm2</v>
      </c>
      <c r="E2905" s="139" t="s">
        <v>5072</v>
      </c>
      <c r="F2905" s="141">
        <v>0</v>
      </c>
      <c r="G2905" s="171">
        <f>VLOOKUP(C2905,'[10]Peso Conductores'!B$1:E$65536,4,0)</f>
        <v>237</v>
      </c>
      <c r="H2905" s="172"/>
      <c r="I2905" s="144"/>
      <c r="J2905" s="111">
        <f>VLOOKUP(C2905,'[10]Peso Conductores'!B$1:G$65536,3,0)</f>
        <v>5</v>
      </c>
      <c r="M2905" s="118"/>
      <c r="N2905" s="118"/>
      <c r="O2905" s="118"/>
      <c r="P2905" s="118"/>
      <c r="Q2905" s="118"/>
      <c r="R2905" s="118"/>
    </row>
    <row r="2906" spans="1:18" x14ac:dyDescent="0.2">
      <c r="A2906" s="114"/>
      <c r="B2906" s="112">
        <f t="shared" si="62"/>
        <v>9</v>
      </c>
      <c r="C2906" s="115" t="s">
        <v>7962</v>
      </c>
      <c r="D2906" s="187" t="str">
        <f>+VLOOKUP(MID(C2906,1,2),[11]!Ferr_Cond,2,0)&amp;" Conductor "&amp;VLOOKUP(RIGHT(C2906,2),[11]GENERALES!$H$43:$I$49,2,0)&amp;" "&amp;MID(C2906,5,3)&amp;" mm2"</f>
        <v>Varilla de armar Conductor ACAR 430 mm2</v>
      </c>
      <c r="E2906" s="139" t="s">
        <v>5072</v>
      </c>
      <c r="F2906" s="141">
        <v>0</v>
      </c>
      <c r="G2906" s="171">
        <f>VLOOKUP(C2906,'[10]Peso Conductores'!B$1:E$65536,4,0)</f>
        <v>50.097379788108803</v>
      </c>
      <c r="H2906" s="172"/>
      <c r="I2906" s="144"/>
      <c r="J2906" s="111">
        <f>VLOOKUP(C2906,'[10]Peso Conductores'!B$1:G$65536,3,0)</f>
        <v>4.18</v>
      </c>
      <c r="M2906" s="118"/>
      <c r="N2906" s="118"/>
      <c r="O2906" s="118"/>
      <c r="P2906" s="118"/>
      <c r="Q2906" s="118"/>
      <c r="R2906" s="118"/>
    </row>
    <row r="2907" spans="1:18" x14ac:dyDescent="0.2">
      <c r="A2907" s="114"/>
      <c r="B2907" s="112">
        <f t="shared" si="62"/>
        <v>10</v>
      </c>
      <c r="C2907" s="115" t="s">
        <v>7963</v>
      </c>
      <c r="D2907" s="187" t="str">
        <f>+VLOOKUP(MID(C2907,1,2),[11]!Ferr_Cond,2,0)&amp;" Conductor "&amp;VLOOKUP(RIGHT(C2907,2),[11]GENERALES!$H$43:$I$49,2,0)&amp;" "&amp;MID(C2907,5,3)&amp;" mm2"</f>
        <v>Varilla de armar Conductor ACAR 400 mm2</v>
      </c>
      <c r="E2907" s="139" t="s">
        <v>5072</v>
      </c>
      <c r="F2907" s="141">
        <v>0</v>
      </c>
      <c r="G2907" s="171">
        <f>VLOOKUP(C2907,'[10]Peso Conductores'!B$1:E$65536,4,0)</f>
        <v>48.05992654313787</v>
      </c>
      <c r="H2907" s="172"/>
      <c r="I2907" s="144"/>
      <c r="J2907" s="111">
        <f>VLOOKUP(C2907,'[10]Peso Conductores'!B$1:G$65536,3,0)</f>
        <v>4.01</v>
      </c>
      <c r="M2907" s="118"/>
      <c r="N2907" s="118"/>
      <c r="O2907" s="118"/>
      <c r="P2907" s="118"/>
      <c r="Q2907" s="118"/>
      <c r="R2907" s="118"/>
    </row>
    <row r="2908" spans="1:18" x14ac:dyDescent="0.2">
      <c r="A2908" s="114"/>
      <c r="B2908" s="112">
        <f t="shared" si="62"/>
        <v>11</v>
      </c>
      <c r="C2908" s="115" t="s">
        <v>7964</v>
      </c>
      <c r="D2908" s="187" t="str">
        <f>+VLOOKUP(MID(C2908,1,2),[11]!Ferr_Cond,2,0)&amp;" Conductor "&amp;VLOOKUP(RIGHT(C2908,2),[11]GENERALES!$H$43:$I$49,2,0)&amp;" "&amp;MID(C2908,5,3)&amp;" mm2"</f>
        <v>Varilla de armar Conductor ACSR 400 mm2</v>
      </c>
      <c r="E2908" s="139" t="s">
        <v>5072</v>
      </c>
      <c r="F2908" s="141">
        <v>0</v>
      </c>
      <c r="G2908" s="171">
        <f>VLOOKUP(C2908,'[10]Peso Conductores'!B$1:E$65536,4,0)</f>
        <v>48.05992654313787</v>
      </c>
      <c r="H2908" s="172"/>
      <c r="I2908" s="144"/>
      <c r="J2908" s="111">
        <f>VLOOKUP(C2908,'[10]Peso Conductores'!B$1:G$65536,3,0)</f>
        <v>4.01</v>
      </c>
      <c r="M2908" s="118"/>
      <c r="N2908" s="118"/>
      <c r="O2908" s="118"/>
      <c r="P2908" s="118"/>
      <c r="Q2908" s="118"/>
      <c r="R2908" s="118"/>
    </row>
    <row r="2909" spans="1:18" x14ac:dyDescent="0.2">
      <c r="A2909" s="114"/>
      <c r="B2909" s="112">
        <f t="shared" si="62"/>
        <v>12</v>
      </c>
      <c r="C2909" s="115" t="s">
        <v>7965</v>
      </c>
      <c r="D2909" s="187" t="str">
        <f>+VLOOKUP(MID(C2909,1,2),[11]!Ferr_Cond,2,0)&amp;" Conductor "&amp;VLOOKUP(RIGHT(C2909,2),[11]GENERALES!$H$43:$I$49,2,0)&amp;" "&amp;MID(C2909,5,3)&amp;" mm2"</f>
        <v>Varilla de armar Conductor AAAC 400 mm2</v>
      </c>
      <c r="E2909" s="139" t="s">
        <v>5072</v>
      </c>
      <c r="F2909" s="141">
        <v>0</v>
      </c>
      <c r="G2909" s="171">
        <f>VLOOKUP(C2909,'[10]Peso Conductores'!B$1:E$65536,4,0)</f>
        <v>48.05992654313787</v>
      </c>
      <c r="H2909" s="172"/>
      <c r="I2909" s="144"/>
      <c r="J2909" s="111">
        <f>VLOOKUP(C2909,'[10]Peso Conductores'!B$1:G$65536,3,0)</f>
        <v>4.01</v>
      </c>
      <c r="M2909" s="118"/>
      <c r="N2909" s="118"/>
      <c r="O2909" s="118"/>
      <c r="P2909" s="118"/>
      <c r="Q2909" s="118"/>
      <c r="R2909" s="118"/>
    </row>
    <row r="2910" spans="1:18" x14ac:dyDescent="0.2">
      <c r="A2910" s="114"/>
      <c r="B2910" s="112">
        <f t="shared" si="62"/>
        <v>13</v>
      </c>
      <c r="C2910" s="115" t="s">
        <v>7966</v>
      </c>
      <c r="D2910" s="187" t="str">
        <f>+VLOOKUP(MID(C2910,1,2),[11]!Ferr_Cond,2,0)&amp;" Conductor "&amp;VLOOKUP(RIGHT(C2910,2),[11]GENERALES!$H$43:$I$49,2,0)&amp;" "&amp;MID(C2910,5,3)&amp;" mm2"</f>
        <v>Varilla de armar Conductor ACAR 380 mm2</v>
      </c>
      <c r="E2910" s="139" t="s">
        <v>5072</v>
      </c>
      <c r="F2910" s="141">
        <v>0</v>
      </c>
      <c r="G2910" s="171">
        <f>VLOOKUP(C2910,'[10]Peso Conductores'!B$1:E$65536,4,0)</f>
        <v>44.10487024407665</v>
      </c>
      <c r="H2910" s="172"/>
      <c r="I2910" s="144"/>
      <c r="J2910" s="111">
        <f>VLOOKUP(C2910,'[10]Peso Conductores'!B$1:G$65536,3,0)</f>
        <v>3.68</v>
      </c>
      <c r="M2910" s="118"/>
      <c r="N2910" s="118"/>
      <c r="O2910" s="118"/>
      <c r="P2910" s="118"/>
      <c r="Q2910" s="118"/>
      <c r="R2910" s="118"/>
    </row>
    <row r="2911" spans="1:18" x14ac:dyDescent="0.2">
      <c r="A2911" s="114"/>
      <c r="B2911" s="112">
        <f t="shared" si="62"/>
        <v>14</v>
      </c>
      <c r="C2911" s="115" t="s">
        <v>7967</v>
      </c>
      <c r="D2911" s="187" t="str">
        <f>+VLOOKUP(MID(C2911,1,2),[11]!Ferr_Cond,2,0)&amp;" Conductor "&amp;VLOOKUP(RIGHT(C2911,2),[11]GENERALES!$H$43:$I$49,2,0)&amp;" "&amp;MID(C2911,5,3)&amp;" mm2"</f>
        <v>Varilla de armar Conductor ACAR 350 mm2</v>
      </c>
      <c r="E2911" s="139" t="s">
        <v>5072</v>
      </c>
      <c r="F2911" s="141">
        <v>0</v>
      </c>
      <c r="G2911" s="171">
        <f>VLOOKUP(C2911,'[10]Peso Conductores'!B$1:E$65536,4,0)</f>
        <v>32.359551537773633</v>
      </c>
      <c r="H2911" s="172"/>
      <c r="I2911" s="144"/>
      <c r="J2911" s="111">
        <f>VLOOKUP(C2911,'[10]Peso Conductores'!B$1:G$65536,3,0)</f>
        <v>2.7</v>
      </c>
      <c r="M2911" s="118"/>
      <c r="N2911" s="118"/>
      <c r="O2911" s="118"/>
      <c r="P2911" s="118"/>
      <c r="Q2911" s="118"/>
      <c r="R2911" s="118"/>
    </row>
    <row r="2912" spans="1:18" x14ac:dyDescent="0.2">
      <c r="A2912" s="114"/>
      <c r="B2912" s="112">
        <f t="shared" si="62"/>
        <v>15</v>
      </c>
      <c r="C2912" s="115" t="s">
        <v>7968</v>
      </c>
      <c r="D2912" s="187" t="str">
        <f>+VLOOKUP(MID(C2912,1,2),[11]!Ferr_Cond,2,0)&amp;" Conductor "&amp;VLOOKUP(RIGHT(C2912,2),[11]GENERALES!$H$43:$I$49,2,0)&amp;" "&amp;MID(C2912,5,3)&amp;" mm2"</f>
        <v>Varilla de armar Conductor ACSR 315 mm2</v>
      </c>
      <c r="E2912" s="139" t="s">
        <v>5072</v>
      </c>
      <c r="F2912" s="141">
        <v>0</v>
      </c>
      <c r="G2912" s="171">
        <f>VLOOKUP(C2912,'[10]Peso Conductores'!B$1:E$65536,4,0)</f>
        <v>29.363296765757553</v>
      </c>
      <c r="H2912" s="172"/>
      <c r="I2912" s="144"/>
      <c r="J2912" s="111">
        <f>VLOOKUP(C2912,'[10]Peso Conductores'!B$1:G$65536,3,0)</f>
        <v>2.4500000000000002</v>
      </c>
      <c r="M2912" s="118"/>
      <c r="N2912" s="118"/>
      <c r="O2912" s="118"/>
      <c r="P2912" s="118"/>
      <c r="Q2912" s="118"/>
      <c r="R2912" s="118"/>
    </row>
    <row r="2913" spans="1:18" x14ac:dyDescent="0.2">
      <c r="A2913" s="114"/>
      <c r="B2913" s="112">
        <f t="shared" si="62"/>
        <v>16</v>
      </c>
      <c r="C2913" s="115" t="s">
        <v>7969</v>
      </c>
      <c r="D2913" s="187" t="str">
        <f>+VLOOKUP(MID(C2913,1,2),[11]!Ferr_Cond,2,0)&amp;" Conductor "&amp;VLOOKUP(RIGHT(C2913,2),[11]GENERALES!$H$43:$I$49,2,0)&amp;" "&amp;MID(C2913,5,3)&amp;" mm2"</f>
        <v>Varilla de armar Conductor ACAR 300 mm2</v>
      </c>
      <c r="E2913" s="139" t="s">
        <v>5072</v>
      </c>
      <c r="F2913" s="141">
        <v>0</v>
      </c>
      <c r="G2913" s="171">
        <f>VLOOKUP(C2913,'[10]Peso Conductores'!B$1:E$65536,4,0)</f>
        <v>26.367041993741477</v>
      </c>
      <c r="H2913" s="172"/>
      <c r="I2913" s="144"/>
      <c r="J2913" s="111">
        <f>VLOOKUP(C2913,'[10]Peso Conductores'!B$1:G$65536,3,0)</f>
        <v>2.2000000000000002</v>
      </c>
      <c r="M2913" s="118"/>
      <c r="N2913" s="118"/>
      <c r="O2913" s="118"/>
      <c r="P2913" s="118"/>
      <c r="Q2913" s="118"/>
      <c r="R2913" s="118"/>
    </row>
    <row r="2914" spans="1:18" x14ac:dyDescent="0.2">
      <c r="A2914" s="114"/>
      <c r="B2914" s="112">
        <f t="shared" si="62"/>
        <v>17</v>
      </c>
      <c r="C2914" s="115" t="s">
        <v>7970</v>
      </c>
      <c r="D2914" s="187" t="str">
        <f>+VLOOKUP(MID(C2914,1,2),[11]!Ferr_Cond,2,0)&amp;" Conductor "&amp;VLOOKUP(RIGHT(C2914,2),[11]GENERALES!$H$43:$I$49,2,0)&amp;" "&amp;MID(C2914,5,3)&amp;" mm2"</f>
        <v>Varilla de armar Conductor AAAC 300 mm2</v>
      </c>
      <c r="E2914" s="139" t="s">
        <v>5072</v>
      </c>
      <c r="F2914" s="141">
        <v>0</v>
      </c>
      <c r="G2914" s="171">
        <f>VLOOKUP(C2914,'[10]Peso Conductores'!B$1:E$65536,4,0)</f>
        <v>26.367041993741477</v>
      </c>
      <c r="H2914" s="172"/>
      <c r="I2914" s="144"/>
      <c r="J2914" s="111">
        <f>VLOOKUP(C2914,'[10]Peso Conductores'!B$1:G$65536,3,0)</f>
        <v>2.2000000000000002</v>
      </c>
      <c r="M2914" s="118"/>
      <c r="N2914" s="118"/>
      <c r="O2914" s="118"/>
      <c r="P2914" s="118"/>
      <c r="Q2914" s="118"/>
      <c r="R2914" s="118"/>
    </row>
    <row r="2915" spans="1:18" x14ac:dyDescent="0.2">
      <c r="A2915" s="114"/>
      <c r="B2915" s="112">
        <f t="shared" si="62"/>
        <v>18</v>
      </c>
      <c r="C2915" s="115" t="s">
        <v>7971</v>
      </c>
      <c r="D2915" s="187" t="str">
        <f>+VLOOKUP(MID(C2915,1,2),[11]!Ferr_Cond,2,0)&amp;" Conductor "&amp;VLOOKUP(RIGHT(C2915,2),[11]GENERALES!$H$43:$I$49,2,0)&amp;" "&amp;MID(C2915,5,3)&amp;" mm2"</f>
        <v>Varilla de armar Conductor ACAR 280 mm2</v>
      </c>
      <c r="E2915" s="139" t="s">
        <v>5072</v>
      </c>
      <c r="F2915" s="141">
        <v>0</v>
      </c>
      <c r="G2915" s="171">
        <f>VLOOKUP(C2915,'[10]Peso Conductores'!B$1:E$65536,4,0)</f>
        <v>26.367041993741477</v>
      </c>
      <c r="H2915" s="172"/>
      <c r="I2915" s="144"/>
      <c r="J2915" s="111">
        <f>VLOOKUP(C2915,'[10]Peso Conductores'!B$1:G$65536,3,0)</f>
        <v>2.2000000000000002</v>
      </c>
      <c r="M2915" s="118"/>
      <c r="N2915" s="118"/>
      <c r="O2915" s="118"/>
      <c r="P2915" s="118"/>
      <c r="Q2915" s="118"/>
      <c r="R2915" s="118"/>
    </row>
    <row r="2916" spans="1:18" x14ac:dyDescent="0.2">
      <c r="A2916" s="114"/>
      <c r="B2916" s="112">
        <f t="shared" si="62"/>
        <v>19</v>
      </c>
      <c r="C2916" s="115" t="s">
        <v>7972</v>
      </c>
      <c r="D2916" s="187" t="str">
        <f>+VLOOKUP(MID(C2916,1,2),[11]!Ferr_Cond,2,0)&amp;" Conductor "&amp;VLOOKUP(RIGHT(C2916,2),[11]GENERALES!$H$43:$I$49,2,0)&amp;" "&amp;MID(C2916,5,3)&amp;" mm2"</f>
        <v>Varilla de armar Conductor ACSR 250 mm2</v>
      </c>
      <c r="E2916" s="139" t="s">
        <v>5072</v>
      </c>
      <c r="F2916" s="141">
        <v>0</v>
      </c>
      <c r="G2916" s="171">
        <f>VLOOKUP(C2916,'[10]Peso Conductores'!B$1:E$65536,4,0)</f>
        <v>26.367041993741477</v>
      </c>
      <c r="H2916" s="172"/>
      <c r="I2916" s="144"/>
      <c r="J2916" s="111">
        <f>VLOOKUP(C2916,'[10]Peso Conductores'!B$1:G$65536,3,0)</f>
        <v>2.2000000000000002</v>
      </c>
      <c r="M2916" s="118"/>
      <c r="N2916" s="118"/>
      <c r="O2916" s="118"/>
      <c r="P2916" s="118"/>
      <c r="Q2916" s="118"/>
      <c r="R2916" s="118"/>
    </row>
    <row r="2917" spans="1:18" x14ac:dyDescent="0.2">
      <c r="A2917" s="114"/>
      <c r="B2917" s="112">
        <f t="shared" si="62"/>
        <v>20</v>
      </c>
      <c r="C2917" s="115" t="s">
        <v>7973</v>
      </c>
      <c r="D2917" s="187" t="str">
        <f>+VLOOKUP(MID(C2917,1,2),[11]!Ferr_Cond,2,0)&amp;" Conductor "&amp;VLOOKUP(RIGHT(C2917,2),[11]GENERALES!$H$43:$I$49,2,0)&amp;" "&amp;MID(C2917,5,3)&amp;" mm2"</f>
        <v>Varilla de armar Conductor AAACE 242 mm2</v>
      </c>
      <c r="E2917" s="139" t="s">
        <v>5072</v>
      </c>
      <c r="F2917" s="141">
        <v>0</v>
      </c>
      <c r="G2917" s="171">
        <f>VLOOKUP(C2917,'[10]Peso Conductores'!B$1:E$65536,4,0)</f>
        <v>23.73033779436733</v>
      </c>
      <c r="H2917" s="172"/>
      <c r="I2917" s="144"/>
      <c r="J2917" s="111">
        <f>VLOOKUP(C2917,'[10]Peso Conductores'!B$1:G$65536,3,0)</f>
        <v>1.98</v>
      </c>
      <c r="M2917" s="118"/>
      <c r="N2917" s="118"/>
      <c r="O2917" s="118"/>
      <c r="P2917" s="118"/>
      <c r="Q2917" s="118"/>
      <c r="R2917" s="118"/>
    </row>
    <row r="2918" spans="1:18" x14ac:dyDescent="0.2">
      <c r="A2918" s="114"/>
      <c r="B2918" s="112">
        <f t="shared" si="62"/>
        <v>21</v>
      </c>
      <c r="C2918" s="115" t="s">
        <v>7974</v>
      </c>
      <c r="D2918" s="187" t="str">
        <f>+VLOOKUP(MID(C2918,1,2),[11]!Ferr_Cond,2,0)&amp;" Conductor "&amp;VLOOKUP(RIGHT(C2918,2),[11]GENERALES!$H$43:$I$49,2,0)&amp;" "&amp;MID(C2918,5,3)&amp;" mm2"</f>
        <v>Varilla de armar Conductor ACAR 240 mm2</v>
      </c>
      <c r="E2918" s="139" t="s">
        <v>5072</v>
      </c>
      <c r="F2918" s="141">
        <v>0</v>
      </c>
      <c r="G2918" s="171">
        <f>VLOOKUP(C2918,'[10]Peso Conductores'!B$1:E$65536,4,0)</f>
        <v>23.73033779436733</v>
      </c>
      <c r="H2918" s="172"/>
      <c r="I2918" s="144"/>
      <c r="J2918" s="111">
        <f>VLOOKUP(C2918,'[10]Peso Conductores'!B$1:G$65536,3,0)</f>
        <v>1.98</v>
      </c>
      <c r="M2918" s="118"/>
      <c r="N2918" s="118"/>
      <c r="O2918" s="118"/>
      <c r="P2918" s="118"/>
      <c r="Q2918" s="118"/>
      <c r="R2918" s="118"/>
    </row>
    <row r="2919" spans="1:18" x14ac:dyDescent="0.2">
      <c r="A2919" s="114"/>
      <c r="B2919" s="112">
        <f t="shared" si="62"/>
        <v>22</v>
      </c>
      <c r="C2919" s="115" t="s">
        <v>7975</v>
      </c>
      <c r="D2919" s="187" t="str">
        <f>+VLOOKUP(MID(C2919,1,2),[11]!Ferr_Cond,2,0)&amp;" Conductor "&amp;VLOOKUP(RIGHT(C2919,2),[11]GENERALES!$H$43:$I$49,2,0)&amp;" "&amp;MID(C2919,5,3)&amp;" mm2"</f>
        <v>Varilla de armar Conductor AAAC 240 mm2</v>
      </c>
      <c r="E2919" s="139" t="s">
        <v>5072</v>
      </c>
      <c r="F2919" s="141">
        <v>0</v>
      </c>
      <c r="G2919" s="171">
        <f>VLOOKUP(C2919,'[10]Peso Conductores'!B$1:E$65536,4,0)</f>
        <v>23.73033779436733</v>
      </c>
      <c r="H2919" s="172"/>
      <c r="I2919" s="144"/>
      <c r="J2919" s="111">
        <f>VLOOKUP(C2919,'[10]Peso Conductores'!B$1:G$65536,3,0)</f>
        <v>1.98</v>
      </c>
      <c r="M2919" s="118"/>
      <c r="N2919" s="118"/>
      <c r="O2919" s="118"/>
      <c r="P2919" s="118"/>
      <c r="Q2919" s="118"/>
      <c r="R2919" s="118"/>
    </row>
    <row r="2920" spans="1:18" x14ac:dyDescent="0.2">
      <c r="A2920" s="114"/>
      <c r="B2920" s="112">
        <f t="shared" si="62"/>
        <v>23</v>
      </c>
      <c r="C2920" s="115" t="s">
        <v>7976</v>
      </c>
      <c r="D2920" s="187" t="str">
        <f>+VLOOKUP(MID(C2920,1,2),[11]!Ferr_Cond,2,0)&amp;" Conductor "&amp;VLOOKUP(RIGHT(C2920,2),[11]GENERALES!$H$43:$I$49,2,0)&amp;" "&amp;MID(C2920,5,3)&amp;" mm2"</f>
        <v>Varilla de armar Conductor AAAC 185 mm2</v>
      </c>
      <c r="E2920" s="139" t="s">
        <v>5072</v>
      </c>
      <c r="F2920" s="141">
        <v>0</v>
      </c>
      <c r="G2920" s="171">
        <f>VLOOKUP(C2920,'[10]Peso Conductores'!B$1:E$65536,4,0)</f>
        <v>15.400749528162635</v>
      </c>
      <c r="H2920" s="172"/>
      <c r="I2920" s="144"/>
      <c r="J2920" s="111">
        <f>VLOOKUP(C2920,'[10]Peso Conductores'!B$1:G$65536,3,0)</f>
        <v>1.2849999999999999</v>
      </c>
      <c r="M2920" s="118"/>
      <c r="N2920" s="118"/>
      <c r="O2920" s="118"/>
      <c r="P2920" s="118"/>
      <c r="Q2920" s="118"/>
      <c r="R2920" s="118"/>
    </row>
    <row r="2921" spans="1:18" x14ac:dyDescent="0.2">
      <c r="A2921" s="114"/>
      <c r="B2921" s="112">
        <f t="shared" si="62"/>
        <v>24</v>
      </c>
      <c r="C2921" s="115" t="s">
        <v>7977</v>
      </c>
      <c r="D2921" s="187" t="str">
        <f>+VLOOKUP(MID(C2921,1,2),[11]!Ferr_Cond,2,0)&amp;" Conductor "&amp;VLOOKUP(RIGHT(C2921,2),[11]GENERALES!$H$43:$I$49,2,0)&amp;" "&amp;MID(C2921,5,3)&amp;" mm2"</f>
        <v>Varilla de armar Conductor ACCR 150 mm2</v>
      </c>
      <c r="E2921" s="139" t="s">
        <v>5072</v>
      </c>
      <c r="F2921" s="141">
        <v>0</v>
      </c>
      <c r="G2921" s="171">
        <f>VLOOKUP(C2921,'[10]Peso Conductores'!B$1:E$65536,4,0)</f>
        <v>16</v>
      </c>
      <c r="H2921" s="172"/>
      <c r="I2921" s="144"/>
      <c r="J2921" s="111">
        <f>VLOOKUP(C2921,'[10]Peso Conductores'!B$1:G$65536,3,0)</f>
        <v>1</v>
      </c>
      <c r="M2921" s="118"/>
      <c r="N2921" s="118"/>
      <c r="O2921" s="118"/>
      <c r="P2921" s="118"/>
      <c r="Q2921" s="118"/>
      <c r="R2921" s="118"/>
    </row>
    <row r="2922" spans="1:18" x14ac:dyDescent="0.2">
      <c r="A2922" s="114"/>
      <c r="B2922" s="112">
        <f t="shared" si="62"/>
        <v>25</v>
      </c>
      <c r="C2922" s="115" t="s">
        <v>7978</v>
      </c>
      <c r="D2922" s="187" t="str">
        <f>+VLOOKUP(MID(C2922,1,2),[11]!Ferr_Cond,2,0)&amp;" Conductor "&amp;VLOOKUP(RIGHT(C2922,2),[11]GENERALES!$H$43:$I$49,2,0)&amp;" "&amp;MID(C2922,5,3)&amp;" mm2"</f>
        <v>Varilla de armar Conductor AAACE 177 mm2</v>
      </c>
      <c r="E2922" s="139" t="s">
        <v>5072</v>
      </c>
      <c r="F2922" s="141">
        <v>0</v>
      </c>
      <c r="G2922" s="171">
        <f>VLOOKUP(C2922,'[10]Peso Conductores'!B$1:E$65536,4,0)</f>
        <v>15.400749528162635</v>
      </c>
      <c r="H2922" s="172"/>
      <c r="I2922" s="144"/>
      <c r="J2922" s="111">
        <f>VLOOKUP(C2922,'[10]Peso Conductores'!B$1:G$65536,3,0)</f>
        <v>1.2849999999999999</v>
      </c>
      <c r="M2922" s="118"/>
      <c r="N2922" s="118"/>
      <c r="O2922" s="118"/>
      <c r="P2922" s="118"/>
      <c r="Q2922" s="118"/>
      <c r="R2922" s="118"/>
    </row>
    <row r="2923" spans="1:18" x14ac:dyDescent="0.2">
      <c r="A2923" s="114"/>
      <c r="B2923" s="112">
        <f t="shared" si="62"/>
        <v>26</v>
      </c>
      <c r="C2923" s="115" t="s">
        <v>7979</v>
      </c>
      <c r="D2923" s="187" t="str">
        <f>+VLOOKUP(MID(C2923,1,2),[11]!Ferr_Cond,2,0)&amp;" Conductor "&amp;VLOOKUP(RIGHT(C2923,2),[11]GENERALES!$H$43:$I$49,2,0)&amp;" "&amp;MID(C2923,5,3)&amp;" mm2"</f>
        <v>Varilla de armar Conductor AAAC 150 mm2</v>
      </c>
      <c r="E2923" s="139" t="s">
        <v>5072</v>
      </c>
      <c r="F2923" s="141">
        <v>0</v>
      </c>
      <c r="G2923" s="171">
        <f>VLOOKUP(C2923,'[10]Peso Conductores'!B$1:E$65536,4,0)</f>
        <v>11.505618324541734</v>
      </c>
      <c r="H2923" s="172"/>
      <c r="I2923" s="144"/>
      <c r="J2923" s="111">
        <f>VLOOKUP(C2923,'[10]Peso Conductores'!B$1:G$65536,3,0)</f>
        <v>0.96</v>
      </c>
      <c r="M2923" s="118"/>
      <c r="N2923" s="118"/>
      <c r="O2923" s="118"/>
      <c r="P2923" s="118"/>
      <c r="Q2923" s="118"/>
      <c r="R2923" s="118"/>
    </row>
    <row r="2924" spans="1:18" x14ac:dyDescent="0.2">
      <c r="A2924" s="114"/>
      <c r="B2924" s="112">
        <f t="shared" si="62"/>
        <v>27</v>
      </c>
      <c r="C2924" s="115" t="s">
        <v>7980</v>
      </c>
      <c r="D2924" s="187" t="str">
        <f>+VLOOKUP(MID(C2924,1,2),[11]!Ferr_Cond,2,0)&amp;" Conductor "&amp;VLOOKUP(RIGHT(C2924,2),[11]GENERALES!$H$43:$I$49,2,0)&amp;" "&amp;MID(C2924,5,3)&amp;" mm2"</f>
        <v>Varilla de armar Conductor AAAC 120 mm2</v>
      </c>
      <c r="E2924" s="139" t="s">
        <v>5072</v>
      </c>
      <c r="F2924" s="141">
        <v>0</v>
      </c>
      <c r="G2924" s="171">
        <f>VLOOKUP(C2924,'[10]Peso Conductores'!B$1:E$65536,4,0)</f>
        <v>8.0299627890030862</v>
      </c>
      <c r="H2924" s="172"/>
      <c r="I2924" s="144"/>
      <c r="J2924" s="111">
        <f>VLOOKUP(C2924,'[10]Peso Conductores'!B$1:G$65536,3,0)</f>
        <v>0.67</v>
      </c>
      <c r="M2924" s="118"/>
      <c r="N2924" s="118"/>
      <c r="O2924" s="118"/>
      <c r="P2924" s="118"/>
      <c r="Q2924" s="118"/>
      <c r="R2924" s="118"/>
    </row>
    <row r="2925" spans="1:18" x14ac:dyDescent="0.2">
      <c r="A2925" s="114"/>
      <c r="B2925" s="112">
        <f t="shared" si="62"/>
        <v>28</v>
      </c>
      <c r="C2925" s="115" t="s">
        <v>7981</v>
      </c>
      <c r="D2925" s="187" t="str">
        <f>+VLOOKUP(MID(C2925,1,2),[11]!Ferr_Cond,2,0)&amp;" Conductor "&amp;VLOOKUP(RIGHT(C2925,2),[11]GENERALES!$H$43:$I$49,2,0)&amp;" "&amp;MID(C2925,5,3)&amp;" mm2"</f>
        <v>Varilla de armar Conductor AAAC 095 mm2</v>
      </c>
      <c r="E2925" s="139" t="s">
        <v>5072</v>
      </c>
      <c r="F2925" s="141">
        <v>0</v>
      </c>
      <c r="G2925" s="171">
        <f>VLOOKUP(C2925,'[10]Peso Conductores'!B$1:E$65536,4,0)</f>
        <v>7.7303373118014784</v>
      </c>
      <c r="H2925" s="172"/>
      <c r="I2925" s="144"/>
      <c r="J2925" s="111">
        <f>VLOOKUP(C2925,'[10]Peso Conductores'!B$1:G$65536,3,0)</f>
        <v>0.64500000000000002</v>
      </c>
      <c r="M2925" s="118"/>
      <c r="N2925" s="118"/>
      <c r="O2925" s="118"/>
      <c r="P2925" s="118"/>
      <c r="Q2925" s="118"/>
      <c r="R2925" s="118"/>
    </row>
    <row r="2926" spans="1:18" x14ac:dyDescent="0.2">
      <c r="A2926" s="114"/>
      <c r="B2926" s="112">
        <f t="shared" si="62"/>
        <v>29</v>
      </c>
      <c r="C2926" s="115" t="s">
        <v>7982</v>
      </c>
      <c r="D2926" s="187" t="str">
        <f>+VLOOKUP(MID(C2926,1,2),[11]!Ferr_Cond,2,0)&amp;" Conductor "&amp;VLOOKUP(RIGHT(C2926,2),[11]GENERALES!$H$43:$I$49,2,0)&amp;" "&amp;MID(C2926,5,3)&amp;" mm2"</f>
        <v>Varilla de armar Conductor ACSR 080 mm2</v>
      </c>
      <c r="E2926" s="139" t="s">
        <v>5072</v>
      </c>
      <c r="F2926" s="141">
        <v>0</v>
      </c>
      <c r="G2926" s="171">
        <f>VLOOKUP(C2926,'[10]Peso Conductores'!B$1:E$65536,4,0)</f>
        <v>5.033708016987009</v>
      </c>
      <c r="H2926" s="172"/>
      <c r="I2926" s="144"/>
      <c r="J2926" s="111">
        <f>VLOOKUP(C2926,'[10]Peso Conductores'!B$1:G$65536,3,0)</f>
        <v>0.42</v>
      </c>
      <c r="M2926" s="118"/>
      <c r="N2926" s="118"/>
      <c r="O2926" s="118"/>
      <c r="P2926" s="118"/>
      <c r="Q2926" s="118"/>
      <c r="R2926" s="118"/>
    </row>
    <row r="2927" spans="1:18" x14ac:dyDescent="0.2">
      <c r="A2927" s="114"/>
      <c r="B2927" s="112">
        <f t="shared" si="62"/>
        <v>30</v>
      </c>
      <c r="C2927" s="115" t="s">
        <v>7983</v>
      </c>
      <c r="D2927" s="187" t="str">
        <f>+VLOOKUP(MID(C2927,1,2),[11]!Ferr_Cond,2,0)&amp;" Conductor "&amp;VLOOKUP(RIGHT(C2927,2),[11]GENERALES!$H$43:$I$49,2,0)&amp;" "&amp;MID(C2927,5,3)&amp;" mm2"</f>
        <v>Varilla de armar Conductor AAAC 050 mm2</v>
      </c>
      <c r="E2927" s="139" t="s">
        <v>5072</v>
      </c>
      <c r="F2927" s="141">
        <v>0</v>
      </c>
      <c r="G2927" s="171">
        <f>VLOOKUP(C2927,'[10]Peso Conductores'!B$1:E$65536,4,0)</f>
        <v>4.1947566808225076</v>
      </c>
      <c r="H2927" s="172"/>
      <c r="I2927" s="144"/>
      <c r="J2927" s="111">
        <f>VLOOKUP(C2927,'[10]Peso Conductores'!B$1:G$65536,3,0)</f>
        <v>0.35</v>
      </c>
      <c r="M2927" s="118"/>
      <c r="N2927" s="118"/>
      <c r="O2927" s="118"/>
      <c r="P2927" s="118"/>
      <c r="Q2927" s="118"/>
      <c r="R2927" s="118"/>
    </row>
    <row r="2928" spans="1:18" x14ac:dyDescent="0.2">
      <c r="A2928" s="114"/>
      <c r="B2928" s="112">
        <f t="shared" si="62"/>
        <v>31</v>
      </c>
      <c r="C2928" s="115" t="s">
        <v>7984</v>
      </c>
      <c r="D2928" s="187" t="str">
        <f>+VLOOKUP(MID(C2928,1,2),[11]!Ferr_Cond,2,0)&amp;" Conductor "&amp;VLOOKUP(RIGHT(C2928,2),[11]GENERALES!$H$43:$I$49,2,0)&amp;" "&amp;MID(C2928,5,3)&amp;" mm2"</f>
        <v>Varilla de armar Conductor AAAC 035 mm2</v>
      </c>
      <c r="E2928" s="139" t="s">
        <v>5072</v>
      </c>
      <c r="F2928" s="141">
        <v>0</v>
      </c>
      <c r="G2928" s="171">
        <f>VLOOKUP(C2928,'[10]Peso Conductores'!B$1:E$65536,4,0)</f>
        <v>3.3558053446580063</v>
      </c>
      <c r="H2928" s="172"/>
      <c r="I2928" s="144"/>
      <c r="J2928" s="111">
        <f>VLOOKUP(C2928,'[10]Peso Conductores'!B$1:G$65536,3,0)</f>
        <v>0.28000000000000003</v>
      </c>
      <c r="M2928" s="118"/>
      <c r="N2928" s="118"/>
      <c r="O2928" s="118"/>
      <c r="P2928" s="118"/>
      <c r="Q2928" s="118"/>
      <c r="R2928" s="118"/>
    </row>
    <row r="2929" spans="1:18" x14ac:dyDescent="0.2">
      <c r="A2929" s="114"/>
      <c r="B2929" s="112">
        <f t="shared" si="62"/>
        <v>32</v>
      </c>
      <c r="C2929" s="115" t="s">
        <v>7985</v>
      </c>
      <c r="D2929" s="187" t="str">
        <f>+VLOOKUP(MID(C2929,1,2),[11]!Ferr_Cond,2,0)&amp;" Conductor "&amp;VLOOKUP(RIGHT(C2929,2),[11]GENERALES!$H$43:$I$49,2,0)&amp;" "&amp;MID(C2929,5,3)&amp;" mm2"</f>
        <v>Varilla de armar Conductor AAAC 070 mm2</v>
      </c>
      <c r="E2929" s="139" t="s">
        <v>5072</v>
      </c>
      <c r="F2929" s="141">
        <v>0</v>
      </c>
      <c r="G2929" s="171">
        <f>VLOOKUP(C2929,'[10]Peso Conductores'!B$1:E$65536,4,0)</f>
        <v>5.033708016987009</v>
      </c>
      <c r="H2929" s="172"/>
      <c r="I2929" s="188"/>
      <c r="J2929" s="111">
        <f>VLOOKUP(C2929,'[10]Peso Conductores'!B$1:G$65536,3,0)</f>
        <v>0.42</v>
      </c>
      <c r="M2929" s="118"/>
      <c r="N2929" s="118"/>
      <c r="O2929" s="118"/>
      <c r="P2929" s="118"/>
      <c r="Q2929" s="118"/>
      <c r="R2929" s="118"/>
    </row>
    <row r="2930" spans="1:18" x14ac:dyDescent="0.2">
      <c r="A2930" s="114"/>
      <c r="B2930" s="112">
        <f t="shared" si="62"/>
        <v>33</v>
      </c>
      <c r="C2930" s="115" t="s">
        <v>7986</v>
      </c>
      <c r="D2930" s="187" t="str">
        <f>+VLOOKUP(MID(C2930,1,2),[11]!Ferr_Cond,2,0)&amp;" Conductor "&amp;VLOOKUP(RIGHT(C2930,2),[11]GENERALES!$H$43:$I$49,2,0)&amp;" "&amp;MID(C2930,5,3)&amp;" mm2"</f>
        <v>Manguito de Reparación Conductor AAAC 700 mm2</v>
      </c>
      <c r="E2930" s="139" t="s">
        <v>5072</v>
      </c>
      <c r="F2930" s="141">
        <v>0</v>
      </c>
      <c r="G2930" s="171">
        <f>VLOOKUP(C2930,'[10]Peso Conductores'!B$1:E$65536,4,0)</f>
        <v>57.845118512921999</v>
      </c>
      <c r="H2930" s="172"/>
      <c r="I2930" s="188"/>
      <c r="J2930" s="111">
        <f>VLOOKUP(C2930,'[10]Peso Conductores'!B$1:G$65536,3,0)</f>
        <v>1.7</v>
      </c>
      <c r="M2930" s="118"/>
      <c r="N2930" s="118"/>
      <c r="O2930" s="118"/>
      <c r="P2930" s="118"/>
      <c r="Q2930" s="118"/>
      <c r="R2930" s="118"/>
    </row>
    <row r="2931" spans="1:18" x14ac:dyDescent="0.2">
      <c r="A2931" s="114"/>
      <c r="B2931" s="112">
        <f t="shared" si="62"/>
        <v>34</v>
      </c>
      <c r="C2931" s="115" t="s">
        <v>7987</v>
      </c>
      <c r="D2931" s="187" t="str">
        <f>+VLOOKUP(MID(C2931,1,2),[11]!Ferr_Cond,2,0)&amp;" Conductor "&amp;VLOOKUP(RIGHT(C2931,2),[11]GENERALES!$H$43:$I$49,2,0)&amp;" "&amp;MID(C2931,5,3)&amp;" mm2"</f>
        <v>Manguito de Reparación Conductor ACSR 726 mm2</v>
      </c>
      <c r="E2931" s="139" t="s">
        <v>5072</v>
      </c>
      <c r="F2931" s="141">
        <v>0</v>
      </c>
      <c r="G2931" s="171">
        <f>VLOOKUP(C2931,'[10]Peso Conductores'!B$1:E$65536,4,0)</f>
        <v>57.845118512921999</v>
      </c>
      <c r="H2931" s="172"/>
      <c r="I2931" s="188"/>
      <c r="J2931" s="111">
        <f>VLOOKUP(C2931,'[10]Peso Conductores'!B$1:G$65536,3,0)</f>
        <v>1.7</v>
      </c>
      <c r="M2931" s="118"/>
      <c r="N2931" s="118"/>
      <c r="O2931" s="118"/>
      <c r="P2931" s="118"/>
      <c r="Q2931" s="118"/>
      <c r="R2931" s="118"/>
    </row>
    <row r="2932" spans="1:18" x14ac:dyDescent="0.2">
      <c r="A2932" s="114"/>
      <c r="B2932" s="112">
        <f t="shared" si="62"/>
        <v>35</v>
      </c>
      <c r="C2932" s="115" t="s">
        <v>7988</v>
      </c>
      <c r="D2932" s="187" t="str">
        <f>+VLOOKUP(MID(C2932,1,2),[11]!Ferr_Cond,2,0)&amp;" Conductor "&amp;VLOOKUP(RIGHT(C2932,2),[11]GENERALES!$H$43:$I$49,2,0)&amp;" "&amp;MID(C2932,5,3)&amp;" mm2"</f>
        <v>Manguito de Reparación Conductor ACAR 600 mm2</v>
      </c>
      <c r="E2932" s="139" t="s">
        <v>5072</v>
      </c>
      <c r="F2932" s="141">
        <v>0</v>
      </c>
      <c r="G2932" s="171">
        <f>VLOOKUP(C2932,'[10]Peso Conductores'!B$1:E$65536,4,0)</f>
        <v>48.657952631457917</v>
      </c>
      <c r="H2932" s="172"/>
      <c r="I2932" s="144"/>
      <c r="J2932" s="111">
        <f>VLOOKUP(C2932,'[10]Peso Conductores'!B$1:G$65536,3,0)</f>
        <v>1.43</v>
      </c>
      <c r="M2932" s="118"/>
      <c r="N2932" s="118"/>
      <c r="O2932" s="118"/>
      <c r="P2932" s="118"/>
      <c r="Q2932" s="118"/>
      <c r="R2932" s="118"/>
    </row>
    <row r="2933" spans="1:18" x14ac:dyDescent="0.2">
      <c r="A2933" s="114"/>
      <c r="B2933" s="112">
        <f t="shared" si="62"/>
        <v>36</v>
      </c>
      <c r="C2933" s="115" t="s">
        <v>7989</v>
      </c>
      <c r="D2933" s="187" t="str">
        <f>+VLOOKUP(MID(C2933,1,2),[11]!Ferr_Cond,2,0)&amp;" Conductor "&amp;VLOOKUP(RIGHT(C2933,2),[11]GENERALES!$H$43:$I$49,2,0)&amp;" "&amp;MID(C2933,5,3)&amp;" mm2"</f>
        <v>Manguito de Reparación Conductor AAAC 600 mm2</v>
      </c>
      <c r="E2933" s="139" t="s">
        <v>5072</v>
      </c>
      <c r="F2933" s="141">
        <v>0</v>
      </c>
      <c r="G2933" s="171">
        <f>VLOOKUP(C2933,'[10]Peso Conductores'!B$1:E$65536,4,0)</f>
        <v>48.657952631457917</v>
      </c>
      <c r="H2933" s="172"/>
      <c r="I2933" s="144"/>
      <c r="J2933" s="111">
        <f>VLOOKUP(C2933,'[10]Peso Conductores'!B$1:G$65536,3,0)</f>
        <v>1.43</v>
      </c>
      <c r="M2933" s="118"/>
      <c r="N2933" s="118"/>
      <c r="O2933" s="118"/>
      <c r="P2933" s="118"/>
      <c r="Q2933" s="118"/>
      <c r="R2933" s="118"/>
    </row>
    <row r="2934" spans="1:18" x14ac:dyDescent="0.2">
      <c r="A2934" s="114"/>
      <c r="B2934" s="112">
        <f t="shared" si="62"/>
        <v>37</v>
      </c>
      <c r="C2934" s="115" t="s">
        <v>7990</v>
      </c>
      <c r="D2934" s="187" t="str">
        <f>+VLOOKUP(MID(C2934,1,2),[11]!Ferr_Cond,2,0)&amp;" Conductor "&amp;VLOOKUP(RIGHT(C2934,2),[11]GENERALES!$H$43:$I$49,2,0)&amp;" "&amp;MID(C2934,5,3)&amp;" mm2"</f>
        <v>Manguito de Reparación Conductor ACSR 592 mm2</v>
      </c>
      <c r="E2934" s="139" t="s">
        <v>5072</v>
      </c>
      <c r="F2934" s="141">
        <v>0</v>
      </c>
      <c r="G2934" s="171">
        <f>VLOOKUP(C2934,'[10]Peso Conductores'!B$1:E$65536,4,0)</f>
        <v>48.657952631457917</v>
      </c>
      <c r="H2934" s="172"/>
      <c r="I2934" s="144"/>
      <c r="J2934" s="111">
        <f>VLOOKUP(C2934,'[10]Peso Conductores'!B$1:G$65536,3,0)</f>
        <v>1.43</v>
      </c>
      <c r="M2934" s="118"/>
      <c r="N2934" s="118"/>
      <c r="O2934" s="118"/>
      <c r="P2934" s="118"/>
      <c r="Q2934" s="118"/>
      <c r="R2934" s="118"/>
    </row>
    <row r="2935" spans="1:18" x14ac:dyDescent="0.2">
      <c r="A2935" s="114"/>
      <c r="B2935" s="112">
        <f t="shared" si="62"/>
        <v>38</v>
      </c>
      <c r="C2935" s="115" t="s">
        <v>7991</v>
      </c>
      <c r="D2935" s="187" t="str">
        <f>+VLOOKUP(MID(C2935,1,2),[11]!Ferr_Cond,2,0)&amp;" Conductor "&amp;VLOOKUP(RIGHT(C2935,2),[11]GENERALES!$H$43:$I$49,2,0)&amp;" "&amp;MID(C2935,5,3)&amp;" mm2"</f>
        <v>Manguito de Reparación Conductor ACAR 500 mm2</v>
      </c>
      <c r="E2935" s="139" t="s">
        <v>5072</v>
      </c>
      <c r="F2935" s="141">
        <v>0</v>
      </c>
      <c r="G2935" s="171">
        <f>VLOOKUP(C2935,'[10]Peso Conductores'!B$1:E$65536,4,0)</f>
        <v>39.470786749993835</v>
      </c>
      <c r="H2935" s="172"/>
      <c r="I2935" s="144"/>
      <c r="J2935" s="111">
        <f>VLOOKUP(C2935,'[10]Peso Conductores'!B$1:G$65536,3,0)</f>
        <v>1.1599999999999999</v>
      </c>
      <c r="M2935" s="118"/>
      <c r="N2935" s="118"/>
      <c r="O2935" s="118"/>
      <c r="P2935" s="118"/>
      <c r="Q2935" s="118"/>
      <c r="R2935" s="118"/>
    </row>
    <row r="2936" spans="1:18" x14ac:dyDescent="0.2">
      <c r="A2936" s="114"/>
      <c r="B2936" s="112">
        <f t="shared" si="62"/>
        <v>39</v>
      </c>
      <c r="C2936" s="115" t="s">
        <v>7992</v>
      </c>
      <c r="D2936" s="187" t="str">
        <f>+VLOOKUP(MID(C2936,1,2),[11]!Ferr_Cond,2,0)&amp;" Conductor "&amp;VLOOKUP(RIGHT(C2936,2),[11]GENERALES!$H$43:$I$49,2,0)&amp;" "&amp;MID(C2936,5,3)&amp;" mm2"</f>
        <v>Manguito de Reparación Conductor AAAC 500 mm2</v>
      </c>
      <c r="E2936" s="139" t="s">
        <v>5072</v>
      </c>
      <c r="F2936" s="141">
        <v>0</v>
      </c>
      <c r="G2936" s="171">
        <f>VLOOKUP(C2936,'[10]Peso Conductores'!B$1:E$65536,4,0)</f>
        <v>39.470786749993835</v>
      </c>
      <c r="H2936" s="172"/>
      <c r="I2936" s="144"/>
      <c r="J2936" s="111">
        <f>VLOOKUP(C2936,'[10]Peso Conductores'!B$1:G$65536,3,0)</f>
        <v>1.1599999999999999</v>
      </c>
      <c r="M2936" s="118"/>
      <c r="N2936" s="118"/>
      <c r="O2936" s="118"/>
      <c r="P2936" s="118"/>
      <c r="Q2936" s="118"/>
      <c r="R2936" s="118"/>
    </row>
    <row r="2937" spans="1:18" x14ac:dyDescent="0.2">
      <c r="A2937" s="114"/>
      <c r="B2937" s="112">
        <f t="shared" si="62"/>
        <v>40</v>
      </c>
      <c r="C2937" s="115" t="s">
        <v>7993</v>
      </c>
      <c r="D2937" s="187" t="str">
        <f>+VLOOKUP(MID(C2937,1,2),[11]!Ferr_Cond,2,0)&amp;" Conductor "&amp;VLOOKUP(RIGHT(C2937,2),[11]GENERALES!$H$43:$I$49,2,0)&amp;" "&amp;MID(C2937,5,3)&amp;" mm2"</f>
        <v>Manguito de Reparación Conductor ACCR 500 mm2</v>
      </c>
      <c r="E2937" s="139" t="s">
        <v>5072</v>
      </c>
      <c r="F2937" s="141">
        <v>0</v>
      </c>
      <c r="G2937" s="171">
        <f>VLOOKUP(C2937,'[10]Peso Conductores'!B$1:E$65536,4,0)</f>
        <v>142</v>
      </c>
      <c r="H2937" s="172"/>
      <c r="I2937" s="144"/>
      <c r="J2937" s="111">
        <f>VLOOKUP(C2937,'[10]Peso Conductores'!B$1:G$65536,3,0)</f>
        <v>1.2</v>
      </c>
      <c r="M2937" s="118"/>
      <c r="N2937" s="118"/>
      <c r="O2937" s="118"/>
      <c r="P2937" s="118"/>
      <c r="Q2937" s="118"/>
      <c r="R2937" s="118"/>
    </row>
    <row r="2938" spans="1:18" x14ac:dyDescent="0.2">
      <c r="A2938" s="114"/>
      <c r="B2938" s="112">
        <f t="shared" si="62"/>
        <v>41</v>
      </c>
      <c r="C2938" s="115" t="s">
        <v>7994</v>
      </c>
      <c r="D2938" s="187" t="str">
        <f>+VLOOKUP(MID(C2938,1,2),[11]!Ferr_Cond,2,0)&amp;" Conductor "&amp;VLOOKUP(RIGHT(C2938,2),[11]GENERALES!$H$43:$I$49,2,0)&amp;" "&amp;MID(C2938,5,3)&amp;" mm2"</f>
        <v>Manguito de Reparación Conductor ACAR 430 mm2</v>
      </c>
      <c r="E2938" s="139" t="s">
        <v>5072</v>
      </c>
      <c r="F2938" s="141">
        <v>0</v>
      </c>
      <c r="G2938" s="171">
        <f>VLOOKUP(C2938,'[10]Peso Conductores'!B$1:E$65536,4,0)</f>
        <v>39.470786749993835</v>
      </c>
      <c r="H2938" s="172"/>
      <c r="I2938" s="144"/>
      <c r="J2938" s="111">
        <f>VLOOKUP(C2938,'[10]Peso Conductores'!B$1:G$65536,3,0)</f>
        <v>1.1599999999999999</v>
      </c>
      <c r="M2938" s="118"/>
      <c r="N2938" s="118"/>
      <c r="O2938" s="118"/>
      <c r="P2938" s="118"/>
      <c r="Q2938" s="118"/>
      <c r="R2938" s="118"/>
    </row>
    <row r="2939" spans="1:18" x14ac:dyDescent="0.2">
      <c r="A2939" s="114"/>
      <c r="B2939" s="112">
        <f t="shared" si="62"/>
        <v>42</v>
      </c>
      <c r="C2939" s="115" t="s">
        <v>7995</v>
      </c>
      <c r="D2939" s="187" t="str">
        <f>+VLOOKUP(MID(C2939,1,2),[11]!Ferr_Cond,2,0)&amp;" Conductor "&amp;VLOOKUP(RIGHT(C2939,2),[11]GENERALES!$H$43:$I$49,2,0)&amp;" "&amp;MID(C2939,5,3)&amp;" mm2"</f>
        <v>Manguito de Reparación Conductor ACAR 400 mm2</v>
      </c>
      <c r="E2939" s="139" t="s">
        <v>5072</v>
      </c>
      <c r="F2939" s="141">
        <v>0</v>
      </c>
      <c r="G2939" s="171">
        <f>VLOOKUP(C2939,'[10]Peso Conductores'!B$1:E$65536,4,0)</f>
        <v>30.283620868529756</v>
      </c>
      <c r="H2939" s="172"/>
      <c r="I2939" s="144"/>
      <c r="J2939" s="111">
        <f>VLOOKUP(C2939,'[10]Peso Conductores'!B$1:G$65536,3,0)</f>
        <v>0.89</v>
      </c>
      <c r="M2939" s="118"/>
      <c r="N2939" s="118"/>
      <c r="O2939" s="118"/>
      <c r="P2939" s="118"/>
      <c r="Q2939" s="118"/>
      <c r="R2939" s="118"/>
    </row>
    <row r="2940" spans="1:18" x14ac:dyDescent="0.2">
      <c r="A2940" s="114"/>
      <c r="B2940" s="112">
        <f t="shared" si="62"/>
        <v>43</v>
      </c>
      <c r="C2940" s="115" t="s">
        <v>7996</v>
      </c>
      <c r="D2940" s="187" t="str">
        <f>+VLOOKUP(MID(C2940,1,2),[11]!Ferr_Cond,2,0)&amp;" Conductor "&amp;VLOOKUP(RIGHT(C2940,2),[11]GENERALES!$H$43:$I$49,2,0)&amp;" "&amp;MID(C2940,5,3)&amp;" mm2"</f>
        <v>Manguito de Reparación Conductor ACSR 400 mm2</v>
      </c>
      <c r="E2940" s="139" t="s">
        <v>5072</v>
      </c>
      <c r="F2940" s="141">
        <v>0</v>
      </c>
      <c r="G2940" s="171">
        <f>VLOOKUP(C2940,'[10]Peso Conductores'!B$1:E$65536,4,0)</f>
        <v>30.283620868529756</v>
      </c>
      <c r="H2940" s="172"/>
      <c r="I2940" s="144"/>
      <c r="J2940" s="111">
        <f>VLOOKUP(C2940,'[10]Peso Conductores'!B$1:G$65536,3,0)</f>
        <v>0.89</v>
      </c>
      <c r="M2940" s="118"/>
      <c r="N2940" s="118"/>
      <c r="O2940" s="118"/>
      <c r="P2940" s="118"/>
      <c r="Q2940" s="118"/>
      <c r="R2940" s="118"/>
    </row>
    <row r="2941" spans="1:18" x14ac:dyDescent="0.2">
      <c r="A2941" s="114"/>
      <c r="B2941" s="112">
        <f t="shared" si="62"/>
        <v>44</v>
      </c>
      <c r="C2941" s="115" t="s">
        <v>7997</v>
      </c>
      <c r="D2941" s="187" t="str">
        <f>+VLOOKUP(MID(C2941,1,2),[11]!Ferr_Cond,2,0)&amp;" Conductor "&amp;VLOOKUP(RIGHT(C2941,2),[11]GENERALES!$H$43:$I$49,2,0)&amp;" "&amp;MID(C2941,5,3)&amp;" mm2"</f>
        <v>Manguito de Reparación Conductor AAAC 400 mm2</v>
      </c>
      <c r="E2941" s="139" t="s">
        <v>5072</v>
      </c>
      <c r="F2941" s="141">
        <v>0</v>
      </c>
      <c r="G2941" s="171">
        <f>VLOOKUP(C2941,'[10]Peso Conductores'!B$1:E$65536,4,0)</f>
        <v>30.283620868529756</v>
      </c>
      <c r="H2941" s="172"/>
      <c r="I2941" s="144"/>
      <c r="J2941" s="111">
        <f>VLOOKUP(C2941,'[10]Peso Conductores'!B$1:G$65536,3,0)</f>
        <v>0.89</v>
      </c>
      <c r="M2941" s="118"/>
      <c r="N2941" s="118"/>
      <c r="O2941" s="118"/>
      <c r="P2941" s="118"/>
      <c r="Q2941" s="118"/>
      <c r="R2941" s="118"/>
    </row>
    <row r="2942" spans="1:18" x14ac:dyDescent="0.2">
      <c r="A2942" s="114"/>
      <c r="B2942" s="112">
        <f t="shared" si="62"/>
        <v>45</v>
      </c>
      <c r="C2942" s="115" t="s">
        <v>7998</v>
      </c>
      <c r="D2942" s="187" t="str">
        <f>+VLOOKUP(MID(C2942,1,2),[11]!Ferr_Cond,2,0)&amp;" Conductor "&amp;VLOOKUP(RIGHT(C2942,2),[11]GENERALES!$H$43:$I$49,2,0)&amp;" "&amp;MID(C2942,5,3)&amp;" mm2"</f>
        <v>Manguito de Reparación Conductor ACAR 380 mm2</v>
      </c>
      <c r="E2942" s="139" t="s">
        <v>5072</v>
      </c>
      <c r="F2942" s="141">
        <v>0</v>
      </c>
      <c r="G2942" s="171">
        <f>VLOOKUP(C2942,'[10]Peso Conductores'!B$1:E$65536,4,0)</f>
        <v>30.283620868529756</v>
      </c>
      <c r="H2942" s="172"/>
      <c r="I2942" s="144"/>
      <c r="J2942" s="111">
        <f>VLOOKUP(C2942,'[10]Peso Conductores'!B$1:G$65536,3,0)</f>
        <v>0.89</v>
      </c>
      <c r="M2942" s="118"/>
      <c r="N2942" s="118"/>
      <c r="O2942" s="118"/>
      <c r="P2942" s="118"/>
      <c r="Q2942" s="118"/>
      <c r="R2942" s="118"/>
    </row>
    <row r="2943" spans="1:18" x14ac:dyDescent="0.2">
      <c r="A2943" s="114"/>
      <c r="B2943" s="112">
        <f t="shared" si="62"/>
        <v>46</v>
      </c>
      <c r="C2943" s="115" t="s">
        <v>7999</v>
      </c>
      <c r="D2943" s="187" t="str">
        <f>+VLOOKUP(MID(C2943,1,2),[11]!Ferr_Cond,2,0)&amp;" Conductor "&amp;VLOOKUP(RIGHT(C2943,2),[11]GENERALES!$H$43:$I$49,2,0)&amp;" "&amp;MID(C2943,5,3)&amp;" mm2"</f>
        <v>Manguito de Reparación Conductor ACAR 350 mm2</v>
      </c>
      <c r="E2943" s="139" t="s">
        <v>5072</v>
      </c>
      <c r="F2943" s="141">
        <v>0</v>
      </c>
      <c r="G2943" s="171">
        <f>VLOOKUP(C2943,'[10]Peso Conductores'!B$1:E$65536,4,0)</f>
        <v>30.283620868529756</v>
      </c>
      <c r="H2943" s="172"/>
      <c r="I2943" s="144"/>
      <c r="J2943" s="111">
        <f>VLOOKUP(C2943,'[10]Peso Conductores'!B$1:G$65536,3,0)</f>
        <v>0.89</v>
      </c>
      <c r="M2943" s="118"/>
      <c r="N2943" s="118"/>
      <c r="O2943" s="118"/>
      <c r="P2943" s="118"/>
      <c r="Q2943" s="118"/>
      <c r="R2943" s="118"/>
    </row>
    <row r="2944" spans="1:18" x14ac:dyDescent="0.2">
      <c r="A2944" s="114"/>
      <c r="B2944" s="112">
        <f t="shared" si="62"/>
        <v>47</v>
      </c>
      <c r="C2944" s="115" t="s">
        <v>8000</v>
      </c>
      <c r="D2944" s="187" t="str">
        <f>+VLOOKUP(MID(C2944,1,2),[11]!Ferr_Cond,2,0)&amp;" Conductor "&amp;VLOOKUP(RIGHT(C2944,2),[11]GENERALES!$H$43:$I$49,2,0)&amp;" "&amp;MID(C2944,5,3)&amp;" mm2"</f>
        <v>Manguito de Reparación Conductor ACSR 315 mm2</v>
      </c>
      <c r="E2944" s="139" t="s">
        <v>5072</v>
      </c>
      <c r="F2944" s="141">
        <v>0</v>
      </c>
      <c r="G2944" s="171">
        <f>VLOOKUP(C2944,'[10]Peso Conductores'!B$1:E$65536,4,0)</f>
        <v>30.283620868529756</v>
      </c>
      <c r="H2944" s="172"/>
      <c r="I2944" s="144"/>
      <c r="J2944" s="111">
        <f>VLOOKUP(C2944,'[10]Peso Conductores'!B$1:G$65536,3,0)</f>
        <v>0.89</v>
      </c>
      <c r="M2944" s="118"/>
      <c r="N2944" s="118"/>
      <c r="O2944" s="118"/>
      <c r="P2944" s="118"/>
      <c r="Q2944" s="118"/>
      <c r="R2944" s="118"/>
    </row>
    <row r="2945" spans="1:18" x14ac:dyDescent="0.2">
      <c r="A2945" s="114"/>
      <c r="B2945" s="112">
        <f t="shared" si="62"/>
        <v>48</v>
      </c>
      <c r="C2945" s="115" t="s">
        <v>8001</v>
      </c>
      <c r="D2945" s="187" t="str">
        <f>+VLOOKUP(MID(C2945,1,2),[11]!Ferr_Cond,2,0)&amp;" Conductor "&amp;VLOOKUP(RIGHT(C2945,2),[11]GENERALES!$H$43:$I$49,2,0)&amp;" "&amp;MID(C2945,5,3)&amp;" mm2"</f>
        <v>Manguito de Reparación Conductor ACAR 300 mm2</v>
      </c>
      <c r="E2945" s="139" t="s">
        <v>5072</v>
      </c>
      <c r="F2945" s="141">
        <v>0</v>
      </c>
      <c r="G2945" s="171">
        <f>VLOOKUP(C2945,'[10]Peso Conductores'!B$1:E$65536,4,0)</f>
        <v>21.09645498706567</v>
      </c>
      <c r="H2945" s="172"/>
      <c r="I2945" s="144"/>
      <c r="J2945" s="111">
        <f>VLOOKUP(C2945,'[10]Peso Conductores'!B$1:G$65536,3,0)</f>
        <v>0.62</v>
      </c>
      <c r="M2945" s="118"/>
      <c r="N2945" s="118"/>
      <c r="O2945" s="118"/>
      <c r="P2945" s="118"/>
      <c r="Q2945" s="118"/>
      <c r="R2945" s="118"/>
    </row>
    <row r="2946" spans="1:18" x14ac:dyDescent="0.2">
      <c r="A2946" s="114"/>
      <c r="B2946" s="112">
        <f t="shared" si="62"/>
        <v>49</v>
      </c>
      <c r="C2946" s="115" t="s">
        <v>8002</v>
      </c>
      <c r="D2946" s="187" t="str">
        <f>+VLOOKUP(MID(C2946,1,2),[11]!Ferr_Cond,2,0)&amp;" Conductor "&amp;VLOOKUP(RIGHT(C2946,2),[11]GENERALES!$H$43:$I$49,2,0)&amp;" "&amp;MID(C2946,5,3)&amp;" mm2"</f>
        <v>Manguito de Reparación Conductor AAAC 300 mm2</v>
      </c>
      <c r="E2946" s="139" t="s">
        <v>5072</v>
      </c>
      <c r="F2946" s="141">
        <v>0</v>
      </c>
      <c r="G2946" s="171">
        <f>VLOOKUP(C2946,'[10]Peso Conductores'!B$1:E$65536,4,0)</f>
        <v>21.09645498706567</v>
      </c>
      <c r="H2946" s="172"/>
      <c r="I2946" s="144"/>
      <c r="J2946" s="111">
        <f>VLOOKUP(C2946,'[10]Peso Conductores'!B$1:G$65536,3,0)</f>
        <v>0.62</v>
      </c>
      <c r="M2946" s="118"/>
      <c r="N2946" s="118"/>
      <c r="O2946" s="118"/>
      <c r="P2946" s="118"/>
      <c r="Q2946" s="118"/>
      <c r="R2946" s="118"/>
    </row>
    <row r="2947" spans="1:18" x14ac:dyDescent="0.2">
      <c r="A2947" s="114"/>
      <c r="B2947" s="112">
        <f t="shared" si="62"/>
        <v>50</v>
      </c>
      <c r="C2947" s="115" t="s">
        <v>8003</v>
      </c>
      <c r="D2947" s="187" t="str">
        <f>+VLOOKUP(MID(C2947,1,2),[11]!Ferr_Cond,2,0)&amp;" Conductor "&amp;VLOOKUP(RIGHT(C2947,2),[11]GENERALES!$H$43:$I$49,2,0)&amp;" "&amp;MID(C2947,5,3)&amp;" mm2"</f>
        <v>Manguito de Reparación Conductor ACAR 280 mm2</v>
      </c>
      <c r="E2947" s="139" t="s">
        <v>5072</v>
      </c>
      <c r="F2947" s="141">
        <v>0</v>
      </c>
      <c r="G2947" s="171">
        <f>VLOOKUP(C2947,'[10]Peso Conductores'!B$1:E$65536,4,0)</f>
        <v>21.09645498706567</v>
      </c>
      <c r="H2947" s="172"/>
      <c r="I2947" s="144"/>
      <c r="J2947" s="111">
        <f>VLOOKUP(C2947,'[10]Peso Conductores'!B$1:G$65536,3,0)</f>
        <v>0.62</v>
      </c>
      <c r="M2947" s="118"/>
      <c r="N2947" s="118"/>
      <c r="O2947" s="118"/>
      <c r="P2947" s="118"/>
      <c r="Q2947" s="118"/>
      <c r="R2947" s="118"/>
    </row>
    <row r="2948" spans="1:18" x14ac:dyDescent="0.2">
      <c r="A2948" s="114"/>
      <c r="B2948" s="112">
        <f t="shared" si="62"/>
        <v>51</v>
      </c>
      <c r="C2948" s="115" t="s">
        <v>8004</v>
      </c>
      <c r="D2948" s="187" t="str">
        <f>+VLOOKUP(MID(C2948,1,2),[11]!Ferr_Cond,2,0)&amp;" Conductor "&amp;VLOOKUP(RIGHT(C2948,2),[11]GENERALES!$H$43:$I$49,2,0)&amp;" "&amp;MID(C2948,5,3)&amp;" mm2"</f>
        <v>Manguito de Reparación Conductor ACSR 250 mm2</v>
      </c>
      <c r="E2948" s="139" t="s">
        <v>5072</v>
      </c>
      <c r="F2948" s="141">
        <v>0</v>
      </c>
      <c r="G2948" s="171">
        <f>VLOOKUP(C2948,'[10]Peso Conductores'!B$1:E$65536,4,0)</f>
        <v>21.09645498706567</v>
      </c>
      <c r="H2948" s="172"/>
      <c r="I2948" s="144"/>
      <c r="J2948" s="111">
        <f>VLOOKUP(C2948,'[10]Peso Conductores'!B$1:G$65536,3,0)</f>
        <v>0.62</v>
      </c>
      <c r="M2948" s="118"/>
      <c r="N2948" s="118"/>
      <c r="O2948" s="118"/>
      <c r="P2948" s="118"/>
      <c r="Q2948" s="118"/>
      <c r="R2948" s="118"/>
    </row>
    <row r="2949" spans="1:18" x14ac:dyDescent="0.2">
      <c r="A2949" s="114"/>
      <c r="B2949" s="112">
        <f t="shared" si="62"/>
        <v>52</v>
      </c>
      <c r="C2949" s="115" t="s">
        <v>8005</v>
      </c>
      <c r="D2949" s="187" t="str">
        <f>+VLOOKUP(MID(C2949,1,2),[11]!Ferr_Cond,2,0)&amp;" Conductor "&amp;VLOOKUP(RIGHT(C2949,2),[11]GENERALES!$H$43:$I$49,2,0)&amp;" "&amp;MID(C2949,5,3)&amp;" mm2"</f>
        <v>Manguito de Reparación Conductor AAACE 242 mm2</v>
      </c>
      <c r="E2949" s="139" t="s">
        <v>5072</v>
      </c>
      <c r="F2949" s="141">
        <v>0</v>
      </c>
      <c r="G2949" s="171">
        <f>VLOOKUP(C2949,'[10]Peso Conductores'!B$1:E$65536,4,0)</f>
        <v>21.09645498706567</v>
      </c>
      <c r="H2949" s="172"/>
      <c r="I2949" s="144"/>
      <c r="J2949" s="111">
        <f>VLOOKUP(C2949,'[10]Peso Conductores'!B$1:G$65536,3,0)</f>
        <v>0.62</v>
      </c>
      <c r="M2949" s="118"/>
      <c r="N2949" s="118"/>
      <c r="O2949" s="118"/>
      <c r="P2949" s="118"/>
      <c r="Q2949" s="118"/>
      <c r="R2949" s="118"/>
    </row>
    <row r="2950" spans="1:18" x14ac:dyDescent="0.2">
      <c r="A2950" s="114"/>
      <c r="B2950" s="112">
        <f t="shared" si="62"/>
        <v>53</v>
      </c>
      <c r="C2950" s="115" t="s">
        <v>8006</v>
      </c>
      <c r="D2950" s="187" t="str">
        <f>+VLOOKUP(MID(C2950,1,2),[11]!Ferr_Cond,2,0)&amp;" Conductor "&amp;VLOOKUP(RIGHT(C2950,2),[11]GENERALES!$H$43:$I$49,2,0)&amp;" "&amp;MID(C2950,5,3)&amp;" mm2"</f>
        <v>Manguito de Reparación Conductor ACAR 240 mm2</v>
      </c>
      <c r="E2950" s="139" t="s">
        <v>5072</v>
      </c>
      <c r="F2950" s="141">
        <v>0</v>
      </c>
      <c r="G2950" s="171">
        <f>VLOOKUP(C2950,'[10]Peso Conductores'!B$1:E$65536,4,0)</f>
        <v>17.013270150859412</v>
      </c>
      <c r="H2950" s="172"/>
      <c r="I2950" s="144"/>
      <c r="J2950" s="111">
        <f>VLOOKUP(C2950,'[10]Peso Conductores'!B$1:G$65536,3,0)</f>
        <v>0.5</v>
      </c>
      <c r="M2950" s="118"/>
      <c r="N2950" s="118"/>
      <c r="O2950" s="118"/>
      <c r="P2950" s="118"/>
      <c r="Q2950" s="118"/>
      <c r="R2950" s="118"/>
    </row>
    <row r="2951" spans="1:18" x14ac:dyDescent="0.2">
      <c r="A2951" s="114"/>
      <c r="B2951" s="112">
        <f t="shared" si="62"/>
        <v>54</v>
      </c>
      <c r="C2951" s="115" t="s">
        <v>8007</v>
      </c>
      <c r="D2951" s="187" t="str">
        <f>+VLOOKUP(MID(C2951,1,2),[11]!Ferr_Cond,2,0)&amp;" Conductor "&amp;VLOOKUP(RIGHT(C2951,2),[11]GENERALES!$H$43:$I$49,2,0)&amp;" "&amp;MID(C2951,5,3)&amp;" mm2"</f>
        <v>Manguito de Reparación Conductor AAAC 240 mm2</v>
      </c>
      <c r="E2951" s="139" t="s">
        <v>5072</v>
      </c>
      <c r="F2951" s="141">
        <v>0</v>
      </c>
      <c r="G2951" s="171">
        <f>VLOOKUP(C2951,'[10]Peso Conductores'!B$1:E$65536,4,0)</f>
        <v>17.013270150859412</v>
      </c>
      <c r="H2951" s="172"/>
      <c r="I2951" s="144"/>
      <c r="J2951" s="111">
        <f>VLOOKUP(C2951,'[10]Peso Conductores'!B$1:G$65536,3,0)</f>
        <v>0.5</v>
      </c>
      <c r="M2951" s="118"/>
      <c r="N2951" s="118"/>
      <c r="O2951" s="118"/>
      <c r="P2951" s="118"/>
      <c r="Q2951" s="118"/>
      <c r="R2951" s="118"/>
    </row>
    <row r="2952" spans="1:18" x14ac:dyDescent="0.2">
      <c r="A2952" s="114"/>
      <c r="B2952" s="112">
        <f t="shared" si="62"/>
        <v>55</v>
      </c>
      <c r="C2952" s="115" t="s">
        <v>8008</v>
      </c>
      <c r="D2952" s="187" t="str">
        <f>+VLOOKUP(MID(C2952,1,2),[11]!Ferr_Cond,2,0)&amp;" Conductor "&amp;VLOOKUP(RIGHT(C2952,2),[11]GENERALES!$H$43:$I$49,2,0)&amp;" "&amp;MID(C2952,5,3)&amp;" mm2"</f>
        <v>Manguito de Reparación Conductor AAAC 185 mm2</v>
      </c>
      <c r="E2952" s="139" t="s">
        <v>5072</v>
      </c>
      <c r="F2952" s="141">
        <v>0</v>
      </c>
      <c r="G2952" s="171">
        <f>VLOOKUP(C2952,'[10]Peso Conductores'!B$1:E$65536,4,0)</f>
        <v>7.6559715678867359</v>
      </c>
      <c r="H2952" s="172"/>
      <c r="I2952" s="144"/>
      <c r="J2952" s="111">
        <f>VLOOKUP(C2952,'[10]Peso Conductores'!B$1:G$65536,3,0)</f>
        <v>0.22500000000000001</v>
      </c>
      <c r="M2952" s="118"/>
      <c r="N2952" s="118"/>
      <c r="O2952" s="118"/>
      <c r="P2952" s="118"/>
      <c r="Q2952" s="118"/>
      <c r="R2952" s="118"/>
    </row>
    <row r="2953" spans="1:18" x14ac:dyDescent="0.2">
      <c r="A2953" s="114"/>
      <c r="B2953" s="112">
        <f t="shared" si="62"/>
        <v>56</v>
      </c>
      <c r="C2953" s="115" t="s">
        <v>8009</v>
      </c>
      <c r="D2953" s="187" t="str">
        <f>+VLOOKUP(MID(C2953,1,2),[11]!Ferr_Cond,2,0)&amp;" Conductor "&amp;VLOOKUP(RIGHT(C2953,2),[11]GENERALES!$H$43:$I$49,2,0)&amp;" "&amp;MID(C2953,5,3)&amp;" mm2"</f>
        <v>Manguito de Reparación Conductor ACCR 150 mm2</v>
      </c>
      <c r="E2953" s="139" t="s">
        <v>5072</v>
      </c>
      <c r="F2953" s="141">
        <v>0</v>
      </c>
      <c r="G2953" s="171">
        <f>VLOOKUP(C2953,'[10]Peso Conductores'!B$1:E$65536,4,0)</f>
        <v>15</v>
      </c>
      <c r="H2953" s="172"/>
      <c r="I2953" s="144"/>
      <c r="J2953" s="111">
        <f>VLOOKUP(C2953,'[10]Peso Conductores'!B$1:G$65536,3,0)</f>
        <v>0.3</v>
      </c>
      <c r="M2953" s="118"/>
      <c r="N2953" s="118"/>
      <c r="O2953" s="118"/>
      <c r="P2953" s="118"/>
      <c r="Q2953" s="118"/>
      <c r="R2953" s="118"/>
    </row>
    <row r="2954" spans="1:18" x14ac:dyDescent="0.2">
      <c r="A2954" s="114"/>
      <c r="B2954" s="112">
        <f t="shared" si="62"/>
        <v>57</v>
      </c>
      <c r="C2954" s="115" t="s">
        <v>8010</v>
      </c>
      <c r="D2954" s="187" t="str">
        <f>+VLOOKUP(MID(C2954,1,2),[11]!Ferr_Cond,2,0)&amp;" Conductor "&amp;VLOOKUP(RIGHT(C2954,2),[11]GENERALES!$H$43:$I$49,2,0)&amp;" "&amp;MID(C2954,5,3)&amp;" mm2"</f>
        <v>Manguito de Reparación Conductor AAACE 177 mm2</v>
      </c>
      <c r="E2954" s="139" t="s">
        <v>5072</v>
      </c>
      <c r="F2954" s="141">
        <v>0</v>
      </c>
      <c r="G2954" s="171">
        <f>VLOOKUP(C2954,'[10]Peso Conductores'!B$1:E$65536,4,0)</f>
        <v>7.6559715678867359</v>
      </c>
      <c r="H2954" s="172"/>
      <c r="I2954" s="144"/>
      <c r="J2954" s="111">
        <f>VLOOKUP(C2954,'[10]Peso Conductores'!B$1:G$65536,3,0)</f>
        <v>0.22500000000000001</v>
      </c>
      <c r="M2954" s="118"/>
      <c r="N2954" s="118"/>
      <c r="O2954" s="118"/>
      <c r="P2954" s="118"/>
      <c r="Q2954" s="118"/>
      <c r="R2954" s="118"/>
    </row>
    <row r="2955" spans="1:18" x14ac:dyDescent="0.2">
      <c r="A2955" s="114"/>
      <c r="B2955" s="112">
        <f t="shared" si="62"/>
        <v>58</v>
      </c>
      <c r="C2955" s="115" t="s">
        <v>8011</v>
      </c>
      <c r="D2955" s="187" t="str">
        <f>+VLOOKUP(MID(C2955,1,2),[11]!Ferr_Cond,2,0)&amp;" Conductor "&amp;VLOOKUP(RIGHT(C2955,2),[11]GENERALES!$H$43:$I$49,2,0)&amp;" "&amp;MID(C2955,5,3)&amp;" mm2"</f>
        <v>Manguito de Reparación Conductor AAAC 150 mm2</v>
      </c>
      <c r="E2955" s="139" t="s">
        <v>5072</v>
      </c>
      <c r="F2955" s="141">
        <v>0</v>
      </c>
      <c r="G2955" s="171">
        <f>VLOOKUP(C2955,'[10]Peso Conductores'!B$1:E$65536,4,0)</f>
        <v>8.1663696724125181</v>
      </c>
      <c r="H2955" s="172"/>
      <c r="I2955" s="144"/>
      <c r="J2955" s="111">
        <f>VLOOKUP(C2955,'[10]Peso Conductores'!B$1:G$65536,3,0)</f>
        <v>0.24</v>
      </c>
      <c r="M2955" s="118"/>
      <c r="N2955" s="118"/>
      <c r="O2955" s="118"/>
      <c r="P2955" s="118"/>
      <c r="Q2955" s="118"/>
      <c r="R2955" s="118"/>
    </row>
    <row r="2956" spans="1:18" x14ac:dyDescent="0.2">
      <c r="A2956" s="114"/>
      <c r="B2956" s="112">
        <f t="shared" si="62"/>
        <v>59</v>
      </c>
      <c r="C2956" s="115" t="s">
        <v>8012</v>
      </c>
      <c r="D2956" s="187" t="str">
        <f>+VLOOKUP(MID(C2956,1,2),[11]!Ferr_Cond,2,0)&amp;" Conductor "&amp;VLOOKUP(RIGHT(C2956,2),[11]GENERALES!$H$43:$I$49,2,0)&amp;" "&amp;MID(C2956,5,3)&amp;" mm2"</f>
        <v>Manguito de Reparación Conductor AAAC 120 mm2</v>
      </c>
      <c r="E2956" s="139" t="s">
        <v>5072</v>
      </c>
      <c r="F2956" s="141">
        <v>0</v>
      </c>
      <c r="G2956" s="171">
        <f>VLOOKUP(C2956,'[10]Peso Conductores'!B$1:E$65536,4,0)</f>
        <v>5.3081402870681362</v>
      </c>
      <c r="H2956" s="172"/>
      <c r="I2956" s="144"/>
      <c r="J2956" s="111">
        <f>VLOOKUP(C2956,'[10]Peso Conductores'!B$1:G$65536,3,0)</f>
        <v>0.156</v>
      </c>
      <c r="M2956" s="118"/>
      <c r="N2956" s="118"/>
      <c r="O2956" s="118"/>
      <c r="P2956" s="118"/>
      <c r="Q2956" s="118"/>
      <c r="R2956" s="118"/>
    </row>
    <row r="2957" spans="1:18" x14ac:dyDescent="0.2">
      <c r="A2957" s="114"/>
      <c r="B2957" s="112">
        <f t="shared" si="62"/>
        <v>60</v>
      </c>
      <c r="C2957" s="115" t="s">
        <v>8013</v>
      </c>
      <c r="D2957" s="187" t="str">
        <f>+VLOOKUP(MID(C2957,1,2),[11]!Ferr_Cond,2,0)&amp;" Conductor "&amp;VLOOKUP(RIGHT(C2957,2),[11]GENERALES!$H$43:$I$49,2,0)&amp;" "&amp;MID(C2957,5,3)&amp;" mm2"</f>
        <v>Manguito de Reparación Conductor AAAC 095 mm2</v>
      </c>
      <c r="E2957" s="139" t="s">
        <v>5072</v>
      </c>
      <c r="F2957" s="141">
        <v>0</v>
      </c>
      <c r="G2957" s="171">
        <f>VLOOKUP(C2957,'[10]Peso Conductores'!B$1:E$65536,4,0)</f>
        <v>6.3969895767231391</v>
      </c>
      <c r="H2957" s="172"/>
      <c r="I2957" s="144"/>
      <c r="J2957" s="111">
        <f>VLOOKUP(C2957,'[10]Peso Conductores'!B$1:G$65536,3,0)</f>
        <v>0.188</v>
      </c>
      <c r="M2957" s="118"/>
      <c r="N2957" s="118"/>
      <c r="O2957" s="118"/>
      <c r="P2957" s="118"/>
      <c r="Q2957" s="118"/>
      <c r="R2957" s="118"/>
    </row>
    <row r="2958" spans="1:18" x14ac:dyDescent="0.2">
      <c r="A2958" s="114"/>
      <c r="B2958" s="112">
        <f t="shared" si="62"/>
        <v>61</v>
      </c>
      <c r="C2958" s="115" t="s">
        <v>8014</v>
      </c>
      <c r="D2958" s="187" t="str">
        <f>+VLOOKUP(MID(C2958,1,2),[11]!Ferr_Cond,2,0)&amp;" Conductor "&amp;VLOOKUP(RIGHT(C2958,2),[11]GENERALES!$H$43:$I$49,2,0)&amp;" "&amp;MID(C2958,5,3)&amp;" mm2"</f>
        <v>Manguito de Reparación Conductor ACSR 080 mm2</v>
      </c>
      <c r="E2958" s="139" t="s">
        <v>5072</v>
      </c>
      <c r="F2958" s="141">
        <v>0</v>
      </c>
      <c r="G2958" s="171">
        <f>VLOOKUP(C2958,'[10]Peso Conductores'!B$1:E$65536,4,0)</f>
        <v>4.5595564004303224</v>
      </c>
      <c r="H2958" s="172"/>
      <c r="I2958" s="144"/>
      <c r="J2958" s="111">
        <f>VLOOKUP(C2958,'[10]Peso Conductores'!B$1:G$65536,3,0)</f>
        <v>0.13400000000000001</v>
      </c>
      <c r="M2958" s="118"/>
      <c r="N2958" s="118"/>
      <c r="O2958" s="118"/>
      <c r="P2958" s="118"/>
      <c r="Q2958" s="118"/>
      <c r="R2958" s="118"/>
    </row>
    <row r="2959" spans="1:18" x14ac:dyDescent="0.2">
      <c r="A2959" s="114"/>
      <c r="B2959" s="112">
        <f t="shared" si="62"/>
        <v>62</v>
      </c>
      <c r="C2959" s="115" t="s">
        <v>8015</v>
      </c>
      <c r="D2959" s="187" t="str">
        <f>+VLOOKUP(MID(C2959,1,2),[11]!Ferr_Cond,2,0)&amp;" Conductor "&amp;VLOOKUP(RIGHT(C2959,2),[11]GENERALES!$H$43:$I$49,2,0)&amp;" "&amp;MID(C2959,5,3)&amp;" mm2"</f>
        <v>Manguito de Reparación Conductor AAAC 070 mm2</v>
      </c>
      <c r="E2959" s="139" t="s">
        <v>5072</v>
      </c>
      <c r="F2959" s="141">
        <v>0</v>
      </c>
      <c r="G2959" s="171">
        <f>VLOOKUP(C2959,'[10]Peso Conductores'!B$1:E$65536,4,0)</f>
        <v>4.5595564004303224</v>
      </c>
      <c r="H2959" s="172"/>
      <c r="I2959" s="188"/>
      <c r="J2959" s="111">
        <f>VLOOKUP(C2959,'[10]Peso Conductores'!B$1:G$65536,3,0)</f>
        <v>0.13400000000000001</v>
      </c>
      <c r="M2959" s="118"/>
      <c r="N2959" s="118"/>
      <c r="O2959" s="118"/>
      <c r="P2959" s="118"/>
      <c r="Q2959" s="118"/>
      <c r="R2959" s="118"/>
    </row>
    <row r="2960" spans="1:18" x14ac:dyDescent="0.2">
      <c r="A2960" s="114"/>
      <c r="B2960" s="112">
        <f t="shared" si="62"/>
        <v>63</v>
      </c>
      <c r="C2960" s="115" t="s">
        <v>8016</v>
      </c>
      <c r="D2960" s="187" t="str">
        <f>+VLOOKUP(MID(C2960,1,2),[11]!Ferr_Cond,2,0)&amp;" Conductor "&amp;VLOOKUP(RIGHT(C2960,2),[11]GENERALES!$H$43:$I$49,2,0)&amp;" "&amp;MID(C2960,5,3)&amp;" mm2"</f>
        <v>Manguito de Reparación Conductor AAAC 050 mm2</v>
      </c>
      <c r="E2960" s="139" t="s">
        <v>5072</v>
      </c>
      <c r="F2960" s="141">
        <v>0</v>
      </c>
      <c r="G2960" s="171">
        <f>VLOOKUP(C2960,'[10]Peso Conductores'!B$1:E$65536,4,0)</f>
        <v>4.7637156422406362</v>
      </c>
      <c r="H2960" s="172"/>
      <c r="I2960" s="188"/>
      <c r="J2960" s="111">
        <f>VLOOKUP(C2960,'[10]Peso Conductores'!B$1:G$65536,3,0)</f>
        <v>0.14000000000000001</v>
      </c>
      <c r="M2960" s="118"/>
      <c r="N2960" s="118"/>
      <c r="O2960" s="118"/>
      <c r="P2960" s="118"/>
      <c r="Q2960" s="118"/>
      <c r="R2960" s="118"/>
    </row>
    <row r="2961" spans="1:18" x14ac:dyDescent="0.2">
      <c r="A2961" s="114"/>
      <c r="B2961" s="112">
        <f t="shared" si="62"/>
        <v>64</v>
      </c>
      <c r="C2961" s="115" t="s">
        <v>8017</v>
      </c>
      <c r="D2961" s="187" t="str">
        <f>+VLOOKUP(MID(C2961,1,2),[11]!Ferr_Cond,2,0)&amp;" Conductor "&amp;VLOOKUP(RIGHT(C2961,2),[11]GENERALES!$H$43:$I$49,2,0)&amp;" "&amp;MID(C2961,5,3)&amp;" mm2"</f>
        <v>Manguito de Reparación Conductor AAAC 035 mm2</v>
      </c>
      <c r="E2961" s="139" t="s">
        <v>5072</v>
      </c>
      <c r="F2961" s="141">
        <v>0</v>
      </c>
      <c r="G2961" s="171">
        <f>VLOOKUP(C2961,'[10]Peso Conductores'!B$1:E$65536,4,0)</f>
        <v>2.4499109017237553</v>
      </c>
      <c r="H2961" s="172"/>
      <c r="I2961" s="144"/>
      <c r="J2961" s="111">
        <f>VLOOKUP(C2961,'[10]Peso Conductores'!B$1:G$65536,3,0)</f>
        <v>7.1999999999999995E-2</v>
      </c>
      <c r="M2961" s="118"/>
      <c r="N2961" s="118"/>
      <c r="O2961" s="118"/>
      <c r="P2961" s="118"/>
      <c r="Q2961" s="118"/>
      <c r="R2961" s="118"/>
    </row>
    <row r="2962" spans="1:18" x14ac:dyDescent="0.2">
      <c r="A2962" s="114"/>
      <c r="B2962" s="112">
        <f t="shared" si="62"/>
        <v>65</v>
      </c>
      <c r="C2962" s="115" t="s">
        <v>8018</v>
      </c>
      <c r="D2962" s="187" t="str">
        <f>+VLOOKUP(MID(C2962,1,2),[11]!Ferr_Cond,2,0)&amp;" Conductor "&amp;VLOOKUP(RIGHT(C2962,2),[11]GENERALES!$H$43:$I$49,2,0)&amp;" "&amp;MID(C2962,5,3)&amp;" mm2"</f>
        <v>Junta de empalme Conductor AAAC 700 mm2</v>
      </c>
      <c r="E2962" s="139" t="s">
        <v>5072</v>
      </c>
      <c r="F2962" s="141">
        <v>0</v>
      </c>
      <c r="G2962" s="171">
        <f>VLOOKUP(C2962,'[10]Peso Conductores'!B$1:E$65536,4,0)</f>
        <v>112.69902140869303</v>
      </c>
      <c r="H2962" s="172"/>
      <c r="I2962" s="144"/>
      <c r="J2962" s="111">
        <f>VLOOKUP(C2962,'[10]Peso Conductores'!B$1:G$65536,3,0)</f>
        <v>1.7</v>
      </c>
      <c r="M2962" s="118"/>
      <c r="N2962" s="118"/>
      <c r="O2962" s="118"/>
      <c r="P2962" s="118"/>
      <c r="Q2962" s="118"/>
      <c r="R2962" s="118"/>
    </row>
    <row r="2963" spans="1:18" x14ac:dyDescent="0.2">
      <c r="A2963" s="114"/>
      <c r="B2963" s="112">
        <f t="shared" si="62"/>
        <v>66</v>
      </c>
      <c r="C2963" s="115" t="s">
        <v>8019</v>
      </c>
      <c r="D2963" s="187" t="str">
        <f>+VLOOKUP(MID(C2963,1,2),[11]!Ferr_Cond,2,0)&amp;" Conductor "&amp;VLOOKUP(RIGHT(C2963,2),[11]GENERALES!$H$43:$I$49,2,0)&amp;" "&amp;MID(C2963,5,3)&amp;" mm2"</f>
        <v>Junta de empalme Conductor ACSR 726 mm2</v>
      </c>
      <c r="E2963" s="139" t="s">
        <v>5072</v>
      </c>
      <c r="F2963" s="141">
        <v>0</v>
      </c>
      <c r="G2963" s="171">
        <f>VLOOKUP(C2963,'[10]Peso Conductores'!B$1:E$65536,4,0)</f>
        <v>112.69902140869303</v>
      </c>
      <c r="H2963" s="172"/>
      <c r="I2963" s="144"/>
      <c r="J2963" s="111">
        <f>VLOOKUP(C2963,'[10]Peso Conductores'!B$1:G$65536,3,0)</f>
        <v>1.7</v>
      </c>
      <c r="M2963" s="118"/>
      <c r="N2963" s="118"/>
      <c r="O2963" s="118"/>
      <c r="P2963" s="118"/>
      <c r="Q2963" s="118"/>
      <c r="R2963" s="118"/>
    </row>
    <row r="2964" spans="1:18" x14ac:dyDescent="0.2">
      <c r="A2964" s="114"/>
      <c r="B2964" s="112">
        <f t="shared" si="62"/>
        <v>67</v>
      </c>
      <c r="C2964" s="115" t="s">
        <v>8020</v>
      </c>
      <c r="D2964" s="187" t="str">
        <f>+VLOOKUP(MID(C2964,1,2),[11]!Ferr_Cond,2,0)&amp;" Conductor "&amp;VLOOKUP(RIGHT(C2964,2),[11]GENERALES!$H$43:$I$49,2,0)&amp;" "&amp;MID(C2964,5,3)&amp;" mm2"</f>
        <v>Junta de empalme Conductor ACAR 600 mm2</v>
      </c>
      <c r="E2964" s="139" t="s">
        <v>5072</v>
      </c>
      <c r="F2964" s="141">
        <v>0</v>
      </c>
      <c r="G2964" s="171">
        <f>VLOOKUP(C2964,'[10]Peso Conductores'!B$1:E$65536,4,0)</f>
        <v>94.799765067312379</v>
      </c>
      <c r="H2964" s="172"/>
      <c r="I2964" s="144"/>
      <c r="J2964" s="111">
        <f>VLOOKUP(C2964,'[10]Peso Conductores'!B$1:G$65536,3,0)</f>
        <v>1.43</v>
      </c>
      <c r="M2964" s="118"/>
      <c r="N2964" s="118"/>
      <c r="O2964" s="118"/>
      <c r="P2964" s="118"/>
      <c r="Q2964" s="118"/>
      <c r="R2964" s="118"/>
    </row>
    <row r="2965" spans="1:18" x14ac:dyDescent="0.2">
      <c r="A2965" s="114"/>
      <c r="B2965" s="112">
        <f t="shared" ref="B2965:B3022" si="63">+B2964+1</f>
        <v>68</v>
      </c>
      <c r="C2965" s="115" t="s">
        <v>8021</v>
      </c>
      <c r="D2965" s="187" t="str">
        <f>+VLOOKUP(MID(C2965,1,2),[11]!Ferr_Cond,2,0)&amp;" Conductor "&amp;VLOOKUP(RIGHT(C2965,2),[11]GENERALES!$H$43:$I$49,2,0)&amp;" "&amp;MID(C2965,5,3)&amp;" mm2"</f>
        <v>Junta de empalme Conductor AAAC 600 mm2</v>
      </c>
      <c r="E2965" s="139" t="s">
        <v>5072</v>
      </c>
      <c r="F2965" s="141">
        <v>0</v>
      </c>
      <c r="G2965" s="171">
        <f>VLOOKUP(C2965,'[10]Peso Conductores'!B$1:E$65536,4,0)</f>
        <v>94.799765067312379</v>
      </c>
      <c r="H2965" s="172"/>
      <c r="I2965" s="144"/>
      <c r="J2965" s="111">
        <f>VLOOKUP(C2965,'[10]Peso Conductores'!B$1:G$65536,3,0)</f>
        <v>1.43</v>
      </c>
      <c r="M2965" s="118"/>
      <c r="N2965" s="118"/>
      <c r="O2965" s="118"/>
      <c r="P2965" s="118"/>
      <c r="Q2965" s="118"/>
      <c r="R2965" s="118"/>
    </row>
    <row r="2966" spans="1:18" x14ac:dyDescent="0.2">
      <c r="A2966" s="114"/>
      <c r="B2966" s="112">
        <f t="shared" si="63"/>
        <v>69</v>
      </c>
      <c r="C2966" s="115" t="s">
        <v>8022</v>
      </c>
      <c r="D2966" s="187" t="str">
        <f>+VLOOKUP(MID(C2966,1,2),[11]!Ferr_Cond,2,0)&amp;" Conductor "&amp;VLOOKUP(RIGHT(C2966,2),[11]GENERALES!$H$43:$I$49,2,0)&amp;" "&amp;MID(C2966,5,3)&amp;" mm2"</f>
        <v>Junta de empalme Conductor ACSR 592 mm2</v>
      </c>
      <c r="E2966" s="139" t="s">
        <v>5072</v>
      </c>
      <c r="F2966" s="141">
        <v>0</v>
      </c>
      <c r="G2966" s="171">
        <f>VLOOKUP(C2966,'[10]Peso Conductores'!B$1:E$65536,4,0)</f>
        <v>94.799765067312379</v>
      </c>
      <c r="H2966" s="172"/>
      <c r="I2966" s="144"/>
      <c r="J2966" s="111">
        <f>VLOOKUP(C2966,'[10]Peso Conductores'!B$1:G$65536,3,0)</f>
        <v>1.43</v>
      </c>
      <c r="M2966" s="118"/>
      <c r="N2966" s="118"/>
      <c r="O2966" s="118"/>
      <c r="P2966" s="118"/>
      <c r="Q2966" s="118"/>
      <c r="R2966" s="118"/>
    </row>
    <row r="2967" spans="1:18" x14ac:dyDescent="0.2">
      <c r="A2967" s="114"/>
      <c r="B2967" s="112">
        <f t="shared" si="63"/>
        <v>70</v>
      </c>
      <c r="C2967" s="115" t="s">
        <v>8023</v>
      </c>
      <c r="D2967" s="187" t="str">
        <f>+VLOOKUP(MID(C2967,1,2),[11]!Ferr_Cond,2,0)&amp;" Conductor "&amp;VLOOKUP(RIGHT(C2967,2),[11]GENERALES!$H$43:$I$49,2,0)&amp;" "&amp;MID(C2967,5,3)&amp;" mm2"</f>
        <v>Junta de empalme Conductor ACAR 500 mm2</v>
      </c>
      <c r="E2967" s="139" t="s">
        <v>5072</v>
      </c>
      <c r="F2967" s="141">
        <v>0</v>
      </c>
      <c r="G2967" s="171">
        <f>VLOOKUP(C2967,'[10]Peso Conductores'!B$1:E$65536,4,0)</f>
        <v>76.900508725931715</v>
      </c>
      <c r="H2967" s="172"/>
      <c r="I2967" s="144"/>
      <c r="J2967" s="111">
        <f>VLOOKUP(C2967,'[10]Peso Conductores'!B$1:G$65536,3,0)</f>
        <v>1.1599999999999999</v>
      </c>
      <c r="M2967" s="118"/>
      <c r="N2967" s="118"/>
      <c r="O2967" s="118"/>
      <c r="P2967" s="118"/>
      <c r="Q2967" s="118"/>
      <c r="R2967" s="118"/>
    </row>
    <row r="2968" spans="1:18" x14ac:dyDescent="0.2">
      <c r="A2968" s="114"/>
      <c r="B2968" s="112">
        <f t="shared" si="63"/>
        <v>71</v>
      </c>
      <c r="C2968" s="115" t="s">
        <v>8024</v>
      </c>
      <c r="D2968" s="187" t="str">
        <f>+VLOOKUP(MID(C2968,1,2),[11]!Ferr_Cond,2,0)&amp;" Conductor "&amp;VLOOKUP(RIGHT(C2968,2),[11]GENERALES!$H$43:$I$49,2,0)&amp;" "&amp;MID(C2968,5,3)&amp;" mm2"</f>
        <v>Junta de empalme Conductor ACCR 500 mm2</v>
      </c>
      <c r="E2968" s="139" t="s">
        <v>5072</v>
      </c>
      <c r="F2968" s="141">
        <v>0</v>
      </c>
      <c r="G2968" s="171">
        <f>VLOOKUP(C2968,'[10]Peso Conductores'!B$1:E$65536,4,0)</f>
        <v>313</v>
      </c>
      <c r="H2968" s="172"/>
      <c r="I2968" s="144"/>
      <c r="J2968" s="111">
        <f>VLOOKUP(C2968,'[10]Peso Conductores'!B$1:G$65536,3,0)</f>
        <v>1.2</v>
      </c>
      <c r="M2968" s="118"/>
      <c r="N2968" s="118"/>
      <c r="O2968" s="118"/>
      <c r="P2968" s="118"/>
      <c r="Q2968" s="118"/>
      <c r="R2968" s="118"/>
    </row>
    <row r="2969" spans="1:18" x14ac:dyDescent="0.2">
      <c r="A2969" s="114"/>
      <c r="B2969" s="112">
        <f t="shared" si="63"/>
        <v>72</v>
      </c>
      <c r="C2969" s="115" t="s">
        <v>8025</v>
      </c>
      <c r="D2969" s="187" t="str">
        <f>+VLOOKUP(MID(C2969,1,2),[11]!Ferr_Cond,2,0)&amp;" Conductor "&amp;VLOOKUP(RIGHT(C2969,2),[11]GENERALES!$H$43:$I$49,2,0)&amp;" "&amp;MID(C2969,5,3)&amp;" mm2"</f>
        <v>Junta de empalme Conductor AAAC 500 mm2</v>
      </c>
      <c r="E2969" s="139" t="s">
        <v>5072</v>
      </c>
      <c r="F2969" s="141">
        <v>0</v>
      </c>
      <c r="G2969" s="171">
        <f>VLOOKUP(C2969,'[10]Peso Conductores'!B$1:E$65536,4,0)</f>
        <v>76.900508725931715</v>
      </c>
      <c r="H2969" s="172"/>
      <c r="I2969" s="144"/>
      <c r="J2969" s="111">
        <f>VLOOKUP(C2969,'[10]Peso Conductores'!B$1:G$65536,3,0)</f>
        <v>1.1599999999999999</v>
      </c>
      <c r="M2969" s="118"/>
      <c r="N2969" s="118"/>
      <c r="O2969" s="118"/>
      <c r="P2969" s="118"/>
      <c r="Q2969" s="118"/>
      <c r="R2969" s="118"/>
    </row>
    <row r="2970" spans="1:18" x14ac:dyDescent="0.2">
      <c r="A2970" s="114"/>
      <c r="B2970" s="112">
        <f t="shared" si="63"/>
        <v>73</v>
      </c>
      <c r="C2970" s="115" t="s">
        <v>8026</v>
      </c>
      <c r="D2970" s="187" t="str">
        <f>+VLOOKUP(MID(C2970,1,2),[11]!Ferr_Cond,2,0)&amp;" Conductor "&amp;VLOOKUP(RIGHT(C2970,2),[11]GENERALES!$H$43:$I$49,2,0)&amp;" "&amp;MID(C2970,5,3)&amp;" mm2"</f>
        <v>Junta de empalme Conductor ACAR 430 mm2</v>
      </c>
      <c r="E2970" s="139" t="s">
        <v>5072</v>
      </c>
      <c r="F2970" s="141">
        <v>0</v>
      </c>
      <c r="G2970" s="171">
        <f>VLOOKUP(C2970,'[10]Peso Conductores'!B$1:E$65536,4,0)</f>
        <v>76.900508725931715</v>
      </c>
      <c r="H2970" s="172"/>
      <c r="I2970" s="144"/>
      <c r="J2970" s="111">
        <f>VLOOKUP(C2970,'[10]Peso Conductores'!B$1:G$65536,3,0)</f>
        <v>1.1599999999999999</v>
      </c>
      <c r="M2970" s="118"/>
      <c r="N2970" s="118"/>
      <c r="O2970" s="118"/>
      <c r="P2970" s="118"/>
      <c r="Q2970" s="118"/>
      <c r="R2970" s="118"/>
    </row>
    <row r="2971" spans="1:18" x14ac:dyDescent="0.2">
      <c r="A2971" s="114"/>
      <c r="B2971" s="112">
        <f t="shared" si="63"/>
        <v>74</v>
      </c>
      <c r="C2971" s="115" t="s">
        <v>8027</v>
      </c>
      <c r="D2971" s="187" t="str">
        <f>+VLOOKUP(MID(C2971,1,2),[11]!Ferr_Cond,2,0)&amp;" Conductor "&amp;VLOOKUP(RIGHT(C2971,2),[11]GENERALES!$H$43:$I$49,2,0)&amp;" "&amp;MID(C2971,5,3)&amp;" mm2"</f>
        <v>Junta de empalme Conductor ACAR 400 mm2</v>
      </c>
      <c r="E2971" s="139" t="s">
        <v>5072</v>
      </c>
      <c r="F2971" s="141">
        <v>0</v>
      </c>
      <c r="G2971" s="171">
        <f>VLOOKUP(C2971,'[10]Peso Conductores'!B$1:E$65536,4,0)</f>
        <v>59.001252384551059</v>
      </c>
      <c r="H2971" s="172"/>
      <c r="I2971" s="144"/>
      <c r="J2971" s="111">
        <f>VLOOKUP(C2971,'[10]Peso Conductores'!B$1:G$65536,3,0)</f>
        <v>0.89</v>
      </c>
      <c r="M2971" s="118"/>
      <c r="N2971" s="118"/>
      <c r="O2971" s="118"/>
      <c r="P2971" s="118"/>
      <c r="Q2971" s="118"/>
      <c r="R2971" s="118"/>
    </row>
    <row r="2972" spans="1:18" x14ac:dyDescent="0.2">
      <c r="A2972" s="114"/>
      <c r="B2972" s="112">
        <f t="shared" si="63"/>
        <v>75</v>
      </c>
      <c r="C2972" s="115" t="s">
        <v>8028</v>
      </c>
      <c r="D2972" s="187" t="str">
        <f>+VLOOKUP(MID(C2972,1,2),[11]!Ferr_Cond,2,0)&amp;" Conductor "&amp;VLOOKUP(RIGHT(C2972,2),[11]GENERALES!$H$43:$I$49,2,0)&amp;" "&amp;MID(C2972,5,3)&amp;" mm2"</f>
        <v>Junta de empalme Conductor ACSR 400 mm2</v>
      </c>
      <c r="E2972" s="139" t="s">
        <v>5072</v>
      </c>
      <c r="F2972" s="141">
        <v>0</v>
      </c>
      <c r="G2972" s="171">
        <f>VLOOKUP(C2972,'[10]Peso Conductores'!B$1:E$65536,4,0)</f>
        <v>59.001252384551059</v>
      </c>
      <c r="H2972" s="172"/>
      <c r="I2972" s="144"/>
      <c r="J2972" s="111">
        <f>VLOOKUP(C2972,'[10]Peso Conductores'!B$1:G$65536,3,0)</f>
        <v>0.89</v>
      </c>
      <c r="M2972" s="118"/>
      <c r="N2972" s="118"/>
      <c r="O2972" s="118"/>
      <c r="P2972" s="118"/>
      <c r="Q2972" s="118"/>
      <c r="R2972" s="118"/>
    </row>
    <row r="2973" spans="1:18" x14ac:dyDescent="0.2">
      <c r="A2973" s="114"/>
      <c r="B2973" s="112">
        <f t="shared" si="63"/>
        <v>76</v>
      </c>
      <c r="C2973" s="115" t="s">
        <v>8029</v>
      </c>
      <c r="D2973" s="187" t="str">
        <f>+VLOOKUP(MID(C2973,1,2),[11]!Ferr_Cond,2,0)&amp;" Conductor "&amp;VLOOKUP(RIGHT(C2973,2),[11]GENERALES!$H$43:$I$49,2,0)&amp;" "&amp;MID(C2973,5,3)&amp;" mm2"</f>
        <v>Junta de empalme Conductor AAAC 400 mm2</v>
      </c>
      <c r="E2973" s="139" t="s">
        <v>5072</v>
      </c>
      <c r="F2973" s="141">
        <v>0</v>
      </c>
      <c r="G2973" s="171">
        <f>VLOOKUP(C2973,'[10]Peso Conductores'!B$1:E$65536,4,0)</f>
        <v>59.001252384551059</v>
      </c>
      <c r="H2973" s="172"/>
      <c r="I2973" s="144"/>
      <c r="J2973" s="111">
        <f>VLOOKUP(C2973,'[10]Peso Conductores'!B$1:G$65536,3,0)</f>
        <v>0.89</v>
      </c>
      <c r="M2973" s="118"/>
      <c r="N2973" s="118"/>
      <c r="O2973" s="118"/>
      <c r="P2973" s="118"/>
      <c r="Q2973" s="118"/>
      <c r="R2973" s="118"/>
    </row>
    <row r="2974" spans="1:18" x14ac:dyDescent="0.2">
      <c r="A2974" s="114"/>
      <c r="B2974" s="112">
        <f t="shared" si="63"/>
        <v>77</v>
      </c>
      <c r="C2974" s="115" t="s">
        <v>8030</v>
      </c>
      <c r="D2974" s="187" t="str">
        <f>+VLOOKUP(MID(C2974,1,2),[11]!Ferr_Cond,2,0)&amp;" Conductor "&amp;VLOOKUP(RIGHT(C2974,2),[11]GENERALES!$H$43:$I$49,2,0)&amp;" "&amp;MID(C2974,5,3)&amp;" mm2"</f>
        <v>Junta de empalme Conductor ACAR 380 mm2</v>
      </c>
      <c r="E2974" s="139" t="s">
        <v>5072</v>
      </c>
      <c r="F2974" s="141">
        <v>0</v>
      </c>
      <c r="G2974" s="171">
        <f>VLOOKUP(C2974,'[10]Peso Conductores'!B$1:E$65536,4,0)</f>
        <v>59.001252384551059</v>
      </c>
      <c r="H2974" s="172"/>
      <c r="I2974" s="144"/>
      <c r="J2974" s="111">
        <f>VLOOKUP(C2974,'[10]Peso Conductores'!B$1:G$65536,3,0)</f>
        <v>0.89</v>
      </c>
      <c r="M2974" s="118"/>
      <c r="N2974" s="118"/>
      <c r="O2974" s="118"/>
      <c r="P2974" s="118"/>
      <c r="Q2974" s="118"/>
      <c r="R2974" s="118"/>
    </row>
    <row r="2975" spans="1:18" x14ac:dyDescent="0.2">
      <c r="A2975" s="114"/>
      <c r="B2975" s="112">
        <f t="shared" si="63"/>
        <v>78</v>
      </c>
      <c r="C2975" s="115" t="s">
        <v>8031</v>
      </c>
      <c r="D2975" s="187" t="str">
        <f>+VLOOKUP(MID(C2975,1,2),[11]!Ferr_Cond,2,0)&amp;" Conductor "&amp;VLOOKUP(RIGHT(C2975,2),[11]GENERALES!$H$43:$I$49,2,0)&amp;" "&amp;MID(C2975,5,3)&amp;" mm2"</f>
        <v>Junta de empalme Conductor ACAR 350 mm2</v>
      </c>
      <c r="E2975" s="139" t="s">
        <v>5072</v>
      </c>
      <c r="F2975" s="141">
        <v>0</v>
      </c>
      <c r="G2975" s="171">
        <f>VLOOKUP(C2975,'[10]Peso Conductores'!B$1:E$65536,4,0)</f>
        <v>59.001252384551059</v>
      </c>
      <c r="H2975" s="172"/>
      <c r="I2975" s="144"/>
      <c r="J2975" s="111">
        <f>VLOOKUP(C2975,'[10]Peso Conductores'!B$1:G$65536,3,0)</f>
        <v>0.89</v>
      </c>
      <c r="M2975" s="118"/>
      <c r="N2975" s="118"/>
      <c r="O2975" s="118"/>
      <c r="P2975" s="118"/>
      <c r="Q2975" s="118"/>
      <c r="R2975" s="118"/>
    </row>
    <row r="2976" spans="1:18" x14ac:dyDescent="0.2">
      <c r="A2976" s="114"/>
      <c r="B2976" s="112">
        <f t="shared" si="63"/>
        <v>79</v>
      </c>
      <c r="C2976" s="115" t="s">
        <v>8032</v>
      </c>
      <c r="D2976" s="187" t="str">
        <f>+VLOOKUP(MID(C2976,1,2),[11]!Ferr_Cond,2,0)&amp;" Conductor "&amp;VLOOKUP(RIGHT(C2976,2),[11]GENERALES!$H$43:$I$49,2,0)&amp;" "&amp;MID(C2976,5,3)&amp;" mm2"</f>
        <v>Junta de empalme Conductor ACSR 315 mm2</v>
      </c>
      <c r="E2976" s="139" t="s">
        <v>5072</v>
      </c>
      <c r="F2976" s="141">
        <v>0</v>
      </c>
      <c r="G2976" s="171">
        <f>VLOOKUP(C2976,'[10]Peso Conductores'!B$1:E$65536,4,0)</f>
        <v>59.001252384551059</v>
      </c>
      <c r="H2976" s="172"/>
      <c r="I2976" s="144"/>
      <c r="J2976" s="111">
        <f>VLOOKUP(C2976,'[10]Peso Conductores'!B$1:G$65536,3,0)</f>
        <v>0.89</v>
      </c>
      <c r="M2976" s="118"/>
      <c r="N2976" s="118"/>
      <c r="O2976" s="118"/>
      <c r="P2976" s="118"/>
      <c r="Q2976" s="118"/>
      <c r="R2976" s="118"/>
    </row>
    <row r="2977" spans="1:18" x14ac:dyDescent="0.2">
      <c r="A2977" s="114"/>
      <c r="B2977" s="112">
        <f t="shared" si="63"/>
        <v>80</v>
      </c>
      <c r="C2977" s="115" t="s">
        <v>8033</v>
      </c>
      <c r="D2977" s="187" t="str">
        <f>+VLOOKUP(MID(C2977,1,2),[11]!Ferr_Cond,2,0)&amp;" Conductor "&amp;VLOOKUP(RIGHT(C2977,2),[11]GENERALES!$H$43:$I$49,2,0)&amp;" "&amp;MID(C2977,5,3)&amp;" mm2"</f>
        <v>Junta de empalme Conductor ACAR 300 mm2</v>
      </c>
      <c r="E2977" s="139" t="s">
        <v>5072</v>
      </c>
      <c r="F2977" s="141">
        <v>0</v>
      </c>
      <c r="G2977" s="171">
        <f>VLOOKUP(C2977,'[10]Peso Conductores'!B$1:E$65536,4,0)</f>
        <v>41.101996043170402</v>
      </c>
      <c r="H2977" s="172"/>
      <c r="I2977" s="144"/>
      <c r="J2977" s="111">
        <f>VLOOKUP(C2977,'[10]Peso Conductores'!B$1:G$65536,3,0)</f>
        <v>0.62</v>
      </c>
      <c r="M2977" s="118"/>
      <c r="N2977" s="118"/>
      <c r="O2977" s="118"/>
      <c r="P2977" s="118"/>
      <c r="Q2977" s="118"/>
      <c r="R2977" s="118"/>
    </row>
    <row r="2978" spans="1:18" x14ac:dyDescent="0.2">
      <c r="A2978" s="114"/>
      <c r="B2978" s="112">
        <f t="shared" si="63"/>
        <v>81</v>
      </c>
      <c r="C2978" s="115" t="s">
        <v>8034</v>
      </c>
      <c r="D2978" s="187" t="str">
        <f>+VLOOKUP(MID(C2978,1,2),[11]!Ferr_Cond,2,0)&amp;" Conductor "&amp;VLOOKUP(RIGHT(C2978,2),[11]GENERALES!$H$43:$I$49,2,0)&amp;" "&amp;MID(C2978,5,3)&amp;" mm2"</f>
        <v>Junta de empalme Conductor AAAC 300 mm2</v>
      </c>
      <c r="E2978" s="139" t="s">
        <v>5072</v>
      </c>
      <c r="F2978" s="141">
        <v>0</v>
      </c>
      <c r="G2978" s="171">
        <f>VLOOKUP(C2978,'[10]Peso Conductores'!B$1:E$65536,4,0)</f>
        <v>41.101996043170402</v>
      </c>
      <c r="H2978" s="172"/>
      <c r="I2978" s="144"/>
      <c r="J2978" s="111">
        <f>VLOOKUP(C2978,'[10]Peso Conductores'!B$1:G$65536,3,0)</f>
        <v>0.62</v>
      </c>
      <c r="M2978" s="118"/>
      <c r="N2978" s="118"/>
      <c r="O2978" s="118"/>
      <c r="P2978" s="118"/>
      <c r="Q2978" s="118"/>
      <c r="R2978" s="118"/>
    </row>
    <row r="2979" spans="1:18" x14ac:dyDescent="0.2">
      <c r="A2979" s="114"/>
      <c r="B2979" s="112">
        <f t="shared" si="63"/>
        <v>82</v>
      </c>
      <c r="C2979" s="115" t="s">
        <v>8035</v>
      </c>
      <c r="D2979" s="187" t="str">
        <f>+VLOOKUP(MID(C2979,1,2),[11]!Ferr_Cond,2,0)&amp;" Conductor "&amp;VLOOKUP(RIGHT(C2979,2),[11]GENERALES!$H$43:$I$49,2,0)&amp;" "&amp;MID(C2979,5,3)&amp;" mm2"</f>
        <v>Junta de empalme Conductor ACAR 280 mm2</v>
      </c>
      <c r="E2979" s="139" t="s">
        <v>5072</v>
      </c>
      <c r="F2979" s="141">
        <v>0</v>
      </c>
      <c r="G2979" s="171">
        <f>VLOOKUP(C2979,'[10]Peso Conductores'!B$1:E$65536,4,0)</f>
        <v>41.101996043170402</v>
      </c>
      <c r="H2979" s="172"/>
      <c r="I2979" s="144"/>
      <c r="J2979" s="111">
        <f>VLOOKUP(C2979,'[10]Peso Conductores'!B$1:G$65536,3,0)</f>
        <v>0.62</v>
      </c>
      <c r="M2979" s="118"/>
      <c r="N2979" s="118"/>
      <c r="O2979" s="118"/>
      <c r="P2979" s="118"/>
      <c r="Q2979" s="118"/>
      <c r="R2979" s="118"/>
    </row>
    <row r="2980" spans="1:18" x14ac:dyDescent="0.2">
      <c r="A2980" s="114"/>
      <c r="B2980" s="112">
        <f t="shared" si="63"/>
        <v>83</v>
      </c>
      <c r="C2980" s="115" t="s">
        <v>8036</v>
      </c>
      <c r="D2980" s="187" t="str">
        <f>+VLOOKUP(MID(C2980,1,2),[11]!Ferr_Cond,2,0)&amp;" Conductor "&amp;VLOOKUP(RIGHT(C2980,2),[11]GENERALES!$H$43:$I$49,2,0)&amp;" "&amp;MID(C2980,5,3)&amp;" mm2"</f>
        <v>Junta de empalme Conductor ACSR 250 mm2</v>
      </c>
      <c r="E2980" s="139" t="s">
        <v>5072</v>
      </c>
      <c r="F2980" s="141">
        <v>0</v>
      </c>
      <c r="G2980" s="171">
        <f>VLOOKUP(C2980,'[10]Peso Conductores'!B$1:E$65536,4,0)</f>
        <v>41.101996043170402</v>
      </c>
      <c r="H2980" s="172"/>
      <c r="I2980" s="144"/>
      <c r="J2980" s="111">
        <f>VLOOKUP(C2980,'[10]Peso Conductores'!B$1:G$65536,3,0)</f>
        <v>0.62</v>
      </c>
      <c r="M2980" s="118"/>
      <c r="N2980" s="118"/>
      <c r="O2980" s="118"/>
      <c r="P2980" s="118"/>
      <c r="Q2980" s="118"/>
      <c r="R2980" s="118"/>
    </row>
    <row r="2981" spans="1:18" x14ac:dyDescent="0.2">
      <c r="A2981" s="114"/>
      <c r="B2981" s="112">
        <f t="shared" si="63"/>
        <v>84</v>
      </c>
      <c r="C2981" s="115" t="s">
        <v>8037</v>
      </c>
      <c r="D2981" s="187" t="str">
        <f>+VLOOKUP(MID(C2981,1,2),[11]!Ferr_Cond,2,0)&amp;" Conductor "&amp;VLOOKUP(RIGHT(C2981,2),[11]GENERALES!$H$43:$I$49,2,0)&amp;" "&amp;MID(C2981,5,3)&amp;" mm2"</f>
        <v>Junta de empalme Conductor AAACE 242 mm2</v>
      </c>
      <c r="E2981" s="139" t="s">
        <v>5072</v>
      </c>
      <c r="F2981" s="141">
        <v>0</v>
      </c>
      <c r="G2981" s="171">
        <f>VLOOKUP(C2981,'[10]Peso Conductores'!B$1:E$65536,4,0)</f>
        <v>41.101996043170402</v>
      </c>
      <c r="H2981" s="172"/>
      <c r="I2981" s="144"/>
      <c r="J2981" s="111">
        <f>VLOOKUP(C2981,'[10]Peso Conductores'!B$1:G$65536,3,0)</f>
        <v>0.62</v>
      </c>
      <c r="M2981" s="118"/>
      <c r="N2981" s="118"/>
      <c r="O2981" s="118"/>
      <c r="P2981" s="118"/>
      <c r="Q2981" s="118"/>
      <c r="R2981" s="118"/>
    </row>
    <row r="2982" spans="1:18" x14ac:dyDescent="0.2">
      <c r="A2982" s="114"/>
      <c r="B2982" s="112">
        <f t="shared" si="63"/>
        <v>85</v>
      </c>
      <c r="C2982" s="115" t="s">
        <v>8038</v>
      </c>
      <c r="D2982" s="187" t="str">
        <f>+VLOOKUP(MID(C2982,1,2),[11]!Ferr_Cond,2,0)&amp;" Conductor "&amp;VLOOKUP(RIGHT(C2982,2),[11]GENERALES!$H$43:$I$49,2,0)&amp;" "&amp;MID(C2982,5,3)&amp;" mm2"</f>
        <v>Junta de empalme Conductor ACAR 240 mm2</v>
      </c>
      <c r="E2982" s="139" t="s">
        <v>5072</v>
      </c>
      <c r="F2982" s="141">
        <v>0</v>
      </c>
      <c r="G2982" s="171">
        <f>VLOOKUP(C2982,'[10]Peso Conductores'!B$1:E$65536,4,0)</f>
        <v>33.146771002556775</v>
      </c>
      <c r="H2982" s="172"/>
      <c r="I2982" s="144"/>
      <c r="J2982" s="111">
        <f>VLOOKUP(C2982,'[10]Peso Conductores'!B$1:G$65536,3,0)</f>
        <v>0.5</v>
      </c>
      <c r="M2982" s="118"/>
      <c r="N2982" s="118"/>
      <c r="O2982" s="118"/>
      <c r="P2982" s="118"/>
      <c r="Q2982" s="118"/>
      <c r="R2982" s="118"/>
    </row>
    <row r="2983" spans="1:18" x14ac:dyDescent="0.2">
      <c r="A2983" s="114"/>
      <c r="B2983" s="112">
        <f t="shared" si="63"/>
        <v>86</v>
      </c>
      <c r="C2983" s="115" t="s">
        <v>8039</v>
      </c>
      <c r="D2983" s="187" t="str">
        <f>+VLOOKUP(MID(C2983,1,2),[11]!Ferr_Cond,2,0)&amp;" Conductor "&amp;VLOOKUP(RIGHT(C2983,2),[11]GENERALES!$H$43:$I$49,2,0)&amp;" "&amp;MID(C2983,5,3)&amp;" mm2"</f>
        <v>Junta de empalme Conductor AAAC 240 mm2</v>
      </c>
      <c r="E2983" s="139" t="s">
        <v>5072</v>
      </c>
      <c r="F2983" s="141">
        <v>0</v>
      </c>
      <c r="G2983" s="171">
        <f>VLOOKUP(C2983,'[10]Peso Conductores'!B$1:E$65536,4,0)</f>
        <v>33.146771002556775</v>
      </c>
      <c r="H2983" s="172"/>
      <c r="I2983" s="144"/>
      <c r="J2983" s="111">
        <f>VLOOKUP(C2983,'[10]Peso Conductores'!B$1:G$65536,3,0)</f>
        <v>0.5</v>
      </c>
      <c r="M2983" s="118"/>
      <c r="N2983" s="118"/>
      <c r="O2983" s="118"/>
      <c r="P2983" s="118"/>
      <c r="Q2983" s="118"/>
      <c r="R2983" s="118"/>
    </row>
    <row r="2984" spans="1:18" x14ac:dyDescent="0.2">
      <c r="A2984" s="114"/>
      <c r="B2984" s="112">
        <f t="shared" si="63"/>
        <v>87</v>
      </c>
      <c r="C2984" s="115" t="s">
        <v>8040</v>
      </c>
      <c r="D2984" s="187" t="str">
        <f>+VLOOKUP(MID(C2984,1,2),[11]!Ferr_Cond,2,0)&amp;" Conductor "&amp;VLOOKUP(RIGHT(C2984,2),[11]GENERALES!$H$43:$I$49,2,0)&amp;" "&amp;MID(C2984,5,3)&amp;" mm2"</f>
        <v>Junta de empalme Conductor AAAC 185 mm2</v>
      </c>
      <c r="E2984" s="139" t="s">
        <v>5072</v>
      </c>
      <c r="F2984" s="141">
        <v>0</v>
      </c>
      <c r="G2984" s="171">
        <f>VLOOKUP(C2984,'[10]Peso Conductores'!B$1:E$65536,4,0)</f>
        <v>14.91604695115055</v>
      </c>
      <c r="H2984" s="172"/>
      <c r="I2984" s="144"/>
      <c r="J2984" s="111">
        <f>VLOOKUP(C2984,'[10]Peso Conductores'!B$1:G$65536,3,0)</f>
        <v>0.22500000000000001</v>
      </c>
      <c r="M2984" s="118"/>
      <c r="N2984" s="118"/>
      <c r="O2984" s="118"/>
      <c r="P2984" s="118"/>
      <c r="Q2984" s="118"/>
      <c r="R2984" s="118"/>
    </row>
    <row r="2985" spans="1:18" x14ac:dyDescent="0.2">
      <c r="A2985" s="114"/>
      <c r="B2985" s="112">
        <f t="shared" si="63"/>
        <v>88</v>
      </c>
      <c r="C2985" s="115" t="s">
        <v>8041</v>
      </c>
      <c r="D2985" s="187" t="str">
        <f>+VLOOKUP(MID(C2985,1,2),[11]!Ferr_Cond,2,0)&amp;" Conductor "&amp;VLOOKUP(RIGHT(C2985,2),[11]GENERALES!$H$43:$I$49,2,0)&amp;" "&amp;MID(C2985,5,3)&amp;" mm2"</f>
        <v>Junta de empalme Conductor ACCR 150 mm2</v>
      </c>
      <c r="E2985" s="139" t="s">
        <v>5072</v>
      </c>
      <c r="F2985" s="141">
        <v>0</v>
      </c>
      <c r="G2985" s="171">
        <f>VLOOKUP(C2985,'[10]Peso Conductores'!B$1:E$65536,4,0)</f>
        <v>40</v>
      </c>
      <c r="H2985" s="172"/>
      <c r="I2985" s="144"/>
      <c r="J2985" s="111">
        <f>VLOOKUP(C2985,'[10]Peso Conductores'!B$1:G$65536,3,0)</f>
        <v>0.3</v>
      </c>
      <c r="M2985" s="118"/>
      <c r="N2985" s="118"/>
      <c r="O2985" s="118"/>
      <c r="P2985" s="118"/>
      <c r="Q2985" s="118"/>
      <c r="R2985" s="118"/>
    </row>
    <row r="2986" spans="1:18" x14ac:dyDescent="0.2">
      <c r="A2986" s="114"/>
      <c r="B2986" s="112">
        <f t="shared" si="63"/>
        <v>89</v>
      </c>
      <c r="C2986" s="115" t="s">
        <v>8042</v>
      </c>
      <c r="D2986" s="187" t="str">
        <f>+VLOOKUP(MID(C2986,1,2),[11]!Ferr_Cond,2,0)&amp;" Conductor "&amp;VLOOKUP(RIGHT(C2986,2),[11]GENERALES!$H$43:$I$49,2,0)&amp;" "&amp;MID(C2986,5,3)&amp;" mm2"</f>
        <v>Junta de empalme Conductor AAACE 177 mm2</v>
      </c>
      <c r="E2986" s="139" t="s">
        <v>5072</v>
      </c>
      <c r="F2986" s="141">
        <v>0</v>
      </c>
      <c r="G2986" s="171">
        <f>VLOOKUP(C2986,'[10]Peso Conductores'!B$1:E$65536,4,0)</f>
        <v>14.91604695115055</v>
      </c>
      <c r="H2986" s="172"/>
      <c r="I2986" s="144"/>
      <c r="J2986" s="111">
        <f>VLOOKUP(C2986,'[10]Peso Conductores'!B$1:G$65536,3,0)</f>
        <v>0.22500000000000001</v>
      </c>
      <c r="M2986" s="118"/>
      <c r="N2986" s="118"/>
      <c r="O2986" s="118"/>
      <c r="P2986" s="118"/>
      <c r="Q2986" s="118"/>
      <c r="R2986" s="118"/>
    </row>
    <row r="2987" spans="1:18" x14ac:dyDescent="0.2">
      <c r="A2987" s="114"/>
      <c r="B2987" s="112">
        <f t="shared" si="63"/>
        <v>90</v>
      </c>
      <c r="C2987" s="115" t="s">
        <v>8043</v>
      </c>
      <c r="D2987" s="187" t="str">
        <f>+VLOOKUP(MID(C2987,1,2),[11]!Ferr_Cond,2,0)&amp;" Conductor "&amp;VLOOKUP(RIGHT(C2987,2),[11]GENERALES!$H$43:$I$49,2,0)&amp;" "&amp;MID(C2987,5,3)&amp;" mm2"</f>
        <v>Junta de empalme Conductor AAAC 150 mm2</v>
      </c>
      <c r="E2987" s="139" t="s">
        <v>5072</v>
      </c>
      <c r="F2987" s="141">
        <v>0</v>
      </c>
      <c r="G2987" s="171">
        <f>VLOOKUP(C2987,'[10]Peso Conductores'!B$1:E$65536,4,0)</f>
        <v>15.910450081227252</v>
      </c>
      <c r="H2987" s="172"/>
      <c r="I2987" s="144"/>
      <c r="J2987" s="111">
        <f>VLOOKUP(C2987,'[10]Peso Conductores'!B$1:G$65536,3,0)</f>
        <v>0.24</v>
      </c>
      <c r="M2987" s="118"/>
      <c r="N2987" s="118"/>
      <c r="O2987" s="118"/>
      <c r="P2987" s="118"/>
      <c r="Q2987" s="118"/>
      <c r="R2987" s="118"/>
    </row>
    <row r="2988" spans="1:18" x14ac:dyDescent="0.2">
      <c r="A2988" s="114"/>
      <c r="B2988" s="112">
        <f t="shared" si="63"/>
        <v>91</v>
      </c>
      <c r="C2988" s="115" t="s">
        <v>8044</v>
      </c>
      <c r="D2988" s="187" t="str">
        <f>+VLOOKUP(MID(C2988,1,2),[11]!Ferr_Cond,2,0)&amp;" Conductor "&amp;VLOOKUP(RIGHT(C2988,2),[11]GENERALES!$H$43:$I$49,2,0)&amp;" "&amp;MID(C2988,5,3)&amp;" mm2"</f>
        <v>Junta de empalme Conductor AAAC 120 mm2</v>
      </c>
      <c r="E2988" s="139" t="s">
        <v>5072</v>
      </c>
      <c r="F2988" s="141">
        <v>0</v>
      </c>
      <c r="G2988" s="171">
        <f>VLOOKUP(C2988,'[10]Peso Conductores'!B$1:E$65536,4,0)</f>
        <v>10.341792552797713</v>
      </c>
      <c r="H2988" s="172"/>
      <c r="I2988" s="144"/>
      <c r="J2988" s="111">
        <f>VLOOKUP(C2988,'[10]Peso Conductores'!B$1:G$65536,3,0)</f>
        <v>0.156</v>
      </c>
      <c r="M2988" s="118"/>
      <c r="N2988" s="118"/>
      <c r="O2988" s="118"/>
      <c r="P2988" s="118"/>
      <c r="Q2988" s="118"/>
      <c r="R2988" s="118"/>
    </row>
    <row r="2989" spans="1:18" x14ac:dyDescent="0.2">
      <c r="A2989" s="114"/>
      <c r="B2989" s="112">
        <f t="shared" si="63"/>
        <v>92</v>
      </c>
      <c r="C2989" s="115" t="s">
        <v>8045</v>
      </c>
      <c r="D2989" s="187" t="str">
        <f>+VLOOKUP(MID(C2989,1,2),[11]!Ferr_Cond,2,0)&amp;" Conductor "&amp;VLOOKUP(RIGHT(C2989,2),[11]GENERALES!$H$43:$I$49,2,0)&amp;" "&amp;MID(C2989,5,3)&amp;" mm2"</f>
        <v>Junta de empalme Conductor AAAC 095 mm2</v>
      </c>
      <c r="E2989" s="139" t="s">
        <v>5072</v>
      </c>
      <c r="F2989" s="141">
        <v>0</v>
      </c>
      <c r="G2989" s="171">
        <f>VLOOKUP(C2989,'[10]Peso Conductores'!B$1:E$65536,4,0)</f>
        <v>12.463185896961347</v>
      </c>
      <c r="H2989" s="172"/>
      <c r="I2989" s="188"/>
      <c r="J2989" s="111">
        <f>VLOOKUP(C2989,'[10]Peso Conductores'!B$1:G$65536,3,0)</f>
        <v>0.188</v>
      </c>
      <c r="M2989" s="118"/>
      <c r="N2989" s="118"/>
      <c r="O2989" s="118"/>
      <c r="P2989" s="118"/>
      <c r="Q2989" s="118"/>
      <c r="R2989" s="118"/>
    </row>
    <row r="2990" spans="1:18" x14ac:dyDescent="0.2">
      <c r="A2990" s="114"/>
      <c r="B2990" s="112">
        <f t="shared" si="63"/>
        <v>93</v>
      </c>
      <c r="C2990" s="115" t="s">
        <v>8046</v>
      </c>
      <c r="D2990" s="187" t="str">
        <f>+VLOOKUP(MID(C2990,1,2),[11]!Ferr_Cond,2,0)&amp;" Conductor "&amp;VLOOKUP(RIGHT(C2990,2),[11]GENERALES!$H$43:$I$49,2,0)&amp;" "&amp;MID(C2990,5,3)&amp;" mm2"</f>
        <v>Junta de empalme Conductor ACSR 080 mm2</v>
      </c>
      <c r="E2990" s="139" t="s">
        <v>5072</v>
      </c>
      <c r="F2990" s="141">
        <v>0</v>
      </c>
      <c r="G2990" s="171">
        <f>VLOOKUP(C2990,'[10]Peso Conductores'!B$1:E$65536,4,0)</f>
        <v>8.8833346286852155</v>
      </c>
      <c r="H2990" s="172"/>
      <c r="I2990" s="188"/>
      <c r="J2990" s="111">
        <f>VLOOKUP(C2990,'[10]Peso Conductores'!B$1:G$65536,3,0)</f>
        <v>0.13400000000000001</v>
      </c>
      <c r="M2990" s="118"/>
      <c r="N2990" s="118"/>
      <c r="O2990" s="118"/>
      <c r="P2990" s="118"/>
      <c r="Q2990" s="118"/>
      <c r="R2990" s="118"/>
    </row>
    <row r="2991" spans="1:18" x14ac:dyDescent="0.2">
      <c r="A2991" s="114"/>
      <c r="B2991" s="112">
        <f t="shared" si="63"/>
        <v>94</v>
      </c>
      <c r="C2991" s="115" t="s">
        <v>8047</v>
      </c>
      <c r="D2991" s="187" t="str">
        <f>+VLOOKUP(MID(C2991,1,2),[11]!Ferr_Cond,2,0)&amp;" Conductor "&amp;VLOOKUP(RIGHT(C2991,2),[11]GENERALES!$H$43:$I$49,2,0)&amp;" "&amp;MID(C2991,5,3)&amp;" mm2"</f>
        <v>Junta de empalme Conductor AAAC 070 mm2</v>
      </c>
      <c r="E2991" s="139" t="s">
        <v>5072</v>
      </c>
      <c r="F2991" s="141">
        <v>0</v>
      </c>
      <c r="G2991" s="171">
        <f>VLOOKUP(C2991,'[10]Peso Conductores'!B$1:E$65536,4,0)</f>
        <v>8.8833346286852155</v>
      </c>
      <c r="H2991" s="172"/>
      <c r="I2991" s="188"/>
      <c r="J2991" s="111">
        <f>VLOOKUP(C2991,'[10]Peso Conductores'!B$1:G$65536,3,0)</f>
        <v>0.13400000000000001</v>
      </c>
      <c r="M2991" s="118"/>
      <c r="N2991" s="118"/>
      <c r="O2991" s="118"/>
      <c r="P2991" s="118"/>
      <c r="Q2991" s="118"/>
      <c r="R2991" s="118"/>
    </row>
    <row r="2992" spans="1:18" x14ac:dyDescent="0.2">
      <c r="A2992" s="114"/>
      <c r="B2992" s="112">
        <f t="shared" si="63"/>
        <v>95</v>
      </c>
      <c r="C2992" s="115" t="s">
        <v>8048</v>
      </c>
      <c r="D2992" s="187" t="str">
        <f>+VLOOKUP(MID(C2992,1,2),[11]!Ferr_Cond,2,0)&amp;" Conductor "&amp;VLOOKUP(RIGHT(C2992,2),[11]GENERALES!$H$43:$I$49,2,0)&amp;" "&amp;MID(C2992,5,3)&amp;" mm2"</f>
        <v>Junta de empalme Conductor AAAC 050 mm2</v>
      </c>
      <c r="E2992" s="139" t="s">
        <v>5072</v>
      </c>
      <c r="F2992" s="141">
        <v>0</v>
      </c>
      <c r="G2992" s="171">
        <f>VLOOKUP(C2992,'[10]Peso Conductores'!B$1:E$65536,4,0)</f>
        <v>9.2810958807158972</v>
      </c>
      <c r="H2992" s="172"/>
      <c r="I2992" s="144"/>
      <c r="J2992" s="111">
        <f>VLOOKUP(C2992,'[10]Peso Conductores'!B$1:G$65536,3,0)</f>
        <v>0.14000000000000001</v>
      </c>
      <c r="M2992" s="118"/>
      <c r="N2992" s="118"/>
      <c r="O2992" s="118"/>
      <c r="P2992" s="118"/>
      <c r="Q2992" s="118"/>
      <c r="R2992" s="118"/>
    </row>
    <row r="2993" spans="1:18" x14ac:dyDescent="0.2">
      <c r="A2993" s="114"/>
      <c r="B2993" s="112">
        <f t="shared" si="63"/>
        <v>96</v>
      </c>
      <c r="C2993" s="115" t="s">
        <v>8049</v>
      </c>
      <c r="D2993" s="187" t="str">
        <f>+VLOOKUP(MID(C2993,1,2),[11]!Ferr_Cond,2,0)&amp;" Conductor "&amp;VLOOKUP(RIGHT(C2993,2),[11]GENERALES!$H$43:$I$49,2,0)&amp;" "&amp;MID(C2993,5,3)&amp;" mm2"</f>
        <v>Junta de empalme Conductor AAAC 035 mm2</v>
      </c>
      <c r="E2993" s="139" t="s">
        <v>5072</v>
      </c>
      <c r="F2993" s="141">
        <v>0</v>
      </c>
      <c r="G2993" s="171">
        <f>VLOOKUP(C2993,'[10]Peso Conductores'!B$1:E$65536,4,0)</f>
        <v>4.7731350243681749</v>
      </c>
      <c r="H2993" s="172"/>
      <c r="I2993" s="144"/>
      <c r="J2993" s="111">
        <f>VLOOKUP(C2993,'[10]Peso Conductores'!B$1:G$65536,3,0)</f>
        <v>7.1999999999999995E-2</v>
      </c>
      <c r="M2993" s="118"/>
      <c r="N2993" s="118"/>
      <c r="O2993" s="118"/>
      <c r="P2993" s="118"/>
      <c r="Q2993" s="118"/>
      <c r="R2993" s="118"/>
    </row>
    <row r="2994" spans="1:18" x14ac:dyDescent="0.2">
      <c r="A2994" s="114"/>
      <c r="B2994" s="112">
        <f t="shared" si="63"/>
        <v>97</v>
      </c>
      <c r="C2994" s="115" t="s">
        <v>8050</v>
      </c>
      <c r="D2994" s="187" t="str">
        <f>+VLOOKUP(MID(C2994,1,2),[11]!Ferr_Cond,2,0)&amp;" Conductor "&amp;VLOOKUP(RIGHT(C2994,2),[11]GENERALES!$H$43:$I$49,2,0)&amp;" "&amp;MID(C2994,5,3)&amp;" mm2"</f>
        <v>Amortiguador Conductor AAAC 700 mm2</v>
      </c>
      <c r="E2994" s="139" t="s">
        <v>5072</v>
      </c>
      <c r="F2994" s="141">
        <v>0</v>
      </c>
      <c r="G2994" s="171">
        <f>VLOOKUP(C2994,'[10]Peso Conductores'!B$1:E$65536,4,0)</f>
        <v>42.822050114843634</v>
      </c>
      <c r="H2994" s="172"/>
      <c r="I2994" s="144"/>
      <c r="J2994" s="111">
        <f>VLOOKUP(C2994,'[10]Peso Conductores'!B$1:G$65536,3,0)</f>
        <v>7.1</v>
      </c>
      <c r="M2994" s="118"/>
      <c r="N2994" s="118"/>
      <c r="O2994" s="118"/>
      <c r="P2994" s="118"/>
      <c r="Q2994" s="118"/>
      <c r="R2994" s="118"/>
    </row>
    <row r="2995" spans="1:18" x14ac:dyDescent="0.2">
      <c r="A2995" s="114"/>
      <c r="B2995" s="112">
        <f t="shared" si="63"/>
        <v>98</v>
      </c>
      <c r="C2995" s="115" t="s">
        <v>8051</v>
      </c>
      <c r="D2995" s="187" t="str">
        <f>+VLOOKUP(MID(C2995,1,2),[11]!Ferr_Cond,2,0)&amp;" Conductor "&amp;VLOOKUP(RIGHT(C2995,2),[11]GENERALES!$H$43:$I$49,2,0)&amp;" "&amp;MID(C2995,5,3)&amp;" mm2"</f>
        <v>Amortiguador Conductor ACSR 726 mm2</v>
      </c>
      <c r="E2995" s="139" t="s">
        <v>5072</v>
      </c>
      <c r="F2995" s="141">
        <v>0</v>
      </c>
      <c r="G2995" s="171">
        <f>VLOOKUP(C2995,'[10]Peso Conductores'!B$1:E$65536,4,0)</f>
        <v>42.822050114843634</v>
      </c>
      <c r="H2995" s="172"/>
      <c r="I2995" s="144"/>
      <c r="J2995" s="111">
        <f>VLOOKUP(C2995,'[10]Peso Conductores'!B$1:G$65536,3,0)</f>
        <v>7.1</v>
      </c>
      <c r="M2995" s="118"/>
      <c r="N2995" s="118"/>
      <c r="O2995" s="118"/>
      <c r="P2995" s="118"/>
      <c r="Q2995" s="118"/>
      <c r="R2995" s="118"/>
    </row>
    <row r="2996" spans="1:18" x14ac:dyDescent="0.2">
      <c r="A2996" s="114"/>
      <c r="B2996" s="112">
        <f t="shared" si="63"/>
        <v>99</v>
      </c>
      <c r="C2996" s="115" t="s">
        <v>8052</v>
      </c>
      <c r="D2996" s="187" t="str">
        <f>+VLOOKUP(MID(C2996,1,2),[11]!Ferr_Cond,2,0)&amp;" Conductor "&amp;VLOOKUP(RIGHT(C2996,2),[11]GENERALES!$H$43:$I$49,2,0)&amp;" "&amp;MID(C2996,5,3)&amp;" mm2"</f>
        <v>Amortiguador Conductor ACAR 600 mm2</v>
      </c>
      <c r="E2996" s="139" t="s">
        <v>5072</v>
      </c>
      <c r="F2996" s="141">
        <v>0</v>
      </c>
      <c r="G2996" s="171">
        <f>VLOOKUP(C2996,'[10]Peso Conductores'!B$1:E$65536,4,0)</f>
        <v>40.711103982421768</v>
      </c>
      <c r="H2996" s="172"/>
      <c r="I2996" s="144"/>
      <c r="J2996" s="111">
        <f>VLOOKUP(C2996,'[10]Peso Conductores'!B$1:G$65536,3,0)</f>
        <v>6.75</v>
      </c>
      <c r="M2996" s="118"/>
      <c r="N2996" s="118"/>
      <c r="O2996" s="118"/>
      <c r="P2996" s="118"/>
      <c r="Q2996" s="118"/>
      <c r="R2996" s="118"/>
    </row>
    <row r="2997" spans="1:18" x14ac:dyDescent="0.2">
      <c r="A2997" s="114"/>
      <c r="B2997" s="112">
        <f t="shared" si="63"/>
        <v>100</v>
      </c>
      <c r="C2997" s="115" t="s">
        <v>8053</v>
      </c>
      <c r="D2997" s="187" t="str">
        <f>+VLOOKUP(MID(C2997,1,2),[11]!Ferr_Cond,2,0)&amp;" Conductor "&amp;VLOOKUP(RIGHT(C2997,2),[11]GENERALES!$H$43:$I$49,2,0)&amp;" "&amp;MID(C2997,5,3)&amp;" mm2"</f>
        <v>Amortiguador Conductor AAAC 600 mm2</v>
      </c>
      <c r="E2997" s="139" t="s">
        <v>5072</v>
      </c>
      <c r="F2997" s="141">
        <v>0</v>
      </c>
      <c r="G2997" s="171">
        <f>VLOOKUP(C2997,'[10]Peso Conductores'!B$1:E$65536,4,0)</f>
        <v>40.711103982421768</v>
      </c>
      <c r="H2997" s="172"/>
      <c r="I2997" s="144"/>
      <c r="J2997" s="111">
        <f>VLOOKUP(C2997,'[10]Peso Conductores'!B$1:G$65536,3,0)</f>
        <v>6.75</v>
      </c>
      <c r="M2997" s="118"/>
      <c r="N2997" s="118"/>
      <c r="O2997" s="118"/>
      <c r="P2997" s="118"/>
      <c r="Q2997" s="118"/>
      <c r="R2997" s="118"/>
    </row>
    <row r="2998" spans="1:18" x14ac:dyDescent="0.2">
      <c r="A2998" s="114"/>
      <c r="B2998" s="112">
        <f t="shared" si="63"/>
        <v>101</v>
      </c>
      <c r="C2998" s="115" t="s">
        <v>8054</v>
      </c>
      <c r="D2998" s="187" t="str">
        <f>+VLOOKUP(MID(C2998,1,2),[11]!Ferr_Cond,2,0)&amp;" Conductor "&amp;VLOOKUP(RIGHT(C2998,2),[11]GENERALES!$H$43:$I$49,2,0)&amp;" "&amp;MID(C2998,5,3)&amp;" mm2"</f>
        <v>Amortiguador Conductor ACSR 592 mm2</v>
      </c>
      <c r="E2998" s="139" t="s">
        <v>5072</v>
      </c>
      <c r="F2998" s="141">
        <v>0</v>
      </c>
      <c r="G2998" s="171">
        <f>VLOOKUP(C2998,'[10]Peso Conductores'!B$1:E$65536,4,0)</f>
        <v>40.711103982421768</v>
      </c>
      <c r="H2998" s="172"/>
      <c r="I2998" s="144"/>
      <c r="J2998" s="111">
        <f>VLOOKUP(C2998,'[10]Peso Conductores'!B$1:G$65536,3,0)</f>
        <v>6.75</v>
      </c>
      <c r="M2998" s="118"/>
      <c r="N2998" s="118"/>
      <c r="O2998" s="118"/>
      <c r="P2998" s="118"/>
      <c r="Q2998" s="118"/>
      <c r="R2998" s="118"/>
    </row>
    <row r="2999" spans="1:18" x14ac:dyDescent="0.2">
      <c r="A2999" s="114"/>
      <c r="B2999" s="112">
        <f t="shared" si="63"/>
        <v>102</v>
      </c>
      <c r="C2999" s="115" t="s">
        <v>8055</v>
      </c>
      <c r="D2999" s="187" t="str">
        <f>+VLOOKUP(MID(C2999,1,2),[11]!Ferr_Cond,2,0)&amp;" Conductor "&amp;VLOOKUP(RIGHT(C2999,2),[11]GENERALES!$H$43:$I$49,2,0)&amp;" "&amp;MID(C2999,5,3)&amp;" mm2"</f>
        <v>Amortiguador Conductor ACAR 500 mm2</v>
      </c>
      <c r="E2999" s="139" t="s">
        <v>5072</v>
      </c>
      <c r="F2999" s="141">
        <v>0</v>
      </c>
      <c r="G2999" s="171">
        <f>VLOOKUP(C2999,'[10]Peso Conductores'!B$1:E$65536,4,0)</f>
        <v>28.280646899788987</v>
      </c>
      <c r="H2999" s="172"/>
      <c r="I2999" s="144"/>
      <c r="J2999" s="111">
        <f>VLOOKUP(C2999,'[10]Peso Conductores'!B$1:G$65536,3,0)</f>
        <v>4.6890000000000001</v>
      </c>
      <c r="M2999" s="118"/>
      <c r="N2999" s="118"/>
      <c r="O2999" s="118"/>
      <c r="P2999" s="118"/>
      <c r="Q2999" s="118"/>
      <c r="R2999" s="118"/>
    </row>
    <row r="3000" spans="1:18" x14ac:dyDescent="0.2">
      <c r="A3000" s="114"/>
      <c r="B3000" s="112">
        <f t="shared" si="63"/>
        <v>103</v>
      </c>
      <c r="C3000" s="115" t="s">
        <v>8056</v>
      </c>
      <c r="D3000" s="187" t="str">
        <f>+VLOOKUP(MID(C3000,1,2),[11]!Ferr_Cond,2,0)&amp;" Conductor "&amp;VLOOKUP(RIGHT(C3000,2),[11]GENERALES!$H$43:$I$49,2,0)&amp;" "&amp;MID(C3000,5,3)&amp;" mm2"</f>
        <v>Amortiguador Conductor AAAC 500 mm2</v>
      </c>
      <c r="E3000" s="139" t="s">
        <v>5072</v>
      </c>
      <c r="F3000" s="141">
        <v>0</v>
      </c>
      <c r="G3000" s="171">
        <f>VLOOKUP(C3000,'[10]Peso Conductores'!B$1:E$65536,4,0)</f>
        <v>28.280646899788987</v>
      </c>
      <c r="H3000" s="172"/>
      <c r="I3000" s="144"/>
      <c r="J3000" s="111">
        <f>VLOOKUP(C3000,'[10]Peso Conductores'!B$1:G$65536,3,0)</f>
        <v>4.6890000000000001</v>
      </c>
      <c r="M3000" s="118"/>
      <c r="N3000" s="118"/>
      <c r="O3000" s="118"/>
      <c r="P3000" s="118"/>
      <c r="Q3000" s="118"/>
      <c r="R3000" s="118"/>
    </row>
    <row r="3001" spans="1:18" x14ac:dyDescent="0.2">
      <c r="A3001" s="114"/>
      <c r="B3001" s="112">
        <f t="shared" si="63"/>
        <v>104</v>
      </c>
      <c r="C3001" s="115" t="s">
        <v>8057</v>
      </c>
      <c r="D3001" s="187" t="str">
        <f>+VLOOKUP(MID(C3001,1,2),[11]!Ferr_Cond,2,0)&amp;" Conductor "&amp;VLOOKUP(RIGHT(C3001,2),[11]GENERALES!$H$43:$I$49,2,0)&amp;" "&amp;MID(C3001,5,3)&amp;" mm2"</f>
        <v>Amortiguador Conductor ACCR 500 mm2</v>
      </c>
      <c r="E3001" s="139" t="s">
        <v>5072</v>
      </c>
      <c r="F3001" s="141">
        <v>0</v>
      </c>
      <c r="G3001" s="171">
        <f>VLOOKUP(C3001,'[10]Peso Conductores'!B$1:E$65536,4,0)</f>
        <v>204</v>
      </c>
      <c r="H3001" s="172"/>
      <c r="I3001" s="144"/>
      <c r="J3001" s="111">
        <f>VLOOKUP(C3001,'[10]Peso Conductores'!B$1:G$65536,3,0)</f>
        <v>5</v>
      </c>
      <c r="M3001" s="118"/>
      <c r="N3001" s="118"/>
      <c r="O3001" s="118"/>
      <c r="P3001" s="118"/>
      <c r="Q3001" s="118"/>
      <c r="R3001" s="118"/>
    </row>
    <row r="3002" spans="1:18" x14ac:dyDescent="0.2">
      <c r="A3002" s="114"/>
      <c r="B3002" s="112">
        <f t="shared" si="63"/>
        <v>105</v>
      </c>
      <c r="C3002" s="115" t="s">
        <v>8058</v>
      </c>
      <c r="D3002" s="187" t="str">
        <f>+VLOOKUP(MID(C3002,1,2),[11]!Ferr_Cond,2,0)&amp;" Conductor "&amp;VLOOKUP(RIGHT(C3002,2),[11]GENERALES!$H$43:$I$49,2,0)&amp;" "&amp;MID(C3002,5,3)&amp;" mm2"</f>
        <v>Amortiguador Conductor ACAR 430 mm2</v>
      </c>
      <c r="E3002" s="139" t="s">
        <v>5072</v>
      </c>
      <c r="F3002" s="141">
        <v>0</v>
      </c>
      <c r="G3002" s="171">
        <f>VLOOKUP(C3002,'[10]Peso Conductores'!B$1:E$65536,4,0)</f>
        <v>27.9248016946093</v>
      </c>
      <c r="H3002" s="172"/>
      <c r="I3002" s="144"/>
      <c r="J3002" s="111">
        <f>VLOOKUP(C3002,'[10]Peso Conductores'!B$1:G$65536,3,0)</f>
        <v>4.63</v>
      </c>
      <c r="M3002" s="118"/>
      <c r="N3002" s="118"/>
      <c r="O3002" s="118"/>
      <c r="P3002" s="118"/>
      <c r="Q3002" s="118"/>
      <c r="R3002" s="118"/>
    </row>
    <row r="3003" spans="1:18" x14ac:dyDescent="0.2">
      <c r="A3003" s="114"/>
      <c r="B3003" s="112">
        <f t="shared" si="63"/>
        <v>106</v>
      </c>
      <c r="C3003" s="115" t="s">
        <v>8059</v>
      </c>
      <c r="D3003" s="187" t="str">
        <f>+VLOOKUP(MID(C3003,1,2),[11]!Ferr_Cond,2,0)&amp;" Conductor "&amp;VLOOKUP(RIGHT(C3003,2),[11]GENERALES!$H$43:$I$49,2,0)&amp;" "&amp;MID(C3003,5,3)&amp;" mm2"</f>
        <v>Amortiguador Conductor ACAR 400 mm2</v>
      </c>
      <c r="E3003" s="139" t="s">
        <v>5072</v>
      </c>
      <c r="F3003" s="141">
        <v>0</v>
      </c>
      <c r="G3003" s="171">
        <f>VLOOKUP(C3003,'[10]Peso Conductores'!B$1:E$65536,4,0)</f>
        <v>27.9248016946093</v>
      </c>
      <c r="H3003" s="172"/>
      <c r="I3003" s="144"/>
      <c r="J3003" s="111">
        <f>VLOOKUP(C3003,'[10]Peso Conductores'!B$1:G$65536,3,0)</f>
        <v>4.63</v>
      </c>
      <c r="M3003" s="118"/>
      <c r="N3003" s="118"/>
      <c r="O3003" s="118"/>
      <c r="P3003" s="118"/>
      <c r="Q3003" s="118"/>
      <c r="R3003" s="118"/>
    </row>
    <row r="3004" spans="1:18" x14ac:dyDescent="0.2">
      <c r="A3004" s="114"/>
      <c r="B3004" s="112">
        <f t="shared" si="63"/>
        <v>107</v>
      </c>
      <c r="C3004" s="115" t="s">
        <v>8060</v>
      </c>
      <c r="D3004" s="187" t="str">
        <f>+VLOOKUP(MID(C3004,1,2),[11]!Ferr_Cond,2,0)&amp;" Conductor "&amp;VLOOKUP(RIGHT(C3004,2),[11]GENERALES!$H$43:$I$49,2,0)&amp;" "&amp;MID(C3004,5,3)&amp;" mm2"</f>
        <v>Amortiguador Conductor ACSR 400 mm2</v>
      </c>
      <c r="E3004" s="139" t="s">
        <v>5072</v>
      </c>
      <c r="F3004" s="141">
        <v>0</v>
      </c>
      <c r="G3004" s="171">
        <f>VLOOKUP(C3004,'[10]Peso Conductores'!B$1:E$65536,4,0)</f>
        <v>27.9248016946093</v>
      </c>
      <c r="H3004" s="172"/>
      <c r="I3004" s="144"/>
      <c r="J3004" s="111">
        <f>VLOOKUP(C3004,'[10]Peso Conductores'!B$1:G$65536,3,0)</f>
        <v>4.63</v>
      </c>
      <c r="M3004" s="118"/>
      <c r="N3004" s="118"/>
      <c r="O3004" s="118"/>
      <c r="P3004" s="118"/>
      <c r="Q3004" s="118"/>
      <c r="R3004" s="118"/>
    </row>
    <row r="3005" spans="1:18" x14ac:dyDescent="0.2">
      <c r="A3005" s="114"/>
      <c r="B3005" s="112">
        <f t="shared" si="63"/>
        <v>108</v>
      </c>
      <c r="C3005" s="115" t="s">
        <v>8061</v>
      </c>
      <c r="D3005" s="187" t="str">
        <f>+VLOOKUP(MID(C3005,1,2),[11]!Ferr_Cond,2,0)&amp;" Conductor "&amp;VLOOKUP(RIGHT(C3005,2),[11]GENERALES!$H$43:$I$49,2,0)&amp;" "&amp;MID(C3005,5,3)&amp;" mm2"</f>
        <v>Amortiguador Conductor AAAC 400 mm2</v>
      </c>
      <c r="E3005" s="139" t="s">
        <v>5072</v>
      </c>
      <c r="F3005" s="141">
        <v>0</v>
      </c>
      <c r="G3005" s="171">
        <f>VLOOKUP(C3005,'[10]Peso Conductores'!B$1:E$65536,4,0)</f>
        <v>27.9248016946093</v>
      </c>
      <c r="H3005" s="172"/>
      <c r="I3005" s="144"/>
      <c r="J3005" s="111">
        <f>VLOOKUP(C3005,'[10]Peso Conductores'!B$1:G$65536,3,0)</f>
        <v>4.63</v>
      </c>
      <c r="M3005" s="118"/>
      <c r="N3005" s="118"/>
      <c r="O3005" s="118"/>
      <c r="P3005" s="118"/>
      <c r="Q3005" s="118"/>
      <c r="R3005" s="118"/>
    </row>
    <row r="3006" spans="1:18" x14ac:dyDescent="0.2">
      <c r="A3006" s="114"/>
      <c r="B3006" s="112">
        <f t="shared" si="63"/>
        <v>109</v>
      </c>
      <c r="C3006" s="115" t="s">
        <v>8062</v>
      </c>
      <c r="D3006" s="187" t="str">
        <f>+VLOOKUP(MID(C3006,1,2),[11]!Ferr_Cond,2,0)&amp;" Conductor "&amp;VLOOKUP(RIGHT(C3006,2),[11]GENERALES!$H$43:$I$49,2,0)&amp;" "&amp;MID(C3006,5,3)&amp;" mm2"</f>
        <v>Amortiguador Conductor ACAR 380 mm2</v>
      </c>
      <c r="E3006" s="139" t="s">
        <v>5072</v>
      </c>
      <c r="F3006" s="141">
        <v>0</v>
      </c>
      <c r="G3006" s="171">
        <f>VLOOKUP(C3006,'[10]Peso Conductores'!B$1:E$65536,4,0)</f>
        <v>27.213111284249926</v>
      </c>
      <c r="H3006" s="172"/>
      <c r="I3006" s="144"/>
      <c r="J3006" s="111">
        <f>VLOOKUP(C3006,'[10]Peso Conductores'!B$1:G$65536,3,0)</f>
        <v>4.5119999999999996</v>
      </c>
      <c r="M3006" s="118"/>
      <c r="N3006" s="118"/>
      <c r="O3006" s="118"/>
      <c r="P3006" s="118"/>
      <c r="Q3006" s="118"/>
      <c r="R3006" s="118"/>
    </row>
    <row r="3007" spans="1:18" x14ac:dyDescent="0.2">
      <c r="A3007" s="114"/>
      <c r="B3007" s="112">
        <f t="shared" si="63"/>
        <v>110</v>
      </c>
      <c r="C3007" s="115" t="s">
        <v>8063</v>
      </c>
      <c r="D3007" s="187" t="str">
        <f>+VLOOKUP(MID(C3007,1,2),[11]!Ferr_Cond,2,0)&amp;" Conductor "&amp;VLOOKUP(RIGHT(C3007,2),[11]GENERALES!$H$43:$I$49,2,0)&amp;" "&amp;MID(C3007,5,3)&amp;" mm2"</f>
        <v>Amortiguador Conductor ACAR 350 mm2</v>
      </c>
      <c r="E3007" s="139" t="s">
        <v>5072</v>
      </c>
      <c r="F3007" s="141">
        <v>0</v>
      </c>
      <c r="G3007" s="171">
        <f>VLOOKUP(C3007,'[10]Peso Conductores'!B$1:E$65536,4,0)</f>
        <v>27.213111284249926</v>
      </c>
      <c r="H3007" s="172"/>
      <c r="I3007" s="144"/>
      <c r="J3007" s="111">
        <f>VLOOKUP(C3007,'[10]Peso Conductores'!B$1:G$65536,3,0)</f>
        <v>4.5119999999999996</v>
      </c>
      <c r="M3007" s="118"/>
      <c r="N3007" s="118"/>
      <c r="O3007" s="118"/>
      <c r="P3007" s="118"/>
      <c r="Q3007" s="118"/>
      <c r="R3007" s="118"/>
    </row>
    <row r="3008" spans="1:18" x14ac:dyDescent="0.2">
      <c r="A3008" s="114"/>
      <c r="B3008" s="112">
        <f t="shared" si="63"/>
        <v>111</v>
      </c>
      <c r="C3008" s="115" t="s">
        <v>8064</v>
      </c>
      <c r="D3008" s="187" t="str">
        <f>+VLOOKUP(MID(C3008,1,2),[11]!Ferr_Cond,2,0)&amp;" Conductor "&amp;VLOOKUP(RIGHT(C3008,2),[11]GENERALES!$H$43:$I$49,2,0)&amp;" "&amp;MID(C3008,5,3)&amp;" mm2"</f>
        <v>Amortiguador Conductor ACSR 315 mm2</v>
      </c>
      <c r="E3008" s="139" t="s">
        <v>5072</v>
      </c>
      <c r="F3008" s="141">
        <v>0</v>
      </c>
      <c r="G3008" s="171">
        <f>VLOOKUP(C3008,'[10]Peso Conductores'!B$1:E$65536,4,0)</f>
        <v>27.267392756226489</v>
      </c>
      <c r="H3008" s="172"/>
      <c r="I3008" s="144"/>
      <c r="J3008" s="111">
        <f>VLOOKUP(C3008,'[10]Peso Conductores'!B$1:G$65536,3,0)</f>
        <v>4.5209999999999999</v>
      </c>
      <c r="M3008" s="118"/>
      <c r="N3008" s="118"/>
      <c r="O3008" s="118"/>
      <c r="P3008" s="118"/>
      <c r="Q3008" s="118"/>
      <c r="R3008" s="118"/>
    </row>
    <row r="3009" spans="1:18" x14ac:dyDescent="0.2">
      <c r="A3009" s="114"/>
      <c r="B3009" s="112">
        <f t="shared" si="63"/>
        <v>112</v>
      </c>
      <c r="C3009" s="115" t="s">
        <v>8065</v>
      </c>
      <c r="D3009" s="187" t="str">
        <f>+VLOOKUP(MID(C3009,1,2),[11]!Ferr_Cond,2,0)&amp;" Conductor "&amp;VLOOKUP(RIGHT(C3009,2),[11]GENERALES!$H$43:$I$49,2,0)&amp;" "&amp;MID(C3009,5,3)&amp;" mm2"</f>
        <v>Amortiguador Conductor ACAR 300 mm2</v>
      </c>
      <c r="E3009" s="139" t="s">
        <v>5072</v>
      </c>
      <c r="F3009" s="141">
        <v>0</v>
      </c>
      <c r="G3009" s="171">
        <f>VLOOKUP(C3009,'[10]Peso Conductores'!B$1:E$65536,4,0)</f>
        <v>27.267392756226489</v>
      </c>
      <c r="H3009" s="172"/>
      <c r="I3009" s="144"/>
      <c r="J3009" s="111">
        <f>VLOOKUP(C3009,'[10]Peso Conductores'!B$1:G$65536,3,0)</f>
        <v>4.5209999999999999</v>
      </c>
      <c r="M3009" s="118"/>
      <c r="N3009" s="118"/>
      <c r="O3009" s="118"/>
      <c r="P3009" s="118"/>
      <c r="Q3009" s="118"/>
      <c r="R3009" s="118"/>
    </row>
    <row r="3010" spans="1:18" x14ac:dyDescent="0.2">
      <c r="A3010" s="114"/>
      <c r="B3010" s="112">
        <f t="shared" si="63"/>
        <v>113</v>
      </c>
      <c r="C3010" s="115" t="s">
        <v>8066</v>
      </c>
      <c r="D3010" s="187" t="str">
        <f>+VLOOKUP(MID(C3010,1,2),[11]!Ferr_Cond,2,0)&amp;" Conductor "&amp;VLOOKUP(RIGHT(C3010,2),[11]GENERALES!$H$43:$I$49,2,0)&amp;" "&amp;MID(C3010,5,3)&amp;" mm2"</f>
        <v>Amortiguador Conductor AAAC 300 mm2</v>
      </c>
      <c r="E3010" s="139" t="s">
        <v>5072</v>
      </c>
      <c r="F3010" s="141">
        <v>0</v>
      </c>
      <c r="G3010" s="171">
        <f>VLOOKUP(C3010,'[10]Peso Conductores'!B$1:E$65536,4,0)</f>
        <v>27.267392756226489</v>
      </c>
      <c r="H3010" s="172"/>
      <c r="I3010" s="144"/>
      <c r="J3010" s="111">
        <f>VLOOKUP(C3010,'[10]Peso Conductores'!B$1:G$65536,3,0)</f>
        <v>4.5209999999999999</v>
      </c>
      <c r="M3010" s="118"/>
      <c r="N3010" s="118"/>
      <c r="O3010" s="118"/>
      <c r="P3010" s="118"/>
      <c r="Q3010" s="118"/>
      <c r="R3010" s="118"/>
    </row>
    <row r="3011" spans="1:18" x14ac:dyDescent="0.2">
      <c r="A3011" s="114"/>
      <c r="B3011" s="112">
        <f t="shared" si="63"/>
        <v>114</v>
      </c>
      <c r="C3011" s="115" t="s">
        <v>8067</v>
      </c>
      <c r="D3011" s="187" t="str">
        <f>+VLOOKUP(MID(C3011,1,2),[11]!Ferr_Cond,2,0)&amp;" Conductor "&amp;VLOOKUP(RIGHT(C3011,2),[11]GENERALES!$H$43:$I$49,2,0)&amp;" "&amp;MID(C3011,5,3)&amp;" mm2"</f>
        <v>Amortiguador Conductor ACAR 280 mm2</v>
      </c>
      <c r="E3011" s="139" t="s">
        <v>5072</v>
      </c>
      <c r="F3011" s="141">
        <v>0</v>
      </c>
      <c r="G3011" s="171">
        <f>VLOOKUP(C3011,'[10]Peso Conductores'!B$1:E$65536,4,0)</f>
        <v>17.424352504476516</v>
      </c>
      <c r="H3011" s="172"/>
      <c r="I3011" s="144"/>
      <c r="J3011" s="111">
        <f>VLOOKUP(C3011,'[10]Peso Conductores'!B$1:G$65536,3,0)</f>
        <v>2.8889999999999998</v>
      </c>
      <c r="M3011" s="118"/>
      <c r="N3011" s="118"/>
      <c r="O3011" s="118"/>
      <c r="P3011" s="118"/>
      <c r="Q3011" s="118"/>
      <c r="R3011" s="118"/>
    </row>
    <row r="3012" spans="1:18" x14ac:dyDescent="0.2">
      <c r="A3012" s="114"/>
      <c r="B3012" s="112">
        <f t="shared" si="63"/>
        <v>115</v>
      </c>
      <c r="C3012" s="115" t="s">
        <v>8068</v>
      </c>
      <c r="D3012" s="187" t="str">
        <f>+VLOOKUP(MID(C3012,1,2),[11]!Ferr_Cond,2,0)&amp;" Conductor "&amp;VLOOKUP(RIGHT(C3012,2),[11]GENERALES!$H$43:$I$49,2,0)&amp;" "&amp;MID(C3012,5,3)&amp;" mm2"</f>
        <v>Amortiguador Conductor ACSR 250 mm2</v>
      </c>
      <c r="E3012" s="139" t="s">
        <v>5072</v>
      </c>
      <c r="F3012" s="141">
        <v>0</v>
      </c>
      <c r="G3012" s="171">
        <f>VLOOKUP(C3012,'[10]Peso Conductores'!B$1:E$65536,4,0)</f>
        <v>17.424352504476516</v>
      </c>
      <c r="H3012" s="172"/>
      <c r="I3012" s="144"/>
      <c r="J3012" s="111">
        <f>VLOOKUP(C3012,'[10]Peso Conductores'!B$1:G$65536,3,0)</f>
        <v>2.8889999999999998</v>
      </c>
      <c r="M3012" s="118"/>
      <c r="N3012" s="118"/>
      <c r="O3012" s="118"/>
      <c r="P3012" s="118"/>
      <c r="Q3012" s="118"/>
      <c r="R3012" s="118"/>
    </row>
    <row r="3013" spans="1:18" x14ac:dyDescent="0.2">
      <c r="A3013" s="114"/>
      <c r="B3013" s="112">
        <f t="shared" si="63"/>
        <v>116</v>
      </c>
      <c r="C3013" s="115" t="s">
        <v>8069</v>
      </c>
      <c r="D3013" s="187" t="str">
        <f>+VLOOKUP(MID(C3013,1,2),[11]!Ferr_Cond,2,0)&amp;" Conductor "&amp;VLOOKUP(RIGHT(C3013,2),[11]GENERALES!$H$43:$I$49,2,0)&amp;" "&amp;MID(C3013,5,3)&amp;" mm2"</f>
        <v>Amortiguador Conductor ACAR 240 mm2</v>
      </c>
      <c r="E3013" s="139" t="s">
        <v>5072</v>
      </c>
      <c r="F3013" s="141">
        <v>0</v>
      </c>
      <c r="G3013" s="171">
        <f>VLOOKUP(C3013,'[10]Peso Conductores'!B$1:E$65536,4,0)</f>
        <v>17.424352504476516</v>
      </c>
      <c r="H3013" s="172"/>
      <c r="I3013" s="144"/>
      <c r="J3013" s="111">
        <f>VLOOKUP(C3013,'[10]Peso Conductores'!B$1:G$65536,3,0)</f>
        <v>2.8889999999999998</v>
      </c>
      <c r="M3013" s="118"/>
      <c r="N3013" s="118"/>
      <c r="O3013" s="118"/>
      <c r="P3013" s="118"/>
      <c r="Q3013" s="118"/>
      <c r="R3013" s="118"/>
    </row>
    <row r="3014" spans="1:18" x14ac:dyDescent="0.2">
      <c r="A3014" s="114"/>
      <c r="B3014" s="112">
        <f t="shared" si="63"/>
        <v>117</v>
      </c>
      <c r="C3014" s="115" t="s">
        <v>8070</v>
      </c>
      <c r="D3014" s="187" t="str">
        <f>+VLOOKUP(MID(C3014,1,2),[11]!Ferr_Cond,2,0)&amp;" Conductor "&amp;VLOOKUP(RIGHT(C3014,2),[11]GENERALES!$H$43:$I$49,2,0)&amp;" "&amp;MID(C3014,5,3)&amp;" mm2"</f>
        <v>Amortiguador Conductor AAAC 240 mm2</v>
      </c>
      <c r="E3014" s="139" t="s">
        <v>5072</v>
      </c>
      <c r="F3014" s="141">
        <v>0</v>
      </c>
      <c r="G3014" s="171">
        <f>VLOOKUP(C3014,'[10]Peso Conductores'!B$1:E$65536,4,0)</f>
        <v>17.424352504476516</v>
      </c>
      <c r="H3014" s="172"/>
      <c r="I3014" s="144"/>
      <c r="J3014" s="111">
        <f>VLOOKUP(C3014,'[10]Peso Conductores'!B$1:G$65536,3,0)</f>
        <v>2.8889999999999998</v>
      </c>
      <c r="M3014" s="118"/>
      <c r="N3014" s="118"/>
      <c r="O3014" s="118"/>
      <c r="P3014" s="118"/>
      <c r="Q3014" s="118"/>
      <c r="R3014" s="118"/>
    </row>
    <row r="3015" spans="1:18" x14ac:dyDescent="0.2">
      <c r="A3015" s="114"/>
      <c r="B3015" s="112">
        <f t="shared" si="63"/>
        <v>118</v>
      </c>
      <c r="C3015" s="115" t="s">
        <v>8071</v>
      </c>
      <c r="D3015" s="187" t="str">
        <f>+VLOOKUP(MID(C3015,1,2),[11]!Ferr_Cond,2,0)&amp;" Conductor "&amp;VLOOKUP(RIGHT(C3015,2),[11]GENERALES!$H$43:$I$49,2,0)&amp;" "&amp;MID(C3015,5,3)&amp;" mm2"</f>
        <v>Amortiguador Conductor AAAC 185 mm2</v>
      </c>
      <c r="E3015" s="139" t="s">
        <v>5072</v>
      </c>
      <c r="F3015" s="141">
        <v>0</v>
      </c>
      <c r="G3015" s="171">
        <f>VLOOKUP(C3015,'[10]Peso Conductores'!B$1:E$65536,4,0)</f>
        <v>17.424352504476516</v>
      </c>
      <c r="H3015" s="172"/>
      <c r="I3015" s="144"/>
      <c r="J3015" s="111">
        <f>VLOOKUP(C3015,'[10]Peso Conductores'!B$1:G$65536,3,0)</f>
        <v>2.8889999999999998</v>
      </c>
      <c r="M3015" s="118"/>
      <c r="N3015" s="118"/>
      <c r="O3015" s="118"/>
      <c r="P3015" s="118"/>
      <c r="Q3015" s="118"/>
      <c r="R3015" s="118"/>
    </row>
    <row r="3016" spans="1:18" x14ac:dyDescent="0.2">
      <c r="A3016" s="114"/>
      <c r="B3016" s="112">
        <f t="shared" si="63"/>
        <v>119</v>
      </c>
      <c r="C3016" s="115" t="s">
        <v>8072</v>
      </c>
      <c r="D3016" s="187" t="str">
        <f>+VLOOKUP(MID(C3016,1,2),[11]!Ferr_Cond,2,0)&amp;" Conductor "&amp;VLOOKUP(RIGHT(C3016,2),[11]GENERALES!$H$43:$I$49,2,0)&amp;" "&amp;MID(C3016,5,3)&amp;" mm2"</f>
        <v>Amortiguador Conductor ACCR 150 mm2</v>
      </c>
      <c r="E3016" s="139" t="s">
        <v>5072</v>
      </c>
      <c r="F3016" s="141">
        <v>0</v>
      </c>
      <c r="G3016" s="171">
        <f>VLOOKUP(C3016,'[10]Peso Conductores'!B$1:E$65536,4,0)</f>
        <v>40</v>
      </c>
      <c r="H3016" s="172"/>
      <c r="I3016" s="144"/>
      <c r="J3016" s="111">
        <f>VLOOKUP(C3016,'[10]Peso Conductores'!B$1:G$65536,3,0)</f>
        <v>2.9</v>
      </c>
      <c r="M3016" s="118"/>
      <c r="N3016" s="118"/>
      <c r="O3016" s="118"/>
      <c r="P3016" s="118"/>
      <c r="Q3016" s="118"/>
      <c r="R3016" s="118"/>
    </row>
    <row r="3017" spans="1:18" x14ac:dyDescent="0.2">
      <c r="A3017" s="114"/>
      <c r="B3017" s="112">
        <f t="shared" si="63"/>
        <v>120</v>
      </c>
      <c r="C3017" s="115" t="s">
        <v>8073</v>
      </c>
      <c r="D3017" s="187" t="str">
        <f>+VLOOKUP(MID(C3017,1,2),[11]!Ferr_Cond,2,0)&amp;" Conductor "&amp;VLOOKUP(RIGHT(C3017,2),[11]GENERALES!$H$43:$I$49,2,0)&amp;" "&amp;MID(C3017,5,3)&amp;" mm2"</f>
        <v>Amortiguador Conductor AAAC 150 mm2</v>
      </c>
      <c r="E3017" s="139" t="s">
        <v>5072</v>
      </c>
      <c r="F3017" s="141">
        <v>0</v>
      </c>
      <c r="G3017" s="171">
        <f>VLOOKUP(C3017,'[10]Peso Conductores'!B$1:E$65536,4,0)</f>
        <v>17.424352504476516</v>
      </c>
      <c r="H3017" s="172"/>
      <c r="I3017" s="144"/>
      <c r="J3017" s="111">
        <f>VLOOKUP(C3017,'[10]Peso Conductores'!B$1:G$65536,3,0)</f>
        <v>2.8889999999999998</v>
      </c>
      <c r="M3017" s="118"/>
      <c r="N3017" s="118"/>
      <c r="O3017" s="118"/>
      <c r="P3017" s="118"/>
      <c r="Q3017" s="118"/>
      <c r="R3017" s="118"/>
    </row>
    <row r="3018" spans="1:18" x14ac:dyDescent="0.2">
      <c r="A3018" s="114"/>
      <c r="B3018" s="112">
        <f t="shared" si="63"/>
        <v>121</v>
      </c>
      <c r="C3018" s="115" t="s">
        <v>8074</v>
      </c>
      <c r="D3018" s="187" t="str">
        <f>+VLOOKUP(MID(C3018,1,2),[11]!Ferr_Cond,2,0)&amp;" Conductor "&amp;VLOOKUP(RIGHT(C3018,2),[11]GENERALES!$H$43:$I$49,2,0)&amp;" "&amp;MID(C3018,5,3)&amp;" mm2"</f>
        <v>Amortiguador Conductor AAAC 120 mm2</v>
      </c>
      <c r="E3018" s="139" t="s">
        <v>5072</v>
      </c>
      <c r="F3018" s="141">
        <v>0</v>
      </c>
      <c r="G3018" s="171">
        <f>VLOOKUP(C3018,'[10]Peso Conductores'!B$1:E$65536,4,0)</f>
        <v>9.4751324972421624</v>
      </c>
      <c r="H3018" s="172"/>
      <c r="I3018" s="144"/>
      <c r="J3018" s="111">
        <f>VLOOKUP(C3018,'[10]Peso Conductores'!B$1:G$65536,3,0)</f>
        <v>1.571</v>
      </c>
      <c r="M3018" s="118"/>
      <c r="N3018" s="118"/>
      <c r="O3018" s="118"/>
      <c r="P3018" s="118"/>
      <c r="Q3018" s="118"/>
      <c r="R3018" s="118"/>
    </row>
    <row r="3019" spans="1:18" x14ac:dyDescent="0.2">
      <c r="A3019" s="114"/>
      <c r="B3019" s="112">
        <f t="shared" si="63"/>
        <v>122</v>
      </c>
      <c r="C3019" s="115" t="s">
        <v>8075</v>
      </c>
      <c r="D3019" s="187" t="str">
        <f>+VLOOKUP(MID(C3019,1,2),[11]!Ferr_Cond,2,0)&amp;" Conductor "&amp;VLOOKUP(RIGHT(C3019,2),[11]GENERALES!$H$43:$I$49,2,0)&amp;" "&amp;MID(C3019,5,3)&amp;" mm2"</f>
        <v>Amortiguador Conductor AAAC 095 mm2</v>
      </c>
      <c r="E3019" s="139" t="s">
        <v>5072</v>
      </c>
      <c r="F3019" s="141">
        <v>0</v>
      </c>
      <c r="G3019" s="171">
        <f>VLOOKUP(C3019,'[10]Peso Conductores'!B$1:E$65536,4,0)</f>
        <v>9.4751324972421624</v>
      </c>
      <c r="H3019" s="172"/>
      <c r="I3019" s="144"/>
      <c r="J3019" s="111">
        <f>VLOOKUP(C3019,'[10]Peso Conductores'!B$1:G$65536,3,0)</f>
        <v>1.571</v>
      </c>
      <c r="M3019" s="118"/>
      <c r="N3019" s="118"/>
      <c r="O3019" s="118"/>
      <c r="P3019" s="118"/>
      <c r="Q3019" s="118"/>
      <c r="R3019" s="118"/>
    </row>
    <row r="3020" spans="1:18" x14ac:dyDescent="0.2">
      <c r="A3020" s="114"/>
      <c r="B3020" s="112">
        <f t="shared" si="63"/>
        <v>123</v>
      </c>
      <c r="C3020" s="115" t="s">
        <v>8076</v>
      </c>
      <c r="D3020" s="187" t="str">
        <f>+VLOOKUP(MID(C3020,1,2),[11]!Ferr_Cond,2,0)&amp;" Conductor "&amp;VLOOKUP(RIGHT(C3020,2),[11]GENERALES!$H$43:$I$49,2,0)&amp;" "&amp;MID(C3020,5,3)&amp;" mm2"</f>
        <v>Amortiguador Conductor AAAC 070 mm2</v>
      </c>
      <c r="E3020" s="139" t="s">
        <v>5072</v>
      </c>
      <c r="F3020" s="141">
        <v>0</v>
      </c>
      <c r="G3020" s="171">
        <f>VLOOKUP(C3020,'[10]Peso Conductores'!B$1:E$65536,4,0)</f>
        <v>8.9986617987812263</v>
      </c>
      <c r="H3020" s="172"/>
      <c r="I3020" s="144"/>
      <c r="J3020" s="111">
        <f>VLOOKUP(C3020,'[10]Peso Conductores'!B$1:G$65536,3,0)</f>
        <v>1.492</v>
      </c>
      <c r="M3020" s="118"/>
      <c r="N3020" s="118"/>
      <c r="O3020" s="118"/>
      <c r="P3020" s="118"/>
      <c r="Q3020" s="118"/>
      <c r="R3020" s="118"/>
    </row>
    <row r="3021" spans="1:18" x14ac:dyDescent="0.2">
      <c r="A3021" s="114"/>
      <c r="B3021" s="112">
        <f t="shared" si="63"/>
        <v>124</v>
      </c>
      <c r="C3021" s="115" t="s">
        <v>8077</v>
      </c>
      <c r="D3021" s="187" t="str">
        <f>+VLOOKUP(MID(C3021,1,2),[11]!Ferr_Cond,2,0)&amp;" Conductor "&amp;VLOOKUP(RIGHT(C3021,2),[11]GENERALES!$H$43:$I$49,2,0)&amp;" "&amp;MID(C3021,5,3)&amp;" mm2"</f>
        <v>Amortiguador Conductor AAAC 050 mm2</v>
      </c>
      <c r="E3021" s="139" t="s">
        <v>5072</v>
      </c>
      <c r="F3021" s="141">
        <v>0</v>
      </c>
      <c r="G3021" s="171">
        <f>VLOOKUP(C3021,'[10]Peso Conductores'!B$1:E$65536,4,0)</f>
        <v>8.9986617987812263</v>
      </c>
      <c r="H3021" s="172"/>
      <c r="I3021" s="144"/>
      <c r="J3021" s="111">
        <f>VLOOKUP(C3021,'[10]Peso Conductores'!B$1:G$65536,3,0)</f>
        <v>1.492</v>
      </c>
      <c r="M3021" s="118"/>
      <c r="N3021" s="118"/>
      <c r="O3021" s="118"/>
      <c r="P3021" s="118"/>
      <c r="Q3021" s="118"/>
      <c r="R3021" s="118"/>
    </row>
    <row r="3022" spans="1:18" x14ac:dyDescent="0.2">
      <c r="A3022" s="114"/>
      <c r="B3022" s="112">
        <f t="shared" si="63"/>
        <v>125</v>
      </c>
      <c r="C3022" s="115" t="s">
        <v>8078</v>
      </c>
      <c r="D3022" s="187" t="str">
        <f>+VLOOKUP(MID(C3022,1,2),[11]!Ferr_Cond,2,0)&amp;" Conductor "&amp;VLOOKUP(RIGHT(C3022,2),[11]GENERALES!$H$43:$I$49,2,0)&amp;" "&amp;MID(C3022,5,3)&amp;" mm2"</f>
        <v>Amortiguador Conductor AAAC 035 mm2</v>
      </c>
      <c r="E3022" s="139" t="s">
        <v>5072</v>
      </c>
      <c r="F3022" s="141">
        <v>0</v>
      </c>
      <c r="G3022" s="171">
        <f>VLOOKUP(C3022,'[10]Peso Conductores'!B$1:E$65536,4,0)</f>
        <v>8.9986617987812263</v>
      </c>
      <c r="H3022" s="172"/>
      <c r="I3022" s="144"/>
      <c r="J3022" s="111">
        <f>VLOOKUP(C3022,'[10]Peso Conductores'!B$1:G$65536,3,0)</f>
        <v>1.492</v>
      </c>
      <c r="M3022" s="118"/>
      <c r="N3022" s="118"/>
      <c r="O3022" s="118"/>
      <c r="P3022" s="118"/>
      <c r="Q3022" s="118"/>
      <c r="R3022" s="118"/>
    </row>
    <row r="3023" spans="1:18" x14ac:dyDescent="0.2">
      <c r="A3023" s="114"/>
      <c r="M3023" s="118"/>
      <c r="N3023" s="118"/>
      <c r="O3023" s="118"/>
      <c r="P3023" s="118"/>
    </row>
    <row r="3024" spans="1:18" ht="15.75" x14ac:dyDescent="0.25">
      <c r="A3024" s="114"/>
      <c r="B3024" s="125" t="s">
        <v>8079</v>
      </c>
      <c r="C3024" s="148"/>
      <c r="D3024" s="113"/>
      <c r="E3024" s="162"/>
      <c r="F3024" s="155"/>
      <c r="G3024" s="173"/>
      <c r="H3024" s="173"/>
      <c r="I3024" s="173"/>
      <c r="J3024" s="111"/>
      <c r="M3024" s="118"/>
      <c r="N3024" s="118"/>
      <c r="O3024" s="118"/>
      <c r="P3024" s="118"/>
      <c r="Q3024" s="118"/>
      <c r="R3024" s="118"/>
    </row>
    <row r="3025" spans="1:18" ht="15.75" x14ac:dyDescent="0.25">
      <c r="A3025" s="114"/>
      <c r="B3025" s="125"/>
      <c r="C3025" s="148"/>
      <c r="D3025" s="113"/>
      <c r="E3025" s="162"/>
      <c r="F3025" s="155"/>
      <c r="G3025" s="173"/>
      <c r="H3025" s="173"/>
      <c r="I3025" s="138"/>
      <c r="J3025" s="111"/>
      <c r="M3025" s="118"/>
      <c r="N3025" s="118"/>
      <c r="O3025" s="118"/>
      <c r="P3025" s="118"/>
      <c r="Q3025" s="118"/>
      <c r="R3025" s="118"/>
    </row>
    <row r="3026" spans="1:18" ht="33.75" x14ac:dyDescent="0.2">
      <c r="A3026" s="114"/>
      <c r="B3026" s="135" t="s">
        <v>5065</v>
      </c>
      <c r="C3026" s="135" t="s">
        <v>5066</v>
      </c>
      <c r="D3026" s="135" t="s">
        <v>5067</v>
      </c>
      <c r="E3026" s="135" t="s">
        <v>6</v>
      </c>
      <c r="F3026" s="136" t="s">
        <v>5068</v>
      </c>
      <c r="G3026" s="136" t="s">
        <v>5069</v>
      </c>
      <c r="H3026" s="137"/>
      <c r="I3026" s="144"/>
      <c r="J3026" s="136" t="s">
        <v>5070</v>
      </c>
      <c r="M3026" s="118"/>
      <c r="N3026" s="118"/>
      <c r="O3026" s="118"/>
      <c r="P3026" s="118"/>
      <c r="Q3026" s="118"/>
      <c r="R3026" s="118"/>
    </row>
    <row r="3027" spans="1:18" x14ac:dyDescent="0.2">
      <c r="A3027" s="114"/>
      <c r="B3027" s="112">
        <v>1</v>
      </c>
      <c r="C3027" s="115" t="s">
        <v>8080</v>
      </c>
      <c r="D3027" s="112" t="s">
        <v>8081</v>
      </c>
      <c r="E3027" s="139" t="s">
        <v>7846</v>
      </c>
      <c r="F3027" s="141">
        <v>0</v>
      </c>
      <c r="G3027" s="171">
        <f>+VLOOKUP(C3027,'[10]Peso Conductores'!$B$1:$E$65536,4,0)</f>
        <v>753.20783886390518</v>
      </c>
      <c r="H3027" s="172"/>
      <c r="I3027" s="144"/>
      <c r="J3027" s="111">
        <f>+VLOOKUP(C3027,'[10]Peso Conductores'!$B$1:$D$65536,3,0)</f>
        <v>406</v>
      </c>
      <c r="M3027" s="118"/>
      <c r="N3027" s="118"/>
      <c r="O3027" s="118"/>
      <c r="P3027" s="118"/>
      <c r="Q3027" s="118"/>
      <c r="R3027" s="118"/>
    </row>
    <row r="3028" spans="1:18" x14ac:dyDescent="0.2">
      <c r="A3028" s="114"/>
      <c r="B3028" s="112">
        <f>1+B3027</f>
        <v>2</v>
      </c>
      <c r="C3028" s="115" t="s">
        <v>8082</v>
      </c>
      <c r="D3028" s="112" t="s">
        <v>8083</v>
      </c>
      <c r="E3028" s="139" t="s">
        <v>7846</v>
      </c>
      <c r="F3028" s="141">
        <v>0</v>
      </c>
      <c r="G3028" s="171">
        <f>+VLOOKUP(C3028,'[10]Peso Conductores'!$B$1:$E$65536,4,0)</f>
        <v>565.83347500859873</v>
      </c>
      <c r="H3028" s="172"/>
      <c r="I3028" s="189"/>
      <c r="J3028" s="111">
        <f>+VLOOKUP(C3028,'[10]Peso Conductores'!$B$1:$D$65536,3,0)</f>
        <v>305</v>
      </c>
      <c r="M3028" s="118"/>
      <c r="N3028" s="118"/>
      <c r="O3028" s="118"/>
      <c r="P3028" s="118"/>
      <c r="Q3028" s="118"/>
      <c r="R3028" s="118"/>
    </row>
    <row r="3029" spans="1:18" x14ac:dyDescent="0.2">
      <c r="A3029" s="114"/>
      <c r="B3029" s="112">
        <f>1+B3028</f>
        <v>3</v>
      </c>
      <c r="C3029" s="115" t="s">
        <v>8084</v>
      </c>
      <c r="D3029" s="112" t="s">
        <v>8085</v>
      </c>
      <c r="E3029" s="139" t="s">
        <v>7846</v>
      </c>
      <c r="F3029" s="141">
        <v>0</v>
      </c>
      <c r="G3029" s="171">
        <f>+VLOOKUP(C3029,'[7]I-404 (Conductores)'!$E$1:$I$63363,4,0)</f>
        <v>2495.0579224988087</v>
      </c>
      <c r="J3029" s="111">
        <v>595.48</v>
      </c>
      <c r="M3029" s="118"/>
      <c r="N3029" s="118"/>
      <c r="O3029" s="118"/>
      <c r="P3029" s="118"/>
      <c r="Q3029" s="118"/>
      <c r="R3029" s="118"/>
    </row>
    <row r="3030" spans="1:18" x14ac:dyDescent="0.2">
      <c r="A3030" s="114"/>
      <c r="B3030" s="112">
        <f>1+B3029</f>
        <v>4</v>
      </c>
      <c r="C3030" s="115" t="s">
        <v>8086</v>
      </c>
      <c r="D3030" s="112" t="s">
        <v>8087</v>
      </c>
      <c r="E3030" s="139" t="s">
        <v>7846</v>
      </c>
      <c r="F3030" s="141">
        <v>0</v>
      </c>
      <c r="G3030" s="171">
        <f>+VLOOKUP(C3030,'[7]I-404 (Conductores)'!$E$1:$I$63363,4,0)</f>
        <v>6139.835</v>
      </c>
      <c r="J3030" s="111">
        <v>517.5</v>
      </c>
      <c r="M3030" s="118"/>
      <c r="N3030" s="118"/>
      <c r="O3030" s="118"/>
      <c r="P3030" s="118"/>
      <c r="Q3030" s="118"/>
      <c r="R3030" s="118"/>
    </row>
    <row r="3031" spans="1:18" x14ac:dyDescent="0.2">
      <c r="A3031" s="114"/>
      <c r="B3031" s="113"/>
      <c r="C3031" s="148"/>
      <c r="D3031" s="113"/>
      <c r="E3031" s="162"/>
      <c r="F3031" s="155"/>
      <c r="G3031" s="173"/>
      <c r="J3031" s="111"/>
      <c r="M3031" s="118"/>
      <c r="N3031" s="118"/>
      <c r="O3031" s="118"/>
      <c r="P3031" s="118"/>
      <c r="Q3031" s="118"/>
      <c r="R3031" s="118"/>
    </row>
    <row r="3032" spans="1:18" ht="15.75" x14ac:dyDescent="0.25">
      <c r="A3032" s="114"/>
      <c r="B3032" s="125" t="s">
        <v>8088</v>
      </c>
      <c r="D3032" s="113"/>
      <c r="E3032" s="132"/>
      <c r="F3032" s="186"/>
      <c r="G3032" s="133"/>
      <c r="H3032" s="133"/>
      <c r="I3032" s="138"/>
      <c r="J3032" s="134"/>
      <c r="M3032" s="118"/>
      <c r="N3032" s="118"/>
      <c r="O3032" s="118"/>
      <c r="P3032" s="118"/>
      <c r="Q3032" s="118"/>
      <c r="R3032" s="118"/>
    </row>
    <row r="3033" spans="1:18" ht="33.75" x14ac:dyDescent="0.2">
      <c r="A3033" s="114"/>
      <c r="B3033" s="135" t="s">
        <v>5065</v>
      </c>
      <c r="C3033" s="135" t="s">
        <v>5066</v>
      </c>
      <c r="D3033" s="135" t="s">
        <v>5067</v>
      </c>
      <c r="E3033" s="135" t="s">
        <v>6</v>
      </c>
      <c r="F3033" s="136" t="s">
        <v>5068</v>
      </c>
      <c r="G3033" s="136" t="s">
        <v>5069</v>
      </c>
      <c r="H3033" s="137"/>
      <c r="I3033" s="144"/>
      <c r="J3033" s="136" t="s">
        <v>5070</v>
      </c>
      <c r="M3033" s="118"/>
      <c r="N3033" s="118"/>
      <c r="O3033" s="118"/>
      <c r="P3033" s="118"/>
      <c r="Q3033" s="118"/>
      <c r="R3033" s="118"/>
    </row>
    <row r="3034" spans="1:18" x14ac:dyDescent="0.2">
      <c r="A3034" s="114"/>
      <c r="B3034" s="165">
        <v>1</v>
      </c>
      <c r="C3034" s="115" t="s">
        <v>8089</v>
      </c>
      <c r="D3034" s="112" t="s">
        <v>8090</v>
      </c>
      <c r="E3034" s="139" t="s">
        <v>5072</v>
      </c>
      <c r="F3034" s="141">
        <v>0</v>
      </c>
      <c r="G3034" s="171">
        <f>+VLOOKUP(C3034,'[7]I-404 (Conductores)'!$E$1:$I$63363,4,0)</f>
        <v>29.12</v>
      </c>
      <c r="H3034" s="172"/>
      <c r="I3034" s="144"/>
      <c r="J3034" s="111">
        <v>1</v>
      </c>
      <c r="M3034" s="118"/>
      <c r="N3034" s="118"/>
      <c r="O3034" s="118"/>
      <c r="P3034" s="118"/>
      <c r="Q3034" s="118"/>
      <c r="R3034" s="118"/>
    </row>
    <row r="3035" spans="1:18" x14ac:dyDescent="0.2">
      <c r="A3035" s="114"/>
      <c r="B3035" s="165">
        <f>1+B3034</f>
        <v>2</v>
      </c>
      <c r="C3035" s="115" t="s">
        <v>8091</v>
      </c>
      <c r="D3035" s="112" t="s">
        <v>8092</v>
      </c>
      <c r="E3035" s="139" t="s">
        <v>5072</v>
      </c>
      <c r="F3035" s="141">
        <v>0</v>
      </c>
      <c r="G3035" s="171">
        <f>+VLOOKUP(C3035,'[7]I-404 (Conductores)'!$E$1:$I$63363,4,0)</f>
        <v>28</v>
      </c>
      <c r="H3035" s="172"/>
      <c r="I3035" s="144"/>
      <c r="J3035" s="111">
        <v>1</v>
      </c>
      <c r="M3035" s="118"/>
      <c r="N3035" s="118"/>
      <c r="O3035" s="118"/>
      <c r="P3035" s="118"/>
      <c r="Q3035" s="118"/>
      <c r="R3035" s="118"/>
    </row>
    <row r="3036" spans="1:18" x14ac:dyDescent="0.2">
      <c r="A3036" s="114"/>
      <c r="B3036" s="165">
        <f t="shared" ref="B3036:B3052" si="64">1+B3035</f>
        <v>3</v>
      </c>
      <c r="C3036" s="115" t="s">
        <v>8093</v>
      </c>
      <c r="D3036" s="112" t="s">
        <v>8094</v>
      </c>
      <c r="E3036" s="139" t="s">
        <v>5072</v>
      </c>
      <c r="F3036" s="141">
        <v>0</v>
      </c>
      <c r="G3036" s="171">
        <f>+VLOOKUP(C3036,'[7]I-404 (Conductores)'!$E$1:$I$63363,4,0)</f>
        <v>39.200000000000003</v>
      </c>
      <c r="H3036" s="172"/>
      <c r="I3036" s="144"/>
      <c r="J3036" s="111">
        <v>1</v>
      </c>
      <c r="M3036" s="118"/>
      <c r="N3036" s="118"/>
      <c r="O3036" s="118"/>
      <c r="P3036" s="118"/>
      <c r="Q3036" s="118"/>
      <c r="R3036" s="118"/>
    </row>
    <row r="3037" spans="1:18" x14ac:dyDescent="0.2">
      <c r="A3037" s="114"/>
      <c r="B3037" s="165">
        <f t="shared" si="64"/>
        <v>4</v>
      </c>
      <c r="C3037" s="115" t="s">
        <v>8095</v>
      </c>
      <c r="D3037" s="112" t="s">
        <v>8096</v>
      </c>
      <c r="E3037" s="139" t="s">
        <v>5072</v>
      </c>
      <c r="F3037" s="141">
        <v>0</v>
      </c>
      <c r="G3037" s="171">
        <f>+VLOOKUP(C3037,'[7]I-404 (Conductores)'!$E$1:$I$63363,4,0)</f>
        <v>39.200000000000003</v>
      </c>
      <c r="H3037" s="172"/>
      <c r="I3037" s="144"/>
      <c r="J3037" s="111">
        <v>1</v>
      </c>
      <c r="M3037" s="118"/>
      <c r="N3037" s="118"/>
      <c r="O3037" s="118"/>
      <c r="P3037" s="118"/>
      <c r="Q3037" s="118"/>
      <c r="R3037" s="118"/>
    </row>
    <row r="3038" spans="1:18" x14ac:dyDescent="0.2">
      <c r="A3038" s="114"/>
      <c r="B3038" s="165">
        <f t="shared" si="64"/>
        <v>5</v>
      </c>
      <c r="C3038" s="115" t="s">
        <v>8097</v>
      </c>
      <c r="D3038" s="112" t="s">
        <v>8098</v>
      </c>
      <c r="E3038" s="139" t="s">
        <v>5072</v>
      </c>
      <c r="F3038" s="141">
        <v>0</v>
      </c>
      <c r="G3038" s="171">
        <f>+VLOOKUP(C3038,'[7]I-404 (Conductores)'!$E$1:$I$63363,4,0)</f>
        <v>6.8019999999999996</v>
      </c>
      <c r="H3038" s="172"/>
      <c r="I3038" s="144"/>
      <c r="J3038" s="111">
        <v>1</v>
      </c>
      <c r="M3038" s="118"/>
      <c r="N3038" s="118"/>
      <c r="O3038" s="118"/>
      <c r="P3038" s="118"/>
      <c r="Q3038" s="118"/>
      <c r="R3038" s="118"/>
    </row>
    <row r="3039" spans="1:18" x14ac:dyDescent="0.2">
      <c r="A3039" s="114"/>
      <c r="B3039" s="165">
        <f t="shared" si="64"/>
        <v>6</v>
      </c>
      <c r="C3039" s="115" t="s">
        <v>8099</v>
      </c>
      <c r="D3039" s="112" t="s">
        <v>8100</v>
      </c>
      <c r="E3039" s="139" t="s">
        <v>5072</v>
      </c>
      <c r="F3039" s="141">
        <v>0</v>
      </c>
      <c r="G3039" s="171">
        <f>+VLOOKUP(C3039,'[7]I-404 (Conductores)'!$E$1:$I$63363,4,0)</f>
        <v>16.517481960994516</v>
      </c>
      <c r="H3039" s="172"/>
      <c r="I3039" s="144"/>
      <c r="J3039" s="111">
        <v>1</v>
      </c>
      <c r="M3039" s="118"/>
      <c r="N3039" s="118"/>
      <c r="O3039" s="118"/>
      <c r="P3039" s="118"/>
      <c r="Q3039" s="118"/>
      <c r="R3039" s="118"/>
    </row>
    <row r="3040" spans="1:18" x14ac:dyDescent="0.2">
      <c r="A3040" s="114"/>
      <c r="B3040" s="165">
        <f t="shared" si="64"/>
        <v>7</v>
      </c>
      <c r="C3040" s="115" t="s">
        <v>8101</v>
      </c>
      <c r="D3040" s="112" t="s">
        <v>8102</v>
      </c>
      <c r="E3040" s="139" t="s">
        <v>5072</v>
      </c>
      <c r="F3040" s="141">
        <v>0</v>
      </c>
      <c r="G3040" s="171">
        <f>+VLOOKUP(C3040,'[7]I-404 (Conductores)'!$E$1:$I$63363,4,0)</f>
        <v>2.0449999999999999</v>
      </c>
      <c r="H3040" s="172"/>
      <c r="I3040" s="144"/>
      <c r="J3040" s="111">
        <v>1</v>
      </c>
      <c r="M3040" s="118"/>
      <c r="N3040" s="118"/>
      <c r="O3040" s="118"/>
      <c r="P3040" s="118"/>
      <c r="Q3040" s="118"/>
      <c r="R3040" s="118"/>
    </row>
    <row r="3041" spans="1:18" x14ac:dyDescent="0.2">
      <c r="A3041" s="114"/>
      <c r="B3041" s="165">
        <f t="shared" si="64"/>
        <v>8</v>
      </c>
      <c r="C3041" s="115" t="s">
        <v>8103</v>
      </c>
      <c r="D3041" s="112" t="s">
        <v>8104</v>
      </c>
      <c r="E3041" s="139" t="s">
        <v>5072</v>
      </c>
      <c r="F3041" s="141">
        <v>0</v>
      </c>
      <c r="G3041" s="171">
        <f>+VLOOKUP(C3041,'[7]I-404 (Conductores)'!$E$1:$I$63363,4,0)</f>
        <v>8.5120000000000005</v>
      </c>
      <c r="H3041" s="172"/>
      <c r="I3041" s="144"/>
      <c r="J3041" s="111">
        <v>1</v>
      </c>
      <c r="M3041" s="118"/>
      <c r="N3041" s="118"/>
      <c r="O3041" s="118"/>
      <c r="P3041" s="118"/>
      <c r="Q3041" s="118"/>
      <c r="R3041" s="118"/>
    </row>
    <row r="3042" spans="1:18" x14ac:dyDescent="0.2">
      <c r="A3042" s="114"/>
      <c r="B3042" s="165">
        <f t="shared" si="64"/>
        <v>9</v>
      </c>
      <c r="C3042" s="115" t="s">
        <v>8105</v>
      </c>
      <c r="D3042" s="112" t="s">
        <v>8106</v>
      </c>
      <c r="E3042" s="139" t="s">
        <v>5072</v>
      </c>
      <c r="F3042" s="141">
        <v>0</v>
      </c>
      <c r="G3042" s="171">
        <f>+VLOOKUP(C3042,'[7]I-404 (Conductores)'!$E$1:$I$63363,4,0)</f>
        <v>2.4640000000000004</v>
      </c>
      <c r="H3042" s="172"/>
      <c r="I3042" s="144"/>
      <c r="J3042" s="111">
        <v>1</v>
      </c>
      <c r="M3042" s="118"/>
      <c r="N3042" s="118"/>
      <c r="O3042" s="118"/>
      <c r="P3042" s="118"/>
      <c r="Q3042" s="118"/>
      <c r="R3042" s="118"/>
    </row>
    <row r="3043" spans="1:18" x14ac:dyDescent="0.2">
      <c r="A3043" s="114"/>
      <c r="B3043" s="165">
        <f t="shared" si="64"/>
        <v>10</v>
      </c>
      <c r="C3043" s="115" t="s">
        <v>8107</v>
      </c>
      <c r="D3043" s="112" t="s">
        <v>8108</v>
      </c>
      <c r="E3043" s="139" t="s">
        <v>5072</v>
      </c>
      <c r="F3043" s="141">
        <v>0</v>
      </c>
      <c r="G3043" s="171">
        <f>+VLOOKUP(C3043,'[7]I-404 (Conductores)'!$E$1:$I$63363,4,0)</f>
        <v>2.4640000000000004</v>
      </c>
      <c r="H3043" s="172"/>
      <c r="I3043" s="189"/>
      <c r="J3043" s="111">
        <v>1</v>
      </c>
      <c r="M3043" s="118"/>
      <c r="N3043" s="118"/>
      <c r="O3043" s="118"/>
      <c r="P3043" s="118"/>
      <c r="Q3043" s="118"/>
      <c r="R3043" s="118"/>
    </row>
    <row r="3044" spans="1:18" x14ac:dyDescent="0.2">
      <c r="A3044" s="114"/>
      <c r="B3044" s="165">
        <f t="shared" si="64"/>
        <v>11</v>
      </c>
      <c r="C3044" s="115" t="s">
        <v>8109</v>
      </c>
      <c r="D3044" s="112" t="s">
        <v>8110</v>
      </c>
      <c r="E3044" s="139" t="s">
        <v>7783</v>
      </c>
      <c r="F3044" s="141">
        <v>0</v>
      </c>
      <c r="G3044" s="171">
        <f>+VLOOKUP(C3044,'[7]I-404 (Conductores)'!$E$1:$I$63363,4,0)</f>
        <v>53.572931623931623</v>
      </c>
      <c r="J3044" s="111">
        <v>1</v>
      </c>
      <c r="M3044" s="118"/>
      <c r="N3044" s="118"/>
      <c r="O3044" s="118"/>
      <c r="P3044" s="118"/>
      <c r="Q3044" s="118"/>
      <c r="R3044" s="118"/>
    </row>
    <row r="3045" spans="1:18" x14ac:dyDescent="0.2">
      <c r="A3045" s="114"/>
      <c r="B3045" s="165">
        <f t="shared" si="64"/>
        <v>12</v>
      </c>
      <c r="C3045" s="115" t="s">
        <v>8111</v>
      </c>
      <c r="D3045" s="112" t="s">
        <v>8112</v>
      </c>
      <c r="E3045" s="139" t="s">
        <v>7783</v>
      </c>
      <c r="F3045" s="141">
        <v>0</v>
      </c>
      <c r="G3045" s="171">
        <f>+VLOOKUP(C3045,'[7]I-404 (Conductores)'!$E$1:$I$63363,4,0)</f>
        <v>40</v>
      </c>
      <c r="J3045" s="111">
        <v>1</v>
      </c>
      <c r="M3045" s="118"/>
      <c r="N3045" s="118"/>
      <c r="O3045" s="118"/>
      <c r="P3045" s="118"/>
      <c r="Q3045" s="118"/>
      <c r="R3045" s="118"/>
    </row>
    <row r="3046" spans="1:18" x14ac:dyDescent="0.2">
      <c r="A3046" s="114"/>
      <c r="B3046" s="165">
        <f t="shared" si="64"/>
        <v>13</v>
      </c>
      <c r="C3046" s="115" t="s">
        <v>8113</v>
      </c>
      <c r="D3046" s="112" t="s">
        <v>8114</v>
      </c>
      <c r="E3046" s="139" t="s">
        <v>7783</v>
      </c>
      <c r="F3046" s="141">
        <v>0</v>
      </c>
      <c r="G3046" s="171">
        <f>+VLOOKUP(C3046,'[7]I-404 (Conductores)'!$E$1:$I$63363,4,0)</f>
        <v>92.893636363636361</v>
      </c>
      <c r="J3046" s="111">
        <v>1</v>
      </c>
      <c r="M3046" s="118"/>
      <c r="N3046" s="118"/>
      <c r="O3046" s="118"/>
      <c r="P3046" s="118"/>
      <c r="Q3046" s="118"/>
      <c r="R3046" s="118"/>
    </row>
    <row r="3047" spans="1:18" x14ac:dyDescent="0.2">
      <c r="A3047" s="114"/>
      <c r="B3047" s="165">
        <f t="shared" si="64"/>
        <v>14</v>
      </c>
      <c r="C3047" s="115" t="s">
        <v>8115</v>
      </c>
      <c r="D3047" s="112" t="s">
        <v>8116</v>
      </c>
      <c r="E3047" s="139" t="s">
        <v>7783</v>
      </c>
      <c r="F3047" s="141">
        <v>0</v>
      </c>
      <c r="G3047" s="171">
        <f>+VLOOKUP(C3047,'[7]I-404 (Conductores)'!$E$1:$I$63363,4,0)</f>
        <v>40</v>
      </c>
      <c r="J3047" s="111">
        <v>1</v>
      </c>
      <c r="M3047" s="118"/>
      <c r="N3047" s="118"/>
      <c r="O3047" s="118"/>
      <c r="P3047" s="118"/>
      <c r="Q3047" s="118"/>
      <c r="R3047" s="118"/>
    </row>
    <row r="3048" spans="1:18" x14ac:dyDescent="0.2">
      <c r="A3048" s="114"/>
      <c r="B3048" s="165">
        <f t="shared" si="64"/>
        <v>15</v>
      </c>
      <c r="C3048" s="115" t="s">
        <v>8117</v>
      </c>
      <c r="D3048" s="112" t="s">
        <v>8118</v>
      </c>
      <c r="E3048" s="139" t="s">
        <v>5072</v>
      </c>
      <c r="F3048" s="141">
        <v>0</v>
      </c>
      <c r="G3048" s="171">
        <f>+VLOOKUP(C3048,'[7]I-404 (Conductores)'!$E$1:$I$63363,4,0)</f>
        <v>256.18658730158728</v>
      </c>
      <c r="J3048" s="111">
        <v>1</v>
      </c>
      <c r="M3048" s="118"/>
      <c r="N3048" s="118"/>
      <c r="O3048" s="118"/>
      <c r="P3048" s="118"/>
      <c r="Q3048" s="118"/>
      <c r="R3048" s="118"/>
    </row>
    <row r="3049" spans="1:18" x14ac:dyDescent="0.2">
      <c r="A3049" s="114"/>
      <c r="B3049" s="165">
        <f t="shared" si="64"/>
        <v>16</v>
      </c>
      <c r="C3049" s="115" t="s">
        <v>8119</v>
      </c>
      <c r="D3049" s="112" t="s">
        <v>8120</v>
      </c>
      <c r="E3049" s="139" t="s">
        <v>7783</v>
      </c>
      <c r="F3049" s="141">
        <v>0</v>
      </c>
      <c r="G3049" s="171">
        <f>+VLOOKUP(C3049,'[7]I-404 (Conductores)'!$E$1:$I$63363,4,0)</f>
        <v>80</v>
      </c>
      <c r="J3049" s="111">
        <v>1</v>
      </c>
      <c r="M3049" s="118"/>
      <c r="N3049" s="118"/>
      <c r="O3049" s="118"/>
      <c r="P3049" s="118"/>
      <c r="Q3049" s="118"/>
      <c r="R3049" s="118"/>
    </row>
    <row r="3050" spans="1:18" x14ac:dyDescent="0.2">
      <c r="A3050" s="114"/>
      <c r="B3050" s="165">
        <f t="shared" si="64"/>
        <v>17</v>
      </c>
      <c r="C3050" s="115" t="s">
        <v>8121</v>
      </c>
      <c r="D3050" s="112" t="s">
        <v>8122</v>
      </c>
      <c r="E3050" s="139" t="s">
        <v>7783</v>
      </c>
      <c r="F3050" s="141">
        <v>0</v>
      </c>
      <c r="G3050" s="171">
        <f>+VLOOKUP(C3050,'[7]I-404 (Conductores)'!$E$1:$I$63363,4,0)</f>
        <v>80</v>
      </c>
      <c r="J3050" s="111">
        <v>1</v>
      </c>
      <c r="M3050" s="118"/>
      <c r="N3050" s="118"/>
      <c r="O3050" s="118"/>
      <c r="P3050" s="118"/>
      <c r="Q3050" s="118"/>
      <c r="R3050" s="118"/>
    </row>
    <row r="3051" spans="1:18" x14ac:dyDescent="0.2">
      <c r="A3051" s="114"/>
      <c r="B3051" s="165">
        <f t="shared" si="64"/>
        <v>18</v>
      </c>
      <c r="C3051" s="115" t="s">
        <v>8123</v>
      </c>
      <c r="D3051" s="112" t="s">
        <v>8124</v>
      </c>
      <c r="E3051" s="139" t="s">
        <v>7783</v>
      </c>
      <c r="F3051" s="141">
        <v>0</v>
      </c>
      <c r="G3051" s="171">
        <f>+VLOOKUP(C3051,'[7]I-404 (Conductores)'!$E$1:$I$63363,4,0)</f>
        <v>17.439198113752187</v>
      </c>
      <c r="J3051" s="111">
        <v>1</v>
      </c>
      <c r="M3051" s="118"/>
      <c r="N3051" s="118"/>
      <c r="O3051" s="118"/>
      <c r="P3051" s="118"/>
      <c r="Q3051" s="118"/>
      <c r="R3051" s="118"/>
    </row>
    <row r="3052" spans="1:18" x14ac:dyDescent="0.2">
      <c r="A3052" s="114"/>
      <c r="B3052" s="165">
        <f t="shared" si="64"/>
        <v>19</v>
      </c>
      <c r="C3052" s="115" t="s">
        <v>8125</v>
      </c>
      <c r="D3052" s="112" t="s">
        <v>8126</v>
      </c>
      <c r="E3052" s="139" t="s">
        <v>7783</v>
      </c>
      <c r="F3052" s="141">
        <v>0</v>
      </c>
      <c r="G3052" s="171">
        <f>+VLOOKUP(C3052,'[7]I-404 (Conductores)'!$E$1:$I$63363,4,0)</f>
        <v>23.96</v>
      </c>
      <c r="J3052" s="111">
        <v>1</v>
      </c>
      <c r="M3052" s="118"/>
      <c r="N3052" s="118"/>
      <c r="O3052" s="118"/>
      <c r="P3052" s="118"/>
      <c r="Q3052" s="118"/>
      <c r="R3052" s="118"/>
    </row>
    <row r="3053" spans="1:18" x14ac:dyDescent="0.2">
      <c r="A3053" s="114"/>
      <c r="B3053" s="118"/>
      <c r="C3053" s="148"/>
      <c r="D3053" s="113"/>
      <c r="E3053" s="162"/>
      <c r="F3053" s="155"/>
      <c r="G3053" s="173"/>
      <c r="M3053" s="118"/>
      <c r="N3053" s="118"/>
      <c r="O3053" s="118"/>
      <c r="P3053" s="118"/>
      <c r="Q3053" s="118"/>
      <c r="R3053" s="118"/>
    </row>
    <row r="3054" spans="1:18" ht="15.75" x14ac:dyDescent="0.25">
      <c r="A3054" s="114"/>
      <c r="B3054" s="125" t="s">
        <v>8127</v>
      </c>
      <c r="D3054" s="113"/>
      <c r="E3054" s="132"/>
      <c r="F3054" s="186"/>
      <c r="G3054" s="133"/>
      <c r="H3054" s="133"/>
      <c r="I3054" s="138"/>
      <c r="J3054" s="134"/>
      <c r="M3054" s="118"/>
      <c r="N3054" s="118"/>
      <c r="O3054" s="118"/>
      <c r="P3054" s="118"/>
      <c r="Q3054" s="118"/>
      <c r="R3054" s="118"/>
    </row>
    <row r="3055" spans="1:18" ht="33.75" x14ac:dyDescent="0.2">
      <c r="A3055" s="114"/>
      <c r="B3055" s="135" t="s">
        <v>5065</v>
      </c>
      <c r="C3055" s="135" t="s">
        <v>5066</v>
      </c>
      <c r="D3055" s="135" t="s">
        <v>5067</v>
      </c>
      <c r="E3055" s="135" t="s">
        <v>6</v>
      </c>
      <c r="F3055" s="136" t="s">
        <v>5068</v>
      </c>
      <c r="G3055" s="136" t="s">
        <v>5069</v>
      </c>
      <c r="H3055" s="137"/>
      <c r="I3055" s="144"/>
      <c r="J3055" s="136" t="s">
        <v>5070</v>
      </c>
      <c r="M3055" s="118"/>
      <c r="N3055" s="118"/>
      <c r="O3055" s="118"/>
      <c r="P3055" s="118"/>
      <c r="Q3055" s="118"/>
      <c r="R3055" s="118"/>
    </row>
    <row r="3056" spans="1:18" x14ac:dyDescent="0.2">
      <c r="A3056" s="114"/>
      <c r="B3056" s="112">
        <v>1</v>
      </c>
      <c r="C3056" s="115" t="s">
        <v>8128</v>
      </c>
      <c r="D3056" s="112" t="s">
        <v>8129</v>
      </c>
      <c r="E3056" s="139" t="s">
        <v>5072</v>
      </c>
      <c r="F3056" s="141">
        <v>1</v>
      </c>
      <c r="G3056" s="171">
        <v>0</v>
      </c>
      <c r="H3056" s="172"/>
      <c r="I3056" s="144"/>
      <c r="J3056" s="111"/>
      <c r="M3056" s="118"/>
      <c r="N3056" s="118"/>
      <c r="O3056" s="118"/>
      <c r="P3056" s="118"/>
      <c r="Q3056" s="118"/>
      <c r="R3056" s="118"/>
    </row>
    <row r="3057" spans="1:18" x14ac:dyDescent="0.2">
      <c r="A3057" s="114"/>
      <c r="B3057" s="112">
        <v>2</v>
      </c>
      <c r="C3057" s="115" t="s">
        <v>8130</v>
      </c>
      <c r="D3057" s="112" t="s">
        <v>8131</v>
      </c>
      <c r="E3057" s="139" t="s">
        <v>7846</v>
      </c>
      <c r="F3057" s="141">
        <v>0</v>
      </c>
      <c r="G3057" s="171">
        <f>+VLOOKUP(C3057,'[10]Peso Conductores'!$B$1:$E$65536,4,0)</f>
        <v>3760</v>
      </c>
      <c r="H3057" s="172"/>
      <c r="I3057" s="144"/>
      <c r="J3057" s="111">
        <f>+VLOOKUP(C3057,'[10]Peso Conductores'!$B$1:$E$65536,3,0)</f>
        <v>303.10000000000002</v>
      </c>
      <c r="M3057" s="118"/>
      <c r="N3057" s="118"/>
      <c r="O3057" s="118"/>
      <c r="P3057" s="118"/>
      <c r="Q3057" s="118"/>
      <c r="R3057" s="118"/>
    </row>
    <row r="3058" spans="1:18" x14ac:dyDescent="0.2">
      <c r="A3058" s="114"/>
      <c r="B3058" s="112">
        <v>3</v>
      </c>
      <c r="C3058" s="115" t="s">
        <v>8132</v>
      </c>
      <c r="D3058" s="112" t="s">
        <v>8133</v>
      </c>
      <c r="E3058" s="139" t="s">
        <v>7846</v>
      </c>
      <c r="F3058" s="141">
        <v>0</v>
      </c>
      <c r="G3058" s="171">
        <f>+G3057</f>
        <v>3760</v>
      </c>
      <c r="H3058" s="172"/>
      <c r="I3058" s="144"/>
      <c r="J3058" s="111">
        <f>+J3057</f>
        <v>303.10000000000002</v>
      </c>
      <c r="M3058" s="118"/>
      <c r="N3058" s="118"/>
      <c r="O3058" s="118"/>
      <c r="P3058" s="118"/>
      <c r="Q3058" s="118"/>
      <c r="R3058" s="118"/>
    </row>
    <row r="3059" spans="1:18" x14ac:dyDescent="0.2">
      <c r="A3059" s="114"/>
      <c r="B3059" s="112">
        <v>4</v>
      </c>
      <c r="C3059" s="115" t="s">
        <v>8134</v>
      </c>
      <c r="D3059" s="112" t="s">
        <v>8135</v>
      </c>
      <c r="E3059" s="139" t="s">
        <v>7846</v>
      </c>
      <c r="F3059" s="141">
        <v>0</v>
      </c>
      <c r="G3059" s="171">
        <f>+VLOOKUP(C3059,'[10]Peso Conductores'!$B$1:$E$65536,4,0)</f>
        <v>12926.162982514021</v>
      </c>
      <c r="H3059" s="172"/>
      <c r="I3059" s="144"/>
      <c r="J3059" s="111">
        <f>+VLOOKUP(C3059,'[10]Peso Conductores'!$B$1:$E$65536,3,0)</f>
        <v>1042</v>
      </c>
      <c r="M3059" s="118"/>
      <c r="N3059" s="118"/>
      <c r="O3059" s="118"/>
      <c r="P3059" s="118"/>
      <c r="Q3059" s="118"/>
      <c r="R3059" s="118"/>
    </row>
    <row r="3060" spans="1:18" x14ac:dyDescent="0.2">
      <c r="A3060" s="114"/>
      <c r="B3060" s="112">
        <v>5</v>
      </c>
      <c r="C3060" s="115" t="s">
        <v>8136</v>
      </c>
      <c r="D3060" s="112" t="s">
        <v>8137</v>
      </c>
      <c r="E3060" s="139" t="s">
        <v>7846</v>
      </c>
      <c r="F3060" s="141">
        <v>0</v>
      </c>
      <c r="G3060" s="171">
        <f>+G3059</f>
        <v>12926.162982514021</v>
      </c>
      <c r="H3060" s="172"/>
      <c r="I3060" s="144"/>
      <c r="J3060" s="111">
        <f>+J3059</f>
        <v>1042</v>
      </c>
      <c r="M3060" s="118"/>
      <c r="N3060" s="118"/>
      <c r="O3060" s="118"/>
      <c r="P3060" s="118"/>
      <c r="Q3060" s="118"/>
      <c r="R3060" s="118"/>
    </row>
    <row r="3061" spans="1:18" x14ac:dyDescent="0.2">
      <c r="A3061" s="114"/>
      <c r="B3061" s="112">
        <v>6</v>
      </c>
      <c r="C3061" s="115" t="s">
        <v>8138</v>
      </c>
      <c r="D3061" s="112" t="s">
        <v>8139</v>
      </c>
      <c r="E3061" s="139" t="s">
        <v>7846</v>
      </c>
      <c r="F3061" s="141">
        <v>0</v>
      </c>
      <c r="G3061" s="171">
        <f>+VLOOKUP(C3061,'[10]Peso Conductores'!$B$1:$E$65536,4,0)</f>
        <v>15121.873968987133</v>
      </c>
      <c r="H3061" s="172"/>
      <c r="I3061" s="144"/>
      <c r="J3061" s="111">
        <f>+VLOOKUP(C3061,'[10]Peso Conductores'!$B$1:$E$65536,3,0)</f>
        <v>1219</v>
      </c>
      <c r="M3061" s="118"/>
      <c r="N3061" s="118"/>
      <c r="O3061" s="118"/>
      <c r="P3061" s="118"/>
      <c r="Q3061" s="118"/>
      <c r="R3061" s="118"/>
    </row>
    <row r="3062" spans="1:18" x14ac:dyDescent="0.2">
      <c r="A3062" s="114"/>
      <c r="B3062" s="112">
        <v>7</v>
      </c>
      <c r="C3062" s="115" t="s">
        <v>8140</v>
      </c>
      <c r="D3062" s="112" t="s">
        <v>8141</v>
      </c>
      <c r="E3062" s="139" t="s">
        <v>7846</v>
      </c>
      <c r="F3062" s="141">
        <v>0</v>
      </c>
      <c r="G3062" s="171">
        <f>+G3061</f>
        <v>15121.873968987133</v>
      </c>
      <c r="H3062" s="172"/>
      <c r="I3062" s="144"/>
      <c r="J3062" s="111">
        <f>+J3061</f>
        <v>1219</v>
      </c>
      <c r="M3062" s="118"/>
      <c r="N3062" s="118"/>
      <c r="O3062" s="118"/>
      <c r="P3062" s="118"/>
      <c r="Q3062" s="118"/>
      <c r="R3062" s="118"/>
    </row>
    <row r="3063" spans="1:18" x14ac:dyDescent="0.2">
      <c r="A3063" s="114"/>
      <c r="B3063" s="112">
        <v>8</v>
      </c>
      <c r="C3063" s="115" t="s">
        <v>8142</v>
      </c>
      <c r="D3063" s="112" t="s">
        <v>8143</v>
      </c>
      <c r="E3063" s="139" t="s">
        <v>5072</v>
      </c>
      <c r="F3063" s="141">
        <v>0</v>
      </c>
      <c r="G3063" s="171">
        <f>+VLOOKUP(C3063,'[7]I-404 (PAT)'!$E$1:$H$65536,4,0)</f>
        <v>25.08</v>
      </c>
      <c r="H3063" s="172"/>
      <c r="I3063" s="144"/>
      <c r="J3063" s="111">
        <v>7</v>
      </c>
      <c r="M3063" s="118"/>
      <c r="N3063" s="118"/>
      <c r="O3063" s="118"/>
      <c r="P3063" s="118"/>
      <c r="Q3063" s="118"/>
      <c r="R3063" s="118"/>
    </row>
    <row r="3064" spans="1:18" x14ac:dyDescent="0.2">
      <c r="A3064" s="114"/>
      <c r="B3064" s="112">
        <v>9</v>
      </c>
      <c r="C3064" s="115" t="s">
        <v>8144</v>
      </c>
      <c r="D3064" s="112" t="s">
        <v>8145</v>
      </c>
      <c r="E3064" s="139" t="s">
        <v>5072</v>
      </c>
      <c r="F3064" s="141">
        <v>1</v>
      </c>
      <c r="G3064" s="171">
        <f>+VLOOKUP(C3064,'[7]I-404 (PAT)'!$E$1:$H$65536,4,0)</f>
        <v>19.000919399325774</v>
      </c>
      <c r="H3064" s="172"/>
      <c r="I3064" s="144"/>
      <c r="J3064" s="111">
        <v>4</v>
      </c>
      <c r="M3064" s="118"/>
      <c r="N3064" s="118"/>
      <c r="O3064" s="118"/>
      <c r="P3064" s="118"/>
      <c r="Q3064" s="118"/>
      <c r="R3064" s="118"/>
    </row>
    <row r="3065" spans="1:18" x14ac:dyDescent="0.2">
      <c r="A3065" s="114"/>
      <c r="B3065" s="112">
        <v>10</v>
      </c>
      <c r="C3065" s="115" t="s">
        <v>8146</v>
      </c>
      <c r="D3065" s="112" t="s">
        <v>8147</v>
      </c>
      <c r="E3065" s="139" t="s">
        <v>7</v>
      </c>
      <c r="F3065" s="141">
        <v>0</v>
      </c>
      <c r="G3065" s="171">
        <f>+VLOOKUP(C3065,'[7]I-404 (PAT)'!$E$1:$H$65536,4,0)</f>
        <v>4.3</v>
      </c>
      <c r="H3065" s="172"/>
      <c r="I3065" s="144"/>
      <c r="J3065" s="111">
        <v>0.62</v>
      </c>
      <c r="M3065" s="118"/>
      <c r="N3065" s="118"/>
      <c r="O3065" s="118"/>
      <c r="P3065" s="118"/>
      <c r="Q3065" s="118"/>
      <c r="R3065" s="118"/>
    </row>
    <row r="3066" spans="1:18" x14ac:dyDescent="0.2">
      <c r="A3066" s="114"/>
      <c r="B3066" s="112">
        <v>11</v>
      </c>
      <c r="C3066" s="115" t="s">
        <v>8148</v>
      </c>
      <c r="D3066" s="112" t="s">
        <v>8149</v>
      </c>
      <c r="E3066" s="139" t="s">
        <v>7</v>
      </c>
      <c r="F3066" s="141">
        <v>0</v>
      </c>
      <c r="G3066" s="171">
        <f>+VLOOKUP(C3066,'[7]I-404 (PAT)'!$E$1:$H$65536,4,0)</f>
        <v>21.98</v>
      </c>
      <c r="H3066" s="172"/>
      <c r="I3066" s="144"/>
      <c r="J3066" s="111">
        <v>1.0860000000000001</v>
      </c>
      <c r="M3066" s="118"/>
      <c r="N3066" s="118"/>
      <c r="O3066" s="118"/>
      <c r="P3066" s="118"/>
      <c r="Q3066" s="118"/>
      <c r="R3066" s="118"/>
    </row>
    <row r="3067" spans="1:18" x14ac:dyDescent="0.2">
      <c r="A3067" s="114"/>
      <c r="B3067" s="112">
        <v>12</v>
      </c>
      <c r="C3067" s="115" t="s">
        <v>8150</v>
      </c>
      <c r="D3067" s="112" t="s">
        <v>8151</v>
      </c>
      <c r="E3067" s="139" t="s">
        <v>8152</v>
      </c>
      <c r="F3067" s="141">
        <v>0</v>
      </c>
      <c r="G3067" s="171">
        <f>+VLOOKUP(C3067,'[7]I-404 (PAT)'!$E$1:$H$65536,4,0)</f>
        <v>12.083333333333334</v>
      </c>
      <c r="H3067" s="172"/>
      <c r="I3067" s="144"/>
      <c r="J3067" s="111">
        <v>7</v>
      </c>
      <c r="M3067" s="118"/>
      <c r="N3067" s="118"/>
      <c r="O3067" s="118"/>
      <c r="P3067" s="118"/>
      <c r="Q3067" s="118"/>
      <c r="R3067" s="118"/>
    </row>
    <row r="3068" spans="1:18" x14ac:dyDescent="0.2">
      <c r="A3068" s="114"/>
      <c r="B3068" s="112">
        <v>13</v>
      </c>
      <c r="C3068" s="115" t="s">
        <v>8153</v>
      </c>
      <c r="D3068" s="112" t="s">
        <v>8154</v>
      </c>
      <c r="E3068" s="139" t="s">
        <v>5072</v>
      </c>
      <c r="F3068" s="141">
        <v>0</v>
      </c>
      <c r="G3068" s="171">
        <f>+VLOOKUP(C3068,'[7]I-404 (PAT)'!$E$1:$H$65536,4,0)</f>
        <v>4050</v>
      </c>
      <c r="H3068" s="172"/>
      <c r="I3068" s="144"/>
      <c r="J3068" s="111">
        <v>50</v>
      </c>
      <c r="M3068" s="118"/>
      <c r="N3068" s="118"/>
      <c r="O3068" s="118"/>
      <c r="P3068" s="118"/>
      <c r="Q3068" s="118"/>
      <c r="R3068" s="118"/>
    </row>
    <row r="3069" spans="1:18" x14ac:dyDescent="0.2">
      <c r="A3069" s="114"/>
      <c r="B3069" s="112">
        <v>14</v>
      </c>
      <c r="C3069" s="115" t="s">
        <v>8155</v>
      </c>
      <c r="D3069" s="112" t="s">
        <v>8156</v>
      </c>
      <c r="E3069" s="139" t="s">
        <v>5072</v>
      </c>
      <c r="F3069" s="141">
        <v>0</v>
      </c>
      <c r="G3069" s="171">
        <f>+VLOOKUP(C3069,'[7]I-404 (PAT)'!$E$1:$H$65536,4,0)</f>
        <v>3050</v>
      </c>
      <c r="H3069" s="172"/>
      <c r="I3069" s="144"/>
      <c r="J3069" s="111">
        <v>50</v>
      </c>
      <c r="M3069" s="118"/>
      <c r="N3069" s="118"/>
      <c r="O3069" s="118"/>
      <c r="P3069" s="118"/>
      <c r="Q3069" s="118"/>
      <c r="R3069" s="118"/>
    </row>
    <row r="3070" spans="1:18" x14ac:dyDescent="0.2">
      <c r="A3070" s="114"/>
      <c r="B3070" s="112">
        <v>15</v>
      </c>
      <c r="C3070" s="115" t="s">
        <v>8157</v>
      </c>
      <c r="D3070" s="112" t="s">
        <v>8158</v>
      </c>
      <c r="E3070" s="139" t="s">
        <v>5072</v>
      </c>
      <c r="F3070" s="141">
        <v>0</v>
      </c>
      <c r="G3070" s="171">
        <f>+VLOOKUP(C3070,'[7]I-404 (PAT)'!$E$1:$H$65536,4,0)</f>
        <v>2781</v>
      </c>
      <c r="H3070" s="172"/>
      <c r="I3070" s="144"/>
      <c r="J3070" s="111">
        <v>100</v>
      </c>
      <c r="M3070" s="118"/>
      <c r="N3070" s="118"/>
      <c r="O3070" s="118"/>
      <c r="P3070" s="118"/>
      <c r="Q3070" s="118"/>
      <c r="R3070" s="118"/>
    </row>
    <row r="3071" spans="1:18" x14ac:dyDescent="0.2">
      <c r="A3071" s="114"/>
      <c r="B3071" s="112">
        <v>16</v>
      </c>
      <c r="C3071" s="115" t="s">
        <v>8159</v>
      </c>
      <c r="D3071" s="112" t="s">
        <v>8160</v>
      </c>
      <c r="E3071" s="139" t="s">
        <v>5072</v>
      </c>
      <c r="F3071" s="141">
        <v>0</v>
      </c>
      <c r="G3071" s="171">
        <f>+G3070*0.75</f>
        <v>2085.75</v>
      </c>
      <c r="H3071" s="172"/>
      <c r="I3071" s="144"/>
      <c r="J3071" s="111">
        <v>100</v>
      </c>
      <c r="M3071" s="118"/>
      <c r="N3071" s="118"/>
      <c r="O3071" s="118"/>
      <c r="P3071" s="118"/>
      <c r="Q3071" s="118"/>
      <c r="R3071" s="118"/>
    </row>
  </sheetData>
  <autoFilter ref="G16:G3071"/>
  <mergeCells count="1">
    <mergeCell ref="B1:G1"/>
  </mergeCells>
  <hyperlinks>
    <hyperlink ref="B5" location="TORRE" display="Torres de Acero"/>
    <hyperlink ref="B8" location="PARRILLA" display="Parrillas y Stubs"/>
    <hyperlink ref="D5" location="CADAISL" display="Cadena de Aisladores"/>
    <hyperlink ref="D8" location="ACCCOND" display="Accesorios del Coductor Activo"/>
    <hyperlink ref="D6" location="CONDUCTORES" display="Conductor Activo"/>
    <hyperlink ref="B9" location="RETENIDA" display="Retenidas"/>
    <hyperlink ref="D9" location="CABGUARDA" display="Cable de Guarda"/>
    <hyperlink ref="E5" location="ACCCABLEGUARDA" display="Accesorios del Cable de Guarda"/>
    <hyperlink ref="E6" location="PUESTAATIERRA" display="Puesta a Tierra"/>
    <hyperlink ref="D7" location="ACCCABLESUB" display="Accesorio Cable Subterráneo"/>
    <hyperlink ref="B6" location="ACEROCONC" display="Armado de Estructuras de Acero y Concreto"/>
    <hyperlink ref="B7" location="MADERA" display="Armado de Estructuras de Madera"/>
  </hyperlinks>
  <pageMargins left="0.75" right="0.75" top="1" bottom="1" header="0" footer="0"/>
  <pageSetup paperSize="9" scale="60" orientation="portrait" r:id="rId1"/>
  <headerFooter alignWithMargins="0"/>
  <rowBreaks count="1" manualBreakCount="1">
    <brk id="2885" max="16383" man="1"/>
  </rowBreaks>
  <colBreaks count="1" manualBreakCount="1">
    <brk id="7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M579"/>
  <sheetViews>
    <sheetView showGridLines="0" zoomScaleNormal="100" zoomScaleSheetLayoutView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B1" sqref="B1:L1"/>
    </sheetView>
  </sheetViews>
  <sheetFormatPr baseColWidth="10" defaultRowHeight="12" customHeight="1" x14ac:dyDescent="0.2"/>
  <cols>
    <col min="1" max="1" width="5.7109375" style="194" customWidth="1"/>
    <col min="2" max="2" width="7.42578125" style="114" customWidth="1"/>
    <col min="3" max="4" width="18" style="114" bestFit="1" customWidth="1"/>
    <col min="5" max="5" width="8" style="114" customWidth="1"/>
    <col min="6" max="6" width="12.28515625" style="114" customWidth="1"/>
    <col min="7" max="7" width="11.85546875" style="197" customWidth="1"/>
    <col min="8" max="8" width="13" style="197" customWidth="1"/>
    <col min="9" max="9" width="11.85546875" style="197" customWidth="1"/>
    <col min="10" max="10" width="14.5703125" style="197" customWidth="1"/>
    <col min="11" max="11" width="17.5703125" style="197" customWidth="1"/>
    <col min="12" max="12" width="12.42578125" style="114" customWidth="1"/>
    <col min="13" max="256" width="11.42578125" style="114"/>
    <col min="257" max="257" width="5.7109375" style="114" customWidth="1"/>
    <col min="258" max="258" width="7.42578125" style="114" customWidth="1"/>
    <col min="259" max="260" width="18" style="114" bestFit="1" customWidth="1"/>
    <col min="261" max="261" width="8" style="114" customWidth="1"/>
    <col min="262" max="262" width="12.28515625" style="114" customWidth="1"/>
    <col min="263" max="263" width="11.85546875" style="114" customWidth="1"/>
    <col min="264" max="264" width="13" style="114" customWidth="1"/>
    <col min="265" max="265" width="11.85546875" style="114" customWidth="1"/>
    <col min="266" max="266" width="14.5703125" style="114" customWidth="1"/>
    <col min="267" max="267" width="17.5703125" style="114" customWidth="1"/>
    <col min="268" max="268" width="12.42578125" style="114" customWidth="1"/>
    <col min="269" max="512" width="11.42578125" style="114"/>
    <col min="513" max="513" width="5.7109375" style="114" customWidth="1"/>
    <col min="514" max="514" width="7.42578125" style="114" customWidth="1"/>
    <col min="515" max="516" width="18" style="114" bestFit="1" customWidth="1"/>
    <col min="517" max="517" width="8" style="114" customWidth="1"/>
    <col min="518" max="518" width="12.28515625" style="114" customWidth="1"/>
    <col min="519" max="519" width="11.85546875" style="114" customWidth="1"/>
    <col min="520" max="520" width="13" style="114" customWidth="1"/>
    <col min="521" max="521" width="11.85546875" style="114" customWidth="1"/>
    <col min="522" max="522" width="14.5703125" style="114" customWidth="1"/>
    <col min="523" max="523" width="17.5703125" style="114" customWidth="1"/>
    <col min="524" max="524" width="12.42578125" style="114" customWidth="1"/>
    <col min="525" max="768" width="11.42578125" style="114"/>
    <col min="769" max="769" width="5.7109375" style="114" customWidth="1"/>
    <col min="770" max="770" width="7.42578125" style="114" customWidth="1"/>
    <col min="771" max="772" width="18" style="114" bestFit="1" customWidth="1"/>
    <col min="773" max="773" width="8" style="114" customWidth="1"/>
    <col min="774" max="774" width="12.28515625" style="114" customWidth="1"/>
    <col min="775" max="775" width="11.85546875" style="114" customWidth="1"/>
    <col min="776" max="776" width="13" style="114" customWidth="1"/>
    <col min="777" max="777" width="11.85546875" style="114" customWidth="1"/>
    <col min="778" max="778" width="14.5703125" style="114" customWidth="1"/>
    <col min="779" max="779" width="17.5703125" style="114" customWidth="1"/>
    <col min="780" max="780" width="12.42578125" style="114" customWidth="1"/>
    <col min="781" max="1024" width="11.42578125" style="114"/>
    <col min="1025" max="1025" width="5.7109375" style="114" customWidth="1"/>
    <col min="1026" max="1026" width="7.42578125" style="114" customWidth="1"/>
    <col min="1027" max="1028" width="18" style="114" bestFit="1" customWidth="1"/>
    <col min="1029" max="1029" width="8" style="114" customWidth="1"/>
    <col min="1030" max="1030" width="12.28515625" style="114" customWidth="1"/>
    <col min="1031" max="1031" width="11.85546875" style="114" customWidth="1"/>
    <col min="1032" max="1032" width="13" style="114" customWidth="1"/>
    <col min="1033" max="1033" width="11.85546875" style="114" customWidth="1"/>
    <col min="1034" max="1034" width="14.5703125" style="114" customWidth="1"/>
    <col min="1035" max="1035" width="17.5703125" style="114" customWidth="1"/>
    <col min="1036" max="1036" width="12.42578125" style="114" customWidth="1"/>
    <col min="1037" max="1280" width="11.42578125" style="114"/>
    <col min="1281" max="1281" width="5.7109375" style="114" customWidth="1"/>
    <col min="1282" max="1282" width="7.42578125" style="114" customWidth="1"/>
    <col min="1283" max="1284" width="18" style="114" bestFit="1" customWidth="1"/>
    <col min="1285" max="1285" width="8" style="114" customWidth="1"/>
    <col min="1286" max="1286" width="12.28515625" style="114" customWidth="1"/>
    <col min="1287" max="1287" width="11.85546875" style="114" customWidth="1"/>
    <col min="1288" max="1288" width="13" style="114" customWidth="1"/>
    <col min="1289" max="1289" width="11.85546875" style="114" customWidth="1"/>
    <col min="1290" max="1290" width="14.5703125" style="114" customWidth="1"/>
    <col min="1291" max="1291" width="17.5703125" style="114" customWidth="1"/>
    <col min="1292" max="1292" width="12.42578125" style="114" customWidth="1"/>
    <col min="1293" max="1536" width="11.42578125" style="114"/>
    <col min="1537" max="1537" width="5.7109375" style="114" customWidth="1"/>
    <col min="1538" max="1538" width="7.42578125" style="114" customWidth="1"/>
    <col min="1539" max="1540" width="18" style="114" bestFit="1" customWidth="1"/>
    <col min="1541" max="1541" width="8" style="114" customWidth="1"/>
    <col min="1542" max="1542" width="12.28515625" style="114" customWidth="1"/>
    <col min="1543" max="1543" width="11.85546875" style="114" customWidth="1"/>
    <col min="1544" max="1544" width="13" style="114" customWidth="1"/>
    <col min="1545" max="1545" width="11.85546875" style="114" customWidth="1"/>
    <col min="1546" max="1546" width="14.5703125" style="114" customWidth="1"/>
    <col min="1547" max="1547" width="17.5703125" style="114" customWidth="1"/>
    <col min="1548" max="1548" width="12.42578125" style="114" customWidth="1"/>
    <col min="1549" max="1792" width="11.42578125" style="114"/>
    <col min="1793" max="1793" width="5.7109375" style="114" customWidth="1"/>
    <col min="1794" max="1794" width="7.42578125" style="114" customWidth="1"/>
    <col min="1795" max="1796" width="18" style="114" bestFit="1" customWidth="1"/>
    <col min="1797" max="1797" width="8" style="114" customWidth="1"/>
    <col min="1798" max="1798" width="12.28515625" style="114" customWidth="1"/>
    <col min="1799" max="1799" width="11.85546875" style="114" customWidth="1"/>
    <col min="1800" max="1800" width="13" style="114" customWidth="1"/>
    <col min="1801" max="1801" width="11.85546875" style="114" customWidth="1"/>
    <col min="1802" max="1802" width="14.5703125" style="114" customWidth="1"/>
    <col min="1803" max="1803" width="17.5703125" style="114" customWidth="1"/>
    <col min="1804" max="1804" width="12.42578125" style="114" customWidth="1"/>
    <col min="1805" max="2048" width="11.42578125" style="114"/>
    <col min="2049" max="2049" width="5.7109375" style="114" customWidth="1"/>
    <col min="2050" max="2050" width="7.42578125" style="114" customWidth="1"/>
    <col min="2051" max="2052" width="18" style="114" bestFit="1" customWidth="1"/>
    <col min="2053" max="2053" width="8" style="114" customWidth="1"/>
    <col min="2054" max="2054" width="12.28515625" style="114" customWidth="1"/>
    <col min="2055" max="2055" width="11.85546875" style="114" customWidth="1"/>
    <col min="2056" max="2056" width="13" style="114" customWidth="1"/>
    <col min="2057" max="2057" width="11.85546875" style="114" customWidth="1"/>
    <col min="2058" max="2058" width="14.5703125" style="114" customWidth="1"/>
    <col min="2059" max="2059" width="17.5703125" style="114" customWidth="1"/>
    <col min="2060" max="2060" width="12.42578125" style="114" customWidth="1"/>
    <col min="2061" max="2304" width="11.42578125" style="114"/>
    <col min="2305" max="2305" width="5.7109375" style="114" customWidth="1"/>
    <col min="2306" max="2306" width="7.42578125" style="114" customWidth="1"/>
    <col min="2307" max="2308" width="18" style="114" bestFit="1" customWidth="1"/>
    <col min="2309" max="2309" width="8" style="114" customWidth="1"/>
    <col min="2310" max="2310" width="12.28515625" style="114" customWidth="1"/>
    <col min="2311" max="2311" width="11.85546875" style="114" customWidth="1"/>
    <col min="2312" max="2312" width="13" style="114" customWidth="1"/>
    <col min="2313" max="2313" width="11.85546875" style="114" customWidth="1"/>
    <col min="2314" max="2314" width="14.5703125" style="114" customWidth="1"/>
    <col min="2315" max="2315" width="17.5703125" style="114" customWidth="1"/>
    <col min="2316" max="2316" width="12.42578125" style="114" customWidth="1"/>
    <col min="2317" max="2560" width="11.42578125" style="114"/>
    <col min="2561" max="2561" width="5.7109375" style="114" customWidth="1"/>
    <col min="2562" max="2562" width="7.42578125" style="114" customWidth="1"/>
    <col min="2563" max="2564" width="18" style="114" bestFit="1" customWidth="1"/>
    <col min="2565" max="2565" width="8" style="114" customWidth="1"/>
    <col min="2566" max="2566" width="12.28515625" style="114" customWidth="1"/>
    <col min="2567" max="2567" width="11.85546875" style="114" customWidth="1"/>
    <col min="2568" max="2568" width="13" style="114" customWidth="1"/>
    <col min="2569" max="2569" width="11.85546875" style="114" customWidth="1"/>
    <col min="2570" max="2570" width="14.5703125" style="114" customWidth="1"/>
    <col min="2571" max="2571" width="17.5703125" style="114" customWidth="1"/>
    <col min="2572" max="2572" width="12.42578125" style="114" customWidth="1"/>
    <col min="2573" max="2816" width="11.42578125" style="114"/>
    <col min="2817" max="2817" width="5.7109375" style="114" customWidth="1"/>
    <col min="2818" max="2818" width="7.42578125" style="114" customWidth="1"/>
    <col min="2819" max="2820" width="18" style="114" bestFit="1" customWidth="1"/>
    <col min="2821" max="2821" width="8" style="114" customWidth="1"/>
    <col min="2822" max="2822" width="12.28515625" style="114" customWidth="1"/>
    <col min="2823" max="2823" width="11.85546875" style="114" customWidth="1"/>
    <col min="2824" max="2824" width="13" style="114" customWidth="1"/>
    <col min="2825" max="2825" width="11.85546875" style="114" customWidth="1"/>
    <col min="2826" max="2826" width="14.5703125" style="114" customWidth="1"/>
    <col min="2827" max="2827" width="17.5703125" style="114" customWidth="1"/>
    <col min="2828" max="2828" width="12.42578125" style="114" customWidth="1"/>
    <col min="2829" max="3072" width="11.42578125" style="114"/>
    <col min="3073" max="3073" width="5.7109375" style="114" customWidth="1"/>
    <col min="3074" max="3074" width="7.42578125" style="114" customWidth="1"/>
    <col min="3075" max="3076" width="18" style="114" bestFit="1" customWidth="1"/>
    <col min="3077" max="3077" width="8" style="114" customWidth="1"/>
    <col min="3078" max="3078" width="12.28515625" style="114" customWidth="1"/>
    <col min="3079" max="3079" width="11.85546875" style="114" customWidth="1"/>
    <col min="3080" max="3080" width="13" style="114" customWidth="1"/>
    <col min="3081" max="3081" width="11.85546875" style="114" customWidth="1"/>
    <col min="3082" max="3082" width="14.5703125" style="114" customWidth="1"/>
    <col min="3083" max="3083" width="17.5703125" style="114" customWidth="1"/>
    <col min="3084" max="3084" width="12.42578125" style="114" customWidth="1"/>
    <col min="3085" max="3328" width="11.42578125" style="114"/>
    <col min="3329" max="3329" width="5.7109375" style="114" customWidth="1"/>
    <col min="3330" max="3330" width="7.42578125" style="114" customWidth="1"/>
    <col min="3331" max="3332" width="18" style="114" bestFit="1" customWidth="1"/>
    <col min="3333" max="3333" width="8" style="114" customWidth="1"/>
    <col min="3334" max="3334" width="12.28515625" style="114" customWidth="1"/>
    <col min="3335" max="3335" width="11.85546875" style="114" customWidth="1"/>
    <col min="3336" max="3336" width="13" style="114" customWidth="1"/>
    <col min="3337" max="3337" width="11.85546875" style="114" customWidth="1"/>
    <col min="3338" max="3338" width="14.5703125" style="114" customWidth="1"/>
    <col min="3339" max="3339" width="17.5703125" style="114" customWidth="1"/>
    <col min="3340" max="3340" width="12.42578125" style="114" customWidth="1"/>
    <col min="3341" max="3584" width="11.42578125" style="114"/>
    <col min="3585" max="3585" width="5.7109375" style="114" customWidth="1"/>
    <col min="3586" max="3586" width="7.42578125" style="114" customWidth="1"/>
    <col min="3587" max="3588" width="18" style="114" bestFit="1" customWidth="1"/>
    <col min="3589" max="3589" width="8" style="114" customWidth="1"/>
    <col min="3590" max="3590" width="12.28515625" style="114" customWidth="1"/>
    <col min="3591" max="3591" width="11.85546875" style="114" customWidth="1"/>
    <col min="3592" max="3592" width="13" style="114" customWidth="1"/>
    <col min="3593" max="3593" width="11.85546875" style="114" customWidth="1"/>
    <col min="3594" max="3594" width="14.5703125" style="114" customWidth="1"/>
    <col min="3595" max="3595" width="17.5703125" style="114" customWidth="1"/>
    <col min="3596" max="3596" width="12.42578125" style="114" customWidth="1"/>
    <col min="3597" max="3840" width="11.42578125" style="114"/>
    <col min="3841" max="3841" width="5.7109375" style="114" customWidth="1"/>
    <col min="3842" max="3842" width="7.42578125" style="114" customWidth="1"/>
    <col min="3843" max="3844" width="18" style="114" bestFit="1" customWidth="1"/>
    <col min="3845" max="3845" width="8" style="114" customWidth="1"/>
    <col min="3846" max="3846" width="12.28515625" style="114" customWidth="1"/>
    <col min="3847" max="3847" width="11.85546875" style="114" customWidth="1"/>
    <col min="3848" max="3848" width="13" style="114" customWidth="1"/>
    <col min="3849" max="3849" width="11.85546875" style="114" customWidth="1"/>
    <col min="3850" max="3850" width="14.5703125" style="114" customWidth="1"/>
    <col min="3851" max="3851" width="17.5703125" style="114" customWidth="1"/>
    <col min="3852" max="3852" width="12.42578125" style="114" customWidth="1"/>
    <col min="3853" max="4096" width="11.42578125" style="114"/>
    <col min="4097" max="4097" width="5.7109375" style="114" customWidth="1"/>
    <col min="4098" max="4098" width="7.42578125" style="114" customWidth="1"/>
    <col min="4099" max="4100" width="18" style="114" bestFit="1" customWidth="1"/>
    <col min="4101" max="4101" width="8" style="114" customWidth="1"/>
    <col min="4102" max="4102" width="12.28515625" style="114" customWidth="1"/>
    <col min="4103" max="4103" width="11.85546875" style="114" customWidth="1"/>
    <col min="4104" max="4104" width="13" style="114" customWidth="1"/>
    <col min="4105" max="4105" width="11.85546875" style="114" customWidth="1"/>
    <col min="4106" max="4106" width="14.5703125" style="114" customWidth="1"/>
    <col min="4107" max="4107" width="17.5703125" style="114" customWidth="1"/>
    <col min="4108" max="4108" width="12.42578125" style="114" customWidth="1"/>
    <col min="4109" max="4352" width="11.42578125" style="114"/>
    <col min="4353" max="4353" width="5.7109375" style="114" customWidth="1"/>
    <col min="4354" max="4354" width="7.42578125" style="114" customWidth="1"/>
    <col min="4355" max="4356" width="18" style="114" bestFit="1" customWidth="1"/>
    <col min="4357" max="4357" width="8" style="114" customWidth="1"/>
    <col min="4358" max="4358" width="12.28515625" style="114" customWidth="1"/>
    <col min="4359" max="4359" width="11.85546875" style="114" customWidth="1"/>
    <col min="4360" max="4360" width="13" style="114" customWidth="1"/>
    <col min="4361" max="4361" width="11.85546875" style="114" customWidth="1"/>
    <col min="4362" max="4362" width="14.5703125" style="114" customWidth="1"/>
    <col min="4363" max="4363" width="17.5703125" style="114" customWidth="1"/>
    <col min="4364" max="4364" width="12.42578125" style="114" customWidth="1"/>
    <col min="4365" max="4608" width="11.42578125" style="114"/>
    <col min="4609" max="4609" width="5.7109375" style="114" customWidth="1"/>
    <col min="4610" max="4610" width="7.42578125" style="114" customWidth="1"/>
    <col min="4611" max="4612" width="18" style="114" bestFit="1" customWidth="1"/>
    <col min="4613" max="4613" width="8" style="114" customWidth="1"/>
    <col min="4614" max="4614" width="12.28515625" style="114" customWidth="1"/>
    <col min="4615" max="4615" width="11.85546875" style="114" customWidth="1"/>
    <col min="4616" max="4616" width="13" style="114" customWidth="1"/>
    <col min="4617" max="4617" width="11.85546875" style="114" customWidth="1"/>
    <col min="4618" max="4618" width="14.5703125" style="114" customWidth="1"/>
    <col min="4619" max="4619" width="17.5703125" style="114" customWidth="1"/>
    <col min="4620" max="4620" width="12.42578125" style="114" customWidth="1"/>
    <col min="4621" max="4864" width="11.42578125" style="114"/>
    <col min="4865" max="4865" width="5.7109375" style="114" customWidth="1"/>
    <col min="4866" max="4866" width="7.42578125" style="114" customWidth="1"/>
    <col min="4867" max="4868" width="18" style="114" bestFit="1" customWidth="1"/>
    <col min="4869" max="4869" width="8" style="114" customWidth="1"/>
    <col min="4870" max="4870" width="12.28515625" style="114" customWidth="1"/>
    <col min="4871" max="4871" width="11.85546875" style="114" customWidth="1"/>
    <col min="4872" max="4872" width="13" style="114" customWidth="1"/>
    <col min="4873" max="4873" width="11.85546875" style="114" customWidth="1"/>
    <col min="4874" max="4874" width="14.5703125" style="114" customWidth="1"/>
    <col min="4875" max="4875" width="17.5703125" style="114" customWidth="1"/>
    <col min="4876" max="4876" width="12.42578125" style="114" customWidth="1"/>
    <col min="4877" max="5120" width="11.42578125" style="114"/>
    <col min="5121" max="5121" width="5.7109375" style="114" customWidth="1"/>
    <col min="5122" max="5122" width="7.42578125" style="114" customWidth="1"/>
    <col min="5123" max="5124" width="18" style="114" bestFit="1" customWidth="1"/>
    <col min="5125" max="5125" width="8" style="114" customWidth="1"/>
    <col min="5126" max="5126" width="12.28515625" style="114" customWidth="1"/>
    <col min="5127" max="5127" width="11.85546875" style="114" customWidth="1"/>
    <col min="5128" max="5128" width="13" style="114" customWidth="1"/>
    <col min="5129" max="5129" width="11.85546875" style="114" customWidth="1"/>
    <col min="5130" max="5130" width="14.5703125" style="114" customWidth="1"/>
    <col min="5131" max="5131" width="17.5703125" style="114" customWidth="1"/>
    <col min="5132" max="5132" width="12.42578125" style="114" customWidth="1"/>
    <col min="5133" max="5376" width="11.42578125" style="114"/>
    <col min="5377" max="5377" width="5.7109375" style="114" customWidth="1"/>
    <col min="5378" max="5378" width="7.42578125" style="114" customWidth="1"/>
    <col min="5379" max="5380" width="18" style="114" bestFit="1" customWidth="1"/>
    <col min="5381" max="5381" width="8" style="114" customWidth="1"/>
    <col min="5382" max="5382" width="12.28515625" style="114" customWidth="1"/>
    <col min="5383" max="5383" width="11.85546875" style="114" customWidth="1"/>
    <col min="5384" max="5384" width="13" style="114" customWidth="1"/>
    <col min="5385" max="5385" width="11.85546875" style="114" customWidth="1"/>
    <col min="5386" max="5386" width="14.5703125" style="114" customWidth="1"/>
    <col min="5387" max="5387" width="17.5703125" style="114" customWidth="1"/>
    <col min="5388" max="5388" width="12.42578125" style="114" customWidth="1"/>
    <col min="5389" max="5632" width="11.42578125" style="114"/>
    <col min="5633" max="5633" width="5.7109375" style="114" customWidth="1"/>
    <col min="5634" max="5634" width="7.42578125" style="114" customWidth="1"/>
    <col min="5635" max="5636" width="18" style="114" bestFit="1" customWidth="1"/>
    <col min="5637" max="5637" width="8" style="114" customWidth="1"/>
    <col min="5638" max="5638" width="12.28515625" style="114" customWidth="1"/>
    <col min="5639" max="5639" width="11.85546875" style="114" customWidth="1"/>
    <col min="5640" max="5640" width="13" style="114" customWidth="1"/>
    <col min="5641" max="5641" width="11.85546875" style="114" customWidth="1"/>
    <col min="5642" max="5642" width="14.5703125" style="114" customWidth="1"/>
    <col min="5643" max="5643" width="17.5703125" style="114" customWidth="1"/>
    <col min="5644" max="5644" width="12.42578125" style="114" customWidth="1"/>
    <col min="5645" max="5888" width="11.42578125" style="114"/>
    <col min="5889" max="5889" width="5.7109375" style="114" customWidth="1"/>
    <col min="5890" max="5890" width="7.42578125" style="114" customWidth="1"/>
    <col min="5891" max="5892" width="18" style="114" bestFit="1" customWidth="1"/>
    <col min="5893" max="5893" width="8" style="114" customWidth="1"/>
    <col min="5894" max="5894" width="12.28515625" style="114" customWidth="1"/>
    <col min="5895" max="5895" width="11.85546875" style="114" customWidth="1"/>
    <col min="5896" max="5896" width="13" style="114" customWidth="1"/>
    <col min="5897" max="5897" width="11.85546875" style="114" customWidth="1"/>
    <col min="5898" max="5898" width="14.5703125" style="114" customWidth="1"/>
    <col min="5899" max="5899" width="17.5703125" style="114" customWidth="1"/>
    <col min="5900" max="5900" width="12.42578125" style="114" customWidth="1"/>
    <col min="5901" max="6144" width="11.42578125" style="114"/>
    <col min="6145" max="6145" width="5.7109375" style="114" customWidth="1"/>
    <col min="6146" max="6146" width="7.42578125" style="114" customWidth="1"/>
    <col min="6147" max="6148" width="18" style="114" bestFit="1" customWidth="1"/>
    <col min="6149" max="6149" width="8" style="114" customWidth="1"/>
    <col min="6150" max="6150" width="12.28515625" style="114" customWidth="1"/>
    <col min="6151" max="6151" width="11.85546875" style="114" customWidth="1"/>
    <col min="6152" max="6152" width="13" style="114" customWidth="1"/>
    <col min="6153" max="6153" width="11.85546875" style="114" customWidth="1"/>
    <col min="6154" max="6154" width="14.5703125" style="114" customWidth="1"/>
    <col min="6155" max="6155" width="17.5703125" style="114" customWidth="1"/>
    <col min="6156" max="6156" width="12.42578125" style="114" customWidth="1"/>
    <col min="6157" max="6400" width="11.42578125" style="114"/>
    <col min="6401" max="6401" width="5.7109375" style="114" customWidth="1"/>
    <col min="6402" max="6402" width="7.42578125" style="114" customWidth="1"/>
    <col min="6403" max="6404" width="18" style="114" bestFit="1" customWidth="1"/>
    <col min="6405" max="6405" width="8" style="114" customWidth="1"/>
    <col min="6406" max="6406" width="12.28515625" style="114" customWidth="1"/>
    <col min="6407" max="6407" width="11.85546875" style="114" customWidth="1"/>
    <col min="6408" max="6408" width="13" style="114" customWidth="1"/>
    <col min="6409" max="6409" width="11.85546875" style="114" customWidth="1"/>
    <col min="6410" max="6410" width="14.5703125" style="114" customWidth="1"/>
    <col min="6411" max="6411" width="17.5703125" style="114" customWidth="1"/>
    <col min="6412" max="6412" width="12.42578125" style="114" customWidth="1"/>
    <col min="6413" max="6656" width="11.42578125" style="114"/>
    <col min="6657" max="6657" width="5.7109375" style="114" customWidth="1"/>
    <col min="6658" max="6658" width="7.42578125" style="114" customWidth="1"/>
    <col min="6659" max="6660" width="18" style="114" bestFit="1" customWidth="1"/>
    <col min="6661" max="6661" width="8" style="114" customWidth="1"/>
    <col min="6662" max="6662" width="12.28515625" style="114" customWidth="1"/>
    <col min="6663" max="6663" width="11.85546875" style="114" customWidth="1"/>
    <col min="6664" max="6664" width="13" style="114" customWidth="1"/>
    <col min="6665" max="6665" width="11.85546875" style="114" customWidth="1"/>
    <col min="6666" max="6666" width="14.5703125" style="114" customWidth="1"/>
    <col min="6667" max="6667" width="17.5703125" style="114" customWidth="1"/>
    <col min="6668" max="6668" width="12.42578125" style="114" customWidth="1"/>
    <col min="6669" max="6912" width="11.42578125" style="114"/>
    <col min="6913" max="6913" width="5.7109375" style="114" customWidth="1"/>
    <col min="6914" max="6914" width="7.42578125" style="114" customWidth="1"/>
    <col min="6915" max="6916" width="18" style="114" bestFit="1" customWidth="1"/>
    <col min="6917" max="6917" width="8" style="114" customWidth="1"/>
    <col min="6918" max="6918" width="12.28515625" style="114" customWidth="1"/>
    <col min="6919" max="6919" width="11.85546875" style="114" customWidth="1"/>
    <col min="6920" max="6920" width="13" style="114" customWidth="1"/>
    <col min="6921" max="6921" width="11.85546875" style="114" customWidth="1"/>
    <col min="6922" max="6922" width="14.5703125" style="114" customWidth="1"/>
    <col min="6923" max="6923" width="17.5703125" style="114" customWidth="1"/>
    <col min="6924" max="6924" width="12.42578125" style="114" customWidth="1"/>
    <col min="6925" max="7168" width="11.42578125" style="114"/>
    <col min="7169" max="7169" width="5.7109375" style="114" customWidth="1"/>
    <col min="7170" max="7170" width="7.42578125" style="114" customWidth="1"/>
    <col min="7171" max="7172" width="18" style="114" bestFit="1" customWidth="1"/>
    <col min="7173" max="7173" width="8" style="114" customWidth="1"/>
    <col min="7174" max="7174" width="12.28515625" style="114" customWidth="1"/>
    <col min="7175" max="7175" width="11.85546875" style="114" customWidth="1"/>
    <col min="7176" max="7176" width="13" style="114" customWidth="1"/>
    <col min="7177" max="7177" width="11.85546875" style="114" customWidth="1"/>
    <col min="7178" max="7178" width="14.5703125" style="114" customWidth="1"/>
    <col min="7179" max="7179" width="17.5703125" style="114" customWidth="1"/>
    <col min="7180" max="7180" width="12.42578125" style="114" customWidth="1"/>
    <col min="7181" max="7424" width="11.42578125" style="114"/>
    <col min="7425" max="7425" width="5.7109375" style="114" customWidth="1"/>
    <col min="7426" max="7426" width="7.42578125" style="114" customWidth="1"/>
    <col min="7427" max="7428" width="18" style="114" bestFit="1" customWidth="1"/>
    <col min="7429" max="7429" width="8" style="114" customWidth="1"/>
    <col min="7430" max="7430" width="12.28515625" style="114" customWidth="1"/>
    <col min="7431" max="7431" width="11.85546875" style="114" customWidth="1"/>
    <col min="7432" max="7432" width="13" style="114" customWidth="1"/>
    <col min="7433" max="7433" width="11.85546875" style="114" customWidth="1"/>
    <col min="7434" max="7434" width="14.5703125" style="114" customWidth="1"/>
    <col min="7435" max="7435" width="17.5703125" style="114" customWidth="1"/>
    <col min="7436" max="7436" width="12.42578125" style="114" customWidth="1"/>
    <col min="7437" max="7680" width="11.42578125" style="114"/>
    <col min="7681" max="7681" width="5.7109375" style="114" customWidth="1"/>
    <col min="7682" max="7682" width="7.42578125" style="114" customWidth="1"/>
    <col min="7683" max="7684" width="18" style="114" bestFit="1" customWidth="1"/>
    <col min="7685" max="7685" width="8" style="114" customWidth="1"/>
    <col min="7686" max="7686" width="12.28515625" style="114" customWidth="1"/>
    <col min="7687" max="7687" width="11.85546875" style="114" customWidth="1"/>
    <col min="7688" max="7688" width="13" style="114" customWidth="1"/>
    <col min="7689" max="7689" width="11.85546875" style="114" customWidth="1"/>
    <col min="7690" max="7690" width="14.5703125" style="114" customWidth="1"/>
    <col min="7691" max="7691" width="17.5703125" style="114" customWidth="1"/>
    <col min="7692" max="7692" width="12.42578125" style="114" customWidth="1"/>
    <col min="7693" max="7936" width="11.42578125" style="114"/>
    <col min="7937" max="7937" width="5.7109375" style="114" customWidth="1"/>
    <col min="7938" max="7938" width="7.42578125" style="114" customWidth="1"/>
    <col min="7939" max="7940" width="18" style="114" bestFit="1" customWidth="1"/>
    <col min="7941" max="7941" width="8" style="114" customWidth="1"/>
    <col min="7942" max="7942" width="12.28515625" style="114" customWidth="1"/>
    <col min="7943" max="7943" width="11.85546875" style="114" customWidth="1"/>
    <col min="7944" max="7944" width="13" style="114" customWidth="1"/>
    <col min="7945" max="7945" width="11.85546875" style="114" customWidth="1"/>
    <col min="7946" max="7946" width="14.5703125" style="114" customWidth="1"/>
    <col min="7947" max="7947" width="17.5703125" style="114" customWidth="1"/>
    <col min="7948" max="7948" width="12.42578125" style="114" customWidth="1"/>
    <col min="7949" max="8192" width="11.42578125" style="114"/>
    <col min="8193" max="8193" width="5.7109375" style="114" customWidth="1"/>
    <col min="8194" max="8194" width="7.42578125" style="114" customWidth="1"/>
    <col min="8195" max="8196" width="18" style="114" bestFit="1" customWidth="1"/>
    <col min="8197" max="8197" width="8" style="114" customWidth="1"/>
    <col min="8198" max="8198" width="12.28515625" style="114" customWidth="1"/>
    <col min="8199" max="8199" width="11.85546875" style="114" customWidth="1"/>
    <col min="8200" max="8200" width="13" style="114" customWidth="1"/>
    <col min="8201" max="8201" width="11.85546875" style="114" customWidth="1"/>
    <col min="8202" max="8202" width="14.5703125" style="114" customWidth="1"/>
    <col min="8203" max="8203" width="17.5703125" style="114" customWidth="1"/>
    <col min="8204" max="8204" width="12.42578125" style="114" customWidth="1"/>
    <col min="8205" max="8448" width="11.42578125" style="114"/>
    <col min="8449" max="8449" width="5.7109375" style="114" customWidth="1"/>
    <col min="8450" max="8450" width="7.42578125" style="114" customWidth="1"/>
    <col min="8451" max="8452" width="18" style="114" bestFit="1" customWidth="1"/>
    <col min="8453" max="8453" width="8" style="114" customWidth="1"/>
    <col min="8454" max="8454" width="12.28515625" style="114" customWidth="1"/>
    <col min="8455" max="8455" width="11.85546875" style="114" customWidth="1"/>
    <col min="8456" max="8456" width="13" style="114" customWidth="1"/>
    <col min="8457" max="8457" width="11.85546875" style="114" customWidth="1"/>
    <col min="8458" max="8458" width="14.5703125" style="114" customWidth="1"/>
    <col min="8459" max="8459" width="17.5703125" style="114" customWidth="1"/>
    <col min="8460" max="8460" width="12.42578125" style="114" customWidth="1"/>
    <col min="8461" max="8704" width="11.42578125" style="114"/>
    <col min="8705" max="8705" width="5.7109375" style="114" customWidth="1"/>
    <col min="8706" max="8706" width="7.42578125" style="114" customWidth="1"/>
    <col min="8707" max="8708" width="18" style="114" bestFit="1" customWidth="1"/>
    <col min="8709" max="8709" width="8" style="114" customWidth="1"/>
    <col min="8710" max="8710" width="12.28515625" style="114" customWidth="1"/>
    <col min="8711" max="8711" width="11.85546875" style="114" customWidth="1"/>
    <col min="8712" max="8712" width="13" style="114" customWidth="1"/>
    <col min="8713" max="8713" width="11.85546875" style="114" customWidth="1"/>
    <col min="8714" max="8714" width="14.5703125" style="114" customWidth="1"/>
    <col min="8715" max="8715" width="17.5703125" style="114" customWidth="1"/>
    <col min="8716" max="8716" width="12.42578125" style="114" customWidth="1"/>
    <col min="8717" max="8960" width="11.42578125" style="114"/>
    <col min="8961" max="8961" width="5.7109375" style="114" customWidth="1"/>
    <col min="8962" max="8962" width="7.42578125" style="114" customWidth="1"/>
    <col min="8963" max="8964" width="18" style="114" bestFit="1" customWidth="1"/>
    <col min="8965" max="8965" width="8" style="114" customWidth="1"/>
    <col min="8966" max="8966" width="12.28515625" style="114" customWidth="1"/>
    <col min="8967" max="8967" width="11.85546875" style="114" customWidth="1"/>
    <col min="8968" max="8968" width="13" style="114" customWidth="1"/>
    <col min="8969" max="8969" width="11.85546875" style="114" customWidth="1"/>
    <col min="8970" max="8970" width="14.5703125" style="114" customWidth="1"/>
    <col min="8971" max="8971" width="17.5703125" style="114" customWidth="1"/>
    <col min="8972" max="8972" width="12.42578125" style="114" customWidth="1"/>
    <col min="8973" max="9216" width="11.42578125" style="114"/>
    <col min="9217" max="9217" width="5.7109375" style="114" customWidth="1"/>
    <col min="9218" max="9218" width="7.42578125" style="114" customWidth="1"/>
    <col min="9219" max="9220" width="18" style="114" bestFit="1" customWidth="1"/>
    <col min="9221" max="9221" width="8" style="114" customWidth="1"/>
    <col min="9222" max="9222" width="12.28515625" style="114" customWidth="1"/>
    <col min="9223" max="9223" width="11.85546875" style="114" customWidth="1"/>
    <col min="9224" max="9224" width="13" style="114" customWidth="1"/>
    <col min="9225" max="9225" width="11.85546875" style="114" customWidth="1"/>
    <col min="9226" max="9226" width="14.5703125" style="114" customWidth="1"/>
    <col min="9227" max="9227" width="17.5703125" style="114" customWidth="1"/>
    <col min="9228" max="9228" width="12.42578125" style="114" customWidth="1"/>
    <col min="9229" max="9472" width="11.42578125" style="114"/>
    <col min="9473" max="9473" width="5.7109375" style="114" customWidth="1"/>
    <col min="9474" max="9474" width="7.42578125" style="114" customWidth="1"/>
    <col min="9475" max="9476" width="18" style="114" bestFit="1" customWidth="1"/>
    <col min="9477" max="9477" width="8" style="114" customWidth="1"/>
    <col min="9478" max="9478" width="12.28515625" style="114" customWidth="1"/>
    <col min="9479" max="9479" width="11.85546875" style="114" customWidth="1"/>
    <col min="9480" max="9480" width="13" style="114" customWidth="1"/>
    <col min="9481" max="9481" width="11.85546875" style="114" customWidth="1"/>
    <col min="9482" max="9482" width="14.5703125" style="114" customWidth="1"/>
    <col min="9483" max="9483" width="17.5703125" style="114" customWidth="1"/>
    <col min="9484" max="9484" width="12.42578125" style="114" customWidth="1"/>
    <col min="9485" max="9728" width="11.42578125" style="114"/>
    <col min="9729" max="9729" width="5.7109375" style="114" customWidth="1"/>
    <col min="9730" max="9730" width="7.42578125" style="114" customWidth="1"/>
    <col min="9731" max="9732" width="18" style="114" bestFit="1" customWidth="1"/>
    <col min="9733" max="9733" width="8" style="114" customWidth="1"/>
    <col min="9734" max="9734" width="12.28515625" style="114" customWidth="1"/>
    <col min="9735" max="9735" width="11.85546875" style="114" customWidth="1"/>
    <col min="9736" max="9736" width="13" style="114" customWidth="1"/>
    <col min="9737" max="9737" width="11.85546875" style="114" customWidth="1"/>
    <col min="9738" max="9738" width="14.5703125" style="114" customWidth="1"/>
    <col min="9739" max="9739" width="17.5703125" style="114" customWidth="1"/>
    <col min="9740" max="9740" width="12.42578125" style="114" customWidth="1"/>
    <col min="9741" max="9984" width="11.42578125" style="114"/>
    <col min="9985" max="9985" width="5.7109375" style="114" customWidth="1"/>
    <col min="9986" max="9986" width="7.42578125" style="114" customWidth="1"/>
    <col min="9987" max="9988" width="18" style="114" bestFit="1" customWidth="1"/>
    <col min="9989" max="9989" width="8" style="114" customWidth="1"/>
    <col min="9990" max="9990" width="12.28515625" style="114" customWidth="1"/>
    <col min="9991" max="9991" width="11.85546875" style="114" customWidth="1"/>
    <col min="9992" max="9992" width="13" style="114" customWidth="1"/>
    <col min="9993" max="9993" width="11.85546875" style="114" customWidth="1"/>
    <col min="9994" max="9994" width="14.5703125" style="114" customWidth="1"/>
    <col min="9995" max="9995" width="17.5703125" style="114" customWidth="1"/>
    <col min="9996" max="9996" width="12.42578125" style="114" customWidth="1"/>
    <col min="9997" max="10240" width="11.42578125" style="114"/>
    <col min="10241" max="10241" width="5.7109375" style="114" customWidth="1"/>
    <col min="10242" max="10242" width="7.42578125" style="114" customWidth="1"/>
    <col min="10243" max="10244" width="18" style="114" bestFit="1" customWidth="1"/>
    <col min="10245" max="10245" width="8" style="114" customWidth="1"/>
    <col min="10246" max="10246" width="12.28515625" style="114" customWidth="1"/>
    <col min="10247" max="10247" width="11.85546875" style="114" customWidth="1"/>
    <col min="10248" max="10248" width="13" style="114" customWidth="1"/>
    <col min="10249" max="10249" width="11.85546875" style="114" customWidth="1"/>
    <col min="10250" max="10250" width="14.5703125" style="114" customWidth="1"/>
    <col min="10251" max="10251" width="17.5703125" style="114" customWidth="1"/>
    <col min="10252" max="10252" width="12.42578125" style="114" customWidth="1"/>
    <col min="10253" max="10496" width="11.42578125" style="114"/>
    <col min="10497" max="10497" width="5.7109375" style="114" customWidth="1"/>
    <col min="10498" max="10498" width="7.42578125" style="114" customWidth="1"/>
    <col min="10499" max="10500" width="18" style="114" bestFit="1" customWidth="1"/>
    <col min="10501" max="10501" width="8" style="114" customWidth="1"/>
    <col min="10502" max="10502" width="12.28515625" style="114" customWidth="1"/>
    <col min="10503" max="10503" width="11.85546875" style="114" customWidth="1"/>
    <col min="10504" max="10504" width="13" style="114" customWidth="1"/>
    <col min="10505" max="10505" width="11.85546875" style="114" customWidth="1"/>
    <col min="10506" max="10506" width="14.5703125" style="114" customWidth="1"/>
    <col min="10507" max="10507" width="17.5703125" style="114" customWidth="1"/>
    <col min="10508" max="10508" width="12.42578125" style="114" customWidth="1"/>
    <col min="10509" max="10752" width="11.42578125" style="114"/>
    <col min="10753" max="10753" width="5.7109375" style="114" customWidth="1"/>
    <col min="10754" max="10754" width="7.42578125" style="114" customWidth="1"/>
    <col min="10755" max="10756" width="18" style="114" bestFit="1" customWidth="1"/>
    <col min="10757" max="10757" width="8" style="114" customWidth="1"/>
    <col min="10758" max="10758" width="12.28515625" style="114" customWidth="1"/>
    <col min="10759" max="10759" width="11.85546875" style="114" customWidth="1"/>
    <col min="10760" max="10760" width="13" style="114" customWidth="1"/>
    <col min="10761" max="10761" width="11.85546875" style="114" customWidth="1"/>
    <col min="10762" max="10762" width="14.5703125" style="114" customWidth="1"/>
    <col min="10763" max="10763" width="17.5703125" style="114" customWidth="1"/>
    <col min="10764" max="10764" width="12.42578125" style="114" customWidth="1"/>
    <col min="10765" max="11008" width="11.42578125" style="114"/>
    <col min="11009" max="11009" width="5.7109375" style="114" customWidth="1"/>
    <col min="11010" max="11010" width="7.42578125" style="114" customWidth="1"/>
    <col min="11011" max="11012" width="18" style="114" bestFit="1" customWidth="1"/>
    <col min="11013" max="11013" width="8" style="114" customWidth="1"/>
    <col min="11014" max="11014" width="12.28515625" style="114" customWidth="1"/>
    <col min="11015" max="11015" width="11.85546875" style="114" customWidth="1"/>
    <col min="11016" max="11016" width="13" style="114" customWidth="1"/>
    <col min="11017" max="11017" width="11.85546875" style="114" customWidth="1"/>
    <col min="11018" max="11018" width="14.5703125" style="114" customWidth="1"/>
    <col min="11019" max="11019" width="17.5703125" style="114" customWidth="1"/>
    <col min="11020" max="11020" width="12.42578125" style="114" customWidth="1"/>
    <col min="11021" max="11264" width="11.42578125" style="114"/>
    <col min="11265" max="11265" width="5.7109375" style="114" customWidth="1"/>
    <col min="11266" max="11266" width="7.42578125" style="114" customWidth="1"/>
    <col min="11267" max="11268" width="18" style="114" bestFit="1" customWidth="1"/>
    <col min="11269" max="11269" width="8" style="114" customWidth="1"/>
    <col min="11270" max="11270" width="12.28515625" style="114" customWidth="1"/>
    <col min="11271" max="11271" width="11.85546875" style="114" customWidth="1"/>
    <col min="11272" max="11272" width="13" style="114" customWidth="1"/>
    <col min="11273" max="11273" width="11.85546875" style="114" customWidth="1"/>
    <col min="11274" max="11274" width="14.5703125" style="114" customWidth="1"/>
    <col min="11275" max="11275" width="17.5703125" style="114" customWidth="1"/>
    <col min="11276" max="11276" width="12.42578125" style="114" customWidth="1"/>
    <col min="11277" max="11520" width="11.42578125" style="114"/>
    <col min="11521" max="11521" width="5.7109375" style="114" customWidth="1"/>
    <col min="11522" max="11522" width="7.42578125" style="114" customWidth="1"/>
    <col min="11523" max="11524" width="18" style="114" bestFit="1" customWidth="1"/>
    <col min="11525" max="11525" width="8" style="114" customWidth="1"/>
    <col min="11526" max="11526" width="12.28515625" style="114" customWidth="1"/>
    <col min="11527" max="11527" width="11.85546875" style="114" customWidth="1"/>
    <col min="11528" max="11528" width="13" style="114" customWidth="1"/>
    <col min="11529" max="11529" width="11.85546875" style="114" customWidth="1"/>
    <col min="11530" max="11530" width="14.5703125" style="114" customWidth="1"/>
    <col min="11531" max="11531" width="17.5703125" style="114" customWidth="1"/>
    <col min="11532" max="11532" width="12.42578125" style="114" customWidth="1"/>
    <col min="11533" max="11776" width="11.42578125" style="114"/>
    <col min="11777" max="11777" width="5.7109375" style="114" customWidth="1"/>
    <col min="11778" max="11778" width="7.42578125" style="114" customWidth="1"/>
    <col min="11779" max="11780" width="18" style="114" bestFit="1" customWidth="1"/>
    <col min="11781" max="11781" width="8" style="114" customWidth="1"/>
    <col min="11782" max="11782" width="12.28515625" style="114" customWidth="1"/>
    <col min="11783" max="11783" width="11.85546875" style="114" customWidth="1"/>
    <col min="11784" max="11784" width="13" style="114" customWidth="1"/>
    <col min="11785" max="11785" width="11.85546875" style="114" customWidth="1"/>
    <col min="11786" max="11786" width="14.5703125" style="114" customWidth="1"/>
    <col min="11787" max="11787" width="17.5703125" style="114" customWidth="1"/>
    <col min="11788" max="11788" width="12.42578125" style="114" customWidth="1"/>
    <col min="11789" max="12032" width="11.42578125" style="114"/>
    <col min="12033" max="12033" width="5.7109375" style="114" customWidth="1"/>
    <col min="12034" max="12034" width="7.42578125" style="114" customWidth="1"/>
    <col min="12035" max="12036" width="18" style="114" bestFit="1" customWidth="1"/>
    <col min="12037" max="12037" width="8" style="114" customWidth="1"/>
    <col min="12038" max="12038" width="12.28515625" style="114" customWidth="1"/>
    <col min="12039" max="12039" width="11.85546875" style="114" customWidth="1"/>
    <col min="12040" max="12040" width="13" style="114" customWidth="1"/>
    <col min="12041" max="12041" width="11.85546875" style="114" customWidth="1"/>
    <col min="12042" max="12042" width="14.5703125" style="114" customWidth="1"/>
    <col min="12043" max="12043" width="17.5703125" style="114" customWidth="1"/>
    <col min="12044" max="12044" width="12.42578125" style="114" customWidth="1"/>
    <col min="12045" max="12288" width="11.42578125" style="114"/>
    <col min="12289" max="12289" width="5.7109375" style="114" customWidth="1"/>
    <col min="12290" max="12290" width="7.42578125" style="114" customWidth="1"/>
    <col min="12291" max="12292" width="18" style="114" bestFit="1" customWidth="1"/>
    <col min="12293" max="12293" width="8" style="114" customWidth="1"/>
    <col min="12294" max="12294" width="12.28515625" style="114" customWidth="1"/>
    <col min="12295" max="12295" width="11.85546875" style="114" customWidth="1"/>
    <col min="12296" max="12296" width="13" style="114" customWidth="1"/>
    <col min="12297" max="12297" width="11.85546875" style="114" customWidth="1"/>
    <col min="12298" max="12298" width="14.5703125" style="114" customWidth="1"/>
    <col min="12299" max="12299" width="17.5703125" style="114" customWidth="1"/>
    <col min="12300" max="12300" width="12.42578125" style="114" customWidth="1"/>
    <col min="12301" max="12544" width="11.42578125" style="114"/>
    <col min="12545" max="12545" width="5.7109375" style="114" customWidth="1"/>
    <col min="12546" max="12546" width="7.42578125" style="114" customWidth="1"/>
    <col min="12547" max="12548" width="18" style="114" bestFit="1" customWidth="1"/>
    <col min="12549" max="12549" width="8" style="114" customWidth="1"/>
    <col min="12550" max="12550" width="12.28515625" style="114" customWidth="1"/>
    <col min="12551" max="12551" width="11.85546875" style="114" customWidth="1"/>
    <col min="12552" max="12552" width="13" style="114" customWidth="1"/>
    <col min="12553" max="12553" width="11.85546875" style="114" customWidth="1"/>
    <col min="12554" max="12554" width="14.5703125" style="114" customWidth="1"/>
    <col min="12555" max="12555" width="17.5703125" style="114" customWidth="1"/>
    <col min="12556" max="12556" width="12.42578125" style="114" customWidth="1"/>
    <col min="12557" max="12800" width="11.42578125" style="114"/>
    <col min="12801" max="12801" width="5.7109375" style="114" customWidth="1"/>
    <col min="12802" max="12802" width="7.42578125" style="114" customWidth="1"/>
    <col min="12803" max="12804" width="18" style="114" bestFit="1" customWidth="1"/>
    <col min="12805" max="12805" width="8" style="114" customWidth="1"/>
    <col min="12806" max="12806" width="12.28515625" style="114" customWidth="1"/>
    <col min="12807" max="12807" width="11.85546875" style="114" customWidth="1"/>
    <col min="12808" max="12808" width="13" style="114" customWidth="1"/>
    <col min="12809" max="12809" width="11.85546875" style="114" customWidth="1"/>
    <col min="12810" max="12810" width="14.5703125" style="114" customWidth="1"/>
    <col min="12811" max="12811" width="17.5703125" style="114" customWidth="1"/>
    <col min="12812" max="12812" width="12.42578125" style="114" customWidth="1"/>
    <col min="12813" max="13056" width="11.42578125" style="114"/>
    <col min="13057" max="13057" width="5.7109375" style="114" customWidth="1"/>
    <col min="13058" max="13058" width="7.42578125" style="114" customWidth="1"/>
    <col min="13059" max="13060" width="18" style="114" bestFit="1" customWidth="1"/>
    <col min="13061" max="13061" width="8" style="114" customWidth="1"/>
    <col min="13062" max="13062" width="12.28515625" style="114" customWidth="1"/>
    <col min="13063" max="13063" width="11.85546875" style="114" customWidth="1"/>
    <col min="13064" max="13064" width="13" style="114" customWidth="1"/>
    <col min="13065" max="13065" width="11.85546875" style="114" customWidth="1"/>
    <col min="13066" max="13066" width="14.5703125" style="114" customWidth="1"/>
    <col min="13067" max="13067" width="17.5703125" style="114" customWidth="1"/>
    <col min="13068" max="13068" width="12.42578125" style="114" customWidth="1"/>
    <col min="13069" max="13312" width="11.42578125" style="114"/>
    <col min="13313" max="13313" width="5.7109375" style="114" customWidth="1"/>
    <col min="13314" max="13314" width="7.42578125" style="114" customWidth="1"/>
    <col min="13315" max="13316" width="18" style="114" bestFit="1" customWidth="1"/>
    <col min="13317" max="13317" width="8" style="114" customWidth="1"/>
    <col min="13318" max="13318" width="12.28515625" style="114" customWidth="1"/>
    <col min="13319" max="13319" width="11.85546875" style="114" customWidth="1"/>
    <col min="13320" max="13320" width="13" style="114" customWidth="1"/>
    <col min="13321" max="13321" width="11.85546875" style="114" customWidth="1"/>
    <col min="13322" max="13322" width="14.5703125" style="114" customWidth="1"/>
    <col min="13323" max="13323" width="17.5703125" style="114" customWidth="1"/>
    <col min="13324" max="13324" width="12.42578125" style="114" customWidth="1"/>
    <col min="13325" max="13568" width="11.42578125" style="114"/>
    <col min="13569" max="13569" width="5.7109375" style="114" customWidth="1"/>
    <col min="13570" max="13570" width="7.42578125" style="114" customWidth="1"/>
    <col min="13571" max="13572" width="18" style="114" bestFit="1" customWidth="1"/>
    <col min="13573" max="13573" width="8" style="114" customWidth="1"/>
    <col min="13574" max="13574" width="12.28515625" style="114" customWidth="1"/>
    <col min="13575" max="13575" width="11.85546875" style="114" customWidth="1"/>
    <col min="13576" max="13576" width="13" style="114" customWidth="1"/>
    <col min="13577" max="13577" width="11.85546875" style="114" customWidth="1"/>
    <col min="13578" max="13578" width="14.5703125" style="114" customWidth="1"/>
    <col min="13579" max="13579" width="17.5703125" style="114" customWidth="1"/>
    <col min="13580" max="13580" width="12.42578125" style="114" customWidth="1"/>
    <col min="13581" max="13824" width="11.42578125" style="114"/>
    <col min="13825" max="13825" width="5.7109375" style="114" customWidth="1"/>
    <col min="13826" max="13826" width="7.42578125" style="114" customWidth="1"/>
    <col min="13827" max="13828" width="18" style="114" bestFit="1" customWidth="1"/>
    <col min="13829" max="13829" width="8" style="114" customWidth="1"/>
    <col min="13830" max="13830" width="12.28515625" style="114" customWidth="1"/>
    <col min="13831" max="13831" width="11.85546875" style="114" customWidth="1"/>
    <col min="13832" max="13832" width="13" style="114" customWidth="1"/>
    <col min="13833" max="13833" width="11.85546875" style="114" customWidth="1"/>
    <col min="13834" max="13834" width="14.5703125" style="114" customWidth="1"/>
    <col min="13835" max="13835" width="17.5703125" style="114" customWidth="1"/>
    <col min="13836" max="13836" width="12.42578125" style="114" customWidth="1"/>
    <col min="13837" max="14080" width="11.42578125" style="114"/>
    <col min="14081" max="14081" width="5.7109375" style="114" customWidth="1"/>
    <col min="14082" max="14082" width="7.42578125" style="114" customWidth="1"/>
    <col min="14083" max="14084" width="18" style="114" bestFit="1" customWidth="1"/>
    <col min="14085" max="14085" width="8" style="114" customWidth="1"/>
    <col min="14086" max="14086" width="12.28515625" style="114" customWidth="1"/>
    <col min="14087" max="14087" width="11.85546875" style="114" customWidth="1"/>
    <col min="14088" max="14088" width="13" style="114" customWidth="1"/>
    <col min="14089" max="14089" width="11.85546875" style="114" customWidth="1"/>
    <col min="14090" max="14090" width="14.5703125" style="114" customWidth="1"/>
    <col min="14091" max="14091" width="17.5703125" style="114" customWidth="1"/>
    <col min="14092" max="14092" width="12.42578125" style="114" customWidth="1"/>
    <col min="14093" max="14336" width="11.42578125" style="114"/>
    <col min="14337" max="14337" width="5.7109375" style="114" customWidth="1"/>
    <col min="14338" max="14338" width="7.42578125" style="114" customWidth="1"/>
    <col min="14339" max="14340" width="18" style="114" bestFit="1" customWidth="1"/>
    <col min="14341" max="14341" width="8" style="114" customWidth="1"/>
    <col min="14342" max="14342" width="12.28515625" style="114" customWidth="1"/>
    <col min="14343" max="14343" width="11.85546875" style="114" customWidth="1"/>
    <col min="14344" max="14344" width="13" style="114" customWidth="1"/>
    <col min="14345" max="14345" width="11.85546875" style="114" customWidth="1"/>
    <col min="14346" max="14346" width="14.5703125" style="114" customWidth="1"/>
    <col min="14347" max="14347" width="17.5703125" style="114" customWidth="1"/>
    <col min="14348" max="14348" width="12.42578125" style="114" customWidth="1"/>
    <col min="14349" max="14592" width="11.42578125" style="114"/>
    <col min="14593" max="14593" width="5.7109375" style="114" customWidth="1"/>
    <col min="14594" max="14594" width="7.42578125" style="114" customWidth="1"/>
    <col min="14595" max="14596" width="18" style="114" bestFit="1" customWidth="1"/>
    <col min="14597" max="14597" width="8" style="114" customWidth="1"/>
    <col min="14598" max="14598" width="12.28515625" style="114" customWidth="1"/>
    <col min="14599" max="14599" width="11.85546875" style="114" customWidth="1"/>
    <col min="14600" max="14600" width="13" style="114" customWidth="1"/>
    <col min="14601" max="14601" width="11.85546875" style="114" customWidth="1"/>
    <col min="14602" max="14602" width="14.5703125" style="114" customWidth="1"/>
    <col min="14603" max="14603" width="17.5703125" style="114" customWidth="1"/>
    <col min="14604" max="14604" width="12.42578125" style="114" customWidth="1"/>
    <col min="14605" max="14848" width="11.42578125" style="114"/>
    <col min="14849" max="14849" width="5.7109375" style="114" customWidth="1"/>
    <col min="14850" max="14850" width="7.42578125" style="114" customWidth="1"/>
    <col min="14851" max="14852" width="18" style="114" bestFit="1" customWidth="1"/>
    <col min="14853" max="14853" width="8" style="114" customWidth="1"/>
    <col min="14854" max="14854" width="12.28515625" style="114" customWidth="1"/>
    <col min="14855" max="14855" width="11.85546875" style="114" customWidth="1"/>
    <col min="14856" max="14856" width="13" style="114" customWidth="1"/>
    <col min="14857" max="14857" width="11.85546875" style="114" customWidth="1"/>
    <col min="14858" max="14858" width="14.5703125" style="114" customWidth="1"/>
    <col min="14859" max="14859" width="17.5703125" style="114" customWidth="1"/>
    <col min="14860" max="14860" width="12.42578125" style="114" customWidth="1"/>
    <col min="14861" max="15104" width="11.42578125" style="114"/>
    <col min="15105" max="15105" width="5.7109375" style="114" customWidth="1"/>
    <col min="15106" max="15106" width="7.42578125" style="114" customWidth="1"/>
    <col min="15107" max="15108" width="18" style="114" bestFit="1" customWidth="1"/>
    <col min="15109" max="15109" width="8" style="114" customWidth="1"/>
    <col min="15110" max="15110" width="12.28515625" style="114" customWidth="1"/>
    <col min="15111" max="15111" width="11.85546875" style="114" customWidth="1"/>
    <col min="15112" max="15112" width="13" style="114" customWidth="1"/>
    <col min="15113" max="15113" width="11.85546875" style="114" customWidth="1"/>
    <col min="15114" max="15114" width="14.5703125" style="114" customWidth="1"/>
    <col min="15115" max="15115" width="17.5703125" style="114" customWidth="1"/>
    <col min="15116" max="15116" width="12.42578125" style="114" customWidth="1"/>
    <col min="15117" max="15360" width="11.42578125" style="114"/>
    <col min="15361" max="15361" width="5.7109375" style="114" customWidth="1"/>
    <col min="15362" max="15362" width="7.42578125" style="114" customWidth="1"/>
    <col min="15363" max="15364" width="18" style="114" bestFit="1" customWidth="1"/>
    <col min="15365" max="15365" width="8" style="114" customWidth="1"/>
    <col min="15366" max="15366" width="12.28515625" style="114" customWidth="1"/>
    <col min="15367" max="15367" width="11.85546875" style="114" customWidth="1"/>
    <col min="15368" max="15368" width="13" style="114" customWidth="1"/>
    <col min="15369" max="15369" width="11.85546875" style="114" customWidth="1"/>
    <col min="15370" max="15370" width="14.5703125" style="114" customWidth="1"/>
    <col min="15371" max="15371" width="17.5703125" style="114" customWidth="1"/>
    <col min="15372" max="15372" width="12.42578125" style="114" customWidth="1"/>
    <col min="15373" max="15616" width="11.42578125" style="114"/>
    <col min="15617" max="15617" width="5.7109375" style="114" customWidth="1"/>
    <col min="15618" max="15618" width="7.42578125" style="114" customWidth="1"/>
    <col min="15619" max="15620" width="18" style="114" bestFit="1" customWidth="1"/>
    <col min="15621" max="15621" width="8" style="114" customWidth="1"/>
    <col min="15622" max="15622" width="12.28515625" style="114" customWidth="1"/>
    <col min="15623" max="15623" width="11.85546875" style="114" customWidth="1"/>
    <col min="15624" max="15624" width="13" style="114" customWidth="1"/>
    <col min="15625" max="15625" width="11.85546875" style="114" customWidth="1"/>
    <col min="15626" max="15626" width="14.5703125" style="114" customWidth="1"/>
    <col min="15627" max="15627" width="17.5703125" style="114" customWidth="1"/>
    <col min="15628" max="15628" width="12.42578125" style="114" customWidth="1"/>
    <col min="15629" max="15872" width="11.42578125" style="114"/>
    <col min="15873" max="15873" width="5.7109375" style="114" customWidth="1"/>
    <col min="15874" max="15874" width="7.42578125" style="114" customWidth="1"/>
    <col min="15875" max="15876" width="18" style="114" bestFit="1" customWidth="1"/>
    <col min="15877" max="15877" width="8" style="114" customWidth="1"/>
    <col min="15878" max="15878" width="12.28515625" style="114" customWidth="1"/>
    <col min="15879" max="15879" width="11.85546875" style="114" customWidth="1"/>
    <col min="15880" max="15880" width="13" style="114" customWidth="1"/>
    <col min="15881" max="15881" width="11.85546875" style="114" customWidth="1"/>
    <col min="15882" max="15882" width="14.5703125" style="114" customWidth="1"/>
    <col min="15883" max="15883" width="17.5703125" style="114" customWidth="1"/>
    <col min="15884" max="15884" width="12.42578125" style="114" customWidth="1"/>
    <col min="15885" max="16128" width="11.42578125" style="114"/>
    <col min="16129" max="16129" width="5.7109375" style="114" customWidth="1"/>
    <col min="16130" max="16130" width="7.42578125" style="114" customWidth="1"/>
    <col min="16131" max="16132" width="18" style="114" bestFit="1" customWidth="1"/>
    <col min="16133" max="16133" width="8" style="114" customWidth="1"/>
    <col min="16134" max="16134" width="12.28515625" style="114" customWidth="1"/>
    <col min="16135" max="16135" width="11.85546875" style="114" customWidth="1"/>
    <col min="16136" max="16136" width="13" style="114" customWidth="1"/>
    <col min="16137" max="16137" width="11.85546875" style="114" customWidth="1"/>
    <col min="16138" max="16138" width="14.5703125" style="114" customWidth="1"/>
    <col min="16139" max="16139" width="17.5703125" style="114" customWidth="1"/>
    <col min="16140" max="16140" width="12.42578125" style="114" customWidth="1"/>
    <col min="16141" max="16384" width="11.42578125" style="114"/>
  </cols>
  <sheetData>
    <row r="1" spans="1:12" ht="24" customHeight="1" x14ac:dyDescent="0.3">
      <c r="B1" s="305" t="s">
        <v>8164</v>
      </c>
      <c r="C1" s="305"/>
      <c r="D1" s="305"/>
      <c r="E1" s="305"/>
      <c r="F1" s="305"/>
      <c r="G1" s="305"/>
      <c r="H1" s="305"/>
      <c r="I1" s="305"/>
      <c r="J1" s="305"/>
      <c r="K1" s="305"/>
      <c r="L1" s="305"/>
    </row>
    <row r="3" spans="1:12" ht="16.5" customHeight="1" x14ac:dyDescent="0.25">
      <c r="C3" s="195" t="s">
        <v>8165</v>
      </c>
      <c r="D3" s="196">
        <f>+VLOOKUP(C3,'[7]I-404 (Postes)'!$E$1:$H$65536,4,0)</f>
        <v>3.9401385972280556</v>
      </c>
      <c r="E3" s="114" t="s">
        <v>8166</v>
      </c>
      <c r="F3" s="281">
        <f>F122*D3</f>
        <v>4877.8915833683332</v>
      </c>
      <c r="G3" s="274"/>
    </row>
    <row r="4" spans="1:12" ht="12" customHeight="1" x14ac:dyDescent="0.25">
      <c r="K4" s="198"/>
    </row>
    <row r="5" spans="1:12" ht="36.75" customHeight="1" x14ac:dyDescent="0.2">
      <c r="A5" s="199"/>
      <c r="B5" s="135" t="s">
        <v>5065</v>
      </c>
      <c r="C5" s="135" t="s">
        <v>8167</v>
      </c>
      <c r="D5" s="135" t="s">
        <v>5066</v>
      </c>
      <c r="E5" s="135" t="s">
        <v>8168</v>
      </c>
      <c r="F5" s="136" t="s">
        <v>8169</v>
      </c>
      <c r="G5" s="136" t="s">
        <v>8170</v>
      </c>
      <c r="H5" s="135" t="s">
        <v>1803</v>
      </c>
      <c r="I5" s="200" t="s">
        <v>8171</v>
      </c>
      <c r="J5" s="136" t="s">
        <v>8172</v>
      </c>
      <c r="K5" s="136" t="s">
        <v>8173</v>
      </c>
      <c r="L5" s="136" t="s">
        <v>8174</v>
      </c>
    </row>
    <row r="6" spans="1:12" ht="12" customHeight="1" x14ac:dyDescent="0.2">
      <c r="B6" s="201">
        <v>1</v>
      </c>
      <c r="C6" s="202" t="s">
        <v>7076</v>
      </c>
      <c r="D6" s="203" t="str">
        <f>+VLOOKUP(C6,[9]Resumen!$C$1:$J$65536,6,0)</f>
        <v>PA25/750</v>
      </c>
      <c r="E6" s="201">
        <f>+VLOOKUP(C6,[9]Resumen!$C$1:$J$65536,5,0)</f>
        <v>1</v>
      </c>
      <c r="F6" s="204">
        <f>IF(MID(D6,1,2)="PC",VLOOKUP(D6,'[10]Costo Postes Concreto'!$B$1:$D$65536,2,0),VLOOKUP(C6,[9]Resumen!$C$1:$J$65536,7,0))</f>
        <v>1415</v>
      </c>
      <c r="G6" s="205">
        <f>IF(MID(D6,1,2)="PC",VLOOKUP(D6,'[10]Costo Postes Concreto'!$B$1:$D$65536,3,0),E6*F6*$D$3)</f>
        <v>5575.2961150776982</v>
      </c>
      <c r="H6" s="205">
        <f>+G6*1%</f>
        <v>55.752961150776983</v>
      </c>
      <c r="I6" s="206">
        <f>+G6+H6</f>
        <v>5631.0490762284753</v>
      </c>
      <c r="J6" s="206">
        <f>IF(MID(D6,1,2)="PC",I6,H6)</f>
        <v>55.752961150776983</v>
      </c>
      <c r="K6" s="206">
        <f>IF(MID(D6,1,2)="PC",0,+G6)</f>
        <v>5575.2961150776982</v>
      </c>
      <c r="L6" s="206">
        <f>+E6*F6</f>
        <v>1415</v>
      </c>
    </row>
    <row r="7" spans="1:12" ht="12" customHeight="1" x14ac:dyDescent="0.2">
      <c r="B7" s="207">
        <f t="shared" ref="B7:B70" si="0">+B6+1</f>
        <v>2</v>
      </c>
      <c r="C7" s="208" t="s">
        <v>7077</v>
      </c>
      <c r="D7" s="209" t="str">
        <f>+VLOOKUP(C7,[9]Resumen!$C$1:$J$65536,6,0)</f>
        <v>PA25/3300</v>
      </c>
      <c r="E7" s="207">
        <f>+VLOOKUP(C7,[9]Resumen!$C$1:$J$65536,5,0)</f>
        <v>1</v>
      </c>
      <c r="F7" s="210">
        <f>IF(MID(D7,1,2)="PC",VLOOKUP(D7,'[10]Costo Postes Concreto'!$B$1:$D$65536,2,0),VLOOKUP(C7,[9]Resumen!$C$1:$J$65536,7,0))</f>
        <v>3707</v>
      </c>
      <c r="G7" s="211">
        <f>IF(MID(D7,1,2)="PC",VLOOKUP(D7,'[10]Costo Postes Concreto'!$B$1:$D$65536,3,0),E7*F7*$D$3)</f>
        <v>14606.093779924402</v>
      </c>
      <c r="H7" s="211">
        <f t="shared" ref="H7:H78" si="1">+G7*1%</f>
        <v>146.06093779924402</v>
      </c>
      <c r="I7" s="212">
        <f t="shared" ref="I7:I78" si="2">+G7+H7</f>
        <v>14752.154717723646</v>
      </c>
      <c r="J7" s="212">
        <f t="shared" ref="J7:J78" si="3">IF(MID(D7,1,2)="PC",I7,H7)</f>
        <v>146.06093779924402</v>
      </c>
      <c r="K7" s="212">
        <f t="shared" ref="K7:K78" si="4">IF(MID(D7,1,2)="PC",0,+G7)</f>
        <v>14606.093779924402</v>
      </c>
      <c r="L7" s="212">
        <f t="shared" ref="L7:L78" si="5">+E7*F7</f>
        <v>3707</v>
      </c>
    </row>
    <row r="8" spans="1:12" ht="12" customHeight="1" x14ac:dyDescent="0.2">
      <c r="B8" s="207">
        <f t="shared" si="0"/>
        <v>3</v>
      </c>
      <c r="C8" s="208" t="s">
        <v>7078</v>
      </c>
      <c r="D8" s="209" t="str">
        <f>+VLOOKUP(C8,[9]Resumen!$C$1:$J$65536,6,0)</f>
        <v>PA25/5450</v>
      </c>
      <c r="E8" s="207">
        <f>+VLOOKUP(C8,[9]Resumen!$C$1:$J$65536,5,0)</f>
        <v>1</v>
      </c>
      <c r="F8" s="210">
        <f>IF(MID(D8,1,2)="PC",VLOOKUP(D8,'[10]Costo Postes Concreto'!$B$1:$D$65536,2,0),VLOOKUP(C8,[9]Resumen!$C$1:$J$65536,7,0))</f>
        <v>5136</v>
      </c>
      <c r="G8" s="211">
        <f>IF(MID(D8,1,2)="PC",VLOOKUP(D8,'[10]Costo Postes Concreto'!$B$1:$D$65536,3,0),E8*F8*$D$3)</f>
        <v>20236.551835363294</v>
      </c>
      <c r="H8" s="211">
        <f t="shared" si="1"/>
        <v>202.36551835363295</v>
      </c>
      <c r="I8" s="212">
        <f t="shared" si="2"/>
        <v>20438.917353716926</v>
      </c>
      <c r="J8" s="212">
        <f t="shared" si="3"/>
        <v>202.36551835363295</v>
      </c>
      <c r="K8" s="212">
        <f t="shared" si="4"/>
        <v>20236.551835363294</v>
      </c>
      <c r="L8" s="212">
        <f t="shared" si="5"/>
        <v>5136</v>
      </c>
    </row>
    <row r="9" spans="1:12" ht="12" customHeight="1" x14ac:dyDescent="0.2">
      <c r="B9" s="207">
        <f t="shared" si="0"/>
        <v>4</v>
      </c>
      <c r="C9" s="208" t="s">
        <v>7079</v>
      </c>
      <c r="D9" s="209" t="str">
        <f>+VLOOKUP(C9,[9]Resumen!$C$1:$J$65536,6,0)</f>
        <v>PA23/8500</v>
      </c>
      <c r="E9" s="207">
        <f>+VLOOKUP(C9,[9]Resumen!$C$1:$J$65536,5,0)</f>
        <v>1</v>
      </c>
      <c r="F9" s="210">
        <f>IF(MID(D9,1,2)="PC",VLOOKUP(D9,'[10]Costo Postes Concreto'!$B$1:$D$65536,2,0),VLOOKUP(C9,[9]Resumen!$C$1:$J$65536,7,0))</f>
        <v>6305</v>
      </c>
      <c r="G9" s="211">
        <f>IF(MID(D9,1,2)="PC",VLOOKUP(D9,'[10]Costo Postes Concreto'!$B$1:$D$65536,3,0),E9*F9*$D$3)</f>
        <v>24842.573855522889</v>
      </c>
      <c r="H9" s="211">
        <f t="shared" si="1"/>
        <v>248.42573855522889</v>
      </c>
      <c r="I9" s="212">
        <f t="shared" si="2"/>
        <v>25090.999594078119</v>
      </c>
      <c r="J9" s="212">
        <f t="shared" si="3"/>
        <v>248.42573855522889</v>
      </c>
      <c r="K9" s="212">
        <f t="shared" si="4"/>
        <v>24842.573855522889</v>
      </c>
      <c r="L9" s="212">
        <f t="shared" si="5"/>
        <v>6305</v>
      </c>
    </row>
    <row r="10" spans="1:12" ht="12" customHeight="1" x14ac:dyDescent="0.2">
      <c r="B10" s="207">
        <f t="shared" si="0"/>
        <v>5</v>
      </c>
      <c r="C10" s="208" t="s">
        <v>7080</v>
      </c>
      <c r="D10" s="209" t="str">
        <f>+VLOOKUP(C10,[9]Resumen!$C$1:$J$65536,6,0)</f>
        <v>PA25/850</v>
      </c>
      <c r="E10" s="207">
        <f>+VLOOKUP(C10,[9]Resumen!$C$1:$J$65536,5,0)</f>
        <v>1</v>
      </c>
      <c r="F10" s="210">
        <f>IF(MID(D10,1,2)="PC",VLOOKUP(D10,'[10]Costo Postes Concreto'!$B$1:$D$65536,2,0),VLOOKUP(C10,[9]Resumen!$C$1:$J$65536,7,0))</f>
        <v>1535</v>
      </c>
      <c r="G10" s="211">
        <f>IF(MID(D10,1,2)="PC",VLOOKUP(D10,'[10]Costo Postes Concreto'!$B$1:$D$65536,3,0),E10*F10*$D$3)</f>
        <v>6048.1127467450651</v>
      </c>
      <c r="H10" s="211">
        <f t="shared" si="1"/>
        <v>60.481127467450655</v>
      </c>
      <c r="I10" s="212">
        <f t="shared" si="2"/>
        <v>6108.5938742125154</v>
      </c>
      <c r="J10" s="212">
        <f t="shared" si="3"/>
        <v>60.481127467450655</v>
      </c>
      <c r="K10" s="212">
        <f t="shared" si="4"/>
        <v>6048.1127467450651</v>
      </c>
      <c r="L10" s="212">
        <f t="shared" si="5"/>
        <v>1535</v>
      </c>
    </row>
    <row r="11" spans="1:12" ht="12" customHeight="1" x14ac:dyDescent="0.2">
      <c r="B11" s="207">
        <f t="shared" si="0"/>
        <v>6</v>
      </c>
      <c r="C11" s="208" t="s">
        <v>7081</v>
      </c>
      <c r="D11" s="209" t="str">
        <f>+VLOOKUP(C11,[9]Resumen!$C$1:$J$65536,6,0)</f>
        <v>PA25/4000</v>
      </c>
      <c r="E11" s="207">
        <f>+VLOOKUP(C11,[9]Resumen!$C$1:$J$65536,5,0)</f>
        <v>1</v>
      </c>
      <c r="F11" s="210">
        <f>IF(MID(D11,1,2)="PC",VLOOKUP(D11,'[10]Costo Postes Concreto'!$B$1:$D$65536,2,0),VLOOKUP(C11,[9]Resumen!$C$1:$J$65536,7,0))</f>
        <v>4201</v>
      </c>
      <c r="G11" s="211">
        <f>IF(MID(D11,1,2)="PC",VLOOKUP(D11,'[10]Costo Postes Concreto'!$B$1:$D$65536,3,0),E11*F11*$D$3)</f>
        <v>16552.522246955061</v>
      </c>
      <c r="H11" s="211">
        <f t="shared" si="1"/>
        <v>165.52522246955061</v>
      </c>
      <c r="I11" s="212">
        <f t="shared" si="2"/>
        <v>16718.047469424611</v>
      </c>
      <c r="J11" s="212">
        <f t="shared" si="3"/>
        <v>165.52522246955061</v>
      </c>
      <c r="K11" s="212">
        <f t="shared" si="4"/>
        <v>16552.522246955061</v>
      </c>
      <c r="L11" s="212">
        <f t="shared" si="5"/>
        <v>4201</v>
      </c>
    </row>
    <row r="12" spans="1:12" ht="12" customHeight="1" x14ac:dyDescent="0.2">
      <c r="B12" s="207">
        <f t="shared" si="0"/>
        <v>7</v>
      </c>
      <c r="C12" s="208" t="s">
        <v>7082</v>
      </c>
      <c r="D12" s="209" t="str">
        <f>+VLOOKUP(C12,[9]Resumen!$C$1:$J$65536,6,0)</f>
        <v>PA25/6650</v>
      </c>
      <c r="E12" s="207">
        <f>+VLOOKUP(C12,[9]Resumen!$C$1:$J$65536,5,0)</f>
        <v>1</v>
      </c>
      <c r="F12" s="210">
        <f>IF(MID(D12,1,2)="PC",VLOOKUP(D12,'[10]Costo Postes Concreto'!$B$1:$D$65536,2,0),VLOOKUP(C12,[9]Resumen!$C$1:$J$65536,7,0))</f>
        <v>5846</v>
      </c>
      <c r="G12" s="211">
        <f>IF(MID(D12,1,2)="PC",VLOOKUP(D12,'[10]Costo Postes Concreto'!$B$1:$D$65536,3,0),E12*F12*$D$3)</f>
        <v>23034.050239395212</v>
      </c>
      <c r="H12" s="211">
        <f t="shared" si="1"/>
        <v>230.34050239395214</v>
      </c>
      <c r="I12" s="212">
        <f t="shared" si="2"/>
        <v>23264.390741789164</v>
      </c>
      <c r="J12" s="212">
        <f t="shared" si="3"/>
        <v>230.34050239395214</v>
      </c>
      <c r="K12" s="212">
        <f t="shared" si="4"/>
        <v>23034.050239395212</v>
      </c>
      <c r="L12" s="212">
        <f t="shared" si="5"/>
        <v>5846</v>
      </c>
    </row>
    <row r="13" spans="1:12" ht="12" customHeight="1" x14ac:dyDescent="0.2">
      <c r="B13" s="207">
        <f t="shared" si="0"/>
        <v>8</v>
      </c>
      <c r="C13" s="208" t="s">
        <v>7083</v>
      </c>
      <c r="D13" s="209" t="str">
        <f>+VLOOKUP(C13,[9]Resumen!$C$1:$J$65536,6,0)</f>
        <v>PA23/10450</v>
      </c>
      <c r="E13" s="207">
        <f>+VLOOKUP(C13,[9]Resumen!$C$1:$J$65536,5,0)</f>
        <v>1</v>
      </c>
      <c r="F13" s="210">
        <f>IF(MID(D13,1,2)="PC",VLOOKUP(D13,'[10]Costo Postes Concreto'!$B$1:$D$65536,2,0),VLOOKUP(C13,[9]Resumen!$C$1:$J$65536,7,0))</f>
        <v>7210</v>
      </c>
      <c r="G13" s="211">
        <f>IF(MID(D13,1,2)="PC",VLOOKUP(D13,'[10]Costo Postes Concreto'!$B$1:$D$65536,3,0),E13*F13*$D$3)</f>
        <v>28408.399286014283</v>
      </c>
      <c r="H13" s="211">
        <f t="shared" si="1"/>
        <v>284.08399286014281</v>
      </c>
      <c r="I13" s="212">
        <f t="shared" si="2"/>
        <v>28692.483278874424</v>
      </c>
      <c r="J13" s="212">
        <f t="shared" si="3"/>
        <v>284.08399286014281</v>
      </c>
      <c r="K13" s="212">
        <f t="shared" si="4"/>
        <v>28408.399286014283</v>
      </c>
      <c r="L13" s="212">
        <f t="shared" si="5"/>
        <v>7210</v>
      </c>
    </row>
    <row r="14" spans="1:12" ht="12" customHeight="1" x14ac:dyDescent="0.2">
      <c r="B14" s="207">
        <f t="shared" si="0"/>
        <v>9</v>
      </c>
      <c r="C14" s="208" t="s">
        <v>7084</v>
      </c>
      <c r="D14" s="209" t="str">
        <f>+VLOOKUP(C14,[9]Resumen!$C$1:$J$65536,6,0)</f>
        <v>PA25/700</v>
      </c>
      <c r="E14" s="207">
        <f>+VLOOKUP(C14,[9]Resumen!$C$1:$J$65536,5,0)</f>
        <v>1</v>
      </c>
      <c r="F14" s="210">
        <f>IF(MID(D14,1,2)="PC",VLOOKUP(D14,'[10]Costo Postes Concreto'!$B$1:$D$65536,2,0),VLOOKUP(C14,[9]Resumen!$C$1:$J$65536,7,0))</f>
        <v>1353</v>
      </c>
      <c r="G14" s="211">
        <f>IF(MID(D14,1,2)="PC",VLOOKUP(D14,'[10]Costo Postes Concreto'!$B$1:$D$65536,3,0),E14*F14*$D$3)</f>
        <v>5331.0075220495592</v>
      </c>
      <c r="H14" s="211">
        <f>+G14*1%</f>
        <v>53.310075220495591</v>
      </c>
      <c r="I14" s="212">
        <f>+G14+H14</f>
        <v>5384.3175972700546</v>
      </c>
      <c r="J14" s="212">
        <f>IF(MID(D14,1,2)="PC",I14,H14)</f>
        <v>53.310075220495591</v>
      </c>
      <c r="K14" s="212">
        <f>IF(MID(D14,1,2)="PC",0,+G14)</f>
        <v>5331.0075220495592</v>
      </c>
      <c r="L14" s="212">
        <f>+E14*F14</f>
        <v>1353</v>
      </c>
    </row>
    <row r="15" spans="1:12" ht="12" customHeight="1" x14ac:dyDescent="0.2">
      <c r="B15" s="207">
        <f t="shared" si="0"/>
        <v>10</v>
      </c>
      <c r="C15" s="208" t="s">
        <v>7085</v>
      </c>
      <c r="D15" s="209" t="str">
        <f>+VLOOKUP(C15,[9]Resumen!$C$1:$J$65536,6,0)</f>
        <v>PA25/3200</v>
      </c>
      <c r="E15" s="207">
        <f>+VLOOKUP(C15,[9]Resumen!$C$1:$J$65536,5,0)</f>
        <v>1</v>
      </c>
      <c r="F15" s="210">
        <f>IF(MID(D15,1,2)="PC",VLOOKUP(D15,'[10]Costo Postes Concreto'!$B$1:$D$65536,2,0),VLOOKUP(C15,[9]Resumen!$C$1:$J$65536,7,0))</f>
        <v>3634</v>
      </c>
      <c r="G15" s="211">
        <f>IF(MID(D15,1,2)="PC",VLOOKUP(D15,'[10]Costo Postes Concreto'!$B$1:$D$65536,3,0),E15*F15*$D$3)</f>
        <v>14318.463662326754</v>
      </c>
      <c r="H15" s="211">
        <f>+G15*1%</f>
        <v>143.18463662326755</v>
      </c>
      <c r="I15" s="212">
        <f>+G15+H15</f>
        <v>14461.648298950022</v>
      </c>
      <c r="J15" s="212">
        <f>IF(MID(D15,1,2)="PC",I15,H15)</f>
        <v>143.18463662326755</v>
      </c>
      <c r="K15" s="212">
        <f>IF(MID(D15,1,2)="PC",0,+G15)</f>
        <v>14318.463662326754</v>
      </c>
      <c r="L15" s="212">
        <f>+E15*F15</f>
        <v>3634</v>
      </c>
    </row>
    <row r="16" spans="1:12" ht="12" customHeight="1" x14ac:dyDescent="0.2">
      <c r="B16" s="207">
        <f t="shared" si="0"/>
        <v>11</v>
      </c>
      <c r="C16" s="208" t="s">
        <v>7086</v>
      </c>
      <c r="D16" s="209" t="str">
        <f>+VLOOKUP(C16,[9]Resumen!$C$1:$J$65536,6,0)</f>
        <v>PA25/5800</v>
      </c>
      <c r="E16" s="207">
        <f>+VLOOKUP(C16,[9]Resumen!$C$1:$J$65536,5,0)</f>
        <v>1</v>
      </c>
      <c r="F16" s="210">
        <f>IF(MID(D16,1,2)="PC",VLOOKUP(D16,'[10]Costo Postes Concreto'!$B$1:$D$65536,2,0),VLOOKUP(C16,[9]Resumen!$C$1:$J$65536,7,0))</f>
        <v>5349</v>
      </c>
      <c r="G16" s="211">
        <f>IF(MID(D16,1,2)="PC",VLOOKUP(D16,'[10]Costo Postes Concreto'!$B$1:$D$65536,3,0),E16*F16*$D$3)</f>
        <v>21075.801356572869</v>
      </c>
      <c r="H16" s="211">
        <f>+G16*1%</f>
        <v>210.7580135657287</v>
      </c>
      <c r="I16" s="212">
        <f>+G16+H16</f>
        <v>21286.559370138599</v>
      </c>
      <c r="J16" s="212">
        <f>IF(MID(D16,1,2)="PC",I16,H16)</f>
        <v>210.7580135657287</v>
      </c>
      <c r="K16" s="212">
        <f>IF(MID(D16,1,2)="PC",0,+G16)</f>
        <v>21075.801356572869</v>
      </c>
      <c r="L16" s="212">
        <f>+E16*F16</f>
        <v>5349</v>
      </c>
    </row>
    <row r="17" spans="1:12" ht="12" customHeight="1" x14ac:dyDescent="0.2">
      <c r="B17" s="207">
        <f t="shared" si="0"/>
        <v>12</v>
      </c>
      <c r="C17" s="208" t="s">
        <v>7087</v>
      </c>
      <c r="D17" s="209" t="str">
        <f>+VLOOKUP(C17,[9]Resumen!$C$1:$J$65536,6,0)</f>
        <v>PA23/9400</v>
      </c>
      <c r="E17" s="207">
        <f>+VLOOKUP(C17,[9]Resumen!$C$1:$J$65536,5,0)</f>
        <v>1</v>
      </c>
      <c r="F17" s="210">
        <f>IF(MID(D17,1,2)="PC",VLOOKUP(D17,'[10]Costo Postes Concreto'!$B$1:$D$65536,2,0),VLOOKUP(C17,[9]Resumen!$C$1:$J$65536,7,0))</f>
        <v>6731</v>
      </c>
      <c r="G17" s="211">
        <f>IF(MID(D17,1,2)="PC",VLOOKUP(D17,'[10]Costo Postes Concreto'!$B$1:$D$65536,3,0),E17*F17*$D$3)</f>
        <v>26521.072897942042</v>
      </c>
      <c r="H17" s="211">
        <f>+G17*1%</f>
        <v>265.21072897942042</v>
      </c>
      <c r="I17" s="212">
        <f>+G17+H17</f>
        <v>26786.283626921464</v>
      </c>
      <c r="J17" s="212">
        <f>IF(MID(D17,1,2)="PC",I17,H17)</f>
        <v>265.21072897942042</v>
      </c>
      <c r="K17" s="212">
        <f>IF(MID(D17,1,2)="PC",0,+G17)</f>
        <v>26521.072897942042</v>
      </c>
      <c r="L17" s="212">
        <f>+E17*F17</f>
        <v>6731</v>
      </c>
    </row>
    <row r="18" spans="1:12" ht="12" customHeight="1" x14ac:dyDescent="0.2">
      <c r="B18" s="207">
        <f t="shared" si="0"/>
        <v>13</v>
      </c>
      <c r="C18" s="208" t="s">
        <v>7088</v>
      </c>
      <c r="D18" s="209" t="str">
        <f>+VLOOKUP(C18,[9]Resumen!$C$1:$J$65536,6,0)</f>
        <v>PA25/900</v>
      </c>
      <c r="E18" s="207">
        <f>+VLOOKUP(C18,[9]Resumen!$C$1:$J$65536,5,0)</f>
        <v>1</v>
      </c>
      <c r="F18" s="210">
        <f>IF(MID(D18,1,2)="PC",VLOOKUP(D18,'[10]Costo Postes Concreto'!$B$1:$D$65536,2,0),VLOOKUP(C18,[9]Resumen!$C$1:$J$65536,7,0))</f>
        <v>1593</v>
      </c>
      <c r="G18" s="211">
        <f>IF(MID(D18,1,2)="PC",VLOOKUP(D18,'[10]Costo Postes Concreto'!$B$1:$D$65536,3,0),E18*F18*$D$3)</f>
        <v>6276.6407853842929</v>
      </c>
      <c r="H18" s="211">
        <f t="shared" si="1"/>
        <v>62.766407853842928</v>
      </c>
      <c r="I18" s="212">
        <f t="shared" si="2"/>
        <v>6339.4071932381357</v>
      </c>
      <c r="J18" s="212">
        <f t="shared" si="3"/>
        <v>62.766407853842928</v>
      </c>
      <c r="K18" s="212">
        <f t="shared" si="4"/>
        <v>6276.6407853842929</v>
      </c>
      <c r="L18" s="212">
        <f t="shared" si="5"/>
        <v>1593</v>
      </c>
    </row>
    <row r="19" spans="1:12" ht="12" customHeight="1" x14ac:dyDescent="0.2">
      <c r="B19" s="207">
        <f t="shared" si="0"/>
        <v>14</v>
      </c>
      <c r="C19" s="208" t="s">
        <v>7089</v>
      </c>
      <c r="D19" s="209" t="str">
        <f>+VLOOKUP(C19,[9]Resumen!$C$1:$J$65536,6,0)</f>
        <v>PA25/4650</v>
      </c>
      <c r="E19" s="207">
        <f>+VLOOKUP(C19,[9]Resumen!$C$1:$J$65536,5,0)</f>
        <v>1</v>
      </c>
      <c r="F19" s="210">
        <f>IF(MID(D19,1,2)="PC",VLOOKUP(D19,'[10]Costo Postes Concreto'!$B$1:$D$65536,2,0),VLOOKUP(C19,[9]Resumen!$C$1:$J$65536,7,0))</f>
        <v>4633</v>
      </c>
      <c r="G19" s="211">
        <f>IF(MID(D19,1,2)="PC",VLOOKUP(D19,'[10]Costo Postes Concreto'!$B$1:$D$65536,3,0),E19*F19*$D$3)</f>
        <v>18254.662120957582</v>
      </c>
      <c r="H19" s="211">
        <f t="shared" si="1"/>
        <v>182.54662120957582</v>
      </c>
      <c r="I19" s="212">
        <f t="shared" si="2"/>
        <v>18437.208742167157</v>
      </c>
      <c r="J19" s="212">
        <f t="shared" si="3"/>
        <v>182.54662120957582</v>
      </c>
      <c r="K19" s="212">
        <f t="shared" si="4"/>
        <v>18254.662120957582</v>
      </c>
      <c r="L19" s="212">
        <f t="shared" si="5"/>
        <v>4633</v>
      </c>
    </row>
    <row r="20" spans="1:12" ht="12" customHeight="1" x14ac:dyDescent="0.2">
      <c r="B20" s="207">
        <f t="shared" si="0"/>
        <v>15</v>
      </c>
      <c r="C20" s="208" t="s">
        <v>7090</v>
      </c>
      <c r="D20" s="209" t="str">
        <f>+VLOOKUP(C20,[9]Resumen!$C$1:$J$65536,6,0)</f>
        <v>PA25/7800</v>
      </c>
      <c r="E20" s="207">
        <f>+VLOOKUP(C20,[9]Resumen!$C$1:$J$65536,5,0)</f>
        <v>1</v>
      </c>
      <c r="F20" s="210">
        <f>IF(MID(D20,1,2)="PC",VLOOKUP(D20,'[10]Costo Postes Concreto'!$B$1:$D$65536,2,0),VLOOKUP(C20,[9]Resumen!$C$1:$J$65536,7,0))</f>
        <v>6484</v>
      </c>
      <c r="G20" s="211">
        <f>IF(MID(D20,1,2)="PC",VLOOKUP(D20,'[10]Costo Postes Concreto'!$B$1:$D$65536,3,0),E20*F20*$D$3)</f>
        <v>25547.858664426712</v>
      </c>
      <c r="H20" s="211">
        <f t="shared" si="1"/>
        <v>255.47858664426712</v>
      </c>
      <c r="I20" s="212">
        <f t="shared" si="2"/>
        <v>25803.337251070981</v>
      </c>
      <c r="J20" s="212">
        <f t="shared" si="3"/>
        <v>255.47858664426712</v>
      </c>
      <c r="K20" s="212">
        <f t="shared" si="4"/>
        <v>25547.858664426712</v>
      </c>
      <c r="L20" s="212">
        <f t="shared" si="5"/>
        <v>6484</v>
      </c>
    </row>
    <row r="21" spans="1:12" ht="12" customHeight="1" x14ac:dyDescent="0.2">
      <c r="B21" s="207">
        <f t="shared" si="0"/>
        <v>16</v>
      </c>
      <c r="C21" s="208" t="s">
        <v>7091</v>
      </c>
      <c r="D21" s="209" t="str">
        <f>+VLOOKUP(C21,[9]Resumen!$C$1:$J$65536,6,0)</f>
        <v>PA23/12300</v>
      </c>
      <c r="E21" s="207">
        <f>+VLOOKUP(C21,[9]Resumen!$C$1:$J$65536,5,0)</f>
        <v>1</v>
      </c>
      <c r="F21" s="210">
        <f>IF(MID(D21,1,2)="PC",VLOOKUP(D21,'[10]Costo Postes Concreto'!$B$1:$D$65536,2,0),VLOOKUP(C21,[9]Resumen!$C$1:$J$65536,7,0))</f>
        <v>8016</v>
      </c>
      <c r="G21" s="211">
        <f>IF(MID(D21,1,2)="PC",VLOOKUP(D21,'[10]Costo Postes Concreto'!$B$1:$D$65536,3,0),E21*F21*$D$3)</f>
        <v>31584.150995380092</v>
      </c>
      <c r="H21" s="211">
        <f t="shared" si="1"/>
        <v>315.84150995380094</v>
      </c>
      <c r="I21" s="212">
        <f t="shared" si="2"/>
        <v>31899.992505333892</v>
      </c>
      <c r="J21" s="212">
        <f t="shared" si="3"/>
        <v>315.84150995380094</v>
      </c>
      <c r="K21" s="212">
        <f t="shared" si="4"/>
        <v>31584.150995380092</v>
      </c>
      <c r="L21" s="212">
        <f t="shared" si="5"/>
        <v>8016</v>
      </c>
    </row>
    <row r="22" spans="1:12" ht="12" customHeight="1" x14ac:dyDescent="0.2">
      <c r="B22" s="207">
        <f t="shared" si="0"/>
        <v>17</v>
      </c>
      <c r="C22" s="208" t="s">
        <v>7092</v>
      </c>
      <c r="D22" s="209" t="str">
        <f>+VLOOKUP(C22,[9]Resumen!$C$1:$J$65536,6,0)</f>
        <v>PA29/1250</v>
      </c>
      <c r="E22" s="207">
        <f>+VLOOKUP(C22,[9]Resumen!$C$1:$J$65536,5,0)</f>
        <v>1</v>
      </c>
      <c r="F22" s="210">
        <f>IF(MID(D22,1,2)="PC",VLOOKUP(D22,'[10]Costo Postes Concreto'!$B$1:$D$65536,2,0),VLOOKUP(C22,[9]Resumen!$C$1:$J$65536,7,0))</f>
        <v>2290</v>
      </c>
      <c r="G22" s="211">
        <f>IF(MID(D22,1,2)="PC",VLOOKUP(D22,'[10]Costo Postes Concreto'!$B$1:$D$65536,3,0),E22*F22*$D$3)</f>
        <v>9022.9173876522473</v>
      </c>
      <c r="H22" s="211">
        <f t="shared" si="1"/>
        <v>90.229173876522481</v>
      </c>
      <c r="I22" s="212">
        <f t="shared" si="2"/>
        <v>9113.1465615287689</v>
      </c>
      <c r="J22" s="212">
        <f t="shared" si="3"/>
        <v>90.229173876522481</v>
      </c>
      <c r="K22" s="212">
        <f t="shared" si="4"/>
        <v>9022.9173876522473</v>
      </c>
      <c r="L22" s="212">
        <f t="shared" si="5"/>
        <v>2290</v>
      </c>
    </row>
    <row r="23" spans="1:12" ht="12" customHeight="1" x14ac:dyDescent="0.2">
      <c r="B23" s="207">
        <f t="shared" si="0"/>
        <v>18</v>
      </c>
      <c r="C23" s="208" t="s">
        <v>7093</v>
      </c>
      <c r="D23" s="209" t="str">
        <f>+VLOOKUP(C23,[9]Resumen!$C$1:$J$65536,6,0)</f>
        <v>PA26/5950</v>
      </c>
      <c r="E23" s="207">
        <f>+VLOOKUP(C23,[9]Resumen!$C$1:$J$65536,5,0)</f>
        <v>1</v>
      </c>
      <c r="F23" s="210">
        <f>IF(MID(D23,1,2)="PC",VLOOKUP(D23,'[10]Costo Postes Concreto'!$B$1:$D$65536,2,0),VLOOKUP(C23,[9]Resumen!$C$1:$J$65536,7,0))</f>
        <v>5657</v>
      </c>
      <c r="G23" s="211">
        <f>IF(MID(D23,1,2)="PC",VLOOKUP(D23,'[10]Costo Postes Concreto'!$B$1:$D$65536,3,0),E23*F23*$D$3)</f>
        <v>22289.364044519112</v>
      </c>
      <c r="H23" s="211">
        <f t="shared" si="1"/>
        <v>222.89364044519112</v>
      </c>
      <c r="I23" s="212">
        <f t="shared" si="2"/>
        <v>22512.257684964305</v>
      </c>
      <c r="J23" s="212">
        <f t="shared" si="3"/>
        <v>222.89364044519112</v>
      </c>
      <c r="K23" s="212">
        <f t="shared" si="4"/>
        <v>22289.364044519112</v>
      </c>
      <c r="L23" s="212">
        <f t="shared" si="5"/>
        <v>5657</v>
      </c>
    </row>
    <row r="24" spans="1:12" ht="12" customHeight="1" x14ac:dyDescent="0.2">
      <c r="B24" s="207">
        <f t="shared" si="0"/>
        <v>19</v>
      </c>
      <c r="C24" s="208" t="s">
        <v>7094</v>
      </c>
      <c r="D24" s="209" t="str">
        <f>+VLOOKUP(C24,[9]Resumen!$C$1:$J$65536,6,0)</f>
        <v>PA26/5500</v>
      </c>
      <c r="E24" s="207">
        <f>+VLOOKUP(C24,[9]Resumen!$C$1:$J$65536,5,0)</f>
        <v>2</v>
      </c>
      <c r="F24" s="210">
        <f>IF(MID(D24,1,2)="PC",VLOOKUP(D24,'[10]Costo Postes Concreto'!$B$1:$D$65536,2,0),VLOOKUP(C24,[9]Resumen!$C$1:$J$65536,7,0))</f>
        <v>5375</v>
      </c>
      <c r="G24" s="211">
        <f>IF(MID(D24,1,2)="PC",VLOOKUP(D24,'[10]Costo Postes Concreto'!$B$1:$D$65536,3,0),E24*F24*$D$3)</f>
        <v>42356.489920201595</v>
      </c>
      <c r="H24" s="211">
        <f t="shared" si="1"/>
        <v>423.56489920201597</v>
      </c>
      <c r="I24" s="212">
        <f t="shared" si="2"/>
        <v>42780.054819403609</v>
      </c>
      <c r="J24" s="212">
        <f t="shared" si="3"/>
        <v>423.56489920201597</v>
      </c>
      <c r="K24" s="212">
        <f t="shared" si="4"/>
        <v>42356.489920201595</v>
      </c>
      <c r="L24" s="212">
        <f t="shared" si="5"/>
        <v>10750</v>
      </c>
    </row>
    <row r="25" spans="1:12" ht="12" customHeight="1" x14ac:dyDescent="0.2">
      <c r="A25" s="114"/>
      <c r="B25" s="207">
        <f t="shared" si="0"/>
        <v>20</v>
      </c>
      <c r="C25" s="208" t="s">
        <v>7095</v>
      </c>
      <c r="D25" s="209" t="str">
        <f>+VLOOKUP(C25,[9]Resumen!$C$1:$J$65536,6,0)</f>
        <v>PA26/8900</v>
      </c>
      <c r="E25" s="207">
        <f>+VLOOKUP(C25,[9]Resumen!$C$1:$J$65536,5,0)</f>
        <v>2</v>
      </c>
      <c r="F25" s="210">
        <f>IF(MID(D25,1,2)="PC",VLOOKUP(D25,'[10]Costo Postes Concreto'!$B$1:$D$65536,2,0),VLOOKUP(C25,[9]Resumen!$C$1:$J$65536,7,0))</f>
        <v>7349</v>
      </c>
      <c r="G25" s="211">
        <f>IF(MID(D25,1,2)="PC",VLOOKUP(D25,'[10]Costo Postes Concreto'!$B$1:$D$65536,3,0),E25*F25*$D$3)</f>
        <v>57912.157102057958</v>
      </c>
      <c r="H25" s="211">
        <f t="shared" si="1"/>
        <v>579.12157102057961</v>
      </c>
      <c r="I25" s="212">
        <f t="shared" si="2"/>
        <v>58491.278673078537</v>
      </c>
      <c r="J25" s="212">
        <f t="shared" si="3"/>
        <v>579.12157102057961</v>
      </c>
      <c r="K25" s="212">
        <f t="shared" si="4"/>
        <v>57912.157102057958</v>
      </c>
      <c r="L25" s="212">
        <f t="shared" si="5"/>
        <v>14698</v>
      </c>
    </row>
    <row r="26" spans="1:12" ht="12" customHeight="1" x14ac:dyDescent="0.2">
      <c r="A26" s="114"/>
      <c r="B26" s="207">
        <f t="shared" si="0"/>
        <v>21</v>
      </c>
      <c r="C26" s="208" t="s">
        <v>7096</v>
      </c>
      <c r="D26" s="209" t="str">
        <f>+VLOOKUP(C26,[9]Resumen!$C$1:$J$65536,6,0)</f>
        <v>PA29/1450</v>
      </c>
      <c r="E26" s="207">
        <f>+VLOOKUP(C26,[9]Resumen!$C$1:$J$65536,5,0)</f>
        <v>1</v>
      </c>
      <c r="F26" s="210">
        <f>IF(MID(D26,1,2)="PC",VLOOKUP(D26,'[10]Costo Postes Concreto'!$B$1:$D$65536,2,0),VLOOKUP(C26,[9]Resumen!$C$1:$J$65536,7,0))</f>
        <v>2522</v>
      </c>
      <c r="G26" s="211">
        <f>IF(MID(D26,1,2)="PC",VLOOKUP(D26,'[10]Costo Postes Concreto'!$B$1:$D$65536,3,0),E26*F26*$D$3)</f>
        <v>9937.0295422091567</v>
      </c>
      <c r="H26" s="211">
        <f t="shared" si="1"/>
        <v>99.370295422091573</v>
      </c>
      <c r="I26" s="212">
        <f t="shared" si="2"/>
        <v>10036.399837631248</v>
      </c>
      <c r="J26" s="212">
        <f t="shared" si="3"/>
        <v>99.370295422091573</v>
      </c>
      <c r="K26" s="212">
        <f t="shared" si="4"/>
        <v>9937.0295422091567</v>
      </c>
      <c r="L26" s="212">
        <f t="shared" si="5"/>
        <v>2522</v>
      </c>
    </row>
    <row r="27" spans="1:12" ht="12" customHeight="1" x14ac:dyDescent="0.2">
      <c r="A27" s="114"/>
      <c r="B27" s="207">
        <f t="shared" si="0"/>
        <v>22</v>
      </c>
      <c r="C27" s="208" t="s">
        <v>7097</v>
      </c>
      <c r="D27" s="209" t="str">
        <f>+VLOOKUP(C27,[9]Resumen!$C$1:$J$65536,6,0)</f>
        <v>PA26/7250</v>
      </c>
      <c r="E27" s="207">
        <f>+VLOOKUP(C27,[9]Resumen!$C$1:$J$65536,5,0)</f>
        <v>1</v>
      </c>
      <c r="F27" s="210">
        <f>IF(MID(D27,1,2)="PC",VLOOKUP(D27,'[10]Costo Postes Concreto'!$B$1:$D$65536,2,0),VLOOKUP(C27,[9]Resumen!$C$1:$J$65536,7,0))</f>
        <v>6432</v>
      </c>
      <c r="G27" s="211">
        <f>IF(MID(D27,1,2)="PC",VLOOKUP(D27,'[10]Costo Postes Concreto'!$B$1:$D$65536,3,0),E27*F27*$D$3)</f>
        <v>25342.971457370855</v>
      </c>
      <c r="H27" s="211">
        <f t="shared" si="1"/>
        <v>253.42971457370857</v>
      </c>
      <c r="I27" s="212">
        <f t="shared" si="2"/>
        <v>25596.401171944563</v>
      </c>
      <c r="J27" s="212">
        <f t="shared" si="3"/>
        <v>253.42971457370857</v>
      </c>
      <c r="K27" s="212">
        <f t="shared" si="4"/>
        <v>25342.971457370855</v>
      </c>
      <c r="L27" s="212">
        <f t="shared" si="5"/>
        <v>6432</v>
      </c>
    </row>
    <row r="28" spans="1:12" ht="12" customHeight="1" x14ac:dyDescent="0.2">
      <c r="A28" s="114"/>
      <c r="B28" s="207">
        <f t="shared" si="0"/>
        <v>23</v>
      </c>
      <c r="C28" s="208" t="s">
        <v>7098</v>
      </c>
      <c r="D28" s="209" t="str">
        <f>+VLOOKUP(C28,[9]Resumen!$C$1:$J$65536,6,0)</f>
        <v>PA26/6750</v>
      </c>
      <c r="E28" s="207">
        <f>+VLOOKUP(C28,[9]Resumen!$C$1:$J$65536,5,0)</f>
        <v>2</v>
      </c>
      <c r="F28" s="210">
        <f>IF(MID(D28,1,2)="PC",VLOOKUP(D28,'[10]Costo Postes Concreto'!$B$1:$D$65536,2,0),VLOOKUP(C28,[9]Resumen!$C$1:$J$65536,7,0))</f>
        <v>6140</v>
      </c>
      <c r="G28" s="211">
        <f>IF(MID(D28,1,2)="PC",VLOOKUP(D28,'[10]Costo Postes Concreto'!$B$1:$D$65536,3,0),E28*F28*$D$3)</f>
        <v>48384.901973960521</v>
      </c>
      <c r="H28" s="211">
        <f t="shared" si="1"/>
        <v>483.84901973960524</v>
      </c>
      <c r="I28" s="212">
        <f t="shared" si="2"/>
        <v>48868.750993700123</v>
      </c>
      <c r="J28" s="212">
        <f t="shared" si="3"/>
        <v>483.84901973960524</v>
      </c>
      <c r="K28" s="212">
        <f t="shared" si="4"/>
        <v>48384.901973960521</v>
      </c>
      <c r="L28" s="212">
        <f t="shared" si="5"/>
        <v>12280</v>
      </c>
    </row>
    <row r="29" spans="1:12" ht="12" customHeight="1" x14ac:dyDescent="0.2">
      <c r="A29" s="114"/>
      <c r="B29" s="207">
        <f t="shared" si="0"/>
        <v>24</v>
      </c>
      <c r="C29" s="208" t="s">
        <v>7099</v>
      </c>
      <c r="D29" s="209" t="str">
        <f>+VLOOKUP(C29,[9]Resumen!$C$1:$J$65536,6,0)</f>
        <v>PA26/10900</v>
      </c>
      <c r="E29" s="207">
        <f>+VLOOKUP(C29,[9]Resumen!$C$1:$J$65536,5,0)</f>
        <v>2</v>
      </c>
      <c r="F29" s="210">
        <f>IF(MID(D29,1,2)="PC",VLOOKUP(D29,'[10]Costo Postes Concreto'!$B$1:$D$65536,2,0),VLOOKUP(C29,[9]Resumen!$C$1:$J$65536,7,0))</f>
        <v>8385</v>
      </c>
      <c r="G29" s="211">
        <f>IF(MID(D29,1,2)="PC",VLOOKUP(D29,'[10]Costo Postes Concreto'!$B$1:$D$65536,3,0),E29*F29*$D$3)</f>
        <v>66076.124275514492</v>
      </c>
      <c r="H29" s="211">
        <f t="shared" si="1"/>
        <v>660.76124275514496</v>
      </c>
      <c r="I29" s="212">
        <f t="shared" si="2"/>
        <v>66736.885518269642</v>
      </c>
      <c r="J29" s="212">
        <f t="shared" si="3"/>
        <v>660.76124275514496</v>
      </c>
      <c r="K29" s="212">
        <f t="shared" si="4"/>
        <v>66076.124275514492</v>
      </c>
      <c r="L29" s="212">
        <f t="shared" si="5"/>
        <v>16770</v>
      </c>
    </row>
    <row r="30" spans="1:12" ht="12" customHeight="1" x14ac:dyDescent="0.2">
      <c r="A30" s="114"/>
      <c r="B30" s="207">
        <f t="shared" si="0"/>
        <v>25</v>
      </c>
      <c r="C30" s="208" t="s">
        <v>7100</v>
      </c>
      <c r="D30" s="209" t="str">
        <f>+VLOOKUP(C30,[9]Resumen!$C$1:$J$65536,6,0)</f>
        <v>PA29/1250</v>
      </c>
      <c r="E30" s="207">
        <f>+VLOOKUP(C30,[9]Resumen!$C$1:$J$65536,5,0)</f>
        <v>1</v>
      </c>
      <c r="F30" s="210">
        <f>IF(MID(D30,1,2)="PC",VLOOKUP(D30,'[10]Costo Postes Concreto'!$B$1:$D$65536,2,0),VLOOKUP(C30,[9]Resumen!$C$1:$J$65536,7,0))</f>
        <v>2290</v>
      </c>
      <c r="G30" s="211">
        <f>IF(MID(D30,1,2)="PC",VLOOKUP(D30,'[10]Costo Postes Concreto'!$B$1:$D$65536,3,0),E30*F30*$D$3)</f>
        <v>9022.9173876522473</v>
      </c>
      <c r="H30" s="211">
        <f>+G30*1%</f>
        <v>90.229173876522481</v>
      </c>
      <c r="I30" s="212">
        <f>+G30+H30</f>
        <v>9113.1465615287689</v>
      </c>
      <c r="J30" s="212">
        <f>IF(MID(D30,1,2)="PC",I30,H30)</f>
        <v>90.229173876522481</v>
      </c>
      <c r="K30" s="212">
        <f>IF(MID(D30,1,2)="PC",0,+G30)</f>
        <v>9022.9173876522473</v>
      </c>
      <c r="L30" s="212">
        <f>+E30*F30</f>
        <v>2290</v>
      </c>
    </row>
    <row r="31" spans="1:12" ht="12" customHeight="1" x14ac:dyDescent="0.2">
      <c r="A31" s="114"/>
      <c r="B31" s="207">
        <f t="shared" si="0"/>
        <v>26</v>
      </c>
      <c r="C31" s="208" t="s">
        <v>7101</v>
      </c>
      <c r="D31" s="209" t="str">
        <f>+VLOOKUP(C31,[9]Resumen!$C$1:$J$65536,6,0)</f>
        <v>PA29/5450</v>
      </c>
      <c r="E31" s="207">
        <f>+VLOOKUP(C31,[9]Resumen!$C$1:$J$65536,5,0)</f>
        <v>1</v>
      </c>
      <c r="F31" s="210">
        <f>IF(MID(D31,1,2)="PC",VLOOKUP(D31,'[10]Costo Postes Concreto'!$B$1:$D$65536,2,0),VLOOKUP(C31,[9]Resumen!$C$1:$J$65536,7,0))</f>
        <v>5964</v>
      </c>
      <c r="G31" s="211">
        <f>IF(MID(D31,1,2)="PC",VLOOKUP(D31,'[10]Costo Postes Concreto'!$B$1:$D$65536,3,0),E31*F31*$D$3)</f>
        <v>23498.986593868125</v>
      </c>
      <c r="H31" s="211">
        <f>+G31*1%</f>
        <v>234.98986593868125</v>
      </c>
      <c r="I31" s="212">
        <f>+G31+H31</f>
        <v>23733.976459806807</v>
      </c>
      <c r="J31" s="212">
        <f>IF(MID(D31,1,2)="PC",I31,H31)</f>
        <v>234.98986593868125</v>
      </c>
      <c r="K31" s="212">
        <f>IF(MID(D31,1,2)="PC",0,+G31)</f>
        <v>23498.986593868125</v>
      </c>
      <c r="L31" s="212">
        <f>+E31*F31</f>
        <v>5964</v>
      </c>
    </row>
    <row r="32" spans="1:12" ht="12" customHeight="1" x14ac:dyDescent="0.2">
      <c r="A32" s="114"/>
      <c r="B32" s="207">
        <f t="shared" si="0"/>
        <v>27</v>
      </c>
      <c r="C32" s="208" t="s">
        <v>7102</v>
      </c>
      <c r="D32" s="209" t="str">
        <f>+VLOOKUP(C32,[9]Resumen!$C$1:$J$65536,6,0)</f>
        <v>PA31/5400</v>
      </c>
      <c r="E32" s="207">
        <f>+VLOOKUP(C32,[9]Resumen!$C$1:$J$65536,5,0)</f>
        <v>2</v>
      </c>
      <c r="F32" s="210">
        <f>IF(MID(D32,1,2)="PC",VLOOKUP(D32,'[10]Costo Postes Concreto'!$B$1:$D$65536,2,0),VLOOKUP(C32,[9]Resumen!$C$1:$J$65536,7,0))</f>
        <v>6339</v>
      </c>
      <c r="G32" s="211">
        <f>IF(MID(D32,1,2)="PC",VLOOKUP(D32,'[10]Costo Postes Concreto'!$B$1:$D$65536,3,0),E32*F32*$D$3)</f>
        <v>49953.077135657288</v>
      </c>
      <c r="H32" s="211">
        <f>+G32*1%</f>
        <v>499.53077135657287</v>
      </c>
      <c r="I32" s="212">
        <f>+G32+H32</f>
        <v>50452.607907013858</v>
      </c>
      <c r="J32" s="212">
        <f>IF(MID(D32,1,2)="PC",I32,H32)</f>
        <v>499.53077135657287</v>
      </c>
      <c r="K32" s="212">
        <f>IF(MID(D32,1,2)="PC",0,+G32)</f>
        <v>49953.077135657288</v>
      </c>
      <c r="L32" s="212">
        <f>+E32*F32</f>
        <v>12678</v>
      </c>
    </row>
    <row r="33" spans="1:12" ht="12" customHeight="1" x14ac:dyDescent="0.2">
      <c r="A33" s="114"/>
      <c r="B33" s="207">
        <f t="shared" si="0"/>
        <v>28</v>
      </c>
      <c r="C33" s="208" t="s">
        <v>7103</v>
      </c>
      <c r="D33" s="209" t="str">
        <f>+VLOOKUP(C33,[9]Resumen!$C$1:$J$65536,6,0)</f>
        <v>PA29/8750</v>
      </c>
      <c r="E33" s="207">
        <f>+VLOOKUP(C33,[9]Resumen!$C$1:$J$65536,5,0)</f>
        <v>2</v>
      </c>
      <c r="F33" s="210">
        <f>IF(MID(D33,1,2)="PC",VLOOKUP(D33,'[10]Costo Postes Concreto'!$B$1:$D$65536,2,0),VLOOKUP(C33,[9]Resumen!$C$1:$J$65536,7,0))</f>
        <v>8113</v>
      </c>
      <c r="G33" s="211">
        <f>IF(MID(D33,1,2)="PC",VLOOKUP(D33,'[10]Costo Postes Concreto'!$B$1:$D$65536,3,0),E33*F33*$D$3)</f>
        <v>63932.68887862243</v>
      </c>
      <c r="H33" s="211">
        <f>+G33*1%</f>
        <v>639.32688878622434</v>
      </c>
      <c r="I33" s="212">
        <f>+G33+H33</f>
        <v>64572.015767408651</v>
      </c>
      <c r="J33" s="212">
        <f>IF(MID(D33,1,2)="PC",I33,H33)</f>
        <v>639.32688878622434</v>
      </c>
      <c r="K33" s="212">
        <f>IF(MID(D33,1,2)="PC",0,+G33)</f>
        <v>63932.68887862243</v>
      </c>
      <c r="L33" s="212">
        <f>+E33*F33</f>
        <v>16226</v>
      </c>
    </row>
    <row r="34" spans="1:12" ht="12" customHeight="1" x14ac:dyDescent="0.2">
      <c r="A34" s="114"/>
      <c r="B34" s="207">
        <f t="shared" si="0"/>
        <v>29</v>
      </c>
      <c r="C34" s="208" t="s">
        <v>7104</v>
      </c>
      <c r="D34" s="209" t="str">
        <f>+VLOOKUP(C34,[9]Resumen!$C$1:$J$65536,6,0)</f>
        <v>PA29/1600</v>
      </c>
      <c r="E34" s="207">
        <f>+VLOOKUP(C34,[9]Resumen!$C$1:$J$65536,5,0)</f>
        <v>1</v>
      </c>
      <c r="F34" s="210">
        <f>IF(MID(D34,1,2)="PC",VLOOKUP(D34,'[10]Costo Postes Concreto'!$B$1:$D$65536,2,0),VLOOKUP(C34,[9]Resumen!$C$1:$J$65536,7,0))</f>
        <v>2689</v>
      </c>
      <c r="G34" s="211">
        <f>IF(MID(D34,1,2)="PC",VLOOKUP(D34,'[10]Costo Postes Concreto'!$B$1:$D$65536,3,0),E34*F34*$D$3)</f>
        <v>10595.032687946241</v>
      </c>
      <c r="H34" s="211">
        <f t="shared" si="1"/>
        <v>105.95032687946241</v>
      </c>
      <c r="I34" s="212">
        <f t="shared" si="2"/>
        <v>10700.983014825702</v>
      </c>
      <c r="J34" s="212">
        <f t="shared" si="3"/>
        <v>105.95032687946241</v>
      </c>
      <c r="K34" s="212">
        <f t="shared" si="4"/>
        <v>10595.032687946241</v>
      </c>
      <c r="L34" s="212">
        <f t="shared" si="5"/>
        <v>2689</v>
      </c>
    </row>
    <row r="35" spans="1:12" ht="12" customHeight="1" x14ac:dyDescent="0.2">
      <c r="A35" s="114"/>
      <c r="B35" s="207">
        <f t="shared" si="0"/>
        <v>30</v>
      </c>
      <c r="C35" s="208" t="s">
        <v>7105</v>
      </c>
      <c r="D35" s="209" t="str">
        <f>+VLOOKUP(C35,[9]Resumen!$C$1:$J$65536,6,0)</f>
        <v>PA26/8450</v>
      </c>
      <c r="E35" s="207">
        <f>+VLOOKUP(C35,[9]Resumen!$C$1:$J$65536,5,0)</f>
        <v>1</v>
      </c>
      <c r="F35" s="210">
        <f>IF(MID(D35,1,2)="PC",VLOOKUP(D35,'[10]Costo Postes Concreto'!$B$1:$D$65536,2,0),VLOOKUP(C35,[9]Resumen!$C$1:$J$65536,7,0))</f>
        <v>7106</v>
      </c>
      <c r="G35" s="211">
        <f>IF(MID(D35,1,2)="PC",VLOOKUP(D35,'[10]Costo Postes Concreto'!$B$1:$D$65536,3,0),E35*F35*$D$3)</f>
        <v>27998.624871902564</v>
      </c>
      <c r="H35" s="211">
        <f t="shared" si="1"/>
        <v>279.98624871902564</v>
      </c>
      <c r="I35" s="212">
        <f t="shared" si="2"/>
        <v>28278.61112062159</v>
      </c>
      <c r="J35" s="212">
        <f t="shared" si="3"/>
        <v>279.98624871902564</v>
      </c>
      <c r="K35" s="212">
        <f t="shared" si="4"/>
        <v>27998.624871902564</v>
      </c>
      <c r="L35" s="212">
        <f t="shared" si="5"/>
        <v>7106</v>
      </c>
    </row>
    <row r="36" spans="1:12" ht="12" customHeight="1" x14ac:dyDescent="0.2">
      <c r="A36" s="114"/>
      <c r="B36" s="207">
        <f t="shared" si="0"/>
        <v>31</v>
      </c>
      <c r="C36" s="208" t="s">
        <v>7106</v>
      </c>
      <c r="D36" s="209" t="str">
        <f>+VLOOKUP(C36,[9]Resumen!$C$1:$J$65536,6,0)</f>
        <v>PA26/7900</v>
      </c>
      <c r="E36" s="207">
        <f>+VLOOKUP(C36,[9]Resumen!$C$1:$J$65536,5,0)</f>
        <v>2</v>
      </c>
      <c r="F36" s="210">
        <f>IF(MID(D36,1,2)="PC",VLOOKUP(D36,'[10]Costo Postes Concreto'!$B$1:$D$65536,2,0),VLOOKUP(C36,[9]Resumen!$C$1:$J$65536,7,0))</f>
        <v>6802</v>
      </c>
      <c r="G36" s="211">
        <f>IF(MID(D36,1,2)="PC",VLOOKUP(D36,'[10]Costo Postes Concreto'!$B$1:$D$65536,3,0),E36*F36*$D$3)</f>
        <v>53601.645476690472</v>
      </c>
      <c r="H36" s="211">
        <f t="shared" si="1"/>
        <v>536.01645476690476</v>
      </c>
      <c r="I36" s="212">
        <f t="shared" si="2"/>
        <v>54137.661931457376</v>
      </c>
      <c r="J36" s="212">
        <f t="shared" si="3"/>
        <v>536.01645476690476</v>
      </c>
      <c r="K36" s="212">
        <f t="shared" si="4"/>
        <v>53601.645476690472</v>
      </c>
      <c r="L36" s="212">
        <f t="shared" si="5"/>
        <v>13604</v>
      </c>
    </row>
    <row r="37" spans="1:12" ht="12" customHeight="1" x14ac:dyDescent="0.2">
      <c r="A37" s="114"/>
      <c r="B37" s="207">
        <f t="shared" si="0"/>
        <v>32</v>
      </c>
      <c r="C37" s="208" t="s">
        <v>7107</v>
      </c>
      <c r="D37" s="209" t="str">
        <f>+VLOOKUP(C37,[9]Resumen!$C$1:$J$65536,6,0)</f>
        <v>PA26/12850</v>
      </c>
      <c r="E37" s="207">
        <f>+VLOOKUP(C37,[9]Resumen!$C$1:$J$65536,5,0)</f>
        <v>2</v>
      </c>
      <c r="F37" s="210">
        <f>IF(MID(D37,1,2)="PC",VLOOKUP(D37,'[10]Costo Postes Concreto'!$B$1:$D$65536,2,0),VLOOKUP(C37,[9]Resumen!$C$1:$J$65536,7,0))</f>
        <v>9331</v>
      </c>
      <c r="G37" s="211">
        <f>IF(MID(D37,1,2)="PC",VLOOKUP(D37,'[10]Costo Postes Concreto'!$B$1:$D$65536,3,0),E37*F37*$D$3)</f>
        <v>73530.86650146998</v>
      </c>
      <c r="H37" s="211">
        <f t="shared" si="1"/>
        <v>735.30866501469984</v>
      </c>
      <c r="I37" s="212">
        <f t="shared" si="2"/>
        <v>74266.175166484682</v>
      </c>
      <c r="J37" s="212">
        <f t="shared" si="3"/>
        <v>735.30866501469984</v>
      </c>
      <c r="K37" s="212">
        <f t="shared" si="4"/>
        <v>73530.86650146998</v>
      </c>
      <c r="L37" s="212">
        <f t="shared" si="5"/>
        <v>18662</v>
      </c>
    </row>
    <row r="38" spans="1:12" ht="12" customHeight="1" x14ac:dyDescent="0.2">
      <c r="A38" s="114"/>
      <c r="B38" s="207">
        <f t="shared" si="0"/>
        <v>33</v>
      </c>
      <c r="C38" s="208" t="s">
        <v>7108</v>
      </c>
      <c r="D38" s="209" t="str">
        <f>+VLOOKUP(C38,[9]Resumen!$C$1:$J$65536,6,0)</f>
        <v>PA25/1000</v>
      </c>
      <c r="E38" s="207">
        <f>+VLOOKUP(C38,[9]Resumen!$C$1:$J$65536,5,0)</f>
        <v>1</v>
      </c>
      <c r="F38" s="210">
        <f>IF(MID(D38,1,2)="PC",VLOOKUP(D38,'[10]Costo Postes Concreto'!$B$1:$D$65536,2,0),VLOOKUP(C38,[9]Resumen!$C$1:$J$65536,7,0))</f>
        <v>1706</v>
      </c>
      <c r="G38" s="211">
        <f>IF(MID(D38,1,2)="PC",VLOOKUP(D38,'[10]Costo Postes Concreto'!$B$1:$D$65536,3,0),E38*F38*$D$3)</f>
        <v>6721.8764468710624</v>
      </c>
      <c r="H38" s="211">
        <f t="shared" si="1"/>
        <v>67.218764468710631</v>
      </c>
      <c r="I38" s="212">
        <f t="shared" si="2"/>
        <v>6789.0952113397734</v>
      </c>
      <c r="J38" s="212">
        <f t="shared" si="3"/>
        <v>67.218764468710631</v>
      </c>
      <c r="K38" s="212">
        <f t="shared" si="4"/>
        <v>6721.8764468710624</v>
      </c>
      <c r="L38" s="212">
        <f t="shared" si="5"/>
        <v>1706</v>
      </c>
    </row>
    <row r="39" spans="1:12" ht="12" customHeight="1" x14ac:dyDescent="0.2">
      <c r="A39" s="114"/>
      <c r="B39" s="207">
        <f t="shared" si="0"/>
        <v>34</v>
      </c>
      <c r="C39" s="208" t="s">
        <v>7109</v>
      </c>
      <c r="D39" s="209" t="str">
        <f>+VLOOKUP(C39,[9]Resumen!$C$1:$J$65536,6,0)</f>
        <v>PA25/3750</v>
      </c>
      <c r="E39" s="207">
        <f>+VLOOKUP(C39,[9]Resumen!$C$1:$J$65536,5,0)</f>
        <v>1</v>
      </c>
      <c r="F39" s="210">
        <f>IF(MID(D39,1,2)="PC",VLOOKUP(D39,'[10]Costo Postes Concreto'!$B$1:$D$65536,2,0),VLOOKUP(C39,[9]Resumen!$C$1:$J$65536,7,0))</f>
        <v>4028</v>
      </c>
      <c r="G39" s="211">
        <f>IF(MID(D39,1,2)="PC",VLOOKUP(D39,'[10]Costo Postes Concreto'!$B$1:$D$65536,3,0),E39*F39*$D$3)</f>
        <v>15870.878269634608</v>
      </c>
      <c r="H39" s="211">
        <f t="shared" si="1"/>
        <v>158.70878269634608</v>
      </c>
      <c r="I39" s="212">
        <f t="shared" si="2"/>
        <v>16029.587052330953</v>
      </c>
      <c r="J39" s="212">
        <f t="shared" si="3"/>
        <v>158.70878269634608</v>
      </c>
      <c r="K39" s="212">
        <f t="shared" si="4"/>
        <v>15870.878269634608</v>
      </c>
      <c r="L39" s="212">
        <f t="shared" si="5"/>
        <v>4028</v>
      </c>
    </row>
    <row r="40" spans="1:12" ht="12" customHeight="1" x14ac:dyDescent="0.2">
      <c r="A40" s="114"/>
      <c r="B40" s="207">
        <f t="shared" si="0"/>
        <v>35</v>
      </c>
      <c r="C40" s="208" t="s">
        <v>7110</v>
      </c>
      <c r="D40" s="209" t="str">
        <f>+VLOOKUP(C40,[9]Resumen!$C$1:$J$65536,6,0)</f>
        <v>PA25/6100</v>
      </c>
      <c r="E40" s="207">
        <f>+VLOOKUP(C40,[9]Resumen!$C$1:$J$65536,5,0)</f>
        <v>1</v>
      </c>
      <c r="F40" s="210">
        <f>IF(MID(D40,1,2)="PC",VLOOKUP(D40,'[10]Costo Postes Concreto'!$B$1:$D$65536,2,0),VLOOKUP(C40,[9]Resumen!$C$1:$J$65536,7,0))</f>
        <v>5527</v>
      </c>
      <c r="G40" s="211">
        <f>IF(MID(D40,1,2)="PC",VLOOKUP(D40,'[10]Costo Postes Concreto'!$B$1:$D$65536,3,0),E40*F40*$D$3)</f>
        <v>21777.146026879462</v>
      </c>
      <c r="H40" s="211">
        <f t="shared" si="1"/>
        <v>217.77146026879461</v>
      </c>
      <c r="I40" s="212">
        <f t="shared" si="2"/>
        <v>21994.917487148257</v>
      </c>
      <c r="J40" s="212">
        <f t="shared" si="3"/>
        <v>217.77146026879461</v>
      </c>
      <c r="K40" s="212">
        <f t="shared" si="4"/>
        <v>21777.146026879462</v>
      </c>
      <c r="L40" s="212">
        <f t="shared" si="5"/>
        <v>5527</v>
      </c>
    </row>
    <row r="41" spans="1:12" ht="12" customHeight="1" x14ac:dyDescent="0.2">
      <c r="A41" s="114"/>
      <c r="B41" s="207">
        <f t="shared" si="0"/>
        <v>36</v>
      </c>
      <c r="C41" s="208" t="s">
        <v>7111</v>
      </c>
      <c r="D41" s="209" t="str">
        <f>+VLOOKUP(C41,[9]Resumen!$C$1:$J$65536,6,0)</f>
        <v>PA23/9500</v>
      </c>
      <c r="E41" s="207">
        <f>+VLOOKUP(C41,[9]Resumen!$C$1:$J$65536,5,0)</f>
        <v>1</v>
      </c>
      <c r="F41" s="210">
        <f>IF(MID(D41,1,2)="PC",VLOOKUP(D41,'[10]Costo Postes Concreto'!$B$1:$D$65536,2,0),VLOOKUP(C41,[9]Resumen!$C$1:$J$65536,7,0))</f>
        <v>6777</v>
      </c>
      <c r="G41" s="211">
        <f>IF(MID(D41,1,2)="PC",VLOOKUP(D41,'[10]Costo Postes Concreto'!$B$1:$D$65536,3,0),E41*F41*$D$3)</f>
        <v>26702.319273414534</v>
      </c>
      <c r="H41" s="211">
        <f t="shared" si="1"/>
        <v>267.02319273414537</v>
      </c>
      <c r="I41" s="212">
        <f t="shared" si="2"/>
        <v>26969.342466148679</v>
      </c>
      <c r="J41" s="212">
        <f t="shared" si="3"/>
        <v>267.02319273414537</v>
      </c>
      <c r="K41" s="212">
        <f t="shared" si="4"/>
        <v>26702.319273414534</v>
      </c>
      <c r="L41" s="212">
        <f t="shared" si="5"/>
        <v>6777</v>
      </c>
    </row>
    <row r="42" spans="1:12" ht="12" customHeight="1" x14ac:dyDescent="0.2">
      <c r="A42" s="114"/>
      <c r="B42" s="207">
        <f t="shared" si="0"/>
        <v>37</v>
      </c>
      <c r="C42" s="208" t="s">
        <v>7112</v>
      </c>
      <c r="D42" s="209" t="str">
        <f>+VLOOKUP(C42,[9]Resumen!$C$1:$J$65536,6,0)</f>
        <v>PA25/1100</v>
      </c>
      <c r="E42" s="207">
        <f>+VLOOKUP(C42,[9]Resumen!$C$1:$J$65536,5,0)</f>
        <v>1</v>
      </c>
      <c r="F42" s="210">
        <f>IF(MID(D42,1,2)="PC",VLOOKUP(D42,'[10]Costo Postes Concreto'!$B$1:$D$65536,2,0),VLOOKUP(C42,[9]Resumen!$C$1:$J$65536,7,0))</f>
        <v>1815</v>
      </c>
      <c r="G42" s="211">
        <f>IF(MID(D42,1,2)="PC",VLOOKUP(D42,'[10]Costo Postes Concreto'!$B$1:$D$65536,3,0),E42*F42*$D$3)</f>
        <v>7151.3515539689206</v>
      </c>
      <c r="H42" s="211">
        <f t="shared" si="1"/>
        <v>71.513515539689209</v>
      </c>
      <c r="I42" s="212">
        <f t="shared" si="2"/>
        <v>7222.8650695086098</v>
      </c>
      <c r="J42" s="212">
        <f t="shared" si="3"/>
        <v>71.513515539689209</v>
      </c>
      <c r="K42" s="212">
        <f t="shared" si="4"/>
        <v>7151.3515539689206</v>
      </c>
      <c r="L42" s="212">
        <f t="shared" si="5"/>
        <v>1815</v>
      </c>
    </row>
    <row r="43" spans="1:12" ht="12" customHeight="1" x14ac:dyDescent="0.2">
      <c r="A43" s="114"/>
      <c r="B43" s="207">
        <f t="shared" si="0"/>
        <v>38</v>
      </c>
      <c r="C43" s="208" t="s">
        <v>7113</v>
      </c>
      <c r="D43" s="209" t="str">
        <f>+VLOOKUP(C43,[9]Resumen!$C$1:$J$65536,6,0)</f>
        <v>PA25/4350</v>
      </c>
      <c r="E43" s="207">
        <f>+VLOOKUP(C43,[9]Resumen!$C$1:$J$65536,5,0)</f>
        <v>1</v>
      </c>
      <c r="F43" s="210">
        <f>IF(MID(D43,1,2)="PC",VLOOKUP(D43,'[10]Costo Postes Concreto'!$B$1:$D$65536,2,0),VLOOKUP(C43,[9]Resumen!$C$1:$J$65536,7,0))</f>
        <v>4436</v>
      </c>
      <c r="G43" s="211">
        <f>IF(MID(D43,1,2)="PC",VLOOKUP(D43,'[10]Costo Postes Concreto'!$B$1:$D$65536,3,0),E43*F43*$D$3)</f>
        <v>17478.454817303653</v>
      </c>
      <c r="H43" s="211">
        <f t="shared" si="1"/>
        <v>174.78454817303654</v>
      </c>
      <c r="I43" s="212">
        <f t="shared" si="2"/>
        <v>17653.239365476689</v>
      </c>
      <c r="J43" s="212">
        <f t="shared" si="3"/>
        <v>174.78454817303654</v>
      </c>
      <c r="K43" s="212">
        <f t="shared" si="4"/>
        <v>17478.454817303653</v>
      </c>
      <c r="L43" s="212">
        <f t="shared" si="5"/>
        <v>4436</v>
      </c>
    </row>
    <row r="44" spans="1:12" ht="12" customHeight="1" x14ac:dyDescent="0.2">
      <c r="A44" s="114"/>
      <c r="B44" s="207">
        <f t="shared" si="0"/>
        <v>39</v>
      </c>
      <c r="C44" s="208" t="s">
        <v>7114</v>
      </c>
      <c r="D44" s="209" t="str">
        <f>+VLOOKUP(C44,[9]Resumen!$C$1:$J$65536,6,0)</f>
        <v>PA25/7100</v>
      </c>
      <c r="E44" s="207">
        <f>+VLOOKUP(C44,[9]Resumen!$C$1:$J$65536,5,0)</f>
        <v>1</v>
      </c>
      <c r="F44" s="210">
        <f>IF(MID(D44,1,2)="PC",VLOOKUP(D44,'[10]Costo Postes Concreto'!$B$1:$D$65536,2,0),VLOOKUP(C44,[9]Resumen!$C$1:$J$65536,7,0))</f>
        <v>6100</v>
      </c>
      <c r="G44" s="211">
        <f>IF(MID(D44,1,2)="PC",VLOOKUP(D44,'[10]Costo Postes Concreto'!$B$1:$D$65536,3,0),E44*F44*$D$3)</f>
        <v>24034.845443091141</v>
      </c>
      <c r="H44" s="211">
        <f t="shared" si="1"/>
        <v>240.3484544309114</v>
      </c>
      <c r="I44" s="212">
        <f t="shared" si="2"/>
        <v>24275.193897522051</v>
      </c>
      <c r="J44" s="212">
        <f t="shared" si="3"/>
        <v>240.3484544309114</v>
      </c>
      <c r="K44" s="212">
        <f t="shared" si="4"/>
        <v>24034.845443091141</v>
      </c>
      <c r="L44" s="212">
        <f t="shared" si="5"/>
        <v>6100</v>
      </c>
    </row>
    <row r="45" spans="1:12" ht="12" customHeight="1" x14ac:dyDescent="0.2">
      <c r="A45" s="114"/>
      <c r="B45" s="207">
        <f t="shared" si="0"/>
        <v>40</v>
      </c>
      <c r="C45" s="208" t="s">
        <v>7115</v>
      </c>
      <c r="D45" s="209" t="str">
        <f>+VLOOKUP(C45,[9]Resumen!$C$1:$J$65536,6,0)</f>
        <v>PA23/11100</v>
      </c>
      <c r="E45" s="207">
        <f>+VLOOKUP(C45,[9]Resumen!$C$1:$J$65536,5,0)</f>
        <v>1</v>
      </c>
      <c r="F45" s="210">
        <f>IF(MID(D45,1,2)="PC",VLOOKUP(D45,'[10]Costo Postes Concreto'!$B$1:$D$65536,2,0),VLOOKUP(C45,[9]Resumen!$C$1:$J$65536,7,0))</f>
        <v>7499</v>
      </c>
      <c r="G45" s="211">
        <f>IF(MID(D45,1,2)="PC",VLOOKUP(D45,'[10]Costo Postes Concreto'!$B$1:$D$65536,3,0),E45*F45*$D$3)</f>
        <v>29547.099340613189</v>
      </c>
      <c r="H45" s="211">
        <f t="shared" si="1"/>
        <v>295.47099340613192</v>
      </c>
      <c r="I45" s="212">
        <f t="shared" si="2"/>
        <v>29842.570334019321</v>
      </c>
      <c r="J45" s="212">
        <f t="shared" si="3"/>
        <v>295.47099340613192</v>
      </c>
      <c r="K45" s="212">
        <f t="shared" si="4"/>
        <v>29547.099340613189</v>
      </c>
      <c r="L45" s="212">
        <f t="shared" si="5"/>
        <v>7499</v>
      </c>
    </row>
    <row r="46" spans="1:12" ht="12" customHeight="1" x14ac:dyDescent="0.2">
      <c r="A46" s="114"/>
      <c r="B46" s="207">
        <f t="shared" si="0"/>
        <v>41</v>
      </c>
      <c r="C46" s="208" t="s">
        <v>7116</v>
      </c>
      <c r="D46" s="209" t="str">
        <f>+VLOOKUP(C46,[9]Resumen!$C$1:$J$65536,6,0)</f>
        <v>PA25/1200</v>
      </c>
      <c r="E46" s="207">
        <f>+VLOOKUP(C46,[9]Resumen!$C$1:$J$65536,5,0)</f>
        <v>1</v>
      </c>
      <c r="F46" s="210">
        <f>IF(MID(D46,1,2)="PC",VLOOKUP(D46,'[10]Costo Postes Concreto'!$B$1:$D$65536,2,0),VLOOKUP(C46,[9]Resumen!$C$1:$J$65536,7,0))</f>
        <v>1921</v>
      </c>
      <c r="G46" s="211">
        <f>IF(MID(D46,1,2)="PC",VLOOKUP(D46,'[10]Costo Postes Concreto'!$B$1:$D$65536,3,0),E46*F46*$D$3)</f>
        <v>7569.0062452750944</v>
      </c>
      <c r="H46" s="211">
        <f t="shared" si="1"/>
        <v>75.690062452750951</v>
      </c>
      <c r="I46" s="212">
        <f t="shared" si="2"/>
        <v>7644.6963077278451</v>
      </c>
      <c r="J46" s="212">
        <f t="shared" si="3"/>
        <v>75.690062452750951</v>
      </c>
      <c r="K46" s="212">
        <f t="shared" si="4"/>
        <v>7569.0062452750944</v>
      </c>
      <c r="L46" s="212">
        <f t="shared" si="5"/>
        <v>1921</v>
      </c>
    </row>
    <row r="47" spans="1:12" ht="12" customHeight="1" x14ac:dyDescent="0.2">
      <c r="A47" s="114"/>
      <c r="B47" s="207">
        <f t="shared" si="0"/>
        <v>42</v>
      </c>
      <c r="C47" s="208" t="s">
        <v>7117</v>
      </c>
      <c r="D47" s="209" t="str">
        <f>+VLOOKUP(C47,[9]Resumen!$C$1:$J$65536,6,0)</f>
        <v>PA25/4900</v>
      </c>
      <c r="E47" s="207">
        <f>+VLOOKUP(C47,[9]Resumen!$C$1:$J$65536,5,0)</f>
        <v>1</v>
      </c>
      <c r="F47" s="210">
        <f>IF(MID(D47,1,2)="PC",VLOOKUP(D47,'[10]Costo Postes Concreto'!$B$1:$D$65536,2,0),VLOOKUP(C47,[9]Resumen!$C$1:$J$65536,7,0))</f>
        <v>4793</v>
      </c>
      <c r="G47" s="211">
        <f>IF(MID(D47,1,2)="PC",VLOOKUP(D47,'[10]Costo Postes Concreto'!$B$1:$D$65536,3,0),E47*F47*$D$3)</f>
        <v>18885.084296514069</v>
      </c>
      <c r="H47" s="211">
        <f t="shared" si="1"/>
        <v>188.85084296514069</v>
      </c>
      <c r="I47" s="212">
        <f t="shared" si="2"/>
        <v>19073.93513947921</v>
      </c>
      <c r="J47" s="212">
        <f t="shared" si="3"/>
        <v>188.85084296514069</v>
      </c>
      <c r="K47" s="212">
        <f t="shared" si="4"/>
        <v>18885.084296514069</v>
      </c>
      <c r="L47" s="212">
        <f t="shared" si="5"/>
        <v>4793</v>
      </c>
    </row>
    <row r="48" spans="1:12" ht="12" customHeight="1" x14ac:dyDescent="0.2">
      <c r="A48" s="114"/>
      <c r="B48" s="207">
        <f t="shared" si="0"/>
        <v>43</v>
      </c>
      <c r="C48" s="208" t="s">
        <v>7118</v>
      </c>
      <c r="D48" s="209" t="str">
        <f>+VLOOKUP(C48,[9]Resumen!$C$1:$J$65536,6,0)</f>
        <v>PA25/8050</v>
      </c>
      <c r="E48" s="207">
        <f>+VLOOKUP(C48,[9]Resumen!$C$1:$J$65536,5,0)</f>
        <v>1</v>
      </c>
      <c r="F48" s="210">
        <f>IF(MID(D48,1,2)="PC",VLOOKUP(D48,'[10]Costo Postes Concreto'!$B$1:$D$65536,2,0),VLOOKUP(C48,[9]Resumen!$C$1:$J$65536,7,0))</f>
        <v>6619</v>
      </c>
      <c r="G48" s="211">
        <f>IF(MID(D48,1,2)="PC",VLOOKUP(D48,'[10]Costo Postes Concreto'!$B$1:$D$65536,3,0),E48*F48*$D$3)</f>
        <v>26079.777375052501</v>
      </c>
      <c r="H48" s="211">
        <f t="shared" si="1"/>
        <v>260.79777375052504</v>
      </c>
      <c r="I48" s="212">
        <f t="shared" si="2"/>
        <v>26340.575148803026</v>
      </c>
      <c r="J48" s="212">
        <f t="shared" si="3"/>
        <v>260.79777375052504</v>
      </c>
      <c r="K48" s="212">
        <f t="shared" si="4"/>
        <v>26079.777375052501</v>
      </c>
      <c r="L48" s="212">
        <f t="shared" si="5"/>
        <v>6619</v>
      </c>
    </row>
    <row r="49" spans="1:12" ht="12" customHeight="1" x14ac:dyDescent="0.2">
      <c r="A49" s="114"/>
      <c r="B49" s="207">
        <f t="shared" si="0"/>
        <v>44</v>
      </c>
      <c r="C49" s="208" t="s">
        <v>7119</v>
      </c>
      <c r="D49" s="209" t="str">
        <f>+VLOOKUP(C49,[9]Resumen!$C$1:$J$65536,6,0)</f>
        <v>PA23/12600</v>
      </c>
      <c r="E49" s="207">
        <f>+VLOOKUP(C49,[9]Resumen!$C$1:$J$65536,5,0)</f>
        <v>1</v>
      </c>
      <c r="F49" s="210">
        <f>IF(MID(D49,1,2)="PC",VLOOKUP(D49,'[10]Costo Postes Concreto'!$B$1:$D$65536,2,0),VLOOKUP(C49,[9]Resumen!$C$1:$J$65536,7,0))</f>
        <v>8143</v>
      </c>
      <c r="G49" s="211">
        <f>IF(MID(D49,1,2)="PC",VLOOKUP(D49,'[10]Costo Postes Concreto'!$B$1:$D$65536,3,0),E49*F49*$D$3)</f>
        <v>32084.548597228058</v>
      </c>
      <c r="H49" s="211">
        <f t="shared" si="1"/>
        <v>320.84548597228058</v>
      </c>
      <c r="I49" s="212">
        <f t="shared" si="2"/>
        <v>32405.394083200339</v>
      </c>
      <c r="J49" s="212">
        <f t="shared" si="3"/>
        <v>320.84548597228058</v>
      </c>
      <c r="K49" s="212">
        <f t="shared" si="4"/>
        <v>32084.548597228058</v>
      </c>
      <c r="L49" s="212">
        <f t="shared" si="5"/>
        <v>8143</v>
      </c>
    </row>
    <row r="50" spans="1:12" ht="12" customHeight="1" x14ac:dyDescent="0.2">
      <c r="A50" s="114"/>
      <c r="B50" s="207">
        <f t="shared" si="0"/>
        <v>45</v>
      </c>
      <c r="C50" s="208" t="s">
        <v>7120</v>
      </c>
      <c r="D50" s="209" t="str">
        <f>+VLOOKUP(C50,[9]Resumen!$C$1:$J$65536,6,0)</f>
        <v>PA29/1600</v>
      </c>
      <c r="E50" s="207">
        <f>+VLOOKUP(C50,[9]Resumen!$C$1:$J$65536,5,0)</f>
        <v>1</v>
      </c>
      <c r="F50" s="210">
        <f>IF(MID(D50,1,2)="PC",VLOOKUP(D50,'[10]Costo Postes Concreto'!$B$1:$D$65536,2,0),VLOOKUP(C50,[9]Resumen!$C$1:$J$65536,7,0))</f>
        <v>2689</v>
      </c>
      <c r="G50" s="211">
        <f>IF(MID(D50,1,2)="PC",VLOOKUP(D50,'[10]Costo Postes Concreto'!$B$1:$D$65536,3,0),E50*F50*$D$3)</f>
        <v>10595.032687946241</v>
      </c>
      <c r="H50" s="211">
        <f t="shared" si="1"/>
        <v>105.95032687946241</v>
      </c>
      <c r="I50" s="212">
        <f t="shared" si="2"/>
        <v>10700.983014825702</v>
      </c>
      <c r="J50" s="212">
        <f t="shared" si="3"/>
        <v>105.95032687946241</v>
      </c>
      <c r="K50" s="212">
        <f t="shared" si="4"/>
        <v>10595.032687946241</v>
      </c>
      <c r="L50" s="212">
        <f t="shared" si="5"/>
        <v>2689</v>
      </c>
    </row>
    <row r="51" spans="1:12" ht="12" customHeight="1" x14ac:dyDescent="0.2">
      <c r="A51" s="114"/>
      <c r="B51" s="207">
        <f t="shared" si="0"/>
        <v>46</v>
      </c>
      <c r="C51" s="208" t="s">
        <v>7121</v>
      </c>
      <c r="D51" s="209" t="str">
        <f>+VLOOKUP(C51,[9]Resumen!$C$1:$J$65536,6,0)</f>
        <v>PA26/6200</v>
      </c>
      <c r="E51" s="207">
        <f>+VLOOKUP(C51,[9]Resumen!$C$1:$J$65536,5,0)</f>
        <v>1</v>
      </c>
      <c r="F51" s="210">
        <f>IF(MID(D51,1,2)="PC",VLOOKUP(D51,'[10]Costo Postes Concreto'!$B$1:$D$65536,2,0),VLOOKUP(C51,[9]Resumen!$C$1:$J$65536,7,0))</f>
        <v>5810</v>
      </c>
      <c r="G51" s="211">
        <f>IF(MID(D51,1,2)="PC",VLOOKUP(D51,'[10]Costo Postes Concreto'!$B$1:$D$65536,3,0),E51*F51*$D$3)</f>
        <v>22892.205249895003</v>
      </c>
      <c r="H51" s="211">
        <f t="shared" si="1"/>
        <v>228.92205249895005</v>
      </c>
      <c r="I51" s="212">
        <f t="shared" si="2"/>
        <v>23121.127302393954</v>
      </c>
      <c r="J51" s="212">
        <f t="shared" si="3"/>
        <v>228.92205249895005</v>
      </c>
      <c r="K51" s="212">
        <f t="shared" si="4"/>
        <v>22892.205249895003</v>
      </c>
      <c r="L51" s="212">
        <f t="shared" si="5"/>
        <v>5810</v>
      </c>
    </row>
    <row r="52" spans="1:12" ht="12" customHeight="1" x14ac:dyDescent="0.2">
      <c r="A52" s="114"/>
      <c r="B52" s="207">
        <f t="shared" si="0"/>
        <v>47</v>
      </c>
      <c r="C52" s="208" t="s">
        <v>7122</v>
      </c>
      <c r="D52" s="209" t="str">
        <f>+VLOOKUP(C52,[9]Resumen!$C$1:$J$65536,6,0)</f>
        <v>PA26/6150</v>
      </c>
      <c r="E52" s="207">
        <f>+VLOOKUP(C52,[9]Resumen!$C$1:$J$65536,5,0)</f>
        <v>2</v>
      </c>
      <c r="F52" s="210">
        <f>IF(MID(D52,1,2)="PC",VLOOKUP(D52,'[10]Costo Postes Concreto'!$B$1:$D$65536,2,0),VLOOKUP(C52,[9]Resumen!$C$1:$J$65536,7,0))</f>
        <v>5780</v>
      </c>
      <c r="G52" s="211">
        <f>IF(MID(D52,1,2)="PC",VLOOKUP(D52,'[10]Costo Postes Concreto'!$B$1:$D$65536,3,0),E52*F52*$D$3)</f>
        <v>45548.00218395632</v>
      </c>
      <c r="H52" s="211">
        <f t="shared" si="1"/>
        <v>455.48002183956322</v>
      </c>
      <c r="I52" s="212">
        <f t="shared" si="2"/>
        <v>46003.482205795881</v>
      </c>
      <c r="J52" s="212">
        <f t="shared" si="3"/>
        <v>455.48002183956322</v>
      </c>
      <c r="K52" s="212">
        <f t="shared" si="4"/>
        <v>45548.00218395632</v>
      </c>
      <c r="L52" s="212">
        <f t="shared" si="5"/>
        <v>11560</v>
      </c>
    </row>
    <row r="53" spans="1:12" ht="12" customHeight="1" x14ac:dyDescent="0.2">
      <c r="A53" s="114"/>
      <c r="B53" s="207">
        <f t="shared" si="0"/>
        <v>48</v>
      </c>
      <c r="C53" s="208" t="s">
        <v>7123</v>
      </c>
      <c r="D53" s="209" t="str">
        <f>+VLOOKUP(C53,[9]Resumen!$C$1:$J$65536,6,0)</f>
        <v>PA26/9800</v>
      </c>
      <c r="E53" s="207">
        <f>+VLOOKUP(C53,[9]Resumen!$C$1:$J$65536,5,0)</f>
        <v>2</v>
      </c>
      <c r="F53" s="210">
        <f>IF(MID(D53,1,2)="PC",VLOOKUP(D53,'[10]Costo Postes Concreto'!$B$1:$D$65536,2,0),VLOOKUP(C53,[9]Resumen!$C$1:$J$65536,7,0))</f>
        <v>7824</v>
      </c>
      <c r="G53" s="211">
        <f>IF(MID(D53,1,2)="PC",VLOOKUP(D53,'[10]Costo Postes Concreto'!$B$1:$D$65536,3,0),E53*F53*$D$3)</f>
        <v>61655.288769424616</v>
      </c>
      <c r="H53" s="211">
        <f t="shared" si="1"/>
        <v>616.55288769424612</v>
      </c>
      <c r="I53" s="212">
        <f t="shared" si="2"/>
        <v>62271.841657118865</v>
      </c>
      <c r="J53" s="212">
        <f t="shared" si="3"/>
        <v>616.55288769424612</v>
      </c>
      <c r="K53" s="212">
        <f t="shared" si="4"/>
        <v>61655.288769424616</v>
      </c>
      <c r="L53" s="212">
        <f t="shared" si="5"/>
        <v>15648</v>
      </c>
    </row>
    <row r="54" spans="1:12" ht="12" customHeight="1" x14ac:dyDescent="0.2">
      <c r="A54" s="114"/>
      <c r="B54" s="207">
        <f t="shared" si="0"/>
        <v>49</v>
      </c>
      <c r="C54" s="208" t="s">
        <v>7124</v>
      </c>
      <c r="D54" s="209" t="str">
        <f>+VLOOKUP(C54,[9]Resumen!$C$1:$J$65536,6,0)</f>
        <v>PA29/1800</v>
      </c>
      <c r="E54" s="207">
        <f>+VLOOKUP(C54,[9]Resumen!$C$1:$J$65536,5,0)</f>
        <v>1</v>
      </c>
      <c r="F54" s="210">
        <f>IF(MID(D54,1,2)="PC",VLOOKUP(D54,'[10]Costo Postes Concreto'!$B$1:$D$65536,2,0),VLOOKUP(C54,[9]Resumen!$C$1:$J$65536,7,0))</f>
        <v>2903</v>
      </c>
      <c r="G54" s="211">
        <f>IF(MID(D54,1,2)="PC",VLOOKUP(D54,'[10]Costo Postes Concreto'!$B$1:$D$65536,3,0),E54*F54*$D$3)</f>
        <v>11438.222347753046</v>
      </c>
      <c r="H54" s="211">
        <f t="shared" si="1"/>
        <v>114.38222347753046</v>
      </c>
      <c r="I54" s="212">
        <f t="shared" si="2"/>
        <v>11552.604571230577</v>
      </c>
      <c r="J54" s="212">
        <f t="shared" si="3"/>
        <v>114.38222347753046</v>
      </c>
      <c r="K54" s="212">
        <f t="shared" si="4"/>
        <v>11438.222347753046</v>
      </c>
      <c r="L54" s="212">
        <f t="shared" si="5"/>
        <v>2903</v>
      </c>
    </row>
    <row r="55" spans="1:12" ht="12" customHeight="1" x14ac:dyDescent="0.2">
      <c r="A55" s="114"/>
      <c r="B55" s="207">
        <f t="shared" si="0"/>
        <v>50</v>
      </c>
      <c r="C55" s="208" t="s">
        <v>7125</v>
      </c>
      <c r="D55" s="209" t="str">
        <f>+VLOOKUP(C55,[9]Resumen!$C$1:$J$65536,6,0)</f>
        <v>PA26/7300</v>
      </c>
      <c r="E55" s="207">
        <f>+VLOOKUP(C55,[9]Resumen!$C$1:$J$65536,5,0)</f>
        <v>1</v>
      </c>
      <c r="F55" s="210">
        <f>IF(MID(D55,1,2)="PC",VLOOKUP(D55,'[10]Costo Postes Concreto'!$B$1:$D$65536,2,0),VLOOKUP(C55,[9]Resumen!$C$1:$J$65536,7,0))</f>
        <v>6461</v>
      </c>
      <c r="G55" s="211">
        <f>IF(MID(D55,1,2)="PC",VLOOKUP(D55,'[10]Costo Postes Concreto'!$B$1:$D$65536,3,0),E55*F55*$D$3)</f>
        <v>25457.235476690468</v>
      </c>
      <c r="H55" s="211">
        <f t="shared" si="1"/>
        <v>254.57235476690468</v>
      </c>
      <c r="I55" s="212">
        <f t="shared" si="2"/>
        <v>25711.807831457372</v>
      </c>
      <c r="J55" s="212">
        <f t="shared" si="3"/>
        <v>254.57235476690468</v>
      </c>
      <c r="K55" s="212">
        <f t="shared" si="4"/>
        <v>25457.235476690468</v>
      </c>
      <c r="L55" s="212">
        <f t="shared" si="5"/>
        <v>6461</v>
      </c>
    </row>
    <row r="56" spans="1:12" ht="12" customHeight="1" x14ac:dyDescent="0.2">
      <c r="A56" s="114"/>
      <c r="B56" s="207">
        <f t="shared" si="0"/>
        <v>51</v>
      </c>
      <c r="C56" s="208" t="s">
        <v>7126</v>
      </c>
      <c r="D56" s="209" t="str">
        <f>+VLOOKUP(C56,[9]Resumen!$C$1:$J$65536,6,0)</f>
        <v>PA26/7150</v>
      </c>
      <c r="E56" s="207">
        <f>+VLOOKUP(C56,[9]Resumen!$C$1:$J$65536,5,0)</f>
        <v>2</v>
      </c>
      <c r="F56" s="210">
        <f>IF(MID(D56,1,2)="PC",VLOOKUP(D56,'[10]Costo Postes Concreto'!$B$1:$D$65536,2,0),VLOOKUP(C56,[9]Resumen!$C$1:$J$65536,7,0))</f>
        <v>6375</v>
      </c>
      <c r="G56" s="211">
        <f>IF(MID(D56,1,2)="PC",VLOOKUP(D56,'[10]Costo Postes Concreto'!$B$1:$D$65536,3,0),E56*F56*$D$3)</f>
        <v>50236.767114657712</v>
      </c>
      <c r="H56" s="211">
        <f t="shared" si="1"/>
        <v>502.36767114657715</v>
      </c>
      <c r="I56" s="212">
        <f t="shared" si="2"/>
        <v>50739.134785804286</v>
      </c>
      <c r="J56" s="212">
        <f t="shared" si="3"/>
        <v>502.36767114657715</v>
      </c>
      <c r="K56" s="212">
        <f t="shared" si="4"/>
        <v>50236.767114657712</v>
      </c>
      <c r="L56" s="212">
        <f t="shared" si="5"/>
        <v>12750</v>
      </c>
    </row>
    <row r="57" spans="1:12" ht="12" customHeight="1" x14ac:dyDescent="0.2">
      <c r="A57" s="114"/>
      <c r="B57" s="207">
        <f t="shared" si="0"/>
        <v>52</v>
      </c>
      <c r="C57" s="208" t="s">
        <v>7127</v>
      </c>
      <c r="D57" s="209" t="str">
        <f>+VLOOKUP(C57,[9]Resumen!$C$1:$J$65536,6,0)</f>
        <v>PA26/11500</v>
      </c>
      <c r="E57" s="207">
        <f>+VLOOKUP(C57,[9]Resumen!$C$1:$J$65536,5,0)</f>
        <v>2</v>
      </c>
      <c r="F57" s="210">
        <f>IF(MID(D57,1,2)="PC",VLOOKUP(D57,'[10]Costo Postes Concreto'!$B$1:$D$65536,2,0),VLOOKUP(C57,[9]Resumen!$C$1:$J$65536,7,0))</f>
        <v>8682</v>
      </c>
      <c r="G57" s="211">
        <f>IF(MID(D57,1,2)="PC",VLOOKUP(D57,'[10]Costo Postes Concreto'!$B$1:$D$65536,3,0),E57*F57*$D$3)</f>
        <v>68416.566602267951</v>
      </c>
      <c r="H57" s="211">
        <f t="shared" si="1"/>
        <v>684.16566602267949</v>
      </c>
      <c r="I57" s="212">
        <f t="shared" si="2"/>
        <v>69100.732268290623</v>
      </c>
      <c r="J57" s="212">
        <f t="shared" si="3"/>
        <v>684.16566602267949</v>
      </c>
      <c r="K57" s="212">
        <f t="shared" si="4"/>
        <v>68416.566602267951</v>
      </c>
      <c r="L57" s="212">
        <f t="shared" si="5"/>
        <v>17364</v>
      </c>
    </row>
    <row r="58" spans="1:12" ht="12" customHeight="1" x14ac:dyDescent="0.2">
      <c r="A58" s="114"/>
      <c r="B58" s="207">
        <f t="shared" si="0"/>
        <v>53</v>
      </c>
      <c r="C58" s="208" t="s">
        <v>7128</v>
      </c>
      <c r="D58" s="209" t="str">
        <f>+VLOOKUP(C58,[9]Resumen!$C$1:$J$65536,6,0)</f>
        <v>PA29/2000</v>
      </c>
      <c r="E58" s="207">
        <f>+VLOOKUP(C58,[9]Resumen!$C$1:$J$65536,5,0)</f>
        <v>1</v>
      </c>
      <c r="F58" s="210">
        <f>IF(MID(D58,1,2)="PC",VLOOKUP(D58,'[10]Costo Postes Concreto'!$B$1:$D$65536,2,0),VLOOKUP(C58,[9]Resumen!$C$1:$J$65536,7,0))</f>
        <v>3108</v>
      </c>
      <c r="G58" s="211">
        <f>IF(MID(D58,1,2)="PC",VLOOKUP(D58,'[10]Costo Postes Concreto'!$B$1:$D$65536,3,0),E58*F58*$D$3)</f>
        <v>12245.950760184796</v>
      </c>
      <c r="H58" s="211">
        <f t="shared" si="1"/>
        <v>122.45950760184796</v>
      </c>
      <c r="I58" s="212">
        <f t="shared" si="2"/>
        <v>12368.410267786645</v>
      </c>
      <c r="J58" s="212">
        <f t="shared" si="3"/>
        <v>122.45950760184796</v>
      </c>
      <c r="K58" s="212">
        <f t="shared" si="4"/>
        <v>12245.950760184796</v>
      </c>
      <c r="L58" s="212">
        <f t="shared" si="5"/>
        <v>3108</v>
      </c>
    </row>
    <row r="59" spans="1:12" ht="12" customHeight="1" x14ac:dyDescent="0.2">
      <c r="A59" s="114"/>
      <c r="B59" s="207">
        <f t="shared" si="0"/>
        <v>54</v>
      </c>
      <c r="C59" s="208" t="s">
        <v>7129</v>
      </c>
      <c r="D59" s="209" t="str">
        <f>+VLOOKUP(C59,[9]Resumen!$C$1:$J$65536,6,0)</f>
        <v>PA26/8300</v>
      </c>
      <c r="E59" s="207">
        <f>+VLOOKUP(C59,[9]Resumen!$C$1:$J$65536,5,0)</f>
        <v>1</v>
      </c>
      <c r="F59" s="210">
        <f>IF(MID(D59,1,2)="PC",VLOOKUP(D59,'[10]Costo Postes Concreto'!$B$1:$D$65536,2,0),VLOOKUP(C59,[9]Resumen!$C$1:$J$65536,7,0))</f>
        <v>7023</v>
      </c>
      <c r="G59" s="211">
        <f>IF(MID(D59,1,2)="PC",VLOOKUP(D59,'[10]Costo Postes Concreto'!$B$1:$D$65536,3,0),E59*F59*$D$3)</f>
        <v>27671.593368332633</v>
      </c>
      <c r="H59" s="211">
        <f t="shared" si="1"/>
        <v>276.71593368332634</v>
      </c>
      <c r="I59" s="212">
        <f t="shared" si="2"/>
        <v>27948.309302015958</v>
      </c>
      <c r="J59" s="212">
        <f t="shared" si="3"/>
        <v>276.71593368332634</v>
      </c>
      <c r="K59" s="212">
        <f t="shared" si="4"/>
        <v>27671.593368332633</v>
      </c>
      <c r="L59" s="212">
        <f t="shared" si="5"/>
        <v>7023</v>
      </c>
    </row>
    <row r="60" spans="1:12" ht="12" customHeight="1" x14ac:dyDescent="0.2">
      <c r="A60" s="114"/>
      <c r="B60" s="207">
        <f t="shared" si="0"/>
        <v>55</v>
      </c>
      <c r="C60" s="208" t="s">
        <v>7130</v>
      </c>
      <c r="D60" s="209" t="str">
        <f>+VLOOKUP(C60,[9]Resumen!$C$1:$J$65536,6,0)</f>
        <v>PA26/8150</v>
      </c>
      <c r="E60" s="207">
        <f>+VLOOKUP(C60,[9]Resumen!$C$1:$J$65536,5,0)</f>
        <v>2</v>
      </c>
      <c r="F60" s="210">
        <f>IF(MID(D60,1,2)="PC",VLOOKUP(D60,'[10]Costo Postes Concreto'!$B$1:$D$65536,2,0),VLOOKUP(C60,[9]Resumen!$C$1:$J$65536,7,0))</f>
        <v>6941</v>
      </c>
      <c r="G60" s="211">
        <f>IF(MID(D60,1,2)="PC",VLOOKUP(D60,'[10]Costo Postes Concreto'!$B$1:$D$65536,3,0),E60*F60*$D$3)</f>
        <v>54697.004006719864</v>
      </c>
      <c r="H60" s="211">
        <f t="shared" si="1"/>
        <v>546.97004006719862</v>
      </c>
      <c r="I60" s="212">
        <f t="shared" si="2"/>
        <v>55243.974046787065</v>
      </c>
      <c r="J60" s="212">
        <f t="shared" si="3"/>
        <v>546.97004006719862</v>
      </c>
      <c r="K60" s="212">
        <f t="shared" si="4"/>
        <v>54697.004006719864</v>
      </c>
      <c r="L60" s="212">
        <f t="shared" si="5"/>
        <v>13882</v>
      </c>
    </row>
    <row r="61" spans="1:12" ht="12" customHeight="1" x14ac:dyDescent="0.2">
      <c r="A61" s="114"/>
      <c r="B61" s="207">
        <f t="shared" si="0"/>
        <v>56</v>
      </c>
      <c r="C61" s="208" t="s">
        <v>7131</v>
      </c>
      <c r="D61" s="209" t="str">
        <f>+VLOOKUP(C61,[9]Resumen!$C$1:$J$65536,6,0)</f>
        <v>PA26/13050</v>
      </c>
      <c r="E61" s="207">
        <f>+VLOOKUP(C61,[9]Resumen!$C$1:$J$65536,5,0)</f>
        <v>2</v>
      </c>
      <c r="F61" s="210">
        <f>IF(MID(D61,1,2)="PC",VLOOKUP(D61,'[10]Costo Postes Concreto'!$B$1:$D$65536,2,0),VLOOKUP(C61,[9]Resumen!$C$1:$J$65536,7,0))</f>
        <v>9425</v>
      </c>
      <c r="G61" s="211">
        <f>IF(MID(D61,1,2)="PC",VLOOKUP(D61,'[10]Costo Postes Concreto'!$B$1:$D$65536,3,0),E61*F61*$D$3)</f>
        <v>74271.612557748842</v>
      </c>
      <c r="H61" s="211">
        <f t="shared" si="1"/>
        <v>742.71612557748847</v>
      </c>
      <c r="I61" s="212">
        <f t="shared" si="2"/>
        <v>75014.328683326326</v>
      </c>
      <c r="J61" s="212">
        <f t="shared" si="3"/>
        <v>742.71612557748847</v>
      </c>
      <c r="K61" s="212">
        <f t="shared" si="4"/>
        <v>74271.612557748842</v>
      </c>
      <c r="L61" s="212">
        <f t="shared" si="5"/>
        <v>18850</v>
      </c>
    </row>
    <row r="62" spans="1:12" ht="12" customHeight="1" x14ac:dyDescent="0.2">
      <c r="A62" s="114"/>
      <c r="B62" s="207">
        <f t="shared" si="0"/>
        <v>57</v>
      </c>
      <c r="C62" s="208" t="s">
        <v>7132</v>
      </c>
      <c r="D62" s="209" t="str">
        <f>+VLOOKUP(C62,[9]Resumen!$C$1:$J$65536,6,0)</f>
        <v>PA25/1000</v>
      </c>
      <c r="E62" s="207">
        <f>+VLOOKUP(C62,[9]Resumen!$C$1:$J$65536,5,0)</f>
        <v>1</v>
      </c>
      <c r="F62" s="210">
        <f>IF(MID(D62,1,2)="PC",VLOOKUP(D62,'[10]Costo Postes Concreto'!$B$1:$D$65536,2,0),VLOOKUP(C62,[9]Resumen!$C$1:$J$65536,7,0))</f>
        <v>1706</v>
      </c>
      <c r="G62" s="211">
        <f>IF(MID(D62,1,2)="PC",VLOOKUP(D62,'[10]Costo Postes Concreto'!$B$1:$D$65536,3,0),E62*F62*$D$3)</f>
        <v>6721.8764468710624</v>
      </c>
      <c r="H62" s="211">
        <f t="shared" si="1"/>
        <v>67.218764468710631</v>
      </c>
      <c r="I62" s="212">
        <f t="shared" si="2"/>
        <v>6789.0952113397734</v>
      </c>
      <c r="J62" s="212">
        <f t="shared" si="3"/>
        <v>67.218764468710631</v>
      </c>
      <c r="K62" s="212">
        <f t="shared" si="4"/>
        <v>6721.8764468710624</v>
      </c>
      <c r="L62" s="212">
        <f t="shared" si="5"/>
        <v>1706</v>
      </c>
    </row>
    <row r="63" spans="1:12" ht="12" customHeight="1" x14ac:dyDescent="0.2">
      <c r="A63" s="114"/>
      <c r="B63" s="207">
        <f t="shared" si="0"/>
        <v>58</v>
      </c>
      <c r="C63" s="208" t="s">
        <v>7133</v>
      </c>
      <c r="D63" s="209" t="str">
        <f>+VLOOKUP(C63,[9]Resumen!$C$1:$J$65536,6,0)</f>
        <v>PA25/4350</v>
      </c>
      <c r="E63" s="207">
        <f>+VLOOKUP(C63,[9]Resumen!$C$1:$J$65536,5,0)</f>
        <v>1</v>
      </c>
      <c r="F63" s="210">
        <f>IF(MID(D63,1,2)="PC",VLOOKUP(D63,'[10]Costo Postes Concreto'!$B$1:$D$65536,2,0),VLOOKUP(C63,[9]Resumen!$C$1:$J$65536,7,0))</f>
        <v>4436</v>
      </c>
      <c r="G63" s="211">
        <f>IF(MID(D63,1,2)="PC",VLOOKUP(D63,'[10]Costo Postes Concreto'!$B$1:$D$65536,3,0),E63*F63*$D$3)</f>
        <v>17478.454817303653</v>
      </c>
      <c r="H63" s="211">
        <f t="shared" si="1"/>
        <v>174.78454817303654</v>
      </c>
      <c r="I63" s="212">
        <f t="shared" si="2"/>
        <v>17653.239365476689</v>
      </c>
      <c r="J63" s="212">
        <f t="shared" si="3"/>
        <v>174.78454817303654</v>
      </c>
      <c r="K63" s="212">
        <f t="shared" si="4"/>
        <v>17478.454817303653</v>
      </c>
      <c r="L63" s="212">
        <f t="shared" si="5"/>
        <v>4436</v>
      </c>
    </row>
    <row r="64" spans="1:12" ht="12" customHeight="1" x14ac:dyDescent="0.2">
      <c r="A64" s="114"/>
      <c r="B64" s="207">
        <f t="shared" si="0"/>
        <v>59</v>
      </c>
      <c r="C64" s="208" t="s">
        <v>7134</v>
      </c>
      <c r="D64" s="209" t="str">
        <f>+VLOOKUP(C64,[9]Resumen!$C$1:$J$65536,6,0)</f>
        <v>PA25/7250</v>
      </c>
      <c r="E64" s="207">
        <f>+VLOOKUP(C64,[9]Resumen!$C$1:$J$65536,5,0)</f>
        <v>1</v>
      </c>
      <c r="F64" s="210">
        <f>IF(MID(D64,1,2)="PC",VLOOKUP(D64,'[10]Costo Postes Concreto'!$B$1:$D$65536,2,0),VLOOKUP(C64,[9]Resumen!$C$1:$J$65536,7,0))</f>
        <v>6183</v>
      </c>
      <c r="G64" s="211">
        <f>IF(MID(D64,1,2)="PC",VLOOKUP(D64,'[10]Costo Postes Concreto'!$B$1:$D$65536,3,0),E64*F64*$D$3)</f>
        <v>24361.876946661068</v>
      </c>
      <c r="H64" s="211">
        <f t="shared" si="1"/>
        <v>243.6187694666107</v>
      </c>
      <c r="I64" s="212">
        <f t="shared" si="2"/>
        <v>24605.49571612768</v>
      </c>
      <c r="J64" s="212">
        <f t="shared" si="3"/>
        <v>243.6187694666107</v>
      </c>
      <c r="K64" s="212">
        <f t="shared" si="4"/>
        <v>24361.876946661068</v>
      </c>
      <c r="L64" s="212">
        <f t="shared" si="5"/>
        <v>6183</v>
      </c>
    </row>
    <row r="65" spans="1:12" ht="12" customHeight="1" x14ac:dyDescent="0.2">
      <c r="A65" s="114"/>
      <c r="B65" s="207">
        <f t="shared" si="0"/>
        <v>60</v>
      </c>
      <c r="C65" s="208" t="s">
        <v>7135</v>
      </c>
      <c r="D65" s="209" t="str">
        <f>+VLOOKUP(C65,[9]Resumen!$C$1:$J$65536,6,0)</f>
        <v>PA23/11400</v>
      </c>
      <c r="E65" s="207">
        <f>+VLOOKUP(C65,[9]Resumen!$C$1:$J$65536,5,0)</f>
        <v>1</v>
      </c>
      <c r="F65" s="210">
        <f>IF(MID(D65,1,2)="PC",VLOOKUP(D65,'[10]Costo Postes Concreto'!$B$1:$D$65536,2,0),VLOOKUP(C65,[9]Resumen!$C$1:$J$65536,7,0))</f>
        <v>7630</v>
      </c>
      <c r="G65" s="211">
        <f>IF(MID(D65,1,2)="PC",VLOOKUP(D65,'[10]Costo Postes Concreto'!$B$1:$D$65536,3,0),E65*F65*$D$3)</f>
        <v>30063.257496850063</v>
      </c>
      <c r="H65" s="211">
        <f t="shared" si="1"/>
        <v>300.63257496850065</v>
      </c>
      <c r="I65" s="212">
        <f t="shared" si="2"/>
        <v>30363.890071818565</v>
      </c>
      <c r="J65" s="212">
        <f t="shared" si="3"/>
        <v>300.63257496850065</v>
      </c>
      <c r="K65" s="212">
        <f t="shared" si="4"/>
        <v>30063.257496850063</v>
      </c>
      <c r="L65" s="212">
        <f t="shared" si="5"/>
        <v>7630</v>
      </c>
    </row>
    <row r="66" spans="1:12" ht="12" customHeight="1" x14ac:dyDescent="0.2">
      <c r="A66" s="114"/>
      <c r="B66" s="207">
        <f t="shared" si="0"/>
        <v>61</v>
      </c>
      <c r="C66" s="208" t="s">
        <v>7136</v>
      </c>
      <c r="D66" s="209" t="str">
        <f>+VLOOKUP(C66,[9]Resumen!$C$1:$J$65536,6,0)</f>
        <v>PA25/1100</v>
      </c>
      <c r="E66" s="207">
        <f>+VLOOKUP(C66,[9]Resumen!$C$1:$J$65536,5,0)</f>
        <v>1</v>
      </c>
      <c r="F66" s="210">
        <f>IF(MID(D66,1,2)="PC",VLOOKUP(D66,'[10]Costo Postes Concreto'!$B$1:$D$65536,2,0),VLOOKUP(C66,[9]Resumen!$C$1:$J$65536,7,0))</f>
        <v>1815</v>
      </c>
      <c r="G66" s="211">
        <f>IF(MID(D66,1,2)="PC",VLOOKUP(D66,'[10]Costo Postes Concreto'!$B$1:$D$65536,3,0),E66*F66*$D$3)</f>
        <v>7151.3515539689206</v>
      </c>
      <c r="H66" s="211">
        <f t="shared" si="1"/>
        <v>71.513515539689209</v>
      </c>
      <c r="I66" s="212">
        <f t="shared" si="2"/>
        <v>7222.8650695086098</v>
      </c>
      <c r="J66" s="212">
        <f t="shared" si="3"/>
        <v>71.513515539689209</v>
      </c>
      <c r="K66" s="212">
        <f t="shared" si="4"/>
        <v>7151.3515539689206</v>
      </c>
      <c r="L66" s="212">
        <f t="shared" si="5"/>
        <v>1815</v>
      </c>
    </row>
    <row r="67" spans="1:12" ht="12" customHeight="1" x14ac:dyDescent="0.2">
      <c r="A67" s="114"/>
      <c r="B67" s="207">
        <f t="shared" si="0"/>
        <v>62</v>
      </c>
      <c r="C67" s="208" t="s">
        <v>7137</v>
      </c>
      <c r="D67" s="209" t="str">
        <f>+VLOOKUP(C67,[9]Resumen!$C$1:$J$65536,6,0)</f>
        <v>PA25/5050</v>
      </c>
      <c r="E67" s="207">
        <f>+VLOOKUP(C67,[9]Resumen!$C$1:$J$65536,5,0)</f>
        <v>1</v>
      </c>
      <c r="F67" s="210">
        <f>IF(MID(D67,1,2)="PC",VLOOKUP(D67,'[10]Costo Postes Concreto'!$B$1:$D$65536,2,0),VLOOKUP(C67,[9]Resumen!$C$1:$J$65536,7,0))</f>
        <v>4888</v>
      </c>
      <c r="G67" s="211">
        <f>IF(MID(D67,1,2)="PC",VLOOKUP(D67,'[10]Costo Postes Concreto'!$B$1:$D$65536,3,0),E67*F67*$D$3)</f>
        <v>19259.397463250734</v>
      </c>
      <c r="H67" s="211">
        <f t="shared" si="1"/>
        <v>192.59397463250735</v>
      </c>
      <c r="I67" s="212">
        <f t="shared" si="2"/>
        <v>19451.99143788324</v>
      </c>
      <c r="J67" s="212">
        <f t="shared" si="3"/>
        <v>192.59397463250735</v>
      </c>
      <c r="K67" s="212">
        <f t="shared" si="4"/>
        <v>19259.397463250734</v>
      </c>
      <c r="L67" s="212">
        <f t="shared" si="5"/>
        <v>4888</v>
      </c>
    </row>
    <row r="68" spans="1:12" ht="12" customHeight="1" x14ac:dyDescent="0.2">
      <c r="A68" s="114"/>
      <c r="B68" s="207">
        <f t="shared" si="0"/>
        <v>63</v>
      </c>
      <c r="C68" s="208" t="s">
        <v>7138</v>
      </c>
      <c r="D68" s="209" t="str">
        <f>+VLOOKUP(C68,[9]Resumen!$C$1:$J$65536,6,0)</f>
        <v>PA25/8500</v>
      </c>
      <c r="E68" s="207">
        <f>+VLOOKUP(C68,[9]Resumen!$C$1:$J$65536,5,0)</f>
        <v>1</v>
      </c>
      <c r="F68" s="210">
        <f>IF(MID(D68,1,2)="PC",VLOOKUP(D68,'[10]Costo Postes Concreto'!$B$1:$D$65536,2,0),VLOOKUP(C68,[9]Resumen!$C$1:$J$65536,7,0))</f>
        <v>6857</v>
      </c>
      <c r="G68" s="211">
        <f>IF(MID(D68,1,2)="PC",VLOOKUP(D68,'[10]Costo Postes Concreto'!$B$1:$D$65536,3,0),E68*F68*$D$3)</f>
        <v>27017.530361192777</v>
      </c>
      <c r="H68" s="211">
        <f t="shared" si="1"/>
        <v>270.1753036119278</v>
      </c>
      <c r="I68" s="212">
        <f t="shared" si="2"/>
        <v>27287.705664804704</v>
      </c>
      <c r="J68" s="212">
        <f t="shared" si="3"/>
        <v>270.1753036119278</v>
      </c>
      <c r="K68" s="212">
        <f t="shared" si="4"/>
        <v>27017.530361192777</v>
      </c>
      <c r="L68" s="212">
        <f t="shared" si="5"/>
        <v>6857</v>
      </c>
    </row>
    <row r="69" spans="1:12" ht="12" customHeight="1" x14ac:dyDescent="0.2">
      <c r="A69" s="114"/>
      <c r="B69" s="207">
        <f t="shared" si="0"/>
        <v>64</v>
      </c>
      <c r="C69" s="208" t="s">
        <v>7139</v>
      </c>
      <c r="D69" s="209" t="str">
        <f>+VLOOKUP(C69,[9]Resumen!$C$1:$J$65536,6,0)</f>
        <v>PA23/13400</v>
      </c>
      <c r="E69" s="207">
        <f>+VLOOKUP(C69,[9]Resumen!$C$1:$J$65536,5,0)</f>
        <v>1</v>
      </c>
      <c r="F69" s="210">
        <f>IF(MID(D69,1,2)="PC",VLOOKUP(D69,'[10]Costo Postes Concreto'!$B$1:$D$65536,2,0),VLOOKUP(C69,[9]Resumen!$C$1:$J$65536,7,0))</f>
        <v>8475</v>
      </c>
      <c r="G69" s="211">
        <f>IF(MID(D69,1,2)="PC",VLOOKUP(D69,'[10]Costo Postes Concreto'!$B$1:$D$65536,3,0),E69*F69*$D$3)</f>
        <v>33392.674611507769</v>
      </c>
      <c r="H69" s="211">
        <f t="shared" si="1"/>
        <v>333.92674611507772</v>
      </c>
      <c r="I69" s="212">
        <f t="shared" si="2"/>
        <v>33726.601357622851</v>
      </c>
      <c r="J69" s="212">
        <f t="shared" si="3"/>
        <v>333.92674611507772</v>
      </c>
      <c r="K69" s="212">
        <f t="shared" si="4"/>
        <v>33392.674611507769</v>
      </c>
      <c r="L69" s="212">
        <f t="shared" si="5"/>
        <v>8475</v>
      </c>
    </row>
    <row r="70" spans="1:12" ht="12" customHeight="1" x14ac:dyDescent="0.2">
      <c r="A70" s="114"/>
      <c r="B70" s="207">
        <f t="shared" si="0"/>
        <v>65</v>
      </c>
      <c r="C70" s="208" t="s">
        <v>7140</v>
      </c>
      <c r="D70" s="209" t="str">
        <f>+VLOOKUP(C70,[9]Resumen!$C$1:$J$65536,6,0)</f>
        <v>PA25/1200</v>
      </c>
      <c r="E70" s="207">
        <f>+VLOOKUP(C70,[9]Resumen!$C$1:$J$65536,5,0)</f>
        <v>1</v>
      </c>
      <c r="F70" s="210">
        <f>IF(MID(D70,1,2)="PC",VLOOKUP(D70,'[10]Costo Postes Concreto'!$B$1:$D$65536,2,0),VLOOKUP(C70,[9]Resumen!$C$1:$J$65536,7,0))</f>
        <v>1921</v>
      </c>
      <c r="G70" s="211">
        <f>IF(MID(D70,1,2)="PC",VLOOKUP(D70,'[10]Costo Postes Concreto'!$B$1:$D$65536,3,0),E70*F70*$D$3)</f>
        <v>7569.0062452750944</v>
      </c>
      <c r="H70" s="211">
        <f t="shared" si="1"/>
        <v>75.690062452750951</v>
      </c>
      <c r="I70" s="212">
        <f t="shared" si="2"/>
        <v>7644.6963077278451</v>
      </c>
      <c r="J70" s="212">
        <f t="shared" si="3"/>
        <v>75.690062452750951</v>
      </c>
      <c r="K70" s="212">
        <f t="shared" si="4"/>
        <v>7569.0062452750944</v>
      </c>
      <c r="L70" s="212">
        <f t="shared" si="5"/>
        <v>1921</v>
      </c>
    </row>
    <row r="71" spans="1:12" ht="12" customHeight="1" x14ac:dyDescent="0.2">
      <c r="A71" s="114"/>
      <c r="B71" s="207">
        <f t="shared" ref="B71:B135" si="6">+B70+1</f>
        <v>66</v>
      </c>
      <c r="C71" s="208" t="s">
        <v>7141</v>
      </c>
      <c r="D71" s="209" t="str">
        <f>+VLOOKUP(C71,[9]Resumen!$C$1:$J$65536,6,0)</f>
        <v>PA25/5700</v>
      </c>
      <c r="E71" s="207">
        <f>+VLOOKUP(C71,[9]Resumen!$C$1:$J$65536,5,0)</f>
        <v>1</v>
      </c>
      <c r="F71" s="210">
        <f>IF(MID(D71,1,2)="PC",VLOOKUP(D71,'[10]Costo Postes Concreto'!$B$1:$D$65536,2,0),VLOOKUP(C71,[9]Resumen!$C$1:$J$65536,7,0))</f>
        <v>5288</v>
      </c>
      <c r="G71" s="211">
        <f>IF(MID(D71,1,2)="PC",VLOOKUP(D71,'[10]Costo Postes Concreto'!$B$1:$D$65536,3,0),E71*F71*$D$3)</f>
        <v>20835.452902141958</v>
      </c>
      <c r="H71" s="211">
        <f t="shared" si="1"/>
        <v>208.35452902141958</v>
      </c>
      <c r="I71" s="212">
        <f t="shared" si="2"/>
        <v>21043.807431163379</v>
      </c>
      <c r="J71" s="212">
        <f t="shared" si="3"/>
        <v>208.35452902141958</v>
      </c>
      <c r="K71" s="212">
        <f t="shared" si="4"/>
        <v>20835.452902141958</v>
      </c>
      <c r="L71" s="212">
        <f t="shared" si="5"/>
        <v>5288</v>
      </c>
    </row>
    <row r="72" spans="1:12" ht="12" customHeight="1" x14ac:dyDescent="0.2">
      <c r="A72" s="114"/>
      <c r="B72" s="207">
        <f t="shared" si="6"/>
        <v>67</v>
      </c>
      <c r="C72" s="208" t="s">
        <v>7142</v>
      </c>
      <c r="D72" s="209" t="str">
        <f>+VLOOKUP(C72,[9]Resumen!$C$1:$J$65536,6,0)</f>
        <v>PA25/9550</v>
      </c>
      <c r="E72" s="207">
        <f>+VLOOKUP(C72,[9]Resumen!$C$1:$J$65536,5,0)</f>
        <v>1</v>
      </c>
      <c r="F72" s="210">
        <f>IF(MID(D72,1,2)="PC",VLOOKUP(D72,'[10]Costo Postes Concreto'!$B$1:$D$65536,2,0),VLOOKUP(C72,[9]Resumen!$C$1:$J$65536,7,0))</f>
        <v>7396</v>
      </c>
      <c r="G72" s="211">
        <f>IF(MID(D72,1,2)="PC",VLOOKUP(D72,'[10]Costo Postes Concreto'!$B$1:$D$65536,3,0),E72*F72*$D$3)</f>
        <v>29141.265065098698</v>
      </c>
      <c r="H72" s="211">
        <f t="shared" si="1"/>
        <v>291.41265065098696</v>
      </c>
      <c r="I72" s="212">
        <f t="shared" si="2"/>
        <v>29432.677715749684</v>
      </c>
      <c r="J72" s="212">
        <f t="shared" si="3"/>
        <v>291.41265065098696</v>
      </c>
      <c r="K72" s="212">
        <f t="shared" si="4"/>
        <v>29141.265065098698</v>
      </c>
      <c r="L72" s="212">
        <f t="shared" si="5"/>
        <v>7396</v>
      </c>
    </row>
    <row r="73" spans="1:12" ht="12" customHeight="1" x14ac:dyDescent="0.2">
      <c r="A73" s="114"/>
      <c r="B73" s="207">
        <f t="shared" si="6"/>
        <v>68</v>
      </c>
      <c r="C73" s="208" t="s">
        <v>7143</v>
      </c>
      <c r="D73" s="209" t="str">
        <f>+VLOOKUP(C73,[9]Resumen!$C$1:$J$65536,6,0)</f>
        <v>PA23/15150</v>
      </c>
      <c r="E73" s="207">
        <f>+VLOOKUP(C73,[9]Resumen!$C$1:$J$65536,5,0)</f>
        <v>1</v>
      </c>
      <c r="F73" s="210">
        <f>IF(MID(D73,1,2)="PC",VLOOKUP(D73,'[10]Costo Postes Concreto'!$B$1:$D$65536,2,0),VLOOKUP(C73,[9]Resumen!$C$1:$J$65536,7,0))</f>
        <v>9179</v>
      </c>
      <c r="G73" s="211">
        <f>IF(MID(D73,1,2)="PC",VLOOKUP(D73,'[10]Costo Postes Concreto'!$B$1:$D$65536,3,0),E73*F73*$D$3)</f>
        <v>36166.532183956326</v>
      </c>
      <c r="H73" s="211">
        <f t="shared" si="1"/>
        <v>361.66532183956326</v>
      </c>
      <c r="I73" s="212">
        <f t="shared" si="2"/>
        <v>36528.197505795892</v>
      </c>
      <c r="J73" s="212">
        <f t="shared" si="3"/>
        <v>361.66532183956326</v>
      </c>
      <c r="K73" s="212">
        <f t="shared" si="4"/>
        <v>36166.532183956326</v>
      </c>
      <c r="L73" s="212">
        <f t="shared" si="5"/>
        <v>9179</v>
      </c>
    </row>
    <row r="74" spans="1:12" ht="12" customHeight="1" x14ac:dyDescent="0.2">
      <c r="A74" s="114"/>
      <c r="B74" s="207">
        <f t="shared" si="6"/>
        <v>69</v>
      </c>
      <c r="C74" s="208" t="s">
        <v>7144</v>
      </c>
      <c r="D74" s="209" t="str">
        <f>+VLOOKUP(C74,[9]Resumen!$C$1:$J$65536,6,0)</f>
        <v>PA29/1650</v>
      </c>
      <c r="E74" s="207">
        <f>+VLOOKUP(C74,[9]Resumen!$C$1:$J$65536,5,0)</f>
        <v>1</v>
      </c>
      <c r="F74" s="210">
        <f>IF(MID(D74,1,2)="PC",VLOOKUP(D74,'[10]Costo Postes Concreto'!$B$1:$D$65536,2,0),VLOOKUP(C74,[9]Resumen!$C$1:$J$65536,7,0))</f>
        <v>2743</v>
      </c>
      <c r="G74" s="211">
        <f>IF(MID(D74,1,2)="PC",VLOOKUP(D74,'[10]Costo Postes Concreto'!$B$1:$D$65536,3,0),E74*F74*$D$3)</f>
        <v>10807.800172196556</v>
      </c>
      <c r="H74" s="211">
        <f t="shared" si="1"/>
        <v>108.07800172196556</v>
      </c>
      <c r="I74" s="212">
        <f t="shared" si="2"/>
        <v>10915.878173918521</v>
      </c>
      <c r="J74" s="212">
        <f t="shared" si="3"/>
        <v>108.07800172196556</v>
      </c>
      <c r="K74" s="212">
        <f t="shared" si="4"/>
        <v>10807.800172196556</v>
      </c>
      <c r="L74" s="212">
        <f t="shared" si="5"/>
        <v>2743</v>
      </c>
    </row>
    <row r="75" spans="1:12" ht="12" customHeight="1" x14ac:dyDescent="0.2">
      <c r="A75" s="114"/>
      <c r="B75" s="207">
        <f t="shared" si="6"/>
        <v>70</v>
      </c>
      <c r="C75" s="208" t="s">
        <v>7145</v>
      </c>
      <c r="D75" s="209" t="str">
        <f>+VLOOKUP(C75,[9]Resumen!$C$1:$J$65536,6,0)</f>
        <v>PA26/7250</v>
      </c>
      <c r="E75" s="207">
        <f>+VLOOKUP(C75,[9]Resumen!$C$1:$J$65536,5,0)</f>
        <v>1</v>
      </c>
      <c r="F75" s="210">
        <f>IF(MID(D75,1,2)="PC",VLOOKUP(D75,'[10]Costo Postes Concreto'!$B$1:$D$65536,2,0),VLOOKUP(C75,[9]Resumen!$C$1:$J$65536,7,0))</f>
        <v>6432</v>
      </c>
      <c r="G75" s="211">
        <f>IF(MID(D75,1,2)="PC",VLOOKUP(D75,'[10]Costo Postes Concreto'!$B$1:$D$65536,3,0),E75*F75*$D$3)</f>
        <v>25342.971457370855</v>
      </c>
      <c r="H75" s="211">
        <f t="shared" si="1"/>
        <v>253.42971457370857</v>
      </c>
      <c r="I75" s="212">
        <f t="shared" si="2"/>
        <v>25596.401171944563</v>
      </c>
      <c r="J75" s="212">
        <f t="shared" si="3"/>
        <v>253.42971457370857</v>
      </c>
      <c r="K75" s="212">
        <f t="shared" si="4"/>
        <v>25342.971457370855</v>
      </c>
      <c r="L75" s="212">
        <f t="shared" si="5"/>
        <v>6432</v>
      </c>
    </row>
    <row r="76" spans="1:12" ht="12" customHeight="1" x14ac:dyDescent="0.2">
      <c r="A76" s="114"/>
      <c r="B76" s="207">
        <f t="shared" si="6"/>
        <v>71</v>
      </c>
      <c r="C76" s="208" t="s">
        <v>7146</v>
      </c>
      <c r="D76" s="209" t="str">
        <f>+VLOOKUP(C76,[9]Resumen!$C$1:$J$65536,6,0)</f>
        <v>PA26/7350</v>
      </c>
      <c r="E76" s="207">
        <f>+VLOOKUP(C76,[9]Resumen!$C$1:$J$65536,5,0)</f>
        <v>2</v>
      </c>
      <c r="F76" s="210">
        <f>IF(MID(D76,1,2)="PC",VLOOKUP(D76,'[10]Costo Postes Concreto'!$B$1:$D$65536,2,0),VLOOKUP(C76,[9]Resumen!$C$1:$J$65536,7,0))</f>
        <v>6490</v>
      </c>
      <c r="G76" s="211">
        <f>IF(MID(D76,1,2)="PC",VLOOKUP(D76,'[10]Costo Postes Concreto'!$B$1:$D$65536,3,0),E76*F76*$D$3)</f>
        <v>51142.998992020162</v>
      </c>
      <c r="H76" s="211">
        <f t="shared" si="1"/>
        <v>511.42998992020165</v>
      </c>
      <c r="I76" s="212">
        <f t="shared" si="2"/>
        <v>51654.428981940364</v>
      </c>
      <c r="J76" s="212">
        <f t="shared" si="3"/>
        <v>511.42998992020165</v>
      </c>
      <c r="K76" s="212">
        <f t="shared" si="4"/>
        <v>51142.998992020162</v>
      </c>
      <c r="L76" s="212">
        <f t="shared" si="5"/>
        <v>12980</v>
      </c>
    </row>
    <row r="77" spans="1:12" ht="12" customHeight="1" x14ac:dyDescent="0.2">
      <c r="A77" s="114"/>
      <c r="B77" s="207">
        <f t="shared" si="6"/>
        <v>72</v>
      </c>
      <c r="C77" s="208" t="s">
        <v>7147</v>
      </c>
      <c r="D77" s="209" t="str">
        <f>+VLOOKUP(C77,[9]Resumen!$C$1:$J$65536,6,0)</f>
        <v>PA26/11800</v>
      </c>
      <c r="E77" s="207">
        <f>+VLOOKUP(C77,[9]Resumen!$C$1:$J$65536,5,0)</f>
        <v>2</v>
      </c>
      <c r="F77" s="210">
        <f>IF(MID(D77,1,2)="PC",VLOOKUP(D77,'[10]Costo Postes Concreto'!$B$1:$D$65536,2,0),VLOOKUP(C77,[9]Resumen!$C$1:$J$65536,7,0))</f>
        <v>8828</v>
      </c>
      <c r="G77" s="211">
        <f>IF(MID(D77,1,2)="PC",VLOOKUP(D77,'[10]Costo Postes Concreto'!$B$1:$D$65536,3,0),E77*F77*$D$3)</f>
        <v>69567.087072658556</v>
      </c>
      <c r="H77" s="211">
        <f t="shared" si="1"/>
        <v>695.67087072658558</v>
      </c>
      <c r="I77" s="212">
        <f t="shared" si="2"/>
        <v>70262.757943385135</v>
      </c>
      <c r="J77" s="212">
        <f t="shared" si="3"/>
        <v>695.67087072658558</v>
      </c>
      <c r="K77" s="212">
        <f t="shared" si="4"/>
        <v>69567.087072658556</v>
      </c>
      <c r="L77" s="212">
        <f t="shared" si="5"/>
        <v>17656</v>
      </c>
    </row>
    <row r="78" spans="1:12" ht="12" customHeight="1" x14ac:dyDescent="0.2">
      <c r="A78" s="114"/>
      <c r="B78" s="207">
        <f t="shared" si="6"/>
        <v>73</v>
      </c>
      <c r="C78" s="208" t="s">
        <v>7148</v>
      </c>
      <c r="D78" s="209" t="str">
        <f>+VLOOKUP(C78,[9]Resumen!$C$1:$J$65536,6,0)</f>
        <v>PA29/1850</v>
      </c>
      <c r="E78" s="207">
        <f>+VLOOKUP(C78,[9]Resumen!$C$1:$J$65536,5,0)</f>
        <v>1</v>
      </c>
      <c r="F78" s="210">
        <f>IF(MID(D78,1,2)="PC",VLOOKUP(D78,'[10]Costo Postes Concreto'!$B$1:$D$65536,2,0),VLOOKUP(C78,[9]Resumen!$C$1:$J$65536,7,0))</f>
        <v>2955</v>
      </c>
      <c r="G78" s="211">
        <f>IF(MID(D78,1,2)="PC",VLOOKUP(D78,'[10]Costo Postes Concreto'!$B$1:$D$65536,3,0),E78*F78*$D$3)</f>
        <v>11643.109554808905</v>
      </c>
      <c r="H78" s="211">
        <f t="shared" si="1"/>
        <v>116.43109554808905</v>
      </c>
      <c r="I78" s="212">
        <f t="shared" si="2"/>
        <v>11759.540650356994</v>
      </c>
      <c r="J78" s="212">
        <f t="shared" si="3"/>
        <v>116.43109554808905</v>
      </c>
      <c r="K78" s="212">
        <f t="shared" si="4"/>
        <v>11643.109554808905</v>
      </c>
      <c r="L78" s="212">
        <f t="shared" si="5"/>
        <v>2955</v>
      </c>
    </row>
    <row r="79" spans="1:12" ht="12" customHeight="1" x14ac:dyDescent="0.2">
      <c r="A79" s="114"/>
      <c r="B79" s="207">
        <f t="shared" si="6"/>
        <v>74</v>
      </c>
      <c r="C79" s="208" t="s">
        <v>7149</v>
      </c>
      <c r="D79" s="209" t="str">
        <f>+VLOOKUP(C79,[9]Resumen!$C$1:$J$65536,6,0)</f>
        <v>PA26/8550</v>
      </c>
      <c r="E79" s="207">
        <f>+VLOOKUP(C79,[9]Resumen!$C$1:$J$65536,5,0)</f>
        <v>1</v>
      </c>
      <c r="F79" s="210">
        <f>IF(MID(D79,1,2)="PC",VLOOKUP(D79,'[10]Costo Postes Concreto'!$B$1:$D$65536,2,0),VLOOKUP(C79,[9]Resumen!$C$1:$J$65536,7,0))</f>
        <v>7160</v>
      </c>
      <c r="G79" s="211">
        <f>IF(MID(D79,1,2)="PC",VLOOKUP(D79,'[10]Costo Postes Concreto'!$B$1:$D$65536,3,0),E79*F79*$D$3)</f>
        <v>28211.392356152879</v>
      </c>
      <c r="H79" s="211">
        <f t="shared" ref="H79:H143" si="7">+G79*1%</f>
        <v>282.11392356152879</v>
      </c>
      <c r="I79" s="212">
        <f t="shared" ref="I79:I143" si="8">+G79+H79</f>
        <v>28493.506279714409</v>
      </c>
      <c r="J79" s="212">
        <f t="shared" ref="J79:J143" si="9">IF(MID(D79,1,2)="PC",I79,H79)</f>
        <v>282.11392356152879</v>
      </c>
      <c r="K79" s="212">
        <f t="shared" ref="K79:K143" si="10">IF(MID(D79,1,2)="PC",0,+G79)</f>
        <v>28211.392356152879</v>
      </c>
      <c r="L79" s="212">
        <f t="shared" ref="L79:L143" si="11">+E79*F79</f>
        <v>7160</v>
      </c>
    </row>
    <row r="80" spans="1:12" ht="12" customHeight="1" x14ac:dyDescent="0.2">
      <c r="A80" s="114"/>
      <c r="B80" s="207">
        <f t="shared" si="6"/>
        <v>75</v>
      </c>
      <c r="C80" s="208" t="s">
        <v>7150</v>
      </c>
      <c r="D80" s="209" t="str">
        <f>+VLOOKUP(C80,[9]Resumen!$C$1:$J$65536,6,0)</f>
        <v>PA26/8550</v>
      </c>
      <c r="E80" s="207">
        <f>+VLOOKUP(C80,[9]Resumen!$C$1:$J$65536,5,0)</f>
        <v>2</v>
      </c>
      <c r="F80" s="210">
        <f>IF(MID(D80,1,2)="PC",VLOOKUP(D80,'[10]Costo Postes Concreto'!$B$1:$D$65536,2,0),VLOOKUP(C80,[9]Resumen!$C$1:$J$65536,7,0))</f>
        <v>7160</v>
      </c>
      <c r="G80" s="211">
        <f>IF(MID(D80,1,2)="PC",VLOOKUP(D80,'[10]Costo Postes Concreto'!$B$1:$D$65536,3,0),E80*F80*$D$3)</f>
        <v>56422.784712305758</v>
      </c>
      <c r="H80" s="211">
        <f t="shared" si="7"/>
        <v>564.22784712305759</v>
      </c>
      <c r="I80" s="212">
        <f t="shared" si="8"/>
        <v>56987.012559428818</v>
      </c>
      <c r="J80" s="212">
        <f t="shared" si="9"/>
        <v>564.22784712305759</v>
      </c>
      <c r="K80" s="212">
        <f t="shared" si="10"/>
        <v>56422.784712305758</v>
      </c>
      <c r="L80" s="212">
        <f t="shared" si="11"/>
        <v>14320</v>
      </c>
    </row>
    <row r="81" spans="1:12" ht="12" customHeight="1" x14ac:dyDescent="0.2">
      <c r="A81" s="114"/>
      <c r="B81" s="207">
        <f t="shared" si="6"/>
        <v>76</v>
      </c>
      <c r="C81" s="208" t="s">
        <v>7151</v>
      </c>
      <c r="D81" s="209" t="str">
        <f>+VLOOKUP(C81,[9]Resumen!$C$1:$J$65536,6,0)</f>
        <v>PA26/13850</v>
      </c>
      <c r="E81" s="207">
        <f>+VLOOKUP(C81,[9]Resumen!$C$1:$J$65536,5,0)</f>
        <v>2</v>
      </c>
      <c r="F81" s="210">
        <f>IF(MID(D81,1,2)="PC",VLOOKUP(D81,'[10]Costo Postes Concreto'!$B$1:$D$65536,2,0),VLOOKUP(C81,[9]Resumen!$C$1:$J$65536,7,0))</f>
        <v>9797</v>
      </c>
      <c r="G81" s="211">
        <f>IF(MID(D81,1,2)="PC",VLOOKUP(D81,'[10]Costo Postes Concreto'!$B$1:$D$65536,3,0),E81*F81*$D$3)</f>
        <v>77203.075674086518</v>
      </c>
      <c r="H81" s="211">
        <f t="shared" si="7"/>
        <v>772.03075674086517</v>
      </c>
      <c r="I81" s="212">
        <f t="shared" si="8"/>
        <v>77975.106430827378</v>
      </c>
      <c r="J81" s="212">
        <f t="shared" si="9"/>
        <v>772.03075674086517</v>
      </c>
      <c r="K81" s="212">
        <f t="shared" si="10"/>
        <v>77203.075674086518</v>
      </c>
      <c r="L81" s="212">
        <f t="shared" si="11"/>
        <v>19594</v>
      </c>
    </row>
    <row r="82" spans="1:12" ht="12" customHeight="1" x14ac:dyDescent="0.2">
      <c r="A82" s="114"/>
      <c r="B82" s="207">
        <f t="shared" si="6"/>
        <v>77</v>
      </c>
      <c r="C82" s="208" t="s">
        <v>7152</v>
      </c>
      <c r="D82" s="209" t="str">
        <f>+VLOOKUP(C82,[9]Resumen!$C$1:$J$65536,6,0)</f>
        <v>PA29/2000</v>
      </c>
      <c r="E82" s="207">
        <f>+VLOOKUP(C82,[9]Resumen!$C$1:$J$65536,5,0)</f>
        <v>1</v>
      </c>
      <c r="F82" s="210">
        <f>IF(MID(D82,1,2)="PC",VLOOKUP(D82,'[10]Costo Postes Concreto'!$B$1:$D$65536,2,0),VLOOKUP(C82,[9]Resumen!$C$1:$J$65536,7,0))</f>
        <v>3108</v>
      </c>
      <c r="G82" s="211">
        <f>IF(MID(D82,1,2)="PC",VLOOKUP(D82,'[10]Costo Postes Concreto'!$B$1:$D$65536,3,0),E82*F82*$D$3)</f>
        <v>12245.950760184796</v>
      </c>
      <c r="H82" s="211">
        <f t="shared" si="7"/>
        <v>122.45950760184796</v>
      </c>
      <c r="I82" s="212">
        <f t="shared" si="8"/>
        <v>12368.410267786645</v>
      </c>
      <c r="J82" s="212">
        <f t="shared" si="9"/>
        <v>122.45950760184796</v>
      </c>
      <c r="K82" s="212">
        <f t="shared" si="10"/>
        <v>12245.950760184796</v>
      </c>
      <c r="L82" s="212">
        <f t="shared" si="11"/>
        <v>3108</v>
      </c>
    </row>
    <row r="83" spans="1:12" ht="12" customHeight="1" x14ac:dyDescent="0.2">
      <c r="A83" s="114"/>
      <c r="B83" s="207">
        <f t="shared" si="6"/>
        <v>78</v>
      </c>
      <c r="C83" s="208" t="s">
        <v>7153</v>
      </c>
      <c r="D83" s="209" t="str">
        <f>+VLOOKUP(C83,[9]Resumen!$C$1:$J$65536,6,0)</f>
        <v>PA26/9800</v>
      </c>
      <c r="E83" s="207">
        <f>+VLOOKUP(C83,[9]Resumen!$C$1:$J$65536,5,0)</f>
        <v>1</v>
      </c>
      <c r="F83" s="210">
        <f>IF(MID(D83,1,2)="PC",VLOOKUP(D83,'[10]Costo Postes Concreto'!$B$1:$D$65536,2,0),VLOOKUP(C83,[9]Resumen!$C$1:$J$65536,7,0))</f>
        <v>7824</v>
      </c>
      <c r="G83" s="211">
        <f>IF(MID(D83,1,2)="PC",VLOOKUP(D83,'[10]Costo Postes Concreto'!$B$1:$D$65536,3,0),E83*F83*$D$3)</f>
        <v>30827.644384712308</v>
      </c>
      <c r="H83" s="211">
        <f t="shared" si="7"/>
        <v>308.27644384712306</v>
      </c>
      <c r="I83" s="212">
        <f t="shared" si="8"/>
        <v>31135.920828559432</v>
      </c>
      <c r="J83" s="212">
        <f t="shared" si="9"/>
        <v>308.27644384712306</v>
      </c>
      <c r="K83" s="212">
        <f t="shared" si="10"/>
        <v>30827.644384712308</v>
      </c>
      <c r="L83" s="212">
        <f t="shared" si="11"/>
        <v>7824</v>
      </c>
    </row>
    <row r="84" spans="1:12" ht="12" customHeight="1" x14ac:dyDescent="0.2">
      <c r="A84" s="114"/>
      <c r="B84" s="207">
        <f t="shared" si="6"/>
        <v>79</v>
      </c>
      <c r="C84" s="208" t="s">
        <v>7154</v>
      </c>
      <c r="D84" s="209" t="str">
        <f>+VLOOKUP(C84,[9]Resumen!$C$1:$J$65536,6,0)</f>
        <v>PA26/9750</v>
      </c>
      <c r="E84" s="207">
        <f>+VLOOKUP(C84,[9]Resumen!$C$1:$J$65536,5,0)</f>
        <v>2</v>
      </c>
      <c r="F84" s="210">
        <f>IF(MID(D84,1,2)="PC",VLOOKUP(D84,'[10]Costo Postes Concreto'!$B$1:$D$65536,2,0),VLOOKUP(C84,[9]Resumen!$C$1:$J$65536,7,0))</f>
        <v>7798</v>
      </c>
      <c r="G84" s="211">
        <f>IF(MID(D84,1,2)="PC",VLOOKUP(D84,'[10]Costo Postes Concreto'!$B$1:$D$65536,3,0),E84*F84*$D$3)</f>
        <v>61450.401562368752</v>
      </c>
      <c r="H84" s="211">
        <f t="shared" si="7"/>
        <v>614.50401562368756</v>
      </c>
      <c r="I84" s="212">
        <f t="shared" si="8"/>
        <v>62064.905577992438</v>
      </c>
      <c r="J84" s="212">
        <f t="shared" si="9"/>
        <v>614.50401562368756</v>
      </c>
      <c r="K84" s="212">
        <f t="shared" si="10"/>
        <v>61450.401562368752</v>
      </c>
      <c r="L84" s="212">
        <f t="shared" si="11"/>
        <v>15596</v>
      </c>
    </row>
    <row r="85" spans="1:12" ht="12" customHeight="1" x14ac:dyDescent="0.2">
      <c r="A85" s="114"/>
      <c r="B85" s="207">
        <f t="shared" si="6"/>
        <v>80</v>
      </c>
      <c r="C85" s="208" t="s">
        <v>7155</v>
      </c>
      <c r="D85" s="209" t="str">
        <f>+VLOOKUP(C85,[9]Resumen!$C$1:$J$65536,6,0)</f>
        <v>PA26/15800</v>
      </c>
      <c r="E85" s="207">
        <f>+VLOOKUP(C85,[9]Resumen!$C$1:$J$65536,5,0)</f>
        <v>2</v>
      </c>
      <c r="F85" s="210">
        <f>IF(MID(D85,1,2)="PC",VLOOKUP(D85,'[10]Costo Postes Concreto'!$B$1:$D$65536,2,0),VLOOKUP(C85,[9]Resumen!$C$1:$J$65536,7,0))</f>
        <v>10673</v>
      </c>
      <c r="G85" s="211">
        <f>IF(MID(D85,1,2)="PC",VLOOKUP(D85,'[10]Costo Postes Concreto'!$B$1:$D$65536,3,0),E85*F85*$D$3)</f>
        <v>84106.198496430079</v>
      </c>
      <c r="H85" s="211">
        <f t="shared" si="7"/>
        <v>841.06198496430079</v>
      </c>
      <c r="I85" s="212">
        <f t="shared" si="8"/>
        <v>84947.260481394376</v>
      </c>
      <c r="J85" s="212">
        <f t="shared" si="9"/>
        <v>841.06198496430079</v>
      </c>
      <c r="K85" s="212">
        <f t="shared" si="10"/>
        <v>84106.198496430079</v>
      </c>
      <c r="L85" s="212">
        <f t="shared" si="11"/>
        <v>21346</v>
      </c>
    </row>
    <row r="86" spans="1:12" ht="12" customHeight="1" x14ac:dyDescent="0.2">
      <c r="A86" s="114"/>
      <c r="B86" s="207">
        <f t="shared" si="6"/>
        <v>81</v>
      </c>
      <c r="C86" s="208" t="s">
        <v>7156</v>
      </c>
      <c r="D86" s="209" t="str">
        <f>+VLOOKUP(C86,[9]Resumen!$C$1:$J$65536,6,0)</f>
        <v>PA25/850</v>
      </c>
      <c r="E86" s="207">
        <f>+VLOOKUP(C86,[9]Resumen!$C$1:$J$65536,5,0)</f>
        <v>1</v>
      </c>
      <c r="F86" s="210">
        <f>IF(MID(D86,1,2)="PC",VLOOKUP(D86,'[10]Costo Postes Concreto'!$B$1:$D$65536,2,0),VLOOKUP(C86,[9]Resumen!$C$1:$J$65536,7,0))</f>
        <v>1535</v>
      </c>
      <c r="G86" s="211">
        <f>IF(MID(D86,1,2)="PC",VLOOKUP(D86,'[10]Costo Postes Concreto'!$B$1:$D$65536,3,0),E86*F86*$D$3)</f>
        <v>6048.1127467450651</v>
      </c>
      <c r="H86" s="211">
        <f t="shared" si="7"/>
        <v>60.481127467450655</v>
      </c>
      <c r="I86" s="212">
        <f t="shared" si="8"/>
        <v>6108.5938742125154</v>
      </c>
      <c r="J86" s="212">
        <f t="shared" si="9"/>
        <v>60.481127467450655</v>
      </c>
      <c r="K86" s="212">
        <f t="shared" si="10"/>
        <v>6048.1127467450651</v>
      </c>
      <c r="L86" s="212">
        <f t="shared" si="11"/>
        <v>1535</v>
      </c>
    </row>
    <row r="87" spans="1:12" ht="12" customHeight="1" x14ac:dyDescent="0.2">
      <c r="A87" s="114"/>
      <c r="B87" s="207">
        <f t="shared" si="6"/>
        <v>82</v>
      </c>
      <c r="C87" s="208" t="s">
        <v>7157</v>
      </c>
      <c r="D87" s="209" t="str">
        <f>+VLOOKUP(C87,[9]Resumen!$C$1:$J$65536,6,0)</f>
        <v>PA25/4050</v>
      </c>
      <c r="E87" s="207">
        <f>+VLOOKUP(C87,[9]Resumen!$C$1:$J$65536,5,0)</f>
        <v>1</v>
      </c>
      <c r="F87" s="210">
        <f>IF(MID(D87,1,2)="PC",VLOOKUP(D87,'[10]Costo Postes Concreto'!$B$1:$D$65536,2,0),VLOOKUP(C87,[9]Resumen!$C$1:$J$65536,7,0))</f>
        <v>4235</v>
      </c>
      <c r="G87" s="211">
        <f>IF(MID(D87,1,2)="PC",VLOOKUP(D87,'[10]Costo Postes Concreto'!$B$1:$D$65536,3,0),E87*F87*$D$3)</f>
        <v>16686.486959260816</v>
      </c>
      <c r="H87" s="211">
        <f t="shared" si="7"/>
        <v>166.86486959260816</v>
      </c>
      <c r="I87" s="212">
        <f t="shared" si="8"/>
        <v>16853.351828853425</v>
      </c>
      <c r="J87" s="212">
        <f t="shared" si="9"/>
        <v>166.86486959260816</v>
      </c>
      <c r="K87" s="212">
        <f t="shared" si="10"/>
        <v>16686.486959260816</v>
      </c>
      <c r="L87" s="212">
        <f t="shared" si="11"/>
        <v>4235</v>
      </c>
    </row>
    <row r="88" spans="1:12" ht="12" customHeight="1" x14ac:dyDescent="0.2">
      <c r="A88" s="114"/>
      <c r="B88" s="207">
        <f t="shared" si="6"/>
        <v>83</v>
      </c>
      <c r="C88" s="208" t="s">
        <v>7158</v>
      </c>
      <c r="D88" s="209" t="str">
        <f>+VLOOKUP(C88,[9]Resumen!$C$1:$J$65536,6,0)</f>
        <v>PA25/6850</v>
      </c>
      <c r="E88" s="207">
        <f>+VLOOKUP(C88,[9]Resumen!$C$1:$J$65536,5,0)</f>
        <v>1</v>
      </c>
      <c r="F88" s="210">
        <f>IF(MID(D88,1,2)="PC",VLOOKUP(D88,'[10]Costo Postes Concreto'!$B$1:$D$65536,2,0),VLOOKUP(C88,[9]Resumen!$C$1:$J$65536,7,0))</f>
        <v>5959</v>
      </c>
      <c r="G88" s="211">
        <f>IF(MID(D88,1,2)="PC",VLOOKUP(D88,'[10]Costo Postes Concreto'!$B$1:$D$65536,3,0),E88*F88*$D$3)</f>
        <v>23479.285900881983</v>
      </c>
      <c r="H88" s="211">
        <f t="shared" si="7"/>
        <v>234.79285900881985</v>
      </c>
      <c r="I88" s="212">
        <f t="shared" si="8"/>
        <v>23714.078759890803</v>
      </c>
      <c r="J88" s="212">
        <f t="shared" si="9"/>
        <v>234.79285900881985</v>
      </c>
      <c r="K88" s="212">
        <f t="shared" si="10"/>
        <v>23479.285900881983</v>
      </c>
      <c r="L88" s="212">
        <f t="shared" si="11"/>
        <v>5959</v>
      </c>
    </row>
    <row r="89" spans="1:12" ht="12" customHeight="1" x14ac:dyDescent="0.2">
      <c r="A89" s="114"/>
      <c r="B89" s="207">
        <f t="shared" si="6"/>
        <v>84</v>
      </c>
      <c r="C89" s="208" t="s">
        <v>7159</v>
      </c>
      <c r="D89" s="209" t="str">
        <f>+VLOOKUP(C89,[9]Resumen!$C$1:$J$65536,6,0)</f>
        <v>PA23/10850</v>
      </c>
      <c r="E89" s="207">
        <f>+VLOOKUP(C89,[9]Resumen!$C$1:$J$65536,5,0)</f>
        <v>1</v>
      </c>
      <c r="F89" s="210">
        <f>IF(MID(D89,1,2)="PC",VLOOKUP(D89,'[10]Costo Postes Concreto'!$B$1:$D$65536,2,0),VLOOKUP(C89,[9]Resumen!$C$1:$J$65536,7,0))</f>
        <v>7389</v>
      </c>
      <c r="G89" s="211">
        <f>IF(MID(D89,1,2)="PC",VLOOKUP(D89,'[10]Costo Postes Concreto'!$B$1:$D$65536,3,0),E89*F89*$D$3)</f>
        <v>29113.684094918102</v>
      </c>
      <c r="H89" s="211">
        <f t="shared" si="7"/>
        <v>291.13684094918102</v>
      </c>
      <c r="I89" s="212">
        <f t="shared" si="8"/>
        <v>29404.820935867283</v>
      </c>
      <c r="J89" s="212">
        <f t="shared" si="9"/>
        <v>291.13684094918102</v>
      </c>
      <c r="K89" s="212">
        <f t="shared" si="10"/>
        <v>29113.684094918102</v>
      </c>
      <c r="L89" s="212">
        <f t="shared" si="11"/>
        <v>7389</v>
      </c>
    </row>
    <row r="90" spans="1:12" ht="12" customHeight="1" x14ac:dyDescent="0.2">
      <c r="A90" s="114"/>
      <c r="B90" s="207">
        <f t="shared" si="6"/>
        <v>85</v>
      </c>
      <c r="C90" s="208" t="s">
        <v>7160</v>
      </c>
      <c r="D90" s="209" t="str">
        <f>+VLOOKUP(C90,[9]Resumen!$C$1:$J$65536,6,0)</f>
        <v>PA25/950</v>
      </c>
      <c r="E90" s="207">
        <f>+VLOOKUP(C90,[9]Resumen!$C$1:$J$65536,5,0)</f>
        <v>1</v>
      </c>
      <c r="F90" s="210">
        <f>IF(MID(D90,1,2)="PC",VLOOKUP(D90,'[10]Costo Postes Concreto'!$B$1:$D$65536,2,0),VLOOKUP(C90,[9]Resumen!$C$1:$J$65536,7,0))</f>
        <v>1650</v>
      </c>
      <c r="G90" s="211">
        <f>IF(MID(D90,1,2)="PC",VLOOKUP(D90,'[10]Costo Postes Concreto'!$B$1:$D$65536,3,0),E90*F90*$D$3)</f>
        <v>6501.228685426292</v>
      </c>
      <c r="H90" s="211">
        <f t="shared" si="7"/>
        <v>65.012286854262925</v>
      </c>
      <c r="I90" s="212">
        <f t="shared" si="8"/>
        <v>6566.2409722805551</v>
      </c>
      <c r="J90" s="212">
        <f t="shared" si="9"/>
        <v>65.012286854262925</v>
      </c>
      <c r="K90" s="212">
        <f t="shared" si="10"/>
        <v>6501.228685426292</v>
      </c>
      <c r="L90" s="212">
        <f t="shared" si="11"/>
        <v>1650</v>
      </c>
    </row>
    <row r="91" spans="1:12" ht="12" customHeight="1" x14ac:dyDescent="0.2">
      <c r="A91" s="114"/>
      <c r="B91" s="207">
        <f t="shared" si="6"/>
        <v>86</v>
      </c>
      <c r="C91" s="208" t="s">
        <v>7161</v>
      </c>
      <c r="D91" s="209" t="str">
        <f>+VLOOKUP(C91,[9]Resumen!$C$1:$J$65536,6,0)</f>
        <v>PA25/4750</v>
      </c>
      <c r="E91" s="207">
        <f>+VLOOKUP(C91,[9]Resumen!$C$1:$J$65536,5,0)</f>
        <v>1</v>
      </c>
      <c r="F91" s="210">
        <f>IF(MID(D91,1,2)="PC",VLOOKUP(D91,'[10]Costo Postes Concreto'!$B$1:$D$65536,2,0),VLOOKUP(C91,[9]Resumen!$C$1:$J$65536,7,0))</f>
        <v>4697</v>
      </c>
      <c r="G91" s="211">
        <f>IF(MID(D91,1,2)="PC",VLOOKUP(D91,'[10]Costo Postes Concreto'!$B$1:$D$65536,3,0),E91*F91*$D$3)</f>
        <v>18506.830991180177</v>
      </c>
      <c r="H91" s="211">
        <f t="shared" si="7"/>
        <v>185.06830991180178</v>
      </c>
      <c r="I91" s="212">
        <f t="shared" si="8"/>
        <v>18691.89930109198</v>
      </c>
      <c r="J91" s="212">
        <f t="shared" si="9"/>
        <v>185.06830991180178</v>
      </c>
      <c r="K91" s="212">
        <f t="shared" si="10"/>
        <v>18506.830991180177</v>
      </c>
      <c r="L91" s="212">
        <f t="shared" si="11"/>
        <v>4697</v>
      </c>
    </row>
    <row r="92" spans="1:12" ht="12" customHeight="1" x14ac:dyDescent="0.2">
      <c r="A92" s="114"/>
      <c r="B92" s="207">
        <f t="shared" si="6"/>
        <v>87</v>
      </c>
      <c r="C92" s="208" t="s">
        <v>7162</v>
      </c>
      <c r="D92" s="209" t="str">
        <f>+VLOOKUP(C92,[9]Resumen!$C$1:$J$65536,6,0)</f>
        <v>PA25/8100</v>
      </c>
      <c r="E92" s="207">
        <f>+VLOOKUP(C92,[9]Resumen!$C$1:$J$65536,5,0)</f>
        <v>1</v>
      </c>
      <c r="F92" s="210">
        <f>IF(MID(D92,1,2)="PC",VLOOKUP(D92,'[10]Costo Postes Concreto'!$B$1:$D$65536,2,0),VLOOKUP(C92,[9]Resumen!$C$1:$J$65536,7,0))</f>
        <v>6645</v>
      </c>
      <c r="G92" s="211">
        <f>IF(MID(D92,1,2)="PC",VLOOKUP(D92,'[10]Costo Postes Concreto'!$B$1:$D$65536,3,0),E92*F92*$D$3)</f>
        <v>26182.22097858043</v>
      </c>
      <c r="H92" s="211">
        <f t="shared" si="7"/>
        <v>261.82220978580432</v>
      </c>
      <c r="I92" s="212">
        <f t="shared" si="8"/>
        <v>26444.043188366235</v>
      </c>
      <c r="J92" s="212">
        <f t="shared" si="9"/>
        <v>261.82220978580432</v>
      </c>
      <c r="K92" s="212">
        <f t="shared" si="10"/>
        <v>26182.22097858043</v>
      </c>
      <c r="L92" s="212">
        <f t="shared" si="11"/>
        <v>6645</v>
      </c>
    </row>
    <row r="93" spans="1:12" ht="12" customHeight="1" x14ac:dyDescent="0.2">
      <c r="A93" s="114"/>
      <c r="B93" s="207">
        <f t="shared" si="6"/>
        <v>88</v>
      </c>
      <c r="C93" s="208" t="s">
        <v>7163</v>
      </c>
      <c r="D93" s="209" t="str">
        <f>+VLOOKUP(C93,[9]Resumen!$C$1:$J$65536,6,0)</f>
        <v>PA23/12850</v>
      </c>
      <c r="E93" s="207">
        <f>+VLOOKUP(C93,[9]Resumen!$C$1:$J$65536,5,0)</f>
        <v>1</v>
      </c>
      <c r="F93" s="210">
        <f>IF(MID(D93,1,2)="PC",VLOOKUP(D93,'[10]Costo Postes Concreto'!$B$1:$D$65536,2,0),VLOOKUP(C93,[9]Resumen!$C$1:$J$65536,7,0))</f>
        <v>8248</v>
      </c>
      <c r="G93" s="211">
        <f>IF(MID(D93,1,2)="PC",VLOOKUP(D93,'[10]Costo Postes Concreto'!$B$1:$D$65536,3,0),E93*F93*$D$3)</f>
        <v>32498.263149937004</v>
      </c>
      <c r="H93" s="211">
        <f t="shared" si="7"/>
        <v>324.98263149937003</v>
      </c>
      <c r="I93" s="212">
        <f t="shared" si="8"/>
        <v>32823.245781436373</v>
      </c>
      <c r="J93" s="212">
        <f t="shared" si="9"/>
        <v>324.98263149937003</v>
      </c>
      <c r="K93" s="212">
        <f t="shared" si="10"/>
        <v>32498.263149937004</v>
      </c>
      <c r="L93" s="212">
        <f t="shared" si="11"/>
        <v>8248</v>
      </c>
    </row>
    <row r="94" spans="1:12" ht="12" customHeight="1" x14ac:dyDescent="0.2">
      <c r="A94" s="114"/>
      <c r="B94" s="207">
        <f t="shared" si="6"/>
        <v>89</v>
      </c>
      <c r="C94" s="208" t="s">
        <v>7164</v>
      </c>
      <c r="D94" s="209" t="str">
        <f>+VLOOKUP(C94,[9]Resumen!$C$1:$J$65536,6,0)</f>
        <v>PA25/1000</v>
      </c>
      <c r="E94" s="207">
        <f>+VLOOKUP(C94,[9]Resumen!$C$1:$J$65536,5,0)</f>
        <v>1</v>
      </c>
      <c r="F94" s="210">
        <f>IF(MID(D94,1,2)="PC",VLOOKUP(D94,'[10]Costo Postes Concreto'!$B$1:$D$65536,2,0),VLOOKUP(C94,[9]Resumen!$C$1:$J$65536,7,0))</f>
        <v>1706</v>
      </c>
      <c r="G94" s="211">
        <f>IF(MID(D94,1,2)="PC",VLOOKUP(D94,'[10]Costo Postes Concreto'!$B$1:$D$65536,3,0),E94*F94*$D$3)</f>
        <v>6721.8764468710624</v>
      </c>
      <c r="H94" s="211">
        <f t="shared" si="7"/>
        <v>67.218764468710631</v>
      </c>
      <c r="I94" s="212">
        <f t="shared" si="8"/>
        <v>6789.0952113397734</v>
      </c>
      <c r="J94" s="212">
        <f t="shared" si="9"/>
        <v>67.218764468710631</v>
      </c>
      <c r="K94" s="212">
        <f t="shared" si="10"/>
        <v>6721.8764468710624</v>
      </c>
      <c r="L94" s="212">
        <f t="shared" si="11"/>
        <v>1706</v>
      </c>
    </row>
    <row r="95" spans="1:12" ht="12" customHeight="1" x14ac:dyDescent="0.2">
      <c r="A95" s="114"/>
      <c r="B95" s="207">
        <f t="shared" si="6"/>
        <v>90</v>
      </c>
      <c r="C95" s="208" t="s">
        <v>7165</v>
      </c>
      <c r="D95" s="209" t="str">
        <f>+VLOOKUP(C95,[9]Resumen!$C$1:$J$65536,6,0)</f>
        <v>PA25/5450</v>
      </c>
      <c r="E95" s="207">
        <f>+VLOOKUP(C95,[9]Resumen!$C$1:$J$65536,5,0)</f>
        <v>1</v>
      </c>
      <c r="F95" s="210">
        <f>IF(MID(D95,1,2)="PC",VLOOKUP(D95,'[10]Costo Postes Concreto'!$B$1:$D$65536,2,0),VLOOKUP(C95,[9]Resumen!$C$1:$J$65536,7,0))</f>
        <v>5136</v>
      </c>
      <c r="G95" s="211">
        <f>IF(MID(D95,1,2)="PC",VLOOKUP(D95,'[10]Costo Postes Concreto'!$B$1:$D$65536,3,0),E95*F95*$D$3)</f>
        <v>20236.551835363294</v>
      </c>
      <c r="H95" s="211">
        <f t="shared" si="7"/>
        <v>202.36551835363295</v>
      </c>
      <c r="I95" s="212">
        <f t="shared" si="8"/>
        <v>20438.917353716926</v>
      </c>
      <c r="J95" s="212">
        <f t="shared" si="9"/>
        <v>202.36551835363295</v>
      </c>
      <c r="K95" s="212">
        <f t="shared" si="10"/>
        <v>20236.551835363294</v>
      </c>
      <c r="L95" s="212">
        <f t="shared" si="11"/>
        <v>5136</v>
      </c>
    </row>
    <row r="96" spans="1:12" ht="12" customHeight="1" x14ac:dyDescent="0.2">
      <c r="A96" s="114"/>
      <c r="B96" s="207">
        <f t="shared" si="6"/>
        <v>91</v>
      </c>
      <c r="C96" s="208" t="s">
        <v>7166</v>
      </c>
      <c r="D96" s="209" t="str">
        <f>+VLOOKUP(C96,[9]Resumen!$C$1:$J$65536,6,0)</f>
        <v>PA25/9250</v>
      </c>
      <c r="E96" s="207">
        <f>+VLOOKUP(C96,[9]Resumen!$C$1:$J$65536,5,0)</f>
        <v>1</v>
      </c>
      <c r="F96" s="210">
        <f>IF(MID(D96,1,2)="PC",VLOOKUP(D96,'[10]Costo Postes Concreto'!$B$1:$D$65536,2,0),VLOOKUP(C96,[9]Resumen!$C$1:$J$65536,7,0))</f>
        <v>7244</v>
      </c>
      <c r="G96" s="211">
        <f>IF(MID(D96,1,2)="PC",VLOOKUP(D96,'[10]Costo Postes Concreto'!$B$1:$D$65536,3,0),E96*F96*$D$3)</f>
        <v>28542.363998320034</v>
      </c>
      <c r="H96" s="211">
        <f t="shared" si="7"/>
        <v>285.42363998320036</v>
      </c>
      <c r="I96" s="212">
        <f t="shared" si="8"/>
        <v>28827.787638303234</v>
      </c>
      <c r="J96" s="212">
        <f t="shared" si="9"/>
        <v>285.42363998320036</v>
      </c>
      <c r="K96" s="212">
        <f t="shared" si="10"/>
        <v>28542.363998320034</v>
      </c>
      <c r="L96" s="212">
        <f t="shared" si="11"/>
        <v>7244</v>
      </c>
    </row>
    <row r="97" spans="1:12" ht="12" customHeight="1" x14ac:dyDescent="0.2">
      <c r="A97" s="114"/>
      <c r="B97" s="207">
        <f t="shared" si="6"/>
        <v>92</v>
      </c>
      <c r="C97" s="208" t="s">
        <v>7167</v>
      </c>
      <c r="D97" s="209" t="str">
        <f>+VLOOKUP(C97,[9]Resumen!$C$1:$J$65536,6,0)</f>
        <v>PA23/14750</v>
      </c>
      <c r="E97" s="207">
        <f>+VLOOKUP(C97,[9]Resumen!$C$1:$J$65536,5,0)</f>
        <v>1</v>
      </c>
      <c r="F97" s="210">
        <f>IF(MID(D97,1,2)="PC",VLOOKUP(D97,'[10]Costo Postes Concreto'!$B$1:$D$65536,2,0),VLOOKUP(C97,[9]Resumen!$C$1:$J$65536,7,0))</f>
        <v>9021</v>
      </c>
      <c r="G97" s="211">
        <f>IF(MID(D97,1,2)="PC",VLOOKUP(D97,'[10]Costo Postes Concreto'!$B$1:$D$65536,3,0),E97*F97*$D$3)</f>
        <v>35543.990285594293</v>
      </c>
      <c r="H97" s="211">
        <f t="shared" si="7"/>
        <v>355.43990285594293</v>
      </c>
      <c r="I97" s="212">
        <f t="shared" si="8"/>
        <v>35899.430188450235</v>
      </c>
      <c r="J97" s="212">
        <f t="shared" si="9"/>
        <v>355.43990285594293</v>
      </c>
      <c r="K97" s="212">
        <f t="shared" si="10"/>
        <v>35543.990285594293</v>
      </c>
      <c r="L97" s="212">
        <f t="shared" si="11"/>
        <v>9021</v>
      </c>
    </row>
    <row r="98" spans="1:12" ht="12" customHeight="1" x14ac:dyDescent="0.2">
      <c r="A98" s="114"/>
      <c r="B98" s="207">
        <f t="shared" si="6"/>
        <v>93</v>
      </c>
      <c r="C98" s="208" t="s">
        <v>7168</v>
      </c>
      <c r="D98" s="209" t="str">
        <f>+VLOOKUP(C98,[9]Resumen!$C$1:$J$65536,6,0)</f>
        <v>PA29/1350</v>
      </c>
      <c r="E98" s="207">
        <f>+VLOOKUP(C98,[9]Resumen!$C$1:$J$65536,5,0)</f>
        <v>1</v>
      </c>
      <c r="F98" s="210">
        <f>IF(MID(D98,1,2)="PC",VLOOKUP(D98,'[10]Costo Postes Concreto'!$B$1:$D$65536,2,0),VLOOKUP(C98,[9]Resumen!$C$1:$J$65536,7,0))</f>
        <v>2408</v>
      </c>
      <c r="G98" s="211">
        <f>IF(MID(D98,1,2)="PC",VLOOKUP(D98,'[10]Costo Postes Concreto'!$B$1:$D$65536,3,0),E98*F98*$D$3)</f>
        <v>9487.8537421251585</v>
      </c>
      <c r="H98" s="211">
        <f t="shared" si="7"/>
        <v>94.878537421251593</v>
      </c>
      <c r="I98" s="212">
        <f t="shared" si="8"/>
        <v>9582.7322795464097</v>
      </c>
      <c r="J98" s="212">
        <f t="shared" si="9"/>
        <v>94.878537421251593</v>
      </c>
      <c r="K98" s="212">
        <f t="shared" si="10"/>
        <v>9487.8537421251585</v>
      </c>
      <c r="L98" s="212">
        <f t="shared" si="11"/>
        <v>2408</v>
      </c>
    </row>
    <row r="99" spans="1:12" ht="12" customHeight="1" x14ac:dyDescent="0.2">
      <c r="A99" s="114"/>
      <c r="B99" s="207">
        <f t="shared" si="6"/>
        <v>94</v>
      </c>
      <c r="C99" s="208" t="s">
        <v>7169</v>
      </c>
      <c r="D99" s="209" t="str">
        <f>+VLOOKUP(C99,[9]Resumen!$C$1:$J$65536,6,0)</f>
        <v>PA26/6750</v>
      </c>
      <c r="E99" s="207">
        <f>+VLOOKUP(C99,[9]Resumen!$C$1:$J$65536,5,0)</f>
        <v>1</v>
      </c>
      <c r="F99" s="210">
        <f>IF(MID(D99,1,2)="PC",VLOOKUP(D99,'[10]Costo Postes Concreto'!$B$1:$D$65536,2,0),VLOOKUP(C99,[9]Resumen!$C$1:$J$65536,7,0))</f>
        <v>6140</v>
      </c>
      <c r="G99" s="211">
        <f>IF(MID(D99,1,2)="PC",VLOOKUP(D99,'[10]Costo Postes Concreto'!$B$1:$D$65536,3,0),E99*F99*$D$3)</f>
        <v>24192.45098698026</v>
      </c>
      <c r="H99" s="211">
        <f t="shared" si="7"/>
        <v>241.92450986980262</v>
      </c>
      <c r="I99" s="212">
        <f t="shared" si="8"/>
        <v>24434.375496850062</v>
      </c>
      <c r="J99" s="212">
        <f t="shared" si="9"/>
        <v>241.92450986980262</v>
      </c>
      <c r="K99" s="212">
        <f t="shared" si="10"/>
        <v>24192.45098698026</v>
      </c>
      <c r="L99" s="212">
        <f t="shared" si="11"/>
        <v>6140</v>
      </c>
    </row>
    <row r="100" spans="1:12" ht="12" customHeight="1" x14ac:dyDescent="0.2">
      <c r="A100" s="114"/>
      <c r="B100" s="207">
        <f t="shared" si="6"/>
        <v>95</v>
      </c>
      <c r="C100" s="208" t="s">
        <v>7170</v>
      </c>
      <c r="D100" s="209" t="str">
        <f>+VLOOKUP(C100,[9]Resumen!$C$1:$J$65536,6,0)</f>
        <v>PA26/6900</v>
      </c>
      <c r="E100" s="207">
        <f>+VLOOKUP(C100,[9]Resumen!$C$1:$J$65536,5,0)</f>
        <v>2</v>
      </c>
      <c r="F100" s="210">
        <f>IF(MID(D100,1,2)="PC",VLOOKUP(D100,'[10]Costo Postes Concreto'!$B$1:$D$65536,2,0),VLOOKUP(C100,[9]Resumen!$C$1:$J$65536,7,0))</f>
        <v>6229</v>
      </c>
      <c r="G100" s="211">
        <f>IF(MID(D100,1,2)="PC",VLOOKUP(D100,'[10]Costo Postes Concreto'!$B$1:$D$65536,3,0),E100*F100*$D$3)</f>
        <v>49086.246644267114</v>
      </c>
      <c r="H100" s="211">
        <f t="shared" si="7"/>
        <v>490.86246644267112</v>
      </c>
      <c r="I100" s="212">
        <f t="shared" si="8"/>
        <v>49577.109110709782</v>
      </c>
      <c r="J100" s="212">
        <f t="shared" si="9"/>
        <v>490.86246644267112</v>
      </c>
      <c r="K100" s="212">
        <f t="shared" si="10"/>
        <v>49086.246644267114</v>
      </c>
      <c r="L100" s="212">
        <f t="shared" si="11"/>
        <v>12458</v>
      </c>
    </row>
    <row r="101" spans="1:12" ht="12" customHeight="1" x14ac:dyDescent="0.2">
      <c r="A101" s="114"/>
      <c r="B101" s="207">
        <f t="shared" si="6"/>
        <v>96</v>
      </c>
      <c r="C101" s="208" t="s">
        <v>7171</v>
      </c>
      <c r="D101" s="209" t="str">
        <f>+VLOOKUP(C101,[9]Resumen!$C$1:$J$65536,6,0)</f>
        <v>PA26/11200</v>
      </c>
      <c r="E101" s="207">
        <f>+VLOOKUP(C101,[9]Resumen!$C$1:$J$65536,5,0)</f>
        <v>2</v>
      </c>
      <c r="F101" s="210">
        <f>IF(MID(D101,1,2)="PC",VLOOKUP(D101,'[10]Costo Postes Concreto'!$B$1:$D$65536,2,0),VLOOKUP(C101,[9]Resumen!$C$1:$J$65536,7,0))</f>
        <v>8534</v>
      </c>
      <c r="G101" s="211">
        <f>IF(MID(D101,1,2)="PC",VLOOKUP(D101,'[10]Costo Postes Concreto'!$B$1:$D$65536,3,0),E101*F101*$D$3)</f>
        <v>67250.285577488452</v>
      </c>
      <c r="H101" s="211">
        <f t="shared" si="7"/>
        <v>672.50285577488455</v>
      </c>
      <c r="I101" s="212">
        <f t="shared" si="8"/>
        <v>67922.78843326334</v>
      </c>
      <c r="J101" s="212">
        <f t="shared" si="9"/>
        <v>672.50285577488455</v>
      </c>
      <c r="K101" s="212">
        <f t="shared" si="10"/>
        <v>67250.285577488452</v>
      </c>
      <c r="L101" s="212">
        <f t="shared" si="11"/>
        <v>17068</v>
      </c>
    </row>
    <row r="102" spans="1:12" ht="12" customHeight="1" x14ac:dyDescent="0.2">
      <c r="A102" s="114"/>
      <c r="B102" s="207">
        <f t="shared" si="6"/>
        <v>97</v>
      </c>
      <c r="C102" s="208" t="s">
        <v>7172</v>
      </c>
      <c r="D102" s="209" t="str">
        <f>+VLOOKUP(C102,[9]Resumen!$C$1:$J$65536,6,0)</f>
        <v>PA29/1550</v>
      </c>
      <c r="E102" s="207">
        <f>+VLOOKUP(C102,[9]Resumen!$C$1:$J$65536,5,0)</f>
        <v>1</v>
      </c>
      <c r="F102" s="210">
        <f>IF(MID(D102,1,2)="PC",VLOOKUP(D102,'[10]Costo Postes Concreto'!$B$1:$D$65536,2,0),VLOOKUP(C102,[9]Resumen!$C$1:$J$65536,7,0))</f>
        <v>2634</v>
      </c>
      <c r="G102" s="211">
        <f>IF(MID(D102,1,2)="PC",VLOOKUP(D102,'[10]Costo Postes Concreto'!$B$1:$D$65536,3,0),E102*F102*$D$3)</f>
        <v>10378.325065098699</v>
      </c>
      <c r="H102" s="211">
        <f t="shared" si="7"/>
        <v>103.783250650987</v>
      </c>
      <c r="I102" s="212">
        <f t="shared" si="8"/>
        <v>10482.108315749687</v>
      </c>
      <c r="J102" s="212">
        <f t="shared" si="9"/>
        <v>103.783250650987</v>
      </c>
      <c r="K102" s="212">
        <f t="shared" si="10"/>
        <v>10378.325065098699</v>
      </c>
      <c r="L102" s="212">
        <f t="shared" si="11"/>
        <v>2634</v>
      </c>
    </row>
    <row r="103" spans="1:12" ht="12" customHeight="1" x14ac:dyDescent="0.2">
      <c r="A103" s="114"/>
      <c r="B103" s="207">
        <f t="shared" si="6"/>
        <v>98</v>
      </c>
      <c r="C103" s="208" t="s">
        <v>7173</v>
      </c>
      <c r="D103" s="209" t="str">
        <f>+VLOOKUP(C103,[9]Resumen!$C$1:$J$65536,6,0)</f>
        <v>PA26/8050</v>
      </c>
      <c r="E103" s="207">
        <f>+VLOOKUP(C103,[9]Resumen!$C$1:$J$65536,5,0)</f>
        <v>1</v>
      </c>
      <c r="F103" s="210">
        <f>IF(MID(D103,1,2)="PC",VLOOKUP(D103,'[10]Costo Postes Concreto'!$B$1:$D$65536,2,0),VLOOKUP(C103,[9]Resumen!$C$1:$J$65536,7,0))</f>
        <v>6885</v>
      </c>
      <c r="G103" s="211">
        <f>IF(MID(D103,1,2)="PC",VLOOKUP(D103,'[10]Costo Postes Concreto'!$B$1:$D$65536,3,0),E103*F103*$D$3)</f>
        <v>27127.854241915164</v>
      </c>
      <c r="H103" s="211">
        <f t="shared" si="7"/>
        <v>271.27854241915162</v>
      </c>
      <c r="I103" s="212">
        <f t="shared" si="8"/>
        <v>27399.132784334317</v>
      </c>
      <c r="J103" s="212">
        <f t="shared" si="9"/>
        <v>271.27854241915162</v>
      </c>
      <c r="K103" s="212">
        <f t="shared" si="10"/>
        <v>27127.854241915164</v>
      </c>
      <c r="L103" s="212">
        <f t="shared" si="11"/>
        <v>6885</v>
      </c>
    </row>
    <row r="104" spans="1:12" ht="12" customHeight="1" x14ac:dyDescent="0.2">
      <c r="A104" s="114"/>
      <c r="B104" s="207">
        <f t="shared" si="6"/>
        <v>99</v>
      </c>
      <c r="C104" s="208" t="s">
        <v>7174</v>
      </c>
      <c r="D104" s="209" t="str">
        <f>+VLOOKUP(C104,[9]Resumen!$C$1:$J$65536,6,0)</f>
        <v>PA26/8150</v>
      </c>
      <c r="E104" s="207">
        <f>+VLOOKUP(C104,[9]Resumen!$C$1:$J$65536,5,0)</f>
        <v>2</v>
      </c>
      <c r="F104" s="210">
        <f>IF(MID(D104,1,2)="PC",VLOOKUP(D104,'[10]Costo Postes Concreto'!$B$1:$D$65536,2,0),VLOOKUP(C104,[9]Resumen!$C$1:$J$65536,7,0))</f>
        <v>6941</v>
      </c>
      <c r="G104" s="211">
        <f>IF(MID(D104,1,2)="PC",VLOOKUP(D104,'[10]Costo Postes Concreto'!$B$1:$D$65536,3,0),E104*F104*$D$3)</f>
        <v>54697.004006719864</v>
      </c>
      <c r="H104" s="211">
        <f t="shared" si="7"/>
        <v>546.97004006719862</v>
      </c>
      <c r="I104" s="212">
        <f t="shared" si="8"/>
        <v>55243.974046787065</v>
      </c>
      <c r="J104" s="212">
        <f t="shared" si="9"/>
        <v>546.97004006719862</v>
      </c>
      <c r="K104" s="212">
        <f t="shared" si="10"/>
        <v>54697.004006719864</v>
      </c>
      <c r="L104" s="212">
        <f t="shared" si="11"/>
        <v>13882</v>
      </c>
    </row>
    <row r="105" spans="1:12" ht="12" customHeight="1" x14ac:dyDescent="0.2">
      <c r="A105" s="114"/>
      <c r="B105" s="207">
        <f t="shared" si="6"/>
        <v>100</v>
      </c>
      <c r="C105" s="208" t="s">
        <v>7175</v>
      </c>
      <c r="D105" s="209" t="str">
        <f>+VLOOKUP(C105,[9]Resumen!$C$1:$J$65536,6,0)</f>
        <v>PA26/13300</v>
      </c>
      <c r="E105" s="207">
        <f>+VLOOKUP(C105,[9]Resumen!$C$1:$J$65536,5,0)</f>
        <v>2</v>
      </c>
      <c r="F105" s="210">
        <f>IF(MID(D105,1,2)="PC",VLOOKUP(D105,'[10]Costo Postes Concreto'!$B$1:$D$65536,2,0),VLOOKUP(C105,[9]Resumen!$C$1:$J$65536,7,0))</f>
        <v>9542</v>
      </c>
      <c r="G105" s="211">
        <f>IF(MID(D105,1,2)="PC",VLOOKUP(D105,'[10]Costo Postes Concreto'!$B$1:$D$65536,3,0),E105*F105*$D$3)</f>
        <v>75193.604989500207</v>
      </c>
      <c r="H105" s="211">
        <f t="shared" si="7"/>
        <v>751.93604989500204</v>
      </c>
      <c r="I105" s="212">
        <f t="shared" si="8"/>
        <v>75945.541039395204</v>
      </c>
      <c r="J105" s="212">
        <f t="shared" si="9"/>
        <v>751.93604989500204</v>
      </c>
      <c r="K105" s="212">
        <f t="shared" si="10"/>
        <v>75193.604989500207</v>
      </c>
      <c r="L105" s="212">
        <f t="shared" si="11"/>
        <v>19084</v>
      </c>
    </row>
    <row r="106" spans="1:12" ht="12" customHeight="1" x14ac:dyDescent="0.2">
      <c r="A106" s="114"/>
      <c r="B106" s="207">
        <f t="shared" si="6"/>
        <v>101</v>
      </c>
      <c r="C106" s="208" t="s">
        <v>7176</v>
      </c>
      <c r="D106" s="209" t="str">
        <f>+VLOOKUP(C106,[9]Resumen!$C$1:$J$65536,6,0)</f>
        <v>PA29/1700</v>
      </c>
      <c r="E106" s="207">
        <f>+VLOOKUP(C106,[9]Resumen!$C$1:$J$65536,5,0)</f>
        <v>1</v>
      </c>
      <c r="F106" s="210">
        <f>IF(MID(D106,1,2)="PC",VLOOKUP(D106,'[10]Costo Postes Concreto'!$B$1:$D$65536,2,0),VLOOKUP(C106,[9]Resumen!$C$1:$J$65536,7,0))</f>
        <v>2797</v>
      </c>
      <c r="G106" s="211">
        <f>IF(MID(D106,1,2)="PC",VLOOKUP(D106,'[10]Costo Postes Concreto'!$B$1:$D$65536,3,0),E106*F106*$D$3)</f>
        <v>11020.567656446872</v>
      </c>
      <c r="H106" s="211">
        <f t="shared" si="7"/>
        <v>110.20567656446872</v>
      </c>
      <c r="I106" s="212">
        <f t="shared" si="8"/>
        <v>11130.773333011341</v>
      </c>
      <c r="J106" s="212">
        <f t="shared" si="9"/>
        <v>110.20567656446872</v>
      </c>
      <c r="K106" s="212">
        <f t="shared" si="10"/>
        <v>11020.567656446872</v>
      </c>
      <c r="L106" s="212">
        <f t="shared" si="11"/>
        <v>2797</v>
      </c>
    </row>
    <row r="107" spans="1:12" ht="12" customHeight="1" x14ac:dyDescent="0.2">
      <c r="A107" s="114"/>
      <c r="B107" s="207">
        <f t="shared" si="6"/>
        <v>102</v>
      </c>
      <c r="C107" s="208" t="s">
        <v>7177</v>
      </c>
      <c r="D107" s="209" t="str">
        <f>+VLOOKUP(C107,[9]Resumen!$C$1:$J$65536,6,0)</f>
        <v>PA26/9350</v>
      </c>
      <c r="E107" s="207">
        <f>+VLOOKUP(C107,[9]Resumen!$C$1:$J$65536,5,0)</f>
        <v>1</v>
      </c>
      <c r="F107" s="210">
        <f>IF(MID(D107,1,2)="PC",VLOOKUP(D107,'[10]Costo Postes Concreto'!$B$1:$D$65536,2,0),VLOOKUP(C107,[9]Resumen!$C$1:$J$65536,7,0))</f>
        <v>7589</v>
      </c>
      <c r="G107" s="211">
        <f>IF(MID(D107,1,2)="PC",VLOOKUP(D107,'[10]Costo Postes Concreto'!$B$1:$D$65536,3,0),E107*F107*$D$3)</f>
        <v>29901.711814363713</v>
      </c>
      <c r="H107" s="211">
        <f t="shared" si="7"/>
        <v>299.01711814363711</v>
      </c>
      <c r="I107" s="212">
        <f t="shared" si="8"/>
        <v>30200.728932507351</v>
      </c>
      <c r="J107" s="212">
        <f t="shared" si="9"/>
        <v>299.01711814363711</v>
      </c>
      <c r="K107" s="212">
        <f t="shared" si="10"/>
        <v>29901.711814363713</v>
      </c>
      <c r="L107" s="212">
        <f t="shared" si="11"/>
        <v>7589</v>
      </c>
    </row>
    <row r="108" spans="1:12" ht="12" customHeight="1" x14ac:dyDescent="0.2">
      <c r="A108" s="114"/>
      <c r="B108" s="207">
        <f t="shared" si="6"/>
        <v>103</v>
      </c>
      <c r="C108" s="208" t="s">
        <v>7178</v>
      </c>
      <c r="D108" s="209" t="str">
        <f>+VLOOKUP(C108,[9]Resumen!$C$1:$J$65536,6,0)</f>
        <v>PA26/9350</v>
      </c>
      <c r="E108" s="207">
        <f>+VLOOKUP(C108,[9]Resumen!$C$1:$J$65536,5,0)</f>
        <v>2</v>
      </c>
      <c r="F108" s="210">
        <f>IF(MID(D108,1,2)="PC",VLOOKUP(D108,'[10]Costo Postes Concreto'!$B$1:$D$65536,2,0),VLOOKUP(C108,[9]Resumen!$C$1:$J$65536,7,0))</f>
        <v>7589</v>
      </c>
      <c r="G108" s="211">
        <f>IF(MID(D108,1,2)="PC",VLOOKUP(D108,'[10]Costo Postes Concreto'!$B$1:$D$65536,3,0),E108*F108*$D$3)</f>
        <v>59803.423628727425</v>
      </c>
      <c r="H108" s="211">
        <f t="shared" si="7"/>
        <v>598.03423628727421</v>
      </c>
      <c r="I108" s="212">
        <f t="shared" si="8"/>
        <v>60401.457865014701</v>
      </c>
      <c r="J108" s="212">
        <f t="shared" si="9"/>
        <v>598.03423628727421</v>
      </c>
      <c r="K108" s="212">
        <f t="shared" si="10"/>
        <v>59803.423628727425</v>
      </c>
      <c r="L108" s="212">
        <f t="shared" si="11"/>
        <v>15178</v>
      </c>
    </row>
    <row r="109" spans="1:12" ht="12" customHeight="1" x14ac:dyDescent="0.2">
      <c r="A109" s="114"/>
      <c r="B109" s="207">
        <f t="shared" si="6"/>
        <v>104</v>
      </c>
      <c r="C109" s="208" t="s">
        <v>7179</v>
      </c>
      <c r="D109" s="209" t="str">
        <f>+VLOOKUP(C109,[9]Resumen!$C$1:$J$65536,6,0)</f>
        <v>PA26/15250</v>
      </c>
      <c r="E109" s="207">
        <f>+VLOOKUP(C109,[9]Resumen!$C$1:$J$65536,5,0)</f>
        <v>2</v>
      </c>
      <c r="F109" s="210">
        <f>IF(MID(D109,1,2)="PC",VLOOKUP(D109,'[10]Costo Postes Concreto'!$B$1:$D$65536,2,0),VLOOKUP(C109,[9]Resumen!$C$1:$J$65536,7,0))</f>
        <v>10430</v>
      </c>
      <c r="G109" s="211">
        <f>IF(MID(D109,1,2)="PC",VLOOKUP(D109,'[10]Costo Postes Concreto'!$B$1:$D$65536,3,0),E109*F109*$D$3)</f>
        <v>82191.291138177243</v>
      </c>
      <c r="H109" s="211">
        <f t="shared" si="7"/>
        <v>821.91291138177246</v>
      </c>
      <c r="I109" s="212">
        <f t="shared" si="8"/>
        <v>83013.204049559019</v>
      </c>
      <c r="J109" s="212">
        <f t="shared" si="9"/>
        <v>821.91291138177246</v>
      </c>
      <c r="K109" s="212">
        <f t="shared" si="10"/>
        <v>82191.291138177243</v>
      </c>
      <c r="L109" s="212">
        <f t="shared" si="11"/>
        <v>20860</v>
      </c>
    </row>
    <row r="110" spans="1:12" ht="12" customHeight="1" x14ac:dyDescent="0.2">
      <c r="A110" s="114"/>
      <c r="B110" s="207">
        <f t="shared" si="6"/>
        <v>105</v>
      </c>
      <c r="C110" s="208" t="s">
        <v>7180</v>
      </c>
      <c r="D110" s="209" t="str">
        <f>+VLOOKUP(C110,[9]Resumen!$C$1:$J$65536,6,0)</f>
        <v>PC21/500</v>
      </c>
      <c r="E110" s="207">
        <f>+VLOOKUP(C110,[9]Resumen!$C$1:$J$65536,5,0)</f>
        <v>1</v>
      </c>
      <c r="F110" s="210">
        <f>IF(MID(D110,1,2)="PC",VLOOKUP(D110,'[10]Costo Postes Concreto'!$B$1:$D$65536,2,0),VLOOKUP(C110,[9]Resumen!$C$1:$J$65536,7,0))</f>
        <v>4812.5</v>
      </c>
      <c r="G110" s="211">
        <f>IF(MID(D110,1,2)="PC",VLOOKUP(D110,'[10]Costo Postes Concreto'!$B$1:$D$65536,3,0),E110*F110*$D$3)</f>
        <v>2648.8468763567694</v>
      </c>
      <c r="H110" s="211">
        <f t="shared" si="7"/>
        <v>26.488468763567695</v>
      </c>
      <c r="I110" s="212">
        <f t="shared" si="8"/>
        <v>2675.335345120337</v>
      </c>
      <c r="J110" s="212">
        <f t="shared" si="9"/>
        <v>2675.335345120337</v>
      </c>
      <c r="K110" s="212">
        <f t="shared" si="10"/>
        <v>0</v>
      </c>
      <c r="L110" s="212">
        <f t="shared" si="11"/>
        <v>4812.5</v>
      </c>
    </row>
    <row r="111" spans="1:12" ht="12" customHeight="1" x14ac:dyDescent="0.2">
      <c r="A111" s="114"/>
      <c r="B111" s="207">
        <f t="shared" si="6"/>
        <v>106</v>
      </c>
      <c r="C111" s="208" t="s">
        <v>7181</v>
      </c>
      <c r="D111" s="209" t="str">
        <f>+VLOOKUP(C111,[9]Resumen!$C$1:$J$65536,6,0)</f>
        <v>PA21/1950</v>
      </c>
      <c r="E111" s="207">
        <f>+VLOOKUP(C111,[9]Resumen!$C$1:$J$65536,5,0)</f>
        <v>1</v>
      </c>
      <c r="F111" s="210">
        <f>IF(MID(D111,1,2)="PC",VLOOKUP(D111,'[10]Costo Postes Concreto'!$B$1:$D$65536,2,0),VLOOKUP(C111,[9]Resumen!$C$1:$J$65536,7,0))</f>
        <v>2209</v>
      </c>
      <c r="G111" s="211">
        <f>IF(MID(D111,1,2)="PC",VLOOKUP(D111,'[10]Costo Postes Concreto'!$B$1:$D$65536,3,0),E111*F111*$D$3)</f>
        <v>8703.7661612767752</v>
      </c>
      <c r="H111" s="211">
        <f t="shared" si="7"/>
        <v>87.037661612767749</v>
      </c>
      <c r="I111" s="212">
        <f t="shared" si="8"/>
        <v>8790.8038228895421</v>
      </c>
      <c r="J111" s="212">
        <f t="shared" si="9"/>
        <v>87.037661612767749</v>
      </c>
      <c r="K111" s="212">
        <f t="shared" si="10"/>
        <v>8703.7661612767752</v>
      </c>
      <c r="L111" s="212">
        <f t="shared" si="11"/>
        <v>2209</v>
      </c>
    </row>
    <row r="112" spans="1:12" ht="12" customHeight="1" x14ac:dyDescent="0.2">
      <c r="A112" s="114"/>
      <c r="B112" s="207">
        <f t="shared" si="6"/>
        <v>107</v>
      </c>
      <c r="C112" s="208" t="s">
        <v>7182</v>
      </c>
      <c r="D112" s="209" t="str">
        <f>+VLOOKUP(C112,[9]Resumen!$C$1:$J$65536,6,0)</f>
        <v>PA21/3250</v>
      </c>
      <c r="E112" s="207">
        <f>+VLOOKUP(C112,[9]Resumen!$C$1:$J$65536,5,0)</f>
        <v>1</v>
      </c>
      <c r="F112" s="210">
        <f>IF(MID(D112,1,2)="PC",VLOOKUP(D112,'[10]Costo Postes Concreto'!$B$1:$D$65536,2,0),VLOOKUP(C112,[9]Resumen!$C$1:$J$65536,7,0))</f>
        <v>3079</v>
      </c>
      <c r="G112" s="211">
        <f>IF(MID(D112,1,2)="PC",VLOOKUP(D112,'[10]Costo Postes Concreto'!$B$1:$D$65536,3,0),E112*F112*$D$3)</f>
        <v>12131.686740865183</v>
      </c>
      <c r="H112" s="211">
        <f t="shared" si="7"/>
        <v>121.31686740865183</v>
      </c>
      <c r="I112" s="212">
        <f t="shared" si="8"/>
        <v>12253.003608273835</v>
      </c>
      <c r="J112" s="212">
        <f t="shared" si="9"/>
        <v>121.31686740865183</v>
      </c>
      <c r="K112" s="212">
        <f t="shared" si="10"/>
        <v>12131.686740865183</v>
      </c>
      <c r="L112" s="212">
        <f t="shared" si="11"/>
        <v>3079</v>
      </c>
    </row>
    <row r="113" spans="1:13" ht="12" customHeight="1" x14ac:dyDescent="0.2">
      <c r="A113" s="114"/>
      <c r="B113" s="207">
        <f t="shared" si="6"/>
        <v>108</v>
      </c>
      <c r="C113" s="208" t="s">
        <v>7183</v>
      </c>
      <c r="D113" s="209" t="str">
        <f>+VLOOKUP(C113,[9]Resumen!$C$1:$J$65536,6,0)</f>
        <v>PA19/5250</v>
      </c>
      <c r="E113" s="207">
        <f>+VLOOKUP(C113,[9]Resumen!$C$1:$J$65536,5,0)</f>
        <v>1</v>
      </c>
      <c r="F113" s="210">
        <f>IF(MID(D113,1,2)="PC",VLOOKUP(D113,'[10]Costo Postes Concreto'!$B$1:$D$65536,2,0),VLOOKUP(C113,[9]Resumen!$C$1:$J$65536,7,0))</f>
        <v>3802</v>
      </c>
      <c r="G113" s="211">
        <f>IF(MID(D113,1,2)="PC",VLOOKUP(D113,'[10]Costo Postes Concreto'!$B$1:$D$65536,3,0),E113*F113*$D$3)</f>
        <v>14980.406946661067</v>
      </c>
      <c r="H113" s="211">
        <f t="shared" si="7"/>
        <v>149.80406946661068</v>
      </c>
      <c r="I113" s="212">
        <f t="shared" si="8"/>
        <v>15130.211016127678</v>
      </c>
      <c r="J113" s="212">
        <f t="shared" si="9"/>
        <v>149.80406946661068</v>
      </c>
      <c r="K113" s="212">
        <f t="shared" si="10"/>
        <v>14980.406946661067</v>
      </c>
      <c r="L113" s="212">
        <f t="shared" si="11"/>
        <v>3802</v>
      </c>
    </row>
    <row r="114" spans="1:13" ht="12" customHeight="1" x14ac:dyDescent="0.2">
      <c r="A114" s="114"/>
      <c r="B114" s="207">
        <f t="shared" si="6"/>
        <v>109</v>
      </c>
      <c r="C114" s="208" t="s">
        <v>7184</v>
      </c>
      <c r="D114" s="209" t="str">
        <f>+VLOOKUP(C114,[9]Resumen!$C$1:$J$65536,6,0)</f>
        <v>PC21/600</v>
      </c>
      <c r="E114" s="207">
        <f>+VLOOKUP(C114,[9]Resumen!$C$1:$J$65536,5,0)</f>
        <v>1</v>
      </c>
      <c r="F114" s="210">
        <f>IF(MID(D114,1,2)="PC",VLOOKUP(D114,'[10]Costo Postes Concreto'!$B$1:$D$65536,2,0),VLOOKUP(C114,[9]Resumen!$C$1:$J$65536,7,0))</f>
        <v>4774</v>
      </c>
      <c r="G114" s="211">
        <f>IF(MID(D114,1,2)="PC",VLOOKUP(D114,'[10]Costo Postes Concreto'!$B$1:$D$65536,3,0),E114*F114*$D$3)</f>
        <v>2610.007766071993</v>
      </c>
      <c r="H114" s="211">
        <f t="shared" si="7"/>
        <v>26.100077660719933</v>
      </c>
      <c r="I114" s="212">
        <f t="shared" si="8"/>
        <v>2636.1078437327128</v>
      </c>
      <c r="J114" s="212">
        <f t="shared" si="9"/>
        <v>2636.1078437327128</v>
      </c>
      <c r="K114" s="212">
        <f t="shared" si="10"/>
        <v>0</v>
      </c>
      <c r="L114" s="212">
        <f t="shared" si="11"/>
        <v>4774</v>
      </c>
    </row>
    <row r="115" spans="1:13" ht="12" customHeight="1" x14ac:dyDescent="0.2">
      <c r="A115" s="114"/>
      <c r="B115" s="207">
        <f t="shared" si="6"/>
        <v>110</v>
      </c>
      <c r="C115" s="208" t="s">
        <v>7185</v>
      </c>
      <c r="D115" s="209" t="str">
        <f>+VLOOKUP(C115,[9]Resumen!$C$1:$J$65536,6,0)</f>
        <v>PA21/2300</v>
      </c>
      <c r="E115" s="207">
        <f>+VLOOKUP(C115,[9]Resumen!$C$1:$J$65536,5,0)</f>
        <v>1</v>
      </c>
      <c r="F115" s="210">
        <f>IF(MID(D115,1,2)="PC",VLOOKUP(D115,'[10]Costo Postes Concreto'!$B$1:$D$65536,2,0),VLOOKUP(C115,[9]Resumen!$C$1:$J$65536,7,0))</f>
        <v>2460</v>
      </c>
      <c r="G115" s="211">
        <f>IF(MID(D115,1,2)="PC",VLOOKUP(D115,'[10]Costo Postes Concreto'!$B$1:$D$65536,3,0),E115*F115*$D$3)</f>
        <v>9692.7409491810176</v>
      </c>
      <c r="H115" s="211">
        <f t="shared" si="7"/>
        <v>96.927409491810181</v>
      </c>
      <c r="I115" s="212">
        <f t="shared" si="8"/>
        <v>9789.6683586728286</v>
      </c>
      <c r="J115" s="212">
        <f t="shared" si="9"/>
        <v>96.927409491810181</v>
      </c>
      <c r="K115" s="212">
        <f t="shared" si="10"/>
        <v>9692.7409491810176</v>
      </c>
      <c r="L115" s="212">
        <f t="shared" si="11"/>
        <v>2460</v>
      </c>
    </row>
    <row r="116" spans="1:13" ht="12" customHeight="1" x14ac:dyDescent="0.2">
      <c r="A116" s="114"/>
      <c r="B116" s="207">
        <f t="shared" si="6"/>
        <v>111</v>
      </c>
      <c r="C116" s="208" t="s">
        <v>7186</v>
      </c>
      <c r="D116" s="209" t="str">
        <f>+VLOOKUP(C116,[9]Resumen!$C$1:$J$65536,6,0)</f>
        <v>PA21/3900</v>
      </c>
      <c r="E116" s="207">
        <f>+VLOOKUP(C116,[9]Resumen!$C$1:$J$65536,5,0)</f>
        <v>1</v>
      </c>
      <c r="F116" s="210">
        <f>IF(MID(D116,1,2)="PC",VLOOKUP(D116,'[10]Costo Postes Concreto'!$B$1:$D$65536,2,0),VLOOKUP(C116,[9]Resumen!$C$1:$J$65536,7,0))</f>
        <v>3467</v>
      </c>
      <c r="G116" s="211">
        <f>IF(MID(D116,1,2)="PC",VLOOKUP(D116,'[10]Costo Postes Concreto'!$B$1:$D$65536,3,0),E116*F116*$D$3)</f>
        <v>13660.460516589668</v>
      </c>
      <c r="H116" s="211">
        <f t="shared" si="7"/>
        <v>136.60460516589669</v>
      </c>
      <c r="I116" s="212">
        <f t="shared" si="8"/>
        <v>13797.065121755564</v>
      </c>
      <c r="J116" s="212">
        <f t="shared" si="9"/>
        <v>136.60460516589669</v>
      </c>
      <c r="K116" s="212">
        <f t="shared" si="10"/>
        <v>13660.460516589668</v>
      </c>
      <c r="L116" s="212">
        <f t="shared" si="11"/>
        <v>3467</v>
      </c>
    </row>
    <row r="117" spans="1:13" ht="12" customHeight="1" x14ac:dyDescent="0.2">
      <c r="A117" s="114"/>
      <c r="B117" s="207">
        <f t="shared" si="6"/>
        <v>112</v>
      </c>
      <c r="C117" s="208" t="s">
        <v>7187</v>
      </c>
      <c r="D117" s="209" t="str">
        <f>+VLOOKUP(C117,[9]Resumen!$C$1:$J$65536,6,0)</f>
        <v>PA19/6350</v>
      </c>
      <c r="E117" s="207">
        <f>+VLOOKUP(C117,[9]Resumen!$C$1:$J$65536,5,0)</f>
        <v>1</v>
      </c>
      <c r="F117" s="210">
        <f>IF(MID(D117,1,2)="PC",VLOOKUP(D117,'[10]Costo Postes Concreto'!$B$1:$D$65536,2,0),VLOOKUP(C117,[9]Resumen!$C$1:$J$65536,7,0))</f>
        <v>4302</v>
      </c>
      <c r="G117" s="211">
        <f>IF(MID(D117,1,2)="PC",VLOOKUP(D117,'[10]Costo Postes Concreto'!$B$1:$D$65536,3,0),E117*F117*$D$3)</f>
        <v>16950.476245275095</v>
      </c>
      <c r="H117" s="211">
        <f t="shared" si="7"/>
        <v>169.50476245275095</v>
      </c>
      <c r="I117" s="212">
        <f t="shared" si="8"/>
        <v>17119.981007727845</v>
      </c>
      <c r="J117" s="212">
        <f t="shared" si="9"/>
        <v>169.50476245275095</v>
      </c>
      <c r="K117" s="212">
        <f t="shared" si="10"/>
        <v>16950.476245275095</v>
      </c>
      <c r="L117" s="212">
        <f t="shared" si="11"/>
        <v>4302</v>
      </c>
    </row>
    <row r="118" spans="1:13" ht="12" customHeight="1" x14ac:dyDescent="0.2">
      <c r="A118" s="114"/>
      <c r="B118" s="207">
        <f t="shared" si="6"/>
        <v>113</v>
      </c>
      <c r="C118" s="208" t="s">
        <v>7188</v>
      </c>
      <c r="D118" s="209" t="str">
        <f>+VLOOKUP(C118,[9]Resumen!$C$1:$J$65536,6,0)</f>
        <v>PC21/500</v>
      </c>
      <c r="E118" s="207">
        <f>+VLOOKUP(C118,[9]Resumen!$C$1:$J$65536,5,0)</f>
        <v>1</v>
      </c>
      <c r="F118" s="210">
        <f>IF(MID(D118,1,2)="PC",VLOOKUP(D118,'[10]Costo Postes Concreto'!$B$1:$D$65536,2,0),VLOOKUP(C118,[9]Resumen!$C$1:$J$65536,7,0))</f>
        <v>4812.5</v>
      </c>
      <c r="G118" s="211">
        <f>IF(MID(D118,1,2)="PC",VLOOKUP(D118,'[10]Costo Postes Concreto'!$B$1:$D$65536,3,0),E118*F118*$D$3)</f>
        <v>2648.8468763567694</v>
      </c>
      <c r="H118" s="211">
        <f t="shared" si="7"/>
        <v>26.488468763567695</v>
      </c>
      <c r="I118" s="212">
        <f t="shared" si="8"/>
        <v>2675.335345120337</v>
      </c>
      <c r="J118" s="212">
        <f t="shared" si="9"/>
        <v>2675.335345120337</v>
      </c>
      <c r="K118" s="212">
        <f t="shared" si="10"/>
        <v>0</v>
      </c>
      <c r="L118" s="212">
        <f t="shared" si="11"/>
        <v>4812.5</v>
      </c>
    </row>
    <row r="119" spans="1:13" ht="12" customHeight="1" x14ac:dyDescent="0.2">
      <c r="A119" s="114"/>
      <c r="B119" s="207">
        <f t="shared" si="6"/>
        <v>114</v>
      </c>
      <c r="C119" s="208" t="s">
        <v>7189</v>
      </c>
      <c r="D119" s="209" t="str">
        <f>+VLOOKUP(C119,[9]Resumen!$C$1:$J$65536,6,0)</f>
        <v>PA21/2950</v>
      </c>
      <c r="E119" s="207">
        <f>+VLOOKUP(C119,[9]Resumen!$C$1:$J$65536,5,0)</f>
        <v>1</v>
      </c>
      <c r="F119" s="210">
        <f>IF(MID(D119,1,2)="PC",VLOOKUP(D119,'[10]Costo Postes Concreto'!$B$1:$D$65536,2,0),VLOOKUP(C119,[9]Resumen!$C$1:$J$65536,7,0))</f>
        <v>2891</v>
      </c>
      <c r="G119" s="211">
        <f>IF(MID(D119,1,2)="PC",VLOOKUP(D119,'[10]Costo Postes Concreto'!$B$1:$D$65536,3,0),E119*F119*$D$3)</f>
        <v>11390.940684586309</v>
      </c>
      <c r="H119" s="211">
        <f t="shared" si="7"/>
        <v>113.90940684586309</v>
      </c>
      <c r="I119" s="212">
        <f t="shared" si="8"/>
        <v>11504.850091432172</v>
      </c>
      <c r="J119" s="212">
        <f t="shared" si="9"/>
        <v>113.90940684586309</v>
      </c>
      <c r="K119" s="212">
        <f t="shared" si="10"/>
        <v>11390.940684586309</v>
      </c>
      <c r="L119" s="212">
        <f t="shared" si="11"/>
        <v>2891</v>
      </c>
    </row>
    <row r="120" spans="1:13" ht="12" customHeight="1" x14ac:dyDescent="0.2">
      <c r="A120" s="114"/>
      <c r="B120" s="207">
        <f t="shared" si="6"/>
        <v>115</v>
      </c>
      <c r="C120" s="208" t="s">
        <v>7190</v>
      </c>
      <c r="D120" s="209" t="str">
        <f>+VLOOKUP(C120,[9]Resumen!$C$1:$J$65536,6,0)</f>
        <v>PA21/5050</v>
      </c>
      <c r="E120" s="207">
        <f>+VLOOKUP(C120,[9]Resumen!$C$1:$J$65536,5,0)</f>
        <v>1</v>
      </c>
      <c r="F120" s="210">
        <f>IF(MID(D120,1,2)="PC",VLOOKUP(D120,'[10]Costo Postes Concreto'!$B$1:$D$65536,2,0),VLOOKUP(C120,[9]Resumen!$C$1:$J$65536,7,0))</f>
        <v>4101</v>
      </c>
      <c r="G120" s="211">
        <f>IF(MID(D120,1,2)="PC",VLOOKUP(D120,'[10]Costo Postes Concreto'!$B$1:$D$65536,3,0),E120*F120*$D$3)</f>
        <v>16158.508387232256</v>
      </c>
      <c r="H120" s="211">
        <f t="shared" si="7"/>
        <v>161.58508387232257</v>
      </c>
      <c r="I120" s="212">
        <f t="shared" si="8"/>
        <v>16320.093471104577</v>
      </c>
      <c r="J120" s="212">
        <f t="shared" si="9"/>
        <v>161.58508387232257</v>
      </c>
      <c r="K120" s="212">
        <f t="shared" si="10"/>
        <v>16158.508387232256</v>
      </c>
      <c r="L120" s="212">
        <f t="shared" si="11"/>
        <v>4101</v>
      </c>
    </row>
    <row r="121" spans="1:13" ht="12" customHeight="1" x14ac:dyDescent="0.2">
      <c r="A121" s="114"/>
      <c r="B121" s="207">
        <f t="shared" si="6"/>
        <v>116</v>
      </c>
      <c r="C121" s="208" t="s">
        <v>7191</v>
      </c>
      <c r="D121" s="209" t="str">
        <f>+VLOOKUP(C121,[9]Resumen!$C$1:$J$65536,6,0)</f>
        <v>PA19/8300</v>
      </c>
      <c r="E121" s="207">
        <f>+VLOOKUP(C121,[9]Resumen!$C$1:$J$65536,5,0)</f>
        <v>1</v>
      </c>
      <c r="F121" s="210">
        <f>IF(MID(D121,1,2)="PC",VLOOKUP(D121,'[10]Costo Postes Concreto'!$B$1:$D$65536,2,0),VLOOKUP(C121,[9]Resumen!$C$1:$J$65536,7,0))</f>
        <v>5120</v>
      </c>
      <c r="G121" s="211">
        <f>IF(MID(D121,1,2)="PC",VLOOKUP(D121,'[10]Costo Postes Concreto'!$B$1:$D$65536,3,0),E121*F121*$D$3)</f>
        <v>20173.509617807646</v>
      </c>
      <c r="H121" s="211">
        <f t="shared" si="7"/>
        <v>201.73509617807645</v>
      </c>
      <c r="I121" s="212">
        <f t="shared" si="8"/>
        <v>20375.244713985721</v>
      </c>
      <c r="J121" s="212">
        <f t="shared" si="9"/>
        <v>201.73509617807645</v>
      </c>
      <c r="K121" s="212">
        <f t="shared" si="10"/>
        <v>20173.509617807646</v>
      </c>
      <c r="L121" s="212">
        <f t="shared" si="11"/>
        <v>5120</v>
      </c>
    </row>
    <row r="122" spans="1:13" ht="12" customHeight="1" x14ac:dyDescent="0.2">
      <c r="A122" s="114"/>
      <c r="B122" s="207">
        <f t="shared" si="6"/>
        <v>117</v>
      </c>
      <c r="C122" s="213" t="s">
        <v>7192</v>
      </c>
      <c r="D122" s="214" t="str">
        <f>+VLOOKUP(C122,[9]Resumen!$C$1:$J$65536,6,0)</f>
        <v>PA21/800</v>
      </c>
      <c r="E122" s="207">
        <f>+VLOOKUP(C122,[9]Resumen!$C$1:$J$65536,5,0)</f>
        <v>1</v>
      </c>
      <c r="F122" s="223">
        <f>IF(MID(D122,1,2)="PC",VLOOKUP(D122,'[10]Costo Postes Concreto'!$B$1:$D$65536,2,0),VLOOKUP(C122,[9]Resumen!$C$1:$J$65536,7,0))</f>
        <v>1238</v>
      </c>
      <c r="G122" s="211">
        <f>IF(MID(D122,1,2)="PC",VLOOKUP(D122,'[10]Costo Postes Concreto'!$B$1:$D$65536,3,0),E122*F122*$D$3)</f>
        <v>4877.8915833683332</v>
      </c>
      <c r="H122" s="211">
        <f t="shared" si="7"/>
        <v>48.778915833683335</v>
      </c>
      <c r="I122" s="216">
        <f t="shared" si="8"/>
        <v>4926.6704992020168</v>
      </c>
      <c r="J122" s="212">
        <f t="shared" si="9"/>
        <v>48.778915833683335</v>
      </c>
      <c r="K122" s="212">
        <f t="shared" si="10"/>
        <v>4877.8915833683332</v>
      </c>
      <c r="L122" s="212">
        <f t="shared" si="11"/>
        <v>1238</v>
      </c>
      <c r="M122" s="215"/>
    </row>
    <row r="123" spans="1:13" ht="12" customHeight="1" x14ac:dyDescent="0.2">
      <c r="A123" s="114"/>
      <c r="B123" s="207"/>
      <c r="C123" s="301" t="s">
        <v>8252</v>
      </c>
      <c r="D123" s="282" t="str">
        <f>'Peso poste'!K19</f>
        <v>PA21/500</v>
      </c>
      <c r="E123" s="283">
        <f>'Peso poste'!I19</f>
        <v>1</v>
      </c>
      <c r="F123" s="279">
        <f>'Peso poste'!L19</f>
        <v>912.13504536738401</v>
      </c>
      <c r="G123" s="284">
        <f>IF(MID(D123,1,2)="PC",VLOOKUP(D123,'[10]Costo Postes Concreto'!$B$1:$D$65536,3,0),E123*F123*$D$3)</f>
        <v>3593.9384981363933</v>
      </c>
      <c r="H123" s="284">
        <f t="shared" si="7"/>
        <v>35.939384981363936</v>
      </c>
      <c r="I123" s="280">
        <f t="shared" si="8"/>
        <v>3629.8778831177574</v>
      </c>
      <c r="J123" s="285">
        <f t="shared" si="9"/>
        <v>35.939384981363936</v>
      </c>
      <c r="K123" s="285">
        <f t="shared" si="10"/>
        <v>3593.9384981363933</v>
      </c>
      <c r="L123" s="285">
        <f t="shared" si="11"/>
        <v>912.13504536738401</v>
      </c>
      <c r="M123" s="215"/>
    </row>
    <row r="124" spans="1:13" ht="12" customHeight="1" x14ac:dyDescent="0.2">
      <c r="A124" s="114"/>
      <c r="B124" s="207">
        <f>+B122+1</f>
        <v>118</v>
      </c>
      <c r="C124" s="208" t="s">
        <v>7193</v>
      </c>
      <c r="D124" s="209" t="str">
        <f>+VLOOKUP(C124,[9]Resumen!$C$1:$J$65536,6,0)</f>
        <v>PA21/3550</v>
      </c>
      <c r="E124" s="207">
        <f>+VLOOKUP(C124,[9]Resumen!$C$1:$J$65536,5,0)</f>
        <v>1</v>
      </c>
      <c r="F124" s="210">
        <f>IF(MID(D124,1,2)="PC",VLOOKUP(D124,'[10]Costo Postes Concreto'!$B$1:$D$65536,2,0),VLOOKUP(C124,[9]Resumen!$C$1:$J$65536,7,0))</f>
        <v>3261</v>
      </c>
      <c r="G124" s="211">
        <f>IF(MID(D124,1,2)="PC",VLOOKUP(D124,'[10]Costo Postes Concreto'!$B$1:$D$65536,3,0),E124*F124*$D$3)</f>
        <v>12848.791965560689</v>
      </c>
      <c r="H124" s="211">
        <f t="shared" si="7"/>
        <v>128.4879196556069</v>
      </c>
      <c r="I124" s="212">
        <f t="shared" si="8"/>
        <v>12977.279885216296</v>
      </c>
      <c r="J124" s="212">
        <f t="shared" si="9"/>
        <v>128.4879196556069</v>
      </c>
      <c r="K124" s="212">
        <f t="shared" si="10"/>
        <v>12848.791965560689</v>
      </c>
      <c r="L124" s="212">
        <f t="shared" si="11"/>
        <v>3261</v>
      </c>
    </row>
    <row r="125" spans="1:13" ht="12" customHeight="1" x14ac:dyDescent="0.2">
      <c r="A125" s="114"/>
      <c r="B125" s="207">
        <f t="shared" si="6"/>
        <v>119</v>
      </c>
      <c r="C125" s="208" t="s">
        <v>7194</v>
      </c>
      <c r="D125" s="209" t="str">
        <f>+VLOOKUP(C125,[9]Resumen!$C$1:$J$65536,6,0)</f>
        <v>PA21/3250</v>
      </c>
      <c r="E125" s="207">
        <f>+VLOOKUP(C125,[9]Resumen!$C$1:$J$65536,5,0)</f>
        <v>2</v>
      </c>
      <c r="F125" s="210">
        <f>IF(MID(D125,1,2)="PC",VLOOKUP(D125,'[10]Costo Postes Concreto'!$B$1:$D$65536,2,0),VLOOKUP(C125,[9]Resumen!$C$1:$J$65536,7,0))</f>
        <v>3079</v>
      </c>
      <c r="G125" s="211">
        <f>IF(MID(D125,1,2)="PC",VLOOKUP(D125,'[10]Costo Postes Concreto'!$B$1:$D$65536,3,0),E125*F125*$D$3)</f>
        <v>24263.373481730367</v>
      </c>
      <c r="H125" s="211">
        <f t="shared" si="7"/>
        <v>242.63373481730366</v>
      </c>
      <c r="I125" s="212">
        <f t="shared" si="8"/>
        <v>24506.00721654767</v>
      </c>
      <c r="J125" s="212">
        <f t="shared" si="9"/>
        <v>242.63373481730366</v>
      </c>
      <c r="K125" s="212">
        <f t="shared" si="10"/>
        <v>24263.373481730367</v>
      </c>
      <c r="L125" s="212">
        <f t="shared" si="11"/>
        <v>6158</v>
      </c>
    </row>
    <row r="126" spans="1:13" ht="12" customHeight="1" x14ac:dyDescent="0.2">
      <c r="A126" s="114"/>
      <c r="B126" s="207">
        <f t="shared" si="6"/>
        <v>120</v>
      </c>
      <c r="C126" s="208" t="s">
        <v>7195</v>
      </c>
      <c r="D126" s="209" t="str">
        <f>+VLOOKUP(C126,[9]Resumen!$C$1:$J$65536,6,0)</f>
        <v>PA19/5250</v>
      </c>
      <c r="E126" s="207">
        <f>+VLOOKUP(C126,[9]Resumen!$C$1:$J$65536,5,0)</f>
        <v>2</v>
      </c>
      <c r="F126" s="210">
        <f>IF(MID(D126,1,2)="PC",VLOOKUP(D126,'[10]Costo Postes Concreto'!$B$1:$D$65536,2,0),VLOOKUP(C126,[9]Resumen!$C$1:$J$65536,7,0))</f>
        <v>3802</v>
      </c>
      <c r="G126" s="211">
        <f>IF(MID(D126,1,2)="PC",VLOOKUP(D126,'[10]Costo Postes Concreto'!$B$1:$D$65536,3,0),E126*F126*$D$3)</f>
        <v>29960.813893322134</v>
      </c>
      <c r="H126" s="211">
        <f t="shared" si="7"/>
        <v>299.60813893322137</v>
      </c>
      <c r="I126" s="212">
        <f t="shared" si="8"/>
        <v>30260.422032255356</v>
      </c>
      <c r="J126" s="212">
        <f t="shared" si="9"/>
        <v>299.60813893322137</v>
      </c>
      <c r="K126" s="212">
        <f t="shared" si="10"/>
        <v>29960.813893322134</v>
      </c>
      <c r="L126" s="212">
        <f t="shared" si="11"/>
        <v>7604</v>
      </c>
    </row>
    <row r="127" spans="1:13" ht="12" customHeight="1" x14ac:dyDescent="0.2">
      <c r="A127" s="114"/>
      <c r="B127" s="207">
        <f t="shared" si="6"/>
        <v>121</v>
      </c>
      <c r="C127" s="213" t="s">
        <v>7196</v>
      </c>
      <c r="D127" s="214" t="str">
        <f>+VLOOKUP(C127,[9]Resumen!$C$1:$J$65536,6,0)</f>
        <v>PA21/900</v>
      </c>
      <c r="E127" s="207">
        <f>+VLOOKUP(C127,[9]Resumen!$C$1:$J$65536,5,0)</f>
        <v>1</v>
      </c>
      <c r="F127" s="223">
        <f>IF(MID(D127,1,2)="PC",VLOOKUP(D127,'[10]Costo Postes Concreto'!$B$1:$D$65536,2,0),VLOOKUP(C127,[9]Resumen!$C$1:$J$65536,7,0))</f>
        <v>1337</v>
      </c>
      <c r="G127" s="211">
        <f>IF(MID(D127,1,2)="PC",VLOOKUP(D127,'[10]Costo Postes Concreto'!$B$1:$D$65536,3,0),E127*F127*$D$3)</f>
        <v>5267.9653044939105</v>
      </c>
      <c r="H127" s="211">
        <f t="shared" si="7"/>
        <v>52.679653044939108</v>
      </c>
      <c r="I127" s="216">
        <f t="shared" si="8"/>
        <v>5320.6449575388497</v>
      </c>
      <c r="J127" s="212">
        <f t="shared" si="9"/>
        <v>52.679653044939108</v>
      </c>
      <c r="K127" s="212">
        <f t="shared" si="10"/>
        <v>5267.9653044939105</v>
      </c>
      <c r="L127" s="212">
        <f t="shared" si="11"/>
        <v>1337</v>
      </c>
    </row>
    <row r="128" spans="1:13" ht="12" customHeight="1" x14ac:dyDescent="0.2">
      <c r="A128" s="114"/>
      <c r="B128" s="207">
        <f t="shared" si="6"/>
        <v>122</v>
      </c>
      <c r="C128" s="208" t="s">
        <v>7197</v>
      </c>
      <c r="D128" s="209" t="str">
        <f>+VLOOKUP(C128,[9]Resumen!$C$1:$J$65536,6,0)</f>
        <v>PA21/4250</v>
      </c>
      <c r="E128" s="207">
        <f>+VLOOKUP(C128,[9]Resumen!$C$1:$J$65536,5,0)</f>
        <v>1</v>
      </c>
      <c r="F128" s="210">
        <f>IF(MID(D128,1,2)="PC",VLOOKUP(D128,'[10]Costo Postes Concreto'!$B$1:$D$65536,2,0),VLOOKUP(C128,[9]Resumen!$C$1:$J$65536,7,0))</f>
        <v>3666</v>
      </c>
      <c r="G128" s="211">
        <f>IF(MID(D128,1,2)="PC",VLOOKUP(D128,'[10]Costo Postes Concreto'!$B$1:$D$65536,3,0),E128*F128*$D$3)</f>
        <v>14444.548097438052</v>
      </c>
      <c r="H128" s="211">
        <f t="shared" si="7"/>
        <v>144.44548097438053</v>
      </c>
      <c r="I128" s="212">
        <f t="shared" si="8"/>
        <v>14588.993578412432</v>
      </c>
      <c r="J128" s="212">
        <f t="shared" si="9"/>
        <v>144.44548097438053</v>
      </c>
      <c r="K128" s="212">
        <f t="shared" si="10"/>
        <v>14444.548097438052</v>
      </c>
      <c r="L128" s="212">
        <f t="shared" si="11"/>
        <v>3666</v>
      </c>
    </row>
    <row r="129" spans="1:13" ht="12" customHeight="1" x14ac:dyDescent="0.2">
      <c r="A129" s="114"/>
      <c r="B129" s="207">
        <f t="shared" si="6"/>
        <v>123</v>
      </c>
      <c r="C129" s="208" t="s">
        <v>7198</v>
      </c>
      <c r="D129" s="209" t="str">
        <f>+VLOOKUP(C129,[9]Resumen!$C$1:$J$65536,6,0)</f>
        <v>PA21/3900</v>
      </c>
      <c r="E129" s="207">
        <f>+VLOOKUP(C129,[9]Resumen!$C$1:$J$65536,5,0)</f>
        <v>2</v>
      </c>
      <c r="F129" s="210">
        <f>IF(MID(D129,1,2)="PC",VLOOKUP(D129,'[10]Costo Postes Concreto'!$B$1:$D$65536,2,0),VLOOKUP(C129,[9]Resumen!$C$1:$J$65536,7,0))</f>
        <v>3467</v>
      </c>
      <c r="G129" s="211">
        <f>IF(MID(D129,1,2)="PC",VLOOKUP(D129,'[10]Costo Postes Concreto'!$B$1:$D$65536,3,0),E129*F129*$D$3)</f>
        <v>27320.921033179337</v>
      </c>
      <c r="H129" s="211">
        <f t="shared" si="7"/>
        <v>273.20921033179337</v>
      </c>
      <c r="I129" s="212">
        <f t="shared" si="8"/>
        <v>27594.130243511128</v>
      </c>
      <c r="J129" s="212">
        <f t="shared" si="9"/>
        <v>273.20921033179337</v>
      </c>
      <c r="K129" s="212">
        <f t="shared" si="10"/>
        <v>27320.921033179337</v>
      </c>
      <c r="L129" s="212">
        <f t="shared" si="11"/>
        <v>6934</v>
      </c>
    </row>
    <row r="130" spans="1:13" ht="12" customHeight="1" x14ac:dyDescent="0.2">
      <c r="A130" s="114"/>
      <c r="B130" s="207">
        <f t="shared" si="6"/>
        <v>124</v>
      </c>
      <c r="C130" s="208" t="s">
        <v>7199</v>
      </c>
      <c r="D130" s="209" t="str">
        <f>+VLOOKUP(C130,[9]Resumen!$C$1:$J$65536,6,0)</f>
        <v>PA19/6350</v>
      </c>
      <c r="E130" s="207">
        <f>+VLOOKUP(C130,[9]Resumen!$C$1:$J$65536,5,0)</f>
        <v>2</v>
      </c>
      <c r="F130" s="210">
        <f>IF(MID(D130,1,2)="PC",VLOOKUP(D130,'[10]Costo Postes Concreto'!$B$1:$D$65536,2,0),VLOOKUP(C130,[9]Resumen!$C$1:$J$65536,7,0))</f>
        <v>4302</v>
      </c>
      <c r="G130" s="211">
        <f>IF(MID(D130,1,2)="PC",VLOOKUP(D130,'[10]Costo Postes Concreto'!$B$1:$D$65536,3,0),E130*F130*$D$3)</f>
        <v>33900.952490550189</v>
      </c>
      <c r="H130" s="211">
        <f t="shared" si="7"/>
        <v>339.00952490550191</v>
      </c>
      <c r="I130" s="212">
        <f t="shared" si="8"/>
        <v>34239.962015455691</v>
      </c>
      <c r="J130" s="212">
        <f t="shared" si="9"/>
        <v>339.00952490550191</v>
      </c>
      <c r="K130" s="212">
        <f t="shared" si="10"/>
        <v>33900.952490550189</v>
      </c>
      <c r="L130" s="212">
        <f t="shared" si="11"/>
        <v>8604</v>
      </c>
    </row>
    <row r="131" spans="1:13" ht="12" customHeight="1" x14ac:dyDescent="0.2">
      <c r="A131" s="114"/>
      <c r="B131" s="207">
        <f t="shared" si="6"/>
        <v>125</v>
      </c>
      <c r="C131" s="213" t="s">
        <v>7200</v>
      </c>
      <c r="D131" s="214" t="str">
        <f>+VLOOKUP(C131,[9]Resumen!$C$1:$J$65536,6,0)</f>
        <v>PA21/1100</v>
      </c>
      <c r="E131" s="207">
        <f>+VLOOKUP(C131,[9]Resumen!$C$1:$J$65536,5,0)</f>
        <v>1</v>
      </c>
      <c r="F131" s="223">
        <f>IF(MID(D131,1,2)="PC",VLOOKUP(D131,'[10]Costo Postes Concreto'!$B$1:$D$65536,2,0),VLOOKUP(C131,[9]Resumen!$C$1:$J$65536,7,0))</f>
        <v>1523</v>
      </c>
      <c r="G131" s="211">
        <f>IF(MID(D131,1,2)="PC",VLOOKUP(D131,'[10]Costo Postes Concreto'!$B$1:$D$65536,3,0),E131*F131*$D$3)</f>
        <v>6000.8310835783286</v>
      </c>
      <c r="H131" s="211">
        <f t="shared" si="7"/>
        <v>60.008310835783284</v>
      </c>
      <c r="I131" s="216">
        <f t="shared" si="8"/>
        <v>6060.8393944141117</v>
      </c>
      <c r="J131" s="212">
        <f t="shared" si="9"/>
        <v>60.008310835783284</v>
      </c>
      <c r="K131" s="212">
        <f t="shared" si="10"/>
        <v>6000.8310835783286</v>
      </c>
      <c r="L131" s="212">
        <f t="shared" si="11"/>
        <v>1523</v>
      </c>
      <c r="M131" s="215"/>
    </row>
    <row r="132" spans="1:13" ht="12" customHeight="1" x14ac:dyDescent="0.2">
      <c r="A132" s="114"/>
      <c r="B132" s="207">
        <f t="shared" si="6"/>
        <v>126</v>
      </c>
      <c r="C132" s="208" t="s">
        <v>7201</v>
      </c>
      <c r="D132" s="209" t="str">
        <f>+VLOOKUP(C132,[9]Resumen!$C$1:$J$65536,6,0)</f>
        <v>PA21/5450</v>
      </c>
      <c r="E132" s="207">
        <f>+VLOOKUP(C132,[9]Resumen!$C$1:$J$65536,5,0)</f>
        <v>1</v>
      </c>
      <c r="F132" s="210">
        <f>IF(MID(D132,1,2)="PC",VLOOKUP(D132,'[10]Costo Postes Concreto'!$B$1:$D$65536,2,0),VLOOKUP(C132,[9]Resumen!$C$1:$J$65536,7,0))</f>
        <v>4309</v>
      </c>
      <c r="G132" s="211">
        <f>IF(MID(D132,1,2)="PC",VLOOKUP(D132,'[10]Costo Postes Concreto'!$B$1:$D$65536,3,0),E132*F132*$D$3)</f>
        <v>16978.05721545569</v>
      </c>
      <c r="H132" s="211">
        <f t="shared" si="7"/>
        <v>169.78057215455689</v>
      </c>
      <c r="I132" s="212">
        <f t="shared" si="8"/>
        <v>17147.837787610246</v>
      </c>
      <c r="J132" s="212">
        <f t="shared" si="9"/>
        <v>169.78057215455689</v>
      </c>
      <c r="K132" s="212">
        <f t="shared" si="10"/>
        <v>16978.05721545569</v>
      </c>
      <c r="L132" s="212">
        <f t="shared" si="11"/>
        <v>4309</v>
      </c>
    </row>
    <row r="133" spans="1:13" ht="12" customHeight="1" x14ac:dyDescent="0.2">
      <c r="A133" s="114"/>
      <c r="B133" s="207">
        <f t="shared" si="6"/>
        <v>127</v>
      </c>
      <c r="C133" s="208" t="s">
        <v>7202</v>
      </c>
      <c r="D133" s="209" t="str">
        <f>+VLOOKUP(C133,[9]Resumen!$C$1:$J$65536,6,0)</f>
        <v>PA21/5050</v>
      </c>
      <c r="E133" s="207">
        <f>+VLOOKUP(C133,[9]Resumen!$C$1:$J$65536,5,0)</f>
        <v>2</v>
      </c>
      <c r="F133" s="210">
        <f>IF(MID(D133,1,2)="PC",VLOOKUP(D133,'[10]Costo Postes Concreto'!$B$1:$D$65536,2,0),VLOOKUP(C133,[9]Resumen!$C$1:$J$65536,7,0))</f>
        <v>4101</v>
      </c>
      <c r="G133" s="211">
        <f>IF(MID(D133,1,2)="PC",VLOOKUP(D133,'[10]Costo Postes Concreto'!$B$1:$D$65536,3,0),E133*F133*$D$3)</f>
        <v>32317.016774464511</v>
      </c>
      <c r="H133" s="211">
        <f t="shared" si="7"/>
        <v>323.17016774464514</v>
      </c>
      <c r="I133" s="212">
        <f t="shared" si="8"/>
        <v>32640.186942209155</v>
      </c>
      <c r="J133" s="212">
        <f t="shared" si="9"/>
        <v>323.17016774464514</v>
      </c>
      <c r="K133" s="212">
        <f t="shared" si="10"/>
        <v>32317.016774464511</v>
      </c>
      <c r="L133" s="212">
        <f t="shared" si="11"/>
        <v>8202</v>
      </c>
    </row>
    <row r="134" spans="1:13" ht="12" customHeight="1" x14ac:dyDescent="0.2">
      <c r="A134" s="114"/>
      <c r="B134" s="207">
        <f t="shared" si="6"/>
        <v>128</v>
      </c>
      <c r="C134" s="208" t="s">
        <v>7203</v>
      </c>
      <c r="D134" s="209" t="str">
        <f>+VLOOKUP(C134,[9]Resumen!$C$1:$J$65536,6,0)</f>
        <v>PA19/8300</v>
      </c>
      <c r="E134" s="207">
        <f>+VLOOKUP(C134,[9]Resumen!$C$1:$J$65536,5,0)</f>
        <v>2</v>
      </c>
      <c r="F134" s="210">
        <f>IF(MID(D134,1,2)="PC",VLOOKUP(D134,'[10]Costo Postes Concreto'!$B$1:$D$65536,2,0),VLOOKUP(C134,[9]Resumen!$C$1:$J$65536,7,0))</f>
        <v>5120</v>
      </c>
      <c r="G134" s="211">
        <f>IF(MID(D134,1,2)="PC",VLOOKUP(D134,'[10]Costo Postes Concreto'!$B$1:$D$65536,3,0),E134*F134*$D$3)</f>
        <v>40347.019235615291</v>
      </c>
      <c r="H134" s="211">
        <f t="shared" si="7"/>
        <v>403.47019235615289</v>
      </c>
      <c r="I134" s="212">
        <f t="shared" si="8"/>
        <v>40750.489427971443</v>
      </c>
      <c r="J134" s="212">
        <f t="shared" si="9"/>
        <v>403.47019235615289</v>
      </c>
      <c r="K134" s="212">
        <f t="shared" si="10"/>
        <v>40347.019235615291</v>
      </c>
      <c r="L134" s="212">
        <f t="shared" si="11"/>
        <v>10240</v>
      </c>
    </row>
    <row r="135" spans="1:13" ht="12" customHeight="1" x14ac:dyDescent="0.2">
      <c r="A135" s="114"/>
      <c r="B135" s="207">
        <f t="shared" si="6"/>
        <v>129</v>
      </c>
      <c r="C135" s="208" t="s">
        <v>7204</v>
      </c>
      <c r="D135" s="209" t="str">
        <f>+VLOOKUP(C135,[9]Resumen!$C$1:$J$65536,6,0)</f>
        <v>PC25/700</v>
      </c>
      <c r="E135" s="207">
        <f>+VLOOKUP(C135,[9]Resumen!$C$1:$J$65536,5,0)</f>
        <v>1</v>
      </c>
      <c r="F135" s="210">
        <f>IF(MID(D135,1,2)="PC",VLOOKUP(D135,'[10]Costo Postes Concreto'!$B$1:$D$65536,2,0),VLOOKUP(C135,[9]Resumen!$C$1:$J$65536,7,0))</f>
        <v>5975</v>
      </c>
      <c r="G135" s="211">
        <f>IF(MID(D135,1,2)="PC",VLOOKUP(D135,'[10]Costo Postes Concreto'!$B$1:$D$65536,3,0),E135*F135*$D$3)</f>
        <v>3821.5862453451577</v>
      </c>
      <c r="H135" s="211">
        <f t="shared" si="7"/>
        <v>38.215862453451578</v>
      </c>
      <c r="I135" s="212">
        <f t="shared" si="8"/>
        <v>3859.8021077986095</v>
      </c>
      <c r="J135" s="212">
        <f t="shared" si="9"/>
        <v>3859.8021077986095</v>
      </c>
      <c r="K135" s="212">
        <f t="shared" si="10"/>
        <v>0</v>
      </c>
      <c r="L135" s="212">
        <f t="shared" si="11"/>
        <v>5975</v>
      </c>
    </row>
    <row r="136" spans="1:13" ht="12" customHeight="1" x14ac:dyDescent="0.2">
      <c r="A136" s="114"/>
      <c r="B136" s="207">
        <f t="shared" ref="B136:B199" si="12">+B135+1</f>
        <v>130</v>
      </c>
      <c r="C136" s="208" t="s">
        <v>7205</v>
      </c>
      <c r="D136" s="209" t="str">
        <f>+VLOOKUP(C136,[9]Resumen!$C$1:$J$65536,6,0)</f>
        <v>PA25/2350</v>
      </c>
      <c r="E136" s="207">
        <f>+VLOOKUP(C136,[9]Resumen!$C$1:$J$65536,5,0)</f>
        <v>1</v>
      </c>
      <c r="F136" s="210">
        <f>IF(MID(D136,1,2)="PC",VLOOKUP(D136,'[10]Costo Postes Concreto'!$B$1:$D$65536,2,0),VLOOKUP(C136,[9]Resumen!$C$1:$J$65536,7,0))</f>
        <v>2973</v>
      </c>
      <c r="G136" s="211">
        <f>IF(MID(D136,1,2)="PC",VLOOKUP(D136,'[10]Costo Postes Concreto'!$B$1:$D$65536,3,0),E136*F136*$D$3)</f>
        <v>11714.032049559009</v>
      </c>
      <c r="H136" s="211">
        <f t="shared" si="7"/>
        <v>117.1403204955901</v>
      </c>
      <c r="I136" s="212">
        <f t="shared" si="8"/>
        <v>11831.172370054599</v>
      </c>
      <c r="J136" s="212">
        <f t="shared" si="9"/>
        <v>117.1403204955901</v>
      </c>
      <c r="K136" s="212">
        <f t="shared" si="10"/>
        <v>11714.032049559009</v>
      </c>
      <c r="L136" s="212">
        <f t="shared" si="11"/>
        <v>2973</v>
      </c>
    </row>
    <row r="137" spans="1:13" ht="12" customHeight="1" x14ac:dyDescent="0.2">
      <c r="A137" s="114"/>
      <c r="B137" s="207">
        <f t="shared" si="12"/>
        <v>131</v>
      </c>
      <c r="C137" s="208" t="s">
        <v>7206</v>
      </c>
      <c r="D137" s="209" t="str">
        <f>+VLOOKUP(C137,[9]Resumen!$C$1:$J$65536,6,0)</f>
        <v>PA25/3900</v>
      </c>
      <c r="E137" s="207">
        <f>+VLOOKUP(C137,[9]Resumen!$C$1:$J$65536,5,0)</f>
        <v>1</v>
      </c>
      <c r="F137" s="210">
        <f>IF(MID(D137,1,2)="PC",VLOOKUP(D137,'[10]Costo Postes Concreto'!$B$1:$D$65536,2,0),VLOOKUP(C137,[9]Resumen!$C$1:$J$65536,7,0))</f>
        <v>4132</v>
      </c>
      <c r="G137" s="211">
        <f>IF(MID(D137,1,2)="PC",VLOOKUP(D137,'[10]Costo Postes Concreto'!$B$1:$D$65536,3,0),E137*F137*$D$3)</f>
        <v>16280.652683746326</v>
      </c>
      <c r="H137" s="211">
        <f t="shared" si="7"/>
        <v>162.80652683746325</v>
      </c>
      <c r="I137" s="212">
        <f t="shared" si="8"/>
        <v>16443.459210583791</v>
      </c>
      <c r="J137" s="212">
        <f t="shared" si="9"/>
        <v>162.80652683746325</v>
      </c>
      <c r="K137" s="212">
        <f t="shared" si="10"/>
        <v>16280.652683746326</v>
      </c>
      <c r="L137" s="212">
        <f t="shared" si="11"/>
        <v>4132</v>
      </c>
    </row>
    <row r="138" spans="1:13" ht="12" customHeight="1" x14ac:dyDescent="0.2">
      <c r="A138" s="114"/>
      <c r="B138" s="207">
        <f t="shared" si="12"/>
        <v>132</v>
      </c>
      <c r="C138" s="208" t="s">
        <v>7207</v>
      </c>
      <c r="D138" s="209" t="str">
        <f>+VLOOKUP(C138,[9]Resumen!$C$1:$J$65536,6,0)</f>
        <v>PA25/6100</v>
      </c>
      <c r="E138" s="207">
        <f>+VLOOKUP(C138,[9]Resumen!$C$1:$J$65536,5,0)</f>
        <v>1</v>
      </c>
      <c r="F138" s="210">
        <f>IF(MID(D138,1,2)="PC",VLOOKUP(D138,'[10]Costo Postes Concreto'!$B$1:$D$65536,2,0),VLOOKUP(C138,[9]Resumen!$C$1:$J$65536,7,0))</f>
        <v>5527</v>
      </c>
      <c r="G138" s="211">
        <f>IF(MID(D138,1,2)="PC",VLOOKUP(D138,'[10]Costo Postes Concreto'!$B$1:$D$65536,3,0),E138*F138*$D$3)</f>
        <v>21777.146026879462</v>
      </c>
      <c r="H138" s="211">
        <f t="shared" si="7"/>
        <v>217.77146026879461</v>
      </c>
      <c r="I138" s="212">
        <f t="shared" si="8"/>
        <v>21994.917487148257</v>
      </c>
      <c r="J138" s="212">
        <f t="shared" si="9"/>
        <v>217.77146026879461</v>
      </c>
      <c r="K138" s="212">
        <f t="shared" si="10"/>
        <v>21777.146026879462</v>
      </c>
      <c r="L138" s="212">
        <f t="shared" si="11"/>
        <v>5527</v>
      </c>
    </row>
    <row r="139" spans="1:13" ht="12" customHeight="1" x14ac:dyDescent="0.2">
      <c r="A139" s="114"/>
      <c r="B139" s="207">
        <f t="shared" si="12"/>
        <v>133</v>
      </c>
      <c r="C139" s="208" t="s">
        <v>7208</v>
      </c>
      <c r="D139" s="209" t="str">
        <f>+VLOOKUP(C139,[9]Resumen!$C$1:$J$65536,6,0)</f>
        <v>PC25/800</v>
      </c>
      <c r="E139" s="207">
        <f>+VLOOKUP(C139,[9]Resumen!$C$1:$J$65536,5,0)</f>
        <v>1</v>
      </c>
      <c r="F139" s="210">
        <f>IF(MID(D139,1,2)="PC",VLOOKUP(D139,'[10]Costo Postes Concreto'!$B$1:$D$65536,2,0),VLOOKUP(C139,[9]Resumen!$C$1:$J$65536,7,0))</f>
        <v>6142</v>
      </c>
      <c r="G139" s="211">
        <f>IF(MID(D139,1,2)="PC",VLOOKUP(D139,'[10]Costo Postes Concreto'!$B$1:$D$65536,3,0),E139*F139*$D$3)</f>
        <v>3990.0571912557475</v>
      </c>
      <c r="H139" s="211">
        <f t="shared" si="7"/>
        <v>39.900571912557474</v>
      </c>
      <c r="I139" s="212">
        <f t="shared" si="8"/>
        <v>4029.9577631683051</v>
      </c>
      <c r="J139" s="212">
        <f t="shared" si="9"/>
        <v>4029.9577631683051</v>
      </c>
      <c r="K139" s="212">
        <f t="shared" si="10"/>
        <v>0</v>
      </c>
      <c r="L139" s="212">
        <f t="shared" si="11"/>
        <v>6142</v>
      </c>
    </row>
    <row r="140" spans="1:13" ht="12" customHeight="1" x14ac:dyDescent="0.2">
      <c r="A140" s="114"/>
      <c r="B140" s="207">
        <f t="shared" si="12"/>
        <v>134</v>
      </c>
      <c r="C140" s="208" t="s">
        <v>7209</v>
      </c>
      <c r="D140" s="209" t="str">
        <f>+VLOOKUP(C140,[9]Resumen!$C$1:$J$65536,6,0)</f>
        <v>PA25/2650</v>
      </c>
      <c r="E140" s="207">
        <f>+VLOOKUP(C140,[9]Resumen!$C$1:$J$65536,5,0)</f>
        <v>1</v>
      </c>
      <c r="F140" s="210">
        <f>IF(MID(D140,1,2)="PC",VLOOKUP(D140,'[10]Costo Postes Concreto'!$B$1:$D$65536,2,0),VLOOKUP(C140,[9]Resumen!$C$1:$J$65536,7,0))</f>
        <v>3215</v>
      </c>
      <c r="G140" s="211">
        <f>IF(MID(D140,1,2)="PC",VLOOKUP(D140,'[10]Costo Postes Concreto'!$B$1:$D$65536,3,0),E140*F140*$D$3)</f>
        <v>12667.545590088199</v>
      </c>
      <c r="H140" s="211">
        <f t="shared" si="7"/>
        <v>126.67545590088199</v>
      </c>
      <c r="I140" s="212">
        <f t="shared" si="8"/>
        <v>12794.221045989081</v>
      </c>
      <c r="J140" s="212">
        <f t="shared" si="9"/>
        <v>126.67545590088199</v>
      </c>
      <c r="K140" s="212">
        <f t="shared" si="10"/>
        <v>12667.545590088199</v>
      </c>
      <c r="L140" s="212">
        <f t="shared" si="11"/>
        <v>3215</v>
      </c>
    </row>
    <row r="141" spans="1:13" ht="12" customHeight="1" x14ac:dyDescent="0.2">
      <c r="A141" s="114"/>
      <c r="B141" s="207">
        <f t="shared" si="12"/>
        <v>135</v>
      </c>
      <c r="C141" s="208" t="s">
        <v>7210</v>
      </c>
      <c r="D141" s="209" t="str">
        <f>+VLOOKUP(C141,[9]Resumen!$C$1:$J$65536,6,0)</f>
        <v>PA25/4400</v>
      </c>
      <c r="E141" s="207">
        <f>+VLOOKUP(C141,[9]Resumen!$C$1:$J$65536,5,0)</f>
        <v>1</v>
      </c>
      <c r="F141" s="210">
        <f>IF(MID(D141,1,2)="PC",VLOOKUP(D141,'[10]Costo Postes Concreto'!$B$1:$D$65536,2,0),VLOOKUP(C141,[9]Resumen!$C$1:$J$65536,7,0))</f>
        <v>4469</v>
      </c>
      <c r="G141" s="211">
        <f>IF(MID(D141,1,2)="PC",VLOOKUP(D141,'[10]Costo Postes Concreto'!$B$1:$D$65536,3,0),E141*F141*$D$3)</f>
        <v>17608.479391012181</v>
      </c>
      <c r="H141" s="211">
        <f t="shared" si="7"/>
        <v>176.08479391012182</v>
      </c>
      <c r="I141" s="212">
        <f t="shared" si="8"/>
        <v>17784.564184922303</v>
      </c>
      <c r="J141" s="212">
        <f t="shared" si="9"/>
        <v>176.08479391012182</v>
      </c>
      <c r="K141" s="212">
        <f t="shared" si="10"/>
        <v>17608.479391012181</v>
      </c>
      <c r="L141" s="212">
        <f t="shared" si="11"/>
        <v>4469</v>
      </c>
    </row>
    <row r="142" spans="1:13" ht="12" customHeight="1" x14ac:dyDescent="0.2">
      <c r="A142" s="114"/>
      <c r="B142" s="207">
        <f t="shared" si="12"/>
        <v>136</v>
      </c>
      <c r="C142" s="208" t="s">
        <v>7211</v>
      </c>
      <c r="D142" s="209" t="str">
        <f>+VLOOKUP(C142,[9]Resumen!$C$1:$J$65536,6,0)</f>
        <v>PA25/7000</v>
      </c>
      <c r="E142" s="207">
        <f>+VLOOKUP(C142,[9]Resumen!$C$1:$J$65536,5,0)</f>
        <v>1</v>
      </c>
      <c r="F142" s="210">
        <f>IF(MID(D142,1,2)="PC",VLOOKUP(D142,'[10]Costo Postes Concreto'!$B$1:$D$65536,2,0),VLOOKUP(C142,[9]Resumen!$C$1:$J$65536,7,0))</f>
        <v>6044</v>
      </c>
      <c r="G142" s="211">
        <f>IF(MID(D142,1,2)="PC",VLOOKUP(D142,'[10]Costo Postes Concreto'!$B$1:$D$65536,3,0),E142*F142*$D$3)</f>
        <v>23814.197681646368</v>
      </c>
      <c r="H142" s="211">
        <f t="shared" si="7"/>
        <v>238.14197681646368</v>
      </c>
      <c r="I142" s="212">
        <f t="shared" si="8"/>
        <v>24052.339658462832</v>
      </c>
      <c r="J142" s="212">
        <f t="shared" si="9"/>
        <v>238.14197681646368</v>
      </c>
      <c r="K142" s="212">
        <f t="shared" si="10"/>
        <v>23814.197681646368</v>
      </c>
      <c r="L142" s="212">
        <f t="shared" si="11"/>
        <v>6044</v>
      </c>
    </row>
    <row r="143" spans="1:13" ht="12" customHeight="1" x14ac:dyDescent="0.2">
      <c r="A143" s="114"/>
      <c r="B143" s="207">
        <f t="shared" si="12"/>
        <v>137</v>
      </c>
      <c r="C143" s="208" t="s">
        <v>7212</v>
      </c>
      <c r="D143" s="209" t="str">
        <f>+VLOOKUP(C143,[9]Resumen!$C$1:$J$65536,6,0)</f>
        <v>PC25/900</v>
      </c>
      <c r="E143" s="207">
        <f>+VLOOKUP(C143,[9]Resumen!$C$1:$J$65536,5,0)</f>
        <v>1</v>
      </c>
      <c r="F143" s="210">
        <f>IF(MID(D143,1,2)="PC",VLOOKUP(D143,'[10]Costo Postes Concreto'!$B$1:$D$65536,2,0),VLOOKUP(C143,[9]Resumen!$C$1:$J$65536,7,0))</f>
        <v>6261</v>
      </c>
      <c r="G143" s="211">
        <f>IF(MID(D143,1,2)="PC",VLOOKUP(D143,'[10]Costo Postes Concreto'!$B$1:$D$65536,3,0),E143*F143*$D$3)</f>
        <v>4110.1053503177845</v>
      </c>
      <c r="H143" s="211">
        <f t="shared" si="7"/>
        <v>41.101053503177845</v>
      </c>
      <c r="I143" s="212">
        <f t="shared" si="8"/>
        <v>4151.2064038209628</v>
      </c>
      <c r="J143" s="212">
        <f t="shared" si="9"/>
        <v>4151.2064038209628</v>
      </c>
      <c r="K143" s="212">
        <f t="shared" si="10"/>
        <v>0</v>
      </c>
      <c r="L143" s="212">
        <f t="shared" si="11"/>
        <v>6261</v>
      </c>
    </row>
    <row r="144" spans="1:13" ht="12" customHeight="1" x14ac:dyDescent="0.2">
      <c r="A144" s="114"/>
      <c r="B144" s="207">
        <f t="shared" si="12"/>
        <v>138</v>
      </c>
      <c r="C144" s="208" t="s">
        <v>7213</v>
      </c>
      <c r="D144" s="209" t="str">
        <f>+VLOOKUP(C144,[9]Resumen!$C$1:$J$65536,6,0)</f>
        <v>PA25/3200</v>
      </c>
      <c r="E144" s="207">
        <f>+VLOOKUP(C144,[9]Resumen!$C$1:$J$65536,5,0)</f>
        <v>1</v>
      </c>
      <c r="F144" s="210">
        <f>IF(MID(D144,1,2)="PC",VLOOKUP(D144,'[10]Costo Postes Concreto'!$B$1:$D$65536,2,0),VLOOKUP(C144,[9]Resumen!$C$1:$J$65536,7,0))</f>
        <v>3634</v>
      </c>
      <c r="G144" s="211">
        <f>IF(MID(D144,1,2)="PC",VLOOKUP(D144,'[10]Costo Postes Concreto'!$B$1:$D$65536,3,0),E144*F144*$D$3)</f>
        <v>14318.463662326754</v>
      </c>
      <c r="H144" s="211">
        <f t="shared" ref="H144:H211" si="13">+G144*1%</f>
        <v>143.18463662326755</v>
      </c>
      <c r="I144" s="212">
        <f t="shared" ref="I144:I211" si="14">+G144+H144</f>
        <v>14461.648298950022</v>
      </c>
      <c r="J144" s="212">
        <f t="shared" ref="J144:J211" si="15">IF(MID(D144,1,2)="PC",I144,H144)</f>
        <v>143.18463662326755</v>
      </c>
      <c r="K144" s="212">
        <f t="shared" ref="K144:K211" si="16">IF(MID(D144,1,2)="PC",0,+G144)</f>
        <v>14318.463662326754</v>
      </c>
      <c r="L144" s="212">
        <f t="shared" ref="L144:L211" si="17">+E144*F144</f>
        <v>3634</v>
      </c>
    </row>
    <row r="145" spans="1:12" ht="12" customHeight="1" x14ac:dyDescent="0.2">
      <c r="A145" s="114"/>
      <c r="B145" s="207">
        <f t="shared" si="12"/>
        <v>139</v>
      </c>
      <c r="C145" s="208" t="s">
        <v>7214</v>
      </c>
      <c r="D145" s="209" t="str">
        <f>+VLOOKUP(C145,[9]Resumen!$C$1:$J$65536,6,0)</f>
        <v>PA25/5350</v>
      </c>
      <c r="E145" s="207">
        <f>+VLOOKUP(C145,[9]Resumen!$C$1:$J$65536,5,0)</f>
        <v>1</v>
      </c>
      <c r="F145" s="210">
        <f>IF(MID(D145,1,2)="PC",VLOOKUP(D145,'[10]Costo Postes Concreto'!$B$1:$D$65536,2,0),VLOOKUP(C145,[9]Resumen!$C$1:$J$65536,7,0))</f>
        <v>5075</v>
      </c>
      <c r="G145" s="211">
        <f>IF(MID(D145,1,2)="PC",VLOOKUP(D145,'[10]Costo Postes Concreto'!$B$1:$D$65536,3,0),E145*F145*$D$3)</f>
        <v>19996.203380932384</v>
      </c>
      <c r="H145" s="211">
        <f t="shared" si="13"/>
        <v>199.96203380932386</v>
      </c>
      <c r="I145" s="212">
        <f t="shared" si="14"/>
        <v>20196.165414741707</v>
      </c>
      <c r="J145" s="212">
        <f t="shared" si="15"/>
        <v>199.96203380932386</v>
      </c>
      <c r="K145" s="212">
        <f t="shared" si="16"/>
        <v>19996.203380932384</v>
      </c>
      <c r="L145" s="212">
        <f t="shared" si="17"/>
        <v>5075</v>
      </c>
    </row>
    <row r="146" spans="1:12" ht="12" customHeight="1" x14ac:dyDescent="0.2">
      <c r="A146" s="114"/>
      <c r="B146" s="207">
        <f t="shared" si="12"/>
        <v>140</v>
      </c>
      <c r="C146" s="208" t="s">
        <v>7215</v>
      </c>
      <c r="D146" s="209" t="str">
        <f>+VLOOKUP(C146,[9]Resumen!$C$1:$J$65536,6,0)</f>
        <v>PA25/8500</v>
      </c>
      <c r="E146" s="207">
        <f>+VLOOKUP(C146,[9]Resumen!$C$1:$J$65536,5,0)</f>
        <v>1</v>
      </c>
      <c r="F146" s="210">
        <f>IF(MID(D146,1,2)="PC",VLOOKUP(D146,'[10]Costo Postes Concreto'!$B$1:$D$65536,2,0),VLOOKUP(C146,[9]Resumen!$C$1:$J$65536,7,0))</f>
        <v>6857</v>
      </c>
      <c r="G146" s="211">
        <f>IF(MID(D146,1,2)="PC",VLOOKUP(D146,'[10]Costo Postes Concreto'!$B$1:$D$65536,3,0),E146*F146*$D$3)</f>
        <v>27017.530361192777</v>
      </c>
      <c r="H146" s="211">
        <f t="shared" si="13"/>
        <v>270.1753036119278</v>
      </c>
      <c r="I146" s="212">
        <f t="shared" si="14"/>
        <v>27287.705664804704</v>
      </c>
      <c r="J146" s="212">
        <f t="shared" si="15"/>
        <v>270.1753036119278</v>
      </c>
      <c r="K146" s="212">
        <f t="shared" si="16"/>
        <v>27017.530361192777</v>
      </c>
      <c r="L146" s="212">
        <f t="shared" si="17"/>
        <v>6857</v>
      </c>
    </row>
    <row r="147" spans="1:12" ht="12" customHeight="1" x14ac:dyDescent="0.2">
      <c r="A147" s="114"/>
      <c r="B147" s="207">
        <f t="shared" si="12"/>
        <v>141</v>
      </c>
      <c r="C147" s="208" t="s">
        <v>7216</v>
      </c>
      <c r="D147" s="209" t="str">
        <f>+VLOOKUP(C147,[9]Resumen!$C$1:$J$65536,6,0)</f>
        <v>PA25/1100</v>
      </c>
      <c r="E147" s="207">
        <f>+VLOOKUP(C147,[9]Resumen!$C$1:$J$65536,5,0)</f>
        <v>1</v>
      </c>
      <c r="F147" s="210">
        <f>IF(MID(D147,1,2)="PC",VLOOKUP(D147,'[10]Costo Postes Concreto'!$B$1:$D$65536,2,0),VLOOKUP(C147,[9]Resumen!$C$1:$J$65536,7,0))</f>
        <v>1815</v>
      </c>
      <c r="G147" s="211">
        <f>IF(MID(D147,1,2)="PC",VLOOKUP(D147,'[10]Costo Postes Concreto'!$B$1:$D$65536,3,0),E147*F147*$D$3)</f>
        <v>7151.3515539689206</v>
      </c>
      <c r="H147" s="211">
        <f t="shared" si="13"/>
        <v>71.513515539689209</v>
      </c>
      <c r="I147" s="212">
        <f t="shared" si="14"/>
        <v>7222.8650695086098</v>
      </c>
      <c r="J147" s="212">
        <f t="shared" si="15"/>
        <v>71.513515539689209</v>
      </c>
      <c r="K147" s="212">
        <f t="shared" si="16"/>
        <v>7151.3515539689206</v>
      </c>
      <c r="L147" s="212">
        <f t="shared" si="17"/>
        <v>1815</v>
      </c>
    </row>
    <row r="148" spans="1:12" ht="12" customHeight="1" x14ac:dyDescent="0.2">
      <c r="A148" s="114"/>
      <c r="B148" s="207">
        <f t="shared" si="12"/>
        <v>142</v>
      </c>
      <c r="C148" s="208" t="s">
        <v>7217</v>
      </c>
      <c r="D148" s="209" t="str">
        <f>+VLOOKUP(C148,[9]Resumen!$C$1:$J$65536,6,0)</f>
        <v>PA25/3850</v>
      </c>
      <c r="E148" s="207">
        <f>+VLOOKUP(C148,[9]Resumen!$C$1:$J$65536,5,0)</f>
        <v>1</v>
      </c>
      <c r="F148" s="210">
        <f>IF(MID(D148,1,2)="PC",VLOOKUP(D148,'[10]Costo Postes Concreto'!$B$1:$D$65536,2,0),VLOOKUP(C148,[9]Resumen!$C$1:$J$65536,7,0))</f>
        <v>4098</v>
      </c>
      <c r="G148" s="211">
        <f>IF(MID(D148,1,2)="PC",VLOOKUP(D148,'[10]Costo Postes Concreto'!$B$1:$D$65536,3,0),E148*F148*$D$3)</f>
        <v>16146.687971440571</v>
      </c>
      <c r="H148" s="211">
        <f t="shared" si="13"/>
        <v>161.46687971440571</v>
      </c>
      <c r="I148" s="212">
        <f t="shared" si="14"/>
        <v>16308.154851154977</v>
      </c>
      <c r="J148" s="212">
        <f t="shared" si="15"/>
        <v>161.46687971440571</v>
      </c>
      <c r="K148" s="212">
        <f t="shared" si="16"/>
        <v>16146.687971440571</v>
      </c>
      <c r="L148" s="212">
        <f t="shared" si="17"/>
        <v>4098</v>
      </c>
    </row>
    <row r="149" spans="1:12" ht="12" customHeight="1" x14ac:dyDescent="0.2">
      <c r="A149" s="114"/>
      <c r="B149" s="207">
        <f t="shared" si="12"/>
        <v>143</v>
      </c>
      <c r="C149" s="208" t="s">
        <v>7218</v>
      </c>
      <c r="D149" s="209" t="str">
        <f>+VLOOKUP(C149,[9]Resumen!$C$1:$J$65536,6,0)</f>
        <v>PA25/3900</v>
      </c>
      <c r="E149" s="207">
        <f>+VLOOKUP(C149,[9]Resumen!$C$1:$J$65536,5,0)</f>
        <v>2</v>
      </c>
      <c r="F149" s="210">
        <f>IF(MID(D149,1,2)="PC",VLOOKUP(D149,'[10]Costo Postes Concreto'!$B$1:$D$65536,2,0),VLOOKUP(C149,[9]Resumen!$C$1:$J$65536,7,0))</f>
        <v>4132</v>
      </c>
      <c r="G149" s="211">
        <f>IF(MID(D149,1,2)="PC",VLOOKUP(D149,'[10]Costo Postes Concreto'!$B$1:$D$65536,3,0),E149*F149*$D$3)</f>
        <v>32561.305367492652</v>
      </c>
      <c r="H149" s="211">
        <f t="shared" si="13"/>
        <v>325.6130536749265</v>
      </c>
      <c r="I149" s="212">
        <f t="shared" si="14"/>
        <v>32886.918421167582</v>
      </c>
      <c r="J149" s="212">
        <f t="shared" si="15"/>
        <v>325.6130536749265</v>
      </c>
      <c r="K149" s="212">
        <f t="shared" si="16"/>
        <v>32561.305367492652</v>
      </c>
      <c r="L149" s="212">
        <f t="shared" si="17"/>
        <v>8264</v>
      </c>
    </row>
    <row r="150" spans="1:12" ht="12" customHeight="1" x14ac:dyDescent="0.2">
      <c r="A150" s="114"/>
      <c r="B150" s="207">
        <f t="shared" si="12"/>
        <v>144</v>
      </c>
      <c r="C150" s="208" t="s">
        <v>7219</v>
      </c>
      <c r="D150" s="209" t="str">
        <f>+VLOOKUP(C150,[9]Resumen!$C$1:$J$65536,6,0)</f>
        <v>PA25/6100</v>
      </c>
      <c r="E150" s="207">
        <f>+VLOOKUP(C150,[9]Resumen!$C$1:$J$65536,5,0)</f>
        <v>2</v>
      </c>
      <c r="F150" s="210">
        <f>IF(MID(D150,1,2)="PC",VLOOKUP(D150,'[10]Costo Postes Concreto'!$B$1:$D$65536,2,0),VLOOKUP(C150,[9]Resumen!$C$1:$J$65536,7,0))</f>
        <v>5527</v>
      </c>
      <c r="G150" s="211">
        <f>IF(MID(D150,1,2)="PC",VLOOKUP(D150,'[10]Costo Postes Concreto'!$B$1:$D$65536,3,0),E150*F150*$D$3)</f>
        <v>43554.292053758923</v>
      </c>
      <c r="H150" s="211">
        <f t="shared" si="13"/>
        <v>435.54292053758923</v>
      </c>
      <c r="I150" s="212">
        <f t="shared" si="14"/>
        <v>43989.834974296515</v>
      </c>
      <c r="J150" s="212">
        <f t="shared" si="15"/>
        <v>435.54292053758923</v>
      </c>
      <c r="K150" s="212">
        <f t="shared" si="16"/>
        <v>43554.292053758923</v>
      </c>
      <c r="L150" s="212">
        <f t="shared" si="17"/>
        <v>11054</v>
      </c>
    </row>
    <row r="151" spans="1:12" ht="12" customHeight="1" x14ac:dyDescent="0.2">
      <c r="A151" s="114"/>
      <c r="B151" s="207">
        <f t="shared" si="12"/>
        <v>145</v>
      </c>
      <c r="C151" s="208" t="s">
        <v>7220</v>
      </c>
      <c r="D151" s="209" t="str">
        <f>+VLOOKUP(C151,[9]Resumen!$C$1:$J$65536,6,0)</f>
        <v>PA25/1200</v>
      </c>
      <c r="E151" s="207">
        <f>+VLOOKUP(C151,[9]Resumen!$C$1:$J$65536,5,0)</f>
        <v>1</v>
      </c>
      <c r="F151" s="210">
        <f>IF(MID(D151,1,2)="PC",VLOOKUP(D151,'[10]Costo Postes Concreto'!$B$1:$D$65536,2,0),VLOOKUP(C151,[9]Resumen!$C$1:$J$65536,7,0))</f>
        <v>1921</v>
      </c>
      <c r="G151" s="211">
        <f>IF(MID(D151,1,2)="PC",VLOOKUP(D151,'[10]Costo Postes Concreto'!$B$1:$D$65536,3,0),E151*F151*$D$3)</f>
        <v>7569.0062452750944</v>
      </c>
      <c r="H151" s="211">
        <f t="shared" si="13"/>
        <v>75.690062452750951</v>
      </c>
      <c r="I151" s="212">
        <f t="shared" si="14"/>
        <v>7644.6963077278451</v>
      </c>
      <c r="J151" s="212">
        <f t="shared" si="15"/>
        <v>75.690062452750951</v>
      </c>
      <c r="K151" s="212">
        <f t="shared" si="16"/>
        <v>7569.0062452750944</v>
      </c>
      <c r="L151" s="212">
        <f t="shared" si="17"/>
        <v>1921</v>
      </c>
    </row>
    <row r="152" spans="1:12" ht="12" customHeight="1" x14ac:dyDescent="0.2">
      <c r="A152" s="114"/>
      <c r="B152" s="207">
        <f t="shared" si="12"/>
        <v>146</v>
      </c>
      <c r="C152" s="208" t="s">
        <v>7221</v>
      </c>
      <c r="D152" s="209" t="str">
        <f>+VLOOKUP(C152,[9]Resumen!$C$1:$J$65536,6,0)</f>
        <v>PA25/4450</v>
      </c>
      <c r="E152" s="207">
        <f>+VLOOKUP(C152,[9]Resumen!$C$1:$J$65536,5,0)</f>
        <v>1</v>
      </c>
      <c r="F152" s="210">
        <f>IF(MID(D152,1,2)="PC",VLOOKUP(D152,'[10]Costo Postes Concreto'!$B$1:$D$65536,2,0),VLOOKUP(C152,[9]Resumen!$C$1:$J$65536,7,0))</f>
        <v>4502</v>
      </c>
      <c r="G152" s="211">
        <f>IF(MID(D152,1,2)="PC",VLOOKUP(D152,'[10]Costo Postes Concreto'!$B$1:$D$65536,3,0),E152*F152*$D$3)</f>
        <v>17738.503964720705</v>
      </c>
      <c r="H152" s="211">
        <f t="shared" si="13"/>
        <v>177.38503964720707</v>
      </c>
      <c r="I152" s="212">
        <f t="shared" si="14"/>
        <v>17915.889004367913</v>
      </c>
      <c r="J152" s="212">
        <f t="shared" si="15"/>
        <v>177.38503964720707</v>
      </c>
      <c r="K152" s="212">
        <f t="shared" si="16"/>
        <v>17738.503964720705</v>
      </c>
      <c r="L152" s="212">
        <f t="shared" si="17"/>
        <v>4502</v>
      </c>
    </row>
    <row r="153" spans="1:12" ht="12" customHeight="1" x14ac:dyDescent="0.2">
      <c r="A153" s="114"/>
      <c r="B153" s="207">
        <f t="shared" si="12"/>
        <v>147</v>
      </c>
      <c r="C153" s="208" t="s">
        <v>7222</v>
      </c>
      <c r="D153" s="209" t="str">
        <f>+VLOOKUP(C153,[9]Resumen!$C$1:$J$65536,6,0)</f>
        <v>PA25/4400</v>
      </c>
      <c r="E153" s="207">
        <f>+VLOOKUP(C153,[9]Resumen!$C$1:$J$65536,5,0)</f>
        <v>2</v>
      </c>
      <c r="F153" s="210">
        <f>IF(MID(D153,1,2)="PC",VLOOKUP(D153,'[10]Costo Postes Concreto'!$B$1:$D$65536,2,0),VLOOKUP(C153,[9]Resumen!$C$1:$J$65536,7,0))</f>
        <v>4469</v>
      </c>
      <c r="G153" s="211">
        <f>IF(MID(D153,1,2)="PC",VLOOKUP(D153,'[10]Costo Postes Concreto'!$B$1:$D$65536,3,0),E153*F153*$D$3)</f>
        <v>35216.958782024361</v>
      </c>
      <c r="H153" s="211">
        <f t="shared" si="13"/>
        <v>352.16958782024363</v>
      </c>
      <c r="I153" s="212">
        <f t="shared" si="14"/>
        <v>35569.128369844606</v>
      </c>
      <c r="J153" s="212">
        <f t="shared" si="15"/>
        <v>352.16958782024363</v>
      </c>
      <c r="K153" s="212">
        <f t="shared" si="16"/>
        <v>35216.958782024361</v>
      </c>
      <c r="L153" s="212">
        <f t="shared" si="17"/>
        <v>8938</v>
      </c>
    </row>
    <row r="154" spans="1:12" ht="12" customHeight="1" x14ac:dyDescent="0.2">
      <c r="A154" s="114"/>
      <c r="B154" s="207">
        <f t="shared" si="12"/>
        <v>148</v>
      </c>
      <c r="C154" s="208" t="s">
        <v>7223</v>
      </c>
      <c r="D154" s="209" t="str">
        <f>+VLOOKUP(C154,[9]Resumen!$C$1:$J$65536,6,0)</f>
        <v>PA25/7000</v>
      </c>
      <c r="E154" s="207">
        <f>+VLOOKUP(C154,[9]Resumen!$C$1:$J$65536,5,0)</f>
        <v>2</v>
      </c>
      <c r="F154" s="210">
        <f>IF(MID(D154,1,2)="PC",VLOOKUP(D154,'[10]Costo Postes Concreto'!$B$1:$D$65536,2,0),VLOOKUP(C154,[9]Resumen!$C$1:$J$65536,7,0))</f>
        <v>6044</v>
      </c>
      <c r="G154" s="211">
        <f>IF(MID(D154,1,2)="PC",VLOOKUP(D154,'[10]Costo Postes Concreto'!$B$1:$D$65536,3,0),E154*F154*$D$3)</f>
        <v>47628.395363292737</v>
      </c>
      <c r="H154" s="211">
        <f t="shared" si="13"/>
        <v>476.28395363292736</v>
      </c>
      <c r="I154" s="212">
        <f t="shared" si="14"/>
        <v>48104.679316925663</v>
      </c>
      <c r="J154" s="212">
        <f t="shared" si="15"/>
        <v>476.28395363292736</v>
      </c>
      <c r="K154" s="212">
        <f t="shared" si="16"/>
        <v>47628.395363292737</v>
      </c>
      <c r="L154" s="212">
        <f t="shared" si="17"/>
        <v>12088</v>
      </c>
    </row>
    <row r="155" spans="1:12" ht="12" customHeight="1" x14ac:dyDescent="0.2">
      <c r="A155" s="114"/>
      <c r="B155" s="207">
        <f t="shared" si="12"/>
        <v>149</v>
      </c>
      <c r="C155" s="208" t="s">
        <v>7224</v>
      </c>
      <c r="D155" s="209" t="str">
        <f>+VLOOKUP(C155,[9]Resumen!$C$1:$J$65536,6,0)</f>
        <v>PA25/1400</v>
      </c>
      <c r="E155" s="207">
        <f>+VLOOKUP(C155,[9]Resumen!$C$1:$J$65536,5,0)</f>
        <v>1</v>
      </c>
      <c r="F155" s="210">
        <f>IF(MID(D155,1,2)="PC",VLOOKUP(D155,'[10]Costo Postes Concreto'!$B$1:$D$65536,2,0),VLOOKUP(C155,[9]Resumen!$C$1:$J$65536,7,0))</f>
        <v>2123</v>
      </c>
      <c r="G155" s="211">
        <f>IF(MID(D155,1,2)="PC",VLOOKUP(D155,'[10]Costo Postes Concreto'!$B$1:$D$65536,3,0),E155*F155*$D$3)</f>
        <v>8364.9142419151613</v>
      </c>
      <c r="H155" s="211">
        <f t="shared" si="13"/>
        <v>83.649142419151616</v>
      </c>
      <c r="I155" s="212">
        <f t="shared" si="14"/>
        <v>8448.563384334313</v>
      </c>
      <c r="J155" s="212">
        <f t="shared" si="15"/>
        <v>83.649142419151616</v>
      </c>
      <c r="K155" s="212">
        <f t="shared" si="16"/>
        <v>8364.9142419151613</v>
      </c>
      <c r="L155" s="212">
        <f t="shared" si="17"/>
        <v>2123</v>
      </c>
    </row>
    <row r="156" spans="1:12" ht="12" customHeight="1" x14ac:dyDescent="0.2">
      <c r="A156" s="114"/>
      <c r="B156" s="207">
        <f t="shared" si="12"/>
        <v>150</v>
      </c>
      <c r="C156" s="208" t="s">
        <v>7225</v>
      </c>
      <c r="D156" s="209" t="str">
        <f>+VLOOKUP(C156,[9]Resumen!$C$1:$J$65536,6,0)</f>
        <v>PA25/5450</v>
      </c>
      <c r="E156" s="207">
        <f>+VLOOKUP(C156,[9]Resumen!$C$1:$J$65536,5,0)</f>
        <v>1</v>
      </c>
      <c r="F156" s="210">
        <f>IF(MID(D156,1,2)="PC",VLOOKUP(D156,'[10]Costo Postes Concreto'!$B$1:$D$65536,2,0),VLOOKUP(C156,[9]Resumen!$C$1:$J$65536,7,0))</f>
        <v>5136</v>
      </c>
      <c r="G156" s="211">
        <f>IF(MID(D156,1,2)="PC",VLOOKUP(D156,'[10]Costo Postes Concreto'!$B$1:$D$65536,3,0),E156*F156*$D$3)</f>
        <v>20236.551835363294</v>
      </c>
      <c r="H156" s="211">
        <f t="shared" si="13"/>
        <v>202.36551835363295</v>
      </c>
      <c r="I156" s="212">
        <f t="shared" si="14"/>
        <v>20438.917353716926</v>
      </c>
      <c r="J156" s="212">
        <f t="shared" si="15"/>
        <v>202.36551835363295</v>
      </c>
      <c r="K156" s="212">
        <f t="shared" si="16"/>
        <v>20236.551835363294</v>
      </c>
      <c r="L156" s="212">
        <f t="shared" si="17"/>
        <v>5136</v>
      </c>
    </row>
    <row r="157" spans="1:12" ht="12" customHeight="1" x14ac:dyDescent="0.2">
      <c r="A157" s="114"/>
      <c r="B157" s="207">
        <f t="shared" si="12"/>
        <v>151</v>
      </c>
      <c r="C157" s="208" t="s">
        <v>7226</v>
      </c>
      <c r="D157" s="209" t="str">
        <f>+VLOOKUP(C157,[9]Resumen!$C$1:$J$65536,6,0)</f>
        <v>PA25/5350</v>
      </c>
      <c r="E157" s="207">
        <f>+VLOOKUP(C157,[9]Resumen!$C$1:$J$65536,5,0)</f>
        <v>2</v>
      </c>
      <c r="F157" s="210">
        <f>IF(MID(D157,1,2)="PC",VLOOKUP(D157,'[10]Costo Postes Concreto'!$B$1:$D$65536,2,0),VLOOKUP(C157,[9]Resumen!$C$1:$J$65536,7,0))</f>
        <v>5075</v>
      </c>
      <c r="G157" s="211">
        <f>IF(MID(D157,1,2)="PC",VLOOKUP(D157,'[10]Costo Postes Concreto'!$B$1:$D$65536,3,0),E157*F157*$D$3)</f>
        <v>39992.406761864768</v>
      </c>
      <c r="H157" s="211">
        <f t="shared" si="13"/>
        <v>399.92406761864771</v>
      </c>
      <c r="I157" s="212">
        <f t="shared" si="14"/>
        <v>40392.330829483413</v>
      </c>
      <c r="J157" s="212">
        <f t="shared" si="15"/>
        <v>399.92406761864771</v>
      </c>
      <c r="K157" s="212">
        <f t="shared" si="16"/>
        <v>39992.406761864768</v>
      </c>
      <c r="L157" s="212">
        <f t="shared" si="17"/>
        <v>10150</v>
      </c>
    </row>
    <row r="158" spans="1:12" ht="12" customHeight="1" x14ac:dyDescent="0.2">
      <c r="A158" s="114"/>
      <c r="B158" s="207">
        <f t="shared" si="12"/>
        <v>152</v>
      </c>
      <c r="C158" s="208" t="s">
        <v>7227</v>
      </c>
      <c r="D158" s="209" t="str">
        <f>+VLOOKUP(C158,[9]Resumen!$C$1:$J$65536,6,0)</f>
        <v>PA25/8500</v>
      </c>
      <c r="E158" s="207">
        <f>+VLOOKUP(C158,[9]Resumen!$C$1:$J$65536,5,0)</f>
        <v>2</v>
      </c>
      <c r="F158" s="210">
        <f>IF(MID(D158,1,2)="PC",VLOOKUP(D158,'[10]Costo Postes Concreto'!$B$1:$D$65536,2,0),VLOOKUP(C158,[9]Resumen!$C$1:$J$65536,7,0))</f>
        <v>6857</v>
      </c>
      <c r="G158" s="211">
        <f>IF(MID(D158,1,2)="PC",VLOOKUP(D158,'[10]Costo Postes Concreto'!$B$1:$D$65536,3,0),E158*F158*$D$3)</f>
        <v>54035.060722385555</v>
      </c>
      <c r="H158" s="211">
        <f t="shared" si="13"/>
        <v>540.3506072238556</v>
      </c>
      <c r="I158" s="212">
        <f t="shared" si="14"/>
        <v>54575.411329609407</v>
      </c>
      <c r="J158" s="212">
        <f t="shared" si="15"/>
        <v>540.3506072238556</v>
      </c>
      <c r="K158" s="212">
        <f t="shared" si="16"/>
        <v>54035.060722385555</v>
      </c>
      <c r="L158" s="212">
        <f t="shared" si="17"/>
        <v>13714</v>
      </c>
    </row>
    <row r="159" spans="1:12" ht="12" customHeight="1" x14ac:dyDescent="0.2">
      <c r="A159" s="114"/>
      <c r="B159" s="207">
        <f t="shared" si="12"/>
        <v>153</v>
      </c>
      <c r="C159" s="208" t="s">
        <v>7228</v>
      </c>
      <c r="D159" s="209" t="str">
        <f>+VLOOKUP(C159,[9]Resumen!$C$1:$J$65536,6,0)</f>
        <v>PC25/600</v>
      </c>
      <c r="E159" s="207">
        <f>+VLOOKUP(C159,[9]Resumen!$C$1:$J$65536,5,0)</f>
        <v>1</v>
      </c>
      <c r="F159" s="210">
        <f>IF(MID(D159,1,2)="PC",VLOOKUP(D159,'[10]Costo Postes Concreto'!$B$1:$D$65536,2,0),VLOOKUP(C159,[9]Resumen!$C$1:$J$65536,7,0))</f>
        <v>6006</v>
      </c>
      <c r="G159" s="211">
        <f>IF(MID(D159,1,2)="PC",VLOOKUP(D159,'[10]Costo Postes Concreto'!$B$1:$D$65536,3,0),E159*F159*$D$3)</f>
        <v>3852.8592951848482</v>
      </c>
      <c r="H159" s="211">
        <f t="shared" si="13"/>
        <v>38.528592951848481</v>
      </c>
      <c r="I159" s="212">
        <f t="shared" si="14"/>
        <v>3891.3878881366968</v>
      </c>
      <c r="J159" s="212">
        <f t="shared" si="15"/>
        <v>3891.3878881366968</v>
      </c>
      <c r="K159" s="212">
        <f t="shared" si="16"/>
        <v>0</v>
      </c>
      <c r="L159" s="212">
        <f t="shared" si="17"/>
        <v>6006</v>
      </c>
    </row>
    <row r="160" spans="1:12" ht="12" customHeight="1" x14ac:dyDescent="0.2">
      <c r="A160" s="114"/>
      <c r="B160" s="207">
        <f t="shared" si="12"/>
        <v>154</v>
      </c>
      <c r="C160" s="208" t="s">
        <v>7229</v>
      </c>
      <c r="D160" s="209" t="str">
        <f>+VLOOKUP(C160,[9]Resumen!$C$1:$J$65536,6,0)</f>
        <v>PA25/2450</v>
      </c>
      <c r="E160" s="207">
        <f>+VLOOKUP(C160,[9]Resumen!$C$1:$J$65536,5,0)</f>
        <v>1</v>
      </c>
      <c r="F160" s="210">
        <f>IF(MID(D160,1,2)="PC",VLOOKUP(D160,'[10]Costo Postes Concreto'!$B$1:$D$65536,2,0),VLOOKUP(C160,[9]Resumen!$C$1:$J$65536,7,0))</f>
        <v>3055</v>
      </c>
      <c r="G160" s="211">
        <f>IF(MID(D160,1,2)="PC",VLOOKUP(D160,'[10]Costo Postes Concreto'!$B$1:$D$65536,3,0),E160*F160*$D$3)</f>
        <v>12037.12341453171</v>
      </c>
      <c r="H160" s="211">
        <f t="shared" si="13"/>
        <v>120.3712341453171</v>
      </c>
      <c r="I160" s="212">
        <f t="shared" si="14"/>
        <v>12157.494648677028</v>
      </c>
      <c r="J160" s="212">
        <f t="shared" si="15"/>
        <v>120.3712341453171</v>
      </c>
      <c r="K160" s="212">
        <f t="shared" si="16"/>
        <v>12037.12341453171</v>
      </c>
      <c r="L160" s="212">
        <f t="shared" si="17"/>
        <v>3055</v>
      </c>
    </row>
    <row r="161" spans="1:12" ht="12" customHeight="1" x14ac:dyDescent="0.2">
      <c r="A161" s="114"/>
      <c r="B161" s="207">
        <f t="shared" si="12"/>
        <v>155</v>
      </c>
      <c r="C161" s="208" t="s">
        <v>7230</v>
      </c>
      <c r="D161" s="209" t="str">
        <f>+VLOOKUP(C161,[9]Resumen!$C$1:$J$65536,6,0)</f>
        <v>PA25/4200</v>
      </c>
      <c r="E161" s="207">
        <f>+VLOOKUP(C161,[9]Resumen!$C$1:$J$65536,5,0)</f>
        <v>1</v>
      </c>
      <c r="F161" s="210">
        <f>IF(MID(D161,1,2)="PC",VLOOKUP(D161,'[10]Costo Postes Concreto'!$B$1:$D$65536,2,0),VLOOKUP(C161,[9]Resumen!$C$1:$J$65536,7,0))</f>
        <v>4336</v>
      </c>
      <c r="G161" s="211">
        <f>IF(MID(D161,1,2)="PC",VLOOKUP(D161,'[10]Costo Postes Concreto'!$B$1:$D$65536,3,0),E161*F161*$D$3)</f>
        <v>17084.440957580849</v>
      </c>
      <c r="H161" s="211">
        <f t="shared" si="13"/>
        <v>170.8444095758085</v>
      </c>
      <c r="I161" s="212">
        <f t="shared" si="14"/>
        <v>17255.285367156659</v>
      </c>
      <c r="J161" s="212">
        <f t="shared" si="15"/>
        <v>170.8444095758085</v>
      </c>
      <c r="K161" s="212">
        <f t="shared" si="16"/>
        <v>17084.440957580849</v>
      </c>
      <c r="L161" s="212">
        <f t="shared" si="17"/>
        <v>4336</v>
      </c>
    </row>
    <row r="162" spans="1:12" ht="12" customHeight="1" x14ac:dyDescent="0.2">
      <c r="A162" s="114"/>
      <c r="B162" s="207">
        <f t="shared" si="12"/>
        <v>156</v>
      </c>
      <c r="C162" s="208" t="s">
        <v>7231</v>
      </c>
      <c r="D162" s="209" t="str">
        <f>+VLOOKUP(C162,[9]Resumen!$C$1:$J$65536,6,0)</f>
        <v>PA25/6750</v>
      </c>
      <c r="E162" s="207">
        <f>+VLOOKUP(C162,[9]Resumen!$C$1:$J$65536,5,0)</f>
        <v>1</v>
      </c>
      <c r="F162" s="210">
        <f>IF(MID(D162,1,2)="PC",VLOOKUP(D162,'[10]Costo Postes Concreto'!$B$1:$D$65536,2,0),VLOOKUP(C162,[9]Resumen!$C$1:$J$65536,7,0))</f>
        <v>5903</v>
      </c>
      <c r="G162" s="211">
        <f>IF(MID(D162,1,2)="PC",VLOOKUP(D162,'[10]Costo Postes Concreto'!$B$1:$D$65536,3,0),E162*F162*$D$3)</f>
        <v>23258.638139437211</v>
      </c>
      <c r="H162" s="211">
        <f t="shared" si="13"/>
        <v>232.58638139437213</v>
      </c>
      <c r="I162" s="212">
        <f t="shared" si="14"/>
        <v>23491.224520831584</v>
      </c>
      <c r="J162" s="212">
        <f t="shared" si="15"/>
        <v>232.58638139437213</v>
      </c>
      <c r="K162" s="212">
        <f t="shared" si="16"/>
        <v>23258.638139437211</v>
      </c>
      <c r="L162" s="212">
        <f t="shared" si="17"/>
        <v>5903</v>
      </c>
    </row>
    <row r="163" spans="1:12" ht="12" customHeight="1" x14ac:dyDescent="0.2">
      <c r="A163" s="114"/>
      <c r="B163" s="207">
        <f t="shared" si="12"/>
        <v>157</v>
      </c>
      <c r="C163" s="208" t="s">
        <v>7232</v>
      </c>
      <c r="D163" s="209" t="str">
        <f>+VLOOKUP(C163,[9]Resumen!$C$1:$J$65536,6,0)</f>
        <v>PC25/700</v>
      </c>
      <c r="E163" s="207">
        <f>+VLOOKUP(C163,[9]Resumen!$C$1:$J$65536,5,0)</f>
        <v>1</v>
      </c>
      <c r="F163" s="210">
        <f>IF(MID(D163,1,2)="PC",VLOOKUP(D163,'[10]Costo Postes Concreto'!$B$1:$D$65536,2,0),VLOOKUP(C163,[9]Resumen!$C$1:$J$65536,7,0))</f>
        <v>5975</v>
      </c>
      <c r="G163" s="211">
        <f>IF(MID(D163,1,2)="PC",VLOOKUP(D163,'[10]Costo Postes Concreto'!$B$1:$D$65536,3,0),E163*F163*$D$3)</f>
        <v>3821.5862453451577</v>
      </c>
      <c r="H163" s="211">
        <f t="shared" si="13"/>
        <v>38.215862453451578</v>
      </c>
      <c r="I163" s="212">
        <f t="shared" si="14"/>
        <v>3859.8021077986095</v>
      </c>
      <c r="J163" s="212">
        <f t="shared" si="15"/>
        <v>3859.8021077986095</v>
      </c>
      <c r="K163" s="212">
        <f t="shared" si="16"/>
        <v>0</v>
      </c>
      <c r="L163" s="212">
        <f t="shared" si="17"/>
        <v>5975</v>
      </c>
    </row>
    <row r="164" spans="1:12" ht="12" customHeight="1" x14ac:dyDescent="0.2">
      <c r="A164" s="114"/>
      <c r="B164" s="207">
        <f t="shared" si="12"/>
        <v>158</v>
      </c>
      <c r="C164" s="208" t="s">
        <v>7233</v>
      </c>
      <c r="D164" s="209" t="str">
        <f>+VLOOKUP(C164,[9]Resumen!$C$1:$J$65536,6,0)</f>
        <v>PA25/2800</v>
      </c>
      <c r="E164" s="207">
        <f>+VLOOKUP(C164,[9]Resumen!$C$1:$J$65536,5,0)</f>
        <v>1</v>
      </c>
      <c r="F164" s="210">
        <f>IF(MID(D164,1,2)="PC",VLOOKUP(D164,'[10]Costo Postes Concreto'!$B$1:$D$65536,2,0),VLOOKUP(C164,[9]Resumen!$C$1:$J$65536,7,0))</f>
        <v>3332</v>
      </c>
      <c r="G164" s="211">
        <f>IF(MID(D164,1,2)="PC",VLOOKUP(D164,'[10]Costo Postes Concreto'!$B$1:$D$65536,3,0),E164*F164*$D$3)</f>
        <v>13128.541805963881</v>
      </c>
      <c r="H164" s="211">
        <f t="shared" si="13"/>
        <v>131.28541805963883</v>
      </c>
      <c r="I164" s="212">
        <f t="shared" si="14"/>
        <v>13259.82722402352</v>
      </c>
      <c r="J164" s="212">
        <f t="shared" si="15"/>
        <v>131.28541805963883</v>
      </c>
      <c r="K164" s="212">
        <f t="shared" si="16"/>
        <v>13128.541805963881</v>
      </c>
      <c r="L164" s="212">
        <f t="shared" si="17"/>
        <v>3332</v>
      </c>
    </row>
    <row r="165" spans="1:12" ht="12" customHeight="1" x14ac:dyDescent="0.2">
      <c r="A165" s="114"/>
      <c r="B165" s="207">
        <f t="shared" si="12"/>
        <v>159</v>
      </c>
      <c r="C165" s="208" t="s">
        <v>7234</v>
      </c>
      <c r="D165" s="209" t="str">
        <f>+VLOOKUP(C165,[9]Resumen!$C$1:$J$65536,6,0)</f>
        <v>PA25/4850</v>
      </c>
      <c r="E165" s="207">
        <f>+VLOOKUP(C165,[9]Resumen!$C$1:$J$65536,5,0)</f>
        <v>1</v>
      </c>
      <c r="F165" s="210">
        <f>IF(MID(D165,1,2)="PC",VLOOKUP(D165,'[10]Costo Postes Concreto'!$B$1:$D$65536,2,0),VLOOKUP(C165,[9]Resumen!$C$1:$J$65536,7,0))</f>
        <v>4761</v>
      </c>
      <c r="G165" s="211">
        <f>IF(MID(D165,1,2)="PC",VLOOKUP(D165,'[10]Costo Postes Concreto'!$B$1:$D$65536,3,0),E165*F165*$D$3)</f>
        <v>18758.999861402772</v>
      </c>
      <c r="H165" s="211">
        <f t="shared" si="13"/>
        <v>187.58999861402773</v>
      </c>
      <c r="I165" s="212">
        <f t="shared" si="14"/>
        <v>18946.5898600168</v>
      </c>
      <c r="J165" s="212">
        <f t="shared" si="15"/>
        <v>187.58999861402773</v>
      </c>
      <c r="K165" s="212">
        <f t="shared" si="16"/>
        <v>18758.999861402772</v>
      </c>
      <c r="L165" s="212">
        <f t="shared" si="17"/>
        <v>4761</v>
      </c>
    </row>
    <row r="166" spans="1:12" ht="12" customHeight="1" x14ac:dyDescent="0.2">
      <c r="A166" s="114"/>
      <c r="B166" s="207">
        <f t="shared" si="12"/>
        <v>160</v>
      </c>
      <c r="C166" s="208" t="s">
        <v>7235</v>
      </c>
      <c r="D166" s="209" t="str">
        <f>+VLOOKUP(C166,[9]Resumen!$C$1:$J$65536,6,0)</f>
        <v>PA25/7800</v>
      </c>
      <c r="E166" s="207">
        <f>+VLOOKUP(C166,[9]Resumen!$C$1:$J$65536,5,0)</f>
        <v>1</v>
      </c>
      <c r="F166" s="210">
        <f>IF(MID(D166,1,2)="PC",VLOOKUP(D166,'[10]Costo Postes Concreto'!$B$1:$D$65536,2,0),VLOOKUP(C166,[9]Resumen!$C$1:$J$65536,7,0))</f>
        <v>6484</v>
      </c>
      <c r="G166" s="211">
        <f>IF(MID(D166,1,2)="PC",VLOOKUP(D166,'[10]Costo Postes Concreto'!$B$1:$D$65536,3,0),E166*F166*$D$3)</f>
        <v>25547.858664426712</v>
      </c>
      <c r="H166" s="211">
        <f t="shared" si="13"/>
        <v>255.47858664426712</v>
      </c>
      <c r="I166" s="212">
        <f t="shared" si="14"/>
        <v>25803.337251070981</v>
      </c>
      <c r="J166" s="212">
        <f t="shared" si="15"/>
        <v>255.47858664426712</v>
      </c>
      <c r="K166" s="212">
        <f t="shared" si="16"/>
        <v>25547.858664426712</v>
      </c>
      <c r="L166" s="212">
        <f t="shared" si="17"/>
        <v>6484</v>
      </c>
    </row>
    <row r="167" spans="1:12" ht="12" customHeight="1" x14ac:dyDescent="0.2">
      <c r="A167" s="114"/>
      <c r="B167" s="207">
        <f t="shared" si="12"/>
        <v>161</v>
      </c>
      <c r="C167" s="208" t="s">
        <v>7236</v>
      </c>
      <c r="D167" s="209" t="str">
        <f>+VLOOKUP(C167,[9]Resumen!$C$1:$J$65536,6,0)</f>
        <v>PC25/800</v>
      </c>
      <c r="E167" s="207">
        <f>+VLOOKUP(C167,[9]Resumen!$C$1:$J$65536,5,0)</f>
        <v>1</v>
      </c>
      <c r="F167" s="210">
        <f>IF(MID(D167,1,2)="PC",VLOOKUP(D167,'[10]Costo Postes Concreto'!$B$1:$D$65536,2,0),VLOOKUP(C167,[9]Resumen!$C$1:$J$65536,7,0))</f>
        <v>6142</v>
      </c>
      <c r="G167" s="211">
        <f>IF(MID(D167,1,2)="PC",VLOOKUP(D167,'[10]Costo Postes Concreto'!$B$1:$D$65536,3,0),E167*F167*$D$3)</f>
        <v>3990.0571912557475</v>
      </c>
      <c r="H167" s="211">
        <f t="shared" si="13"/>
        <v>39.900571912557474</v>
      </c>
      <c r="I167" s="212">
        <f t="shared" si="14"/>
        <v>4029.9577631683051</v>
      </c>
      <c r="J167" s="212">
        <f t="shared" si="15"/>
        <v>4029.9577631683051</v>
      </c>
      <c r="K167" s="212">
        <f t="shared" si="16"/>
        <v>0</v>
      </c>
      <c r="L167" s="212">
        <f t="shared" si="17"/>
        <v>6142</v>
      </c>
    </row>
    <row r="168" spans="1:12" ht="12" customHeight="1" x14ac:dyDescent="0.2">
      <c r="A168" s="114"/>
      <c r="B168" s="207">
        <f t="shared" si="12"/>
        <v>162</v>
      </c>
      <c r="C168" s="208" t="s">
        <v>7237</v>
      </c>
      <c r="D168" s="209" t="str">
        <f>+VLOOKUP(C168,[9]Resumen!$C$1:$J$65536,6,0)</f>
        <v>PA25/3450</v>
      </c>
      <c r="E168" s="207">
        <f>+VLOOKUP(C168,[9]Resumen!$C$1:$J$65536,5,0)</f>
        <v>1</v>
      </c>
      <c r="F168" s="210">
        <f>IF(MID(D168,1,2)="PC",VLOOKUP(D168,'[10]Costo Postes Concreto'!$B$1:$D$65536,2,0),VLOOKUP(C168,[9]Resumen!$C$1:$J$65536,7,0))</f>
        <v>3816</v>
      </c>
      <c r="G168" s="211">
        <f>IF(MID(D168,1,2)="PC",VLOOKUP(D168,'[10]Costo Postes Concreto'!$B$1:$D$65536,3,0),E168*F168*$D$3)</f>
        <v>15035.56888702226</v>
      </c>
      <c r="H168" s="211">
        <f t="shared" si="13"/>
        <v>150.35568887022259</v>
      </c>
      <c r="I168" s="212">
        <f t="shared" si="14"/>
        <v>15185.924575892483</v>
      </c>
      <c r="J168" s="212">
        <f t="shared" si="15"/>
        <v>150.35568887022259</v>
      </c>
      <c r="K168" s="212">
        <f t="shared" si="16"/>
        <v>15035.56888702226</v>
      </c>
      <c r="L168" s="212">
        <f t="shared" si="17"/>
        <v>3816</v>
      </c>
    </row>
    <row r="169" spans="1:12" ht="12" customHeight="1" x14ac:dyDescent="0.2">
      <c r="A169" s="114"/>
      <c r="B169" s="207">
        <f t="shared" si="12"/>
        <v>163</v>
      </c>
      <c r="C169" s="208" t="s">
        <v>7238</v>
      </c>
      <c r="D169" s="209" t="str">
        <f>+VLOOKUP(C169,[9]Resumen!$C$1:$J$65536,6,0)</f>
        <v>PA25/6000</v>
      </c>
      <c r="E169" s="207">
        <f>+VLOOKUP(C169,[9]Resumen!$C$1:$J$65536,5,0)</f>
        <v>1</v>
      </c>
      <c r="F169" s="210">
        <f>IF(MID(D169,1,2)="PC",VLOOKUP(D169,'[10]Costo Postes Concreto'!$B$1:$D$65536,2,0),VLOOKUP(C169,[9]Resumen!$C$1:$J$65536,7,0))</f>
        <v>5468</v>
      </c>
      <c r="G169" s="211">
        <f>IF(MID(D169,1,2)="PC",VLOOKUP(D169,'[10]Costo Postes Concreto'!$B$1:$D$65536,3,0),E169*F169*$D$3)</f>
        <v>21544.677849643009</v>
      </c>
      <c r="H169" s="211">
        <f t="shared" si="13"/>
        <v>215.44677849643008</v>
      </c>
      <c r="I169" s="212">
        <f t="shared" si="14"/>
        <v>21760.124628139438</v>
      </c>
      <c r="J169" s="212">
        <f t="shared" si="15"/>
        <v>215.44677849643008</v>
      </c>
      <c r="K169" s="212">
        <f t="shared" si="16"/>
        <v>21544.677849643009</v>
      </c>
      <c r="L169" s="212">
        <f t="shared" si="17"/>
        <v>5468</v>
      </c>
    </row>
    <row r="170" spans="1:12" ht="12" customHeight="1" x14ac:dyDescent="0.2">
      <c r="A170" s="114"/>
      <c r="B170" s="207">
        <f t="shared" si="12"/>
        <v>164</v>
      </c>
      <c r="C170" s="208" t="s">
        <v>7239</v>
      </c>
      <c r="D170" s="209" t="str">
        <f>+VLOOKUP(C170,[9]Resumen!$C$1:$J$65536,6,0)</f>
        <v>PA25/9700</v>
      </c>
      <c r="E170" s="207">
        <f>+VLOOKUP(C170,[9]Resumen!$C$1:$J$65536,5,0)</f>
        <v>1</v>
      </c>
      <c r="F170" s="210">
        <f>IF(MID(D170,1,2)="PC",VLOOKUP(D170,'[10]Costo Postes Concreto'!$B$1:$D$65536,2,0),VLOOKUP(C170,[9]Resumen!$C$1:$J$65536,7,0))</f>
        <v>7471</v>
      </c>
      <c r="G170" s="211">
        <f>IF(MID(D170,1,2)="PC",VLOOKUP(D170,'[10]Costo Postes Concreto'!$B$1:$D$65536,3,0),E170*F170*$D$3)</f>
        <v>29436.775459890803</v>
      </c>
      <c r="H170" s="211">
        <f t="shared" si="13"/>
        <v>294.36775459890805</v>
      </c>
      <c r="I170" s="212">
        <f t="shared" si="14"/>
        <v>29731.143214489712</v>
      </c>
      <c r="J170" s="212">
        <f t="shared" si="15"/>
        <v>294.36775459890805</v>
      </c>
      <c r="K170" s="212">
        <f t="shared" si="16"/>
        <v>29436.775459890803</v>
      </c>
      <c r="L170" s="212">
        <f t="shared" si="17"/>
        <v>7471</v>
      </c>
    </row>
    <row r="171" spans="1:12" ht="12" customHeight="1" x14ac:dyDescent="0.2">
      <c r="A171" s="114"/>
      <c r="B171" s="207">
        <f t="shared" si="12"/>
        <v>165</v>
      </c>
      <c r="C171" s="208" t="s">
        <v>7240</v>
      </c>
      <c r="D171" s="209" t="str">
        <f>+VLOOKUP(C171,[9]Resumen!$C$1:$J$65536,6,0)</f>
        <v>PA25/900</v>
      </c>
      <c r="E171" s="207">
        <f>+VLOOKUP(C171,[9]Resumen!$C$1:$J$65536,5,0)</f>
        <v>1</v>
      </c>
      <c r="F171" s="210">
        <f>IF(MID(D171,1,2)="PC",VLOOKUP(D171,'[10]Costo Postes Concreto'!$B$1:$D$65536,2,0),VLOOKUP(C171,[9]Resumen!$C$1:$J$65536,7,0))</f>
        <v>1593</v>
      </c>
      <c r="G171" s="211">
        <f>IF(MID(D171,1,2)="PC",VLOOKUP(D171,'[10]Costo Postes Concreto'!$B$1:$D$65536,3,0),E171*F171*$D$3)</f>
        <v>6276.6407853842929</v>
      </c>
      <c r="H171" s="211">
        <f t="shared" si="13"/>
        <v>62.766407853842928</v>
      </c>
      <c r="I171" s="212">
        <f t="shared" si="14"/>
        <v>6339.4071932381357</v>
      </c>
      <c r="J171" s="212">
        <f t="shared" si="15"/>
        <v>62.766407853842928</v>
      </c>
      <c r="K171" s="212">
        <f t="shared" si="16"/>
        <v>6276.6407853842929</v>
      </c>
      <c r="L171" s="212">
        <f t="shared" si="17"/>
        <v>1593</v>
      </c>
    </row>
    <row r="172" spans="1:12" ht="12" customHeight="1" x14ac:dyDescent="0.2">
      <c r="A172" s="114"/>
      <c r="B172" s="207">
        <f t="shared" si="12"/>
        <v>166</v>
      </c>
      <c r="C172" s="208" t="s">
        <v>7241</v>
      </c>
      <c r="D172" s="209" t="str">
        <f>+VLOOKUP(C172,[9]Resumen!$C$1:$J$65536,6,0)</f>
        <v>PA25/4050</v>
      </c>
      <c r="E172" s="207">
        <f>+VLOOKUP(C172,[9]Resumen!$C$1:$J$65536,5,0)</f>
        <v>1</v>
      </c>
      <c r="F172" s="210">
        <f>IF(MID(D172,1,2)="PC",VLOOKUP(D172,'[10]Costo Postes Concreto'!$B$1:$D$65536,2,0),VLOOKUP(C172,[9]Resumen!$C$1:$J$65536,7,0))</f>
        <v>4235</v>
      </c>
      <c r="G172" s="211">
        <f>IF(MID(D172,1,2)="PC",VLOOKUP(D172,'[10]Costo Postes Concreto'!$B$1:$D$65536,3,0),E172*F172*$D$3)</f>
        <v>16686.486959260816</v>
      </c>
      <c r="H172" s="211">
        <f t="shared" si="13"/>
        <v>166.86486959260816</v>
      </c>
      <c r="I172" s="212">
        <f t="shared" si="14"/>
        <v>16853.351828853425</v>
      </c>
      <c r="J172" s="212">
        <f t="shared" si="15"/>
        <v>166.86486959260816</v>
      </c>
      <c r="K172" s="212">
        <f t="shared" si="16"/>
        <v>16686.486959260816</v>
      </c>
      <c r="L172" s="212">
        <f t="shared" si="17"/>
        <v>4235</v>
      </c>
    </row>
    <row r="173" spans="1:12" ht="12" customHeight="1" x14ac:dyDescent="0.2">
      <c r="A173" s="114"/>
      <c r="B173" s="207">
        <f t="shared" si="12"/>
        <v>167</v>
      </c>
      <c r="C173" s="208" t="s">
        <v>7242</v>
      </c>
      <c r="D173" s="209" t="str">
        <f>+VLOOKUP(C173,[9]Resumen!$C$1:$J$65536,6,0)</f>
        <v>PA25/4200</v>
      </c>
      <c r="E173" s="207">
        <f>+VLOOKUP(C173,[9]Resumen!$C$1:$J$65536,5,0)</f>
        <v>2</v>
      </c>
      <c r="F173" s="210">
        <f>IF(MID(D173,1,2)="PC",VLOOKUP(D173,'[10]Costo Postes Concreto'!$B$1:$D$65536,2,0),VLOOKUP(C173,[9]Resumen!$C$1:$J$65536,7,0))</f>
        <v>4336</v>
      </c>
      <c r="G173" s="211">
        <f>IF(MID(D173,1,2)="PC",VLOOKUP(D173,'[10]Costo Postes Concreto'!$B$1:$D$65536,3,0),E173*F173*$D$3)</f>
        <v>34168.881915161699</v>
      </c>
      <c r="H173" s="211">
        <f t="shared" si="13"/>
        <v>341.688819151617</v>
      </c>
      <c r="I173" s="212">
        <f t="shared" si="14"/>
        <v>34510.570734313318</v>
      </c>
      <c r="J173" s="212">
        <f t="shared" si="15"/>
        <v>341.688819151617</v>
      </c>
      <c r="K173" s="212">
        <f t="shared" si="16"/>
        <v>34168.881915161699</v>
      </c>
      <c r="L173" s="212">
        <f t="shared" si="17"/>
        <v>8672</v>
      </c>
    </row>
    <row r="174" spans="1:12" ht="12" customHeight="1" x14ac:dyDescent="0.2">
      <c r="A174" s="114"/>
      <c r="B174" s="207">
        <f t="shared" si="12"/>
        <v>168</v>
      </c>
      <c r="C174" s="208" t="s">
        <v>7243</v>
      </c>
      <c r="D174" s="209" t="str">
        <f>+VLOOKUP(C174,[9]Resumen!$C$1:$J$65536,6,0)</f>
        <v>PA25/6750</v>
      </c>
      <c r="E174" s="207">
        <f>+VLOOKUP(C174,[9]Resumen!$C$1:$J$65536,5,0)</f>
        <v>2</v>
      </c>
      <c r="F174" s="210">
        <f>IF(MID(D174,1,2)="PC",VLOOKUP(D174,'[10]Costo Postes Concreto'!$B$1:$D$65536,2,0),VLOOKUP(C174,[9]Resumen!$C$1:$J$65536,7,0))</f>
        <v>5903</v>
      </c>
      <c r="G174" s="211">
        <f>IF(MID(D174,1,2)="PC",VLOOKUP(D174,'[10]Costo Postes Concreto'!$B$1:$D$65536,3,0),E174*F174*$D$3)</f>
        <v>46517.276278874422</v>
      </c>
      <c r="H174" s="211">
        <f t="shared" si="13"/>
        <v>465.17276278874425</v>
      </c>
      <c r="I174" s="212">
        <f t="shared" si="14"/>
        <v>46982.449041663167</v>
      </c>
      <c r="J174" s="212">
        <f t="shared" si="15"/>
        <v>465.17276278874425</v>
      </c>
      <c r="K174" s="212">
        <f t="shared" si="16"/>
        <v>46517.276278874422</v>
      </c>
      <c r="L174" s="212">
        <f t="shared" si="17"/>
        <v>11806</v>
      </c>
    </row>
    <row r="175" spans="1:12" ht="12" customHeight="1" x14ac:dyDescent="0.2">
      <c r="A175" s="114"/>
      <c r="B175" s="207">
        <f t="shared" si="12"/>
        <v>169</v>
      </c>
      <c r="C175" s="208" t="s">
        <v>7244</v>
      </c>
      <c r="D175" s="209" t="str">
        <f>+VLOOKUP(C175,[9]Resumen!$C$1:$J$65536,6,0)</f>
        <v>PA25/1000</v>
      </c>
      <c r="E175" s="207">
        <f>+VLOOKUP(C175,[9]Resumen!$C$1:$J$65536,5,0)</f>
        <v>1</v>
      </c>
      <c r="F175" s="210">
        <f>IF(MID(D175,1,2)="PC",VLOOKUP(D175,'[10]Costo Postes Concreto'!$B$1:$D$65536,2,0),VLOOKUP(C175,[9]Resumen!$C$1:$J$65536,7,0))</f>
        <v>1706</v>
      </c>
      <c r="G175" s="211">
        <f>IF(MID(D175,1,2)="PC",VLOOKUP(D175,'[10]Costo Postes Concreto'!$B$1:$D$65536,3,0),E175*F175*$D$3)</f>
        <v>6721.8764468710624</v>
      </c>
      <c r="H175" s="211">
        <f t="shared" si="13"/>
        <v>67.218764468710631</v>
      </c>
      <c r="I175" s="212">
        <f t="shared" si="14"/>
        <v>6789.0952113397734</v>
      </c>
      <c r="J175" s="212">
        <f t="shared" si="15"/>
        <v>67.218764468710631</v>
      </c>
      <c r="K175" s="212">
        <f t="shared" si="16"/>
        <v>6721.8764468710624</v>
      </c>
      <c r="L175" s="212">
        <f t="shared" si="17"/>
        <v>1706</v>
      </c>
    </row>
    <row r="176" spans="1:12" ht="12" customHeight="1" x14ac:dyDescent="0.2">
      <c r="A176" s="114"/>
      <c r="B176" s="207">
        <f t="shared" si="12"/>
        <v>170</v>
      </c>
      <c r="C176" s="208" t="s">
        <v>7245</v>
      </c>
      <c r="D176" s="209" t="str">
        <f>+VLOOKUP(C176,[9]Resumen!$C$1:$J$65536,6,0)</f>
        <v>PA25/4750</v>
      </c>
      <c r="E176" s="207">
        <f>+VLOOKUP(C176,[9]Resumen!$C$1:$J$65536,5,0)</f>
        <v>1</v>
      </c>
      <c r="F176" s="210">
        <f>IF(MID(D176,1,2)="PC",VLOOKUP(D176,'[10]Costo Postes Concreto'!$B$1:$D$65536,2,0),VLOOKUP(C176,[9]Resumen!$C$1:$J$65536,7,0))</f>
        <v>4697</v>
      </c>
      <c r="G176" s="211">
        <f>IF(MID(D176,1,2)="PC",VLOOKUP(D176,'[10]Costo Postes Concreto'!$B$1:$D$65536,3,0),E176*F176*$D$3)</f>
        <v>18506.830991180177</v>
      </c>
      <c r="H176" s="211">
        <f t="shared" si="13"/>
        <v>185.06830991180178</v>
      </c>
      <c r="I176" s="212">
        <f t="shared" si="14"/>
        <v>18691.89930109198</v>
      </c>
      <c r="J176" s="212">
        <f t="shared" si="15"/>
        <v>185.06830991180178</v>
      </c>
      <c r="K176" s="212">
        <f t="shared" si="16"/>
        <v>18506.830991180177</v>
      </c>
      <c r="L176" s="212">
        <f t="shared" si="17"/>
        <v>4697</v>
      </c>
    </row>
    <row r="177" spans="1:12" ht="12" customHeight="1" x14ac:dyDescent="0.2">
      <c r="A177" s="114"/>
      <c r="B177" s="207">
        <f t="shared" si="12"/>
        <v>171</v>
      </c>
      <c r="C177" s="208" t="s">
        <v>7246</v>
      </c>
      <c r="D177" s="209" t="str">
        <f>+VLOOKUP(C177,[9]Resumen!$C$1:$J$65536,6,0)</f>
        <v>PA25/4850</v>
      </c>
      <c r="E177" s="207">
        <f>+VLOOKUP(C177,[9]Resumen!$C$1:$J$65536,5,0)</f>
        <v>2</v>
      </c>
      <c r="F177" s="210">
        <f>IF(MID(D177,1,2)="PC",VLOOKUP(D177,'[10]Costo Postes Concreto'!$B$1:$D$65536,2,0),VLOOKUP(C177,[9]Resumen!$C$1:$J$65536,7,0))</f>
        <v>4761</v>
      </c>
      <c r="G177" s="211">
        <f>IF(MID(D177,1,2)="PC",VLOOKUP(D177,'[10]Costo Postes Concreto'!$B$1:$D$65536,3,0),E177*F177*$D$3)</f>
        <v>37517.999722805544</v>
      </c>
      <c r="H177" s="211">
        <f t="shared" si="13"/>
        <v>375.17999722805547</v>
      </c>
      <c r="I177" s="212">
        <f t="shared" si="14"/>
        <v>37893.1797200336</v>
      </c>
      <c r="J177" s="212">
        <f t="shared" si="15"/>
        <v>375.17999722805547</v>
      </c>
      <c r="K177" s="212">
        <f t="shared" si="16"/>
        <v>37517.999722805544</v>
      </c>
      <c r="L177" s="212">
        <f t="shared" si="17"/>
        <v>9522</v>
      </c>
    </row>
    <row r="178" spans="1:12" ht="12" customHeight="1" x14ac:dyDescent="0.2">
      <c r="A178" s="114"/>
      <c r="B178" s="207">
        <f t="shared" si="12"/>
        <v>172</v>
      </c>
      <c r="C178" s="208" t="s">
        <v>7247</v>
      </c>
      <c r="D178" s="209" t="str">
        <f>+VLOOKUP(C178,[9]Resumen!$C$1:$J$65536,6,0)</f>
        <v>PA25/7800</v>
      </c>
      <c r="E178" s="207">
        <f>+VLOOKUP(C178,[9]Resumen!$C$1:$J$65536,5,0)</f>
        <v>2</v>
      </c>
      <c r="F178" s="210">
        <f>IF(MID(D178,1,2)="PC",VLOOKUP(D178,'[10]Costo Postes Concreto'!$B$1:$D$65536,2,0),VLOOKUP(C178,[9]Resumen!$C$1:$J$65536,7,0))</f>
        <v>6484</v>
      </c>
      <c r="G178" s="211">
        <f>IF(MID(D178,1,2)="PC",VLOOKUP(D178,'[10]Costo Postes Concreto'!$B$1:$D$65536,3,0),E178*F178*$D$3)</f>
        <v>51095.717328853425</v>
      </c>
      <c r="H178" s="211">
        <f t="shared" si="13"/>
        <v>510.95717328853425</v>
      </c>
      <c r="I178" s="212">
        <f t="shared" si="14"/>
        <v>51606.674502141963</v>
      </c>
      <c r="J178" s="212">
        <f t="shared" si="15"/>
        <v>510.95717328853425</v>
      </c>
      <c r="K178" s="212">
        <f t="shared" si="16"/>
        <v>51095.717328853425</v>
      </c>
      <c r="L178" s="212">
        <f t="shared" si="17"/>
        <v>12968</v>
      </c>
    </row>
    <row r="179" spans="1:12" ht="12" customHeight="1" x14ac:dyDescent="0.2">
      <c r="A179" s="114"/>
      <c r="B179" s="207">
        <f t="shared" si="12"/>
        <v>173</v>
      </c>
      <c r="C179" s="208" t="s">
        <v>7248</v>
      </c>
      <c r="D179" s="209" t="str">
        <f>+VLOOKUP(C179,[9]Resumen!$C$1:$J$65536,6,0)</f>
        <v>PA25/1150</v>
      </c>
      <c r="E179" s="207">
        <f>+VLOOKUP(C179,[9]Resumen!$C$1:$J$65536,5,0)</f>
        <v>1</v>
      </c>
      <c r="F179" s="210">
        <f>IF(MID(D179,1,2)="PC",VLOOKUP(D179,'[10]Costo Postes Concreto'!$B$1:$D$65536,2,0),VLOOKUP(C179,[9]Resumen!$C$1:$J$65536,7,0))</f>
        <v>1868</v>
      </c>
      <c r="G179" s="211">
        <f>IF(MID(D179,1,2)="PC",VLOOKUP(D179,'[10]Costo Postes Concreto'!$B$1:$D$65536,3,0),E179*F179*$D$3)</f>
        <v>7360.1788996220075</v>
      </c>
      <c r="H179" s="211">
        <f t="shared" si="13"/>
        <v>73.60178899622008</v>
      </c>
      <c r="I179" s="212">
        <f t="shared" si="14"/>
        <v>7433.7806886182279</v>
      </c>
      <c r="J179" s="212">
        <f t="shared" si="15"/>
        <v>73.60178899622008</v>
      </c>
      <c r="K179" s="212">
        <f t="shared" si="16"/>
        <v>7360.1788996220075</v>
      </c>
      <c r="L179" s="212">
        <f t="shared" si="17"/>
        <v>1868</v>
      </c>
    </row>
    <row r="180" spans="1:12" ht="12" customHeight="1" x14ac:dyDescent="0.2">
      <c r="A180" s="114"/>
      <c r="B180" s="207">
        <f t="shared" si="12"/>
        <v>174</v>
      </c>
      <c r="C180" s="208" t="s">
        <v>7249</v>
      </c>
      <c r="D180" s="209" t="str">
        <f>+VLOOKUP(C180,[9]Resumen!$C$1:$J$65536,6,0)</f>
        <v>PA25/5950</v>
      </c>
      <c r="E180" s="207">
        <f>+VLOOKUP(C180,[9]Resumen!$C$1:$J$65536,5,0)</f>
        <v>1</v>
      </c>
      <c r="F180" s="210">
        <f>IF(MID(D180,1,2)="PC",VLOOKUP(D180,'[10]Costo Postes Concreto'!$B$1:$D$65536,2,0),VLOOKUP(C180,[9]Resumen!$C$1:$J$65536,7,0))</f>
        <v>5438</v>
      </c>
      <c r="G180" s="211">
        <f>IF(MID(D180,1,2)="PC",VLOOKUP(D180,'[10]Costo Postes Concreto'!$B$1:$D$65536,3,0),E180*F180*$D$3)</f>
        <v>21426.473691726165</v>
      </c>
      <c r="H180" s="211">
        <f t="shared" si="13"/>
        <v>214.26473691726164</v>
      </c>
      <c r="I180" s="212">
        <f t="shared" si="14"/>
        <v>21640.738428643428</v>
      </c>
      <c r="J180" s="212">
        <f t="shared" si="15"/>
        <v>214.26473691726164</v>
      </c>
      <c r="K180" s="212">
        <f t="shared" si="16"/>
        <v>21426.473691726165</v>
      </c>
      <c r="L180" s="212">
        <f t="shared" si="17"/>
        <v>5438</v>
      </c>
    </row>
    <row r="181" spans="1:12" ht="12" customHeight="1" x14ac:dyDescent="0.2">
      <c r="A181" s="114"/>
      <c r="B181" s="207">
        <f t="shared" si="12"/>
        <v>175</v>
      </c>
      <c r="C181" s="208" t="s">
        <v>7250</v>
      </c>
      <c r="D181" s="209" t="str">
        <f>+VLOOKUP(C181,[9]Resumen!$C$1:$J$65536,6,0)</f>
        <v>PA25/6000</v>
      </c>
      <c r="E181" s="207">
        <f>+VLOOKUP(C181,[9]Resumen!$C$1:$J$65536,5,0)</f>
        <v>2</v>
      </c>
      <c r="F181" s="210">
        <f>IF(MID(D181,1,2)="PC",VLOOKUP(D181,'[10]Costo Postes Concreto'!$B$1:$D$65536,2,0),VLOOKUP(C181,[9]Resumen!$C$1:$J$65536,7,0))</f>
        <v>5468</v>
      </c>
      <c r="G181" s="211">
        <f>IF(MID(D181,1,2)="PC",VLOOKUP(D181,'[10]Costo Postes Concreto'!$B$1:$D$65536,3,0),E181*F181*$D$3)</f>
        <v>43089.355699286018</v>
      </c>
      <c r="H181" s="211">
        <f t="shared" si="13"/>
        <v>430.89355699286017</v>
      </c>
      <c r="I181" s="212">
        <f t="shared" si="14"/>
        <v>43520.249256278876</v>
      </c>
      <c r="J181" s="212">
        <f t="shared" si="15"/>
        <v>430.89355699286017</v>
      </c>
      <c r="K181" s="212">
        <f t="shared" si="16"/>
        <v>43089.355699286018</v>
      </c>
      <c r="L181" s="212">
        <f t="shared" si="17"/>
        <v>10936</v>
      </c>
    </row>
    <row r="182" spans="1:12" ht="12" customHeight="1" x14ac:dyDescent="0.2">
      <c r="A182" s="114"/>
      <c r="B182" s="207">
        <f t="shared" si="12"/>
        <v>176</v>
      </c>
      <c r="C182" s="208" t="s">
        <v>7251</v>
      </c>
      <c r="D182" s="209" t="str">
        <f>+VLOOKUP(C182,[9]Resumen!$C$1:$J$65536,6,0)</f>
        <v>PA25/9700</v>
      </c>
      <c r="E182" s="207">
        <f>+VLOOKUP(C182,[9]Resumen!$C$1:$J$65536,5,0)</f>
        <v>2</v>
      </c>
      <c r="F182" s="210">
        <f>IF(MID(D182,1,2)="PC",VLOOKUP(D182,'[10]Costo Postes Concreto'!$B$1:$D$65536,2,0),VLOOKUP(C182,[9]Resumen!$C$1:$J$65536,7,0))</f>
        <v>7471</v>
      </c>
      <c r="G182" s="211">
        <f>IF(MID(D182,1,2)="PC",VLOOKUP(D182,'[10]Costo Postes Concreto'!$B$1:$D$65536,3,0),E182*F182*$D$3)</f>
        <v>58873.550919781606</v>
      </c>
      <c r="H182" s="211">
        <f t="shared" si="13"/>
        <v>588.7355091978161</v>
      </c>
      <c r="I182" s="212">
        <f t="shared" si="14"/>
        <v>59462.286428979423</v>
      </c>
      <c r="J182" s="212">
        <f t="shared" si="15"/>
        <v>588.7355091978161</v>
      </c>
      <c r="K182" s="212">
        <f t="shared" si="16"/>
        <v>58873.550919781606</v>
      </c>
      <c r="L182" s="212">
        <f t="shared" si="17"/>
        <v>14942</v>
      </c>
    </row>
    <row r="183" spans="1:12" ht="12" customHeight="1" x14ac:dyDescent="0.2">
      <c r="A183" s="114"/>
      <c r="B183" s="207">
        <f t="shared" si="12"/>
        <v>177</v>
      </c>
      <c r="C183" s="208" t="s">
        <v>7252</v>
      </c>
      <c r="D183" s="209" t="str">
        <f>+VLOOKUP(C183,[9]Resumen!$C$1:$J$65536,6,0)</f>
        <v>PC18/300</v>
      </c>
      <c r="E183" s="207">
        <f>+VLOOKUP(C183,[9]Resumen!$C$1:$J$65536,5,0)</f>
        <v>1</v>
      </c>
      <c r="F183" s="210">
        <f>IF(MID(D183,1,2)="PC",VLOOKUP(D183,'[10]Costo Postes Concreto'!$B$1:$D$65536,2,0),VLOOKUP(C183,[9]Resumen!$C$1:$J$65536,7,0))</f>
        <v>3638.25</v>
      </c>
      <c r="G183" s="211">
        <f>IF(MID(D183,1,2)="PC",VLOOKUP(D183,'[10]Costo Postes Concreto'!$B$1:$D$65536,3,0),E183*F183*$D$3)</f>
        <v>1464.2540126710796</v>
      </c>
      <c r="H183" s="211">
        <f t="shared" si="13"/>
        <v>14.642540126710797</v>
      </c>
      <c r="I183" s="212">
        <f t="shared" si="14"/>
        <v>1478.8965527977905</v>
      </c>
      <c r="J183" s="212">
        <f t="shared" si="15"/>
        <v>1478.8965527977905</v>
      </c>
      <c r="K183" s="212">
        <f t="shared" si="16"/>
        <v>0</v>
      </c>
      <c r="L183" s="212">
        <f t="shared" si="17"/>
        <v>3638.25</v>
      </c>
    </row>
    <row r="184" spans="1:12" ht="12" customHeight="1" x14ac:dyDescent="0.2">
      <c r="A184" s="114"/>
      <c r="B184" s="207">
        <f t="shared" si="12"/>
        <v>178</v>
      </c>
      <c r="C184" s="208" t="s">
        <v>7253</v>
      </c>
      <c r="D184" s="209" t="str">
        <f>+VLOOKUP(C184,[9]Resumen!$C$1:$J$65536,6,0)</f>
        <v>PA17/850</v>
      </c>
      <c r="E184" s="207">
        <f>+VLOOKUP(C184,[9]Resumen!$C$1:$J$65536,5,0)</f>
        <v>1</v>
      </c>
      <c r="F184" s="210">
        <f>IF(MID(D184,1,2)="PC",VLOOKUP(D184,'[10]Costo Postes Concreto'!$B$1:$D$65536,2,0),VLOOKUP(C184,[9]Resumen!$C$1:$J$65536,7,0))</f>
        <v>1041</v>
      </c>
      <c r="G184" s="211">
        <f>IF(MID(D184,1,2)="PC",VLOOKUP(D184,'[10]Costo Postes Concreto'!$B$1:$D$65536,3,0),E184*F184*$D$3)</f>
        <v>4101.6842797144054</v>
      </c>
      <c r="H184" s="211">
        <f t="shared" si="13"/>
        <v>41.016842797144058</v>
      </c>
      <c r="I184" s="212">
        <f t="shared" si="14"/>
        <v>4142.7011225115493</v>
      </c>
      <c r="J184" s="212">
        <f t="shared" si="15"/>
        <v>41.016842797144058</v>
      </c>
      <c r="K184" s="212">
        <f t="shared" si="16"/>
        <v>4101.6842797144054</v>
      </c>
      <c r="L184" s="212">
        <f t="shared" si="17"/>
        <v>1041</v>
      </c>
    </row>
    <row r="185" spans="1:12" ht="12" customHeight="1" x14ac:dyDescent="0.2">
      <c r="A185" s="114"/>
      <c r="B185" s="207">
        <f t="shared" si="12"/>
        <v>179</v>
      </c>
      <c r="C185" s="208" t="s">
        <v>7254</v>
      </c>
      <c r="D185" s="209" t="str">
        <f>+VLOOKUP(C185,[9]Resumen!$C$1:$J$65536,6,0)</f>
        <v>PA18/1400</v>
      </c>
      <c r="E185" s="207">
        <f>+VLOOKUP(C185,[9]Resumen!$C$1:$J$65536,5,0)</f>
        <v>1</v>
      </c>
      <c r="F185" s="210">
        <f>IF(MID(D185,1,2)="PC",VLOOKUP(D185,'[10]Costo Postes Concreto'!$B$1:$D$65536,2,0),VLOOKUP(C185,[9]Resumen!$C$1:$J$65536,7,0))</f>
        <v>1525</v>
      </c>
      <c r="G185" s="211">
        <f>IF(MID(D185,1,2)="PC",VLOOKUP(D185,'[10]Costo Postes Concreto'!$B$1:$D$65536,3,0),E185*F185*$D$3)</f>
        <v>6008.7113607727852</v>
      </c>
      <c r="H185" s="211">
        <f t="shared" si="13"/>
        <v>60.087113607727851</v>
      </c>
      <c r="I185" s="212">
        <f t="shared" si="14"/>
        <v>6068.7984743805127</v>
      </c>
      <c r="J185" s="212">
        <f t="shared" si="15"/>
        <v>60.087113607727851</v>
      </c>
      <c r="K185" s="212">
        <f t="shared" si="16"/>
        <v>6008.7113607727852</v>
      </c>
      <c r="L185" s="212">
        <f t="shared" si="17"/>
        <v>1525</v>
      </c>
    </row>
    <row r="186" spans="1:12" ht="12" customHeight="1" x14ac:dyDescent="0.2">
      <c r="A186" s="114"/>
      <c r="B186" s="207">
        <f t="shared" si="12"/>
        <v>180</v>
      </c>
      <c r="C186" s="208" t="s">
        <v>7255</v>
      </c>
      <c r="D186" s="209" t="str">
        <f>+VLOOKUP(C186,[9]Resumen!$C$1:$J$65536,6,0)</f>
        <v>PA17/2150</v>
      </c>
      <c r="E186" s="207">
        <f>+VLOOKUP(C186,[9]Resumen!$C$1:$J$65536,5,0)</f>
        <v>1</v>
      </c>
      <c r="F186" s="210">
        <f>IF(MID(D186,1,2)="PC",VLOOKUP(D186,'[10]Costo Postes Concreto'!$B$1:$D$65536,2,0),VLOOKUP(C186,[9]Resumen!$C$1:$J$65536,7,0))</f>
        <v>1902</v>
      </c>
      <c r="G186" s="211">
        <f>IF(MID(D186,1,2)="PC",VLOOKUP(D186,'[10]Costo Postes Concreto'!$B$1:$D$65536,3,0),E186*F186*$D$3)</f>
        <v>7494.1436119277614</v>
      </c>
      <c r="H186" s="211">
        <f t="shared" si="13"/>
        <v>74.941436119277611</v>
      </c>
      <c r="I186" s="212">
        <f t="shared" si="14"/>
        <v>7569.085048047039</v>
      </c>
      <c r="J186" s="212">
        <f t="shared" si="15"/>
        <v>74.941436119277611</v>
      </c>
      <c r="K186" s="212">
        <f t="shared" si="16"/>
        <v>7494.1436119277614</v>
      </c>
      <c r="L186" s="212">
        <f t="shared" si="17"/>
        <v>1902</v>
      </c>
    </row>
    <row r="187" spans="1:12" ht="12" customHeight="1" x14ac:dyDescent="0.2">
      <c r="A187" s="114"/>
      <c r="B187" s="207">
        <f t="shared" si="12"/>
        <v>181</v>
      </c>
      <c r="C187" s="208" t="s">
        <v>7256</v>
      </c>
      <c r="D187" s="209" t="str">
        <f>+VLOOKUP(C187,[9]Resumen!$C$1:$J$65536,6,0)</f>
        <v>PC18/400</v>
      </c>
      <c r="E187" s="207">
        <f>+VLOOKUP(C187,[9]Resumen!$C$1:$J$65536,5,0)</f>
        <v>1</v>
      </c>
      <c r="F187" s="210">
        <f>IF(MID(D187,1,2)="PC",VLOOKUP(D187,'[10]Costo Postes Concreto'!$B$1:$D$65536,2,0),VLOOKUP(C187,[9]Resumen!$C$1:$J$65536,7,0))</f>
        <v>3696</v>
      </c>
      <c r="G187" s="211">
        <f>IF(MID(D187,1,2)="PC",VLOOKUP(D187,'[10]Costo Postes Concreto'!$B$1:$D$65536,3,0),E187*F187*$D$3)</f>
        <v>1522.5126780982446</v>
      </c>
      <c r="H187" s="211">
        <f t="shared" si="13"/>
        <v>15.225126780982446</v>
      </c>
      <c r="I187" s="212">
        <f t="shared" si="14"/>
        <v>1537.737804879227</v>
      </c>
      <c r="J187" s="212">
        <f t="shared" si="15"/>
        <v>1537.737804879227</v>
      </c>
      <c r="K187" s="212">
        <f t="shared" si="16"/>
        <v>0</v>
      </c>
      <c r="L187" s="212">
        <f t="shared" si="17"/>
        <v>3696</v>
      </c>
    </row>
    <row r="188" spans="1:12" ht="12" customHeight="1" x14ac:dyDescent="0.2">
      <c r="A188" s="114"/>
      <c r="B188" s="207">
        <f t="shared" si="12"/>
        <v>182</v>
      </c>
      <c r="C188" s="208" t="s">
        <v>7257</v>
      </c>
      <c r="D188" s="209" t="str">
        <f>+VLOOKUP(C188,[9]Resumen!$C$1:$J$65536,6,0)</f>
        <v>PA17/1300</v>
      </c>
      <c r="E188" s="207">
        <f>+VLOOKUP(C188,[9]Resumen!$C$1:$J$65536,5,0)</f>
        <v>1</v>
      </c>
      <c r="F188" s="210">
        <f>IF(MID(D188,1,2)="PC",VLOOKUP(D188,'[10]Costo Postes Concreto'!$B$1:$D$65536,2,0),VLOOKUP(C188,[9]Resumen!$C$1:$J$65536,7,0))</f>
        <v>1372</v>
      </c>
      <c r="G188" s="211">
        <f>IF(MID(D188,1,2)="PC",VLOOKUP(D188,'[10]Costo Postes Concreto'!$B$1:$D$65536,3,0),E188*F188*$D$3)</f>
        <v>5405.8701553968922</v>
      </c>
      <c r="H188" s="211">
        <f t="shared" si="13"/>
        <v>54.058701553968923</v>
      </c>
      <c r="I188" s="212">
        <f t="shared" si="14"/>
        <v>5459.9288569508608</v>
      </c>
      <c r="J188" s="212">
        <f t="shared" si="15"/>
        <v>54.058701553968923</v>
      </c>
      <c r="K188" s="212">
        <f t="shared" si="16"/>
        <v>5405.8701553968922</v>
      </c>
      <c r="L188" s="212">
        <f t="shared" si="17"/>
        <v>1372</v>
      </c>
    </row>
    <row r="189" spans="1:12" ht="12" customHeight="1" x14ac:dyDescent="0.2">
      <c r="A189" s="114"/>
      <c r="B189" s="207">
        <f t="shared" si="12"/>
        <v>183</v>
      </c>
      <c r="C189" s="208" t="s">
        <v>7258</v>
      </c>
      <c r="D189" s="209" t="str">
        <f>+VLOOKUP(C189,[9]Resumen!$C$1:$J$65536,6,0)</f>
        <v>PA18/2150</v>
      </c>
      <c r="E189" s="207">
        <f>+VLOOKUP(C189,[9]Resumen!$C$1:$J$65536,5,0)</f>
        <v>1</v>
      </c>
      <c r="F189" s="210">
        <f>IF(MID(D189,1,2)="PC",VLOOKUP(D189,'[10]Costo Postes Concreto'!$B$1:$D$65536,2,0),VLOOKUP(C189,[9]Resumen!$C$1:$J$65536,7,0))</f>
        <v>2015</v>
      </c>
      <c r="G189" s="211">
        <f>IF(MID(D189,1,2)="PC",VLOOKUP(D189,'[10]Costo Postes Concreto'!$B$1:$D$65536,3,0),E189*F189*$D$3)</f>
        <v>7939.3792734145318</v>
      </c>
      <c r="H189" s="211">
        <f t="shared" si="13"/>
        <v>79.393792734145322</v>
      </c>
      <c r="I189" s="212">
        <f t="shared" si="14"/>
        <v>8018.7730661486767</v>
      </c>
      <c r="J189" s="212">
        <f t="shared" si="15"/>
        <v>79.393792734145322</v>
      </c>
      <c r="K189" s="212">
        <f t="shared" si="16"/>
        <v>7939.3792734145318</v>
      </c>
      <c r="L189" s="212">
        <f t="shared" si="17"/>
        <v>2015</v>
      </c>
    </row>
    <row r="190" spans="1:12" ht="12" customHeight="1" x14ac:dyDescent="0.2">
      <c r="A190" s="114"/>
      <c r="B190" s="207">
        <f t="shared" si="12"/>
        <v>184</v>
      </c>
      <c r="C190" s="208" t="s">
        <v>7259</v>
      </c>
      <c r="D190" s="209" t="str">
        <f>+VLOOKUP(C190,[9]Resumen!$C$1:$J$65536,6,0)</f>
        <v>PA17/3400</v>
      </c>
      <c r="E190" s="207">
        <f>+VLOOKUP(C190,[9]Resumen!$C$1:$J$65536,5,0)</f>
        <v>1</v>
      </c>
      <c r="F190" s="210">
        <f>IF(MID(D190,1,2)="PC",VLOOKUP(D190,'[10]Costo Postes Concreto'!$B$1:$D$65536,2,0),VLOOKUP(C190,[9]Resumen!$C$1:$J$65536,7,0))</f>
        <v>2562</v>
      </c>
      <c r="G190" s="211">
        <f>IF(MID(D190,1,2)="PC",VLOOKUP(D190,'[10]Costo Postes Concreto'!$B$1:$D$65536,3,0),E190*F190*$D$3)</f>
        <v>10094.635086098278</v>
      </c>
      <c r="H190" s="211">
        <f t="shared" si="13"/>
        <v>100.94635086098279</v>
      </c>
      <c r="I190" s="212">
        <f t="shared" si="14"/>
        <v>10195.581436959261</v>
      </c>
      <c r="J190" s="212">
        <f t="shared" si="15"/>
        <v>100.94635086098279</v>
      </c>
      <c r="K190" s="212">
        <f t="shared" si="16"/>
        <v>10094.635086098278</v>
      </c>
      <c r="L190" s="212">
        <f t="shared" si="17"/>
        <v>2562</v>
      </c>
    </row>
    <row r="191" spans="1:12" ht="12" customHeight="1" x14ac:dyDescent="0.2">
      <c r="A191" s="114"/>
      <c r="B191" s="207">
        <f t="shared" si="12"/>
        <v>185</v>
      </c>
      <c r="C191" s="208" t="s">
        <v>7260</v>
      </c>
      <c r="D191" s="209" t="str">
        <f>+VLOOKUP(C191,[9]Resumen!$C$1:$J$65536,6,0)</f>
        <v>PC23/1600</v>
      </c>
      <c r="E191" s="207">
        <f>+VLOOKUP(C191,[9]Resumen!$C$1:$J$65536,5,0)</f>
        <v>1</v>
      </c>
      <c r="F191" s="210">
        <f>IF(MID(D191,1,2)="PC",VLOOKUP(D191,'[10]Costo Postes Concreto'!$B$1:$D$65536,2,0),VLOOKUP(C191,[9]Resumen!$C$1:$J$65536,7,0))</f>
        <v>6408</v>
      </c>
      <c r="G191" s="211">
        <f>IF(MID(D191,1,2)="PC",VLOOKUP(D191,'[10]Costo Postes Concreto'!$B$1:$D$65536,3,0),E191*F191*$D$3)</f>
        <v>4258.4001350414783</v>
      </c>
      <c r="H191" s="211">
        <f>+G191*1%</f>
        <v>42.584001350414781</v>
      </c>
      <c r="I191" s="212">
        <f>+G191+H191</f>
        <v>4300.9841363918931</v>
      </c>
      <c r="J191" s="212">
        <f>IF(MID(D191,1,2)="PC",I191,H191)</f>
        <v>4300.9841363918931</v>
      </c>
      <c r="K191" s="212">
        <f>IF(MID(D191,1,2)="PC",0,+G191)</f>
        <v>0</v>
      </c>
      <c r="L191" s="212">
        <f>+E191*F191</f>
        <v>6408</v>
      </c>
    </row>
    <row r="192" spans="1:12" ht="12" customHeight="1" x14ac:dyDescent="0.2">
      <c r="A192" s="114"/>
      <c r="B192" s="207">
        <f t="shared" si="12"/>
        <v>186</v>
      </c>
      <c r="C192" s="208" t="s">
        <v>7261</v>
      </c>
      <c r="D192" s="209" t="str">
        <f>+VLOOKUP(C192,[9]Resumen!$C$1:$J$65536,6,0)</f>
        <v>PA19/2700</v>
      </c>
      <c r="E192" s="207">
        <f>+VLOOKUP(C192,[9]Resumen!$C$1:$J$65536,5,0)</f>
        <v>1</v>
      </c>
      <c r="F192" s="210">
        <f>IF(MID(D192,1,2)="PC",VLOOKUP(D192,'[10]Costo Postes Concreto'!$B$1:$D$65536,2,0),VLOOKUP(C192,[9]Resumen!$C$1:$J$65536,7,0))</f>
        <v>2468</v>
      </c>
      <c r="G192" s="211">
        <f>IF(MID(D192,1,2)="PC",VLOOKUP(D192,'[10]Costo Postes Concreto'!$B$1:$D$65536,3,0),E192*F192*$D$3)</f>
        <v>9724.262057958842</v>
      </c>
      <c r="H192" s="211">
        <f>+G192*1%</f>
        <v>97.242620579588419</v>
      </c>
      <c r="I192" s="212">
        <f>+G192+H192</f>
        <v>9821.5046785384311</v>
      </c>
      <c r="J192" s="212">
        <f>IF(MID(D192,1,2)="PC",I192,H192)</f>
        <v>97.242620579588419</v>
      </c>
      <c r="K192" s="212">
        <f>IF(MID(D192,1,2)="PC",0,+G192)</f>
        <v>9724.262057958842</v>
      </c>
      <c r="L192" s="212">
        <f>+E192*F192</f>
        <v>2468</v>
      </c>
    </row>
    <row r="193" spans="1:12" ht="12" customHeight="1" x14ac:dyDescent="0.2">
      <c r="A193" s="114"/>
      <c r="B193" s="207">
        <f t="shared" si="12"/>
        <v>187</v>
      </c>
      <c r="C193" s="208" t="s">
        <v>7262</v>
      </c>
      <c r="D193" s="209" t="str">
        <f>+VLOOKUP(C193,[9]Resumen!$C$1:$J$65536,6,0)</f>
        <v>PA22/4300</v>
      </c>
      <c r="E193" s="207">
        <f>+VLOOKUP(C193,[9]Resumen!$C$1:$J$65536,5,0)</f>
        <v>1</v>
      </c>
      <c r="F193" s="210">
        <f>IF(MID(D193,1,2)="PC",VLOOKUP(D193,'[10]Costo Postes Concreto'!$B$1:$D$65536,2,0),VLOOKUP(C193,[9]Resumen!$C$1:$J$65536,7,0))</f>
        <v>3852</v>
      </c>
      <c r="G193" s="211">
        <f>IF(MID(D193,1,2)="PC",VLOOKUP(D193,'[10]Costo Postes Concreto'!$B$1:$D$65536,3,0),E193*F193*$D$3)</f>
        <v>15177.413876522471</v>
      </c>
      <c r="H193" s="211">
        <f>+G193*1%</f>
        <v>151.77413876522471</v>
      </c>
      <c r="I193" s="212">
        <f>+G193+H193</f>
        <v>15329.188015287695</v>
      </c>
      <c r="J193" s="212">
        <f>IF(MID(D193,1,2)="PC",I193,H193)</f>
        <v>151.77413876522471</v>
      </c>
      <c r="K193" s="212">
        <f>IF(MID(D193,1,2)="PC",0,+G193)</f>
        <v>15177.413876522471</v>
      </c>
      <c r="L193" s="212">
        <f>+E193*F193</f>
        <v>3852</v>
      </c>
    </row>
    <row r="194" spans="1:12" ht="12" customHeight="1" x14ac:dyDescent="0.2">
      <c r="A194" s="114"/>
      <c r="B194" s="207">
        <f t="shared" si="12"/>
        <v>188</v>
      </c>
      <c r="C194" s="208" t="s">
        <v>7263</v>
      </c>
      <c r="D194" s="209" t="str">
        <f>+VLOOKUP(C194,[9]Resumen!$C$1:$J$65536,6,0)</f>
        <v>PA22/6250</v>
      </c>
      <c r="E194" s="207">
        <f>+VLOOKUP(C194,[9]Resumen!$C$1:$J$65536,5,0)</f>
        <v>1</v>
      </c>
      <c r="F194" s="210">
        <f>IF(MID(D194,1,2)="PC",VLOOKUP(D194,'[10]Costo Postes Concreto'!$B$1:$D$65536,2,0),VLOOKUP(C194,[9]Resumen!$C$1:$J$65536,7,0))</f>
        <v>4926</v>
      </c>
      <c r="G194" s="211">
        <f>IF(MID(D194,1,2)="PC",VLOOKUP(D194,'[10]Costo Postes Concreto'!$B$1:$D$65536,3,0),E194*F194*$D$3)</f>
        <v>19409.1227299454</v>
      </c>
      <c r="H194" s="211">
        <f>+G194*1%</f>
        <v>194.091227299454</v>
      </c>
      <c r="I194" s="212">
        <f>+G194+H194</f>
        <v>19603.213957244854</v>
      </c>
      <c r="J194" s="212">
        <f>IF(MID(D194,1,2)="PC",I194,H194)</f>
        <v>194.091227299454</v>
      </c>
      <c r="K194" s="212">
        <f>IF(MID(D194,1,2)="PC",0,+G194)</f>
        <v>19409.1227299454</v>
      </c>
      <c r="L194" s="212">
        <f>+E194*F194</f>
        <v>4926</v>
      </c>
    </row>
    <row r="195" spans="1:12" ht="12" customHeight="1" x14ac:dyDescent="0.2">
      <c r="A195" s="114"/>
      <c r="B195" s="207">
        <f t="shared" si="12"/>
        <v>189</v>
      </c>
      <c r="C195" s="208" t="s">
        <v>7264</v>
      </c>
      <c r="D195" s="209" t="str">
        <f>+VLOOKUP(C195,[9]Resumen!$C$1:$J$65536,6,0)</f>
        <v>PC18/600</v>
      </c>
      <c r="E195" s="207">
        <f>+VLOOKUP(C195,[9]Resumen!$C$1:$J$65536,5,0)</f>
        <v>1</v>
      </c>
      <c r="F195" s="210">
        <f>IF(MID(D195,1,2)="PC",VLOOKUP(D195,'[10]Costo Postes Concreto'!$B$1:$D$65536,2,0),VLOOKUP(C195,[9]Resumen!$C$1:$J$65536,7,0))</f>
        <v>3850</v>
      </c>
      <c r="G195" s="211">
        <f>IF(MID(D195,1,2)="PC",VLOOKUP(D195,'[10]Costo Postes Concreto'!$B$1:$D$65536,3,0),E195*F195*$D$3)</f>
        <v>1677.8691192373517</v>
      </c>
      <c r="H195" s="211">
        <f t="shared" si="13"/>
        <v>16.778691192373518</v>
      </c>
      <c r="I195" s="212">
        <f t="shared" si="14"/>
        <v>1694.6478104297253</v>
      </c>
      <c r="J195" s="212">
        <f t="shared" si="15"/>
        <v>1694.6478104297253</v>
      </c>
      <c r="K195" s="212">
        <f t="shared" si="16"/>
        <v>0</v>
      </c>
      <c r="L195" s="212">
        <f t="shared" si="17"/>
        <v>3850</v>
      </c>
    </row>
    <row r="196" spans="1:12" ht="12" customHeight="1" x14ac:dyDescent="0.2">
      <c r="A196" s="114"/>
      <c r="B196" s="207">
        <f t="shared" si="12"/>
        <v>190</v>
      </c>
      <c r="C196" s="208" t="s">
        <v>7265</v>
      </c>
      <c r="D196" s="209" t="str">
        <f>+VLOOKUP(C196,[9]Resumen!$C$1:$J$65536,6,0)</f>
        <v>PA17/2300</v>
      </c>
      <c r="E196" s="207">
        <f>+VLOOKUP(C196,[9]Resumen!$C$1:$J$65536,5,0)</f>
        <v>1</v>
      </c>
      <c r="F196" s="210">
        <f>IF(MID(D196,1,2)="PC",VLOOKUP(D196,'[10]Costo Postes Concreto'!$B$1:$D$65536,2,0),VLOOKUP(C196,[9]Resumen!$C$1:$J$65536,7,0))</f>
        <v>1987</v>
      </c>
      <c r="G196" s="211">
        <f>IF(MID(D196,1,2)="PC",VLOOKUP(D196,'[10]Costo Postes Concreto'!$B$1:$D$65536,3,0),E196*F196*$D$3)</f>
        <v>7829.0553926921466</v>
      </c>
      <c r="H196" s="211">
        <f t="shared" si="13"/>
        <v>78.290553926921461</v>
      </c>
      <c r="I196" s="212">
        <f t="shared" si="14"/>
        <v>7907.3459466190679</v>
      </c>
      <c r="J196" s="212">
        <f t="shared" si="15"/>
        <v>78.290553926921461</v>
      </c>
      <c r="K196" s="212">
        <f t="shared" si="16"/>
        <v>7829.0553926921466</v>
      </c>
      <c r="L196" s="212">
        <f t="shared" si="17"/>
        <v>1987</v>
      </c>
    </row>
    <row r="197" spans="1:12" ht="12" customHeight="1" x14ac:dyDescent="0.2">
      <c r="A197" s="114"/>
      <c r="B197" s="207">
        <f t="shared" si="12"/>
        <v>191</v>
      </c>
      <c r="C197" s="208" t="s">
        <v>7266</v>
      </c>
      <c r="D197" s="209" t="str">
        <f>+VLOOKUP(C197,[9]Resumen!$C$1:$J$65536,6,0)</f>
        <v>PA18/3950</v>
      </c>
      <c r="E197" s="207">
        <f>+VLOOKUP(C197,[9]Resumen!$C$1:$J$65536,5,0)</f>
        <v>1</v>
      </c>
      <c r="F197" s="210">
        <f>IF(MID(D197,1,2)="PC",VLOOKUP(D197,'[10]Costo Postes Concreto'!$B$1:$D$65536,2,0),VLOOKUP(C197,[9]Resumen!$C$1:$J$65536,7,0))</f>
        <v>2992</v>
      </c>
      <c r="G197" s="211">
        <f>IF(MID(D197,1,2)="PC",VLOOKUP(D197,'[10]Costo Postes Concreto'!$B$1:$D$65536,3,0),E197*F197*$D$3)</f>
        <v>11788.894682906342</v>
      </c>
      <c r="H197" s="211">
        <f t="shared" si="13"/>
        <v>117.88894682906343</v>
      </c>
      <c r="I197" s="212">
        <f t="shared" si="14"/>
        <v>11906.783629735406</v>
      </c>
      <c r="J197" s="212">
        <f t="shared" si="15"/>
        <v>117.88894682906343</v>
      </c>
      <c r="K197" s="212">
        <f t="shared" si="16"/>
        <v>11788.894682906342</v>
      </c>
      <c r="L197" s="212">
        <f t="shared" si="17"/>
        <v>2992</v>
      </c>
    </row>
    <row r="198" spans="1:12" ht="12" customHeight="1" x14ac:dyDescent="0.2">
      <c r="A198" s="114"/>
      <c r="B198" s="207">
        <f t="shared" si="12"/>
        <v>192</v>
      </c>
      <c r="C198" s="208" t="s">
        <v>7267</v>
      </c>
      <c r="D198" s="209" t="str">
        <f>+VLOOKUP(C198,[9]Resumen!$C$1:$J$65536,6,0)</f>
        <v>PA18/6300</v>
      </c>
      <c r="E198" s="207">
        <f>+VLOOKUP(C198,[9]Resumen!$C$1:$J$65536,5,0)</f>
        <v>1</v>
      </c>
      <c r="F198" s="210">
        <f>IF(MID(D198,1,2)="PC",VLOOKUP(D198,'[10]Costo Postes Concreto'!$B$1:$D$65536,2,0),VLOOKUP(C198,[9]Resumen!$C$1:$J$65536,7,0))</f>
        <v>4053</v>
      </c>
      <c r="G198" s="211">
        <f>IF(MID(D198,1,2)="PC",VLOOKUP(D198,'[10]Costo Postes Concreto'!$B$1:$D$65536,3,0),E198*F198*$D$3)</f>
        <v>15969.38173456531</v>
      </c>
      <c r="H198" s="211">
        <f t="shared" si="13"/>
        <v>159.69381734565309</v>
      </c>
      <c r="I198" s="212">
        <f t="shared" si="14"/>
        <v>16129.075551910963</v>
      </c>
      <c r="J198" s="212">
        <f t="shared" si="15"/>
        <v>159.69381734565309</v>
      </c>
      <c r="K198" s="212">
        <f t="shared" si="16"/>
        <v>15969.38173456531</v>
      </c>
      <c r="L198" s="212">
        <f t="shared" si="17"/>
        <v>4053</v>
      </c>
    </row>
    <row r="199" spans="1:12" ht="12" customHeight="1" x14ac:dyDescent="0.2">
      <c r="A199" s="114"/>
      <c r="B199" s="207">
        <f t="shared" si="12"/>
        <v>193</v>
      </c>
      <c r="C199" s="208" t="s">
        <v>7268</v>
      </c>
      <c r="D199" s="209" t="str">
        <f>+VLOOKUP(C199,[9]Resumen!$C$1:$J$65536,6,0)</f>
        <v>PC18/600</v>
      </c>
      <c r="E199" s="207">
        <f>+VLOOKUP(C199,[9]Resumen!$C$1:$J$65536,5,0)</f>
        <v>1</v>
      </c>
      <c r="F199" s="210">
        <f>IF(MID(D199,1,2)="PC",VLOOKUP(D199,'[10]Costo Postes Concreto'!$B$1:$D$65536,2,0),VLOOKUP(C199,[9]Resumen!$C$1:$J$65536,7,0))</f>
        <v>3850</v>
      </c>
      <c r="G199" s="211">
        <f>IF(MID(D199,1,2)="PC",VLOOKUP(D199,'[10]Costo Postes Concreto'!$B$1:$D$65536,3,0),E199*F199*$D$3)</f>
        <v>1677.8691192373517</v>
      </c>
      <c r="H199" s="211">
        <f t="shared" si="13"/>
        <v>16.778691192373518</v>
      </c>
      <c r="I199" s="212">
        <f t="shared" si="14"/>
        <v>1694.6478104297253</v>
      </c>
      <c r="J199" s="212">
        <f t="shared" si="15"/>
        <v>1694.6478104297253</v>
      </c>
      <c r="K199" s="212">
        <f t="shared" si="16"/>
        <v>0</v>
      </c>
      <c r="L199" s="212">
        <f t="shared" si="17"/>
        <v>3850</v>
      </c>
    </row>
    <row r="200" spans="1:12" ht="12" customHeight="1" x14ac:dyDescent="0.2">
      <c r="A200" s="114"/>
      <c r="B200" s="207">
        <f t="shared" ref="B200:B263" si="18">+B199+1</f>
        <v>194</v>
      </c>
      <c r="C200" s="208" t="s">
        <v>7269</v>
      </c>
      <c r="D200" s="209" t="str">
        <f>+VLOOKUP(C200,[9]Resumen!$C$1:$J$65536,6,0)</f>
        <v>PA17/2700</v>
      </c>
      <c r="E200" s="207">
        <f>+VLOOKUP(C200,[9]Resumen!$C$1:$J$65536,5,0)</f>
        <v>1</v>
      </c>
      <c r="F200" s="210">
        <f>IF(MID(D200,1,2)="PC",VLOOKUP(D200,'[10]Costo Postes Concreto'!$B$1:$D$65536,2,0),VLOOKUP(C200,[9]Resumen!$C$1:$J$65536,7,0))</f>
        <v>2206</v>
      </c>
      <c r="G200" s="211">
        <f>IF(MID(D200,1,2)="PC",VLOOKUP(D200,'[10]Costo Postes Concreto'!$B$1:$D$65536,3,0),E200*F200*$D$3)</f>
        <v>8691.9457454850908</v>
      </c>
      <c r="H200" s="211">
        <f t="shared" si="13"/>
        <v>86.919457454850914</v>
      </c>
      <c r="I200" s="212">
        <f t="shared" si="14"/>
        <v>8778.8652029399418</v>
      </c>
      <c r="J200" s="212">
        <f t="shared" si="15"/>
        <v>86.919457454850914</v>
      </c>
      <c r="K200" s="212">
        <f t="shared" si="16"/>
        <v>8691.9457454850908</v>
      </c>
      <c r="L200" s="212">
        <f t="shared" si="17"/>
        <v>2206</v>
      </c>
    </row>
    <row r="201" spans="1:12" ht="12" customHeight="1" x14ac:dyDescent="0.2">
      <c r="A201" s="114"/>
      <c r="B201" s="207">
        <f t="shared" si="18"/>
        <v>195</v>
      </c>
      <c r="C201" s="208" t="s">
        <v>7270</v>
      </c>
      <c r="D201" s="209" t="str">
        <f>+VLOOKUP(C201,[9]Resumen!$C$1:$J$65536,6,0)</f>
        <v>PA18/4700</v>
      </c>
      <c r="E201" s="207">
        <f>+VLOOKUP(C201,[9]Resumen!$C$1:$J$65536,5,0)</f>
        <v>1</v>
      </c>
      <c r="F201" s="210">
        <f>IF(MID(D201,1,2)="PC",VLOOKUP(D201,'[10]Costo Postes Concreto'!$B$1:$D$65536,2,0),VLOOKUP(C201,[9]Resumen!$C$1:$J$65536,7,0))</f>
        <v>3350</v>
      </c>
      <c r="G201" s="211">
        <f>IF(MID(D201,1,2)="PC",VLOOKUP(D201,'[10]Costo Postes Concreto'!$B$1:$D$65536,3,0),E201*F201*$D$3)</f>
        <v>13199.464300713986</v>
      </c>
      <c r="H201" s="211">
        <f t="shared" si="13"/>
        <v>131.99464300713987</v>
      </c>
      <c r="I201" s="212">
        <f t="shared" si="14"/>
        <v>13331.458943721125</v>
      </c>
      <c r="J201" s="212">
        <f t="shared" si="15"/>
        <v>131.99464300713987</v>
      </c>
      <c r="K201" s="212">
        <f t="shared" si="16"/>
        <v>13199.464300713986</v>
      </c>
      <c r="L201" s="212">
        <f t="shared" si="17"/>
        <v>3350</v>
      </c>
    </row>
    <row r="202" spans="1:12" ht="12" customHeight="1" x14ac:dyDescent="0.2">
      <c r="A202" s="114"/>
      <c r="B202" s="207">
        <f t="shared" si="18"/>
        <v>196</v>
      </c>
      <c r="C202" s="208" t="s">
        <v>7271</v>
      </c>
      <c r="D202" s="209" t="str">
        <f>+VLOOKUP(C202,[9]Resumen!$C$1:$J$65536,6,0)</f>
        <v>PA18/7600</v>
      </c>
      <c r="E202" s="207">
        <f>+VLOOKUP(C202,[9]Resumen!$C$1:$J$65536,5,0)</f>
        <v>1</v>
      </c>
      <c r="F202" s="210">
        <f>IF(MID(D202,1,2)="PC",VLOOKUP(D202,'[10]Costo Postes Concreto'!$B$1:$D$65536,2,0),VLOOKUP(C202,[9]Resumen!$C$1:$J$65536,7,0))</f>
        <v>4579</v>
      </c>
      <c r="G202" s="211">
        <f>IF(MID(D202,1,2)="PC",VLOOKUP(D202,'[10]Costo Postes Concreto'!$B$1:$D$65536,3,0),E202*F202*$D$3)</f>
        <v>18041.894636707268</v>
      </c>
      <c r="H202" s="211">
        <f t="shared" si="13"/>
        <v>180.41894636707269</v>
      </c>
      <c r="I202" s="212">
        <f t="shared" si="14"/>
        <v>18222.313583074341</v>
      </c>
      <c r="J202" s="212">
        <f t="shared" si="15"/>
        <v>180.41894636707269</v>
      </c>
      <c r="K202" s="212">
        <f t="shared" si="16"/>
        <v>18041.894636707268</v>
      </c>
      <c r="L202" s="212">
        <f t="shared" si="17"/>
        <v>4579</v>
      </c>
    </row>
    <row r="203" spans="1:12" ht="12" customHeight="1" x14ac:dyDescent="0.2">
      <c r="A203" s="114"/>
      <c r="B203" s="207">
        <f t="shared" si="18"/>
        <v>197</v>
      </c>
      <c r="C203" s="208" t="s">
        <v>7272</v>
      </c>
      <c r="D203" s="209" t="str">
        <f>+VLOOKUP(C203,[9]Resumen!$C$1:$J$65536,6,0)</f>
        <v>PC18/700</v>
      </c>
      <c r="E203" s="207">
        <f>+VLOOKUP(C203,[9]Resumen!$C$1:$J$65536,5,0)</f>
        <v>1</v>
      </c>
      <c r="F203" s="210">
        <f>IF(MID(D203,1,2)="PC",VLOOKUP(D203,'[10]Costo Postes Concreto'!$B$1:$D$65536,2,0),VLOOKUP(C203,[9]Resumen!$C$1:$J$65536,7,0))</f>
        <v>3903</v>
      </c>
      <c r="G203" s="211">
        <f>IF(MID(D203,1,2)="PC",VLOOKUP(D203,'[10]Costo Postes Concreto'!$B$1:$D$65536,3,0),E203*F203*$D$3)</f>
        <v>1731.3359463826287</v>
      </c>
      <c r="H203" s="211">
        <f t="shared" si="13"/>
        <v>17.313359463826288</v>
      </c>
      <c r="I203" s="212">
        <f t="shared" si="14"/>
        <v>1748.649305846455</v>
      </c>
      <c r="J203" s="212">
        <f t="shared" si="15"/>
        <v>1748.649305846455</v>
      </c>
      <c r="K203" s="212">
        <f t="shared" si="16"/>
        <v>0</v>
      </c>
      <c r="L203" s="212">
        <f t="shared" si="17"/>
        <v>3903</v>
      </c>
    </row>
    <row r="204" spans="1:12" ht="12" customHeight="1" x14ac:dyDescent="0.2">
      <c r="A204" s="114"/>
      <c r="B204" s="207">
        <f t="shared" si="18"/>
        <v>198</v>
      </c>
      <c r="C204" s="208" t="s">
        <v>7273</v>
      </c>
      <c r="D204" s="209" t="str">
        <f>+VLOOKUP(C204,[9]Resumen!$C$1:$J$65536,6,0)</f>
        <v>PA17/3500</v>
      </c>
      <c r="E204" s="207">
        <f>+VLOOKUP(C204,[9]Resumen!$C$1:$J$65536,5,0)</f>
        <v>1</v>
      </c>
      <c r="F204" s="210">
        <f>IF(MID(D204,1,2)="PC",VLOOKUP(D204,'[10]Costo Postes Concreto'!$B$1:$D$65536,2,0),VLOOKUP(C204,[9]Resumen!$C$1:$J$65536,7,0))</f>
        <v>2611</v>
      </c>
      <c r="G204" s="211">
        <f>IF(MID(D204,1,2)="PC",VLOOKUP(D204,'[10]Costo Postes Concreto'!$B$1:$D$65536,3,0),E204*F204*$D$3)</f>
        <v>10287.701877362453</v>
      </c>
      <c r="H204" s="211">
        <f t="shared" si="13"/>
        <v>102.87701877362453</v>
      </c>
      <c r="I204" s="212">
        <f t="shared" si="14"/>
        <v>10390.578896136078</v>
      </c>
      <c r="J204" s="212">
        <f t="shared" si="15"/>
        <v>102.87701877362453</v>
      </c>
      <c r="K204" s="212">
        <f t="shared" si="16"/>
        <v>10287.701877362453</v>
      </c>
      <c r="L204" s="212">
        <f t="shared" si="17"/>
        <v>2611</v>
      </c>
    </row>
    <row r="205" spans="1:12" ht="12" customHeight="1" x14ac:dyDescent="0.2">
      <c r="A205" s="114"/>
      <c r="B205" s="207">
        <f t="shared" si="18"/>
        <v>199</v>
      </c>
      <c r="C205" s="208" t="s">
        <v>7274</v>
      </c>
      <c r="D205" s="209" t="str">
        <f>+VLOOKUP(C205,[9]Resumen!$C$1:$J$65536,6,0)</f>
        <v>PA18/6100</v>
      </c>
      <c r="E205" s="207">
        <f>+VLOOKUP(C205,[9]Resumen!$C$1:$J$65536,5,0)</f>
        <v>1</v>
      </c>
      <c r="F205" s="210">
        <f>IF(MID(D205,1,2)="PC",VLOOKUP(D205,'[10]Costo Postes Concreto'!$B$1:$D$65536,2,0),VLOOKUP(C205,[9]Resumen!$C$1:$J$65536,7,0))</f>
        <v>3969</v>
      </c>
      <c r="G205" s="211">
        <f>IF(MID(D205,1,2)="PC",VLOOKUP(D205,'[10]Costo Postes Concreto'!$B$1:$D$65536,3,0),E205*F205*$D$3)</f>
        <v>15638.410092398153</v>
      </c>
      <c r="H205" s="211">
        <f t="shared" si="13"/>
        <v>156.38410092398155</v>
      </c>
      <c r="I205" s="212">
        <f t="shared" si="14"/>
        <v>15794.794193322135</v>
      </c>
      <c r="J205" s="212">
        <f t="shared" si="15"/>
        <v>156.38410092398155</v>
      </c>
      <c r="K205" s="212">
        <f t="shared" si="16"/>
        <v>15638.410092398153</v>
      </c>
      <c r="L205" s="212">
        <f t="shared" si="17"/>
        <v>3969</v>
      </c>
    </row>
    <row r="206" spans="1:12" ht="12" customHeight="1" x14ac:dyDescent="0.2">
      <c r="A206" s="114"/>
      <c r="B206" s="207">
        <f t="shared" si="18"/>
        <v>200</v>
      </c>
      <c r="C206" s="208" t="s">
        <v>7275</v>
      </c>
      <c r="D206" s="209" t="str">
        <f>+VLOOKUP(C206,[9]Resumen!$C$1:$J$65536,6,0)</f>
        <v>PA18/9900</v>
      </c>
      <c r="E206" s="207">
        <f>+VLOOKUP(C206,[9]Resumen!$C$1:$J$65536,5,0)</f>
        <v>1</v>
      </c>
      <c r="F206" s="210">
        <f>IF(MID(D206,1,2)="PC",VLOOKUP(D206,'[10]Costo Postes Concreto'!$B$1:$D$65536,2,0),VLOOKUP(C206,[9]Resumen!$C$1:$J$65536,7,0))</f>
        <v>5437</v>
      </c>
      <c r="G206" s="211">
        <f>IF(MID(D206,1,2)="PC",VLOOKUP(D206,'[10]Costo Postes Concreto'!$B$1:$D$65536,3,0),E206*F206*$D$3)</f>
        <v>21422.533553128938</v>
      </c>
      <c r="H206" s="211">
        <f t="shared" si="13"/>
        <v>214.22533553128937</v>
      </c>
      <c r="I206" s="212">
        <f t="shared" si="14"/>
        <v>21636.758888660228</v>
      </c>
      <c r="J206" s="212">
        <f t="shared" si="15"/>
        <v>214.22533553128937</v>
      </c>
      <c r="K206" s="212">
        <f t="shared" si="16"/>
        <v>21422.533553128938</v>
      </c>
      <c r="L206" s="212">
        <f t="shared" si="17"/>
        <v>5437</v>
      </c>
    </row>
    <row r="207" spans="1:12" ht="12" customHeight="1" x14ac:dyDescent="0.2">
      <c r="A207" s="114"/>
      <c r="B207" s="207">
        <f t="shared" si="18"/>
        <v>201</v>
      </c>
      <c r="C207" s="208" t="s">
        <v>7276</v>
      </c>
      <c r="D207" s="209" t="str">
        <f>+VLOOKUP(C207,[9]Resumen!$C$1:$J$65536,6,0)</f>
        <v>PC18/500</v>
      </c>
      <c r="E207" s="207">
        <f>+VLOOKUP(C207,[9]Resumen!$C$1:$J$65536,5,0)</f>
        <v>1</v>
      </c>
      <c r="F207" s="210">
        <f>IF(MID(D207,1,2)="PC",VLOOKUP(D207,'[10]Costo Postes Concreto'!$B$1:$D$65536,2,0),VLOOKUP(C207,[9]Resumen!$C$1:$J$65536,7,0))</f>
        <v>3819.2</v>
      </c>
      <c r="G207" s="211">
        <f>IF(MID(D207,1,2)="PC",VLOOKUP(D207,'[10]Costo Postes Concreto'!$B$1:$D$65536,3,0),E207*F207*$D$3)</f>
        <v>1646.79783100953</v>
      </c>
      <c r="H207" s="211">
        <f t="shared" si="13"/>
        <v>16.467978310095301</v>
      </c>
      <c r="I207" s="212">
        <f t="shared" si="14"/>
        <v>1663.2658093196253</v>
      </c>
      <c r="J207" s="212">
        <f t="shared" si="15"/>
        <v>1663.2658093196253</v>
      </c>
      <c r="K207" s="212">
        <f t="shared" si="16"/>
        <v>0</v>
      </c>
      <c r="L207" s="212">
        <f t="shared" si="17"/>
        <v>3819.2</v>
      </c>
    </row>
    <row r="208" spans="1:12" ht="12" customHeight="1" x14ac:dyDescent="0.2">
      <c r="A208" s="114"/>
      <c r="B208" s="207">
        <f t="shared" si="18"/>
        <v>202</v>
      </c>
      <c r="C208" s="208" t="s">
        <v>7277</v>
      </c>
      <c r="D208" s="209" t="str">
        <f>+VLOOKUP(C208,[9]Resumen!$C$1:$J$65536,6,0)</f>
        <v>PA18/1550</v>
      </c>
      <c r="E208" s="207">
        <f>+VLOOKUP(C208,[9]Resumen!$C$1:$J$65536,5,0)</f>
        <v>1</v>
      </c>
      <c r="F208" s="210">
        <f>IF(MID(D208,1,2)="PC",VLOOKUP(D208,'[10]Costo Postes Concreto'!$B$1:$D$65536,2,0),VLOOKUP(C208,[9]Resumen!$C$1:$J$65536,7,0))</f>
        <v>1629</v>
      </c>
      <c r="G208" s="211">
        <f>IF(MID(D208,1,2)="PC",VLOOKUP(D208,'[10]Costo Postes Concreto'!$B$1:$D$65536,3,0),E208*F208*$D$3)</f>
        <v>6418.4857748845025</v>
      </c>
      <c r="H208" s="211">
        <f t="shared" si="13"/>
        <v>64.184857748845019</v>
      </c>
      <c r="I208" s="212">
        <f t="shared" si="14"/>
        <v>6482.6706326333479</v>
      </c>
      <c r="J208" s="212">
        <f t="shared" si="15"/>
        <v>64.184857748845019</v>
      </c>
      <c r="K208" s="212">
        <f t="shared" si="16"/>
        <v>6418.4857748845025</v>
      </c>
      <c r="L208" s="212">
        <f t="shared" si="17"/>
        <v>1629</v>
      </c>
    </row>
    <row r="209" spans="1:12" ht="12" customHeight="1" x14ac:dyDescent="0.2">
      <c r="A209" s="114"/>
      <c r="B209" s="207">
        <f t="shared" si="18"/>
        <v>203</v>
      </c>
      <c r="C209" s="208" t="s">
        <v>7278</v>
      </c>
      <c r="D209" s="209" t="str">
        <f>+VLOOKUP(C209,[9]Resumen!$C$1:$J$65536,6,0)</f>
        <v>PA18/1400</v>
      </c>
      <c r="E209" s="207">
        <f>+VLOOKUP(C209,[9]Resumen!$C$1:$J$65536,5,0)</f>
        <v>2</v>
      </c>
      <c r="F209" s="210">
        <f>IF(MID(D209,1,2)="PC",VLOOKUP(D209,'[10]Costo Postes Concreto'!$B$1:$D$65536,2,0),VLOOKUP(C209,[9]Resumen!$C$1:$J$65536,7,0))</f>
        <v>1525</v>
      </c>
      <c r="G209" s="211">
        <f>IF(MID(D209,1,2)="PC",VLOOKUP(D209,'[10]Costo Postes Concreto'!$B$1:$D$65536,3,0),E209*F209*$D$3)</f>
        <v>12017.42272154557</v>
      </c>
      <c r="H209" s="211">
        <f t="shared" si="13"/>
        <v>120.1742272154557</v>
      </c>
      <c r="I209" s="212">
        <f t="shared" si="14"/>
        <v>12137.596948761025</v>
      </c>
      <c r="J209" s="212">
        <f t="shared" si="15"/>
        <v>120.1742272154557</v>
      </c>
      <c r="K209" s="212">
        <f t="shared" si="16"/>
        <v>12017.42272154557</v>
      </c>
      <c r="L209" s="212">
        <f t="shared" si="17"/>
        <v>3050</v>
      </c>
    </row>
    <row r="210" spans="1:12" ht="12" customHeight="1" x14ac:dyDescent="0.2">
      <c r="A210" s="114"/>
      <c r="B210" s="207">
        <f t="shared" si="18"/>
        <v>204</v>
      </c>
      <c r="C210" s="208" t="s">
        <v>7279</v>
      </c>
      <c r="D210" s="209" t="str">
        <f>+VLOOKUP(C210,[9]Resumen!$C$1:$J$65536,6,0)</f>
        <v>PA17/2150</v>
      </c>
      <c r="E210" s="207">
        <f>+VLOOKUP(C210,[9]Resumen!$C$1:$J$65536,5,0)</f>
        <v>2</v>
      </c>
      <c r="F210" s="210">
        <f>IF(MID(D210,1,2)="PC",VLOOKUP(D210,'[10]Costo Postes Concreto'!$B$1:$D$65536,2,0),VLOOKUP(C210,[9]Resumen!$C$1:$J$65536,7,0))</f>
        <v>1902</v>
      </c>
      <c r="G210" s="211">
        <f>IF(MID(D210,1,2)="PC",VLOOKUP(D210,'[10]Costo Postes Concreto'!$B$1:$D$65536,3,0),E210*F210*$D$3)</f>
        <v>14988.287223855523</v>
      </c>
      <c r="H210" s="211">
        <f t="shared" si="13"/>
        <v>149.88287223855522</v>
      </c>
      <c r="I210" s="212">
        <f t="shared" si="14"/>
        <v>15138.170096094078</v>
      </c>
      <c r="J210" s="212">
        <f t="shared" si="15"/>
        <v>149.88287223855522</v>
      </c>
      <c r="K210" s="212">
        <f t="shared" si="16"/>
        <v>14988.287223855523</v>
      </c>
      <c r="L210" s="212">
        <f t="shared" si="17"/>
        <v>3804</v>
      </c>
    </row>
    <row r="211" spans="1:12" ht="12" customHeight="1" x14ac:dyDescent="0.2">
      <c r="A211" s="114"/>
      <c r="B211" s="207">
        <f t="shared" si="18"/>
        <v>205</v>
      </c>
      <c r="C211" s="208" t="s">
        <v>7280</v>
      </c>
      <c r="D211" s="209" t="str">
        <f>+VLOOKUP(C211,[9]Resumen!$C$1:$J$65536,6,0)</f>
        <v>PC18/700</v>
      </c>
      <c r="E211" s="207">
        <f>+VLOOKUP(C211,[9]Resumen!$C$1:$J$65536,5,0)</f>
        <v>1</v>
      </c>
      <c r="F211" s="210">
        <f>IF(MID(D211,1,2)="PC",VLOOKUP(D211,'[10]Costo Postes Concreto'!$B$1:$D$65536,2,0),VLOOKUP(C211,[9]Resumen!$C$1:$J$65536,7,0))</f>
        <v>3903</v>
      </c>
      <c r="G211" s="211">
        <f>IF(MID(D211,1,2)="PC",VLOOKUP(D211,'[10]Costo Postes Concreto'!$B$1:$D$65536,3,0),E211*F211*$D$3)</f>
        <v>1731.3359463826287</v>
      </c>
      <c r="H211" s="211">
        <f t="shared" si="13"/>
        <v>17.313359463826288</v>
      </c>
      <c r="I211" s="212">
        <f t="shared" si="14"/>
        <v>1748.649305846455</v>
      </c>
      <c r="J211" s="212">
        <f t="shared" si="15"/>
        <v>1748.649305846455</v>
      </c>
      <c r="K211" s="212">
        <f t="shared" si="16"/>
        <v>0</v>
      </c>
      <c r="L211" s="212">
        <f t="shared" si="17"/>
        <v>3903</v>
      </c>
    </row>
    <row r="212" spans="1:12" ht="12" customHeight="1" x14ac:dyDescent="0.2">
      <c r="A212" s="114"/>
      <c r="B212" s="207">
        <f t="shared" si="18"/>
        <v>206</v>
      </c>
      <c r="C212" s="208" t="s">
        <v>7281</v>
      </c>
      <c r="D212" s="209" t="str">
        <f>+VLOOKUP(C212,[9]Resumen!$C$1:$J$65536,6,0)</f>
        <v>PA18/2400</v>
      </c>
      <c r="E212" s="207">
        <f>+VLOOKUP(C212,[9]Resumen!$C$1:$J$65536,5,0)</f>
        <v>1</v>
      </c>
      <c r="F212" s="210">
        <f>IF(MID(D212,1,2)="PC",VLOOKUP(D212,'[10]Costo Postes Concreto'!$B$1:$D$65536,2,0),VLOOKUP(C212,[9]Resumen!$C$1:$J$65536,7,0))</f>
        <v>2164</v>
      </c>
      <c r="G212" s="211">
        <f>IF(MID(D212,1,2)="PC",VLOOKUP(D212,'[10]Costo Postes Concreto'!$B$1:$D$65536,3,0),E212*F212*$D$3)</f>
        <v>8526.4599244015117</v>
      </c>
      <c r="H212" s="211">
        <f t="shared" ref="H212:H279" si="19">+G212*1%</f>
        <v>85.264599244015116</v>
      </c>
      <c r="I212" s="212">
        <f t="shared" ref="I212:I279" si="20">+G212+H212</f>
        <v>8611.7245236455274</v>
      </c>
      <c r="J212" s="212">
        <f t="shared" ref="J212:J279" si="21">IF(MID(D212,1,2)="PC",I212,H212)</f>
        <v>85.264599244015116</v>
      </c>
      <c r="K212" s="212">
        <f t="shared" ref="K212:K279" si="22">IF(MID(D212,1,2)="PC",0,+G212)</f>
        <v>8526.4599244015117</v>
      </c>
      <c r="L212" s="212">
        <f t="shared" ref="L212:L279" si="23">+E212*F212</f>
        <v>2164</v>
      </c>
    </row>
    <row r="213" spans="1:12" ht="12" customHeight="1" x14ac:dyDescent="0.2">
      <c r="A213" s="114"/>
      <c r="B213" s="207">
        <f t="shared" si="18"/>
        <v>207</v>
      </c>
      <c r="C213" s="208" t="s">
        <v>7282</v>
      </c>
      <c r="D213" s="209" t="str">
        <f>+VLOOKUP(C213,[9]Resumen!$C$1:$J$65536,6,0)</f>
        <v>PA18/2150</v>
      </c>
      <c r="E213" s="207">
        <f>+VLOOKUP(C213,[9]Resumen!$C$1:$J$65536,5,0)</f>
        <v>2</v>
      </c>
      <c r="F213" s="210">
        <f>IF(MID(D213,1,2)="PC",VLOOKUP(D213,'[10]Costo Postes Concreto'!$B$1:$D$65536,2,0),VLOOKUP(C213,[9]Resumen!$C$1:$J$65536,7,0))</f>
        <v>2015</v>
      </c>
      <c r="G213" s="211">
        <f>IF(MID(D213,1,2)="PC",VLOOKUP(D213,'[10]Costo Postes Concreto'!$B$1:$D$65536,3,0),E213*F213*$D$3)</f>
        <v>15878.758546829064</v>
      </c>
      <c r="H213" s="211">
        <f t="shared" si="19"/>
        <v>158.78758546829064</v>
      </c>
      <c r="I213" s="212">
        <f t="shared" si="20"/>
        <v>16037.546132297353</v>
      </c>
      <c r="J213" s="212">
        <f t="shared" si="21"/>
        <v>158.78758546829064</v>
      </c>
      <c r="K213" s="212">
        <f t="shared" si="22"/>
        <v>15878.758546829064</v>
      </c>
      <c r="L213" s="212">
        <f t="shared" si="23"/>
        <v>4030</v>
      </c>
    </row>
    <row r="214" spans="1:12" ht="12" customHeight="1" x14ac:dyDescent="0.2">
      <c r="A214" s="114"/>
      <c r="B214" s="207">
        <f t="shared" si="18"/>
        <v>208</v>
      </c>
      <c r="C214" s="208" t="s">
        <v>7283</v>
      </c>
      <c r="D214" s="209" t="str">
        <f>+VLOOKUP(C214,[9]Resumen!$C$1:$J$65536,6,0)</f>
        <v>PA17/3400</v>
      </c>
      <c r="E214" s="207">
        <f>+VLOOKUP(C214,[9]Resumen!$C$1:$J$65536,5,0)</f>
        <v>2</v>
      </c>
      <c r="F214" s="210">
        <f>IF(MID(D214,1,2)="PC",VLOOKUP(D214,'[10]Costo Postes Concreto'!$B$1:$D$65536,2,0),VLOOKUP(C214,[9]Resumen!$C$1:$J$65536,7,0))</f>
        <v>2562</v>
      </c>
      <c r="G214" s="211">
        <f>IF(MID(D214,1,2)="PC",VLOOKUP(D214,'[10]Costo Postes Concreto'!$B$1:$D$65536,3,0),E214*F214*$D$3)</f>
        <v>20189.270172196557</v>
      </c>
      <c r="H214" s="211">
        <f t="shared" si="19"/>
        <v>201.89270172196558</v>
      </c>
      <c r="I214" s="212">
        <f t="shared" si="20"/>
        <v>20391.162873918522</v>
      </c>
      <c r="J214" s="212">
        <f t="shared" si="21"/>
        <v>201.89270172196558</v>
      </c>
      <c r="K214" s="212">
        <f t="shared" si="22"/>
        <v>20189.270172196557</v>
      </c>
      <c r="L214" s="212">
        <f t="shared" si="23"/>
        <v>5124</v>
      </c>
    </row>
    <row r="215" spans="1:12" ht="12" customHeight="1" x14ac:dyDescent="0.2">
      <c r="A215" s="114"/>
      <c r="B215" s="207">
        <f t="shared" si="18"/>
        <v>209</v>
      </c>
      <c r="C215" s="208" t="s">
        <v>7284</v>
      </c>
      <c r="D215" s="209" t="str">
        <f>+VLOOKUP(C215,[9]Resumen!$C$1:$J$65536,6,0)</f>
        <v>PC25/3400</v>
      </c>
      <c r="E215" s="207">
        <f>+VLOOKUP(C215,[9]Resumen!$C$1:$J$65536,5,0)</f>
        <v>1</v>
      </c>
      <c r="F215" s="210">
        <f>IF(MID(D215,1,2)="PC",VLOOKUP(D215,'[10]Costo Postes Concreto'!$B$1:$D$65536,2,0),VLOOKUP(C215,[9]Resumen!$C$1:$J$65536,7,0))</f>
        <v>7849</v>
      </c>
      <c r="G215" s="211">
        <f>IF(MID(D215,1,2)="PC",VLOOKUP(D215,'[10]Costo Postes Concreto'!$B$1:$D$65536,3,0),E215*F215*$D$3)</f>
        <v>5712.0925485574062</v>
      </c>
      <c r="H215" s="211">
        <f t="shared" si="19"/>
        <v>57.120925485574062</v>
      </c>
      <c r="I215" s="212">
        <f t="shared" si="20"/>
        <v>5769.2134740429801</v>
      </c>
      <c r="J215" s="212">
        <f t="shared" si="21"/>
        <v>5769.2134740429801</v>
      </c>
      <c r="K215" s="212">
        <f t="shared" si="22"/>
        <v>0</v>
      </c>
      <c r="L215" s="212">
        <f t="shared" si="23"/>
        <v>7849</v>
      </c>
    </row>
    <row r="216" spans="1:12" ht="12" customHeight="1" x14ac:dyDescent="0.2">
      <c r="A216" s="114"/>
      <c r="B216" s="207">
        <f t="shared" si="18"/>
        <v>210</v>
      </c>
      <c r="C216" s="208" t="s">
        <v>7285</v>
      </c>
      <c r="D216" s="209" t="str">
        <f>+VLOOKUP(C216,[9]Resumen!$C$1:$J$65536,6,0)</f>
        <v>PA21/5850</v>
      </c>
      <c r="E216" s="207">
        <f>+VLOOKUP(C216,[9]Resumen!$C$1:$J$65536,5,0)</f>
        <v>1</v>
      </c>
      <c r="F216" s="210">
        <f>IF(MID(D216,1,2)="PC",VLOOKUP(D216,'[10]Costo Postes Concreto'!$B$1:$D$65536,2,0),VLOOKUP(C216,[9]Resumen!$C$1:$J$65536,7,0))</f>
        <v>4501</v>
      </c>
      <c r="G216" s="211">
        <f>IF(MID(D216,1,2)="PC",VLOOKUP(D216,'[10]Costo Postes Concreto'!$B$1:$D$65536,3,0),E216*F216*$D$3)</f>
        <v>17734.563826123478</v>
      </c>
      <c r="H216" s="211">
        <f>+G216*1%</f>
        <v>177.3456382612348</v>
      </c>
      <c r="I216" s="212">
        <f>+G216+H216</f>
        <v>17911.909464384713</v>
      </c>
      <c r="J216" s="212">
        <f>IF(MID(D216,1,2)="PC",I216,H216)</f>
        <v>177.3456382612348</v>
      </c>
      <c r="K216" s="212">
        <f>IF(MID(D216,1,2)="PC",0,+G216)</f>
        <v>17734.563826123478</v>
      </c>
      <c r="L216" s="212">
        <f>+E216*F216</f>
        <v>4501</v>
      </c>
    </row>
    <row r="217" spans="1:12" ht="12" customHeight="1" x14ac:dyDescent="0.2">
      <c r="A217" s="114"/>
      <c r="B217" s="207">
        <f t="shared" si="18"/>
        <v>211</v>
      </c>
      <c r="C217" s="208" t="s">
        <v>7286</v>
      </c>
      <c r="D217" s="209" t="str">
        <f>+VLOOKUP(C217,[9]Resumen!$C$1:$J$65536,6,0)</f>
        <v>PA22/4500</v>
      </c>
      <c r="E217" s="207">
        <f>+VLOOKUP(C217,[9]Resumen!$C$1:$J$65536,5,0)</f>
        <v>2</v>
      </c>
      <c r="F217" s="210">
        <f>IF(MID(D217,1,2)="PC",VLOOKUP(D217,'[10]Costo Postes Concreto'!$B$1:$D$65536,2,0),VLOOKUP(C217,[9]Resumen!$C$1:$J$65536,7,0))</f>
        <v>3962</v>
      </c>
      <c r="G217" s="211">
        <f>IF(MID(D217,1,2)="PC",VLOOKUP(D217,'[10]Costo Postes Concreto'!$B$1:$D$65536,3,0),E217*F217*$D$3)</f>
        <v>31221.658244435112</v>
      </c>
      <c r="H217" s="211">
        <f>+G217*1%</f>
        <v>312.2165824443511</v>
      </c>
      <c r="I217" s="212">
        <f>+G217+H217</f>
        <v>31533.874826879462</v>
      </c>
      <c r="J217" s="212">
        <f>IF(MID(D217,1,2)="PC",I217,H217)</f>
        <v>312.2165824443511</v>
      </c>
      <c r="K217" s="212">
        <f>IF(MID(D217,1,2)="PC",0,+G217)</f>
        <v>31221.658244435112</v>
      </c>
      <c r="L217" s="212">
        <f>+E217*F217</f>
        <v>7924</v>
      </c>
    </row>
    <row r="218" spans="1:12" ht="12" customHeight="1" x14ac:dyDescent="0.2">
      <c r="A218" s="114"/>
      <c r="B218" s="207">
        <f t="shared" si="18"/>
        <v>212</v>
      </c>
      <c r="C218" s="208" t="s">
        <v>7287</v>
      </c>
      <c r="D218" s="209" t="str">
        <f>+VLOOKUP(C218,[9]Resumen!$C$1:$J$65536,6,0)</f>
        <v>PA22/6550</v>
      </c>
      <c r="E218" s="207">
        <f>+VLOOKUP(C218,[9]Resumen!$C$1:$J$65536,5,0)</f>
        <v>2</v>
      </c>
      <c r="F218" s="210">
        <f>IF(MID(D218,1,2)="PC",VLOOKUP(D218,'[10]Costo Postes Concreto'!$B$1:$D$65536,2,0),VLOOKUP(C218,[9]Resumen!$C$1:$J$65536,7,0))</f>
        <v>5066</v>
      </c>
      <c r="G218" s="211">
        <f>IF(MID(D218,1,2)="PC",VLOOKUP(D218,'[10]Costo Postes Concreto'!$B$1:$D$65536,3,0),E218*F218*$D$3)</f>
        <v>39921.484267114662</v>
      </c>
      <c r="H218" s="211">
        <f>+G218*1%</f>
        <v>399.21484267114664</v>
      </c>
      <c r="I218" s="212">
        <f>+G218+H218</f>
        <v>40320.699109785812</v>
      </c>
      <c r="J218" s="212">
        <f>IF(MID(D218,1,2)="PC",I218,H218)</f>
        <v>399.21484267114664</v>
      </c>
      <c r="K218" s="212">
        <f>IF(MID(D218,1,2)="PC",0,+G218)</f>
        <v>39921.484267114662</v>
      </c>
      <c r="L218" s="212">
        <f>+E218*F218</f>
        <v>10132</v>
      </c>
    </row>
    <row r="219" spans="1:12" ht="12" customHeight="1" x14ac:dyDescent="0.2">
      <c r="A219" s="114"/>
      <c r="B219" s="207">
        <f t="shared" si="18"/>
        <v>213</v>
      </c>
      <c r="C219" s="208" t="s">
        <v>7288</v>
      </c>
      <c r="D219" s="209" t="str">
        <f>+VLOOKUP(C219,[9]Resumen!$C$1:$J$65536,6,0)</f>
        <v>PC18/1000</v>
      </c>
      <c r="E219" s="207">
        <f>+VLOOKUP(C219,[9]Resumen!$C$1:$J$65536,5,0)</f>
        <v>1</v>
      </c>
      <c r="F219" s="210">
        <f>IF(MID(D219,1,2)="PC",VLOOKUP(D219,'[10]Costo Postes Concreto'!$B$1:$D$65536,2,0),VLOOKUP(C219,[9]Resumen!$C$1:$J$65536,7,0))</f>
        <v>4123.04</v>
      </c>
      <c r="G219" s="211">
        <f>IF(MID(D219,1,2)="PC",VLOOKUP(D219,'[10]Costo Postes Concreto'!$B$1:$D$65536,3,0),E219*F219*$D$3)</f>
        <v>1953.314071760869</v>
      </c>
      <c r="H219" s="211">
        <f t="shared" si="19"/>
        <v>19.533140717608688</v>
      </c>
      <c r="I219" s="212">
        <f t="shared" si="20"/>
        <v>1972.8472124784776</v>
      </c>
      <c r="J219" s="212">
        <f t="shared" si="21"/>
        <v>1972.8472124784776</v>
      </c>
      <c r="K219" s="212">
        <f t="shared" si="22"/>
        <v>0</v>
      </c>
      <c r="L219" s="212">
        <f t="shared" si="23"/>
        <v>4123.04</v>
      </c>
    </row>
    <row r="220" spans="1:12" ht="12" customHeight="1" x14ac:dyDescent="0.2">
      <c r="A220" s="114"/>
      <c r="B220" s="207">
        <f t="shared" si="18"/>
        <v>214</v>
      </c>
      <c r="C220" s="208" t="s">
        <v>7289</v>
      </c>
      <c r="D220" s="209" t="str">
        <f>+VLOOKUP(C220,[9]Resumen!$C$1:$J$65536,6,0)</f>
        <v>PA18/4300</v>
      </c>
      <c r="E220" s="207">
        <f>+VLOOKUP(C220,[9]Resumen!$C$1:$J$65536,5,0)</f>
        <v>1</v>
      </c>
      <c r="F220" s="210">
        <f>IF(MID(D220,1,2)="PC",VLOOKUP(D220,'[10]Costo Postes Concreto'!$B$1:$D$65536,2,0),VLOOKUP(C220,[9]Resumen!$C$1:$J$65536,7,0))</f>
        <v>3162</v>
      </c>
      <c r="G220" s="211">
        <f>IF(MID(D220,1,2)="PC",VLOOKUP(D220,'[10]Costo Postes Concreto'!$B$1:$D$65536,3,0),E220*F220*$D$3)</f>
        <v>12458.718244435111</v>
      </c>
      <c r="H220" s="211">
        <f t="shared" si="19"/>
        <v>124.58718244435111</v>
      </c>
      <c r="I220" s="212">
        <f t="shared" si="20"/>
        <v>12583.305426879462</v>
      </c>
      <c r="J220" s="212">
        <f t="shared" si="21"/>
        <v>124.58718244435111</v>
      </c>
      <c r="K220" s="212">
        <f t="shared" si="22"/>
        <v>12458.718244435111</v>
      </c>
      <c r="L220" s="212">
        <f t="shared" si="23"/>
        <v>3162</v>
      </c>
    </row>
    <row r="221" spans="1:12" ht="12" customHeight="1" x14ac:dyDescent="0.2">
      <c r="A221" s="114"/>
      <c r="B221" s="207">
        <f t="shared" si="18"/>
        <v>215</v>
      </c>
      <c r="C221" s="208" t="s">
        <v>7290</v>
      </c>
      <c r="D221" s="209" t="str">
        <f>+VLOOKUP(C221,[9]Resumen!$C$1:$J$65536,6,0)</f>
        <v>PA18/3950</v>
      </c>
      <c r="E221" s="207">
        <f>+VLOOKUP(C221,[9]Resumen!$C$1:$J$65536,5,0)</f>
        <v>2</v>
      </c>
      <c r="F221" s="210">
        <f>IF(MID(D221,1,2)="PC",VLOOKUP(D221,'[10]Costo Postes Concreto'!$B$1:$D$65536,2,0),VLOOKUP(C221,[9]Resumen!$C$1:$J$65536,7,0))</f>
        <v>2992</v>
      </c>
      <c r="G221" s="211">
        <f>IF(MID(D221,1,2)="PC",VLOOKUP(D221,'[10]Costo Postes Concreto'!$B$1:$D$65536,3,0),E221*F221*$D$3)</f>
        <v>23577.789365812685</v>
      </c>
      <c r="H221" s="211">
        <f t="shared" si="19"/>
        <v>235.77789365812686</v>
      </c>
      <c r="I221" s="212">
        <f t="shared" si="20"/>
        <v>23813.567259470812</v>
      </c>
      <c r="J221" s="212">
        <f t="shared" si="21"/>
        <v>235.77789365812686</v>
      </c>
      <c r="K221" s="212">
        <f t="shared" si="22"/>
        <v>23577.789365812685</v>
      </c>
      <c r="L221" s="212">
        <f t="shared" si="23"/>
        <v>5984</v>
      </c>
    </row>
    <row r="222" spans="1:12" ht="12" customHeight="1" x14ac:dyDescent="0.2">
      <c r="A222" s="114"/>
      <c r="B222" s="207">
        <f t="shared" si="18"/>
        <v>216</v>
      </c>
      <c r="C222" s="208" t="s">
        <v>7291</v>
      </c>
      <c r="D222" s="209" t="str">
        <f>+VLOOKUP(C222,[9]Resumen!$C$1:$J$65536,6,0)</f>
        <v>PA18/6300</v>
      </c>
      <c r="E222" s="207">
        <f>+VLOOKUP(C222,[9]Resumen!$C$1:$J$65536,5,0)</f>
        <v>2</v>
      </c>
      <c r="F222" s="210">
        <f>IF(MID(D222,1,2)="PC",VLOOKUP(D222,'[10]Costo Postes Concreto'!$B$1:$D$65536,2,0),VLOOKUP(C222,[9]Resumen!$C$1:$J$65536,7,0))</f>
        <v>4053</v>
      </c>
      <c r="G222" s="211">
        <f>IF(MID(D222,1,2)="PC",VLOOKUP(D222,'[10]Costo Postes Concreto'!$B$1:$D$65536,3,0),E222*F222*$D$3)</f>
        <v>31938.763469130619</v>
      </c>
      <c r="H222" s="211">
        <f t="shared" si="19"/>
        <v>319.38763469130618</v>
      </c>
      <c r="I222" s="212">
        <f t="shared" si="20"/>
        <v>32258.151103821925</v>
      </c>
      <c r="J222" s="212">
        <f t="shared" si="21"/>
        <v>319.38763469130618</v>
      </c>
      <c r="K222" s="212">
        <f t="shared" si="22"/>
        <v>31938.763469130619</v>
      </c>
      <c r="L222" s="212">
        <f t="shared" si="23"/>
        <v>8106</v>
      </c>
    </row>
    <row r="223" spans="1:12" ht="12" customHeight="1" x14ac:dyDescent="0.2">
      <c r="A223" s="114"/>
      <c r="B223" s="207">
        <f t="shared" si="18"/>
        <v>217</v>
      </c>
      <c r="C223" s="208" t="s">
        <v>7292</v>
      </c>
      <c r="D223" s="209" t="str">
        <f>+VLOOKUP(C223,[9]Resumen!$C$1:$J$65536,6,0)</f>
        <v>PC19/1100</v>
      </c>
      <c r="E223" s="207">
        <f>+VLOOKUP(C223,[9]Resumen!$C$1:$J$65536,5,0)</f>
        <v>1</v>
      </c>
      <c r="F223" s="210">
        <f>IF(MID(D223,1,2)="PC",VLOOKUP(D223,'[10]Costo Postes Concreto'!$B$1:$D$65536,2,0),VLOOKUP(C223,[9]Resumen!$C$1:$J$65536,7,0))</f>
        <v>4518.424343909126</v>
      </c>
      <c r="G223" s="211">
        <f>IF(MID(D223,1,2)="PC",VLOOKUP(D223,'[10]Costo Postes Concreto'!$B$1:$D$65536,3,0),E223*F223*$D$3)</f>
        <v>2352.1809844351715</v>
      </c>
      <c r="H223" s="211">
        <f t="shared" si="19"/>
        <v>23.521809844351715</v>
      </c>
      <c r="I223" s="212">
        <f t="shared" si="20"/>
        <v>2375.702794279523</v>
      </c>
      <c r="J223" s="212">
        <f t="shared" si="21"/>
        <v>2375.702794279523</v>
      </c>
      <c r="K223" s="212">
        <f t="shared" si="22"/>
        <v>0</v>
      </c>
      <c r="L223" s="212">
        <f t="shared" si="23"/>
        <v>4518.424343909126</v>
      </c>
    </row>
    <row r="224" spans="1:12" ht="12" customHeight="1" x14ac:dyDescent="0.2">
      <c r="A224" s="114"/>
      <c r="B224" s="207">
        <f t="shared" si="18"/>
        <v>218</v>
      </c>
      <c r="C224" s="208" t="s">
        <v>7293</v>
      </c>
      <c r="D224" s="209" t="str">
        <f>+VLOOKUP(C224,[9]Resumen!$C$1:$J$65536,6,0)</f>
        <v>PA18/5100</v>
      </c>
      <c r="E224" s="207">
        <f>+VLOOKUP(C224,[9]Resumen!$C$1:$J$65536,5,0)</f>
        <v>1</v>
      </c>
      <c r="F224" s="210">
        <f>IF(MID(D224,1,2)="PC",VLOOKUP(D224,'[10]Costo Postes Concreto'!$B$1:$D$65536,2,0),VLOOKUP(C224,[9]Resumen!$C$1:$J$65536,7,0))</f>
        <v>3533</v>
      </c>
      <c r="G224" s="211">
        <f>IF(MID(D224,1,2)="PC",VLOOKUP(D224,'[10]Costo Postes Concreto'!$B$1:$D$65536,3,0),E224*F224*$D$3)</f>
        <v>13920.50966400672</v>
      </c>
      <c r="H224" s="211">
        <f t="shared" si="19"/>
        <v>139.20509664006721</v>
      </c>
      <c r="I224" s="212">
        <f t="shared" si="20"/>
        <v>14059.714760646788</v>
      </c>
      <c r="J224" s="212">
        <f t="shared" si="21"/>
        <v>139.20509664006721</v>
      </c>
      <c r="K224" s="212">
        <f t="shared" si="22"/>
        <v>13920.50966400672</v>
      </c>
      <c r="L224" s="212">
        <f t="shared" si="23"/>
        <v>3533</v>
      </c>
    </row>
    <row r="225" spans="1:12" ht="12" customHeight="1" x14ac:dyDescent="0.2">
      <c r="A225" s="114"/>
      <c r="B225" s="207">
        <f t="shared" si="18"/>
        <v>219</v>
      </c>
      <c r="C225" s="208" t="s">
        <v>7294</v>
      </c>
      <c r="D225" s="209" t="str">
        <f>+VLOOKUP(C225,[9]Resumen!$C$1:$J$65536,6,0)</f>
        <v>PA18/4700</v>
      </c>
      <c r="E225" s="207">
        <f>+VLOOKUP(C225,[9]Resumen!$C$1:$J$65536,5,0)</f>
        <v>2</v>
      </c>
      <c r="F225" s="210">
        <f>IF(MID(D225,1,2)="PC",VLOOKUP(D225,'[10]Costo Postes Concreto'!$B$1:$D$65536,2,0),VLOOKUP(C225,[9]Resumen!$C$1:$J$65536,7,0))</f>
        <v>3350</v>
      </c>
      <c r="G225" s="211">
        <f>IF(MID(D225,1,2)="PC",VLOOKUP(D225,'[10]Costo Postes Concreto'!$B$1:$D$65536,3,0),E225*F225*$D$3)</f>
        <v>26398.928601427971</v>
      </c>
      <c r="H225" s="211">
        <f t="shared" si="19"/>
        <v>263.98928601427974</v>
      </c>
      <c r="I225" s="212">
        <f t="shared" si="20"/>
        <v>26662.917887442251</v>
      </c>
      <c r="J225" s="212">
        <f t="shared" si="21"/>
        <v>263.98928601427974</v>
      </c>
      <c r="K225" s="212">
        <f t="shared" si="22"/>
        <v>26398.928601427971</v>
      </c>
      <c r="L225" s="212">
        <f t="shared" si="23"/>
        <v>6700</v>
      </c>
    </row>
    <row r="226" spans="1:12" ht="12" customHeight="1" x14ac:dyDescent="0.2">
      <c r="A226" s="114"/>
      <c r="B226" s="207">
        <f t="shared" si="18"/>
        <v>220</v>
      </c>
      <c r="C226" s="208" t="s">
        <v>7295</v>
      </c>
      <c r="D226" s="209" t="str">
        <f>+VLOOKUP(C226,[9]Resumen!$C$1:$J$65536,6,0)</f>
        <v>PA18/7600</v>
      </c>
      <c r="E226" s="207">
        <f>+VLOOKUP(C226,[9]Resumen!$C$1:$J$65536,5,0)</f>
        <v>2</v>
      </c>
      <c r="F226" s="210">
        <f>IF(MID(D226,1,2)="PC",VLOOKUP(D226,'[10]Costo Postes Concreto'!$B$1:$D$65536,2,0),VLOOKUP(C226,[9]Resumen!$C$1:$J$65536,7,0))</f>
        <v>4579</v>
      </c>
      <c r="G226" s="211">
        <f>IF(MID(D226,1,2)="PC",VLOOKUP(D226,'[10]Costo Postes Concreto'!$B$1:$D$65536,3,0),E226*F226*$D$3)</f>
        <v>36083.789273414535</v>
      </c>
      <c r="H226" s="211">
        <f t="shared" si="19"/>
        <v>360.83789273414538</v>
      </c>
      <c r="I226" s="212">
        <f t="shared" si="20"/>
        <v>36444.627166148683</v>
      </c>
      <c r="J226" s="212">
        <f t="shared" si="21"/>
        <v>360.83789273414538</v>
      </c>
      <c r="K226" s="212">
        <f t="shared" si="22"/>
        <v>36083.789273414535</v>
      </c>
      <c r="L226" s="212">
        <f t="shared" si="23"/>
        <v>9158</v>
      </c>
    </row>
    <row r="227" spans="1:12" ht="12" customHeight="1" x14ac:dyDescent="0.2">
      <c r="A227" s="114"/>
      <c r="B227" s="207">
        <f t="shared" si="18"/>
        <v>221</v>
      </c>
      <c r="C227" s="208" t="s">
        <v>7296</v>
      </c>
      <c r="D227" s="209" t="str">
        <f>+VLOOKUP(C227,[9]Resumen!$C$1:$J$65536,6,0)</f>
        <v>PC18/1300</v>
      </c>
      <c r="E227" s="207">
        <f>+VLOOKUP(C227,[9]Resumen!$C$1:$J$65536,5,0)</f>
        <v>1</v>
      </c>
      <c r="F227" s="210">
        <f>IF(MID(D227,1,2)="PC",VLOOKUP(D227,'[10]Costo Postes Concreto'!$B$1:$D$65536,2,0),VLOOKUP(C227,[9]Resumen!$C$1:$J$65536,7,0))</f>
        <v>4328.09</v>
      </c>
      <c r="G227" s="211">
        <f>IF(MID(D227,1,2)="PC",VLOOKUP(D227,'[10]Costo Postes Concreto'!$B$1:$D$65536,3,0),E227*F227*$D$3)</f>
        <v>2160.1701643295314</v>
      </c>
      <c r="H227" s="211">
        <f t="shared" si="19"/>
        <v>21.601701643295314</v>
      </c>
      <c r="I227" s="212">
        <f t="shared" si="20"/>
        <v>2181.7718659728266</v>
      </c>
      <c r="J227" s="212">
        <f t="shared" si="21"/>
        <v>2181.7718659728266</v>
      </c>
      <c r="K227" s="212">
        <f t="shared" si="22"/>
        <v>0</v>
      </c>
      <c r="L227" s="212">
        <f t="shared" si="23"/>
        <v>4328.09</v>
      </c>
    </row>
    <row r="228" spans="1:12" ht="12" customHeight="1" x14ac:dyDescent="0.2">
      <c r="A228" s="114"/>
      <c r="B228" s="207">
        <f t="shared" si="18"/>
        <v>222</v>
      </c>
      <c r="C228" s="208" t="s">
        <v>7297</v>
      </c>
      <c r="D228" s="209" t="str">
        <f>+VLOOKUP(C228,[9]Resumen!$C$1:$J$65536,6,0)</f>
        <v>PA18/6600</v>
      </c>
      <c r="E228" s="207">
        <f>+VLOOKUP(C228,[9]Resumen!$C$1:$J$65536,5,0)</f>
        <v>1</v>
      </c>
      <c r="F228" s="210">
        <f>IF(MID(D228,1,2)="PC",VLOOKUP(D228,'[10]Costo Postes Concreto'!$B$1:$D$65536,2,0),VLOOKUP(C228,[9]Resumen!$C$1:$J$65536,7,0))</f>
        <v>4177</v>
      </c>
      <c r="G228" s="211">
        <f>IF(MID(D228,1,2)="PC",VLOOKUP(D228,'[10]Costo Postes Concreto'!$B$1:$D$65536,3,0),E228*F228*$D$3)</f>
        <v>16457.95892062159</v>
      </c>
      <c r="H228" s="211">
        <f t="shared" si="19"/>
        <v>164.5795892062159</v>
      </c>
      <c r="I228" s="212">
        <f t="shared" si="20"/>
        <v>16622.538509827806</v>
      </c>
      <c r="J228" s="212">
        <f t="shared" si="21"/>
        <v>164.5795892062159</v>
      </c>
      <c r="K228" s="212">
        <f t="shared" si="22"/>
        <v>16457.95892062159</v>
      </c>
      <c r="L228" s="212">
        <f t="shared" si="23"/>
        <v>4177</v>
      </c>
    </row>
    <row r="229" spans="1:12" ht="12" customHeight="1" x14ac:dyDescent="0.2">
      <c r="A229" s="114"/>
      <c r="B229" s="207">
        <f t="shared" si="18"/>
        <v>223</v>
      </c>
      <c r="C229" s="208" t="s">
        <v>7298</v>
      </c>
      <c r="D229" s="209" t="str">
        <f>+VLOOKUP(C229,[9]Resumen!$C$1:$J$65536,6,0)</f>
        <v>PA18/6100</v>
      </c>
      <c r="E229" s="207">
        <f>+VLOOKUP(C229,[9]Resumen!$C$1:$J$65536,5,0)</f>
        <v>2</v>
      </c>
      <c r="F229" s="210">
        <f>IF(MID(D229,1,2)="PC",VLOOKUP(D229,'[10]Costo Postes Concreto'!$B$1:$D$65536,2,0),VLOOKUP(C229,[9]Resumen!$C$1:$J$65536,7,0))</f>
        <v>3969</v>
      </c>
      <c r="G229" s="211">
        <f>IF(MID(D229,1,2)="PC",VLOOKUP(D229,'[10]Costo Postes Concreto'!$B$1:$D$65536,3,0),E229*F229*$D$3)</f>
        <v>31276.820184796306</v>
      </c>
      <c r="H229" s="211">
        <f t="shared" si="19"/>
        <v>312.7682018479631</v>
      </c>
      <c r="I229" s="212">
        <f t="shared" si="20"/>
        <v>31589.588386644271</v>
      </c>
      <c r="J229" s="212">
        <f t="shared" si="21"/>
        <v>312.7682018479631</v>
      </c>
      <c r="K229" s="212">
        <f t="shared" si="22"/>
        <v>31276.820184796306</v>
      </c>
      <c r="L229" s="212">
        <f t="shared" si="23"/>
        <v>7938</v>
      </c>
    </row>
    <row r="230" spans="1:12" ht="12" customHeight="1" x14ac:dyDescent="0.2">
      <c r="B230" s="207">
        <f t="shared" si="18"/>
        <v>224</v>
      </c>
      <c r="C230" s="208" t="s">
        <v>7299</v>
      </c>
      <c r="D230" s="209" t="str">
        <f>+VLOOKUP(C230,[9]Resumen!$C$1:$J$65536,6,0)</f>
        <v>PA18/9900</v>
      </c>
      <c r="E230" s="207">
        <f>+VLOOKUP(C230,[9]Resumen!$C$1:$J$65536,5,0)</f>
        <v>2</v>
      </c>
      <c r="F230" s="210">
        <f>IF(MID(D230,1,2)="PC",VLOOKUP(D230,'[10]Costo Postes Concreto'!$B$1:$D$65536,2,0),VLOOKUP(C230,[9]Resumen!$C$1:$J$65536,7,0))</f>
        <v>5437</v>
      </c>
      <c r="G230" s="211">
        <f>IF(MID(D230,1,2)="PC",VLOOKUP(D230,'[10]Costo Postes Concreto'!$B$1:$D$65536,3,0),E230*F230*$D$3)</f>
        <v>42845.067106257877</v>
      </c>
      <c r="H230" s="211">
        <f t="shared" si="19"/>
        <v>428.45067106257875</v>
      </c>
      <c r="I230" s="212">
        <f t="shared" si="20"/>
        <v>43273.517777320456</v>
      </c>
      <c r="J230" s="212">
        <f t="shared" si="21"/>
        <v>428.45067106257875</v>
      </c>
      <c r="K230" s="212">
        <f t="shared" si="22"/>
        <v>42845.067106257877</v>
      </c>
      <c r="L230" s="212">
        <f t="shared" si="23"/>
        <v>10874</v>
      </c>
    </row>
    <row r="231" spans="1:12" ht="12" customHeight="1" x14ac:dyDescent="0.2">
      <c r="B231" s="207">
        <f t="shared" si="18"/>
        <v>225</v>
      </c>
      <c r="C231" s="208" t="s">
        <v>7300</v>
      </c>
      <c r="D231" s="209" t="str">
        <f>+VLOOKUP(C231,[9]Resumen!$C$1:$J$65536,6,0)</f>
        <v>PC18/1400</v>
      </c>
      <c r="E231" s="207">
        <f>+VLOOKUP(C231,[9]Resumen!$C$1:$J$65536,5,0)</f>
        <v>1</v>
      </c>
      <c r="F231" s="210">
        <f>IF(MID(D231,1,2)="PC",VLOOKUP(D231,'[10]Costo Postes Concreto'!$B$1:$D$65536,2,0),VLOOKUP(C231,[9]Resumen!$C$1:$J$65536,7,0))</f>
        <v>4397.8887878787882</v>
      </c>
      <c r="G231" s="211">
        <f>IF(MID(D231,1,2)="PC",VLOOKUP(D231,'[10]Costo Postes Concreto'!$B$1:$D$65536,3,0),E231*F231*$D$3)</f>
        <v>2230.5837440741539</v>
      </c>
      <c r="H231" s="211">
        <f t="shared" si="19"/>
        <v>22.305837440741538</v>
      </c>
      <c r="I231" s="212">
        <f t="shared" si="20"/>
        <v>2252.8895815148953</v>
      </c>
      <c r="J231" s="212">
        <f t="shared" si="21"/>
        <v>2252.8895815148953</v>
      </c>
      <c r="K231" s="212">
        <f t="shared" si="22"/>
        <v>0</v>
      </c>
      <c r="L231" s="212">
        <f t="shared" si="23"/>
        <v>4397.8887878787882</v>
      </c>
    </row>
    <row r="232" spans="1:12" ht="12" customHeight="1" x14ac:dyDescent="0.2">
      <c r="B232" s="207">
        <f t="shared" si="18"/>
        <v>226</v>
      </c>
      <c r="C232" s="208" t="s">
        <v>7301</v>
      </c>
      <c r="D232" s="209" t="str">
        <f>+VLOOKUP(C232,[9]Resumen!$C$1:$J$65536,6,0)</f>
        <v>PA18/7950</v>
      </c>
      <c r="E232" s="207">
        <f>+VLOOKUP(C232,[9]Resumen!$C$1:$J$65536,5,0)</f>
        <v>1</v>
      </c>
      <c r="F232" s="210">
        <f>IF(MID(D232,1,2)="PC",VLOOKUP(D232,'[10]Costo Postes Concreto'!$B$1:$D$65536,2,0),VLOOKUP(C232,[9]Resumen!$C$1:$J$65536,7,0))</f>
        <v>4715</v>
      </c>
      <c r="G232" s="211">
        <f>IF(MID(D232,1,2)="PC",VLOOKUP(D232,'[10]Costo Postes Concreto'!$B$1:$D$65536,3,0),E232*F232*$D$3)</f>
        <v>18577.753485930283</v>
      </c>
      <c r="H232" s="211">
        <f t="shared" si="19"/>
        <v>185.77753485930285</v>
      </c>
      <c r="I232" s="212">
        <f t="shared" si="20"/>
        <v>18763.531020789585</v>
      </c>
      <c r="J232" s="212">
        <f t="shared" si="21"/>
        <v>185.77753485930285</v>
      </c>
      <c r="K232" s="212">
        <f t="shared" si="22"/>
        <v>18577.753485930283</v>
      </c>
      <c r="L232" s="212">
        <f t="shared" si="23"/>
        <v>4715</v>
      </c>
    </row>
    <row r="233" spans="1:12" ht="12" customHeight="1" x14ac:dyDescent="0.2">
      <c r="B233" s="207">
        <f t="shared" si="18"/>
        <v>227</v>
      </c>
      <c r="C233" s="208" t="s">
        <v>7302</v>
      </c>
      <c r="D233" s="209" t="str">
        <f>+VLOOKUP(C233,[9]Resumen!$C$1:$J$65536,6,0)</f>
        <v>PA18/7400</v>
      </c>
      <c r="E233" s="207">
        <f>+VLOOKUP(C233,[9]Resumen!$C$1:$J$65536,5,0)</f>
        <v>2</v>
      </c>
      <c r="F233" s="210">
        <f>IF(MID(D233,1,2)="PC",VLOOKUP(D233,'[10]Costo Postes Concreto'!$B$1:$D$65536,2,0),VLOOKUP(C233,[9]Resumen!$C$1:$J$65536,7,0))</f>
        <v>4500</v>
      </c>
      <c r="G233" s="211">
        <f>IF(MID(D233,1,2)="PC",VLOOKUP(D233,'[10]Costo Postes Concreto'!$B$1:$D$65536,3,0),E233*F233*$D$3)</f>
        <v>35461.247375052502</v>
      </c>
      <c r="H233" s="211">
        <f t="shared" si="19"/>
        <v>354.61247375052506</v>
      </c>
      <c r="I233" s="212">
        <f t="shared" si="20"/>
        <v>35815.859848803026</v>
      </c>
      <c r="J233" s="212">
        <f t="shared" si="21"/>
        <v>354.61247375052506</v>
      </c>
      <c r="K233" s="212">
        <f t="shared" si="22"/>
        <v>35461.247375052502</v>
      </c>
      <c r="L233" s="212">
        <f t="shared" si="23"/>
        <v>9000</v>
      </c>
    </row>
    <row r="234" spans="1:12" ht="12" customHeight="1" x14ac:dyDescent="0.2">
      <c r="B234" s="207">
        <f t="shared" si="18"/>
        <v>228</v>
      </c>
      <c r="C234" s="208" t="s">
        <v>7303</v>
      </c>
      <c r="D234" s="209" t="str">
        <f>+VLOOKUP(C234,[9]Resumen!$C$1:$J$65536,6,0)</f>
        <v>PA18/12100</v>
      </c>
      <c r="E234" s="207">
        <f>+VLOOKUP(C234,[9]Resumen!$C$1:$J$65536,5,0)</f>
        <v>2</v>
      </c>
      <c r="F234" s="210">
        <f>IF(MID(D234,1,2)="PC",VLOOKUP(D234,'[10]Costo Postes Concreto'!$B$1:$D$65536,2,0),VLOOKUP(C234,[9]Resumen!$C$1:$J$65536,7,0))</f>
        <v>6195</v>
      </c>
      <c r="G234" s="211">
        <f>IF(MID(D234,1,2)="PC",VLOOKUP(D234,'[10]Costo Postes Concreto'!$B$1:$D$65536,3,0),E234*F234*$D$3)</f>
        <v>48818.317219655612</v>
      </c>
      <c r="H234" s="211">
        <f t="shared" si="19"/>
        <v>488.18317219655614</v>
      </c>
      <c r="I234" s="212">
        <f t="shared" si="20"/>
        <v>49306.500391852169</v>
      </c>
      <c r="J234" s="212">
        <f t="shared" si="21"/>
        <v>488.18317219655614</v>
      </c>
      <c r="K234" s="212">
        <f t="shared" si="22"/>
        <v>48818.317219655612</v>
      </c>
      <c r="L234" s="212">
        <f t="shared" si="23"/>
        <v>12390</v>
      </c>
    </row>
    <row r="235" spans="1:12" ht="12" customHeight="1" x14ac:dyDescent="0.2">
      <c r="B235" s="207">
        <f t="shared" si="18"/>
        <v>229</v>
      </c>
      <c r="C235" s="277" t="s">
        <v>7304</v>
      </c>
      <c r="D235" s="278" t="str">
        <f>+VLOOKUP(C235,[9]Resumen!$C$1:$J$65536,6,0)</f>
        <v>PC21/500</v>
      </c>
      <c r="E235" s="207">
        <f>+VLOOKUP(C235,[9]Resumen!$C$1:$J$65536,5,0)</f>
        <v>1</v>
      </c>
      <c r="F235" s="279">
        <f>IF(MID(D235,1,2)="PC",VLOOKUP(D235,'[10]Costo Postes Concreto'!$B$1:$D$65536,2,0),VLOOKUP(C235,[9]Resumen!$C$1:$J$65536,7,0))</f>
        <v>4812.5</v>
      </c>
      <c r="G235" s="211">
        <f>IF(MID(D235,1,2)="PC",VLOOKUP(D235,'[10]Costo Postes Concreto'!$B$1:$D$65536,3,0),E235*F235*$D$3)</f>
        <v>2648.8468763567694</v>
      </c>
      <c r="H235" s="211">
        <f t="shared" si="19"/>
        <v>26.488468763567695</v>
      </c>
      <c r="I235" s="280">
        <f t="shared" si="20"/>
        <v>2675.335345120337</v>
      </c>
      <c r="J235" s="212">
        <f t="shared" si="21"/>
        <v>2675.335345120337</v>
      </c>
      <c r="K235" s="212">
        <f t="shared" si="22"/>
        <v>0</v>
      </c>
      <c r="L235" s="212">
        <f t="shared" si="23"/>
        <v>4812.5</v>
      </c>
    </row>
    <row r="236" spans="1:12" ht="12" customHeight="1" x14ac:dyDescent="0.2">
      <c r="B236" s="207">
        <f t="shared" si="18"/>
        <v>230</v>
      </c>
      <c r="C236" s="208" t="s">
        <v>7305</v>
      </c>
      <c r="D236" s="209" t="str">
        <f>+VLOOKUP(C236,[9]Resumen!$C$1:$J$65536,6,0)</f>
        <v>PA21/1300</v>
      </c>
      <c r="E236" s="207">
        <f>+VLOOKUP(C236,[9]Resumen!$C$1:$J$65536,5,0)</f>
        <v>1</v>
      </c>
      <c r="F236" s="210">
        <f>IF(MID(D236,1,2)="PC",VLOOKUP(D236,'[10]Costo Postes Concreto'!$B$1:$D$65536,2,0),VLOOKUP(C236,[9]Resumen!$C$1:$J$65536,7,0))</f>
        <v>1697</v>
      </c>
      <c r="G236" s="211">
        <f>IF(MID(D236,1,2)="PC",VLOOKUP(D236,'[10]Costo Postes Concreto'!$B$1:$D$65536,3,0),E236*F236*$D$3)</f>
        <v>6686.4151994960102</v>
      </c>
      <c r="H236" s="211">
        <f t="shared" si="19"/>
        <v>66.86415199496011</v>
      </c>
      <c r="I236" s="212">
        <f t="shared" si="20"/>
        <v>6753.2793514909699</v>
      </c>
      <c r="J236" s="212">
        <f t="shared" si="21"/>
        <v>66.86415199496011</v>
      </c>
      <c r="K236" s="212">
        <f t="shared" si="22"/>
        <v>6686.4151994960102</v>
      </c>
      <c r="L236" s="212">
        <f t="shared" si="23"/>
        <v>1697</v>
      </c>
    </row>
    <row r="237" spans="1:12" ht="12" customHeight="1" x14ac:dyDescent="0.2">
      <c r="B237" s="207">
        <f t="shared" si="18"/>
        <v>231</v>
      </c>
      <c r="C237" s="208" t="s">
        <v>7306</v>
      </c>
      <c r="D237" s="209" t="str">
        <f>+VLOOKUP(C237,[9]Resumen!$C$1:$J$65536,6,0)</f>
        <v>PA21/2150</v>
      </c>
      <c r="E237" s="207">
        <f>+VLOOKUP(C237,[9]Resumen!$C$1:$J$65536,5,0)</f>
        <v>1</v>
      </c>
      <c r="F237" s="210">
        <f>IF(MID(D237,1,2)="PC",VLOOKUP(D237,'[10]Costo Postes Concreto'!$B$1:$D$65536,2,0),VLOOKUP(C237,[9]Resumen!$C$1:$J$65536,7,0))</f>
        <v>2354</v>
      </c>
      <c r="G237" s="211">
        <f>IF(MID(D237,1,2)="PC",VLOOKUP(D237,'[10]Costo Postes Concreto'!$B$1:$D$65536,3,0),E237*F237*$D$3)</f>
        <v>9275.086257874842</v>
      </c>
      <c r="H237" s="211">
        <f t="shared" si="19"/>
        <v>92.750862578748425</v>
      </c>
      <c r="I237" s="212">
        <f t="shared" si="20"/>
        <v>9367.8371204535906</v>
      </c>
      <c r="J237" s="212">
        <f t="shared" si="21"/>
        <v>92.750862578748425</v>
      </c>
      <c r="K237" s="212">
        <f t="shared" si="22"/>
        <v>9275.086257874842</v>
      </c>
      <c r="L237" s="212">
        <f t="shared" si="23"/>
        <v>2354</v>
      </c>
    </row>
    <row r="238" spans="1:12" ht="12" customHeight="1" x14ac:dyDescent="0.2">
      <c r="B238" s="207">
        <f t="shared" si="18"/>
        <v>232</v>
      </c>
      <c r="C238" s="208" t="s">
        <v>7307</v>
      </c>
      <c r="D238" s="209" t="str">
        <f>+VLOOKUP(C238,[9]Resumen!$C$1:$J$65536,6,0)</f>
        <v>PA21/3300</v>
      </c>
      <c r="E238" s="207">
        <f>+VLOOKUP(C238,[9]Resumen!$C$1:$J$65536,5,0)</f>
        <v>1</v>
      </c>
      <c r="F238" s="210">
        <f>IF(MID(D238,1,2)="PC",VLOOKUP(D238,'[10]Costo Postes Concreto'!$B$1:$D$65536,2,0),VLOOKUP(C238,[9]Resumen!$C$1:$J$65536,7,0))</f>
        <v>3110</v>
      </c>
      <c r="G238" s="211">
        <f>IF(MID(D238,1,2)="PC",VLOOKUP(D238,'[10]Costo Postes Concreto'!$B$1:$D$65536,3,0),E238*F238*$D$3)</f>
        <v>12253.831037379254</v>
      </c>
      <c r="H238" s="211">
        <f t="shared" si="19"/>
        <v>122.53831037379254</v>
      </c>
      <c r="I238" s="212">
        <f t="shared" si="20"/>
        <v>12376.369347753047</v>
      </c>
      <c r="J238" s="212">
        <f t="shared" si="21"/>
        <v>122.53831037379254</v>
      </c>
      <c r="K238" s="212">
        <f t="shared" si="22"/>
        <v>12253.831037379254</v>
      </c>
      <c r="L238" s="212">
        <f t="shared" si="23"/>
        <v>3110</v>
      </c>
    </row>
    <row r="239" spans="1:12" ht="12" customHeight="1" x14ac:dyDescent="0.2">
      <c r="B239" s="207">
        <f t="shared" si="18"/>
        <v>233</v>
      </c>
      <c r="C239" s="208" t="s">
        <v>7308</v>
      </c>
      <c r="D239" s="209" t="str">
        <f>+VLOOKUP(C239,[9]Resumen!$C$1:$J$65536,6,0)</f>
        <v>PC21/600</v>
      </c>
      <c r="E239" s="207">
        <f>+VLOOKUP(C239,[9]Resumen!$C$1:$J$65536,5,0)</f>
        <v>1</v>
      </c>
      <c r="F239" s="210">
        <f>IF(MID(D239,1,2)="PC",VLOOKUP(D239,'[10]Costo Postes Concreto'!$B$1:$D$65536,2,0),VLOOKUP(C239,[9]Resumen!$C$1:$J$65536,7,0))</f>
        <v>4774</v>
      </c>
      <c r="G239" s="211">
        <f>IF(MID(D239,1,2)="PC",VLOOKUP(D239,'[10]Costo Postes Concreto'!$B$1:$D$65536,3,0),E239*F239*$D$3)</f>
        <v>2610.007766071993</v>
      </c>
      <c r="H239" s="211">
        <f t="shared" si="19"/>
        <v>26.100077660719933</v>
      </c>
      <c r="I239" s="212">
        <f t="shared" si="20"/>
        <v>2636.1078437327128</v>
      </c>
      <c r="J239" s="212">
        <f t="shared" si="21"/>
        <v>2636.1078437327128</v>
      </c>
      <c r="K239" s="212">
        <f t="shared" si="22"/>
        <v>0</v>
      </c>
      <c r="L239" s="212">
        <f t="shared" si="23"/>
        <v>4774</v>
      </c>
    </row>
    <row r="240" spans="1:12" ht="12" customHeight="1" x14ac:dyDescent="0.2">
      <c r="B240" s="207">
        <f t="shared" si="18"/>
        <v>234</v>
      </c>
      <c r="C240" s="208" t="s">
        <v>7309</v>
      </c>
      <c r="D240" s="209" t="str">
        <f>+VLOOKUP(C240,[9]Resumen!$C$1:$J$65536,6,0)</f>
        <v>PA21/1650</v>
      </c>
      <c r="E240" s="207">
        <f>+VLOOKUP(C240,[9]Resumen!$C$1:$J$65536,5,0)</f>
        <v>1</v>
      </c>
      <c r="F240" s="210">
        <f>IF(MID(D240,1,2)="PC",VLOOKUP(D240,'[10]Costo Postes Concreto'!$B$1:$D$65536,2,0),VLOOKUP(C240,[9]Resumen!$C$1:$J$65536,7,0))</f>
        <v>1982</v>
      </c>
      <c r="G240" s="211">
        <f>IF(MID(D240,1,2)="PC",VLOOKUP(D240,'[10]Costo Postes Concreto'!$B$1:$D$65536,3,0),E240*F240*$D$3)</f>
        <v>7809.3546997060066</v>
      </c>
      <c r="H240" s="211">
        <f t="shared" si="19"/>
        <v>78.093546997060074</v>
      </c>
      <c r="I240" s="212">
        <f t="shared" si="20"/>
        <v>7887.4482467030666</v>
      </c>
      <c r="J240" s="212">
        <f t="shared" si="21"/>
        <v>78.093546997060074</v>
      </c>
      <c r="K240" s="212">
        <f t="shared" si="22"/>
        <v>7809.3546997060066</v>
      </c>
      <c r="L240" s="212">
        <f t="shared" si="23"/>
        <v>1982</v>
      </c>
    </row>
    <row r="241" spans="1:12" ht="12" customHeight="1" x14ac:dyDescent="0.2">
      <c r="B241" s="207">
        <f t="shared" si="18"/>
        <v>235</v>
      </c>
      <c r="C241" s="208" t="s">
        <v>7310</v>
      </c>
      <c r="D241" s="209" t="str">
        <f>+VLOOKUP(C241,[9]Resumen!$C$1:$J$65536,6,0)</f>
        <v>PA21/2750</v>
      </c>
      <c r="E241" s="207">
        <f>+VLOOKUP(C241,[9]Resumen!$C$1:$J$65536,5,0)</f>
        <v>1</v>
      </c>
      <c r="F241" s="210">
        <f>IF(MID(D241,1,2)="PC",VLOOKUP(D241,'[10]Costo Postes Concreto'!$B$1:$D$65536,2,0),VLOOKUP(C241,[9]Resumen!$C$1:$J$65536,7,0))</f>
        <v>2762</v>
      </c>
      <c r="G241" s="211">
        <f>IF(MID(D241,1,2)="PC",VLOOKUP(D241,'[10]Costo Postes Concreto'!$B$1:$D$65536,3,0),E241*F241*$D$3)</f>
        <v>10882.662805543889</v>
      </c>
      <c r="H241" s="211">
        <f t="shared" si="19"/>
        <v>108.82662805543889</v>
      </c>
      <c r="I241" s="212">
        <f t="shared" si="20"/>
        <v>10991.489433599327</v>
      </c>
      <c r="J241" s="212">
        <f t="shared" si="21"/>
        <v>108.82662805543889</v>
      </c>
      <c r="K241" s="212">
        <f t="shared" si="22"/>
        <v>10882.662805543889</v>
      </c>
      <c r="L241" s="212">
        <f t="shared" si="23"/>
        <v>2762</v>
      </c>
    </row>
    <row r="242" spans="1:12" ht="12" customHeight="1" x14ac:dyDescent="0.2">
      <c r="B242" s="207">
        <f t="shared" si="18"/>
        <v>236</v>
      </c>
      <c r="C242" s="208" t="s">
        <v>7311</v>
      </c>
      <c r="D242" s="209" t="str">
        <f>+VLOOKUP(C242,[9]Resumen!$C$1:$J$65536,6,0)</f>
        <v>PA21/4300</v>
      </c>
      <c r="E242" s="207">
        <f>+VLOOKUP(C242,[9]Resumen!$C$1:$J$65536,5,0)</f>
        <v>1</v>
      </c>
      <c r="F242" s="210">
        <f>IF(MID(D242,1,2)="PC",VLOOKUP(D242,'[10]Costo Postes Concreto'!$B$1:$D$65536,2,0),VLOOKUP(C242,[9]Resumen!$C$1:$J$65536,7,0))</f>
        <v>3694</v>
      </c>
      <c r="G242" s="211">
        <f>IF(MID(D242,1,2)="PC",VLOOKUP(D242,'[10]Costo Postes Concreto'!$B$1:$D$65536,3,0),E242*F242*$D$3)</f>
        <v>14554.871978160438</v>
      </c>
      <c r="H242" s="211">
        <f t="shared" si="19"/>
        <v>145.54871978160438</v>
      </c>
      <c r="I242" s="212">
        <f t="shared" si="20"/>
        <v>14700.420697942041</v>
      </c>
      <c r="J242" s="212">
        <f t="shared" si="21"/>
        <v>145.54871978160438</v>
      </c>
      <c r="K242" s="212">
        <f t="shared" si="22"/>
        <v>14554.871978160438</v>
      </c>
      <c r="L242" s="212">
        <f t="shared" si="23"/>
        <v>3694</v>
      </c>
    </row>
    <row r="243" spans="1:12" ht="12" customHeight="1" x14ac:dyDescent="0.2">
      <c r="B243" s="207">
        <f t="shared" si="18"/>
        <v>237</v>
      </c>
      <c r="C243" s="208" t="s">
        <v>7312</v>
      </c>
      <c r="D243" s="209" t="str">
        <f>+VLOOKUP(C243,[9]Resumen!$C$1:$J$65536,6,0)</f>
        <v>PC21/700</v>
      </c>
      <c r="E243" s="207">
        <f>+VLOOKUP(C243,[9]Resumen!$C$1:$J$65536,5,0)</f>
        <v>1</v>
      </c>
      <c r="F243" s="210">
        <f>IF(MID(D243,1,2)="PC",VLOOKUP(D243,'[10]Costo Postes Concreto'!$B$1:$D$65536,2,0),VLOOKUP(C243,[9]Resumen!$C$1:$J$65536,7,0))</f>
        <v>5043.5</v>
      </c>
      <c r="G243" s="211">
        <f>IF(MID(D243,1,2)="PC",VLOOKUP(D243,'[10]Costo Postes Concreto'!$B$1:$D$65536,3,0),E243*F243*$D$3)</f>
        <v>2881.88153806543</v>
      </c>
      <c r="H243" s="211">
        <f t="shared" si="19"/>
        <v>28.8188153806543</v>
      </c>
      <c r="I243" s="212">
        <f t="shared" si="20"/>
        <v>2910.7003534460841</v>
      </c>
      <c r="J243" s="212">
        <f t="shared" si="21"/>
        <v>2910.7003534460841</v>
      </c>
      <c r="K243" s="212">
        <f t="shared" si="22"/>
        <v>0</v>
      </c>
      <c r="L243" s="212">
        <f t="shared" si="23"/>
        <v>5043.5</v>
      </c>
    </row>
    <row r="244" spans="1:12" ht="12" customHeight="1" x14ac:dyDescent="0.2">
      <c r="B244" s="207">
        <f t="shared" si="18"/>
        <v>238</v>
      </c>
      <c r="C244" s="208" t="s">
        <v>7313</v>
      </c>
      <c r="D244" s="209" t="str">
        <f>+VLOOKUP(C244,[9]Resumen!$C$1:$J$65536,6,0)</f>
        <v>PA21/2400</v>
      </c>
      <c r="E244" s="207">
        <f>+VLOOKUP(C244,[9]Resumen!$C$1:$J$65536,5,0)</f>
        <v>1</v>
      </c>
      <c r="F244" s="210">
        <f>IF(MID(D244,1,2)="PC",VLOOKUP(D244,'[10]Costo Postes Concreto'!$B$1:$D$65536,2,0),VLOOKUP(C244,[9]Resumen!$C$1:$J$65536,7,0))</f>
        <v>2529</v>
      </c>
      <c r="G244" s="211">
        <f>IF(MID(D244,1,2)="PC",VLOOKUP(D244,'[10]Costo Postes Concreto'!$B$1:$D$65536,3,0),E244*F244*$D$3)</f>
        <v>9964.6105123897523</v>
      </c>
      <c r="H244" s="211">
        <f t="shared" si="19"/>
        <v>99.646105123897527</v>
      </c>
      <c r="I244" s="212">
        <f t="shared" si="20"/>
        <v>10064.256617513649</v>
      </c>
      <c r="J244" s="212">
        <f t="shared" si="21"/>
        <v>99.646105123897527</v>
      </c>
      <c r="K244" s="212">
        <f t="shared" si="22"/>
        <v>9964.6105123897523</v>
      </c>
      <c r="L244" s="212">
        <f t="shared" si="23"/>
        <v>2529</v>
      </c>
    </row>
    <row r="245" spans="1:12" ht="12" customHeight="1" x14ac:dyDescent="0.2">
      <c r="B245" s="207">
        <f t="shared" si="18"/>
        <v>239</v>
      </c>
      <c r="C245" s="208" t="s">
        <v>7314</v>
      </c>
      <c r="D245" s="209" t="str">
        <f>+VLOOKUP(C245,[9]Resumen!$C$1:$J$65536,6,0)</f>
        <v>PA21/4050</v>
      </c>
      <c r="E245" s="207">
        <f>+VLOOKUP(C245,[9]Resumen!$C$1:$J$65536,5,0)</f>
        <v>1</v>
      </c>
      <c r="F245" s="210">
        <f>IF(MID(D245,1,2)="PC",VLOOKUP(D245,'[10]Costo Postes Concreto'!$B$1:$D$65536,2,0),VLOOKUP(C245,[9]Resumen!$C$1:$J$65536,7,0))</f>
        <v>3553</v>
      </c>
      <c r="G245" s="211">
        <f>IF(MID(D245,1,2)="PC",VLOOKUP(D245,'[10]Costo Postes Concreto'!$B$1:$D$65536,3,0),E245*F245*$D$3)</f>
        <v>13999.312435951282</v>
      </c>
      <c r="H245" s="211">
        <f t="shared" si="19"/>
        <v>139.99312435951282</v>
      </c>
      <c r="I245" s="212">
        <f t="shared" si="20"/>
        <v>14139.305560310795</v>
      </c>
      <c r="J245" s="212">
        <f t="shared" si="21"/>
        <v>139.99312435951282</v>
      </c>
      <c r="K245" s="212">
        <f t="shared" si="22"/>
        <v>13999.312435951282</v>
      </c>
      <c r="L245" s="212">
        <f t="shared" si="23"/>
        <v>3553</v>
      </c>
    </row>
    <row r="246" spans="1:12" ht="12" customHeight="1" x14ac:dyDescent="0.2">
      <c r="A246" s="114"/>
      <c r="B246" s="207">
        <f t="shared" si="18"/>
        <v>240</v>
      </c>
      <c r="C246" s="208" t="s">
        <v>7315</v>
      </c>
      <c r="D246" s="209" t="str">
        <f>+VLOOKUP(C246,[9]Resumen!$C$1:$J$65536,6,0)</f>
        <v>PA21/6400</v>
      </c>
      <c r="E246" s="207">
        <f>+VLOOKUP(C246,[9]Resumen!$C$1:$J$65536,5,0)</f>
        <v>1</v>
      </c>
      <c r="F246" s="210">
        <f>IF(MID(D246,1,2)="PC",VLOOKUP(D246,'[10]Costo Postes Concreto'!$B$1:$D$65536,2,0),VLOOKUP(C246,[9]Resumen!$C$1:$J$65536,7,0))</f>
        <v>4783</v>
      </c>
      <c r="G246" s="211">
        <f>IF(MID(D246,1,2)="PC",VLOOKUP(D246,'[10]Costo Postes Concreto'!$B$1:$D$65536,3,0),E246*F246*$D$3)</f>
        <v>18845.682910541789</v>
      </c>
      <c r="H246" s="211">
        <f t="shared" si="19"/>
        <v>188.45682910541788</v>
      </c>
      <c r="I246" s="212">
        <f t="shared" si="20"/>
        <v>19034.139739647206</v>
      </c>
      <c r="J246" s="212">
        <f t="shared" si="21"/>
        <v>188.45682910541788</v>
      </c>
      <c r="K246" s="212">
        <f t="shared" si="22"/>
        <v>18845.682910541789</v>
      </c>
      <c r="L246" s="212">
        <f t="shared" si="23"/>
        <v>4783</v>
      </c>
    </row>
    <row r="247" spans="1:12" ht="12" customHeight="1" x14ac:dyDescent="0.2">
      <c r="A247" s="114"/>
      <c r="B247" s="207">
        <f t="shared" si="18"/>
        <v>241</v>
      </c>
      <c r="C247" s="208" t="s">
        <v>7316</v>
      </c>
      <c r="D247" s="209" t="str">
        <f>+VLOOKUP(C247,[9]Resumen!$C$1:$J$65536,6,0)</f>
        <v>PC21/700</v>
      </c>
      <c r="E247" s="207">
        <f>+VLOOKUP(C247,[9]Resumen!$C$1:$J$65536,5,0)</f>
        <v>1</v>
      </c>
      <c r="F247" s="210">
        <f>IF(MID(D247,1,2)="PC",VLOOKUP(D247,'[10]Costo Postes Concreto'!$B$1:$D$65536,2,0),VLOOKUP(C247,[9]Resumen!$C$1:$J$65536,7,0))</f>
        <v>5043.5</v>
      </c>
      <c r="G247" s="211">
        <f>IF(MID(D247,1,2)="PC",VLOOKUP(D247,'[10]Costo Postes Concreto'!$B$1:$D$65536,3,0),E247*F247*$D$3)</f>
        <v>2881.88153806543</v>
      </c>
      <c r="H247" s="211">
        <f t="shared" si="19"/>
        <v>28.8188153806543</v>
      </c>
      <c r="I247" s="212">
        <f t="shared" si="20"/>
        <v>2910.7003534460841</v>
      </c>
      <c r="J247" s="212">
        <f t="shared" si="21"/>
        <v>2910.7003534460841</v>
      </c>
      <c r="K247" s="212">
        <f t="shared" si="22"/>
        <v>0</v>
      </c>
      <c r="L247" s="212">
        <f t="shared" si="23"/>
        <v>5043.5</v>
      </c>
    </row>
    <row r="248" spans="1:12" ht="12" customHeight="1" x14ac:dyDescent="0.2">
      <c r="A248" s="114"/>
      <c r="B248" s="207">
        <f t="shared" si="18"/>
        <v>242</v>
      </c>
      <c r="C248" s="208" t="s">
        <v>7317</v>
      </c>
      <c r="D248" s="209" t="str">
        <f>+VLOOKUP(C248,[9]Resumen!$C$1:$J$65536,6,0)</f>
        <v>PA21/1950</v>
      </c>
      <c r="E248" s="207">
        <f>+VLOOKUP(C248,[9]Resumen!$C$1:$J$65536,5,0)</f>
        <v>1</v>
      </c>
      <c r="F248" s="210">
        <f>IF(MID(D248,1,2)="PC",VLOOKUP(D248,'[10]Costo Postes Concreto'!$B$1:$D$65536,2,0),VLOOKUP(C248,[9]Resumen!$C$1:$J$65536,7,0))</f>
        <v>2209</v>
      </c>
      <c r="G248" s="211">
        <f>IF(MID(D248,1,2)="PC",VLOOKUP(D248,'[10]Costo Postes Concreto'!$B$1:$D$65536,3,0),E248*F248*$D$3)</f>
        <v>8703.7661612767752</v>
      </c>
      <c r="H248" s="211">
        <f t="shared" si="19"/>
        <v>87.037661612767749</v>
      </c>
      <c r="I248" s="212">
        <f t="shared" si="20"/>
        <v>8790.8038228895421</v>
      </c>
      <c r="J248" s="212">
        <f t="shared" si="21"/>
        <v>87.037661612767749</v>
      </c>
      <c r="K248" s="212">
        <f t="shared" si="22"/>
        <v>8703.7661612767752</v>
      </c>
      <c r="L248" s="212">
        <f t="shared" si="23"/>
        <v>2209</v>
      </c>
    </row>
    <row r="249" spans="1:12" ht="12" customHeight="1" x14ac:dyDescent="0.2">
      <c r="A249" s="114"/>
      <c r="B249" s="207">
        <f t="shared" si="18"/>
        <v>243</v>
      </c>
      <c r="C249" s="208" t="s">
        <v>7318</v>
      </c>
      <c r="D249" s="209" t="str">
        <f>+VLOOKUP(C249,[9]Resumen!$C$1:$J$65536,6,0)</f>
        <v>PA21/2150</v>
      </c>
      <c r="E249" s="207">
        <f>+VLOOKUP(C249,[9]Resumen!$C$1:$J$65536,5,0)</f>
        <v>2</v>
      </c>
      <c r="F249" s="210">
        <f>IF(MID(D249,1,2)="PC",VLOOKUP(D249,'[10]Costo Postes Concreto'!$B$1:$D$65536,2,0),VLOOKUP(C249,[9]Resumen!$C$1:$J$65536,7,0))</f>
        <v>2354</v>
      </c>
      <c r="G249" s="211">
        <f>IF(MID(D249,1,2)="PC",VLOOKUP(D249,'[10]Costo Postes Concreto'!$B$1:$D$65536,3,0),E249*F249*$D$3)</f>
        <v>18550.172515749684</v>
      </c>
      <c r="H249" s="211">
        <f t="shared" si="19"/>
        <v>185.50172515749685</v>
      </c>
      <c r="I249" s="212">
        <f t="shared" si="20"/>
        <v>18735.674240907181</v>
      </c>
      <c r="J249" s="212">
        <f t="shared" si="21"/>
        <v>185.50172515749685</v>
      </c>
      <c r="K249" s="212">
        <f t="shared" si="22"/>
        <v>18550.172515749684</v>
      </c>
      <c r="L249" s="212">
        <f t="shared" si="23"/>
        <v>4708</v>
      </c>
    </row>
    <row r="250" spans="1:12" ht="12" customHeight="1" x14ac:dyDescent="0.2">
      <c r="A250" s="114"/>
      <c r="B250" s="207">
        <f t="shared" si="18"/>
        <v>244</v>
      </c>
      <c r="C250" s="208" t="s">
        <v>7319</v>
      </c>
      <c r="D250" s="209" t="str">
        <f>+VLOOKUP(C250,[9]Resumen!$C$1:$J$65536,6,0)</f>
        <v>PA21/3300</v>
      </c>
      <c r="E250" s="207">
        <f>+VLOOKUP(C250,[9]Resumen!$C$1:$J$65536,5,0)</f>
        <v>2</v>
      </c>
      <c r="F250" s="210">
        <f>IF(MID(D250,1,2)="PC",VLOOKUP(D250,'[10]Costo Postes Concreto'!$B$1:$D$65536,2,0),VLOOKUP(C250,[9]Resumen!$C$1:$J$65536,7,0))</f>
        <v>3110</v>
      </c>
      <c r="G250" s="211">
        <f>IF(MID(D250,1,2)="PC",VLOOKUP(D250,'[10]Costo Postes Concreto'!$B$1:$D$65536,3,0),E250*F250*$D$3)</f>
        <v>24507.662074758508</v>
      </c>
      <c r="H250" s="211">
        <f t="shared" si="19"/>
        <v>245.07662074758508</v>
      </c>
      <c r="I250" s="212">
        <f t="shared" si="20"/>
        <v>24752.738695506094</v>
      </c>
      <c r="J250" s="212">
        <f t="shared" si="21"/>
        <v>245.07662074758508</v>
      </c>
      <c r="K250" s="212">
        <f t="shared" si="22"/>
        <v>24507.662074758508</v>
      </c>
      <c r="L250" s="212">
        <f t="shared" si="23"/>
        <v>6220</v>
      </c>
    </row>
    <row r="251" spans="1:12" ht="12" customHeight="1" x14ac:dyDescent="0.2">
      <c r="A251" s="114"/>
      <c r="B251" s="207">
        <f t="shared" si="18"/>
        <v>245</v>
      </c>
      <c r="C251" s="208" t="s">
        <v>7320</v>
      </c>
      <c r="D251" s="209" t="str">
        <f>+VLOOKUP(C251,[9]Resumen!$C$1:$J$65536,6,0)</f>
        <v>PC21/800</v>
      </c>
      <c r="E251" s="207">
        <f>+VLOOKUP(C251,[9]Resumen!$C$1:$J$65536,5,0)</f>
        <v>1</v>
      </c>
      <c r="F251" s="210">
        <f>IF(MID(D251,1,2)="PC",VLOOKUP(D251,'[10]Costo Postes Concreto'!$B$1:$D$65536,2,0),VLOOKUP(C251,[9]Resumen!$C$1:$J$65536,7,0))</f>
        <v>4918</v>
      </c>
      <c r="G251" s="211">
        <f>IF(MID(D251,1,2)="PC",VLOOKUP(D251,'[10]Costo Postes Concreto'!$B$1:$D$65536,3,0),E251*F251*$D$3)</f>
        <v>2755.2761266176517</v>
      </c>
      <c r="H251" s="211">
        <f t="shared" si="19"/>
        <v>27.552761266176518</v>
      </c>
      <c r="I251" s="212">
        <f t="shared" si="20"/>
        <v>2782.8288878838284</v>
      </c>
      <c r="J251" s="212">
        <f t="shared" si="21"/>
        <v>2782.8288878838284</v>
      </c>
      <c r="K251" s="212">
        <f t="shared" si="22"/>
        <v>0</v>
      </c>
      <c r="L251" s="212">
        <f t="shared" si="23"/>
        <v>4918</v>
      </c>
    </row>
    <row r="252" spans="1:12" ht="12" customHeight="1" x14ac:dyDescent="0.2">
      <c r="A252" s="114"/>
      <c r="B252" s="207">
        <f t="shared" si="18"/>
        <v>246</v>
      </c>
      <c r="C252" s="208" t="s">
        <v>7321</v>
      </c>
      <c r="D252" s="209" t="str">
        <f>+VLOOKUP(C252,[9]Resumen!$C$1:$J$65536,6,0)</f>
        <v>PA21/2650</v>
      </c>
      <c r="E252" s="207">
        <f>+VLOOKUP(C252,[9]Resumen!$C$1:$J$65536,5,0)</f>
        <v>1</v>
      </c>
      <c r="F252" s="210">
        <f>IF(MID(D252,1,2)="PC",VLOOKUP(D252,'[10]Costo Postes Concreto'!$B$1:$D$65536,2,0),VLOOKUP(C252,[9]Resumen!$C$1:$J$65536,7,0))</f>
        <v>2697</v>
      </c>
      <c r="G252" s="211">
        <f>IF(MID(D252,1,2)="PC",VLOOKUP(D252,'[10]Costo Postes Concreto'!$B$1:$D$65536,3,0),E252*F252*$D$3)</f>
        <v>10626.553796724065</v>
      </c>
      <c r="H252" s="211">
        <f t="shared" si="19"/>
        <v>106.26553796724066</v>
      </c>
      <c r="I252" s="212">
        <f t="shared" si="20"/>
        <v>10732.819334691307</v>
      </c>
      <c r="J252" s="212">
        <f t="shared" si="21"/>
        <v>106.26553796724066</v>
      </c>
      <c r="K252" s="212">
        <f t="shared" si="22"/>
        <v>10626.553796724065</v>
      </c>
      <c r="L252" s="212">
        <f t="shared" si="23"/>
        <v>2697</v>
      </c>
    </row>
    <row r="253" spans="1:12" ht="12" customHeight="1" x14ac:dyDescent="0.2">
      <c r="A253" s="114"/>
      <c r="B253" s="207">
        <f t="shared" si="18"/>
        <v>247</v>
      </c>
      <c r="C253" s="208" t="s">
        <v>7322</v>
      </c>
      <c r="D253" s="209" t="str">
        <f>+VLOOKUP(C253,[9]Resumen!$C$1:$J$65536,6,0)</f>
        <v>PA21/2750</v>
      </c>
      <c r="E253" s="207">
        <f>+VLOOKUP(C253,[9]Resumen!$C$1:$J$65536,5,0)</f>
        <v>2</v>
      </c>
      <c r="F253" s="210">
        <f>IF(MID(D253,1,2)="PC",VLOOKUP(D253,'[10]Costo Postes Concreto'!$B$1:$D$65536,2,0),VLOOKUP(C253,[9]Resumen!$C$1:$J$65536,7,0))</f>
        <v>2762</v>
      </c>
      <c r="G253" s="211">
        <f>IF(MID(D253,1,2)="PC",VLOOKUP(D253,'[10]Costo Postes Concreto'!$B$1:$D$65536,3,0),E253*F253*$D$3)</f>
        <v>21765.325611087777</v>
      </c>
      <c r="H253" s="211">
        <f t="shared" si="19"/>
        <v>217.65325611087778</v>
      </c>
      <c r="I253" s="212">
        <f t="shared" si="20"/>
        <v>21982.978867198653</v>
      </c>
      <c r="J253" s="212">
        <f t="shared" si="21"/>
        <v>217.65325611087778</v>
      </c>
      <c r="K253" s="212">
        <f t="shared" si="22"/>
        <v>21765.325611087777</v>
      </c>
      <c r="L253" s="212">
        <f t="shared" si="23"/>
        <v>5524</v>
      </c>
    </row>
    <row r="254" spans="1:12" ht="12" customHeight="1" x14ac:dyDescent="0.2">
      <c r="A254" s="114"/>
      <c r="B254" s="207">
        <f t="shared" si="18"/>
        <v>248</v>
      </c>
      <c r="C254" s="208" t="s">
        <v>7323</v>
      </c>
      <c r="D254" s="209" t="str">
        <f>+VLOOKUP(C254,[9]Resumen!$C$1:$J$65536,6,0)</f>
        <v>PA21/4300</v>
      </c>
      <c r="E254" s="207">
        <f>+VLOOKUP(C254,[9]Resumen!$C$1:$J$65536,5,0)</f>
        <v>2</v>
      </c>
      <c r="F254" s="210">
        <f>IF(MID(D254,1,2)="PC",VLOOKUP(D254,'[10]Costo Postes Concreto'!$B$1:$D$65536,2,0),VLOOKUP(C254,[9]Resumen!$C$1:$J$65536,7,0))</f>
        <v>3694</v>
      </c>
      <c r="G254" s="211">
        <f>IF(MID(D254,1,2)="PC",VLOOKUP(D254,'[10]Costo Postes Concreto'!$B$1:$D$65536,3,0),E254*F254*$D$3)</f>
        <v>29109.743956320875</v>
      </c>
      <c r="H254" s="211">
        <f t="shared" si="19"/>
        <v>291.09743956320875</v>
      </c>
      <c r="I254" s="212">
        <f t="shared" si="20"/>
        <v>29400.841395884083</v>
      </c>
      <c r="J254" s="212">
        <f t="shared" si="21"/>
        <v>291.09743956320875</v>
      </c>
      <c r="K254" s="212">
        <f t="shared" si="22"/>
        <v>29109.743956320875</v>
      </c>
      <c r="L254" s="212">
        <f t="shared" si="23"/>
        <v>7388</v>
      </c>
    </row>
    <row r="255" spans="1:12" ht="12" customHeight="1" x14ac:dyDescent="0.2">
      <c r="A255" s="114"/>
      <c r="B255" s="207">
        <f t="shared" si="18"/>
        <v>249</v>
      </c>
      <c r="C255" s="208" t="s">
        <v>7324</v>
      </c>
      <c r="D255" s="209" t="str">
        <f>+VLOOKUP(C255,[9]Resumen!$C$1:$J$65536,6,0)</f>
        <v>PC21/1100</v>
      </c>
      <c r="E255" s="207">
        <f>+VLOOKUP(C255,[9]Resumen!$C$1:$J$65536,5,0)</f>
        <v>1</v>
      </c>
      <c r="F255" s="210">
        <f>IF(MID(D255,1,2)="PC",VLOOKUP(D255,'[10]Costo Postes Concreto'!$B$1:$D$65536,2,0),VLOOKUP(C255,[9]Resumen!$C$1:$J$65536,7,0))</f>
        <v>5064.9904761904754</v>
      </c>
      <c r="G255" s="211">
        <f>IF(MID(D255,1,2)="PC",VLOOKUP(D255,'[10]Costo Postes Concreto'!$B$1:$D$65536,3,0),E255*F255*$D$3)</f>
        <v>2903.5613036455402</v>
      </c>
      <c r="H255" s="211">
        <f t="shared" si="19"/>
        <v>29.035613036455402</v>
      </c>
      <c r="I255" s="212">
        <f t="shared" si="20"/>
        <v>2932.5969166819955</v>
      </c>
      <c r="J255" s="212">
        <f t="shared" si="21"/>
        <v>2932.5969166819955</v>
      </c>
      <c r="K255" s="212">
        <f t="shared" si="22"/>
        <v>0</v>
      </c>
      <c r="L255" s="212">
        <f t="shared" si="23"/>
        <v>5064.9904761904754</v>
      </c>
    </row>
    <row r="256" spans="1:12" ht="12" customHeight="1" x14ac:dyDescent="0.2">
      <c r="A256" s="114"/>
      <c r="B256" s="207">
        <f t="shared" si="18"/>
        <v>250</v>
      </c>
      <c r="C256" s="208" t="s">
        <v>7325</v>
      </c>
      <c r="D256" s="209" t="str">
        <f>+VLOOKUP(C256,[9]Resumen!$C$1:$J$65536,6,0)</f>
        <v>PA21/4050</v>
      </c>
      <c r="E256" s="207">
        <f>+VLOOKUP(C256,[9]Resumen!$C$1:$J$65536,5,0)</f>
        <v>1</v>
      </c>
      <c r="F256" s="210">
        <f>IF(MID(D256,1,2)="PC",VLOOKUP(D256,'[10]Costo Postes Concreto'!$B$1:$D$65536,2,0),VLOOKUP(C256,[9]Resumen!$C$1:$J$65536,7,0))</f>
        <v>3553</v>
      </c>
      <c r="G256" s="211">
        <f>IF(MID(D256,1,2)="PC",VLOOKUP(D256,'[10]Costo Postes Concreto'!$B$1:$D$65536,3,0),E256*F256*$D$3)</f>
        <v>13999.312435951282</v>
      </c>
      <c r="H256" s="211">
        <f t="shared" si="19"/>
        <v>139.99312435951282</v>
      </c>
      <c r="I256" s="212">
        <f t="shared" si="20"/>
        <v>14139.305560310795</v>
      </c>
      <c r="J256" s="212">
        <f t="shared" si="21"/>
        <v>139.99312435951282</v>
      </c>
      <c r="K256" s="212">
        <f t="shared" si="22"/>
        <v>13999.312435951282</v>
      </c>
      <c r="L256" s="212">
        <f t="shared" si="23"/>
        <v>3553</v>
      </c>
    </row>
    <row r="257" spans="1:12" ht="12" customHeight="1" x14ac:dyDescent="0.2">
      <c r="A257" s="114"/>
      <c r="B257" s="207">
        <f t="shared" si="18"/>
        <v>251</v>
      </c>
      <c r="C257" s="208" t="s">
        <v>7326</v>
      </c>
      <c r="D257" s="209" t="str">
        <f>+VLOOKUP(C257,[9]Resumen!$C$1:$J$65536,6,0)</f>
        <v>PA21/4050</v>
      </c>
      <c r="E257" s="207">
        <f>+VLOOKUP(C257,[9]Resumen!$C$1:$J$65536,5,0)</f>
        <v>2</v>
      </c>
      <c r="F257" s="210">
        <f>IF(MID(D257,1,2)="PC",VLOOKUP(D257,'[10]Costo Postes Concreto'!$B$1:$D$65536,2,0),VLOOKUP(C257,[9]Resumen!$C$1:$J$65536,7,0))</f>
        <v>3553</v>
      </c>
      <c r="G257" s="211">
        <f>IF(MID(D257,1,2)="PC",VLOOKUP(D257,'[10]Costo Postes Concreto'!$B$1:$D$65536,3,0),E257*F257*$D$3)</f>
        <v>27998.624871902564</v>
      </c>
      <c r="H257" s="211">
        <f t="shared" si="19"/>
        <v>279.98624871902564</v>
      </c>
      <c r="I257" s="212">
        <f t="shared" si="20"/>
        <v>28278.61112062159</v>
      </c>
      <c r="J257" s="212">
        <f t="shared" si="21"/>
        <v>279.98624871902564</v>
      </c>
      <c r="K257" s="212">
        <f t="shared" si="22"/>
        <v>27998.624871902564</v>
      </c>
      <c r="L257" s="212">
        <f t="shared" si="23"/>
        <v>7106</v>
      </c>
    </row>
    <row r="258" spans="1:12" ht="12" customHeight="1" x14ac:dyDescent="0.2">
      <c r="A258" s="114"/>
      <c r="B258" s="207">
        <f t="shared" si="18"/>
        <v>252</v>
      </c>
      <c r="C258" s="208" t="s">
        <v>7327</v>
      </c>
      <c r="D258" s="209" t="str">
        <f>+VLOOKUP(C258,[9]Resumen!$C$1:$J$65536,6,0)</f>
        <v>PA21/6400</v>
      </c>
      <c r="E258" s="207">
        <f>+VLOOKUP(C258,[9]Resumen!$C$1:$J$65536,5,0)</f>
        <v>2</v>
      </c>
      <c r="F258" s="210">
        <f>IF(MID(D258,1,2)="PC",VLOOKUP(D258,'[10]Costo Postes Concreto'!$B$1:$D$65536,2,0),VLOOKUP(C258,[9]Resumen!$C$1:$J$65536,7,0))</f>
        <v>4783</v>
      </c>
      <c r="G258" s="211">
        <f>IF(MID(D258,1,2)="PC",VLOOKUP(D258,'[10]Costo Postes Concreto'!$B$1:$D$65536,3,0),E258*F258*$D$3)</f>
        <v>37691.365821083578</v>
      </c>
      <c r="H258" s="211">
        <f t="shared" si="19"/>
        <v>376.91365821083576</v>
      </c>
      <c r="I258" s="212">
        <f t="shared" si="20"/>
        <v>38068.279479294411</v>
      </c>
      <c r="J258" s="212">
        <f t="shared" si="21"/>
        <v>376.91365821083576</v>
      </c>
      <c r="K258" s="212">
        <f t="shared" si="22"/>
        <v>37691.365821083578</v>
      </c>
      <c r="L258" s="212">
        <f t="shared" si="23"/>
        <v>9566</v>
      </c>
    </row>
    <row r="259" spans="1:12" ht="12" customHeight="1" x14ac:dyDescent="0.2">
      <c r="A259" s="114"/>
      <c r="B259" s="207">
        <f t="shared" si="18"/>
        <v>253</v>
      </c>
      <c r="C259" s="208" t="s">
        <v>7328</v>
      </c>
      <c r="D259" s="209" t="str">
        <f>+VLOOKUP(C259,[9]Resumen!$C$1:$J$65536,6,0)</f>
        <v>PC21/400</v>
      </c>
      <c r="E259" s="207">
        <f>+VLOOKUP(C259,[9]Resumen!$C$1:$J$65536,5,0)</f>
        <v>1</v>
      </c>
      <c r="F259" s="210">
        <f>IF(MID(D259,1,2)="PC",VLOOKUP(D259,'[10]Costo Postes Concreto'!$B$1:$D$65536,2,0),VLOOKUP(C259,[9]Resumen!$C$1:$J$65536,7,0))</f>
        <v>4697</v>
      </c>
      <c r="G259" s="211">
        <f>IF(MID(D259,1,2)="PC",VLOOKUP(D259,'[10]Costo Postes Concreto'!$B$1:$D$65536,3,0),E259*F259*$D$3)</f>
        <v>2532.3295455024395</v>
      </c>
      <c r="H259" s="211">
        <f t="shared" si="19"/>
        <v>25.323295455024397</v>
      </c>
      <c r="I259" s="212">
        <f t="shared" si="20"/>
        <v>2557.6528409574639</v>
      </c>
      <c r="J259" s="212">
        <f t="shared" si="21"/>
        <v>2557.6528409574639</v>
      </c>
      <c r="K259" s="212">
        <f t="shared" si="22"/>
        <v>0</v>
      </c>
      <c r="L259" s="212">
        <f t="shared" si="23"/>
        <v>4697</v>
      </c>
    </row>
    <row r="260" spans="1:12" ht="12" customHeight="1" x14ac:dyDescent="0.2">
      <c r="A260" s="114"/>
      <c r="B260" s="207">
        <f t="shared" si="18"/>
        <v>254</v>
      </c>
      <c r="C260" s="208" t="s">
        <v>7329</v>
      </c>
      <c r="D260" s="209" t="str">
        <f>+VLOOKUP(C260,[9]Resumen!$C$1:$J$65536,6,0)</f>
        <v>PA21/1300</v>
      </c>
      <c r="E260" s="207">
        <f>+VLOOKUP(C260,[9]Resumen!$C$1:$J$65536,5,0)</f>
        <v>1</v>
      </c>
      <c r="F260" s="210">
        <f>IF(MID(D260,1,2)="PC",VLOOKUP(D260,'[10]Costo Postes Concreto'!$B$1:$D$65536,2,0),VLOOKUP(C260,[9]Resumen!$C$1:$J$65536,7,0))</f>
        <v>1643</v>
      </c>
      <c r="G260" s="211">
        <f>IF(MID(D260,1,2)="PC",VLOOKUP(D260,'[10]Costo Postes Concreto'!$B$1:$D$65536,3,0),E260*F260*$D$3)</f>
        <v>6473.6477152456955</v>
      </c>
      <c r="H260" s="211">
        <f t="shared" si="19"/>
        <v>64.736477152456956</v>
      </c>
      <c r="I260" s="212">
        <f t="shared" si="20"/>
        <v>6538.3841923981527</v>
      </c>
      <c r="J260" s="212">
        <f t="shared" si="21"/>
        <v>64.736477152456956</v>
      </c>
      <c r="K260" s="212">
        <f t="shared" si="22"/>
        <v>6473.6477152456955</v>
      </c>
      <c r="L260" s="212">
        <f t="shared" si="23"/>
        <v>1643</v>
      </c>
    </row>
    <row r="261" spans="1:12" ht="12" customHeight="1" x14ac:dyDescent="0.2">
      <c r="A261" s="114"/>
      <c r="B261" s="207">
        <f t="shared" si="18"/>
        <v>255</v>
      </c>
      <c r="C261" s="208" t="s">
        <v>7330</v>
      </c>
      <c r="D261" s="209" t="str">
        <f>+VLOOKUP(C261,[9]Resumen!$C$1:$J$65536,6,0)</f>
        <v>PA21/2150</v>
      </c>
      <c r="E261" s="207">
        <f>+VLOOKUP(C261,[9]Resumen!$C$1:$J$65536,5,0)</f>
        <v>1</v>
      </c>
      <c r="F261" s="210">
        <f>IF(MID(D261,1,2)="PC",VLOOKUP(D261,'[10]Costo Postes Concreto'!$B$1:$D$65536,2,0),VLOOKUP(C261,[9]Resumen!$C$1:$J$65536,7,0))</f>
        <v>2279</v>
      </c>
      <c r="G261" s="211">
        <f>IF(MID(D261,1,2)="PC",VLOOKUP(D261,'[10]Costo Postes Concreto'!$B$1:$D$65536,3,0),E261*F261*$D$3)</f>
        <v>8979.5758630827386</v>
      </c>
      <c r="H261" s="211">
        <f t="shared" si="19"/>
        <v>89.795758630827393</v>
      </c>
      <c r="I261" s="212">
        <f t="shared" si="20"/>
        <v>9069.3716217135661</v>
      </c>
      <c r="J261" s="212">
        <f t="shared" si="21"/>
        <v>89.795758630827393</v>
      </c>
      <c r="K261" s="212">
        <f t="shared" si="22"/>
        <v>8979.5758630827386</v>
      </c>
      <c r="L261" s="212">
        <f t="shared" si="23"/>
        <v>2279</v>
      </c>
    </row>
    <row r="262" spans="1:12" ht="12" customHeight="1" x14ac:dyDescent="0.2">
      <c r="A262" s="114"/>
      <c r="B262" s="207">
        <f t="shared" si="18"/>
        <v>256</v>
      </c>
      <c r="C262" s="208" t="s">
        <v>7331</v>
      </c>
      <c r="D262" s="209" t="str">
        <f>+VLOOKUP(C262,[9]Resumen!$C$1:$J$65536,6,0)</f>
        <v>PA21/3450</v>
      </c>
      <c r="E262" s="207">
        <f>+VLOOKUP(C262,[9]Resumen!$C$1:$J$65536,5,0)</f>
        <v>1</v>
      </c>
      <c r="F262" s="210">
        <f>IF(MID(D262,1,2)="PC",VLOOKUP(D262,'[10]Costo Postes Concreto'!$B$1:$D$65536,2,0),VLOOKUP(C262,[9]Resumen!$C$1:$J$65536,7,0))</f>
        <v>3099</v>
      </c>
      <c r="G262" s="211">
        <f>IF(MID(D262,1,2)="PC",VLOOKUP(D262,'[10]Costo Postes Concreto'!$B$1:$D$65536,3,0),E262*F262*$D$3)</f>
        <v>12210.489512809745</v>
      </c>
      <c r="H262" s="211">
        <f t="shared" si="19"/>
        <v>122.10489512809745</v>
      </c>
      <c r="I262" s="212">
        <f t="shared" si="20"/>
        <v>12332.594407937842</v>
      </c>
      <c r="J262" s="212">
        <f t="shared" si="21"/>
        <v>122.10489512809745</v>
      </c>
      <c r="K262" s="212">
        <f t="shared" si="22"/>
        <v>12210.489512809745</v>
      </c>
      <c r="L262" s="212">
        <f t="shared" si="23"/>
        <v>3099</v>
      </c>
    </row>
    <row r="263" spans="1:12" ht="12" customHeight="1" x14ac:dyDescent="0.2">
      <c r="A263" s="114"/>
      <c r="B263" s="207">
        <f t="shared" si="18"/>
        <v>257</v>
      </c>
      <c r="C263" s="208" t="s">
        <v>7332</v>
      </c>
      <c r="D263" s="209" t="str">
        <f>+VLOOKUP(C263,[9]Resumen!$C$1:$J$65536,6,0)</f>
        <v>PC21/500</v>
      </c>
      <c r="E263" s="207">
        <f>+VLOOKUP(C263,[9]Resumen!$C$1:$J$65536,5,0)</f>
        <v>1</v>
      </c>
      <c r="F263" s="210">
        <f>IF(MID(D263,1,2)="PC",VLOOKUP(D263,'[10]Costo Postes Concreto'!$B$1:$D$65536,2,0),VLOOKUP(C263,[9]Resumen!$C$1:$J$65536,7,0))</f>
        <v>4812.5</v>
      </c>
      <c r="G263" s="211">
        <f>IF(MID(D263,1,2)="PC",VLOOKUP(D263,'[10]Costo Postes Concreto'!$B$1:$D$65536,3,0),E263*F263*$D$3)</f>
        <v>2648.8468763567694</v>
      </c>
      <c r="H263" s="211">
        <f t="shared" si="19"/>
        <v>26.488468763567695</v>
      </c>
      <c r="I263" s="212">
        <f t="shared" si="20"/>
        <v>2675.335345120337</v>
      </c>
      <c r="J263" s="212">
        <f t="shared" si="21"/>
        <v>2675.335345120337</v>
      </c>
      <c r="K263" s="212">
        <f t="shared" si="22"/>
        <v>0</v>
      </c>
      <c r="L263" s="212">
        <f t="shared" si="23"/>
        <v>4812.5</v>
      </c>
    </row>
    <row r="264" spans="1:12" ht="12" customHeight="1" x14ac:dyDescent="0.2">
      <c r="A264" s="114"/>
      <c r="B264" s="207">
        <f t="shared" ref="B264:B327" si="24">+B263+1</f>
        <v>258</v>
      </c>
      <c r="C264" s="208" t="s">
        <v>7333</v>
      </c>
      <c r="D264" s="209" t="str">
        <f>+VLOOKUP(C264,[9]Resumen!$C$1:$J$65536,6,0)</f>
        <v>PA21/1650</v>
      </c>
      <c r="E264" s="207">
        <f>+VLOOKUP(C264,[9]Resumen!$C$1:$J$65536,5,0)</f>
        <v>1</v>
      </c>
      <c r="F264" s="210">
        <f>IF(MID(D264,1,2)="PC",VLOOKUP(D264,'[10]Costo Postes Concreto'!$B$1:$D$65536,2,0),VLOOKUP(C264,[9]Resumen!$C$1:$J$65536,7,0))</f>
        <v>1919</v>
      </c>
      <c r="G264" s="211">
        <f>IF(MID(D264,1,2)="PC",VLOOKUP(D264,'[10]Costo Postes Concreto'!$B$1:$D$65536,3,0),E264*F264*$D$3)</f>
        <v>7561.1259680806388</v>
      </c>
      <c r="H264" s="211">
        <f t="shared" si="19"/>
        <v>75.611259680806384</v>
      </c>
      <c r="I264" s="212">
        <f t="shared" si="20"/>
        <v>7636.737227761445</v>
      </c>
      <c r="J264" s="212">
        <f t="shared" si="21"/>
        <v>75.611259680806384</v>
      </c>
      <c r="K264" s="212">
        <f t="shared" si="22"/>
        <v>7561.1259680806388</v>
      </c>
      <c r="L264" s="212">
        <f t="shared" si="23"/>
        <v>1919</v>
      </c>
    </row>
    <row r="265" spans="1:12" ht="12" customHeight="1" x14ac:dyDescent="0.2">
      <c r="A265" s="114"/>
      <c r="B265" s="207">
        <f t="shared" si="24"/>
        <v>259</v>
      </c>
      <c r="C265" s="208" t="s">
        <v>7334</v>
      </c>
      <c r="D265" s="209" t="str">
        <f>+VLOOKUP(C265,[9]Resumen!$C$1:$J$65536,6,0)</f>
        <v>PA21/2850</v>
      </c>
      <c r="E265" s="207">
        <f>+VLOOKUP(C265,[9]Resumen!$C$1:$J$65536,5,0)</f>
        <v>1</v>
      </c>
      <c r="F265" s="210">
        <f>IF(MID(D265,1,2)="PC",VLOOKUP(D265,'[10]Costo Postes Concreto'!$B$1:$D$65536,2,0),VLOOKUP(C265,[9]Resumen!$C$1:$J$65536,7,0))</f>
        <v>2737</v>
      </c>
      <c r="G265" s="211">
        <f>IF(MID(D265,1,2)="PC",VLOOKUP(D265,'[10]Costo Postes Concreto'!$B$1:$D$65536,3,0),E265*F265*$D$3)</f>
        <v>10784.159340613189</v>
      </c>
      <c r="H265" s="211">
        <f t="shared" si="19"/>
        <v>107.84159340613189</v>
      </c>
      <c r="I265" s="212">
        <f t="shared" si="20"/>
        <v>10892.000934019321</v>
      </c>
      <c r="J265" s="212">
        <f t="shared" si="21"/>
        <v>107.84159340613189</v>
      </c>
      <c r="K265" s="212">
        <f t="shared" si="22"/>
        <v>10784.159340613189</v>
      </c>
      <c r="L265" s="212">
        <f t="shared" si="23"/>
        <v>2737</v>
      </c>
    </row>
    <row r="266" spans="1:12" ht="12" customHeight="1" x14ac:dyDescent="0.2">
      <c r="A266" s="114"/>
      <c r="B266" s="207">
        <f t="shared" si="24"/>
        <v>260</v>
      </c>
      <c r="C266" s="208" t="s">
        <v>7335</v>
      </c>
      <c r="D266" s="209" t="str">
        <f>+VLOOKUP(C266,[9]Resumen!$C$1:$J$65536,6,0)</f>
        <v>PA21/4550</v>
      </c>
      <c r="E266" s="207">
        <f>+VLOOKUP(C266,[9]Resumen!$C$1:$J$65536,5,0)</f>
        <v>1</v>
      </c>
      <c r="F266" s="210">
        <f>IF(MID(D266,1,2)="PC",VLOOKUP(D266,'[10]Costo Postes Concreto'!$B$1:$D$65536,2,0),VLOOKUP(C266,[9]Resumen!$C$1:$J$65536,7,0))</f>
        <v>3709</v>
      </c>
      <c r="G266" s="211">
        <f>IF(MID(D266,1,2)="PC",VLOOKUP(D266,'[10]Costo Postes Concreto'!$B$1:$D$65536,3,0),E266*F266*$D$3)</f>
        <v>14613.974057118858</v>
      </c>
      <c r="H266" s="211">
        <f t="shared" si="19"/>
        <v>146.13974057118858</v>
      </c>
      <c r="I266" s="212">
        <f t="shared" si="20"/>
        <v>14760.113797690046</v>
      </c>
      <c r="J266" s="212">
        <f t="shared" si="21"/>
        <v>146.13974057118858</v>
      </c>
      <c r="K266" s="212">
        <f t="shared" si="22"/>
        <v>14613.974057118858</v>
      </c>
      <c r="L266" s="212">
        <f t="shared" si="23"/>
        <v>3709</v>
      </c>
    </row>
    <row r="267" spans="1:12" ht="12" customHeight="1" x14ac:dyDescent="0.2">
      <c r="A267" s="114"/>
      <c r="B267" s="207">
        <f t="shared" si="24"/>
        <v>261</v>
      </c>
      <c r="C267" s="208" t="s">
        <v>7336</v>
      </c>
      <c r="D267" s="209" t="str">
        <f>+VLOOKUP(C267,[9]Resumen!$C$1:$J$65536,6,0)</f>
        <v>PC21/600</v>
      </c>
      <c r="E267" s="207">
        <f>+VLOOKUP(C267,[9]Resumen!$C$1:$J$65536,5,0)</f>
        <v>1</v>
      </c>
      <c r="F267" s="210">
        <f>IF(MID(D267,1,2)="PC",VLOOKUP(D267,'[10]Costo Postes Concreto'!$B$1:$D$65536,2,0),VLOOKUP(C267,[9]Resumen!$C$1:$J$65536,7,0))</f>
        <v>4774</v>
      </c>
      <c r="G267" s="211">
        <f>IF(MID(D267,1,2)="PC",VLOOKUP(D267,'[10]Costo Postes Concreto'!$B$1:$D$65536,3,0),E267*F267*$D$3)</f>
        <v>2610.007766071993</v>
      </c>
      <c r="H267" s="211">
        <f t="shared" si="19"/>
        <v>26.100077660719933</v>
      </c>
      <c r="I267" s="212">
        <f t="shared" si="20"/>
        <v>2636.1078437327128</v>
      </c>
      <c r="J267" s="212">
        <f t="shared" si="21"/>
        <v>2636.1078437327128</v>
      </c>
      <c r="K267" s="212">
        <f t="shared" si="22"/>
        <v>0</v>
      </c>
      <c r="L267" s="212">
        <f t="shared" si="23"/>
        <v>4774</v>
      </c>
    </row>
    <row r="268" spans="1:12" ht="12" customHeight="1" x14ac:dyDescent="0.2">
      <c r="A268" s="114"/>
      <c r="B268" s="207">
        <f t="shared" si="24"/>
        <v>262</v>
      </c>
      <c r="C268" s="208" t="s">
        <v>7337</v>
      </c>
      <c r="D268" s="209" t="str">
        <f>+VLOOKUP(C268,[9]Resumen!$C$1:$J$65536,6,0)</f>
        <v>PA21/2500</v>
      </c>
      <c r="E268" s="207">
        <f>+VLOOKUP(C268,[9]Resumen!$C$1:$J$65536,5,0)</f>
        <v>1</v>
      </c>
      <c r="F268" s="210">
        <f>IF(MID(D268,1,2)="PC",VLOOKUP(D268,'[10]Costo Postes Concreto'!$B$1:$D$65536,2,0),VLOOKUP(C268,[9]Resumen!$C$1:$J$65536,7,0))</f>
        <v>2513</v>
      </c>
      <c r="G268" s="211">
        <f>IF(MID(D268,1,2)="PC",VLOOKUP(D268,'[10]Costo Postes Concreto'!$B$1:$D$65536,3,0),E268*F268*$D$3)</f>
        <v>9901.5682948341037</v>
      </c>
      <c r="H268" s="211">
        <f t="shared" si="19"/>
        <v>99.015682948341038</v>
      </c>
      <c r="I268" s="212">
        <f t="shared" si="20"/>
        <v>10000.583977782444</v>
      </c>
      <c r="J268" s="212">
        <f t="shared" si="21"/>
        <v>99.015682948341038</v>
      </c>
      <c r="K268" s="212">
        <f t="shared" si="22"/>
        <v>9901.5682948341037</v>
      </c>
      <c r="L268" s="212">
        <f t="shared" si="23"/>
        <v>2513</v>
      </c>
    </row>
    <row r="269" spans="1:12" ht="12" customHeight="1" x14ac:dyDescent="0.2">
      <c r="A269" s="114"/>
      <c r="B269" s="207">
        <f t="shared" si="24"/>
        <v>263</v>
      </c>
      <c r="C269" s="208" t="s">
        <v>7338</v>
      </c>
      <c r="D269" s="209" t="str">
        <f>+VLOOKUP(C269,[9]Resumen!$C$1:$J$65536,6,0)</f>
        <v>PA21/4350</v>
      </c>
      <c r="E269" s="207">
        <f>+VLOOKUP(C269,[9]Resumen!$C$1:$J$65536,5,0)</f>
        <v>1</v>
      </c>
      <c r="F269" s="210">
        <f>IF(MID(D269,1,2)="PC",VLOOKUP(D269,'[10]Costo Postes Concreto'!$B$1:$D$65536,2,0),VLOOKUP(C269,[9]Resumen!$C$1:$J$65536,7,0))</f>
        <v>3603</v>
      </c>
      <c r="G269" s="211">
        <f>IF(MID(D269,1,2)="PC",VLOOKUP(D269,'[10]Costo Postes Concreto'!$B$1:$D$65536,3,0),E269*F269*$D$3)</f>
        <v>14196.319365812684</v>
      </c>
      <c r="H269" s="211">
        <f t="shared" si="19"/>
        <v>141.96319365812684</v>
      </c>
      <c r="I269" s="212">
        <f t="shared" si="20"/>
        <v>14338.28255947081</v>
      </c>
      <c r="J269" s="212">
        <f t="shared" si="21"/>
        <v>141.96319365812684</v>
      </c>
      <c r="K269" s="212">
        <f t="shared" si="22"/>
        <v>14196.319365812684</v>
      </c>
      <c r="L269" s="212">
        <f t="shared" si="23"/>
        <v>3603</v>
      </c>
    </row>
    <row r="270" spans="1:12" ht="12" customHeight="1" x14ac:dyDescent="0.2">
      <c r="A270" s="114"/>
      <c r="B270" s="207">
        <f t="shared" si="24"/>
        <v>264</v>
      </c>
      <c r="C270" s="208" t="s">
        <v>7339</v>
      </c>
      <c r="D270" s="209" t="str">
        <f>+VLOOKUP(C270,[9]Resumen!$C$1:$J$65536,6,0)</f>
        <v>PA21/7000</v>
      </c>
      <c r="E270" s="207">
        <f>+VLOOKUP(C270,[9]Resumen!$C$1:$J$65536,5,0)</f>
        <v>1</v>
      </c>
      <c r="F270" s="210">
        <f>IF(MID(D270,1,2)="PC",VLOOKUP(D270,'[10]Costo Postes Concreto'!$B$1:$D$65536,2,0),VLOOKUP(C270,[9]Resumen!$C$1:$J$65536,7,0))</f>
        <v>4908</v>
      </c>
      <c r="G270" s="211">
        <f>IF(MID(D270,1,2)="PC",VLOOKUP(D270,'[10]Costo Postes Concreto'!$B$1:$D$65536,3,0),E270*F270*$D$3)</f>
        <v>19338.200235195298</v>
      </c>
      <c r="H270" s="211">
        <f t="shared" si="19"/>
        <v>193.38200235195299</v>
      </c>
      <c r="I270" s="212">
        <f t="shared" si="20"/>
        <v>19531.582237547253</v>
      </c>
      <c r="J270" s="212">
        <f t="shared" si="21"/>
        <v>193.38200235195299</v>
      </c>
      <c r="K270" s="212">
        <f t="shared" si="22"/>
        <v>19338.200235195298</v>
      </c>
      <c r="L270" s="212">
        <f t="shared" si="23"/>
        <v>4908</v>
      </c>
    </row>
    <row r="271" spans="1:12" ht="12" customHeight="1" x14ac:dyDescent="0.2">
      <c r="A271" s="114"/>
      <c r="B271" s="207">
        <f t="shared" si="24"/>
        <v>265</v>
      </c>
      <c r="C271" s="208" t="s">
        <v>7340</v>
      </c>
      <c r="D271" s="209" t="str">
        <f>+VLOOKUP(C271,[9]Resumen!$C$1:$J$65536,6,0)</f>
        <v>PC21/500</v>
      </c>
      <c r="E271" s="207">
        <f>+VLOOKUP(C271,[9]Resumen!$C$1:$J$65536,5,0)</f>
        <v>1</v>
      </c>
      <c r="F271" s="210">
        <f>IF(MID(D271,1,2)="PC",VLOOKUP(D271,'[10]Costo Postes Concreto'!$B$1:$D$65536,2,0),VLOOKUP(C271,[9]Resumen!$C$1:$J$65536,7,0))</f>
        <v>4812.5</v>
      </c>
      <c r="G271" s="211">
        <f>IF(MID(D271,1,2)="PC",VLOOKUP(D271,'[10]Costo Postes Concreto'!$B$1:$D$65536,3,0),E271*F271*$D$3)</f>
        <v>2648.8468763567694</v>
      </c>
      <c r="H271" s="211">
        <f t="shared" si="19"/>
        <v>26.488468763567695</v>
      </c>
      <c r="I271" s="212">
        <f t="shared" si="20"/>
        <v>2675.335345120337</v>
      </c>
      <c r="J271" s="212">
        <f t="shared" si="21"/>
        <v>2675.335345120337</v>
      </c>
      <c r="K271" s="212">
        <f t="shared" si="22"/>
        <v>0</v>
      </c>
      <c r="L271" s="212">
        <f t="shared" si="23"/>
        <v>4812.5</v>
      </c>
    </row>
    <row r="272" spans="1:12" ht="12" customHeight="1" x14ac:dyDescent="0.2">
      <c r="A272" s="114"/>
      <c r="B272" s="207">
        <f t="shared" si="24"/>
        <v>266</v>
      </c>
      <c r="C272" s="208" t="s">
        <v>7341</v>
      </c>
      <c r="D272" s="209" t="str">
        <f>+VLOOKUP(C272,[9]Resumen!$C$1:$J$65536,6,0)</f>
        <v>PA21/1850</v>
      </c>
      <c r="E272" s="207">
        <f>+VLOOKUP(C272,[9]Resumen!$C$1:$J$65536,5,0)</f>
        <v>1</v>
      </c>
      <c r="F272" s="210">
        <f>IF(MID(D272,1,2)="PC",VLOOKUP(D272,'[10]Costo Postes Concreto'!$B$1:$D$65536,2,0),VLOOKUP(C272,[9]Resumen!$C$1:$J$65536,7,0))</f>
        <v>2067</v>
      </c>
      <c r="G272" s="211">
        <f>IF(MID(D272,1,2)="PC",VLOOKUP(D272,'[10]Costo Postes Concreto'!$B$1:$D$65536,3,0),E272*F272*$D$3)</f>
        <v>8144.2664804703909</v>
      </c>
      <c r="H272" s="211">
        <f t="shared" si="19"/>
        <v>81.442664804703909</v>
      </c>
      <c r="I272" s="212">
        <f t="shared" si="20"/>
        <v>8225.7091452750956</v>
      </c>
      <c r="J272" s="212">
        <f t="shared" si="21"/>
        <v>81.442664804703909</v>
      </c>
      <c r="K272" s="212">
        <f t="shared" si="22"/>
        <v>8144.2664804703909</v>
      </c>
      <c r="L272" s="212">
        <f t="shared" si="23"/>
        <v>2067</v>
      </c>
    </row>
    <row r="273" spans="1:12" ht="12" customHeight="1" x14ac:dyDescent="0.2">
      <c r="A273" s="114"/>
      <c r="B273" s="207">
        <f t="shared" si="24"/>
        <v>267</v>
      </c>
      <c r="C273" s="208" t="s">
        <v>7342</v>
      </c>
      <c r="D273" s="209" t="str">
        <f>+VLOOKUP(C273,[9]Resumen!$C$1:$J$65536,6,0)</f>
        <v>PA21/2150</v>
      </c>
      <c r="E273" s="207">
        <f>+VLOOKUP(C273,[9]Resumen!$C$1:$J$65536,5,0)</f>
        <v>2</v>
      </c>
      <c r="F273" s="210">
        <f>IF(MID(D273,1,2)="PC",VLOOKUP(D273,'[10]Costo Postes Concreto'!$B$1:$D$65536,2,0),VLOOKUP(C273,[9]Resumen!$C$1:$J$65536,7,0))</f>
        <v>2279</v>
      </c>
      <c r="G273" s="211">
        <f>IF(MID(D273,1,2)="PC",VLOOKUP(D273,'[10]Costo Postes Concreto'!$B$1:$D$65536,3,0),E273*F273*$D$3)</f>
        <v>17959.151726165477</v>
      </c>
      <c r="H273" s="211">
        <f t="shared" si="19"/>
        <v>179.59151726165479</v>
      </c>
      <c r="I273" s="212">
        <f t="shared" si="20"/>
        <v>18138.743243427132</v>
      </c>
      <c r="J273" s="212">
        <f t="shared" si="21"/>
        <v>179.59151726165479</v>
      </c>
      <c r="K273" s="212">
        <f t="shared" si="22"/>
        <v>17959.151726165477</v>
      </c>
      <c r="L273" s="212">
        <f t="shared" si="23"/>
        <v>4558</v>
      </c>
    </row>
    <row r="274" spans="1:12" ht="12" customHeight="1" x14ac:dyDescent="0.2">
      <c r="A274" s="114"/>
      <c r="B274" s="207">
        <f t="shared" si="24"/>
        <v>268</v>
      </c>
      <c r="C274" s="208" t="s">
        <v>7343</v>
      </c>
      <c r="D274" s="209" t="str">
        <f>+VLOOKUP(C274,[9]Resumen!$C$1:$J$65536,6,0)</f>
        <v>PA21/3450</v>
      </c>
      <c r="E274" s="207">
        <f>+VLOOKUP(C274,[9]Resumen!$C$1:$J$65536,5,0)</f>
        <v>2</v>
      </c>
      <c r="F274" s="210">
        <f>IF(MID(D274,1,2)="PC",VLOOKUP(D274,'[10]Costo Postes Concreto'!$B$1:$D$65536,2,0),VLOOKUP(C274,[9]Resumen!$C$1:$J$65536,7,0))</f>
        <v>3099</v>
      </c>
      <c r="G274" s="211">
        <f>IF(MID(D274,1,2)="PC",VLOOKUP(D274,'[10]Costo Postes Concreto'!$B$1:$D$65536,3,0),E274*F274*$D$3)</f>
        <v>24420.97902561949</v>
      </c>
      <c r="H274" s="211">
        <f t="shared" si="19"/>
        <v>244.20979025619491</v>
      </c>
      <c r="I274" s="212">
        <f t="shared" si="20"/>
        <v>24665.188815875685</v>
      </c>
      <c r="J274" s="212">
        <f t="shared" si="21"/>
        <v>244.20979025619491</v>
      </c>
      <c r="K274" s="212">
        <f t="shared" si="22"/>
        <v>24420.97902561949</v>
      </c>
      <c r="L274" s="212">
        <f t="shared" si="23"/>
        <v>6198</v>
      </c>
    </row>
    <row r="275" spans="1:12" ht="12" customHeight="1" x14ac:dyDescent="0.2">
      <c r="A275" s="114"/>
      <c r="B275" s="207">
        <f t="shared" si="24"/>
        <v>269</v>
      </c>
      <c r="C275" s="208" t="s">
        <v>7344</v>
      </c>
      <c r="D275" s="209" t="str">
        <f>+VLOOKUP(C275,[9]Resumen!$C$1:$J$65536,6,0)</f>
        <v>PC21/700</v>
      </c>
      <c r="E275" s="207">
        <f>+VLOOKUP(C275,[9]Resumen!$C$1:$J$65536,5,0)</f>
        <v>1</v>
      </c>
      <c r="F275" s="210">
        <f>IF(MID(D275,1,2)="PC",VLOOKUP(D275,'[10]Costo Postes Concreto'!$B$1:$D$65536,2,0),VLOOKUP(C275,[9]Resumen!$C$1:$J$65536,7,0))</f>
        <v>5043.5</v>
      </c>
      <c r="G275" s="211">
        <f>IF(MID(D275,1,2)="PC",VLOOKUP(D275,'[10]Costo Postes Concreto'!$B$1:$D$65536,3,0),E275*F275*$D$3)</f>
        <v>2881.88153806543</v>
      </c>
      <c r="H275" s="211">
        <f t="shared" si="19"/>
        <v>28.8188153806543</v>
      </c>
      <c r="I275" s="212">
        <f t="shared" si="20"/>
        <v>2910.7003534460841</v>
      </c>
      <c r="J275" s="212">
        <f t="shared" si="21"/>
        <v>2910.7003534460841</v>
      </c>
      <c r="K275" s="212">
        <f t="shared" si="22"/>
        <v>0</v>
      </c>
      <c r="L275" s="212">
        <f t="shared" si="23"/>
        <v>5043.5</v>
      </c>
    </row>
    <row r="276" spans="1:12" ht="12" customHeight="1" x14ac:dyDescent="0.2">
      <c r="A276" s="114"/>
      <c r="B276" s="207">
        <f t="shared" si="24"/>
        <v>270</v>
      </c>
      <c r="C276" s="208" t="s">
        <v>7345</v>
      </c>
      <c r="D276" s="209" t="str">
        <f>+VLOOKUP(C276,[9]Resumen!$C$1:$J$65536,6,0)</f>
        <v>PA21/2600</v>
      </c>
      <c r="E276" s="207">
        <f>+VLOOKUP(C276,[9]Resumen!$C$1:$J$65536,5,0)</f>
        <v>1</v>
      </c>
      <c r="F276" s="210">
        <f>IF(MID(D276,1,2)="PC",VLOOKUP(D276,'[10]Costo Postes Concreto'!$B$1:$D$65536,2,0),VLOOKUP(C276,[9]Resumen!$C$1:$J$65536,7,0))</f>
        <v>2578</v>
      </c>
      <c r="G276" s="211">
        <f>IF(MID(D276,1,2)="PC",VLOOKUP(D276,'[10]Costo Postes Concreto'!$B$1:$D$65536,3,0),E276*F276*$D$3)</f>
        <v>10157.677303653927</v>
      </c>
      <c r="H276" s="211">
        <f t="shared" si="19"/>
        <v>101.57677303653928</v>
      </c>
      <c r="I276" s="212">
        <f t="shared" si="20"/>
        <v>10259.254076690466</v>
      </c>
      <c r="J276" s="212">
        <f t="shared" si="21"/>
        <v>101.57677303653928</v>
      </c>
      <c r="K276" s="212">
        <f t="shared" si="22"/>
        <v>10157.677303653927</v>
      </c>
      <c r="L276" s="212">
        <f t="shared" si="23"/>
        <v>2578</v>
      </c>
    </row>
    <row r="277" spans="1:12" ht="12" customHeight="1" x14ac:dyDescent="0.2">
      <c r="A277" s="114"/>
      <c r="B277" s="207">
        <f t="shared" si="24"/>
        <v>271</v>
      </c>
      <c r="C277" s="208" t="s">
        <v>7346</v>
      </c>
      <c r="D277" s="209" t="str">
        <f>+VLOOKUP(C277,[9]Resumen!$C$1:$J$65536,6,0)</f>
        <v>PA21/2850</v>
      </c>
      <c r="E277" s="207">
        <f>+VLOOKUP(C277,[9]Resumen!$C$1:$J$65536,5,0)</f>
        <v>2</v>
      </c>
      <c r="F277" s="210">
        <f>IF(MID(D277,1,2)="PC",VLOOKUP(D277,'[10]Costo Postes Concreto'!$B$1:$D$65536,2,0),VLOOKUP(C277,[9]Resumen!$C$1:$J$65536,7,0))</f>
        <v>2737</v>
      </c>
      <c r="G277" s="211">
        <f>IF(MID(D277,1,2)="PC",VLOOKUP(D277,'[10]Costo Postes Concreto'!$B$1:$D$65536,3,0),E277*F277*$D$3)</f>
        <v>21568.318681226378</v>
      </c>
      <c r="H277" s="211">
        <f t="shared" si="19"/>
        <v>215.68318681226378</v>
      </c>
      <c r="I277" s="212">
        <f t="shared" si="20"/>
        <v>21784.001868038642</v>
      </c>
      <c r="J277" s="212">
        <f t="shared" si="21"/>
        <v>215.68318681226378</v>
      </c>
      <c r="K277" s="212">
        <f t="shared" si="22"/>
        <v>21568.318681226378</v>
      </c>
      <c r="L277" s="212">
        <f t="shared" si="23"/>
        <v>5474</v>
      </c>
    </row>
    <row r="278" spans="1:12" ht="12" customHeight="1" x14ac:dyDescent="0.2">
      <c r="A278" s="114"/>
      <c r="B278" s="207">
        <f t="shared" si="24"/>
        <v>272</v>
      </c>
      <c r="C278" s="208" t="s">
        <v>7347</v>
      </c>
      <c r="D278" s="209" t="str">
        <f>+VLOOKUP(C278,[9]Resumen!$C$1:$J$65536,6,0)</f>
        <v>PA21/4550</v>
      </c>
      <c r="E278" s="207">
        <f>+VLOOKUP(C278,[9]Resumen!$C$1:$J$65536,5,0)</f>
        <v>2</v>
      </c>
      <c r="F278" s="210">
        <f>IF(MID(D278,1,2)="PC",VLOOKUP(D278,'[10]Costo Postes Concreto'!$B$1:$D$65536,2,0),VLOOKUP(C278,[9]Resumen!$C$1:$J$65536,7,0))</f>
        <v>3709</v>
      </c>
      <c r="G278" s="211">
        <f>IF(MID(D278,1,2)="PC",VLOOKUP(D278,'[10]Costo Postes Concreto'!$B$1:$D$65536,3,0),E278*F278*$D$3)</f>
        <v>29227.948114237715</v>
      </c>
      <c r="H278" s="211">
        <f t="shared" si="19"/>
        <v>292.27948114237716</v>
      </c>
      <c r="I278" s="212">
        <f t="shared" si="20"/>
        <v>29520.227595380093</v>
      </c>
      <c r="J278" s="212">
        <f t="shared" si="21"/>
        <v>292.27948114237716</v>
      </c>
      <c r="K278" s="212">
        <f t="shared" si="22"/>
        <v>29227.948114237715</v>
      </c>
      <c r="L278" s="212">
        <f t="shared" si="23"/>
        <v>7418</v>
      </c>
    </row>
    <row r="279" spans="1:12" ht="12" customHeight="1" x14ac:dyDescent="0.2">
      <c r="A279" s="114"/>
      <c r="B279" s="207">
        <f t="shared" si="24"/>
        <v>273</v>
      </c>
      <c r="C279" s="208" t="s">
        <v>7348</v>
      </c>
      <c r="D279" s="209" t="str">
        <f>+VLOOKUP(C279,[9]Resumen!$C$1:$J$65536,6,0)</f>
        <v>PC21/900</v>
      </c>
      <c r="E279" s="207">
        <f>+VLOOKUP(C279,[9]Resumen!$C$1:$J$65536,5,0)</f>
        <v>1</v>
      </c>
      <c r="F279" s="210">
        <f>IF(MID(D279,1,2)="PC",VLOOKUP(D279,'[10]Costo Postes Concreto'!$B$1:$D$65536,2,0),VLOOKUP(C279,[9]Resumen!$C$1:$J$65536,7,0))</f>
        <v>4954.9333333333325</v>
      </c>
      <c r="G279" s="211">
        <f>IF(MID(D279,1,2)="PC",VLOOKUP(D279,'[10]Costo Postes Concreto'!$B$1:$D$65536,3,0),E279*F279*$D$3)</f>
        <v>2792.5347709427874</v>
      </c>
      <c r="H279" s="211">
        <f t="shared" si="19"/>
        <v>27.925347709427875</v>
      </c>
      <c r="I279" s="212">
        <f t="shared" si="20"/>
        <v>2820.4601186522154</v>
      </c>
      <c r="J279" s="212">
        <f t="shared" si="21"/>
        <v>2820.4601186522154</v>
      </c>
      <c r="K279" s="212">
        <f t="shared" si="22"/>
        <v>0</v>
      </c>
      <c r="L279" s="212">
        <f t="shared" si="23"/>
        <v>4954.9333333333325</v>
      </c>
    </row>
    <row r="280" spans="1:12" ht="12" customHeight="1" x14ac:dyDescent="0.2">
      <c r="A280" s="114"/>
      <c r="B280" s="207">
        <f t="shared" si="24"/>
        <v>274</v>
      </c>
      <c r="C280" s="208" t="s">
        <v>7349</v>
      </c>
      <c r="D280" s="209" t="str">
        <f>+VLOOKUP(C280,[9]Resumen!$C$1:$J$65536,6,0)</f>
        <v>PA21/4200</v>
      </c>
      <c r="E280" s="207">
        <f>+VLOOKUP(C280,[9]Resumen!$C$1:$J$65536,5,0)</f>
        <v>1</v>
      </c>
      <c r="F280" s="210">
        <f>IF(MID(D280,1,2)="PC",VLOOKUP(D280,'[10]Costo Postes Concreto'!$B$1:$D$65536,2,0),VLOOKUP(C280,[9]Resumen!$C$1:$J$65536,7,0))</f>
        <v>3521</v>
      </c>
      <c r="G280" s="211">
        <f>IF(MID(D280,1,2)="PC",VLOOKUP(D280,'[10]Costo Postes Concreto'!$B$1:$D$65536,3,0),E280*F280*$D$3)</f>
        <v>13873.228000839983</v>
      </c>
      <c r="H280" s="211">
        <f t="shared" ref="H280:H343" si="25">+G280*1%</f>
        <v>138.73228000839984</v>
      </c>
      <c r="I280" s="212">
        <f t="shared" ref="I280:I343" si="26">+G280+H280</f>
        <v>14011.960280848383</v>
      </c>
      <c r="J280" s="212">
        <f t="shared" ref="J280:J343" si="27">IF(MID(D280,1,2)="PC",I280,H280)</f>
        <v>138.73228000839984</v>
      </c>
      <c r="K280" s="212">
        <f t="shared" ref="K280:K343" si="28">IF(MID(D280,1,2)="PC",0,+G280)</f>
        <v>13873.228000839983</v>
      </c>
      <c r="L280" s="212">
        <f t="shared" ref="L280:L343" si="29">+E280*F280</f>
        <v>3521</v>
      </c>
    </row>
    <row r="281" spans="1:12" ht="12" customHeight="1" x14ac:dyDescent="0.2">
      <c r="A281" s="114"/>
      <c r="B281" s="207">
        <f t="shared" si="24"/>
        <v>275</v>
      </c>
      <c r="C281" s="208" t="s">
        <v>7350</v>
      </c>
      <c r="D281" s="209" t="str">
        <f>+VLOOKUP(C281,[9]Resumen!$C$1:$J$65536,6,0)</f>
        <v>PA21/4350</v>
      </c>
      <c r="E281" s="207">
        <f>+VLOOKUP(C281,[9]Resumen!$C$1:$J$65536,5,0)</f>
        <v>2</v>
      </c>
      <c r="F281" s="210">
        <f>IF(MID(D281,1,2)="PC",VLOOKUP(D281,'[10]Costo Postes Concreto'!$B$1:$D$65536,2,0),VLOOKUP(C281,[9]Resumen!$C$1:$J$65536,7,0))</f>
        <v>3603</v>
      </c>
      <c r="G281" s="211">
        <f>IF(MID(D281,1,2)="PC",VLOOKUP(D281,'[10]Costo Postes Concreto'!$B$1:$D$65536,3,0),E281*F281*$D$3)</f>
        <v>28392.638731625368</v>
      </c>
      <c r="H281" s="211">
        <f t="shared" si="25"/>
        <v>283.92638731625368</v>
      </c>
      <c r="I281" s="212">
        <f t="shared" si="26"/>
        <v>28676.56511894162</v>
      </c>
      <c r="J281" s="212">
        <f t="shared" si="27"/>
        <v>283.92638731625368</v>
      </c>
      <c r="K281" s="212">
        <f t="shared" si="28"/>
        <v>28392.638731625368</v>
      </c>
      <c r="L281" s="212">
        <f t="shared" si="29"/>
        <v>7206</v>
      </c>
    </row>
    <row r="282" spans="1:12" ht="12" customHeight="1" x14ac:dyDescent="0.2">
      <c r="A282" s="114"/>
      <c r="B282" s="207">
        <f t="shared" si="24"/>
        <v>276</v>
      </c>
      <c r="C282" s="208" t="s">
        <v>7351</v>
      </c>
      <c r="D282" s="209" t="str">
        <f>+VLOOKUP(C282,[9]Resumen!$C$1:$J$65536,6,0)</f>
        <v>PA21/7000</v>
      </c>
      <c r="E282" s="207">
        <f>+VLOOKUP(C282,[9]Resumen!$C$1:$J$65536,5,0)</f>
        <v>2</v>
      </c>
      <c r="F282" s="210">
        <f>IF(MID(D282,1,2)="PC",VLOOKUP(D282,'[10]Costo Postes Concreto'!$B$1:$D$65536,2,0),VLOOKUP(C282,[9]Resumen!$C$1:$J$65536,7,0))</f>
        <v>4908</v>
      </c>
      <c r="G282" s="211">
        <f>IF(MID(D282,1,2)="PC",VLOOKUP(D282,'[10]Costo Postes Concreto'!$B$1:$D$65536,3,0),E282*F282*$D$3)</f>
        <v>38676.400470390596</v>
      </c>
      <c r="H282" s="211">
        <f t="shared" si="25"/>
        <v>386.76400470390598</v>
      </c>
      <c r="I282" s="212">
        <f t="shared" si="26"/>
        <v>39063.164475094505</v>
      </c>
      <c r="J282" s="212">
        <f t="shared" si="27"/>
        <v>386.76400470390598</v>
      </c>
      <c r="K282" s="212">
        <f t="shared" si="28"/>
        <v>38676.400470390596</v>
      </c>
      <c r="L282" s="212">
        <f t="shared" si="29"/>
        <v>9816</v>
      </c>
    </row>
    <row r="283" spans="1:12" ht="12" customHeight="1" x14ac:dyDescent="0.2">
      <c r="A283" s="114"/>
      <c r="B283" s="207">
        <f t="shared" si="24"/>
        <v>277</v>
      </c>
      <c r="C283" s="208" t="s">
        <v>7352</v>
      </c>
      <c r="D283" s="209" t="str">
        <f>+VLOOKUP(C283,[9]Resumen!$C$1:$J$65536,6,0)</f>
        <v>PC15/300</v>
      </c>
      <c r="E283" s="207">
        <f>+VLOOKUP(C283,[9]Resumen!$C$1:$J$65536,5,0)</f>
        <v>1</v>
      </c>
      <c r="F283" s="210">
        <f>IF(MID(D283,1,2)="PC",VLOOKUP(D283,'[10]Costo Postes Concreto'!$B$1:$D$65536,2,0),VLOOKUP(C283,[9]Resumen!$C$1:$J$65536,7,0))</f>
        <v>2695</v>
      </c>
      <c r="G283" s="211">
        <f>IF(MID(D283,1,2)="PC",VLOOKUP(D283,'[10]Costo Postes Concreto'!$B$1:$D$65536,3,0),E283*F283*$D$3)</f>
        <v>512.69581069404967</v>
      </c>
      <c r="H283" s="211">
        <f t="shared" si="25"/>
        <v>5.1269581069404966</v>
      </c>
      <c r="I283" s="212">
        <f t="shared" si="26"/>
        <v>517.82276880099016</v>
      </c>
      <c r="J283" s="212">
        <f t="shared" si="27"/>
        <v>517.82276880099016</v>
      </c>
      <c r="K283" s="212">
        <f t="shared" si="28"/>
        <v>0</v>
      </c>
      <c r="L283" s="212">
        <f t="shared" si="29"/>
        <v>2695</v>
      </c>
    </row>
    <row r="284" spans="1:12" ht="12" customHeight="1" x14ac:dyDescent="0.2">
      <c r="A284" s="114"/>
      <c r="B284" s="207">
        <f t="shared" si="24"/>
        <v>278</v>
      </c>
      <c r="C284" s="208" t="s">
        <v>7353</v>
      </c>
      <c r="D284" s="209" t="str">
        <f>+VLOOKUP(C284,[9]Resumen!$C$1:$J$65536,6,0)</f>
        <v>PA15/600</v>
      </c>
      <c r="E284" s="207">
        <f>+VLOOKUP(C284,[9]Resumen!$C$1:$J$65536,5,0)</f>
        <v>1</v>
      </c>
      <c r="F284" s="210">
        <f>IF(MID(D284,1,2)="PC",VLOOKUP(D284,'[10]Costo Postes Concreto'!$B$1:$D$65536,2,0),VLOOKUP(C284,[9]Resumen!$C$1:$J$65536,7,0))</f>
        <v>704</v>
      </c>
      <c r="G284" s="211">
        <f>IF(MID(D284,1,2)="PC",VLOOKUP(D284,'[10]Costo Postes Concreto'!$B$1:$D$65536,3,0),E284*F284*$D$3)</f>
        <v>2773.8575724485513</v>
      </c>
      <c r="H284" s="211">
        <f t="shared" si="25"/>
        <v>27.738575724485514</v>
      </c>
      <c r="I284" s="212">
        <f t="shared" si="26"/>
        <v>2801.5961481730369</v>
      </c>
      <c r="J284" s="212">
        <f t="shared" si="27"/>
        <v>27.738575724485514</v>
      </c>
      <c r="K284" s="212">
        <f t="shared" si="28"/>
        <v>2773.8575724485513</v>
      </c>
      <c r="L284" s="212">
        <f t="shared" si="29"/>
        <v>704</v>
      </c>
    </row>
    <row r="285" spans="1:12" ht="12" customHeight="1" x14ac:dyDescent="0.2">
      <c r="A285" s="114"/>
      <c r="B285" s="207">
        <f t="shared" si="24"/>
        <v>279</v>
      </c>
      <c r="C285" s="208" t="s">
        <v>7354</v>
      </c>
      <c r="D285" s="209" t="str">
        <f>+VLOOKUP(C285,[9]Resumen!$C$1:$J$65536,6,0)</f>
        <v>PA15/850</v>
      </c>
      <c r="E285" s="207">
        <f>+VLOOKUP(C285,[9]Resumen!$C$1:$J$65536,5,0)</f>
        <v>1</v>
      </c>
      <c r="F285" s="210">
        <f>IF(MID(D285,1,2)="PC",VLOOKUP(D285,'[10]Costo Postes Concreto'!$B$1:$D$65536,2,0),VLOOKUP(C285,[9]Resumen!$C$1:$J$65536,7,0))</f>
        <v>883</v>
      </c>
      <c r="G285" s="211">
        <f>IF(MID(D285,1,2)="PC",VLOOKUP(D285,'[10]Costo Postes Concreto'!$B$1:$D$65536,3,0),E285*F285*$D$3)</f>
        <v>3479.1423813523729</v>
      </c>
      <c r="H285" s="211">
        <f t="shared" si="25"/>
        <v>34.791423813523728</v>
      </c>
      <c r="I285" s="212">
        <f t="shared" si="26"/>
        <v>3513.9338051658965</v>
      </c>
      <c r="J285" s="212">
        <f t="shared" si="27"/>
        <v>34.791423813523728</v>
      </c>
      <c r="K285" s="212">
        <f t="shared" si="28"/>
        <v>3479.1423813523729</v>
      </c>
      <c r="L285" s="212">
        <f t="shared" si="29"/>
        <v>883</v>
      </c>
    </row>
    <row r="286" spans="1:12" ht="12" customHeight="1" x14ac:dyDescent="0.2">
      <c r="A286" s="114"/>
      <c r="B286" s="207">
        <f t="shared" si="24"/>
        <v>280</v>
      </c>
      <c r="C286" s="208" t="s">
        <v>7355</v>
      </c>
      <c r="D286" s="209" t="str">
        <f>+VLOOKUP(C286,[9]Resumen!$C$1:$J$65536,6,0)</f>
        <v>PA15/1300</v>
      </c>
      <c r="E286" s="207">
        <f>+VLOOKUP(C286,[9]Resumen!$C$1:$J$65536,5,0)</f>
        <v>1</v>
      </c>
      <c r="F286" s="210">
        <f>IF(MID(D286,1,2)="PC",VLOOKUP(D286,'[10]Costo Postes Concreto'!$B$1:$D$65536,2,0),VLOOKUP(C286,[9]Resumen!$C$1:$J$65536,7,0))</f>
        <v>1163</v>
      </c>
      <c r="G286" s="211">
        <f>IF(MID(D286,1,2)="PC",VLOOKUP(D286,'[10]Costo Postes Concreto'!$B$1:$D$65536,3,0),E286*F286*$D$3)</f>
        <v>4582.3811885762289</v>
      </c>
      <c r="H286" s="211">
        <f t="shared" si="25"/>
        <v>45.823811885762289</v>
      </c>
      <c r="I286" s="212">
        <f t="shared" si="26"/>
        <v>4628.2050004619914</v>
      </c>
      <c r="J286" s="212">
        <f t="shared" si="27"/>
        <v>45.823811885762289</v>
      </c>
      <c r="K286" s="212">
        <f t="shared" si="28"/>
        <v>4582.3811885762289</v>
      </c>
      <c r="L286" s="212">
        <f t="shared" si="29"/>
        <v>1163</v>
      </c>
    </row>
    <row r="287" spans="1:12" ht="12" customHeight="1" x14ac:dyDescent="0.2">
      <c r="A287" s="114"/>
      <c r="B287" s="207">
        <f t="shared" si="24"/>
        <v>281</v>
      </c>
      <c r="C287" s="208" t="s">
        <v>7356</v>
      </c>
      <c r="D287" s="209" t="str">
        <f>+VLOOKUP(C287,[9]Resumen!$C$1:$J$65536,6,0)</f>
        <v>PC15/300</v>
      </c>
      <c r="E287" s="207">
        <f>+VLOOKUP(C287,[9]Resumen!$C$1:$J$65536,5,0)</f>
        <v>1</v>
      </c>
      <c r="F287" s="210">
        <f>IF(MID(D287,1,2)="PC",VLOOKUP(D287,'[10]Costo Postes Concreto'!$B$1:$D$65536,2,0),VLOOKUP(C287,[9]Resumen!$C$1:$J$65536,7,0))</f>
        <v>2695</v>
      </c>
      <c r="G287" s="211">
        <f>IF(MID(D287,1,2)="PC",VLOOKUP(D287,'[10]Costo Postes Concreto'!$B$1:$D$65536,3,0),E287*F287*$D$3)</f>
        <v>512.69581069404967</v>
      </c>
      <c r="H287" s="211">
        <f t="shared" si="25"/>
        <v>5.1269581069404966</v>
      </c>
      <c r="I287" s="212">
        <f t="shared" si="26"/>
        <v>517.82276880099016</v>
      </c>
      <c r="J287" s="212">
        <f t="shared" si="27"/>
        <v>517.82276880099016</v>
      </c>
      <c r="K287" s="212">
        <f t="shared" si="28"/>
        <v>0</v>
      </c>
      <c r="L287" s="212">
        <f t="shared" si="29"/>
        <v>2695</v>
      </c>
    </row>
    <row r="288" spans="1:12" ht="12" customHeight="1" x14ac:dyDescent="0.2">
      <c r="A288" s="114"/>
      <c r="B288" s="207">
        <f t="shared" si="24"/>
        <v>282</v>
      </c>
      <c r="C288" s="208" t="s">
        <v>7357</v>
      </c>
      <c r="D288" s="209" t="str">
        <f>+VLOOKUP(C288,[9]Resumen!$C$1:$J$65536,6,0)</f>
        <v>PA15/800</v>
      </c>
      <c r="E288" s="207">
        <f>+VLOOKUP(C288,[9]Resumen!$C$1:$J$65536,5,0)</f>
        <v>1</v>
      </c>
      <c r="F288" s="210">
        <f>IF(MID(D288,1,2)="PC",VLOOKUP(D288,'[10]Costo Postes Concreto'!$B$1:$D$65536,2,0),VLOOKUP(C288,[9]Resumen!$C$1:$J$65536,7,0))</f>
        <v>848</v>
      </c>
      <c r="G288" s="211">
        <f>IF(MID(D288,1,2)="PC",VLOOKUP(D288,'[10]Costo Postes Concreto'!$B$1:$D$65536,3,0),E288*F288*$D$3)</f>
        <v>3341.2375304493912</v>
      </c>
      <c r="H288" s="211">
        <f t="shared" si="25"/>
        <v>33.412375304493914</v>
      </c>
      <c r="I288" s="212">
        <f t="shared" si="26"/>
        <v>3374.6499057538849</v>
      </c>
      <c r="J288" s="212">
        <f t="shared" si="27"/>
        <v>33.412375304493914</v>
      </c>
      <c r="K288" s="212">
        <f t="shared" si="28"/>
        <v>3341.2375304493912</v>
      </c>
      <c r="L288" s="212">
        <f t="shared" si="29"/>
        <v>848</v>
      </c>
    </row>
    <row r="289" spans="1:12" ht="12" customHeight="1" x14ac:dyDescent="0.2">
      <c r="A289" s="114"/>
      <c r="B289" s="207">
        <f t="shared" si="24"/>
        <v>283</v>
      </c>
      <c r="C289" s="208" t="s">
        <v>7358</v>
      </c>
      <c r="D289" s="209" t="str">
        <f>+VLOOKUP(C289,[9]Resumen!$C$1:$J$65536,6,0)</f>
        <v>PA15/1150</v>
      </c>
      <c r="E289" s="207">
        <f>+VLOOKUP(C289,[9]Resumen!$C$1:$J$65536,5,0)</f>
        <v>1</v>
      </c>
      <c r="F289" s="210">
        <f>IF(MID(D289,1,2)="PC",VLOOKUP(D289,'[10]Costo Postes Concreto'!$B$1:$D$65536,2,0),VLOOKUP(C289,[9]Resumen!$C$1:$J$65536,7,0))</f>
        <v>1074</v>
      </c>
      <c r="G289" s="211">
        <f>IF(MID(D289,1,2)="PC",VLOOKUP(D289,'[10]Costo Postes Concreto'!$B$1:$D$65536,3,0),E289*F289*$D$3)</f>
        <v>4231.7088534229315</v>
      </c>
      <c r="H289" s="211">
        <f t="shared" si="25"/>
        <v>42.317088534229313</v>
      </c>
      <c r="I289" s="212">
        <f t="shared" si="26"/>
        <v>4274.0259419571612</v>
      </c>
      <c r="J289" s="212">
        <f t="shared" si="27"/>
        <v>42.317088534229313</v>
      </c>
      <c r="K289" s="212">
        <f t="shared" si="28"/>
        <v>4231.7088534229315</v>
      </c>
      <c r="L289" s="212">
        <f t="shared" si="29"/>
        <v>1074</v>
      </c>
    </row>
    <row r="290" spans="1:12" ht="12" customHeight="1" x14ac:dyDescent="0.2">
      <c r="A290" s="114"/>
      <c r="B290" s="207">
        <f t="shared" si="24"/>
        <v>284</v>
      </c>
      <c r="C290" s="208" t="s">
        <v>7359</v>
      </c>
      <c r="D290" s="209" t="str">
        <f>+VLOOKUP(C290,[9]Resumen!$C$1:$J$65536,6,0)</f>
        <v>PA15/1750</v>
      </c>
      <c r="E290" s="207">
        <f>+VLOOKUP(C290,[9]Resumen!$C$1:$J$65536,5,0)</f>
        <v>1</v>
      </c>
      <c r="F290" s="210">
        <f>IF(MID(D290,1,2)="PC",VLOOKUP(D290,'[10]Costo Postes Concreto'!$B$1:$D$65536,2,0),VLOOKUP(C290,[9]Resumen!$C$1:$J$65536,7,0))</f>
        <v>1411</v>
      </c>
      <c r="G290" s="211">
        <f>IF(MID(D290,1,2)="PC",VLOOKUP(D290,'[10]Costo Postes Concreto'!$B$1:$D$65536,3,0),E290*F290*$D$3)</f>
        <v>5559.5355606887861</v>
      </c>
      <c r="H290" s="211">
        <f t="shared" si="25"/>
        <v>55.595355606887864</v>
      </c>
      <c r="I290" s="212">
        <f t="shared" si="26"/>
        <v>5615.1309162956741</v>
      </c>
      <c r="J290" s="212">
        <f t="shared" si="27"/>
        <v>55.595355606887864</v>
      </c>
      <c r="K290" s="212">
        <f t="shared" si="28"/>
        <v>5559.5355606887861</v>
      </c>
      <c r="L290" s="212">
        <f t="shared" si="29"/>
        <v>1411</v>
      </c>
    </row>
    <row r="291" spans="1:12" ht="12" customHeight="1" x14ac:dyDescent="0.2">
      <c r="A291" s="114"/>
      <c r="B291" s="207">
        <f t="shared" si="24"/>
        <v>285</v>
      </c>
      <c r="C291" s="208" t="s">
        <v>7360</v>
      </c>
      <c r="D291" s="209" t="str">
        <f>+VLOOKUP(C291,[9]Resumen!$C$1:$J$65536,6,0)</f>
        <v>PC15/300</v>
      </c>
      <c r="E291" s="207">
        <f>+VLOOKUP(C291,[9]Resumen!$C$1:$J$65536,5,0)</f>
        <v>1</v>
      </c>
      <c r="F291" s="210">
        <f>IF(MID(D291,1,2)="PC",VLOOKUP(D291,'[10]Costo Postes Concreto'!$B$1:$D$65536,2,0),VLOOKUP(C291,[9]Resumen!$C$1:$J$65536,7,0))</f>
        <v>2695</v>
      </c>
      <c r="G291" s="211">
        <f>IF(MID(D291,1,2)="PC",VLOOKUP(D291,'[10]Costo Postes Concreto'!$B$1:$D$65536,3,0),E291*F291*$D$3)</f>
        <v>512.69581069404967</v>
      </c>
      <c r="H291" s="211">
        <f t="shared" si="25"/>
        <v>5.1269581069404966</v>
      </c>
      <c r="I291" s="212">
        <f t="shared" si="26"/>
        <v>517.82276880099016</v>
      </c>
      <c r="J291" s="212">
        <f t="shared" si="27"/>
        <v>517.82276880099016</v>
      </c>
      <c r="K291" s="212">
        <f t="shared" si="28"/>
        <v>0</v>
      </c>
      <c r="L291" s="212">
        <f t="shared" si="29"/>
        <v>2695</v>
      </c>
    </row>
    <row r="292" spans="1:12" ht="12" customHeight="1" x14ac:dyDescent="0.2">
      <c r="A292" s="114"/>
      <c r="B292" s="207">
        <f t="shared" si="24"/>
        <v>286</v>
      </c>
      <c r="C292" s="208" t="s">
        <v>7361</v>
      </c>
      <c r="D292" s="209" t="str">
        <f>+VLOOKUP(C292,[9]Resumen!$C$1:$J$65536,6,0)</f>
        <v>PA15/950</v>
      </c>
      <c r="E292" s="207">
        <f>+VLOOKUP(C292,[9]Resumen!$C$1:$J$65536,5,0)</f>
        <v>1</v>
      </c>
      <c r="F292" s="210">
        <f>IF(MID(D292,1,2)="PC",VLOOKUP(D292,'[10]Costo Postes Concreto'!$B$1:$D$65536,2,0),VLOOKUP(C292,[9]Resumen!$C$1:$J$65536,7,0))</f>
        <v>949</v>
      </c>
      <c r="G292" s="211">
        <f>IF(MID(D292,1,2)="PC",VLOOKUP(D292,'[10]Costo Postes Concreto'!$B$1:$D$65536,3,0),E292*F292*$D$3)</f>
        <v>3739.1915287694246</v>
      </c>
      <c r="H292" s="211">
        <f t="shared" si="25"/>
        <v>37.391915287694246</v>
      </c>
      <c r="I292" s="212">
        <f t="shared" si="26"/>
        <v>3776.5834440571189</v>
      </c>
      <c r="J292" s="212">
        <f t="shared" si="27"/>
        <v>37.391915287694246</v>
      </c>
      <c r="K292" s="212">
        <f t="shared" si="28"/>
        <v>3739.1915287694246</v>
      </c>
      <c r="L292" s="212">
        <f t="shared" si="29"/>
        <v>949</v>
      </c>
    </row>
    <row r="293" spans="1:12" ht="12" customHeight="1" x14ac:dyDescent="0.2">
      <c r="A293" s="114"/>
      <c r="B293" s="207">
        <f t="shared" si="24"/>
        <v>287</v>
      </c>
      <c r="C293" s="208" t="s">
        <v>7362</v>
      </c>
      <c r="D293" s="209" t="str">
        <f>+VLOOKUP(C293,[9]Resumen!$C$1:$J$65536,6,0)</f>
        <v>PA15/1400</v>
      </c>
      <c r="E293" s="207">
        <f>+VLOOKUP(C293,[9]Resumen!$C$1:$J$65536,5,0)</f>
        <v>1</v>
      </c>
      <c r="F293" s="210">
        <f>IF(MID(D293,1,2)="PC",VLOOKUP(D293,'[10]Costo Postes Concreto'!$B$1:$D$65536,2,0),VLOOKUP(C293,[9]Resumen!$C$1:$J$65536,7,0))</f>
        <v>1221</v>
      </c>
      <c r="G293" s="211">
        <f>IF(MID(D293,1,2)="PC",VLOOKUP(D293,'[10]Costo Postes Concreto'!$B$1:$D$65536,3,0),E293*F293*$D$3)</f>
        <v>4810.9092272154558</v>
      </c>
      <c r="H293" s="211">
        <f t="shared" si="25"/>
        <v>48.109092272154555</v>
      </c>
      <c r="I293" s="212">
        <f t="shared" si="26"/>
        <v>4859.0183194876099</v>
      </c>
      <c r="J293" s="212">
        <f t="shared" si="27"/>
        <v>48.109092272154555</v>
      </c>
      <c r="K293" s="212">
        <f t="shared" si="28"/>
        <v>4810.9092272154558</v>
      </c>
      <c r="L293" s="212">
        <f t="shared" si="29"/>
        <v>1221</v>
      </c>
    </row>
    <row r="294" spans="1:12" ht="12" customHeight="1" x14ac:dyDescent="0.2">
      <c r="A294" s="114"/>
      <c r="B294" s="207">
        <f t="shared" si="24"/>
        <v>288</v>
      </c>
      <c r="C294" s="208" t="s">
        <v>7363</v>
      </c>
      <c r="D294" s="209" t="str">
        <f>+VLOOKUP(C294,[9]Resumen!$C$1:$J$65536,6,0)</f>
        <v>PA15/2150</v>
      </c>
      <c r="E294" s="207">
        <f>+VLOOKUP(C294,[9]Resumen!$C$1:$J$65536,5,0)</f>
        <v>1</v>
      </c>
      <c r="F294" s="210">
        <f>IF(MID(D294,1,2)="PC",VLOOKUP(D294,'[10]Costo Postes Concreto'!$B$1:$D$65536,2,0),VLOOKUP(C294,[9]Resumen!$C$1:$J$65536,7,0))</f>
        <v>1613</v>
      </c>
      <c r="G294" s="211">
        <f>IF(MID(D294,1,2)="PC",VLOOKUP(D294,'[10]Costo Postes Concreto'!$B$1:$D$65536,3,0),E294*F294*$D$3)</f>
        <v>6355.4435573288538</v>
      </c>
      <c r="H294" s="211">
        <f t="shared" si="25"/>
        <v>63.554435573288536</v>
      </c>
      <c r="I294" s="212">
        <f t="shared" si="26"/>
        <v>6418.997992902142</v>
      </c>
      <c r="J294" s="212">
        <f t="shared" si="27"/>
        <v>63.554435573288536</v>
      </c>
      <c r="K294" s="212">
        <f t="shared" si="28"/>
        <v>6355.4435573288538</v>
      </c>
      <c r="L294" s="212">
        <f t="shared" si="29"/>
        <v>1613</v>
      </c>
    </row>
    <row r="295" spans="1:12" ht="12" customHeight="1" x14ac:dyDescent="0.2">
      <c r="A295" s="114"/>
      <c r="B295" s="207">
        <f t="shared" si="24"/>
        <v>289</v>
      </c>
      <c r="C295" s="208" t="s">
        <v>7364</v>
      </c>
      <c r="D295" s="209" t="str">
        <f>+VLOOKUP(C295,[9]Resumen!$C$1:$J$65536,6,0)</f>
        <v>PC15/400</v>
      </c>
      <c r="E295" s="207">
        <f>+VLOOKUP(C295,[9]Resumen!$C$1:$J$65536,5,0)</f>
        <v>1</v>
      </c>
      <c r="F295" s="210">
        <f>IF(MID(D295,1,2)="PC",VLOOKUP(D295,'[10]Costo Postes Concreto'!$B$1:$D$65536,2,0),VLOOKUP(C295,[9]Resumen!$C$1:$J$65536,7,0))</f>
        <v>2772</v>
      </c>
      <c r="G295" s="211">
        <f>IF(MID(D295,1,2)="PC",VLOOKUP(D295,'[10]Costo Postes Concreto'!$B$1:$D$65536,3,0),E295*F295*$D$3)</f>
        <v>590.37403126360323</v>
      </c>
      <c r="H295" s="211">
        <f t="shared" si="25"/>
        <v>5.9037403126360326</v>
      </c>
      <c r="I295" s="212">
        <f t="shared" si="26"/>
        <v>596.27777157623927</v>
      </c>
      <c r="J295" s="212">
        <f t="shared" si="27"/>
        <v>596.27777157623927</v>
      </c>
      <c r="K295" s="212">
        <f t="shared" si="28"/>
        <v>0</v>
      </c>
      <c r="L295" s="212">
        <f t="shared" si="29"/>
        <v>2772</v>
      </c>
    </row>
    <row r="296" spans="1:12" ht="12" customHeight="1" x14ac:dyDescent="0.2">
      <c r="A296" s="114"/>
      <c r="B296" s="207">
        <f t="shared" si="24"/>
        <v>290</v>
      </c>
      <c r="C296" s="208" t="s">
        <v>7365</v>
      </c>
      <c r="D296" s="209" t="str">
        <f>+VLOOKUP(C296,[9]Resumen!$C$1:$J$65536,6,0)</f>
        <v>PA15/1500</v>
      </c>
      <c r="E296" s="207">
        <f>+VLOOKUP(C296,[9]Resumen!$C$1:$J$65536,5,0)</f>
        <v>1</v>
      </c>
      <c r="F296" s="210">
        <f>IF(MID(D296,1,2)="PC",VLOOKUP(D296,'[10]Costo Postes Concreto'!$B$1:$D$65536,2,0),VLOOKUP(C296,[9]Resumen!$C$1:$J$65536,7,0))</f>
        <v>1277</v>
      </c>
      <c r="G296" s="211">
        <f>IF(MID(D296,1,2)="PC",VLOOKUP(D296,'[10]Costo Postes Concreto'!$B$1:$D$65536,3,0),E296*F296*$D$3)</f>
        <v>5031.556988660227</v>
      </c>
      <c r="H296" s="211">
        <f t="shared" si="25"/>
        <v>50.315569886602269</v>
      </c>
      <c r="I296" s="212">
        <f t="shared" si="26"/>
        <v>5081.8725585468292</v>
      </c>
      <c r="J296" s="212">
        <f t="shared" si="27"/>
        <v>50.315569886602269</v>
      </c>
      <c r="K296" s="212">
        <f t="shared" si="28"/>
        <v>5031.556988660227</v>
      </c>
      <c r="L296" s="212">
        <f t="shared" si="29"/>
        <v>1277</v>
      </c>
    </row>
    <row r="297" spans="1:12" ht="12" customHeight="1" x14ac:dyDescent="0.2">
      <c r="A297" s="114"/>
      <c r="B297" s="207">
        <f t="shared" si="24"/>
        <v>291</v>
      </c>
      <c r="C297" s="208" t="s">
        <v>7366</v>
      </c>
      <c r="D297" s="209" t="str">
        <f>+VLOOKUP(C297,[9]Resumen!$C$1:$J$65536,6,0)</f>
        <v>PA15/2150</v>
      </c>
      <c r="E297" s="207">
        <f>+VLOOKUP(C297,[9]Resumen!$C$1:$J$65536,5,0)</f>
        <v>1</v>
      </c>
      <c r="F297" s="210">
        <f>IF(MID(D297,1,2)="PC",VLOOKUP(D297,'[10]Costo Postes Concreto'!$B$1:$D$65536,2,0),VLOOKUP(C297,[9]Resumen!$C$1:$J$65536,7,0))</f>
        <v>1613</v>
      </c>
      <c r="G297" s="211">
        <f>IF(MID(D297,1,2)="PC",VLOOKUP(D297,'[10]Costo Postes Concreto'!$B$1:$D$65536,3,0),E297*F297*$D$3)</f>
        <v>6355.4435573288538</v>
      </c>
      <c r="H297" s="211">
        <f t="shared" si="25"/>
        <v>63.554435573288536</v>
      </c>
      <c r="I297" s="212">
        <f t="shared" si="26"/>
        <v>6418.997992902142</v>
      </c>
      <c r="J297" s="212">
        <f t="shared" si="27"/>
        <v>63.554435573288536</v>
      </c>
      <c r="K297" s="212">
        <f t="shared" si="28"/>
        <v>6355.4435573288538</v>
      </c>
      <c r="L297" s="212">
        <f t="shared" si="29"/>
        <v>1613</v>
      </c>
    </row>
    <row r="298" spans="1:12" ht="12" customHeight="1" x14ac:dyDescent="0.2">
      <c r="A298" s="114"/>
      <c r="B298" s="207">
        <f t="shared" si="24"/>
        <v>292</v>
      </c>
      <c r="C298" s="208" t="s">
        <v>7367</v>
      </c>
      <c r="D298" s="209" t="str">
        <f>+VLOOKUP(C298,[9]Resumen!$C$1:$J$65536,6,0)</f>
        <v>PA15/3450</v>
      </c>
      <c r="E298" s="207">
        <f>+VLOOKUP(C298,[9]Resumen!$C$1:$J$65536,5,0)</f>
        <v>1</v>
      </c>
      <c r="F298" s="210">
        <f>IF(MID(D298,1,2)="PC",VLOOKUP(D298,'[10]Costo Postes Concreto'!$B$1:$D$65536,2,0),VLOOKUP(C298,[9]Resumen!$C$1:$J$65536,7,0))</f>
        <v>2194</v>
      </c>
      <c r="G298" s="211">
        <f>IF(MID(D298,1,2)="PC",VLOOKUP(D298,'[10]Costo Postes Concreto'!$B$1:$D$65536,3,0),E298*F298*$D$3)</f>
        <v>8644.6640823183534</v>
      </c>
      <c r="H298" s="211">
        <f t="shared" si="25"/>
        <v>86.446640823183529</v>
      </c>
      <c r="I298" s="212">
        <f t="shared" si="26"/>
        <v>8731.1107231415372</v>
      </c>
      <c r="J298" s="212">
        <f t="shared" si="27"/>
        <v>86.446640823183529</v>
      </c>
      <c r="K298" s="212">
        <f t="shared" si="28"/>
        <v>8644.6640823183534</v>
      </c>
      <c r="L298" s="212">
        <f t="shared" si="29"/>
        <v>2194</v>
      </c>
    </row>
    <row r="299" spans="1:12" ht="12" customHeight="1" x14ac:dyDescent="0.2">
      <c r="A299" s="114"/>
      <c r="B299" s="207">
        <f t="shared" si="24"/>
        <v>293</v>
      </c>
      <c r="C299" s="208" t="s">
        <v>7368</v>
      </c>
      <c r="D299" s="209" t="str">
        <f>+VLOOKUP(C299,[9]Resumen!$C$1:$J$65536,6,0)</f>
        <v>PC15/500</v>
      </c>
      <c r="E299" s="207">
        <f>+VLOOKUP(C299,[9]Resumen!$C$1:$J$65536,5,0)</f>
        <v>1</v>
      </c>
      <c r="F299" s="210">
        <f>IF(MID(D299,1,2)="PC",VLOOKUP(D299,'[10]Costo Postes Concreto'!$B$1:$D$65536,2,0),VLOOKUP(C299,[9]Resumen!$C$1:$J$65536,7,0))</f>
        <v>2849</v>
      </c>
      <c r="G299" s="211">
        <f>IF(MID(D299,1,2)="PC",VLOOKUP(D299,'[10]Costo Postes Concreto'!$B$1:$D$65536,3,0),E299*F299*$D$3)</f>
        <v>668.05225183315679</v>
      </c>
      <c r="H299" s="211">
        <f t="shared" si="25"/>
        <v>6.6805225183315677</v>
      </c>
      <c r="I299" s="212">
        <f t="shared" si="26"/>
        <v>674.73277435148839</v>
      </c>
      <c r="J299" s="212">
        <f t="shared" si="27"/>
        <v>674.73277435148839</v>
      </c>
      <c r="K299" s="212">
        <f t="shared" si="28"/>
        <v>0</v>
      </c>
      <c r="L299" s="212">
        <f t="shared" si="29"/>
        <v>2849</v>
      </c>
    </row>
    <row r="300" spans="1:12" ht="12" customHeight="1" x14ac:dyDescent="0.2">
      <c r="A300" s="114"/>
      <c r="B300" s="207">
        <f t="shared" si="24"/>
        <v>294</v>
      </c>
      <c r="C300" s="208" t="s">
        <v>7369</v>
      </c>
      <c r="D300" s="209" t="str">
        <f>+VLOOKUP(C300,[9]Resumen!$C$1:$J$65536,6,0)</f>
        <v>PA15/1800</v>
      </c>
      <c r="E300" s="207">
        <f>+VLOOKUP(C300,[9]Resumen!$C$1:$J$65536,5,0)</f>
        <v>1</v>
      </c>
      <c r="F300" s="210">
        <f>IF(MID(D300,1,2)="PC",VLOOKUP(D300,'[10]Costo Postes Concreto'!$B$1:$D$65536,2,0),VLOOKUP(C300,[9]Resumen!$C$1:$J$65536,7,0))</f>
        <v>1437</v>
      </c>
      <c r="G300" s="211">
        <f>IF(MID(D300,1,2)="PC",VLOOKUP(D300,'[10]Costo Postes Concreto'!$B$1:$D$65536,3,0),E300*F300*$D$3)</f>
        <v>5661.9791642167156</v>
      </c>
      <c r="H300" s="211">
        <f t="shared" si="25"/>
        <v>56.619791642167158</v>
      </c>
      <c r="I300" s="212">
        <f t="shared" si="26"/>
        <v>5718.5989558588826</v>
      </c>
      <c r="J300" s="212">
        <f t="shared" si="27"/>
        <v>56.619791642167158</v>
      </c>
      <c r="K300" s="212">
        <f t="shared" si="28"/>
        <v>5661.9791642167156</v>
      </c>
      <c r="L300" s="212">
        <f t="shared" si="29"/>
        <v>1437</v>
      </c>
    </row>
    <row r="301" spans="1:12" ht="12" customHeight="1" x14ac:dyDescent="0.2">
      <c r="A301" s="114"/>
      <c r="B301" s="207">
        <f t="shared" si="24"/>
        <v>295</v>
      </c>
      <c r="C301" s="208" t="s">
        <v>7370</v>
      </c>
      <c r="D301" s="209" t="str">
        <f>+VLOOKUP(C301,[9]Resumen!$C$1:$J$65536,6,0)</f>
        <v>PA15/2650</v>
      </c>
      <c r="E301" s="207">
        <f>+VLOOKUP(C301,[9]Resumen!$C$1:$J$65536,5,0)</f>
        <v>1</v>
      </c>
      <c r="F301" s="210">
        <f>IF(MID(D301,1,2)="PC",VLOOKUP(D301,'[10]Costo Postes Concreto'!$B$1:$D$65536,2,0),VLOOKUP(C301,[9]Resumen!$C$1:$J$65536,7,0))</f>
        <v>1848</v>
      </c>
      <c r="G301" s="211">
        <f>IF(MID(D301,1,2)="PC",VLOOKUP(D301,'[10]Costo Postes Concreto'!$B$1:$D$65536,3,0),E301*F301*$D$3)</f>
        <v>7281.3761276774467</v>
      </c>
      <c r="H301" s="211">
        <f t="shared" si="25"/>
        <v>72.813761276774471</v>
      </c>
      <c r="I301" s="212">
        <f t="shared" si="26"/>
        <v>7354.1898889542208</v>
      </c>
      <c r="J301" s="212">
        <f t="shared" si="27"/>
        <v>72.813761276774471</v>
      </c>
      <c r="K301" s="212">
        <f t="shared" si="28"/>
        <v>7281.3761276774467</v>
      </c>
      <c r="L301" s="212">
        <f t="shared" si="29"/>
        <v>1848</v>
      </c>
    </row>
    <row r="302" spans="1:12" ht="12" customHeight="1" x14ac:dyDescent="0.2">
      <c r="A302" s="114"/>
      <c r="B302" s="207">
        <f t="shared" si="24"/>
        <v>296</v>
      </c>
      <c r="C302" s="208" t="s">
        <v>7371</v>
      </c>
      <c r="D302" s="209" t="str">
        <f>+VLOOKUP(C302,[9]Resumen!$C$1:$J$65536,6,0)</f>
        <v>PA15/4200</v>
      </c>
      <c r="E302" s="207">
        <f>+VLOOKUP(C302,[9]Resumen!$C$1:$J$65536,5,0)</f>
        <v>1</v>
      </c>
      <c r="F302" s="210">
        <f>IF(MID(D302,1,2)="PC",VLOOKUP(D302,'[10]Costo Postes Concreto'!$B$1:$D$65536,2,0),VLOOKUP(C302,[9]Resumen!$C$1:$J$65536,7,0))</f>
        <v>2493</v>
      </c>
      <c r="G302" s="211">
        <f>IF(MID(D302,1,2)="PC",VLOOKUP(D302,'[10]Costo Postes Concreto'!$B$1:$D$65536,3,0),E302*F302*$D$3)</f>
        <v>9822.7655228895419</v>
      </c>
      <c r="H302" s="211">
        <f t="shared" si="25"/>
        <v>98.227655228895415</v>
      </c>
      <c r="I302" s="212">
        <f t="shared" si="26"/>
        <v>9920.9931781184368</v>
      </c>
      <c r="J302" s="212">
        <f t="shared" si="27"/>
        <v>98.227655228895415</v>
      </c>
      <c r="K302" s="212">
        <f t="shared" si="28"/>
        <v>9822.7655228895419</v>
      </c>
      <c r="L302" s="212">
        <f t="shared" si="29"/>
        <v>2493</v>
      </c>
    </row>
    <row r="303" spans="1:12" ht="12" customHeight="1" x14ac:dyDescent="0.2">
      <c r="A303" s="114"/>
      <c r="B303" s="207">
        <f t="shared" si="24"/>
        <v>297</v>
      </c>
      <c r="C303" s="208" t="s">
        <v>7372</v>
      </c>
      <c r="D303" s="209" t="str">
        <f>+VLOOKUP(C303,[9]Resumen!$C$1:$J$65536,6,0)</f>
        <v>PC15/400</v>
      </c>
      <c r="E303" s="207">
        <f>+VLOOKUP(C303,[9]Resumen!$C$1:$J$65536,5,0)</f>
        <v>1</v>
      </c>
      <c r="F303" s="210">
        <f>IF(MID(D303,1,2)="PC",VLOOKUP(D303,'[10]Costo Postes Concreto'!$B$1:$D$65536,2,0),VLOOKUP(C303,[9]Resumen!$C$1:$J$65536,7,0))</f>
        <v>2772</v>
      </c>
      <c r="G303" s="211">
        <f>IF(MID(D303,1,2)="PC",VLOOKUP(D303,'[10]Costo Postes Concreto'!$B$1:$D$65536,3,0),E303*F303*$D$3)</f>
        <v>590.37403126360323</v>
      </c>
      <c r="H303" s="211">
        <f t="shared" si="25"/>
        <v>5.9037403126360326</v>
      </c>
      <c r="I303" s="212">
        <f t="shared" si="26"/>
        <v>596.27777157623927</v>
      </c>
      <c r="J303" s="212">
        <f t="shared" si="27"/>
        <v>596.27777157623927</v>
      </c>
      <c r="K303" s="212">
        <f t="shared" si="28"/>
        <v>0</v>
      </c>
      <c r="L303" s="212">
        <f t="shared" si="29"/>
        <v>2772</v>
      </c>
    </row>
    <row r="304" spans="1:12" ht="12" customHeight="1" x14ac:dyDescent="0.2">
      <c r="A304" s="114"/>
      <c r="B304" s="207">
        <f t="shared" si="24"/>
        <v>298</v>
      </c>
      <c r="C304" s="208" t="s">
        <v>7373</v>
      </c>
      <c r="D304" s="209" t="str">
        <f>+VLOOKUP(C304,[9]Resumen!$C$1:$J$65536,6,0)</f>
        <v>PA15/600</v>
      </c>
      <c r="E304" s="207">
        <f>+VLOOKUP(C304,[9]Resumen!$C$1:$J$65536,5,0)</f>
        <v>2</v>
      </c>
      <c r="F304" s="210">
        <f>IF(MID(D304,1,2)="PC",VLOOKUP(D304,'[10]Costo Postes Concreto'!$B$1:$D$65536,2,0),VLOOKUP(C304,[9]Resumen!$C$1:$J$65536,7,0))</f>
        <v>704</v>
      </c>
      <c r="G304" s="211">
        <f>IF(MID(D304,1,2)="PC",VLOOKUP(D304,'[10]Costo Postes Concreto'!$B$1:$D$65536,3,0),E304*F304*$D$3)</f>
        <v>5547.7151448971026</v>
      </c>
      <c r="H304" s="211">
        <f t="shared" si="25"/>
        <v>55.477151448971028</v>
      </c>
      <c r="I304" s="212">
        <f t="shared" si="26"/>
        <v>5603.1922963460738</v>
      </c>
      <c r="J304" s="212">
        <f t="shared" si="27"/>
        <v>55.477151448971028</v>
      </c>
      <c r="K304" s="212">
        <f t="shared" si="28"/>
        <v>5547.7151448971026</v>
      </c>
      <c r="L304" s="212">
        <f t="shared" si="29"/>
        <v>1408</v>
      </c>
    </row>
    <row r="305" spans="1:12" ht="12" customHeight="1" x14ac:dyDescent="0.2">
      <c r="A305" s="114"/>
      <c r="B305" s="207">
        <f t="shared" si="24"/>
        <v>299</v>
      </c>
      <c r="C305" s="208" t="s">
        <v>7374</v>
      </c>
      <c r="D305" s="209" t="str">
        <f>+VLOOKUP(C305,[9]Resumen!$C$1:$J$65536,6,0)</f>
        <v>PA15/850</v>
      </c>
      <c r="E305" s="207">
        <f>+VLOOKUP(C305,[9]Resumen!$C$1:$J$65536,5,0)</f>
        <v>2</v>
      </c>
      <c r="F305" s="210">
        <f>IF(MID(D305,1,2)="PC",VLOOKUP(D305,'[10]Costo Postes Concreto'!$B$1:$D$65536,2,0),VLOOKUP(C305,[9]Resumen!$C$1:$J$65536,7,0))</f>
        <v>883</v>
      </c>
      <c r="G305" s="211">
        <f>IF(MID(D305,1,2)="PC",VLOOKUP(D305,'[10]Costo Postes Concreto'!$B$1:$D$65536,3,0),E305*F305*$D$3)</f>
        <v>6958.2847627047458</v>
      </c>
      <c r="H305" s="211">
        <f t="shared" si="25"/>
        <v>69.582847627047457</v>
      </c>
      <c r="I305" s="212">
        <f t="shared" si="26"/>
        <v>7027.867610331793</v>
      </c>
      <c r="J305" s="212">
        <f t="shared" si="27"/>
        <v>69.582847627047457</v>
      </c>
      <c r="K305" s="212">
        <f t="shared" si="28"/>
        <v>6958.2847627047458</v>
      </c>
      <c r="L305" s="212">
        <f t="shared" si="29"/>
        <v>1766</v>
      </c>
    </row>
    <row r="306" spans="1:12" ht="12" customHeight="1" x14ac:dyDescent="0.2">
      <c r="A306" s="114"/>
      <c r="B306" s="207">
        <f t="shared" si="24"/>
        <v>300</v>
      </c>
      <c r="C306" s="208" t="s">
        <v>7375</v>
      </c>
      <c r="D306" s="209" t="str">
        <f>+VLOOKUP(C306,[9]Resumen!$C$1:$J$65536,6,0)</f>
        <v>PA15/1300</v>
      </c>
      <c r="E306" s="207">
        <f>+VLOOKUP(C306,[9]Resumen!$C$1:$J$65536,5,0)</f>
        <v>2</v>
      </c>
      <c r="F306" s="210">
        <f>IF(MID(D306,1,2)="PC",VLOOKUP(D306,'[10]Costo Postes Concreto'!$B$1:$D$65536,2,0),VLOOKUP(C306,[9]Resumen!$C$1:$J$65536,7,0))</f>
        <v>1163</v>
      </c>
      <c r="G306" s="211">
        <f>IF(MID(D306,1,2)="PC",VLOOKUP(D306,'[10]Costo Postes Concreto'!$B$1:$D$65536,3,0),E306*F306*$D$3)</f>
        <v>9164.7623771524577</v>
      </c>
      <c r="H306" s="211">
        <f t="shared" si="25"/>
        <v>91.647623771524579</v>
      </c>
      <c r="I306" s="212">
        <f t="shared" si="26"/>
        <v>9256.4100009239828</v>
      </c>
      <c r="J306" s="212">
        <f t="shared" si="27"/>
        <v>91.647623771524579</v>
      </c>
      <c r="K306" s="212">
        <f t="shared" si="28"/>
        <v>9164.7623771524577</v>
      </c>
      <c r="L306" s="212">
        <f t="shared" si="29"/>
        <v>2326</v>
      </c>
    </row>
    <row r="307" spans="1:12" ht="12" customHeight="1" x14ac:dyDescent="0.2">
      <c r="A307" s="114"/>
      <c r="B307" s="207">
        <f t="shared" si="24"/>
        <v>301</v>
      </c>
      <c r="C307" s="208" t="s">
        <v>7376</v>
      </c>
      <c r="D307" s="209" t="str">
        <f>+VLOOKUP(C307,[9]Resumen!$C$1:$J$65536,6,0)</f>
        <v>PC15/400</v>
      </c>
      <c r="E307" s="207">
        <f>+VLOOKUP(C307,[9]Resumen!$C$1:$J$65536,5,0)</f>
        <v>1</v>
      </c>
      <c r="F307" s="210">
        <f>IF(MID(D307,1,2)="PC",VLOOKUP(D307,'[10]Costo Postes Concreto'!$B$1:$D$65536,2,0),VLOOKUP(C307,[9]Resumen!$C$1:$J$65536,7,0))</f>
        <v>2772</v>
      </c>
      <c r="G307" s="211">
        <f>IF(MID(D307,1,2)="PC",VLOOKUP(D307,'[10]Costo Postes Concreto'!$B$1:$D$65536,3,0),E307*F307*$D$3)</f>
        <v>590.37403126360323</v>
      </c>
      <c r="H307" s="211">
        <f t="shared" si="25"/>
        <v>5.9037403126360326</v>
      </c>
      <c r="I307" s="212">
        <f t="shared" si="26"/>
        <v>596.27777157623927</v>
      </c>
      <c r="J307" s="212">
        <f t="shared" si="27"/>
        <v>596.27777157623927</v>
      </c>
      <c r="K307" s="212">
        <f t="shared" si="28"/>
        <v>0</v>
      </c>
      <c r="L307" s="212">
        <f t="shared" si="29"/>
        <v>2772</v>
      </c>
    </row>
    <row r="308" spans="1:12" ht="12" customHeight="1" x14ac:dyDescent="0.2">
      <c r="A308" s="114"/>
      <c r="B308" s="207">
        <f t="shared" si="24"/>
        <v>302</v>
      </c>
      <c r="C308" s="208" t="s">
        <v>7377</v>
      </c>
      <c r="D308" s="209" t="str">
        <f>+VLOOKUP(C308,[9]Resumen!$C$1:$J$65536,6,0)</f>
        <v>PA15/750</v>
      </c>
      <c r="E308" s="207">
        <f>+VLOOKUP(C308,[9]Resumen!$C$1:$J$65536,5,0)</f>
        <v>2</v>
      </c>
      <c r="F308" s="210">
        <f>IF(MID(D308,1,2)="PC",VLOOKUP(D308,'[10]Costo Postes Concreto'!$B$1:$D$65536,2,0),VLOOKUP(C308,[9]Resumen!$C$1:$J$65536,7,0))</f>
        <v>814</v>
      </c>
      <c r="G308" s="211">
        <f>IF(MID(D308,1,2)="PC",VLOOKUP(D308,'[10]Costo Postes Concreto'!$B$1:$D$65536,3,0),E308*F308*$D$3)</f>
        <v>6414.5456362872746</v>
      </c>
      <c r="H308" s="211">
        <f t="shared" si="25"/>
        <v>64.14545636287275</v>
      </c>
      <c r="I308" s="212">
        <f t="shared" si="26"/>
        <v>6478.6910926501478</v>
      </c>
      <c r="J308" s="212">
        <f t="shared" si="27"/>
        <v>64.14545636287275</v>
      </c>
      <c r="K308" s="212">
        <f t="shared" si="28"/>
        <v>6414.5456362872746</v>
      </c>
      <c r="L308" s="212">
        <f t="shared" si="29"/>
        <v>1628</v>
      </c>
    </row>
    <row r="309" spans="1:12" ht="12" customHeight="1" x14ac:dyDescent="0.2">
      <c r="A309" s="114"/>
      <c r="B309" s="207">
        <f t="shared" si="24"/>
        <v>303</v>
      </c>
      <c r="C309" s="208" t="s">
        <v>7378</v>
      </c>
      <c r="D309" s="209" t="str">
        <f>+VLOOKUP(C309,[9]Resumen!$C$1:$J$65536,6,0)</f>
        <v>PA15/1150</v>
      </c>
      <c r="E309" s="207">
        <f>+VLOOKUP(C309,[9]Resumen!$C$1:$J$65536,5,0)</f>
        <v>2</v>
      </c>
      <c r="F309" s="210">
        <f>IF(MID(D309,1,2)="PC",VLOOKUP(D309,'[10]Costo Postes Concreto'!$B$1:$D$65536,2,0),VLOOKUP(C309,[9]Resumen!$C$1:$J$65536,7,0))</f>
        <v>1074</v>
      </c>
      <c r="G309" s="211">
        <f>IF(MID(D309,1,2)="PC",VLOOKUP(D309,'[10]Costo Postes Concreto'!$B$1:$D$65536,3,0),E309*F309*$D$3)</f>
        <v>8463.417706845863</v>
      </c>
      <c r="H309" s="211">
        <f t="shared" si="25"/>
        <v>84.634177068458627</v>
      </c>
      <c r="I309" s="212">
        <f t="shared" si="26"/>
        <v>8548.0518839143224</v>
      </c>
      <c r="J309" s="212">
        <f t="shared" si="27"/>
        <v>84.634177068458627</v>
      </c>
      <c r="K309" s="212">
        <f t="shared" si="28"/>
        <v>8463.417706845863</v>
      </c>
      <c r="L309" s="212">
        <f t="shared" si="29"/>
        <v>2148</v>
      </c>
    </row>
    <row r="310" spans="1:12" ht="12" customHeight="1" x14ac:dyDescent="0.2">
      <c r="A310" s="114"/>
      <c r="B310" s="207">
        <f t="shared" si="24"/>
        <v>304</v>
      </c>
      <c r="C310" s="208" t="s">
        <v>7379</v>
      </c>
      <c r="D310" s="209" t="str">
        <f>+VLOOKUP(C310,[9]Resumen!$C$1:$J$65536,6,0)</f>
        <v>PA15/1750</v>
      </c>
      <c r="E310" s="207">
        <f>+VLOOKUP(C310,[9]Resumen!$C$1:$J$65536,5,0)</f>
        <v>2</v>
      </c>
      <c r="F310" s="210">
        <f>IF(MID(D310,1,2)="PC",VLOOKUP(D310,'[10]Costo Postes Concreto'!$B$1:$D$65536,2,0),VLOOKUP(C310,[9]Resumen!$C$1:$J$65536,7,0))</f>
        <v>1411</v>
      </c>
      <c r="G310" s="211">
        <f>IF(MID(D310,1,2)="PC",VLOOKUP(D310,'[10]Costo Postes Concreto'!$B$1:$D$65536,3,0),E310*F310*$D$3)</f>
        <v>11119.071121377572</v>
      </c>
      <c r="H310" s="211">
        <f t="shared" si="25"/>
        <v>111.19071121377573</v>
      </c>
      <c r="I310" s="212">
        <f t="shared" si="26"/>
        <v>11230.261832591348</v>
      </c>
      <c r="J310" s="212">
        <f t="shared" si="27"/>
        <v>111.19071121377573</v>
      </c>
      <c r="K310" s="212">
        <f t="shared" si="28"/>
        <v>11119.071121377572</v>
      </c>
      <c r="L310" s="212">
        <f t="shared" si="29"/>
        <v>2822</v>
      </c>
    </row>
    <row r="311" spans="1:12" ht="12" customHeight="1" x14ac:dyDescent="0.2">
      <c r="A311" s="114"/>
      <c r="B311" s="207">
        <f t="shared" si="24"/>
        <v>305</v>
      </c>
      <c r="C311" s="208" t="s">
        <v>7380</v>
      </c>
      <c r="D311" s="209" t="str">
        <f>+VLOOKUP(C311,[9]Resumen!$C$1:$J$65536,6,0)</f>
        <v>PC15/500</v>
      </c>
      <c r="E311" s="207">
        <f>+VLOOKUP(C311,[9]Resumen!$C$1:$J$65536,5,0)</f>
        <v>1</v>
      </c>
      <c r="F311" s="210">
        <f>IF(MID(D311,1,2)="PC",VLOOKUP(D311,'[10]Costo Postes Concreto'!$B$1:$D$65536,2,0),VLOOKUP(C311,[9]Resumen!$C$1:$J$65536,7,0))</f>
        <v>2849</v>
      </c>
      <c r="G311" s="211">
        <f>IF(MID(D311,1,2)="PC",VLOOKUP(D311,'[10]Costo Postes Concreto'!$B$1:$D$65536,3,0),E311*F311*$D$3)</f>
        <v>668.05225183315679</v>
      </c>
      <c r="H311" s="211">
        <f t="shared" si="25"/>
        <v>6.6805225183315677</v>
      </c>
      <c r="I311" s="212">
        <f t="shared" si="26"/>
        <v>674.73277435148839</v>
      </c>
      <c r="J311" s="212">
        <f t="shared" si="27"/>
        <v>674.73277435148839</v>
      </c>
      <c r="K311" s="212">
        <f t="shared" si="28"/>
        <v>0</v>
      </c>
      <c r="L311" s="212">
        <f t="shared" si="29"/>
        <v>2849</v>
      </c>
    </row>
    <row r="312" spans="1:12" ht="12" customHeight="1" x14ac:dyDescent="0.2">
      <c r="A312" s="114"/>
      <c r="B312" s="207">
        <f t="shared" si="24"/>
        <v>306</v>
      </c>
      <c r="C312" s="208" t="s">
        <v>7381</v>
      </c>
      <c r="D312" s="209" t="str">
        <f>+VLOOKUP(C312,[9]Resumen!$C$1:$J$65536,6,0)</f>
        <v>PA15/950</v>
      </c>
      <c r="E312" s="207">
        <f>+VLOOKUP(C312,[9]Resumen!$C$1:$J$65536,5,0)</f>
        <v>2</v>
      </c>
      <c r="F312" s="210">
        <f>IF(MID(D312,1,2)="PC",VLOOKUP(D312,'[10]Costo Postes Concreto'!$B$1:$D$65536,2,0),VLOOKUP(C312,[9]Resumen!$C$1:$J$65536,7,0))</f>
        <v>949</v>
      </c>
      <c r="G312" s="211">
        <f>IF(MID(D312,1,2)="PC",VLOOKUP(D312,'[10]Costo Postes Concreto'!$B$1:$D$65536,3,0),E312*F312*$D$3)</f>
        <v>7478.3830575388492</v>
      </c>
      <c r="H312" s="211">
        <f t="shared" si="25"/>
        <v>74.783830575388492</v>
      </c>
      <c r="I312" s="212">
        <f t="shared" si="26"/>
        <v>7553.1668881142377</v>
      </c>
      <c r="J312" s="212">
        <f t="shared" si="27"/>
        <v>74.783830575388492</v>
      </c>
      <c r="K312" s="212">
        <f t="shared" si="28"/>
        <v>7478.3830575388492</v>
      </c>
      <c r="L312" s="212">
        <f t="shared" si="29"/>
        <v>1898</v>
      </c>
    </row>
    <row r="313" spans="1:12" ht="12" customHeight="1" x14ac:dyDescent="0.2">
      <c r="A313" s="114"/>
      <c r="B313" s="207">
        <f t="shared" si="24"/>
        <v>307</v>
      </c>
      <c r="C313" s="208" t="s">
        <v>7382</v>
      </c>
      <c r="D313" s="209" t="str">
        <f>+VLOOKUP(C313,[9]Resumen!$C$1:$J$65536,6,0)</f>
        <v>PA15/1400</v>
      </c>
      <c r="E313" s="207">
        <f>+VLOOKUP(C313,[9]Resumen!$C$1:$J$65536,5,0)</f>
        <v>2</v>
      </c>
      <c r="F313" s="210">
        <f>IF(MID(D313,1,2)="PC",VLOOKUP(D313,'[10]Costo Postes Concreto'!$B$1:$D$65536,2,0),VLOOKUP(C313,[9]Resumen!$C$1:$J$65536,7,0))</f>
        <v>1221</v>
      </c>
      <c r="G313" s="211">
        <f>IF(MID(D313,1,2)="PC",VLOOKUP(D313,'[10]Costo Postes Concreto'!$B$1:$D$65536,3,0),E313*F313*$D$3)</f>
        <v>9621.8184544309115</v>
      </c>
      <c r="H313" s="211">
        <f t="shared" si="25"/>
        <v>96.218184544309111</v>
      </c>
      <c r="I313" s="212">
        <f t="shared" si="26"/>
        <v>9718.0366389752198</v>
      </c>
      <c r="J313" s="212">
        <f t="shared" si="27"/>
        <v>96.218184544309111</v>
      </c>
      <c r="K313" s="212">
        <f t="shared" si="28"/>
        <v>9621.8184544309115</v>
      </c>
      <c r="L313" s="212">
        <f t="shared" si="29"/>
        <v>2442</v>
      </c>
    </row>
    <row r="314" spans="1:12" ht="12" customHeight="1" x14ac:dyDescent="0.2">
      <c r="A314" s="114"/>
      <c r="B314" s="207">
        <f t="shared" si="24"/>
        <v>308</v>
      </c>
      <c r="C314" s="208" t="s">
        <v>7383</v>
      </c>
      <c r="D314" s="209" t="str">
        <f>+VLOOKUP(C314,[9]Resumen!$C$1:$J$65536,6,0)</f>
        <v>PA15/2150</v>
      </c>
      <c r="E314" s="207">
        <f>+VLOOKUP(C314,[9]Resumen!$C$1:$J$65536,5,0)</f>
        <v>2</v>
      </c>
      <c r="F314" s="210">
        <f>IF(MID(D314,1,2)="PC",VLOOKUP(D314,'[10]Costo Postes Concreto'!$B$1:$D$65536,2,0),VLOOKUP(C314,[9]Resumen!$C$1:$J$65536,7,0))</f>
        <v>1613</v>
      </c>
      <c r="G314" s="211">
        <f>IF(MID(D314,1,2)="PC",VLOOKUP(D314,'[10]Costo Postes Concreto'!$B$1:$D$65536,3,0),E314*F314*$D$3)</f>
        <v>12710.887114657708</v>
      </c>
      <c r="H314" s="211">
        <f t="shared" si="25"/>
        <v>127.10887114657707</v>
      </c>
      <c r="I314" s="212">
        <f t="shared" si="26"/>
        <v>12837.995985804284</v>
      </c>
      <c r="J314" s="212">
        <f t="shared" si="27"/>
        <v>127.10887114657707</v>
      </c>
      <c r="K314" s="212">
        <f t="shared" si="28"/>
        <v>12710.887114657708</v>
      </c>
      <c r="L314" s="212">
        <f t="shared" si="29"/>
        <v>3226</v>
      </c>
    </row>
    <row r="315" spans="1:12" ht="12" customHeight="1" x14ac:dyDescent="0.2">
      <c r="A315" s="114"/>
      <c r="B315" s="207">
        <f t="shared" si="24"/>
        <v>309</v>
      </c>
      <c r="C315" s="208" t="s">
        <v>7384</v>
      </c>
      <c r="D315" s="209" t="str">
        <f>+VLOOKUP(C315,[9]Resumen!$C$1:$J$65536,6,0)</f>
        <v>PC15/700</v>
      </c>
      <c r="E315" s="207">
        <f>+VLOOKUP(C315,[9]Resumen!$C$1:$J$65536,5,0)</f>
        <v>1</v>
      </c>
      <c r="F315" s="210">
        <f>IF(MID(D315,1,2)="PC",VLOOKUP(D315,'[10]Costo Postes Concreto'!$B$1:$D$65536,2,0),VLOOKUP(C315,[9]Resumen!$C$1:$J$65536,7,0))</f>
        <v>3003</v>
      </c>
      <c r="G315" s="211">
        <f>IF(MID(D315,1,2)="PC",VLOOKUP(D315,'[10]Costo Postes Concreto'!$B$1:$D$65536,3,0),E315*F315*$D$3)</f>
        <v>823.40869297226345</v>
      </c>
      <c r="H315" s="211">
        <f t="shared" si="25"/>
        <v>8.2340869297226345</v>
      </c>
      <c r="I315" s="212">
        <f t="shared" si="26"/>
        <v>831.64277990198605</v>
      </c>
      <c r="J315" s="212">
        <f t="shared" si="27"/>
        <v>831.64277990198605</v>
      </c>
      <c r="K315" s="212">
        <f t="shared" si="28"/>
        <v>0</v>
      </c>
      <c r="L315" s="212">
        <f t="shared" si="29"/>
        <v>3003</v>
      </c>
    </row>
    <row r="316" spans="1:12" ht="12" customHeight="1" x14ac:dyDescent="0.2">
      <c r="A316" s="114"/>
      <c r="B316" s="207">
        <f t="shared" si="24"/>
        <v>310</v>
      </c>
      <c r="C316" s="208" t="s">
        <v>7385</v>
      </c>
      <c r="D316" s="209" t="str">
        <f>+VLOOKUP(C316,[9]Resumen!$C$1:$J$65536,6,0)</f>
        <v>PA15/1450</v>
      </c>
      <c r="E316" s="207">
        <f>+VLOOKUP(C316,[9]Resumen!$C$1:$J$65536,5,0)</f>
        <v>2</v>
      </c>
      <c r="F316" s="210">
        <f>IF(MID(D316,1,2)="PC",VLOOKUP(D316,'[10]Costo Postes Concreto'!$B$1:$D$65536,2,0),VLOOKUP(C316,[9]Resumen!$C$1:$J$65536,7,0))</f>
        <v>1249</v>
      </c>
      <c r="G316" s="211">
        <f>IF(MID(D316,1,2)="PC",VLOOKUP(D316,'[10]Costo Postes Concreto'!$B$1:$D$65536,3,0),E316*F316*$D$3)</f>
        <v>9842.4662158756837</v>
      </c>
      <c r="H316" s="211">
        <f t="shared" si="25"/>
        <v>98.424662158756846</v>
      </c>
      <c r="I316" s="212">
        <f t="shared" si="26"/>
        <v>9940.8908780344409</v>
      </c>
      <c r="J316" s="212">
        <f t="shared" si="27"/>
        <v>98.424662158756846</v>
      </c>
      <c r="K316" s="212">
        <f t="shared" si="28"/>
        <v>9842.4662158756837</v>
      </c>
      <c r="L316" s="212">
        <f t="shared" si="29"/>
        <v>2498</v>
      </c>
    </row>
    <row r="317" spans="1:12" ht="12" customHeight="1" x14ac:dyDescent="0.2">
      <c r="A317" s="114"/>
      <c r="B317" s="207">
        <f t="shared" si="24"/>
        <v>311</v>
      </c>
      <c r="C317" s="208" t="s">
        <v>7386</v>
      </c>
      <c r="D317" s="209" t="str">
        <f>+VLOOKUP(C317,[9]Resumen!$C$1:$J$65536,6,0)</f>
        <v>PA15/2150</v>
      </c>
      <c r="E317" s="207">
        <f>+VLOOKUP(C317,[9]Resumen!$C$1:$J$65536,5,0)</f>
        <v>2</v>
      </c>
      <c r="F317" s="210">
        <f>IF(MID(D317,1,2)="PC",VLOOKUP(D317,'[10]Costo Postes Concreto'!$B$1:$D$65536,2,0),VLOOKUP(C317,[9]Resumen!$C$1:$J$65536,7,0))</f>
        <v>1613</v>
      </c>
      <c r="G317" s="211">
        <f>IF(MID(D317,1,2)="PC",VLOOKUP(D317,'[10]Costo Postes Concreto'!$B$1:$D$65536,3,0),E317*F317*$D$3)</f>
        <v>12710.887114657708</v>
      </c>
      <c r="H317" s="211">
        <f t="shared" si="25"/>
        <v>127.10887114657707</v>
      </c>
      <c r="I317" s="212">
        <f t="shared" si="26"/>
        <v>12837.995985804284</v>
      </c>
      <c r="J317" s="212">
        <f t="shared" si="27"/>
        <v>127.10887114657707</v>
      </c>
      <c r="K317" s="212">
        <f t="shared" si="28"/>
        <v>12710.887114657708</v>
      </c>
      <c r="L317" s="212">
        <f t="shared" si="29"/>
        <v>3226</v>
      </c>
    </row>
    <row r="318" spans="1:12" ht="12" customHeight="1" x14ac:dyDescent="0.2">
      <c r="A318" s="114"/>
      <c r="B318" s="207">
        <f t="shared" si="24"/>
        <v>312</v>
      </c>
      <c r="C318" s="208" t="s">
        <v>7387</v>
      </c>
      <c r="D318" s="209" t="str">
        <f>+VLOOKUP(C318,[9]Resumen!$C$1:$J$65536,6,0)</f>
        <v>PA15/3450</v>
      </c>
      <c r="E318" s="207">
        <f>+VLOOKUP(C318,[9]Resumen!$C$1:$J$65536,5,0)</f>
        <v>2</v>
      </c>
      <c r="F318" s="210">
        <f>IF(MID(D318,1,2)="PC",VLOOKUP(D318,'[10]Costo Postes Concreto'!$B$1:$D$65536,2,0),VLOOKUP(C318,[9]Resumen!$C$1:$J$65536,7,0))</f>
        <v>2194</v>
      </c>
      <c r="G318" s="211">
        <f>IF(MID(D318,1,2)="PC",VLOOKUP(D318,'[10]Costo Postes Concreto'!$B$1:$D$65536,3,0),E318*F318*$D$3)</f>
        <v>17289.328164636707</v>
      </c>
      <c r="H318" s="211">
        <f t="shared" si="25"/>
        <v>172.89328164636706</v>
      </c>
      <c r="I318" s="212">
        <f t="shared" si="26"/>
        <v>17462.221446283074</v>
      </c>
      <c r="J318" s="212">
        <f t="shared" si="27"/>
        <v>172.89328164636706</v>
      </c>
      <c r="K318" s="212">
        <f t="shared" si="28"/>
        <v>17289.328164636707</v>
      </c>
      <c r="L318" s="212">
        <f t="shared" si="29"/>
        <v>4388</v>
      </c>
    </row>
    <row r="319" spans="1:12" ht="12" customHeight="1" x14ac:dyDescent="0.2">
      <c r="A319" s="114"/>
      <c r="B319" s="207">
        <f t="shared" si="24"/>
        <v>313</v>
      </c>
      <c r="C319" s="208" t="s">
        <v>7388</v>
      </c>
      <c r="D319" s="209" t="str">
        <f>+VLOOKUP(C319,[9]Resumen!$C$1:$J$65536,6,0)</f>
        <v>PC15/800</v>
      </c>
      <c r="E319" s="207">
        <f>+VLOOKUP(C319,[9]Resumen!$C$1:$J$65536,5,0)</f>
        <v>1</v>
      </c>
      <c r="F319" s="210">
        <f>IF(MID(D319,1,2)="PC",VLOOKUP(D319,'[10]Costo Postes Concreto'!$B$1:$D$65536,2,0),VLOOKUP(C319,[9]Resumen!$C$1:$J$65536,7,0))</f>
        <v>3080</v>
      </c>
      <c r="G319" s="211">
        <f>IF(MID(D319,1,2)="PC",VLOOKUP(D319,'[10]Costo Postes Concreto'!$B$1:$D$65536,3,0),E319*F319*$D$3)</f>
        <v>901.08691354181701</v>
      </c>
      <c r="H319" s="211">
        <f t="shared" si="25"/>
        <v>9.0108691354181705</v>
      </c>
      <c r="I319" s="212">
        <f t="shared" si="26"/>
        <v>910.09778267723516</v>
      </c>
      <c r="J319" s="212">
        <f t="shared" si="27"/>
        <v>910.09778267723516</v>
      </c>
      <c r="K319" s="212">
        <f t="shared" si="28"/>
        <v>0</v>
      </c>
      <c r="L319" s="212">
        <f t="shared" si="29"/>
        <v>3080</v>
      </c>
    </row>
    <row r="320" spans="1:12" ht="12" customHeight="1" x14ac:dyDescent="0.2">
      <c r="A320" s="114"/>
      <c r="B320" s="207">
        <f t="shared" si="24"/>
        <v>314</v>
      </c>
      <c r="C320" s="208" t="s">
        <v>7389</v>
      </c>
      <c r="D320" s="209" t="str">
        <f>+VLOOKUP(C320,[9]Resumen!$C$1:$J$65536,6,0)</f>
        <v>PA15/1700</v>
      </c>
      <c r="E320" s="207">
        <f>+VLOOKUP(C320,[9]Resumen!$C$1:$J$65536,5,0)</f>
        <v>2</v>
      </c>
      <c r="F320" s="210">
        <f>IF(MID(D320,1,2)="PC",VLOOKUP(D320,'[10]Costo Postes Concreto'!$B$1:$D$65536,2,0),VLOOKUP(C320,[9]Resumen!$C$1:$J$65536,7,0))</f>
        <v>1385</v>
      </c>
      <c r="G320" s="211">
        <f>IF(MID(D320,1,2)="PC",VLOOKUP(D320,'[10]Costo Postes Concreto'!$B$1:$D$65536,3,0),E320*F320*$D$3)</f>
        <v>10914.183914321715</v>
      </c>
      <c r="H320" s="211">
        <f t="shared" si="25"/>
        <v>109.14183914321715</v>
      </c>
      <c r="I320" s="212">
        <f t="shared" si="26"/>
        <v>11023.325753464933</v>
      </c>
      <c r="J320" s="212">
        <f t="shared" si="27"/>
        <v>109.14183914321715</v>
      </c>
      <c r="K320" s="212">
        <f t="shared" si="28"/>
        <v>10914.183914321715</v>
      </c>
      <c r="L320" s="212">
        <f t="shared" si="29"/>
        <v>2770</v>
      </c>
    </row>
    <row r="321" spans="1:12" ht="12" customHeight="1" x14ac:dyDescent="0.2">
      <c r="A321" s="114"/>
      <c r="B321" s="207">
        <f t="shared" si="24"/>
        <v>315</v>
      </c>
      <c r="C321" s="208" t="s">
        <v>7390</v>
      </c>
      <c r="D321" s="209" t="str">
        <f>+VLOOKUP(C321,[9]Resumen!$C$1:$J$65536,6,0)</f>
        <v>PA15/2650</v>
      </c>
      <c r="E321" s="207">
        <f>+VLOOKUP(C321,[9]Resumen!$C$1:$J$65536,5,0)</f>
        <v>2</v>
      </c>
      <c r="F321" s="210">
        <f>IF(MID(D321,1,2)="PC",VLOOKUP(D321,'[10]Costo Postes Concreto'!$B$1:$D$65536,2,0),VLOOKUP(C321,[9]Resumen!$C$1:$J$65536,7,0))</f>
        <v>1848</v>
      </c>
      <c r="G321" s="211">
        <f>IF(MID(D321,1,2)="PC",VLOOKUP(D321,'[10]Costo Postes Concreto'!$B$1:$D$65536,3,0),E321*F321*$D$3)</f>
        <v>14562.752255354893</v>
      </c>
      <c r="H321" s="211">
        <f t="shared" si="25"/>
        <v>145.62752255354894</v>
      </c>
      <c r="I321" s="212">
        <f t="shared" si="26"/>
        <v>14708.379777908442</v>
      </c>
      <c r="J321" s="212">
        <f t="shared" si="27"/>
        <v>145.62752255354894</v>
      </c>
      <c r="K321" s="212">
        <f t="shared" si="28"/>
        <v>14562.752255354893</v>
      </c>
      <c r="L321" s="212">
        <f t="shared" si="29"/>
        <v>3696</v>
      </c>
    </row>
    <row r="322" spans="1:12" ht="12" customHeight="1" x14ac:dyDescent="0.2">
      <c r="A322" s="114"/>
      <c r="B322" s="207">
        <f t="shared" si="24"/>
        <v>316</v>
      </c>
      <c r="C322" s="208" t="s">
        <v>7391</v>
      </c>
      <c r="D322" s="209" t="str">
        <f>+VLOOKUP(C322,[9]Resumen!$C$1:$J$65536,6,0)</f>
        <v>PA15/4200</v>
      </c>
      <c r="E322" s="207">
        <f>+VLOOKUP(C322,[9]Resumen!$C$1:$J$65536,5,0)</f>
        <v>2</v>
      </c>
      <c r="F322" s="210">
        <f>IF(MID(D322,1,2)="PC",VLOOKUP(D322,'[10]Costo Postes Concreto'!$B$1:$D$65536,2,0),VLOOKUP(C322,[9]Resumen!$C$1:$J$65536,7,0))</f>
        <v>2493</v>
      </c>
      <c r="G322" s="211">
        <f>IF(MID(D322,1,2)="PC",VLOOKUP(D322,'[10]Costo Postes Concreto'!$B$1:$D$65536,3,0),E322*F322*$D$3)</f>
        <v>19645.531045779084</v>
      </c>
      <c r="H322" s="211">
        <f t="shared" si="25"/>
        <v>196.45531045779083</v>
      </c>
      <c r="I322" s="212">
        <f t="shared" si="26"/>
        <v>19841.986356236874</v>
      </c>
      <c r="J322" s="212">
        <f t="shared" si="27"/>
        <v>196.45531045779083</v>
      </c>
      <c r="K322" s="212">
        <f t="shared" si="28"/>
        <v>19645.531045779084</v>
      </c>
      <c r="L322" s="212">
        <f t="shared" si="29"/>
        <v>4986</v>
      </c>
    </row>
    <row r="323" spans="1:12" ht="12" customHeight="1" x14ac:dyDescent="0.2">
      <c r="A323" s="114"/>
      <c r="B323" s="207">
        <f t="shared" si="24"/>
        <v>317</v>
      </c>
      <c r="C323" s="208" t="s">
        <v>7392</v>
      </c>
      <c r="D323" s="209" t="str">
        <f>+VLOOKUP(C323,[9]Resumen!$C$1:$J$65536,6,0)</f>
        <v>PC16/300</v>
      </c>
      <c r="E323" s="207">
        <f>+VLOOKUP(C323,[9]Resumen!$C$1:$J$65536,5,0)</f>
        <v>1</v>
      </c>
      <c r="F323" s="210">
        <f>IF(MID(D323,1,2)="PC",VLOOKUP(D323,'[10]Costo Postes Concreto'!$B$1:$D$65536,2,0),VLOOKUP(C323,[9]Resumen!$C$1:$J$65536,7,0))</f>
        <v>3003</v>
      </c>
      <c r="G323" s="211">
        <f>IF(MID(D323,1,2)="PC",VLOOKUP(D323,'[10]Costo Postes Concreto'!$B$1:$D$65536,3,0),E323*F323*$D$3)</f>
        <v>823.40869297226345</v>
      </c>
      <c r="H323" s="211">
        <f t="shared" si="25"/>
        <v>8.2340869297226345</v>
      </c>
      <c r="I323" s="212">
        <f t="shared" si="26"/>
        <v>831.64277990198605</v>
      </c>
      <c r="J323" s="212">
        <f t="shared" si="27"/>
        <v>831.64277990198605</v>
      </c>
      <c r="K323" s="212">
        <f t="shared" si="28"/>
        <v>0</v>
      </c>
      <c r="L323" s="212">
        <f t="shared" si="29"/>
        <v>3003</v>
      </c>
    </row>
    <row r="324" spans="1:12" ht="12" customHeight="1" x14ac:dyDescent="0.2">
      <c r="A324" s="114"/>
      <c r="B324" s="207">
        <f t="shared" si="24"/>
        <v>318</v>
      </c>
      <c r="C324" s="208" t="s">
        <v>7393</v>
      </c>
      <c r="D324" s="209" t="str">
        <f>+VLOOKUP(C324,[9]Resumen!$C$1:$J$65536,6,0)</f>
        <v>PA16/650</v>
      </c>
      <c r="E324" s="207">
        <f>+VLOOKUP(C324,[9]Resumen!$C$1:$J$65536,5,0)</f>
        <v>1</v>
      </c>
      <c r="F324" s="210">
        <f>IF(MID(D324,1,2)="PC",VLOOKUP(D324,'[10]Costo Postes Concreto'!$B$1:$D$65536,2,0),VLOOKUP(C324,[9]Resumen!$C$1:$J$65536,7,0))</f>
        <v>790</v>
      </c>
      <c r="G324" s="211">
        <f>IF(MID(D324,1,2)="PC",VLOOKUP(D324,'[10]Costo Postes Concreto'!$B$1:$D$65536,3,0),E324*F324*$D$3)</f>
        <v>3112.7094918101639</v>
      </c>
      <c r="H324" s="211">
        <f t="shared" si="25"/>
        <v>31.127094918101641</v>
      </c>
      <c r="I324" s="212">
        <f t="shared" si="26"/>
        <v>3143.8365867282655</v>
      </c>
      <c r="J324" s="212">
        <f t="shared" si="27"/>
        <v>31.127094918101641</v>
      </c>
      <c r="K324" s="212">
        <f t="shared" si="28"/>
        <v>3112.7094918101639</v>
      </c>
      <c r="L324" s="212">
        <f t="shared" si="29"/>
        <v>790</v>
      </c>
    </row>
    <row r="325" spans="1:12" ht="12" customHeight="1" x14ac:dyDescent="0.2">
      <c r="A325" s="114"/>
      <c r="B325" s="207">
        <f t="shared" si="24"/>
        <v>319</v>
      </c>
      <c r="C325" s="208" t="s">
        <v>7394</v>
      </c>
      <c r="D325" s="209" t="str">
        <f>+VLOOKUP(C325,[9]Resumen!$C$1:$J$65536,6,0)</f>
        <v>PA16/900</v>
      </c>
      <c r="E325" s="207">
        <f>+VLOOKUP(C325,[9]Resumen!$C$1:$J$65536,5,0)</f>
        <v>1</v>
      </c>
      <c r="F325" s="210">
        <f>IF(MID(D325,1,2)="PC",VLOOKUP(D325,'[10]Costo Postes Concreto'!$B$1:$D$65536,2,0),VLOOKUP(C325,[9]Resumen!$C$1:$J$65536,7,0))</f>
        <v>977</v>
      </c>
      <c r="G325" s="211">
        <f>IF(MID(D325,1,2)="PC",VLOOKUP(D325,'[10]Costo Postes Concreto'!$B$1:$D$65536,3,0),E325*F325*$D$3)</f>
        <v>3849.5154094918103</v>
      </c>
      <c r="H325" s="211">
        <f t="shared" si="25"/>
        <v>38.495154094918107</v>
      </c>
      <c r="I325" s="212">
        <f t="shared" si="26"/>
        <v>3888.0105635867285</v>
      </c>
      <c r="J325" s="212">
        <f t="shared" si="27"/>
        <v>38.495154094918107</v>
      </c>
      <c r="K325" s="212">
        <f t="shared" si="28"/>
        <v>3849.5154094918103</v>
      </c>
      <c r="L325" s="212">
        <f t="shared" si="29"/>
        <v>977</v>
      </c>
    </row>
    <row r="326" spans="1:12" ht="12" customHeight="1" x14ac:dyDescent="0.2">
      <c r="A326" s="114"/>
      <c r="B326" s="207">
        <f t="shared" si="24"/>
        <v>320</v>
      </c>
      <c r="C326" s="208" t="s">
        <v>7395</v>
      </c>
      <c r="D326" s="209" t="str">
        <f>+VLOOKUP(C326,[9]Resumen!$C$1:$J$65536,6,0)</f>
        <v>PA16/1350</v>
      </c>
      <c r="E326" s="207">
        <f>+VLOOKUP(C326,[9]Resumen!$C$1:$J$65536,5,0)</f>
        <v>1</v>
      </c>
      <c r="F326" s="210">
        <f>IF(MID(D326,1,2)="PC",VLOOKUP(D326,'[10]Costo Postes Concreto'!$B$1:$D$65536,2,0),VLOOKUP(C326,[9]Resumen!$C$1:$J$65536,7,0))</f>
        <v>1271</v>
      </c>
      <c r="G326" s="211">
        <f>IF(MID(D326,1,2)="PC",VLOOKUP(D326,'[10]Costo Postes Concreto'!$B$1:$D$65536,3,0),E326*F326*$D$3)</f>
        <v>5007.9161570768583</v>
      </c>
      <c r="H326" s="211">
        <f t="shared" si="25"/>
        <v>50.079161570768584</v>
      </c>
      <c r="I326" s="212">
        <f t="shared" si="26"/>
        <v>5057.9953186476268</v>
      </c>
      <c r="J326" s="212">
        <f t="shared" si="27"/>
        <v>50.079161570768584</v>
      </c>
      <c r="K326" s="212">
        <f t="shared" si="28"/>
        <v>5007.9161570768583</v>
      </c>
      <c r="L326" s="212">
        <f t="shared" si="29"/>
        <v>1271</v>
      </c>
    </row>
    <row r="327" spans="1:12" ht="12" customHeight="1" x14ac:dyDescent="0.2">
      <c r="A327" s="114"/>
      <c r="B327" s="207">
        <f t="shared" si="24"/>
        <v>321</v>
      </c>
      <c r="C327" s="208" t="s">
        <v>7396</v>
      </c>
      <c r="D327" s="209" t="str">
        <f>+VLOOKUP(C327,[9]Resumen!$C$1:$J$65536,6,0)</f>
        <v>PC16/300</v>
      </c>
      <c r="E327" s="207">
        <f>+VLOOKUP(C327,[9]Resumen!$C$1:$J$65536,5,0)</f>
        <v>1</v>
      </c>
      <c r="F327" s="210">
        <f>IF(MID(D327,1,2)="PC",VLOOKUP(D327,'[10]Costo Postes Concreto'!$B$1:$D$65536,2,0),VLOOKUP(C327,[9]Resumen!$C$1:$J$65536,7,0))</f>
        <v>3003</v>
      </c>
      <c r="G327" s="211">
        <f>IF(MID(D327,1,2)="PC",VLOOKUP(D327,'[10]Costo Postes Concreto'!$B$1:$D$65536,3,0),E327*F327*$D$3)</f>
        <v>823.40869297226345</v>
      </c>
      <c r="H327" s="211">
        <f t="shared" si="25"/>
        <v>8.2340869297226345</v>
      </c>
      <c r="I327" s="212">
        <f t="shared" si="26"/>
        <v>831.64277990198605</v>
      </c>
      <c r="J327" s="212">
        <f t="shared" si="27"/>
        <v>831.64277990198605</v>
      </c>
      <c r="K327" s="212">
        <f t="shared" si="28"/>
        <v>0</v>
      </c>
      <c r="L327" s="212">
        <f t="shared" si="29"/>
        <v>3003</v>
      </c>
    </row>
    <row r="328" spans="1:12" ht="12" customHeight="1" x14ac:dyDescent="0.2">
      <c r="A328" s="114"/>
      <c r="B328" s="207">
        <f t="shared" ref="B328:B391" si="30">+B327+1</f>
        <v>322</v>
      </c>
      <c r="C328" s="208" t="s">
        <v>7397</v>
      </c>
      <c r="D328" s="209" t="str">
        <f>+VLOOKUP(C328,[9]Resumen!$C$1:$J$65536,6,0)</f>
        <v>PA16/850</v>
      </c>
      <c r="E328" s="207">
        <f>+VLOOKUP(C328,[9]Resumen!$C$1:$J$65536,5,0)</f>
        <v>1</v>
      </c>
      <c r="F328" s="210">
        <f>IF(MID(D328,1,2)="PC",VLOOKUP(D328,'[10]Costo Postes Concreto'!$B$1:$D$65536,2,0),VLOOKUP(C328,[9]Resumen!$C$1:$J$65536,7,0))</f>
        <v>941</v>
      </c>
      <c r="G328" s="211">
        <f>IF(MID(D328,1,2)="PC",VLOOKUP(D328,'[10]Costo Postes Concreto'!$B$1:$D$65536,3,0),E328*F328*$D$3)</f>
        <v>3707.6704199916003</v>
      </c>
      <c r="H328" s="211">
        <f t="shared" si="25"/>
        <v>37.076704199916001</v>
      </c>
      <c r="I328" s="212">
        <f t="shared" si="26"/>
        <v>3744.7471241915164</v>
      </c>
      <c r="J328" s="212">
        <f t="shared" si="27"/>
        <v>37.076704199916001</v>
      </c>
      <c r="K328" s="212">
        <f t="shared" si="28"/>
        <v>3707.6704199916003</v>
      </c>
      <c r="L328" s="212">
        <f t="shared" si="29"/>
        <v>941</v>
      </c>
    </row>
    <row r="329" spans="1:12" ht="12" customHeight="1" x14ac:dyDescent="0.2">
      <c r="A329" s="114"/>
      <c r="B329" s="207">
        <f t="shared" si="30"/>
        <v>323</v>
      </c>
      <c r="C329" s="208" t="s">
        <v>7398</v>
      </c>
      <c r="D329" s="209" t="str">
        <f>+VLOOKUP(C329,[9]Resumen!$C$1:$J$65536,6,0)</f>
        <v>PA16/1150</v>
      </c>
      <c r="E329" s="207">
        <f>+VLOOKUP(C329,[9]Resumen!$C$1:$J$65536,5,0)</f>
        <v>1</v>
      </c>
      <c r="F329" s="210">
        <f>IF(MID(D329,1,2)="PC",VLOOKUP(D329,'[10]Costo Postes Concreto'!$B$1:$D$65536,2,0),VLOOKUP(C329,[9]Resumen!$C$1:$J$65536,7,0))</f>
        <v>1145</v>
      </c>
      <c r="G329" s="211">
        <f>IF(MID(D329,1,2)="PC",VLOOKUP(D329,'[10]Costo Postes Concreto'!$B$1:$D$65536,3,0),E329*F329*$D$3)</f>
        <v>4511.4586938261236</v>
      </c>
      <c r="H329" s="211">
        <f t="shared" si="25"/>
        <v>45.11458693826124</v>
      </c>
      <c r="I329" s="212">
        <f t="shared" si="26"/>
        <v>4556.5732807643844</v>
      </c>
      <c r="J329" s="212">
        <f t="shared" si="27"/>
        <v>45.11458693826124</v>
      </c>
      <c r="K329" s="212">
        <f t="shared" si="28"/>
        <v>4511.4586938261236</v>
      </c>
      <c r="L329" s="212">
        <f t="shared" si="29"/>
        <v>1145</v>
      </c>
    </row>
    <row r="330" spans="1:12" ht="12" customHeight="1" x14ac:dyDescent="0.2">
      <c r="A330" s="114"/>
      <c r="B330" s="207">
        <f t="shared" si="30"/>
        <v>324</v>
      </c>
      <c r="C330" s="208" t="s">
        <v>7399</v>
      </c>
      <c r="D330" s="209" t="str">
        <f>+VLOOKUP(C330,[9]Resumen!$C$1:$J$65536,6,0)</f>
        <v>PA16/1750</v>
      </c>
      <c r="E330" s="207">
        <f>+VLOOKUP(C330,[9]Resumen!$C$1:$J$65536,5,0)</f>
        <v>1</v>
      </c>
      <c r="F330" s="210">
        <f>IF(MID(D330,1,2)="PC",VLOOKUP(D330,'[10]Costo Postes Concreto'!$B$1:$D$65536,2,0),VLOOKUP(C330,[9]Resumen!$C$1:$J$65536,7,0))</f>
        <v>1505</v>
      </c>
      <c r="G330" s="211">
        <f>IF(MID(D330,1,2)="PC",VLOOKUP(D330,'[10]Costo Postes Concreto'!$B$1:$D$65536,3,0),E330*F330*$D$3)</f>
        <v>5929.9085888282234</v>
      </c>
      <c r="H330" s="211">
        <f t="shared" si="25"/>
        <v>59.299085888282235</v>
      </c>
      <c r="I330" s="212">
        <f t="shared" si="26"/>
        <v>5989.2076747165056</v>
      </c>
      <c r="J330" s="212">
        <f t="shared" si="27"/>
        <v>59.299085888282235</v>
      </c>
      <c r="K330" s="212">
        <f t="shared" si="28"/>
        <v>5929.9085888282234</v>
      </c>
      <c r="L330" s="212">
        <f t="shared" si="29"/>
        <v>1505</v>
      </c>
    </row>
    <row r="331" spans="1:12" ht="12" customHeight="1" x14ac:dyDescent="0.2">
      <c r="A331" s="114"/>
      <c r="B331" s="207">
        <f t="shared" si="30"/>
        <v>325</v>
      </c>
      <c r="C331" s="208" t="s">
        <v>7400</v>
      </c>
      <c r="D331" s="209" t="str">
        <f>+VLOOKUP(C331,[9]Resumen!$C$1:$J$65536,6,0)</f>
        <v>PC16/400</v>
      </c>
      <c r="E331" s="207">
        <f>+VLOOKUP(C331,[9]Resumen!$C$1:$J$65536,5,0)</f>
        <v>1</v>
      </c>
      <c r="F331" s="210">
        <f>IF(MID(D331,1,2)="PC",VLOOKUP(D331,'[10]Costo Postes Concreto'!$B$1:$D$65536,2,0),VLOOKUP(C331,[9]Resumen!$C$1:$J$65536,7,0))</f>
        <v>3080</v>
      </c>
      <c r="G331" s="211">
        <f>IF(MID(D331,1,2)="PC",VLOOKUP(D331,'[10]Costo Postes Concreto'!$B$1:$D$65536,3,0),E331*F331*$D$3)</f>
        <v>901.08691354181701</v>
      </c>
      <c r="H331" s="211">
        <f t="shared" si="25"/>
        <v>9.0108691354181705</v>
      </c>
      <c r="I331" s="212">
        <f t="shared" si="26"/>
        <v>910.09778267723516</v>
      </c>
      <c r="J331" s="212">
        <f t="shared" si="27"/>
        <v>910.09778267723516</v>
      </c>
      <c r="K331" s="212">
        <f t="shared" si="28"/>
        <v>0</v>
      </c>
      <c r="L331" s="212">
        <f t="shared" si="29"/>
        <v>3080</v>
      </c>
    </row>
    <row r="332" spans="1:12" ht="12" customHeight="1" x14ac:dyDescent="0.2">
      <c r="A332" s="114"/>
      <c r="B332" s="207">
        <f t="shared" si="30"/>
        <v>326</v>
      </c>
      <c r="C332" s="208" t="s">
        <v>7401</v>
      </c>
      <c r="D332" s="209" t="str">
        <f>+VLOOKUP(C332,[9]Resumen!$C$1:$J$65536,6,0)</f>
        <v>PA16/950</v>
      </c>
      <c r="E332" s="207">
        <f>+VLOOKUP(C332,[9]Resumen!$C$1:$J$65536,5,0)</f>
        <v>1</v>
      </c>
      <c r="F332" s="210">
        <f>IF(MID(D332,1,2)="PC",VLOOKUP(D332,'[10]Costo Postes Concreto'!$B$1:$D$65536,2,0),VLOOKUP(C332,[9]Resumen!$C$1:$J$65536,7,0))</f>
        <v>1012</v>
      </c>
      <c r="G332" s="211">
        <f>IF(MID(D332,1,2)="PC",VLOOKUP(D332,'[10]Costo Postes Concreto'!$B$1:$D$65536,3,0),E332*F332*$D$3)</f>
        <v>3987.4202603947924</v>
      </c>
      <c r="H332" s="211">
        <f t="shared" si="25"/>
        <v>39.874202603947928</v>
      </c>
      <c r="I332" s="212">
        <f t="shared" si="26"/>
        <v>4027.2944629987405</v>
      </c>
      <c r="J332" s="212">
        <f t="shared" si="27"/>
        <v>39.874202603947928</v>
      </c>
      <c r="K332" s="212">
        <f t="shared" si="28"/>
        <v>3987.4202603947924</v>
      </c>
      <c r="L332" s="212">
        <f t="shared" si="29"/>
        <v>1012</v>
      </c>
    </row>
    <row r="333" spans="1:12" ht="12" customHeight="1" x14ac:dyDescent="0.2">
      <c r="A333" s="114"/>
      <c r="B333" s="207">
        <f t="shared" si="30"/>
        <v>327</v>
      </c>
      <c r="C333" s="208" t="s">
        <v>7402</v>
      </c>
      <c r="D333" s="209" t="str">
        <f>+VLOOKUP(C333,[9]Resumen!$C$1:$J$65536,6,0)</f>
        <v>PA16/1350</v>
      </c>
      <c r="E333" s="207">
        <f>+VLOOKUP(C333,[9]Resumen!$C$1:$J$65536,5,0)</f>
        <v>1</v>
      </c>
      <c r="F333" s="210">
        <f>IF(MID(D333,1,2)="PC",VLOOKUP(D333,'[10]Costo Postes Concreto'!$B$1:$D$65536,2,0),VLOOKUP(C333,[9]Resumen!$C$1:$J$65536,7,0))</f>
        <v>1271</v>
      </c>
      <c r="G333" s="211">
        <f>IF(MID(D333,1,2)="PC",VLOOKUP(D333,'[10]Costo Postes Concreto'!$B$1:$D$65536,3,0),E333*F333*$D$3)</f>
        <v>5007.9161570768583</v>
      </c>
      <c r="H333" s="211">
        <f t="shared" si="25"/>
        <v>50.079161570768584</v>
      </c>
      <c r="I333" s="212">
        <f t="shared" si="26"/>
        <v>5057.9953186476268</v>
      </c>
      <c r="J333" s="212">
        <f t="shared" si="27"/>
        <v>50.079161570768584</v>
      </c>
      <c r="K333" s="212">
        <f t="shared" si="28"/>
        <v>5007.9161570768583</v>
      </c>
      <c r="L333" s="212">
        <f t="shared" si="29"/>
        <v>1271</v>
      </c>
    </row>
    <row r="334" spans="1:12" ht="12" customHeight="1" x14ac:dyDescent="0.2">
      <c r="A334" s="114"/>
      <c r="B334" s="207">
        <f t="shared" si="30"/>
        <v>328</v>
      </c>
      <c r="C334" s="208" t="s">
        <v>7403</v>
      </c>
      <c r="D334" s="209" t="str">
        <f>+VLOOKUP(C334,[9]Resumen!$C$1:$J$65536,6,0)</f>
        <v>PA16/2100</v>
      </c>
      <c r="E334" s="207">
        <f>+VLOOKUP(C334,[9]Resumen!$C$1:$J$65536,5,0)</f>
        <v>1</v>
      </c>
      <c r="F334" s="210">
        <f>IF(MID(D334,1,2)="PC",VLOOKUP(D334,'[10]Costo Postes Concreto'!$B$1:$D$65536,2,0),VLOOKUP(C334,[9]Resumen!$C$1:$J$65536,7,0))</f>
        <v>1694</v>
      </c>
      <c r="G334" s="211">
        <f>IF(MID(D334,1,2)="PC",VLOOKUP(D334,'[10]Costo Postes Concreto'!$B$1:$D$65536,3,0),E334*F334*$D$3)</f>
        <v>6674.5947837043259</v>
      </c>
      <c r="H334" s="211">
        <f t="shared" si="25"/>
        <v>66.745947837043261</v>
      </c>
      <c r="I334" s="212">
        <f t="shared" si="26"/>
        <v>6741.3407315413688</v>
      </c>
      <c r="J334" s="212">
        <f t="shared" si="27"/>
        <v>66.745947837043261</v>
      </c>
      <c r="K334" s="212">
        <f t="shared" si="28"/>
        <v>6674.5947837043259</v>
      </c>
      <c r="L334" s="212">
        <f t="shared" si="29"/>
        <v>1694</v>
      </c>
    </row>
    <row r="335" spans="1:12" ht="12" customHeight="1" x14ac:dyDescent="0.2">
      <c r="A335" s="114"/>
      <c r="B335" s="207">
        <f t="shared" si="30"/>
        <v>329</v>
      </c>
      <c r="C335" s="208" t="s">
        <v>7404</v>
      </c>
      <c r="D335" s="209" t="str">
        <f>+VLOOKUP(C335,[9]Resumen!$C$1:$J$65536,6,0)</f>
        <v>PC16/500</v>
      </c>
      <c r="E335" s="207">
        <f>+VLOOKUP(C335,[9]Resumen!$C$1:$J$65536,5,0)</f>
        <v>1</v>
      </c>
      <c r="F335" s="210">
        <f>IF(MID(D335,1,2)="PC",VLOOKUP(D335,'[10]Costo Postes Concreto'!$B$1:$D$65536,2,0),VLOOKUP(C335,[9]Resumen!$C$1:$J$65536,7,0))</f>
        <v>3157</v>
      </c>
      <c r="G335" s="211">
        <f>IF(MID(D335,1,2)="PC",VLOOKUP(D335,'[10]Costo Postes Concreto'!$B$1:$D$65536,3,0),E335*F335*$D$3)</f>
        <v>978.76513411137057</v>
      </c>
      <c r="H335" s="211">
        <f t="shared" si="25"/>
        <v>9.7876513411137065</v>
      </c>
      <c r="I335" s="212">
        <f t="shared" si="26"/>
        <v>988.55278545248427</v>
      </c>
      <c r="J335" s="212">
        <f t="shared" si="27"/>
        <v>988.55278545248427</v>
      </c>
      <c r="K335" s="212">
        <f t="shared" si="28"/>
        <v>0</v>
      </c>
      <c r="L335" s="212">
        <f t="shared" si="29"/>
        <v>3157</v>
      </c>
    </row>
    <row r="336" spans="1:12" ht="12" customHeight="1" x14ac:dyDescent="0.2">
      <c r="A336" s="114"/>
      <c r="B336" s="207">
        <f t="shared" si="30"/>
        <v>330</v>
      </c>
      <c r="C336" s="208" t="s">
        <v>7405</v>
      </c>
      <c r="D336" s="209" t="str">
        <f>+VLOOKUP(C336,[9]Resumen!$C$1:$J$65536,6,0)</f>
        <v>PA16/1450</v>
      </c>
      <c r="E336" s="207">
        <f>+VLOOKUP(C336,[9]Resumen!$C$1:$J$65536,5,0)</f>
        <v>1</v>
      </c>
      <c r="F336" s="210">
        <f>IF(MID(D336,1,2)="PC",VLOOKUP(D336,'[10]Costo Postes Concreto'!$B$1:$D$65536,2,0),VLOOKUP(C336,[9]Resumen!$C$1:$J$65536,7,0))</f>
        <v>1331</v>
      </c>
      <c r="G336" s="211">
        <f>IF(MID(D336,1,2)="PC",VLOOKUP(D336,'[10]Costo Postes Concreto'!$B$1:$D$65536,3,0),E336*F336*$D$3)</f>
        <v>5244.3244729105418</v>
      </c>
      <c r="H336" s="211">
        <f t="shared" si="25"/>
        <v>52.443244729105416</v>
      </c>
      <c r="I336" s="212">
        <f t="shared" si="26"/>
        <v>5296.7677176396473</v>
      </c>
      <c r="J336" s="212">
        <f t="shared" si="27"/>
        <v>52.443244729105416</v>
      </c>
      <c r="K336" s="212">
        <f t="shared" si="28"/>
        <v>5244.3244729105418</v>
      </c>
      <c r="L336" s="212">
        <f t="shared" si="29"/>
        <v>1331</v>
      </c>
    </row>
    <row r="337" spans="1:12" ht="12" customHeight="1" x14ac:dyDescent="0.2">
      <c r="A337" s="114"/>
      <c r="B337" s="207">
        <f t="shared" si="30"/>
        <v>331</v>
      </c>
      <c r="C337" s="208" t="s">
        <v>7406</v>
      </c>
      <c r="D337" s="209" t="str">
        <f>+VLOOKUP(C337,[9]Resumen!$C$1:$J$65536,6,0)</f>
        <v>PA16/2050</v>
      </c>
      <c r="E337" s="207">
        <f>+VLOOKUP(C337,[9]Resumen!$C$1:$J$65536,5,0)</f>
        <v>1</v>
      </c>
      <c r="F337" s="210">
        <f>IF(MID(D337,1,2)="PC",VLOOKUP(D337,'[10]Costo Postes Concreto'!$B$1:$D$65536,2,0),VLOOKUP(C337,[9]Resumen!$C$1:$J$65536,7,0))</f>
        <v>1668</v>
      </c>
      <c r="G337" s="211">
        <f>IF(MID(D337,1,2)="PC",VLOOKUP(D337,'[10]Costo Postes Concreto'!$B$1:$D$65536,3,0),E337*F337*$D$3)</f>
        <v>6572.1511801763963</v>
      </c>
      <c r="H337" s="211">
        <f t="shared" si="25"/>
        <v>65.721511801763967</v>
      </c>
      <c r="I337" s="212">
        <f t="shared" si="26"/>
        <v>6637.8726919781602</v>
      </c>
      <c r="J337" s="212">
        <f t="shared" si="27"/>
        <v>65.721511801763967</v>
      </c>
      <c r="K337" s="212">
        <f t="shared" si="28"/>
        <v>6572.1511801763963</v>
      </c>
      <c r="L337" s="212">
        <f t="shared" si="29"/>
        <v>1668</v>
      </c>
    </row>
    <row r="338" spans="1:12" ht="12" customHeight="1" x14ac:dyDescent="0.2">
      <c r="A338" s="114"/>
      <c r="B338" s="207">
        <f t="shared" si="30"/>
        <v>332</v>
      </c>
      <c r="C338" s="208" t="s">
        <v>7407</v>
      </c>
      <c r="D338" s="209" t="str">
        <f>+VLOOKUP(C338,[9]Resumen!$C$1:$J$65536,6,0)</f>
        <v>PA16/3200</v>
      </c>
      <c r="E338" s="207">
        <f>+VLOOKUP(C338,[9]Resumen!$C$1:$J$65536,5,0)</f>
        <v>1</v>
      </c>
      <c r="F338" s="210">
        <f>IF(MID(D338,1,2)="PC",VLOOKUP(D338,'[10]Costo Postes Concreto'!$B$1:$D$65536,2,0),VLOOKUP(C338,[9]Resumen!$C$1:$J$65536,7,0))</f>
        <v>2227</v>
      </c>
      <c r="G338" s="211">
        <f>IF(MID(D338,1,2)="PC",VLOOKUP(D338,'[10]Costo Postes Concreto'!$B$1:$D$65536,3,0),E338*F338*$D$3)</f>
        <v>8774.6886560268795</v>
      </c>
      <c r="H338" s="211">
        <f t="shared" si="25"/>
        <v>87.746886560268791</v>
      </c>
      <c r="I338" s="212">
        <f t="shared" si="26"/>
        <v>8862.435542587149</v>
      </c>
      <c r="J338" s="212">
        <f t="shared" si="27"/>
        <v>87.746886560268791</v>
      </c>
      <c r="K338" s="212">
        <f t="shared" si="28"/>
        <v>8774.6886560268795</v>
      </c>
      <c r="L338" s="212">
        <f t="shared" si="29"/>
        <v>2227</v>
      </c>
    </row>
    <row r="339" spans="1:12" ht="12" customHeight="1" x14ac:dyDescent="0.2">
      <c r="A339" s="114"/>
      <c r="B339" s="207">
        <f t="shared" si="30"/>
        <v>333</v>
      </c>
      <c r="C339" s="208" t="s">
        <v>7408</v>
      </c>
      <c r="D339" s="209" t="str">
        <f>+VLOOKUP(C339,[9]Resumen!$C$1:$J$65536,6,0)</f>
        <v>PC16/500</v>
      </c>
      <c r="E339" s="207">
        <f>+VLOOKUP(C339,[9]Resumen!$C$1:$J$65536,5,0)</f>
        <v>1</v>
      </c>
      <c r="F339" s="210">
        <f>IF(MID(D339,1,2)="PC",VLOOKUP(D339,'[10]Costo Postes Concreto'!$B$1:$D$65536,2,0),VLOOKUP(C339,[9]Resumen!$C$1:$J$65536,7,0))</f>
        <v>3157</v>
      </c>
      <c r="G339" s="211">
        <f>IF(MID(D339,1,2)="PC",VLOOKUP(D339,'[10]Costo Postes Concreto'!$B$1:$D$65536,3,0),E339*F339*$D$3)</f>
        <v>978.76513411137057</v>
      </c>
      <c r="H339" s="211">
        <f t="shared" si="25"/>
        <v>9.7876513411137065</v>
      </c>
      <c r="I339" s="212">
        <f t="shared" si="26"/>
        <v>988.55278545248427</v>
      </c>
      <c r="J339" s="212">
        <f t="shared" si="27"/>
        <v>988.55278545248427</v>
      </c>
      <c r="K339" s="212">
        <f t="shared" si="28"/>
        <v>0</v>
      </c>
      <c r="L339" s="212">
        <f t="shared" si="29"/>
        <v>3157</v>
      </c>
    </row>
    <row r="340" spans="1:12" ht="12" customHeight="1" x14ac:dyDescent="0.2">
      <c r="A340" s="114"/>
      <c r="B340" s="207">
        <f t="shared" si="30"/>
        <v>334</v>
      </c>
      <c r="C340" s="208" t="s">
        <v>7409</v>
      </c>
      <c r="D340" s="209" t="str">
        <f>+VLOOKUP(C340,[9]Resumen!$C$1:$J$65536,6,0)</f>
        <v>PA16/1700</v>
      </c>
      <c r="E340" s="207">
        <f>+VLOOKUP(C340,[9]Resumen!$C$1:$J$65536,5,0)</f>
        <v>1</v>
      </c>
      <c r="F340" s="210">
        <f>IF(MID(D340,1,2)="PC",VLOOKUP(D340,'[10]Costo Postes Concreto'!$B$1:$D$65536,2,0),VLOOKUP(C340,[9]Resumen!$C$1:$J$65536,7,0))</f>
        <v>1477</v>
      </c>
      <c r="G340" s="211">
        <f>IF(MID(D340,1,2)="PC",VLOOKUP(D340,'[10]Costo Postes Concreto'!$B$1:$D$65536,3,0),E340*F340*$D$3)</f>
        <v>5819.5847081058382</v>
      </c>
      <c r="H340" s="211">
        <f t="shared" si="25"/>
        <v>58.195847081058382</v>
      </c>
      <c r="I340" s="212">
        <f t="shared" si="26"/>
        <v>5877.7805551868969</v>
      </c>
      <c r="J340" s="212">
        <f t="shared" si="27"/>
        <v>58.195847081058382</v>
      </c>
      <c r="K340" s="212">
        <f t="shared" si="28"/>
        <v>5819.5847081058382</v>
      </c>
      <c r="L340" s="212">
        <f t="shared" si="29"/>
        <v>1477</v>
      </c>
    </row>
    <row r="341" spans="1:12" ht="12" customHeight="1" x14ac:dyDescent="0.2">
      <c r="A341" s="114"/>
      <c r="B341" s="207">
        <f t="shared" si="30"/>
        <v>335</v>
      </c>
      <c r="C341" s="208" t="s">
        <v>7410</v>
      </c>
      <c r="D341" s="209" t="str">
        <f>+VLOOKUP(C341,[9]Resumen!$C$1:$J$65536,6,0)</f>
        <v>PA16/2400</v>
      </c>
      <c r="E341" s="207">
        <f>+VLOOKUP(C341,[9]Resumen!$C$1:$J$65536,5,0)</f>
        <v>1</v>
      </c>
      <c r="F341" s="210">
        <f>IF(MID(D341,1,2)="PC",VLOOKUP(D341,'[10]Costo Postes Concreto'!$B$1:$D$65536,2,0),VLOOKUP(C341,[9]Resumen!$C$1:$J$65536,7,0))</f>
        <v>1848</v>
      </c>
      <c r="G341" s="211">
        <f>IF(MID(D341,1,2)="PC",VLOOKUP(D341,'[10]Costo Postes Concreto'!$B$1:$D$65536,3,0),E341*F341*$D$3)</f>
        <v>7281.3761276774467</v>
      </c>
      <c r="H341" s="211">
        <f t="shared" si="25"/>
        <v>72.813761276774471</v>
      </c>
      <c r="I341" s="212">
        <f t="shared" si="26"/>
        <v>7354.1898889542208</v>
      </c>
      <c r="J341" s="212">
        <f t="shared" si="27"/>
        <v>72.813761276774471</v>
      </c>
      <c r="K341" s="212">
        <f t="shared" si="28"/>
        <v>7281.3761276774467</v>
      </c>
      <c r="L341" s="212">
        <f t="shared" si="29"/>
        <v>1848</v>
      </c>
    </row>
    <row r="342" spans="1:12" ht="12" customHeight="1" x14ac:dyDescent="0.2">
      <c r="A342" s="114"/>
      <c r="B342" s="207">
        <f t="shared" si="30"/>
        <v>336</v>
      </c>
      <c r="C342" s="208" t="s">
        <v>7411</v>
      </c>
      <c r="D342" s="209" t="str">
        <f>+VLOOKUP(C342,[9]Resumen!$C$1:$J$65536,6,0)</f>
        <v>PA16/3800</v>
      </c>
      <c r="E342" s="207">
        <f>+VLOOKUP(C342,[9]Resumen!$C$1:$J$65536,5,0)</f>
        <v>1</v>
      </c>
      <c r="F342" s="210">
        <f>IF(MID(D342,1,2)="PC",VLOOKUP(D342,'[10]Costo Postes Concreto'!$B$1:$D$65536,2,0),VLOOKUP(C342,[9]Resumen!$C$1:$J$65536,7,0))</f>
        <v>2491</v>
      </c>
      <c r="G342" s="211">
        <f>IF(MID(D342,1,2)="PC",VLOOKUP(D342,'[10]Costo Postes Concreto'!$B$1:$D$65536,3,0),E342*F342*$D$3)</f>
        <v>9814.8852456950863</v>
      </c>
      <c r="H342" s="211">
        <f t="shared" si="25"/>
        <v>98.148852456950863</v>
      </c>
      <c r="I342" s="212">
        <f t="shared" si="26"/>
        <v>9913.0340981520367</v>
      </c>
      <c r="J342" s="212">
        <f t="shared" si="27"/>
        <v>98.148852456950863</v>
      </c>
      <c r="K342" s="212">
        <f t="shared" si="28"/>
        <v>9814.8852456950863</v>
      </c>
      <c r="L342" s="212">
        <f t="shared" si="29"/>
        <v>2491</v>
      </c>
    </row>
    <row r="343" spans="1:12" ht="12" customHeight="1" x14ac:dyDescent="0.2">
      <c r="A343" s="114"/>
      <c r="B343" s="207">
        <f t="shared" si="30"/>
        <v>337</v>
      </c>
      <c r="C343" s="208" t="s">
        <v>7412</v>
      </c>
      <c r="D343" s="209" t="str">
        <f>+VLOOKUP(C343,[9]Resumen!$C$1:$J$65536,6,0)</f>
        <v>PC16/600</v>
      </c>
      <c r="E343" s="207">
        <f>+VLOOKUP(C343,[9]Resumen!$C$1:$J$65536,5,0)</f>
        <v>1</v>
      </c>
      <c r="F343" s="210">
        <f>IF(MID(D343,1,2)="PC",VLOOKUP(D343,'[10]Costo Postes Concreto'!$B$1:$D$65536,2,0),VLOOKUP(C343,[9]Resumen!$C$1:$J$65536,7,0))</f>
        <v>3234</v>
      </c>
      <c r="G343" s="211">
        <f>IF(MID(D343,1,2)="PC",VLOOKUP(D343,'[10]Costo Postes Concreto'!$B$1:$D$65536,3,0),E343*F343*$D$3)</f>
        <v>1056.4433546809237</v>
      </c>
      <c r="H343" s="211">
        <f t="shared" si="25"/>
        <v>10.564433546809237</v>
      </c>
      <c r="I343" s="212">
        <f t="shared" si="26"/>
        <v>1067.0077882277328</v>
      </c>
      <c r="J343" s="212">
        <f t="shared" si="27"/>
        <v>1067.0077882277328</v>
      </c>
      <c r="K343" s="212">
        <f t="shared" si="28"/>
        <v>0</v>
      </c>
      <c r="L343" s="212">
        <f t="shared" si="29"/>
        <v>3234</v>
      </c>
    </row>
    <row r="344" spans="1:12" ht="12" customHeight="1" x14ac:dyDescent="0.2">
      <c r="A344" s="114"/>
      <c r="B344" s="207">
        <f t="shared" si="30"/>
        <v>338</v>
      </c>
      <c r="C344" s="208" t="s">
        <v>7413</v>
      </c>
      <c r="D344" s="209" t="str">
        <f>+VLOOKUP(C344,[9]Resumen!$C$1:$J$65536,6,0)</f>
        <v>PA16/1950</v>
      </c>
      <c r="E344" s="207">
        <f>+VLOOKUP(C344,[9]Resumen!$C$1:$J$65536,5,0)</f>
        <v>1</v>
      </c>
      <c r="F344" s="210">
        <f>IF(MID(D344,1,2)="PC",VLOOKUP(D344,'[10]Costo Postes Concreto'!$B$1:$D$65536,2,0),VLOOKUP(C344,[9]Resumen!$C$1:$J$65536,7,0))</f>
        <v>1614</v>
      </c>
      <c r="G344" s="211">
        <f>IF(MID(D344,1,2)="PC",VLOOKUP(D344,'[10]Costo Postes Concreto'!$B$1:$D$65536,3,0),E344*F344*$D$3)</f>
        <v>6359.3836959260816</v>
      </c>
      <c r="H344" s="211">
        <f t="shared" ref="H344:H407" si="31">+G344*1%</f>
        <v>63.59383695926082</v>
      </c>
      <c r="I344" s="212">
        <f t="shared" ref="I344:I407" si="32">+G344+H344</f>
        <v>6422.977532885342</v>
      </c>
      <c r="J344" s="212">
        <f t="shared" ref="J344:J407" si="33">IF(MID(D344,1,2)="PC",I344,H344)</f>
        <v>63.59383695926082</v>
      </c>
      <c r="K344" s="212">
        <f t="shared" ref="K344:K407" si="34">IF(MID(D344,1,2)="PC",0,+G344)</f>
        <v>6359.3836959260816</v>
      </c>
      <c r="L344" s="212">
        <f t="shared" ref="L344:L407" si="35">+E344*F344</f>
        <v>1614</v>
      </c>
    </row>
    <row r="345" spans="1:12" ht="12" customHeight="1" x14ac:dyDescent="0.2">
      <c r="A345" s="114"/>
      <c r="B345" s="207">
        <f t="shared" si="30"/>
        <v>339</v>
      </c>
      <c r="C345" s="208" t="s">
        <v>7414</v>
      </c>
      <c r="D345" s="209" t="str">
        <f>+VLOOKUP(C345,[9]Resumen!$C$1:$J$65536,6,0)</f>
        <v>PA16/2850</v>
      </c>
      <c r="E345" s="207">
        <f>+VLOOKUP(C345,[9]Resumen!$C$1:$J$65536,5,0)</f>
        <v>1</v>
      </c>
      <c r="F345" s="210">
        <f>IF(MID(D345,1,2)="PC",VLOOKUP(D345,'[10]Costo Postes Concreto'!$B$1:$D$65536,2,0),VLOOKUP(C345,[9]Resumen!$C$1:$J$65536,7,0))</f>
        <v>2066</v>
      </c>
      <c r="G345" s="211">
        <f>IF(MID(D345,1,2)="PC",VLOOKUP(D345,'[10]Costo Postes Concreto'!$B$1:$D$65536,3,0),E345*F345*$D$3)</f>
        <v>8140.3263418731631</v>
      </c>
      <c r="H345" s="211">
        <f t="shared" si="31"/>
        <v>81.403263418731626</v>
      </c>
      <c r="I345" s="212">
        <f t="shared" si="32"/>
        <v>8221.7296052918955</v>
      </c>
      <c r="J345" s="212">
        <f t="shared" si="33"/>
        <v>81.403263418731626</v>
      </c>
      <c r="K345" s="212">
        <f t="shared" si="34"/>
        <v>8140.3263418731631</v>
      </c>
      <c r="L345" s="212">
        <f t="shared" si="35"/>
        <v>2066</v>
      </c>
    </row>
    <row r="346" spans="1:12" ht="12" customHeight="1" x14ac:dyDescent="0.2">
      <c r="A346" s="114"/>
      <c r="B346" s="207">
        <f t="shared" si="30"/>
        <v>340</v>
      </c>
      <c r="C346" s="208" t="s">
        <v>7415</v>
      </c>
      <c r="D346" s="209" t="str">
        <f>+VLOOKUP(C346,[9]Resumen!$C$1:$J$65536,6,0)</f>
        <v>PA16/4450</v>
      </c>
      <c r="E346" s="207">
        <f>+VLOOKUP(C346,[9]Resumen!$C$1:$J$65536,5,0)</f>
        <v>1</v>
      </c>
      <c r="F346" s="210">
        <f>IF(MID(D346,1,2)="PC",VLOOKUP(D346,'[10]Costo Postes Concreto'!$B$1:$D$65536,2,0),VLOOKUP(C346,[9]Resumen!$C$1:$J$65536,7,0))</f>
        <v>2760</v>
      </c>
      <c r="G346" s="211">
        <f>IF(MID(D346,1,2)="PC",VLOOKUP(D346,'[10]Costo Postes Concreto'!$B$1:$D$65536,3,0),E346*F346*$D$3)</f>
        <v>10874.782528349433</v>
      </c>
      <c r="H346" s="211">
        <f t="shared" si="31"/>
        <v>108.74782528349434</v>
      </c>
      <c r="I346" s="212">
        <f t="shared" si="32"/>
        <v>10983.530353632927</v>
      </c>
      <c r="J346" s="212">
        <f t="shared" si="33"/>
        <v>108.74782528349434</v>
      </c>
      <c r="K346" s="212">
        <f t="shared" si="34"/>
        <v>10874.782528349433</v>
      </c>
      <c r="L346" s="212">
        <f t="shared" si="35"/>
        <v>2760</v>
      </c>
    </row>
    <row r="347" spans="1:12" ht="12" customHeight="1" x14ac:dyDescent="0.2">
      <c r="A347" s="114"/>
      <c r="B347" s="207">
        <f t="shared" si="30"/>
        <v>341</v>
      </c>
      <c r="C347" s="208" t="s">
        <v>7416</v>
      </c>
      <c r="D347" s="209" t="str">
        <f>+VLOOKUP(C347,[9]Resumen!$C$1:$J$65536,6,0)</f>
        <v>PC16/700</v>
      </c>
      <c r="E347" s="207">
        <f>+VLOOKUP(C347,[9]Resumen!$C$1:$J$65536,5,0)</f>
        <v>1</v>
      </c>
      <c r="F347" s="210">
        <f>IF(MID(D347,1,2)="PC",VLOOKUP(D347,'[10]Costo Postes Concreto'!$B$1:$D$65536,2,0),VLOOKUP(C347,[9]Resumen!$C$1:$J$65536,7,0))</f>
        <v>3311</v>
      </c>
      <c r="G347" s="211">
        <f>IF(MID(D347,1,2)="PC",VLOOKUP(D347,'[10]Costo Postes Concreto'!$B$1:$D$65536,3,0),E347*F347*$D$3)</f>
        <v>1134.1215752504772</v>
      </c>
      <c r="H347" s="211">
        <f t="shared" si="31"/>
        <v>11.341215752504773</v>
      </c>
      <c r="I347" s="212">
        <f t="shared" si="32"/>
        <v>1145.4627910029819</v>
      </c>
      <c r="J347" s="212">
        <f t="shared" si="33"/>
        <v>1145.4627910029819</v>
      </c>
      <c r="K347" s="212">
        <f t="shared" si="34"/>
        <v>0</v>
      </c>
      <c r="L347" s="212">
        <f t="shared" si="35"/>
        <v>3311</v>
      </c>
    </row>
    <row r="348" spans="1:12" ht="12" customHeight="1" x14ac:dyDescent="0.2">
      <c r="A348" s="114"/>
      <c r="B348" s="207">
        <f t="shared" si="30"/>
        <v>342</v>
      </c>
      <c r="C348" s="208" t="s">
        <v>7417</v>
      </c>
      <c r="D348" s="209" t="str">
        <f>+VLOOKUP(C348,[9]Resumen!$C$1:$J$65536,6,0)</f>
        <v>PA16/2800</v>
      </c>
      <c r="E348" s="207">
        <f>+VLOOKUP(C348,[9]Resumen!$C$1:$J$65536,5,0)</f>
        <v>1</v>
      </c>
      <c r="F348" s="210">
        <f>IF(MID(D348,1,2)="PC",VLOOKUP(D348,'[10]Costo Postes Concreto'!$B$1:$D$65536,2,0),VLOOKUP(C348,[9]Resumen!$C$1:$J$65536,7,0))</f>
        <v>2042</v>
      </c>
      <c r="G348" s="211">
        <f>IF(MID(D348,1,2)="PC",VLOOKUP(D348,'[10]Costo Postes Concreto'!$B$1:$D$65536,3,0),E348*F348*$D$3)</f>
        <v>8045.7630155396891</v>
      </c>
      <c r="H348" s="211">
        <f t="shared" si="31"/>
        <v>80.457630155396899</v>
      </c>
      <c r="I348" s="212">
        <f t="shared" si="32"/>
        <v>8126.2206456950862</v>
      </c>
      <c r="J348" s="212">
        <f t="shared" si="33"/>
        <v>80.457630155396899</v>
      </c>
      <c r="K348" s="212">
        <f t="shared" si="34"/>
        <v>8045.7630155396891</v>
      </c>
      <c r="L348" s="212">
        <f t="shared" si="35"/>
        <v>2042</v>
      </c>
    </row>
    <row r="349" spans="1:12" ht="12" customHeight="1" x14ac:dyDescent="0.2">
      <c r="A349" s="114"/>
      <c r="B349" s="207">
        <f t="shared" si="30"/>
        <v>343</v>
      </c>
      <c r="C349" s="208" t="s">
        <v>7418</v>
      </c>
      <c r="D349" s="209" t="str">
        <f>+VLOOKUP(C349,[9]Resumen!$C$1:$J$65536,6,0)</f>
        <v>PA16/4150</v>
      </c>
      <c r="E349" s="207">
        <f>+VLOOKUP(C349,[9]Resumen!$C$1:$J$65536,5,0)</f>
        <v>1</v>
      </c>
      <c r="F349" s="210">
        <f>IF(MID(D349,1,2)="PC",VLOOKUP(D349,'[10]Costo Postes Concreto'!$B$1:$D$65536,2,0),VLOOKUP(C349,[9]Resumen!$C$1:$J$65536,7,0))</f>
        <v>2637</v>
      </c>
      <c r="G349" s="211">
        <f>IF(MID(D349,1,2)="PC",VLOOKUP(D349,'[10]Costo Postes Concreto'!$B$1:$D$65536,3,0),E349*F349*$D$3)</f>
        <v>10390.145480890382</v>
      </c>
      <c r="H349" s="211">
        <f t="shared" si="31"/>
        <v>103.90145480890382</v>
      </c>
      <c r="I349" s="212">
        <f t="shared" si="32"/>
        <v>10494.046935699285</v>
      </c>
      <c r="J349" s="212">
        <f t="shared" si="33"/>
        <v>103.90145480890382</v>
      </c>
      <c r="K349" s="212">
        <f t="shared" si="34"/>
        <v>10390.145480890382</v>
      </c>
      <c r="L349" s="212">
        <f t="shared" si="35"/>
        <v>2637</v>
      </c>
    </row>
    <row r="350" spans="1:12" ht="12" customHeight="1" x14ac:dyDescent="0.2">
      <c r="A350" s="114"/>
      <c r="B350" s="207">
        <f t="shared" si="30"/>
        <v>344</v>
      </c>
      <c r="C350" s="208" t="s">
        <v>7419</v>
      </c>
      <c r="D350" s="209" t="str">
        <f>+VLOOKUP(C350,[9]Resumen!$C$1:$J$65536,6,0)</f>
        <v>PA16/6600</v>
      </c>
      <c r="E350" s="207">
        <f>+VLOOKUP(C350,[9]Resumen!$C$1:$J$65536,5,0)</f>
        <v>1</v>
      </c>
      <c r="F350" s="210">
        <f>IF(MID(D350,1,2)="PC",VLOOKUP(D350,'[10]Costo Postes Concreto'!$B$1:$D$65536,2,0),VLOOKUP(C350,[9]Resumen!$C$1:$J$65536,7,0))</f>
        <v>3566</v>
      </c>
      <c r="G350" s="211">
        <f>IF(MID(D350,1,2)="PC",VLOOKUP(D350,'[10]Costo Postes Concreto'!$B$1:$D$65536,3,0),E350*F350*$D$3)</f>
        <v>14050.534237715246</v>
      </c>
      <c r="H350" s="211">
        <f t="shared" si="31"/>
        <v>140.50534237715246</v>
      </c>
      <c r="I350" s="212">
        <f t="shared" si="32"/>
        <v>14191.0395800924</v>
      </c>
      <c r="J350" s="212">
        <f t="shared" si="33"/>
        <v>140.50534237715246</v>
      </c>
      <c r="K350" s="212">
        <f t="shared" si="34"/>
        <v>14050.534237715246</v>
      </c>
      <c r="L350" s="212">
        <f t="shared" si="35"/>
        <v>3566</v>
      </c>
    </row>
    <row r="351" spans="1:12" ht="12" customHeight="1" x14ac:dyDescent="0.2">
      <c r="A351" s="114"/>
      <c r="B351" s="207">
        <f t="shared" si="30"/>
        <v>345</v>
      </c>
      <c r="C351" s="208" t="s">
        <v>7420</v>
      </c>
      <c r="D351" s="209" t="str">
        <f>+VLOOKUP(C351,[9]Resumen!$C$1:$J$65536,6,0)</f>
        <v>PC16/500</v>
      </c>
      <c r="E351" s="207">
        <f>+VLOOKUP(C351,[9]Resumen!$C$1:$J$65536,5,0)</f>
        <v>1</v>
      </c>
      <c r="F351" s="210">
        <f>IF(MID(D351,1,2)="PC",VLOOKUP(D351,'[10]Costo Postes Concreto'!$B$1:$D$65536,2,0),VLOOKUP(C351,[9]Resumen!$C$1:$J$65536,7,0))</f>
        <v>3157</v>
      </c>
      <c r="G351" s="211">
        <f>IF(MID(D351,1,2)="PC",VLOOKUP(D351,'[10]Costo Postes Concreto'!$B$1:$D$65536,3,0),E351*F351*$D$3)</f>
        <v>978.76513411137057</v>
      </c>
      <c r="H351" s="211">
        <f t="shared" si="31"/>
        <v>9.7876513411137065</v>
      </c>
      <c r="I351" s="212">
        <f t="shared" si="32"/>
        <v>988.55278545248427</v>
      </c>
      <c r="J351" s="212">
        <f t="shared" si="33"/>
        <v>988.55278545248427</v>
      </c>
      <c r="K351" s="212">
        <f t="shared" si="34"/>
        <v>0</v>
      </c>
      <c r="L351" s="212">
        <f t="shared" si="35"/>
        <v>3157</v>
      </c>
    </row>
    <row r="352" spans="1:12" ht="12" customHeight="1" x14ac:dyDescent="0.2">
      <c r="A352" s="114"/>
      <c r="B352" s="207">
        <f t="shared" si="30"/>
        <v>346</v>
      </c>
      <c r="C352" s="208" t="s">
        <v>7421</v>
      </c>
      <c r="D352" s="209" t="str">
        <f>+VLOOKUP(C352,[9]Resumen!$C$1:$J$65536,6,0)</f>
        <v>PA16/650</v>
      </c>
      <c r="E352" s="207">
        <f>+VLOOKUP(C352,[9]Resumen!$C$1:$J$65536,5,0)</f>
        <v>2</v>
      </c>
      <c r="F352" s="210">
        <f>IF(MID(D352,1,2)="PC",VLOOKUP(D352,'[10]Costo Postes Concreto'!$B$1:$D$65536,2,0),VLOOKUP(C352,[9]Resumen!$C$1:$J$65536,7,0))</f>
        <v>790</v>
      </c>
      <c r="G352" s="211">
        <f>IF(MID(D352,1,2)="PC",VLOOKUP(D352,'[10]Costo Postes Concreto'!$B$1:$D$65536,3,0),E352*F352*$D$3)</f>
        <v>6225.4189836203277</v>
      </c>
      <c r="H352" s="211">
        <f t="shared" si="31"/>
        <v>62.254189836203281</v>
      </c>
      <c r="I352" s="212">
        <f t="shared" si="32"/>
        <v>6287.673173456531</v>
      </c>
      <c r="J352" s="212">
        <f t="shared" si="33"/>
        <v>62.254189836203281</v>
      </c>
      <c r="K352" s="212">
        <f t="shared" si="34"/>
        <v>6225.4189836203277</v>
      </c>
      <c r="L352" s="212">
        <f t="shared" si="35"/>
        <v>1580</v>
      </c>
    </row>
    <row r="353" spans="1:12" ht="12" customHeight="1" x14ac:dyDescent="0.2">
      <c r="A353" s="114"/>
      <c r="B353" s="207">
        <f t="shared" si="30"/>
        <v>347</v>
      </c>
      <c r="C353" s="208" t="s">
        <v>7422</v>
      </c>
      <c r="D353" s="209" t="str">
        <f>+VLOOKUP(C353,[9]Resumen!$C$1:$J$65536,6,0)</f>
        <v>PA16/900</v>
      </c>
      <c r="E353" s="207">
        <f>+VLOOKUP(C353,[9]Resumen!$C$1:$J$65536,5,0)</f>
        <v>2</v>
      </c>
      <c r="F353" s="210">
        <f>IF(MID(D353,1,2)="PC",VLOOKUP(D353,'[10]Costo Postes Concreto'!$B$1:$D$65536,2,0),VLOOKUP(C353,[9]Resumen!$C$1:$J$65536,7,0))</f>
        <v>977</v>
      </c>
      <c r="G353" s="211">
        <f>IF(MID(D353,1,2)="PC",VLOOKUP(D353,'[10]Costo Postes Concreto'!$B$1:$D$65536,3,0),E353*F353*$D$3)</f>
        <v>7699.0308189836205</v>
      </c>
      <c r="H353" s="211">
        <f t="shared" si="31"/>
        <v>76.990308189836213</v>
      </c>
      <c r="I353" s="212">
        <f t="shared" si="32"/>
        <v>7776.021127173457</v>
      </c>
      <c r="J353" s="212">
        <f t="shared" si="33"/>
        <v>76.990308189836213</v>
      </c>
      <c r="K353" s="212">
        <f t="shared" si="34"/>
        <v>7699.0308189836205</v>
      </c>
      <c r="L353" s="212">
        <f t="shared" si="35"/>
        <v>1954</v>
      </c>
    </row>
    <row r="354" spans="1:12" ht="12" customHeight="1" x14ac:dyDescent="0.2">
      <c r="A354" s="114"/>
      <c r="B354" s="207">
        <f t="shared" si="30"/>
        <v>348</v>
      </c>
      <c r="C354" s="208" t="s">
        <v>7423</v>
      </c>
      <c r="D354" s="209" t="str">
        <f>+VLOOKUP(C354,[9]Resumen!$C$1:$J$65536,6,0)</f>
        <v>PA16/1350</v>
      </c>
      <c r="E354" s="207">
        <f>+VLOOKUP(C354,[9]Resumen!$C$1:$J$65536,5,0)</f>
        <v>2</v>
      </c>
      <c r="F354" s="210">
        <f>IF(MID(D354,1,2)="PC",VLOOKUP(D354,'[10]Costo Postes Concreto'!$B$1:$D$65536,2,0),VLOOKUP(C354,[9]Resumen!$C$1:$J$65536,7,0))</f>
        <v>1271</v>
      </c>
      <c r="G354" s="211">
        <f>IF(MID(D354,1,2)="PC",VLOOKUP(D354,'[10]Costo Postes Concreto'!$B$1:$D$65536,3,0),E354*F354*$D$3)</f>
        <v>10015.832314153717</v>
      </c>
      <c r="H354" s="211">
        <f t="shared" si="31"/>
        <v>100.15832314153717</v>
      </c>
      <c r="I354" s="212">
        <f t="shared" si="32"/>
        <v>10115.990637295254</v>
      </c>
      <c r="J354" s="212">
        <f t="shared" si="33"/>
        <v>100.15832314153717</v>
      </c>
      <c r="K354" s="212">
        <f t="shared" si="34"/>
        <v>10015.832314153717</v>
      </c>
      <c r="L354" s="212">
        <f t="shared" si="35"/>
        <v>2542</v>
      </c>
    </row>
    <row r="355" spans="1:12" ht="12" customHeight="1" x14ac:dyDescent="0.2">
      <c r="A355" s="114"/>
      <c r="B355" s="207">
        <f t="shared" si="30"/>
        <v>349</v>
      </c>
      <c r="C355" s="208" t="s">
        <v>7424</v>
      </c>
      <c r="D355" s="209" t="str">
        <f>+VLOOKUP(C355,[9]Resumen!$C$1:$J$65536,6,0)</f>
        <v>PC16/500</v>
      </c>
      <c r="E355" s="207">
        <f>+VLOOKUP(C355,[9]Resumen!$C$1:$J$65536,5,0)</f>
        <v>1</v>
      </c>
      <c r="F355" s="210">
        <f>IF(MID(D355,1,2)="PC",VLOOKUP(D355,'[10]Costo Postes Concreto'!$B$1:$D$65536,2,0),VLOOKUP(C355,[9]Resumen!$C$1:$J$65536,7,0))</f>
        <v>3157</v>
      </c>
      <c r="G355" s="211">
        <f>IF(MID(D355,1,2)="PC",VLOOKUP(D355,'[10]Costo Postes Concreto'!$B$1:$D$65536,3,0),E355*F355*$D$3)</f>
        <v>978.76513411137057</v>
      </c>
      <c r="H355" s="211">
        <f t="shared" si="31"/>
        <v>9.7876513411137065</v>
      </c>
      <c r="I355" s="212">
        <f t="shared" si="32"/>
        <v>988.55278545248427</v>
      </c>
      <c r="J355" s="212">
        <f t="shared" si="33"/>
        <v>988.55278545248427</v>
      </c>
      <c r="K355" s="212">
        <f t="shared" si="34"/>
        <v>0</v>
      </c>
      <c r="L355" s="212">
        <f t="shared" si="35"/>
        <v>3157</v>
      </c>
    </row>
    <row r="356" spans="1:12" ht="12" customHeight="1" x14ac:dyDescent="0.2">
      <c r="A356" s="114"/>
      <c r="B356" s="207">
        <f t="shared" si="30"/>
        <v>350</v>
      </c>
      <c r="C356" s="208" t="s">
        <v>7425</v>
      </c>
      <c r="D356" s="209" t="str">
        <f>+VLOOKUP(C356,[9]Resumen!$C$1:$J$65536,6,0)</f>
        <v>PA16/800</v>
      </c>
      <c r="E356" s="207">
        <f>+VLOOKUP(C356,[9]Resumen!$C$1:$J$65536,5,0)</f>
        <v>2</v>
      </c>
      <c r="F356" s="210">
        <f>IF(MID(D356,1,2)="PC",VLOOKUP(D356,'[10]Costo Postes Concreto'!$B$1:$D$65536,2,0),VLOOKUP(C356,[9]Resumen!$C$1:$J$65536,7,0))</f>
        <v>905</v>
      </c>
      <c r="G356" s="211">
        <f>IF(MID(D356,1,2)="PC",VLOOKUP(D356,'[10]Costo Postes Concreto'!$B$1:$D$65536,3,0),E356*F356*$D$3)</f>
        <v>7131.6508609827806</v>
      </c>
      <c r="H356" s="211">
        <f t="shared" si="31"/>
        <v>71.316508609827807</v>
      </c>
      <c r="I356" s="212">
        <f t="shared" si="32"/>
        <v>7202.9673695926085</v>
      </c>
      <c r="J356" s="212">
        <f t="shared" si="33"/>
        <v>71.316508609827807</v>
      </c>
      <c r="K356" s="212">
        <f t="shared" si="34"/>
        <v>7131.6508609827806</v>
      </c>
      <c r="L356" s="212">
        <f t="shared" si="35"/>
        <v>1810</v>
      </c>
    </row>
    <row r="357" spans="1:12" ht="12" customHeight="1" x14ac:dyDescent="0.2">
      <c r="A357" s="114"/>
      <c r="B357" s="207">
        <f t="shared" si="30"/>
        <v>351</v>
      </c>
      <c r="C357" s="208" t="s">
        <v>7426</v>
      </c>
      <c r="D357" s="209" t="str">
        <f>+VLOOKUP(C357,[9]Resumen!$C$1:$J$65536,6,0)</f>
        <v>PA16/1150</v>
      </c>
      <c r="E357" s="207">
        <f>+VLOOKUP(C357,[9]Resumen!$C$1:$J$65536,5,0)</f>
        <v>2</v>
      </c>
      <c r="F357" s="210">
        <f>IF(MID(D357,1,2)="PC",VLOOKUP(D357,'[10]Costo Postes Concreto'!$B$1:$D$65536,2,0),VLOOKUP(C357,[9]Resumen!$C$1:$J$65536,7,0))</f>
        <v>1145</v>
      </c>
      <c r="G357" s="211">
        <f>IF(MID(D357,1,2)="PC",VLOOKUP(D357,'[10]Costo Postes Concreto'!$B$1:$D$65536,3,0),E357*F357*$D$3)</f>
        <v>9022.9173876522473</v>
      </c>
      <c r="H357" s="211">
        <f t="shared" si="31"/>
        <v>90.229173876522481</v>
      </c>
      <c r="I357" s="212">
        <f t="shared" si="32"/>
        <v>9113.1465615287689</v>
      </c>
      <c r="J357" s="212">
        <f t="shared" si="33"/>
        <v>90.229173876522481</v>
      </c>
      <c r="K357" s="212">
        <f t="shared" si="34"/>
        <v>9022.9173876522473</v>
      </c>
      <c r="L357" s="212">
        <f t="shared" si="35"/>
        <v>2290</v>
      </c>
    </row>
    <row r="358" spans="1:12" ht="12" customHeight="1" x14ac:dyDescent="0.2">
      <c r="A358" s="114"/>
      <c r="B358" s="207">
        <f t="shared" si="30"/>
        <v>352</v>
      </c>
      <c r="C358" s="208" t="s">
        <v>7427</v>
      </c>
      <c r="D358" s="209" t="str">
        <f>+VLOOKUP(C358,[9]Resumen!$C$1:$J$65536,6,0)</f>
        <v>PA16/1750</v>
      </c>
      <c r="E358" s="207">
        <f>+VLOOKUP(C358,[9]Resumen!$C$1:$J$65536,5,0)</f>
        <v>2</v>
      </c>
      <c r="F358" s="210">
        <f>IF(MID(D358,1,2)="PC",VLOOKUP(D358,'[10]Costo Postes Concreto'!$B$1:$D$65536,2,0),VLOOKUP(C358,[9]Resumen!$C$1:$J$65536,7,0))</f>
        <v>1505</v>
      </c>
      <c r="G358" s="211">
        <f>IF(MID(D358,1,2)="PC",VLOOKUP(D358,'[10]Costo Postes Concreto'!$B$1:$D$65536,3,0),E358*F358*$D$3)</f>
        <v>11859.817177656447</v>
      </c>
      <c r="H358" s="211">
        <f t="shared" si="31"/>
        <v>118.59817177656447</v>
      </c>
      <c r="I358" s="212">
        <f t="shared" si="32"/>
        <v>11978.415349433011</v>
      </c>
      <c r="J358" s="212">
        <f t="shared" si="33"/>
        <v>118.59817177656447</v>
      </c>
      <c r="K358" s="212">
        <f t="shared" si="34"/>
        <v>11859.817177656447</v>
      </c>
      <c r="L358" s="212">
        <f t="shared" si="35"/>
        <v>3010</v>
      </c>
    </row>
    <row r="359" spans="1:12" ht="12" customHeight="1" x14ac:dyDescent="0.2">
      <c r="A359" s="114"/>
      <c r="B359" s="207">
        <f t="shared" si="30"/>
        <v>353</v>
      </c>
      <c r="C359" s="208" t="s">
        <v>7428</v>
      </c>
      <c r="D359" s="209" t="str">
        <f>+VLOOKUP(C359,[9]Resumen!$C$1:$J$65536,6,0)</f>
        <v>PC16/600</v>
      </c>
      <c r="E359" s="207">
        <f>+VLOOKUP(C359,[9]Resumen!$C$1:$J$65536,5,0)</f>
        <v>1</v>
      </c>
      <c r="F359" s="210">
        <f>IF(MID(D359,1,2)="PC",VLOOKUP(D359,'[10]Costo Postes Concreto'!$B$1:$D$65536,2,0),VLOOKUP(C359,[9]Resumen!$C$1:$J$65536,7,0))</f>
        <v>3234</v>
      </c>
      <c r="G359" s="211">
        <f>IF(MID(D359,1,2)="PC",VLOOKUP(D359,'[10]Costo Postes Concreto'!$B$1:$D$65536,3,0),E359*F359*$D$3)</f>
        <v>1056.4433546809237</v>
      </c>
      <c r="H359" s="211">
        <f t="shared" si="31"/>
        <v>10.564433546809237</v>
      </c>
      <c r="I359" s="212">
        <f t="shared" si="32"/>
        <v>1067.0077882277328</v>
      </c>
      <c r="J359" s="212">
        <f t="shared" si="33"/>
        <v>1067.0077882277328</v>
      </c>
      <c r="K359" s="212">
        <f t="shared" si="34"/>
        <v>0</v>
      </c>
      <c r="L359" s="212">
        <f t="shared" si="35"/>
        <v>3234</v>
      </c>
    </row>
    <row r="360" spans="1:12" ht="12" customHeight="1" x14ac:dyDescent="0.2">
      <c r="A360" s="114"/>
      <c r="B360" s="207">
        <f t="shared" si="30"/>
        <v>354</v>
      </c>
      <c r="C360" s="208" t="s">
        <v>7429</v>
      </c>
      <c r="D360" s="209" t="str">
        <f>+VLOOKUP(C360,[9]Resumen!$C$1:$J$65536,6,0)</f>
        <v>PA16/950</v>
      </c>
      <c r="E360" s="207">
        <f>+VLOOKUP(C360,[9]Resumen!$C$1:$J$65536,5,0)</f>
        <v>2</v>
      </c>
      <c r="F360" s="210">
        <f>IF(MID(D360,1,2)="PC",VLOOKUP(D360,'[10]Costo Postes Concreto'!$B$1:$D$65536,2,0),VLOOKUP(C360,[9]Resumen!$C$1:$J$65536,7,0))</f>
        <v>1012</v>
      </c>
      <c r="G360" s="211">
        <f>IF(MID(D360,1,2)="PC",VLOOKUP(D360,'[10]Costo Postes Concreto'!$B$1:$D$65536,3,0),E360*F360*$D$3)</f>
        <v>7974.8405207895848</v>
      </c>
      <c r="H360" s="211">
        <f t="shared" si="31"/>
        <v>79.748405207895857</v>
      </c>
      <c r="I360" s="212">
        <f t="shared" si="32"/>
        <v>8054.5889259974811</v>
      </c>
      <c r="J360" s="212">
        <f t="shared" si="33"/>
        <v>79.748405207895857</v>
      </c>
      <c r="K360" s="212">
        <f t="shared" si="34"/>
        <v>7974.8405207895848</v>
      </c>
      <c r="L360" s="212">
        <f t="shared" si="35"/>
        <v>2024</v>
      </c>
    </row>
    <row r="361" spans="1:12" ht="12" customHeight="1" x14ac:dyDescent="0.2">
      <c r="A361" s="114"/>
      <c r="B361" s="207">
        <f t="shared" si="30"/>
        <v>355</v>
      </c>
      <c r="C361" s="208" t="s">
        <v>7430</v>
      </c>
      <c r="D361" s="209" t="str">
        <f>+VLOOKUP(C361,[9]Resumen!$C$1:$J$65536,6,0)</f>
        <v>PA16/1350</v>
      </c>
      <c r="E361" s="207">
        <f>+VLOOKUP(C361,[9]Resumen!$C$1:$J$65536,5,0)</f>
        <v>2</v>
      </c>
      <c r="F361" s="210">
        <f>IF(MID(D361,1,2)="PC",VLOOKUP(D361,'[10]Costo Postes Concreto'!$B$1:$D$65536,2,0),VLOOKUP(C361,[9]Resumen!$C$1:$J$65536,7,0))</f>
        <v>1271</v>
      </c>
      <c r="G361" s="211">
        <f>IF(MID(D361,1,2)="PC",VLOOKUP(D361,'[10]Costo Postes Concreto'!$B$1:$D$65536,3,0),E361*F361*$D$3)</f>
        <v>10015.832314153717</v>
      </c>
      <c r="H361" s="211">
        <f t="shared" si="31"/>
        <v>100.15832314153717</v>
      </c>
      <c r="I361" s="212">
        <f t="shared" si="32"/>
        <v>10115.990637295254</v>
      </c>
      <c r="J361" s="212">
        <f t="shared" si="33"/>
        <v>100.15832314153717</v>
      </c>
      <c r="K361" s="212">
        <f t="shared" si="34"/>
        <v>10015.832314153717</v>
      </c>
      <c r="L361" s="212">
        <f t="shared" si="35"/>
        <v>2542</v>
      </c>
    </row>
    <row r="362" spans="1:12" ht="12" customHeight="1" x14ac:dyDescent="0.2">
      <c r="A362" s="114"/>
      <c r="B362" s="207">
        <f t="shared" si="30"/>
        <v>356</v>
      </c>
      <c r="C362" s="208" t="s">
        <v>7431</v>
      </c>
      <c r="D362" s="209" t="str">
        <f>+VLOOKUP(C362,[9]Resumen!$C$1:$J$65536,6,0)</f>
        <v>PA16/2100</v>
      </c>
      <c r="E362" s="207">
        <f>+VLOOKUP(C362,[9]Resumen!$C$1:$J$65536,5,0)</f>
        <v>2</v>
      </c>
      <c r="F362" s="210">
        <f>IF(MID(D362,1,2)="PC",VLOOKUP(D362,'[10]Costo Postes Concreto'!$B$1:$D$65536,2,0),VLOOKUP(C362,[9]Resumen!$C$1:$J$65536,7,0))</f>
        <v>1694</v>
      </c>
      <c r="G362" s="211">
        <f>IF(MID(D362,1,2)="PC",VLOOKUP(D362,'[10]Costo Postes Concreto'!$B$1:$D$65536,3,0),E362*F362*$D$3)</f>
        <v>13349.189567408652</v>
      </c>
      <c r="H362" s="211">
        <f t="shared" si="31"/>
        <v>133.49189567408652</v>
      </c>
      <c r="I362" s="212">
        <f t="shared" si="32"/>
        <v>13482.681463082738</v>
      </c>
      <c r="J362" s="212">
        <f t="shared" si="33"/>
        <v>133.49189567408652</v>
      </c>
      <c r="K362" s="212">
        <f t="shared" si="34"/>
        <v>13349.189567408652</v>
      </c>
      <c r="L362" s="212">
        <f t="shared" si="35"/>
        <v>3388</v>
      </c>
    </row>
    <row r="363" spans="1:12" ht="12" customHeight="1" x14ac:dyDescent="0.2">
      <c r="A363" s="114"/>
      <c r="B363" s="207">
        <f t="shared" si="30"/>
        <v>357</v>
      </c>
      <c r="C363" s="208" t="s">
        <v>7432</v>
      </c>
      <c r="D363" s="209" t="str">
        <f>+VLOOKUP(C363,[9]Resumen!$C$1:$J$65536,6,0)</f>
        <v>PC16/800</v>
      </c>
      <c r="E363" s="207">
        <f>+VLOOKUP(C363,[9]Resumen!$C$1:$J$65536,5,0)</f>
        <v>1</v>
      </c>
      <c r="F363" s="210">
        <f>IF(MID(D363,1,2)="PC",VLOOKUP(D363,'[10]Costo Postes Concreto'!$B$1:$D$65536,2,0),VLOOKUP(C363,[9]Resumen!$C$1:$J$65536,7,0))</f>
        <v>3388</v>
      </c>
      <c r="G363" s="211">
        <f>IF(MID(D363,1,2)="PC",VLOOKUP(D363,'[10]Costo Postes Concreto'!$B$1:$D$65536,3,0),E363*F363*$D$3)</f>
        <v>1211.7997958200308</v>
      </c>
      <c r="H363" s="211">
        <f t="shared" si="31"/>
        <v>12.117997958200307</v>
      </c>
      <c r="I363" s="212">
        <f t="shared" si="32"/>
        <v>1223.917793778231</v>
      </c>
      <c r="J363" s="212">
        <f t="shared" si="33"/>
        <v>1223.917793778231</v>
      </c>
      <c r="K363" s="212">
        <f t="shared" si="34"/>
        <v>0</v>
      </c>
      <c r="L363" s="212">
        <f t="shared" si="35"/>
        <v>3388</v>
      </c>
    </row>
    <row r="364" spans="1:12" ht="12" customHeight="1" x14ac:dyDescent="0.2">
      <c r="A364" s="114"/>
      <c r="B364" s="207">
        <f t="shared" si="30"/>
        <v>358</v>
      </c>
      <c r="C364" s="208" t="s">
        <v>7433</v>
      </c>
      <c r="D364" s="209" t="str">
        <f>+VLOOKUP(C364,[9]Resumen!$C$1:$J$65536,6,0)</f>
        <v>PA16/1400</v>
      </c>
      <c r="E364" s="207">
        <f>+VLOOKUP(C364,[9]Resumen!$C$1:$J$65536,5,0)</f>
        <v>2</v>
      </c>
      <c r="F364" s="210">
        <f>IF(MID(D364,1,2)="PC",VLOOKUP(D364,'[10]Costo Postes Concreto'!$B$1:$D$65536,2,0),VLOOKUP(C364,[9]Resumen!$C$1:$J$65536,7,0))</f>
        <v>1301</v>
      </c>
      <c r="G364" s="211">
        <f>IF(MID(D364,1,2)="PC",VLOOKUP(D364,'[10]Costo Postes Concreto'!$B$1:$D$65536,3,0),E364*F364*$D$3)</f>
        <v>10252.2406299874</v>
      </c>
      <c r="H364" s="211">
        <f t="shared" si="31"/>
        <v>102.52240629987401</v>
      </c>
      <c r="I364" s="212">
        <f t="shared" si="32"/>
        <v>10354.763036287273</v>
      </c>
      <c r="J364" s="212">
        <f t="shared" si="33"/>
        <v>102.52240629987401</v>
      </c>
      <c r="K364" s="212">
        <f t="shared" si="34"/>
        <v>10252.2406299874</v>
      </c>
      <c r="L364" s="212">
        <f t="shared" si="35"/>
        <v>2602</v>
      </c>
    </row>
    <row r="365" spans="1:12" ht="12" customHeight="1" x14ac:dyDescent="0.2">
      <c r="A365" s="114"/>
      <c r="B365" s="207">
        <f t="shared" si="30"/>
        <v>359</v>
      </c>
      <c r="C365" s="208" t="s">
        <v>7434</v>
      </c>
      <c r="D365" s="209" t="str">
        <f>+VLOOKUP(C365,[9]Resumen!$C$1:$J$65536,6,0)</f>
        <v>PA16/2050</v>
      </c>
      <c r="E365" s="207">
        <f>+VLOOKUP(C365,[9]Resumen!$C$1:$J$65536,5,0)</f>
        <v>2</v>
      </c>
      <c r="F365" s="210">
        <f>IF(MID(D365,1,2)="PC",VLOOKUP(D365,'[10]Costo Postes Concreto'!$B$1:$D$65536,2,0),VLOOKUP(C365,[9]Resumen!$C$1:$J$65536,7,0))</f>
        <v>1668</v>
      </c>
      <c r="G365" s="211">
        <f>IF(MID(D365,1,2)="PC",VLOOKUP(D365,'[10]Costo Postes Concreto'!$B$1:$D$65536,3,0),E365*F365*$D$3)</f>
        <v>13144.302360352793</v>
      </c>
      <c r="H365" s="211">
        <f t="shared" si="31"/>
        <v>131.44302360352793</v>
      </c>
      <c r="I365" s="212">
        <f t="shared" si="32"/>
        <v>13275.74538395632</v>
      </c>
      <c r="J365" s="212">
        <f t="shared" si="33"/>
        <v>131.44302360352793</v>
      </c>
      <c r="K365" s="212">
        <f t="shared" si="34"/>
        <v>13144.302360352793</v>
      </c>
      <c r="L365" s="212">
        <f t="shared" si="35"/>
        <v>3336</v>
      </c>
    </row>
    <row r="366" spans="1:12" ht="12" customHeight="1" x14ac:dyDescent="0.2">
      <c r="A366" s="114"/>
      <c r="B366" s="207">
        <f t="shared" si="30"/>
        <v>360</v>
      </c>
      <c r="C366" s="208" t="s">
        <v>7435</v>
      </c>
      <c r="D366" s="209" t="str">
        <f>+VLOOKUP(C366,[9]Resumen!$C$1:$J$65536,6,0)</f>
        <v>PA16/3200</v>
      </c>
      <c r="E366" s="207">
        <f>+VLOOKUP(C366,[9]Resumen!$C$1:$J$65536,5,0)</f>
        <v>2</v>
      </c>
      <c r="F366" s="210">
        <f>IF(MID(D366,1,2)="PC",VLOOKUP(D366,'[10]Costo Postes Concreto'!$B$1:$D$65536,2,0),VLOOKUP(C366,[9]Resumen!$C$1:$J$65536,7,0))</f>
        <v>2227</v>
      </c>
      <c r="G366" s="211">
        <f>IF(MID(D366,1,2)="PC",VLOOKUP(D366,'[10]Costo Postes Concreto'!$B$1:$D$65536,3,0),E366*F366*$D$3)</f>
        <v>17549.377312053759</v>
      </c>
      <c r="H366" s="211">
        <f t="shared" si="31"/>
        <v>175.49377312053758</v>
      </c>
      <c r="I366" s="212">
        <f t="shared" si="32"/>
        <v>17724.871085174298</v>
      </c>
      <c r="J366" s="212">
        <f t="shared" si="33"/>
        <v>175.49377312053758</v>
      </c>
      <c r="K366" s="212">
        <f t="shared" si="34"/>
        <v>17549.377312053759</v>
      </c>
      <c r="L366" s="212">
        <f t="shared" si="35"/>
        <v>4454</v>
      </c>
    </row>
    <row r="367" spans="1:12" ht="12" customHeight="1" x14ac:dyDescent="0.2">
      <c r="A367" s="114"/>
      <c r="B367" s="207">
        <f t="shared" si="30"/>
        <v>361</v>
      </c>
      <c r="C367" s="208" t="s">
        <v>7436</v>
      </c>
      <c r="D367" s="209" t="str">
        <f>+VLOOKUP(C367,[9]Resumen!$C$1:$J$65536,6,0)</f>
        <v>PC16/900</v>
      </c>
      <c r="E367" s="207">
        <f>+VLOOKUP(C367,[9]Resumen!$C$1:$J$65536,5,0)</f>
        <v>1</v>
      </c>
      <c r="F367" s="210">
        <f>IF(MID(D367,1,2)="PC",VLOOKUP(D367,'[10]Costo Postes Concreto'!$B$1:$D$65536,2,0),VLOOKUP(C367,[9]Resumen!$C$1:$J$65536,7,0))</f>
        <v>3465</v>
      </c>
      <c r="G367" s="211">
        <f>IF(MID(D367,1,2)="PC",VLOOKUP(D367,'[10]Costo Postes Concreto'!$B$1:$D$65536,3,0),E367*F367*$D$3)</f>
        <v>1289.4780163895844</v>
      </c>
      <c r="H367" s="211">
        <f t="shared" si="31"/>
        <v>12.894780163895843</v>
      </c>
      <c r="I367" s="212">
        <f t="shared" si="32"/>
        <v>1302.3727965534802</v>
      </c>
      <c r="J367" s="212">
        <f t="shared" si="33"/>
        <v>1302.3727965534802</v>
      </c>
      <c r="K367" s="212">
        <f t="shared" si="34"/>
        <v>0</v>
      </c>
      <c r="L367" s="212">
        <f t="shared" si="35"/>
        <v>3465</v>
      </c>
    </row>
    <row r="368" spans="1:12" ht="12" customHeight="1" x14ac:dyDescent="0.2">
      <c r="A368" s="114"/>
      <c r="B368" s="207">
        <f t="shared" si="30"/>
        <v>362</v>
      </c>
      <c r="C368" s="208" t="s">
        <v>7437</v>
      </c>
      <c r="D368" s="209" t="str">
        <f>+VLOOKUP(C368,[9]Resumen!$C$1:$J$65536,6,0)</f>
        <v>PA16/1600</v>
      </c>
      <c r="E368" s="207">
        <f>+VLOOKUP(C368,[9]Resumen!$C$1:$J$65536,5,0)</f>
        <v>2</v>
      </c>
      <c r="F368" s="210">
        <f>IF(MID(D368,1,2)="PC",VLOOKUP(D368,'[10]Costo Postes Concreto'!$B$1:$D$65536,2,0),VLOOKUP(C368,[9]Resumen!$C$1:$J$65536,7,0))</f>
        <v>1419</v>
      </c>
      <c r="G368" s="211">
        <f>IF(MID(D368,1,2)="PC",VLOOKUP(D368,'[10]Costo Postes Concreto'!$B$1:$D$65536,3,0),E368*F368*$D$3)</f>
        <v>11182.113338933223</v>
      </c>
      <c r="H368" s="211">
        <f t="shared" si="31"/>
        <v>111.82113338933223</v>
      </c>
      <c r="I368" s="212">
        <f t="shared" si="32"/>
        <v>11293.934472322555</v>
      </c>
      <c r="J368" s="212">
        <f t="shared" si="33"/>
        <v>111.82113338933223</v>
      </c>
      <c r="K368" s="212">
        <f t="shared" si="34"/>
        <v>11182.113338933223</v>
      </c>
      <c r="L368" s="212">
        <f t="shared" si="35"/>
        <v>2838</v>
      </c>
    </row>
    <row r="369" spans="1:12" ht="12" customHeight="1" x14ac:dyDescent="0.2">
      <c r="A369" s="114"/>
      <c r="B369" s="207">
        <f t="shared" si="30"/>
        <v>363</v>
      </c>
      <c r="C369" s="208" t="s">
        <v>7438</v>
      </c>
      <c r="D369" s="209" t="str">
        <f>+VLOOKUP(C369,[9]Resumen!$C$1:$J$65536,6,0)</f>
        <v>PA16/2400</v>
      </c>
      <c r="E369" s="207">
        <f>+VLOOKUP(C369,[9]Resumen!$C$1:$J$65536,5,0)</f>
        <v>2</v>
      </c>
      <c r="F369" s="210">
        <f>IF(MID(D369,1,2)="PC",VLOOKUP(D369,'[10]Costo Postes Concreto'!$B$1:$D$65536,2,0),VLOOKUP(C369,[9]Resumen!$C$1:$J$65536,7,0))</f>
        <v>1848</v>
      </c>
      <c r="G369" s="211">
        <f>IF(MID(D369,1,2)="PC",VLOOKUP(D369,'[10]Costo Postes Concreto'!$B$1:$D$65536,3,0),E369*F369*$D$3)</f>
        <v>14562.752255354893</v>
      </c>
      <c r="H369" s="211">
        <f t="shared" si="31"/>
        <v>145.62752255354894</v>
      </c>
      <c r="I369" s="212">
        <f t="shared" si="32"/>
        <v>14708.379777908442</v>
      </c>
      <c r="J369" s="212">
        <f t="shared" si="33"/>
        <v>145.62752255354894</v>
      </c>
      <c r="K369" s="212">
        <f t="shared" si="34"/>
        <v>14562.752255354893</v>
      </c>
      <c r="L369" s="212">
        <f t="shared" si="35"/>
        <v>3696</v>
      </c>
    </row>
    <row r="370" spans="1:12" ht="12" customHeight="1" x14ac:dyDescent="0.2">
      <c r="A370" s="114"/>
      <c r="B370" s="207">
        <f t="shared" si="30"/>
        <v>364</v>
      </c>
      <c r="C370" s="208" t="s">
        <v>7439</v>
      </c>
      <c r="D370" s="209" t="str">
        <f>+VLOOKUP(C370,[9]Resumen!$C$1:$J$65536,6,0)</f>
        <v>PA16/3800</v>
      </c>
      <c r="E370" s="207">
        <f>+VLOOKUP(C370,[9]Resumen!$C$1:$J$65536,5,0)</f>
        <v>2</v>
      </c>
      <c r="F370" s="210">
        <f>IF(MID(D370,1,2)="PC",VLOOKUP(D370,'[10]Costo Postes Concreto'!$B$1:$D$65536,2,0),VLOOKUP(C370,[9]Resumen!$C$1:$J$65536,7,0))</f>
        <v>2491</v>
      </c>
      <c r="G370" s="211">
        <f>IF(MID(D370,1,2)="PC",VLOOKUP(D370,'[10]Costo Postes Concreto'!$B$1:$D$65536,3,0),E370*F370*$D$3)</f>
        <v>19629.770491390173</v>
      </c>
      <c r="H370" s="211">
        <f t="shared" si="31"/>
        <v>196.29770491390173</v>
      </c>
      <c r="I370" s="212">
        <f t="shared" si="32"/>
        <v>19826.068196304073</v>
      </c>
      <c r="J370" s="212">
        <f t="shared" si="33"/>
        <v>196.29770491390173</v>
      </c>
      <c r="K370" s="212">
        <f t="shared" si="34"/>
        <v>19629.770491390173</v>
      </c>
      <c r="L370" s="212">
        <f t="shared" si="35"/>
        <v>4982</v>
      </c>
    </row>
    <row r="371" spans="1:12" ht="12" customHeight="1" x14ac:dyDescent="0.2">
      <c r="A371" s="114"/>
      <c r="B371" s="207">
        <f t="shared" si="30"/>
        <v>365</v>
      </c>
      <c r="C371" s="208" t="s">
        <v>7440</v>
      </c>
      <c r="D371" s="209" t="str">
        <f>+VLOOKUP(C371,[9]Resumen!$C$1:$J$65536,6,0)</f>
        <v>PC16/1000</v>
      </c>
      <c r="E371" s="207">
        <f>+VLOOKUP(C371,[9]Resumen!$C$1:$J$65536,5,0)</f>
        <v>1</v>
      </c>
      <c r="F371" s="210">
        <f>IF(MID(D371,1,2)="PC",VLOOKUP(D371,'[10]Costo Postes Concreto'!$B$1:$D$65536,2,0),VLOOKUP(C371,[9]Resumen!$C$1:$J$65536,7,0))</f>
        <v>3542</v>
      </c>
      <c r="G371" s="211">
        <f>IF(MID(D371,1,2)="PC",VLOOKUP(D371,'[10]Costo Postes Concreto'!$B$1:$D$65536,3,0),E371*F371*$D$3)</f>
        <v>1367.1562369591375</v>
      </c>
      <c r="H371" s="211">
        <f>+G371*1%</f>
        <v>13.671562369591374</v>
      </c>
      <c r="I371" s="212">
        <f>+G371+H371</f>
        <v>1380.8277993287288</v>
      </c>
      <c r="J371" s="212">
        <f>IF(MID(D371,1,2)="PC",I371,H371)</f>
        <v>1380.8277993287288</v>
      </c>
      <c r="K371" s="212">
        <f>IF(MID(D371,1,2)="PC",0,+G371)</f>
        <v>0</v>
      </c>
      <c r="L371" s="212">
        <f>+E371*F371</f>
        <v>3542</v>
      </c>
    </row>
    <row r="372" spans="1:12" ht="12" customHeight="1" x14ac:dyDescent="0.2">
      <c r="A372" s="114"/>
      <c r="B372" s="207">
        <f t="shared" si="30"/>
        <v>366</v>
      </c>
      <c r="C372" s="208" t="s">
        <v>7441</v>
      </c>
      <c r="D372" s="209" t="str">
        <f>+VLOOKUP(C372,[9]Resumen!$C$1:$J$65536,6,0)</f>
        <v>PA16/1900</v>
      </c>
      <c r="E372" s="207">
        <f>+VLOOKUP(C372,[9]Resumen!$C$1:$J$65536,5,0)</f>
        <v>2</v>
      </c>
      <c r="F372" s="210">
        <f>IF(MID(D372,1,2)="PC",VLOOKUP(D372,'[10]Costo Postes Concreto'!$B$1:$D$65536,2,0),VLOOKUP(C372,[9]Resumen!$C$1:$J$65536,7,0))</f>
        <v>1587</v>
      </c>
      <c r="G372" s="211">
        <f>IF(MID(D372,1,2)="PC",VLOOKUP(D372,'[10]Costo Postes Concreto'!$B$1:$D$65536,3,0),E372*F372*$D$3)</f>
        <v>12505.999907601848</v>
      </c>
      <c r="H372" s="211">
        <f>+G372*1%</f>
        <v>125.05999907601849</v>
      </c>
      <c r="I372" s="212">
        <f>+G372+H372</f>
        <v>12631.059906677867</v>
      </c>
      <c r="J372" s="212">
        <f>IF(MID(D372,1,2)="PC",I372,H372)</f>
        <v>125.05999907601849</v>
      </c>
      <c r="K372" s="212">
        <f>IF(MID(D372,1,2)="PC",0,+G372)</f>
        <v>12505.999907601848</v>
      </c>
      <c r="L372" s="212">
        <f>+E372*F372</f>
        <v>3174</v>
      </c>
    </row>
    <row r="373" spans="1:12" ht="12" customHeight="1" x14ac:dyDescent="0.2">
      <c r="A373" s="114"/>
      <c r="B373" s="207">
        <f t="shared" si="30"/>
        <v>367</v>
      </c>
      <c r="C373" s="208" t="s">
        <v>7442</v>
      </c>
      <c r="D373" s="209" t="str">
        <f>+VLOOKUP(C373,[9]Resumen!$C$1:$J$65536,6,0)</f>
        <v>PA16/2850</v>
      </c>
      <c r="E373" s="207">
        <f>+VLOOKUP(C373,[9]Resumen!$C$1:$J$65536,5,0)</f>
        <v>2</v>
      </c>
      <c r="F373" s="210">
        <f>IF(MID(D373,1,2)="PC",VLOOKUP(D373,'[10]Costo Postes Concreto'!$B$1:$D$65536,2,0),VLOOKUP(C373,[9]Resumen!$C$1:$J$65536,7,0))</f>
        <v>2066</v>
      </c>
      <c r="G373" s="211">
        <f>IF(MID(D373,1,2)="PC",VLOOKUP(D373,'[10]Costo Postes Concreto'!$B$1:$D$65536,3,0),E373*F373*$D$3)</f>
        <v>16280.652683746326</v>
      </c>
      <c r="H373" s="211">
        <f>+G373*1%</f>
        <v>162.80652683746325</v>
      </c>
      <c r="I373" s="212">
        <f>+G373+H373</f>
        <v>16443.459210583791</v>
      </c>
      <c r="J373" s="212">
        <f>IF(MID(D373,1,2)="PC",I373,H373)</f>
        <v>162.80652683746325</v>
      </c>
      <c r="K373" s="212">
        <f>IF(MID(D373,1,2)="PC",0,+G373)</f>
        <v>16280.652683746326</v>
      </c>
      <c r="L373" s="212">
        <f>+E373*F373</f>
        <v>4132</v>
      </c>
    </row>
    <row r="374" spans="1:12" ht="12" customHeight="1" x14ac:dyDescent="0.2">
      <c r="A374" s="114"/>
      <c r="B374" s="207">
        <f t="shared" si="30"/>
        <v>368</v>
      </c>
      <c r="C374" s="208" t="s">
        <v>7443</v>
      </c>
      <c r="D374" s="209" t="str">
        <f>+VLOOKUP(C374,[9]Resumen!$C$1:$J$65536,6,0)</f>
        <v>PA16/4450</v>
      </c>
      <c r="E374" s="207">
        <f>+VLOOKUP(C374,[9]Resumen!$C$1:$J$65536,5,0)</f>
        <v>2</v>
      </c>
      <c r="F374" s="210">
        <f>IF(MID(D374,1,2)="PC",VLOOKUP(D374,'[10]Costo Postes Concreto'!$B$1:$D$65536,2,0),VLOOKUP(C374,[9]Resumen!$C$1:$J$65536,7,0))</f>
        <v>2760</v>
      </c>
      <c r="G374" s="211">
        <f>IF(MID(D374,1,2)="PC",VLOOKUP(D374,'[10]Costo Postes Concreto'!$B$1:$D$65536,3,0),E374*F374*$D$3)</f>
        <v>21749.565056698866</v>
      </c>
      <c r="H374" s="211">
        <f>+G374*1%</f>
        <v>217.49565056698867</v>
      </c>
      <c r="I374" s="212">
        <f>+G374+H374</f>
        <v>21967.060707265853</v>
      </c>
      <c r="J374" s="212">
        <f>IF(MID(D374,1,2)="PC",I374,H374)</f>
        <v>217.49565056698867</v>
      </c>
      <c r="K374" s="212">
        <f>IF(MID(D374,1,2)="PC",0,+G374)</f>
        <v>21749.565056698866</v>
      </c>
      <c r="L374" s="212">
        <f>+E374*F374</f>
        <v>5520</v>
      </c>
    </row>
    <row r="375" spans="1:12" ht="12" customHeight="1" x14ac:dyDescent="0.2">
      <c r="A375" s="114"/>
      <c r="B375" s="207">
        <f t="shared" si="30"/>
        <v>369</v>
      </c>
      <c r="C375" s="208" t="s">
        <v>7444</v>
      </c>
      <c r="D375" s="209" t="str">
        <f>+VLOOKUP(C375,[9]Resumen!$C$1:$J$65536,6,0)</f>
        <v>PC16/300</v>
      </c>
      <c r="E375" s="207">
        <f>+VLOOKUP(C375,[9]Resumen!$C$1:$J$65536,5,0)</f>
        <v>1</v>
      </c>
      <c r="F375" s="210">
        <f>IF(MID(D375,1,2)="PC",VLOOKUP(D375,'[10]Costo Postes Concreto'!$B$1:$D$65536,2,0),VLOOKUP(C375,[9]Resumen!$C$1:$J$65536,7,0))</f>
        <v>3003</v>
      </c>
      <c r="G375" s="211">
        <f>IF(MID(D375,1,2)="PC",VLOOKUP(D375,'[10]Costo Postes Concreto'!$B$1:$D$65536,3,0),E375*F375*$D$3)</f>
        <v>823.40869297226345</v>
      </c>
      <c r="H375" s="211">
        <f t="shared" si="31"/>
        <v>8.2340869297226345</v>
      </c>
      <c r="I375" s="212">
        <f t="shared" si="32"/>
        <v>831.64277990198605</v>
      </c>
      <c r="J375" s="212">
        <f t="shared" si="33"/>
        <v>831.64277990198605</v>
      </c>
      <c r="K375" s="212">
        <f t="shared" si="34"/>
        <v>0</v>
      </c>
      <c r="L375" s="212">
        <f t="shared" si="35"/>
        <v>3003</v>
      </c>
    </row>
    <row r="376" spans="1:12" ht="12" customHeight="1" x14ac:dyDescent="0.2">
      <c r="A376" s="114"/>
      <c r="B376" s="207">
        <f t="shared" si="30"/>
        <v>370</v>
      </c>
      <c r="C376" s="208" t="s">
        <v>7445</v>
      </c>
      <c r="D376" s="209" t="str">
        <f>+VLOOKUP(C376,[9]Resumen!$C$1:$J$65536,6,0)</f>
        <v>PA16/600</v>
      </c>
      <c r="E376" s="207">
        <f>+VLOOKUP(C376,[9]Resumen!$C$1:$J$65536,5,0)</f>
        <v>1</v>
      </c>
      <c r="F376" s="210">
        <f>IF(MID(D376,1,2)="PC",VLOOKUP(D376,'[10]Costo Postes Concreto'!$B$1:$D$65536,2,0),VLOOKUP(C376,[9]Resumen!$C$1:$J$65536,7,0))</f>
        <v>750</v>
      </c>
      <c r="G376" s="211">
        <f>IF(MID(D376,1,2)="PC",VLOOKUP(D376,'[10]Costo Postes Concreto'!$B$1:$D$65536,3,0),E376*F376*$D$3)</f>
        <v>2955.1039479210417</v>
      </c>
      <c r="H376" s="211">
        <f t="shared" si="31"/>
        <v>29.551039479210417</v>
      </c>
      <c r="I376" s="212">
        <f t="shared" si="32"/>
        <v>2984.6549874002521</v>
      </c>
      <c r="J376" s="212">
        <f t="shared" si="33"/>
        <v>29.551039479210417</v>
      </c>
      <c r="K376" s="212">
        <f t="shared" si="34"/>
        <v>2955.1039479210417</v>
      </c>
      <c r="L376" s="212">
        <f t="shared" si="35"/>
        <v>750</v>
      </c>
    </row>
    <row r="377" spans="1:12" ht="12" customHeight="1" x14ac:dyDescent="0.2">
      <c r="A377" s="114"/>
      <c r="B377" s="207">
        <f t="shared" si="30"/>
        <v>371</v>
      </c>
      <c r="C377" s="208" t="s">
        <v>7446</v>
      </c>
      <c r="D377" s="209" t="str">
        <f>+VLOOKUP(C377,[9]Resumen!$C$1:$J$65536,6,0)</f>
        <v>PA16/850</v>
      </c>
      <c r="E377" s="207">
        <f>+VLOOKUP(C377,[9]Resumen!$C$1:$J$65536,5,0)</f>
        <v>1</v>
      </c>
      <c r="F377" s="210">
        <f>IF(MID(D377,1,2)="PC",VLOOKUP(D377,'[10]Costo Postes Concreto'!$B$1:$D$65536,2,0),VLOOKUP(C377,[9]Resumen!$C$1:$J$65536,7,0))</f>
        <v>941</v>
      </c>
      <c r="G377" s="211">
        <f>IF(MID(D377,1,2)="PC",VLOOKUP(D377,'[10]Costo Postes Concreto'!$B$1:$D$65536,3,0),E377*F377*$D$3)</f>
        <v>3707.6704199916003</v>
      </c>
      <c r="H377" s="211">
        <f t="shared" si="31"/>
        <v>37.076704199916001</v>
      </c>
      <c r="I377" s="212">
        <f t="shared" si="32"/>
        <v>3744.7471241915164</v>
      </c>
      <c r="J377" s="212">
        <f t="shared" si="33"/>
        <v>37.076704199916001</v>
      </c>
      <c r="K377" s="212">
        <f t="shared" si="34"/>
        <v>3707.6704199916003</v>
      </c>
      <c r="L377" s="212">
        <f t="shared" si="35"/>
        <v>941</v>
      </c>
    </row>
    <row r="378" spans="1:12" ht="12" customHeight="1" x14ac:dyDescent="0.2">
      <c r="A378" s="114"/>
      <c r="B378" s="207">
        <f t="shared" si="30"/>
        <v>372</v>
      </c>
      <c r="C378" s="208" t="s">
        <v>7447</v>
      </c>
      <c r="D378" s="209" t="str">
        <f>+VLOOKUP(C378,[9]Resumen!$C$1:$J$65536,6,0)</f>
        <v>PA16/1250</v>
      </c>
      <c r="E378" s="207">
        <f>+VLOOKUP(C378,[9]Resumen!$C$1:$J$65536,5,0)</f>
        <v>1</v>
      </c>
      <c r="F378" s="210">
        <f>IF(MID(D378,1,2)="PC",VLOOKUP(D378,'[10]Costo Postes Concreto'!$B$1:$D$65536,2,0),VLOOKUP(C378,[9]Resumen!$C$1:$J$65536,7,0))</f>
        <v>1209</v>
      </c>
      <c r="G378" s="211">
        <f>IF(MID(D378,1,2)="PC",VLOOKUP(D378,'[10]Costo Postes Concreto'!$B$1:$D$65536,3,0),E378*F378*$D$3)</f>
        <v>4763.6275640487193</v>
      </c>
      <c r="H378" s="211">
        <f t="shared" si="31"/>
        <v>47.636275640487192</v>
      </c>
      <c r="I378" s="212">
        <f t="shared" si="32"/>
        <v>4811.2638396892062</v>
      </c>
      <c r="J378" s="212">
        <f t="shared" si="33"/>
        <v>47.636275640487192</v>
      </c>
      <c r="K378" s="212">
        <f t="shared" si="34"/>
        <v>4763.6275640487193</v>
      </c>
      <c r="L378" s="212">
        <f t="shared" si="35"/>
        <v>1209</v>
      </c>
    </row>
    <row r="379" spans="1:12" ht="12" customHeight="1" x14ac:dyDescent="0.2">
      <c r="A379" s="114"/>
      <c r="B379" s="207">
        <f t="shared" si="30"/>
        <v>373</v>
      </c>
      <c r="C379" s="208" t="s">
        <v>7448</v>
      </c>
      <c r="D379" s="209" t="str">
        <f>+VLOOKUP(C379,[9]Resumen!$C$1:$J$65536,6,0)</f>
        <v>PC16/300</v>
      </c>
      <c r="E379" s="207">
        <f>+VLOOKUP(C379,[9]Resumen!$C$1:$J$65536,5,0)</f>
        <v>1</v>
      </c>
      <c r="F379" s="210">
        <f>IF(MID(D379,1,2)="PC",VLOOKUP(D379,'[10]Costo Postes Concreto'!$B$1:$D$65536,2,0),VLOOKUP(C379,[9]Resumen!$C$1:$J$65536,7,0))</f>
        <v>3003</v>
      </c>
      <c r="G379" s="211">
        <f>IF(MID(D379,1,2)="PC",VLOOKUP(D379,'[10]Costo Postes Concreto'!$B$1:$D$65536,3,0),E379*F379*$D$3)</f>
        <v>823.40869297226345</v>
      </c>
      <c r="H379" s="211">
        <f t="shared" si="31"/>
        <v>8.2340869297226345</v>
      </c>
      <c r="I379" s="212">
        <f t="shared" si="32"/>
        <v>831.64277990198605</v>
      </c>
      <c r="J379" s="212">
        <f t="shared" si="33"/>
        <v>831.64277990198605</v>
      </c>
      <c r="K379" s="212">
        <f t="shared" si="34"/>
        <v>0</v>
      </c>
      <c r="L379" s="212">
        <f t="shared" si="35"/>
        <v>3003</v>
      </c>
    </row>
    <row r="380" spans="1:12" ht="12" customHeight="1" x14ac:dyDescent="0.2">
      <c r="A380" s="114"/>
      <c r="B380" s="207">
        <f t="shared" si="30"/>
        <v>374</v>
      </c>
      <c r="C380" s="208" t="s">
        <v>7449</v>
      </c>
      <c r="D380" s="209" t="str">
        <f>+VLOOKUP(C380,[9]Resumen!$C$1:$J$65536,6,0)</f>
        <v>PA16/800</v>
      </c>
      <c r="E380" s="207">
        <f>+VLOOKUP(C380,[9]Resumen!$C$1:$J$65536,5,0)</f>
        <v>1</v>
      </c>
      <c r="F380" s="210">
        <f>IF(MID(D380,1,2)="PC",VLOOKUP(D380,'[10]Costo Postes Concreto'!$B$1:$D$65536,2,0),VLOOKUP(C380,[9]Resumen!$C$1:$J$65536,7,0))</f>
        <v>905</v>
      </c>
      <c r="G380" s="211">
        <f>IF(MID(D380,1,2)="PC",VLOOKUP(D380,'[10]Costo Postes Concreto'!$B$1:$D$65536,3,0),E380*F380*$D$3)</f>
        <v>3565.8254304913903</v>
      </c>
      <c r="H380" s="211">
        <f t="shared" si="31"/>
        <v>35.658254304913903</v>
      </c>
      <c r="I380" s="212">
        <f t="shared" si="32"/>
        <v>3601.4836847963043</v>
      </c>
      <c r="J380" s="212">
        <f t="shared" si="33"/>
        <v>35.658254304913903</v>
      </c>
      <c r="K380" s="212">
        <f t="shared" si="34"/>
        <v>3565.8254304913903</v>
      </c>
      <c r="L380" s="212">
        <f t="shared" si="35"/>
        <v>905</v>
      </c>
    </row>
    <row r="381" spans="1:12" ht="12" customHeight="1" x14ac:dyDescent="0.2">
      <c r="A381" s="114"/>
      <c r="B381" s="207">
        <f t="shared" si="30"/>
        <v>375</v>
      </c>
      <c r="C381" s="208" t="s">
        <v>7450</v>
      </c>
      <c r="D381" s="209" t="str">
        <f>+VLOOKUP(C381,[9]Resumen!$C$1:$J$65536,6,0)</f>
        <v>PA16/1100</v>
      </c>
      <c r="E381" s="207">
        <f>+VLOOKUP(C381,[9]Resumen!$C$1:$J$65536,5,0)</f>
        <v>1</v>
      </c>
      <c r="F381" s="210">
        <f>IF(MID(D381,1,2)="PC",VLOOKUP(D381,'[10]Costo Postes Concreto'!$B$1:$D$65536,2,0),VLOOKUP(C381,[9]Resumen!$C$1:$J$65536,7,0))</f>
        <v>1113</v>
      </c>
      <c r="G381" s="211">
        <f>IF(MID(D381,1,2)="PC",VLOOKUP(D381,'[10]Costo Postes Concreto'!$B$1:$D$65536,3,0),E381*F381*$D$3)</f>
        <v>4385.3742587148263</v>
      </c>
      <c r="H381" s="211">
        <f t="shared" si="31"/>
        <v>43.853742587148261</v>
      </c>
      <c r="I381" s="212">
        <f t="shared" si="32"/>
        <v>4429.2280013019745</v>
      </c>
      <c r="J381" s="212">
        <f t="shared" si="33"/>
        <v>43.853742587148261</v>
      </c>
      <c r="K381" s="212">
        <f t="shared" si="34"/>
        <v>4385.3742587148263</v>
      </c>
      <c r="L381" s="212">
        <f t="shared" si="35"/>
        <v>1113</v>
      </c>
    </row>
    <row r="382" spans="1:12" ht="12" customHeight="1" x14ac:dyDescent="0.2">
      <c r="A382" s="114"/>
      <c r="B382" s="207">
        <f t="shared" si="30"/>
        <v>376</v>
      </c>
      <c r="C382" s="208" t="s">
        <v>7451</v>
      </c>
      <c r="D382" s="209" t="str">
        <f>+VLOOKUP(C382,[9]Resumen!$C$1:$J$65536,6,0)</f>
        <v>PA16/1700</v>
      </c>
      <c r="E382" s="207">
        <f>+VLOOKUP(C382,[9]Resumen!$C$1:$J$65536,5,0)</f>
        <v>1</v>
      </c>
      <c r="F382" s="210">
        <f>IF(MID(D382,1,2)="PC",VLOOKUP(D382,'[10]Costo Postes Concreto'!$B$1:$D$65536,2,0),VLOOKUP(C382,[9]Resumen!$C$1:$J$65536,7,0))</f>
        <v>1477</v>
      </c>
      <c r="G382" s="211">
        <f>IF(MID(D382,1,2)="PC",VLOOKUP(D382,'[10]Costo Postes Concreto'!$B$1:$D$65536,3,0),E382*F382*$D$3)</f>
        <v>5819.5847081058382</v>
      </c>
      <c r="H382" s="211">
        <f t="shared" si="31"/>
        <v>58.195847081058382</v>
      </c>
      <c r="I382" s="212">
        <f t="shared" si="32"/>
        <v>5877.7805551868969</v>
      </c>
      <c r="J382" s="212">
        <f t="shared" si="33"/>
        <v>58.195847081058382</v>
      </c>
      <c r="K382" s="212">
        <f t="shared" si="34"/>
        <v>5819.5847081058382</v>
      </c>
      <c r="L382" s="212">
        <f t="shared" si="35"/>
        <v>1477</v>
      </c>
    </row>
    <row r="383" spans="1:12" ht="12" customHeight="1" x14ac:dyDescent="0.2">
      <c r="A383" s="114"/>
      <c r="B383" s="207">
        <f t="shared" si="30"/>
        <v>377</v>
      </c>
      <c r="C383" s="208" t="s">
        <v>7452</v>
      </c>
      <c r="D383" s="209" t="str">
        <f>+VLOOKUP(C383,[9]Resumen!$C$1:$J$65536,6,0)</f>
        <v>PC16/300</v>
      </c>
      <c r="E383" s="207">
        <f>+VLOOKUP(C383,[9]Resumen!$C$1:$J$65536,5,0)</f>
        <v>1</v>
      </c>
      <c r="F383" s="210">
        <f>IF(MID(D383,1,2)="PC",VLOOKUP(D383,'[10]Costo Postes Concreto'!$B$1:$D$65536,2,0),VLOOKUP(C383,[9]Resumen!$C$1:$J$65536,7,0))</f>
        <v>3003</v>
      </c>
      <c r="G383" s="211">
        <f>IF(MID(D383,1,2)="PC",VLOOKUP(D383,'[10]Costo Postes Concreto'!$B$1:$D$65536,3,0),E383*F383*$D$3)</f>
        <v>823.40869297226345</v>
      </c>
      <c r="H383" s="211">
        <f t="shared" si="31"/>
        <v>8.2340869297226345</v>
      </c>
      <c r="I383" s="212">
        <f t="shared" si="32"/>
        <v>831.64277990198605</v>
      </c>
      <c r="J383" s="212">
        <f t="shared" si="33"/>
        <v>831.64277990198605</v>
      </c>
      <c r="K383" s="212">
        <f t="shared" si="34"/>
        <v>0</v>
      </c>
      <c r="L383" s="212">
        <f t="shared" si="35"/>
        <v>3003</v>
      </c>
    </row>
    <row r="384" spans="1:12" ht="12" customHeight="1" x14ac:dyDescent="0.2">
      <c r="A384" s="114"/>
      <c r="B384" s="207">
        <f t="shared" si="30"/>
        <v>378</v>
      </c>
      <c r="C384" s="208" t="s">
        <v>7453</v>
      </c>
      <c r="D384" s="209" t="str">
        <f>+VLOOKUP(C384,[9]Resumen!$C$1:$J$65536,6,0)</f>
        <v>PA16/950</v>
      </c>
      <c r="E384" s="207">
        <f>+VLOOKUP(C384,[9]Resumen!$C$1:$J$65536,5,0)</f>
        <v>1</v>
      </c>
      <c r="F384" s="210">
        <f>IF(MID(D384,1,2)="PC",VLOOKUP(D384,'[10]Costo Postes Concreto'!$B$1:$D$65536,2,0),VLOOKUP(C384,[9]Resumen!$C$1:$J$65536,7,0))</f>
        <v>1012</v>
      </c>
      <c r="G384" s="211">
        <f>IF(MID(D384,1,2)="PC",VLOOKUP(D384,'[10]Costo Postes Concreto'!$B$1:$D$65536,3,0),E384*F384*$D$3)</f>
        <v>3987.4202603947924</v>
      </c>
      <c r="H384" s="211">
        <f t="shared" si="31"/>
        <v>39.874202603947928</v>
      </c>
      <c r="I384" s="212">
        <f t="shared" si="32"/>
        <v>4027.2944629987405</v>
      </c>
      <c r="J384" s="212">
        <f t="shared" si="33"/>
        <v>39.874202603947928</v>
      </c>
      <c r="K384" s="212">
        <f t="shared" si="34"/>
        <v>3987.4202603947924</v>
      </c>
      <c r="L384" s="212">
        <f t="shared" si="35"/>
        <v>1012</v>
      </c>
    </row>
    <row r="385" spans="1:12" ht="12" customHeight="1" x14ac:dyDescent="0.2">
      <c r="A385" s="114"/>
      <c r="B385" s="207">
        <f t="shared" si="30"/>
        <v>379</v>
      </c>
      <c r="C385" s="208" t="s">
        <v>7454</v>
      </c>
      <c r="D385" s="209" t="str">
        <f>+VLOOKUP(C385,[9]Resumen!$C$1:$J$65536,6,0)</f>
        <v>PA16/1350</v>
      </c>
      <c r="E385" s="207">
        <f>+VLOOKUP(C385,[9]Resumen!$C$1:$J$65536,5,0)</f>
        <v>1</v>
      </c>
      <c r="F385" s="210">
        <f>IF(MID(D385,1,2)="PC",VLOOKUP(D385,'[10]Costo Postes Concreto'!$B$1:$D$65536,2,0),VLOOKUP(C385,[9]Resumen!$C$1:$J$65536,7,0))</f>
        <v>1271</v>
      </c>
      <c r="G385" s="211">
        <f>IF(MID(D385,1,2)="PC",VLOOKUP(D385,'[10]Costo Postes Concreto'!$B$1:$D$65536,3,0),E385*F385*$D$3)</f>
        <v>5007.9161570768583</v>
      </c>
      <c r="H385" s="211">
        <f t="shared" si="31"/>
        <v>50.079161570768584</v>
      </c>
      <c r="I385" s="212">
        <f t="shared" si="32"/>
        <v>5057.9953186476268</v>
      </c>
      <c r="J385" s="212">
        <f t="shared" si="33"/>
        <v>50.079161570768584</v>
      </c>
      <c r="K385" s="212">
        <f t="shared" si="34"/>
        <v>5007.9161570768583</v>
      </c>
      <c r="L385" s="212">
        <f t="shared" si="35"/>
        <v>1271</v>
      </c>
    </row>
    <row r="386" spans="1:12" ht="12" customHeight="1" x14ac:dyDescent="0.2">
      <c r="A386" s="114"/>
      <c r="B386" s="207">
        <f t="shared" si="30"/>
        <v>380</v>
      </c>
      <c r="C386" s="208" t="s">
        <v>7455</v>
      </c>
      <c r="D386" s="209" t="str">
        <f>+VLOOKUP(C386,[9]Resumen!$C$1:$J$65536,6,0)</f>
        <v>PA16/2100</v>
      </c>
      <c r="E386" s="207">
        <f>+VLOOKUP(C386,[9]Resumen!$C$1:$J$65536,5,0)</f>
        <v>1</v>
      </c>
      <c r="F386" s="210">
        <f>IF(MID(D386,1,2)="PC",VLOOKUP(D386,'[10]Costo Postes Concreto'!$B$1:$D$65536,2,0),VLOOKUP(C386,[9]Resumen!$C$1:$J$65536,7,0))</f>
        <v>1694</v>
      </c>
      <c r="G386" s="211">
        <f>IF(MID(D386,1,2)="PC",VLOOKUP(D386,'[10]Costo Postes Concreto'!$B$1:$D$65536,3,0),E386*F386*$D$3)</f>
        <v>6674.5947837043259</v>
      </c>
      <c r="H386" s="211">
        <f t="shared" si="31"/>
        <v>66.745947837043261</v>
      </c>
      <c r="I386" s="212">
        <f t="shared" si="32"/>
        <v>6741.3407315413688</v>
      </c>
      <c r="J386" s="212">
        <f t="shared" si="33"/>
        <v>66.745947837043261</v>
      </c>
      <c r="K386" s="212">
        <f t="shared" si="34"/>
        <v>6674.5947837043259</v>
      </c>
      <c r="L386" s="212">
        <f t="shared" si="35"/>
        <v>1694</v>
      </c>
    </row>
    <row r="387" spans="1:12" ht="12" customHeight="1" x14ac:dyDescent="0.2">
      <c r="A387" s="114"/>
      <c r="B387" s="207">
        <f t="shared" si="30"/>
        <v>381</v>
      </c>
      <c r="C387" s="208" t="s">
        <v>7456</v>
      </c>
      <c r="D387" s="209" t="str">
        <f>+VLOOKUP(C387,[9]Resumen!$C$1:$J$65536,6,0)</f>
        <v>PC16/400</v>
      </c>
      <c r="E387" s="207">
        <f>+VLOOKUP(C387,[9]Resumen!$C$1:$J$65536,5,0)</f>
        <v>1</v>
      </c>
      <c r="F387" s="210">
        <f>IF(MID(D387,1,2)="PC",VLOOKUP(D387,'[10]Costo Postes Concreto'!$B$1:$D$65536,2,0),VLOOKUP(C387,[9]Resumen!$C$1:$J$65536,7,0))</f>
        <v>3080</v>
      </c>
      <c r="G387" s="211">
        <f>IF(MID(D387,1,2)="PC",VLOOKUP(D387,'[10]Costo Postes Concreto'!$B$1:$D$65536,3,0),E387*F387*$D$3)</f>
        <v>901.08691354181701</v>
      </c>
      <c r="H387" s="211">
        <f t="shared" si="31"/>
        <v>9.0108691354181705</v>
      </c>
      <c r="I387" s="212">
        <f t="shared" si="32"/>
        <v>910.09778267723516</v>
      </c>
      <c r="J387" s="212">
        <f t="shared" si="33"/>
        <v>910.09778267723516</v>
      </c>
      <c r="K387" s="212">
        <f t="shared" si="34"/>
        <v>0</v>
      </c>
      <c r="L387" s="212">
        <f t="shared" si="35"/>
        <v>3080</v>
      </c>
    </row>
    <row r="388" spans="1:12" ht="12" customHeight="1" x14ac:dyDescent="0.2">
      <c r="A388" s="114"/>
      <c r="B388" s="207">
        <f t="shared" si="30"/>
        <v>382</v>
      </c>
      <c r="C388" s="208" t="s">
        <v>7457</v>
      </c>
      <c r="D388" s="209" t="str">
        <f>+VLOOKUP(C388,[9]Resumen!$C$1:$J$65536,6,0)</f>
        <v>PA16/1450</v>
      </c>
      <c r="E388" s="207">
        <f>+VLOOKUP(C388,[9]Resumen!$C$1:$J$65536,5,0)</f>
        <v>1</v>
      </c>
      <c r="F388" s="210">
        <f>IF(MID(D388,1,2)="PC",VLOOKUP(D388,'[10]Costo Postes Concreto'!$B$1:$D$65536,2,0),VLOOKUP(C388,[9]Resumen!$C$1:$J$65536,7,0))</f>
        <v>1331</v>
      </c>
      <c r="G388" s="211">
        <f>IF(MID(D388,1,2)="PC",VLOOKUP(D388,'[10]Costo Postes Concreto'!$B$1:$D$65536,3,0),E388*F388*$D$3)</f>
        <v>5244.3244729105418</v>
      </c>
      <c r="H388" s="211">
        <f t="shared" si="31"/>
        <v>52.443244729105416</v>
      </c>
      <c r="I388" s="212">
        <f t="shared" si="32"/>
        <v>5296.7677176396473</v>
      </c>
      <c r="J388" s="212">
        <f t="shared" si="33"/>
        <v>52.443244729105416</v>
      </c>
      <c r="K388" s="212">
        <f t="shared" si="34"/>
        <v>5244.3244729105418</v>
      </c>
      <c r="L388" s="212">
        <f t="shared" si="35"/>
        <v>1331</v>
      </c>
    </row>
    <row r="389" spans="1:12" ht="12" customHeight="1" x14ac:dyDescent="0.2">
      <c r="A389" s="114"/>
      <c r="B389" s="207">
        <f t="shared" si="30"/>
        <v>383</v>
      </c>
      <c r="C389" s="208" t="s">
        <v>7458</v>
      </c>
      <c r="D389" s="209" t="str">
        <f>+VLOOKUP(C389,[9]Resumen!$C$1:$J$65536,6,0)</f>
        <v>PA16/2100</v>
      </c>
      <c r="E389" s="207">
        <f>+VLOOKUP(C389,[9]Resumen!$C$1:$J$65536,5,0)</f>
        <v>1</v>
      </c>
      <c r="F389" s="210">
        <f>IF(MID(D389,1,2)="PC",VLOOKUP(D389,'[10]Costo Postes Concreto'!$B$1:$D$65536,2,0),VLOOKUP(C389,[9]Resumen!$C$1:$J$65536,7,0))</f>
        <v>1694</v>
      </c>
      <c r="G389" s="211">
        <f>IF(MID(D389,1,2)="PC",VLOOKUP(D389,'[10]Costo Postes Concreto'!$B$1:$D$65536,3,0),E389*F389*$D$3)</f>
        <v>6674.5947837043259</v>
      </c>
      <c r="H389" s="211">
        <f t="shared" si="31"/>
        <v>66.745947837043261</v>
      </c>
      <c r="I389" s="212">
        <f t="shared" si="32"/>
        <v>6741.3407315413688</v>
      </c>
      <c r="J389" s="212">
        <f t="shared" si="33"/>
        <v>66.745947837043261</v>
      </c>
      <c r="K389" s="212">
        <f t="shared" si="34"/>
        <v>6674.5947837043259</v>
      </c>
      <c r="L389" s="212">
        <f t="shared" si="35"/>
        <v>1694</v>
      </c>
    </row>
    <row r="390" spans="1:12" ht="12" customHeight="1" x14ac:dyDescent="0.2">
      <c r="A390" s="114"/>
      <c r="B390" s="207">
        <f t="shared" si="30"/>
        <v>384</v>
      </c>
      <c r="C390" s="208" t="s">
        <v>7459</v>
      </c>
      <c r="D390" s="209" t="str">
        <f>+VLOOKUP(C390,[9]Resumen!$C$1:$J$65536,6,0)</f>
        <v>PA16/3350</v>
      </c>
      <c r="E390" s="207">
        <f>+VLOOKUP(C390,[9]Resumen!$C$1:$J$65536,5,0)</f>
        <v>1</v>
      </c>
      <c r="F390" s="210">
        <f>IF(MID(D390,1,2)="PC",VLOOKUP(D390,'[10]Costo Postes Concreto'!$B$1:$D$65536,2,0),VLOOKUP(C390,[9]Resumen!$C$1:$J$65536,7,0))</f>
        <v>2295</v>
      </c>
      <c r="G390" s="211">
        <f>IF(MID(D390,1,2)="PC",VLOOKUP(D390,'[10]Costo Postes Concreto'!$B$1:$D$65536,3,0),E390*F390*$D$3)</f>
        <v>9042.6180806383873</v>
      </c>
      <c r="H390" s="211">
        <f t="shared" si="31"/>
        <v>90.426180806383869</v>
      </c>
      <c r="I390" s="212">
        <f t="shared" si="32"/>
        <v>9133.0442614447711</v>
      </c>
      <c r="J390" s="212">
        <f t="shared" si="33"/>
        <v>90.426180806383869</v>
      </c>
      <c r="K390" s="212">
        <f t="shared" si="34"/>
        <v>9042.6180806383873</v>
      </c>
      <c r="L390" s="212">
        <f t="shared" si="35"/>
        <v>2295</v>
      </c>
    </row>
    <row r="391" spans="1:12" ht="12" customHeight="1" x14ac:dyDescent="0.2">
      <c r="A391" s="114"/>
      <c r="B391" s="207">
        <f t="shared" si="30"/>
        <v>385</v>
      </c>
      <c r="C391" s="208" t="s">
        <v>7460</v>
      </c>
      <c r="D391" s="209" t="str">
        <f>+VLOOKUP(C391,[9]Resumen!$C$1:$J$65536,6,0)</f>
        <v>PC16/500</v>
      </c>
      <c r="E391" s="207">
        <f>+VLOOKUP(C391,[9]Resumen!$C$1:$J$65536,5,0)</f>
        <v>1</v>
      </c>
      <c r="F391" s="210">
        <f>IF(MID(D391,1,2)="PC",VLOOKUP(D391,'[10]Costo Postes Concreto'!$B$1:$D$65536,2,0),VLOOKUP(C391,[9]Resumen!$C$1:$J$65536,7,0))</f>
        <v>3157</v>
      </c>
      <c r="G391" s="211">
        <f>IF(MID(D391,1,2)="PC",VLOOKUP(D391,'[10]Costo Postes Concreto'!$B$1:$D$65536,3,0),E391*F391*$D$3)</f>
        <v>978.76513411137057</v>
      </c>
      <c r="H391" s="211">
        <f t="shared" si="31"/>
        <v>9.7876513411137065</v>
      </c>
      <c r="I391" s="212">
        <f t="shared" si="32"/>
        <v>988.55278545248427</v>
      </c>
      <c r="J391" s="212">
        <f t="shared" si="33"/>
        <v>988.55278545248427</v>
      </c>
      <c r="K391" s="212">
        <f t="shared" si="34"/>
        <v>0</v>
      </c>
      <c r="L391" s="212">
        <f t="shared" si="35"/>
        <v>3157</v>
      </c>
    </row>
    <row r="392" spans="1:12" ht="12" customHeight="1" x14ac:dyDescent="0.2">
      <c r="A392" s="114"/>
      <c r="B392" s="207">
        <f t="shared" ref="B392:B455" si="36">+B391+1</f>
        <v>386</v>
      </c>
      <c r="C392" s="208" t="s">
        <v>7461</v>
      </c>
      <c r="D392" s="209" t="str">
        <f>+VLOOKUP(C392,[9]Resumen!$C$1:$J$65536,6,0)</f>
        <v>PA16/1750</v>
      </c>
      <c r="E392" s="207">
        <f>+VLOOKUP(C392,[9]Resumen!$C$1:$J$65536,5,0)</f>
        <v>1</v>
      </c>
      <c r="F392" s="210">
        <f>IF(MID(D392,1,2)="PC",VLOOKUP(D392,'[10]Costo Postes Concreto'!$B$1:$D$65536,2,0),VLOOKUP(C392,[9]Resumen!$C$1:$J$65536,7,0))</f>
        <v>1505</v>
      </c>
      <c r="G392" s="211">
        <f>IF(MID(D392,1,2)="PC",VLOOKUP(D392,'[10]Costo Postes Concreto'!$B$1:$D$65536,3,0),E392*F392*$D$3)</f>
        <v>5929.9085888282234</v>
      </c>
      <c r="H392" s="211">
        <f t="shared" si="31"/>
        <v>59.299085888282235</v>
      </c>
      <c r="I392" s="212">
        <f t="shared" si="32"/>
        <v>5989.2076747165056</v>
      </c>
      <c r="J392" s="212">
        <f t="shared" si="33"/>
        <v>59.299085888282235</v>
      </c>
      <c r="K392" s="212">
        <f t="shared" si="34"/>
        <v>5929.9085888282234</v>
      </c>
      <c r="L392" s="212">
        <f t="shared" si="35"/>
        <v>1505</v>
      </c>
    </row>
    <row r="393" spans="1:12" ht="12" customHeight="1" x14ac:dyDescent="0.2">
      <c r="A393" s="114"/>
      <c r="B393" s="207">
        <f t="shared" si="36"/>
        <v>387</v>
      </c>
      <c r="C393" s="208" t="s">
        <v>7462</v>
      </c>
      <c r="D393" s="209" t="str">
        <f>+VLOOKUP(C393,[9]Resumen!$C$1:$J$65536,6,0)</f>
        <v>PA16/2550</v>
      </c>
      <c r="E393" s="207">
        <f>+VLOOKUP(C393,[9]Resumen!$C$1:$J$65536,5,0)</f>
        <v>1</v>
      </c>
      <c r="F393" s="210">
        <f>IF(MID(D393,1,2)="PC",VLOOKUP(D393,'[10]Costo Postes Concreto'!$B$1:$D$65536,2,0),VLOOKUP(C393,[9]Resumen!$C$1:$J$65536,7,0))</f>
        <v>1922</v>
      </c>
      <c r="G393" s="211">
        <f>IF(MID(D393,1,2)="PC",VLOOKUP(D393,'[10]Costo Postes Concreto'!$B$1:$D$65536,3,0),E393*F393*$D$3)</f>
        <v>7572.9463838723232</v>
      </c>
      <c r="H393" s="211">
        <f t="shared" si="31"/>
        <v>75.729463838723234</v>
      </c>
      <c r="I393" s="212">
        <f t="shared" si="32"/>
        <v>7648.6758477110461</v>
      </c>
      <c r="J393" s="212">
        <f t="shared" si="33"/>
        <v>75.729463838723234</v>
      </c>
      <c r="K393" s="212">
        <f t="shared" si="34"/>
        <v>7572.9463838723232</v>
      </c>
      <c r="L393" s="212">
        <f t="shared" si="35"/>
        <v>1922</v>
      </c>
    </row>
    <row r="394" spans="1:12" ht="12" customHeight="1" x14ac:dyDescent="0.2">
      <c r="A394" s="114"/>
      <c r="B394" s="207">
        <f t="shared" si="36"/>
        <v>388</v>
      </c>
      <c r="C394" s="208" t="s">
        <v>7463</v>
      </c>
      <c r="D394" s="209" t="str">
        <f>+VLOOKUP(C394,[9]Resumen!$C$1:$J$65536,6,0)</f>
        <v>PA16/4100</v>
      </c>
      <c r="E394" s="207">
        <f>+VLOOKUP(C394,[9]Resumen!$C$1:$J$65536,5,0)</f>
        <v>1</v>
      </c>
      <c r="F394" s="210">
        <f>IF(MID(D394,1,2)="PC",VLOOKUP(D394,'[10]Costo Postes Concreto'!$B$1:$D$65536,2,0),VLOOKUP(C394,[9]Resumen!$C$1:$J$65536,7,0))</f>
        <v>2617</v>
      </c>
      <c r="G394" s="211">
        <f>IF(MID(D394,1,2)="PC",VLOOKUP(D394,'[10]Costo Postes Concreto'!$B$1:$D$65536,3,0),E394*F394*$D$3)</f>
        <v>10311.342708945822</v>
      </c>
      <c r="H394" s="211">
        <f t="shared" si="31"/>
        <v>103.11342708945823</v>
      </c>
      <c r="I394" s="212">
        <f t="shared" si="32"/>
        <v>10414.45613603528</v>
      </c>
      <c r="J394" s="212">
        <f t="shared" si="33"/>
        <v>103.11342708945823</v>
      </c>
      <c r="K394" s="212">
        <f t="shared" si="34"/>
        <v>10311.342708945822</v>
      </c>
      <c r="L394" s="212">
        <f t="shared" si="35"/>
        <v>2617</v>
      </c>
    </row>
    <row r="395" spans="1:12" ht="12" customHeight="1" x14ac:dyDescent="0.2">
      <c r="A395" s="114"/>
      <c r="B395" s="207">
        <f t="shared" si="36"/>
        <v>389</v>
      </c>
      <c r="C395" s="208" t="s">
        <v>7464</v>
      </c>
      <c r="D395" s="209" t="str">
        <f>+VLOOKUP(C395,[9]Resumen!$C$1:$J$65536,6,0)</f>
        <v>PC16/400</v>
      </c>
      <c r="E395" s="207">
        <f>+VLOOKUP(C395,[9]Resumen!$C$1:$J$65536,5,0)</f>
        <v>1</v>
      </c>
      <c r="F395" s="210">
        <f>IF(MID(D395,1,2)="PC",VLOOKUP(D395,'[10]Costo Postes Concreto'!$B$1:$D$65536,2,0),VLOOKUP(C395,[9]Resumen!$C$1:$J$65536,7,0))</f>
        <v>3080</v>
      </c>
      <c r="G395" s="211">
        <f>IF(MID(D395,1,2)="PC",VLOOKUP(D395,'[10]Costo Postes Concreto'!$B$1:$D$65536,3,0),E395*F395*$D$3)</f>
        <v>901.08691354181701</v>
      </c>
      <c r="H395" s="211">
        <f t="shared" si="31"/>
        <v>9.0108691354181705</v>
      </c>
      <c r="I395" s="212">
        <f t="shared" si="32"/>
        <v>910.09778267723516</v>
      </c>
      <c r="J395" s="212">
        <f t="shared" si="33"/>
        <v>910.09778267723516</v>
      </c>
      <c r="K395" s="212">
        <f t="shared" si="34"/>
        <v>0</v>
      </c>
      <c r="L395" s="212">
        <f t="shared" si="35"/>
        <v>3080</v>
      </c>
    </row>
    <row r="396" spans="1:12" ht="12" customHeight="1" x14ac:dyDescent="0.2">
      <c r="A396" s="114"/>
      <c r="B396" s="207">
        <f t="shared" si="36"/>
        <v>390</v>
      </c>
      <c r="C396" s="208" t="s">
        <v>7465</v>
      </c>
      <c r="D396" s="209" t="str">
        <f>+VLOOKUP(C396,[9]Resumen!$C$1:$J$65536,6,0)</f>
        <v>PA16/600</v>
      </c>
      <c r="E396" s="207">
        <f>+VLOOKUP(C396,[9]Resumen!$C$1:$J$65536,5,0)</f>
        <v>2</v>
      </c>
      <c r="F396" s="210">
        <f>IF(MID(D396,1,2)="PC",VLOOKUP(D396,'[10]Costo Postes Concreto'!$B$1:$D$65536,2,0),VLOOKUP(C396,[9]Resumen!$C$1:$J$65536,7,0))</f>
        <v>750</v>
      </c>
      <c r="G396" s="211">
        <f>IF(MID(D396,1,2)="PC",VLOOKUP(D396,'[10]Costo Postes Concreto'!$B$1:$D$65536,3,0),E396*F396*$D$3)</f>
        <v>5910.2078958420834</v>
      </c>
      <c r="H396" s="211">
        <f t="shared" si="31"/>
        <v>59.102078958420833</v>
      </c>
      <c r="I396" s="212">
        <f t="shared" si="32"/>
        <v>5969.3099748005043</v>
      </c>
      <c r="J396" s="212">
        <f t="shared" si="33"/>
        <v>59.102078958420833</v>
      </c>
      <c r="K396" s="212">
        <f t="shared" si="34"/>
        <v>5910.2078958420834</v>
      </c>
      <c r="L396" s="212">
        <f t="shared" si="35"/>
        <v>1500</v>
      </c>
    </row>
    <row r="397" spans="1:12" ht="12" customHeight="1" x14ac:dyDescent="0.2">
      <c r="A397" s="114"/>
      <c r="B397" s="207">
        <f t="shared" si="36"/>
        <v>391</v>
      </c>
      <c r="C397" s="208" t="s">
        <v>7466</v>
      </c>
      <c r="D397" s="209" t="str">
        <f>+VLOOKUP(C397,[9]Resumen!$C$1:$J$65536,6,0)</f>
        <v>PA16/850</v>
      </c>
      <c r="E397" s="207">
        <f>+VLOOKUP(C397,[9]Resumen!$C$1:$J$65536,5,0)</f>
        <v>2</v>
      </c>
      <c r="F397" s="210">
        <f>IF(MID(D397,1,2)="PC",VLOOKUP(D397,'[10]Costo Postes Concreto'!$B$1:$D$65536,2,0),VLOOKUP(C397,[9]Resumen!$C$1:$J$65536,7,0))</f>
        <v>941</v>
      </c>
      <c r="G397" s="211">
        <f>IF(MID(D397,1,2)="PC",VLOOKUP(D397,'[10]Costo Postes Concreto'!$B$1:$D$65536,3,0),E397*F397*$D$3)</f>
        <v>7415.3408399832006</v>
      </c>
      <c r="H397" s="211">
        <f t="shared" si="31"/>
        <v>74.153408399832003</v>
      </c>
      <c r="I397" s="212">
        <f t="shared" si="32"/>
        <v>7489.4942483830328</v>
      </c>
      <c r="J397" s="212">
        <f t="shared" si="33"/>
        <v>74.153408399832003</v>
      </c>
      <c r="K397" s="212">
        <f t="shared" si="34"/>
        <v>7415.3408399832006</v>
      </c>
      <c r="L397" s="212">
        <f t="shared" si="35"/>
        <v>1882</v>
      </c>
    </row>
    <row r="398" spans="1:12" ht="12" customHeight="1" x14ac:dyDescent="0.2">
      <c r="A398" s="114"/>
      <c r="B398" s="207">
        <f t="shared" si="36"/>
        <v>392</v>
      </c>
      <c r="C398" s="208" t="s">
        <v>7467</v>
      </c>
      <c r="D398" s="209" t="str">
        <f>+VLOOKUP(C398,[9]Resumen!$C$1:$J$65536,6,0)</f>
        <v>PA16/1250</v>
      </c>
      <c r="E398" s="207">
        <f>+VLOOKUP(C398,[9]Resumen!$C$1:$J$65536,5,0)</f>
        <v>2</v>
      </c>
      <c r="F398" s="210">
        <f>IF(MID(D398,1,2)="PC",VLOOKUP(D398,'[10]Costo Postes Concreto'!$B$1:$D$65536,2,0),VLOOKUP(C398,[9]Resumen!$C$1:$J$65536,7,0))</f>
        <v>1209</v>
      </c>
      <c r="G398" s="211">
        <f>IF(MID(D398,1,2)="PC",VLOOKUP(D398,'[10]Costo Postes Concreto'!$B$1:$D$65536,3,0),E398*F398*$D$3)</f>
        <v>9527.2551280974385</v>
      </c>
      <c r="H398" s="211">
        <f t="shared" si="31"/>
        <v>95.272551280974383</v>
      </c>
      <c r="I398" s="212">
        <f t="shared" si="32"/>
        <v>9622.5276793784124</v>
      </c>
      <c r="J398" s="212">
        <f t="shared" si="33"/>
        <v>95.272551280974383</v>
      </c>
      <c r="K398" s="212">
        <f t="shared" si="34"/>
        <v>9527.2551280974385</v>
      </c>
      <c r="L398" s="212">
        <f t="shared" si="35"/>
        <v>2418</v>
      </c>
    </row>
    <row r="399" spans="1:12" ht="12" customHeight="1" x14ac:dyDescent="0.2">
      <c r="A399" s="114"/>
      <c r="B399" s="207">
        <f t="shared" si="36"/>
        <v>393</v>
      </c>
      <c r="C399" s="208" t="s">
        <v>7468</v>
      </c>
      <c r="D399" s="209" t="str">
        <f>+VLOOKUP(C399,[9]Resumen!$C$1:$J$65536,6,0)</f>
        <v>PC16/500</v>
      </c>
      <c r="E399" s="207">
        <f>+VLOOKUP(C399,[9]Resumen!$C$1:$J$65536,5,0)</f>
        <v>1</v>
      </c>
      <c r="F399" s="210">
        <f>IF(MID(D399,1,2)="PC",VLOOKUP(D399,'[10]Costo Postes Concreto'!$B$1:$D$65536,2,0),VLOOKUP(C399,[9]Resumen!$C$1:$J$65536,7,0))</f>
        <v>3157</v>
      </c>
      <c r="G399" s="211">
        <f>IF(MID(D399,1,2)="PC",VLOOKUP(D399,'[10]Costo Postes Concreto'!$B$1:$D$65536,3,0),E399*F399*$D$3)</f>
        <v>978.76513411137057</v>
      </c>
      <c r="H399" s="211">
        <f t="shared" si="31"/>
        <v>9.7876513411137065</v>
      </c>
      <c r="I399" s="212">
        <f t="shared" si="32"/>
        <v>988.55278545248427</v>
      </c>
      <c r="J399" s="212">
        <f t="shared" si="33"/>
        <v>988.55278545248427</v>
      </c>
      <c r="K399" s="212">
        <f t="shared" si="34"/>
        <v>0</v>
      </c>
      <c r="L399" s="212">
        <f t="shared" si="35"/>
        <v>3157</v>
      </c>
    </row>
    <row r="400" spans="1:12" ht="12" customHeight="1" x14ac:dyDescent="0.2">
      <c r="A400" s="114"/>
      <c r="B400" s="207">
        <f t="shared" si="36"/>
        <v>394</v>
      </c>
      <c r="C400" s="208" t="s">
        <v>7469</v>
      </c>
      <c r="D400" s="209" t="str">
        <f>+VLOOKUP(C400,[9]Resumen!$C$1:$J$65536,6,0)</f>
        <v>PA16/750</v>
      </c>
      <c r="E400" s="207">
        <f>+VLOOKUP(C400,[9]Resumen!$C$1:$J$65536,5,0)</f>
        <v>2</v>
      </c>
      <c r="F400" s="210">
        <f>IF(MID(D400,1,2)="PC",VLOOKUP(D400,'[10]Costo Postes Concreto'!$B$1:$D$65536,2,0),VLOOKUP(C400,[9]Resumen!$C$1:$J$65536,7,0))</f>
        <v>867</v>
      </c>
      <c r="G400" s="211">
        <f>IF(MID(D400,1,2)="PC",VLOOKUP(D400,'[10]Costo Postes Concreto'!$B$1:$D$65536,3,0),E400*F400*$D$3)</f>
        <v>6832.2003275934485</v>
      </c>
      <c r="H400" s="211">
        <f t="shared" si="31"/>
        <v>68.322003275934492</v>
      </c>
      <c r="I400" s="212">
        <f t="shared" si="32"/>
        <v>6900.522330869383</v>
      </c>
      <c r="J400" s="212">
        <f t="shared" si="33"/>
        <v>68.322003275934492</v>
      </c>
      <c r="K400" s="212">
        <f t="shared" si="34"/>
        <v>6832.2003275934485</v>
      </c>
      <c r="L400" s="212">
        <f t="shared" si="35"/>
        <v>1734</v>
      </c>
    </row>
    <row r="401" spans="1:12" ht="12" customHeight="1" x14ac:dyDescent="0.2">
      <c r="A401" s="114"/>
      <c r="B401" s="207">
        <f t="shared" si="36"/>
        <v>395</v>
      </c>
      <c r="C401" s="208" t="s">
        <v>7470</v>
      </c>
      <c r="D401" s="209" t="str">
        <f>+VLOOKUP(C401,[9]Resumen!$C$1:$J$65536,6,0)</f>
        <v>PA16/1100</v>
      </c>
      <c r="E401" s="207">
        <f>+VLOOKUP(C401,[9]Resumen!$C$1:$J$65536,5,0)</f>
        <v>2</v>
      </c>
      <c r="F401" s="210">
        <f>IF(MID(D401,1,2)="PC",VLOOKUP(D401,'[10]Costo Postes Concreto'!$B$1:$D$65536,2,0),VLOOKUP(C401,[9]Resumen!$C$1:$J$65536,7,0))</f>
        <v>1113</v>
      </c>
      <c r="G401" s="211">
        <f>IF(MID(D401,1,2)="PC",VLOOKUP(D401,'[10]Costo Postes Concreto'!$B$1:$D$65536,3,0),E401*F401*$D$3)</f>
        <v>8770.7485174296526</v>
      </c>
      <c r="H401" s="211">
        <f t="shared" si="31"/>
        <v>87.707485174296522</v>
      </c>
      <c r="I401" s="212">
        <f t="shared" si="32"/>
        <v>8858.4560026039489</v>
      </c>
      <c r="J401" s="212">
        <f t="shared" si="33"/>
        <v>87.707485174296522</v>
      </c>
      <c r="K401" s="212">
        <f t="shared" si="34"/>
        <v>8770.7485174296526</v>
      </c>
      <c r="L401" s="212">
        <f t="shared" si="35"/>
        <v>2226</v>
      </c>
    </row>
    <row r="402" spans="1:12" ht="12" customHeight="1" x14ac:dyDescent="0.2">
      <c r="A402" s="114"/>
      <c r="B402" s="207">
        <f t="shared" si="36"/>
        <v>396</v>
      </c>
      <c r="C402" s="208" t="s">
        <v>7471</v>
      </c>
      <c r="D402" s="209" t="str">
        <f>+VLOOKUP(C402,[9]Resumen!$C$1:$J$65536,6,0)</f>
        <v>PA16/1700</v>
      </c>
      <c r="E402" s="207">
        <f>+VLOOKUP(C402,[9]Resumen!$C$1:$J$65536,5,0)</f>
        <v>2</v>
      </c>
      <c r="F402" s="210">
        <f>IF(MID(D402,1,2)="PC",VLOOKUP(D402,'[10]Costo Postes Concreto'!$B$1:$D$65536,2,0),VLOOKUP(C402,[9]Resumen!$C$1:$J$65536,7,0))</f>
        <v>1477</v>
      </c>
      <c r="G402" s="211">
        <f>IF(MID(D402,1,2)="PC",VLOOKUP(D402,'[10]Costo Postes Concreto'!$B$1:$D$65536,3,0),E402*F402*$D$3)</f>
        <v>11639.169416211676</v>
      </c>
      <c r="H402" s="211">
        <f t="shared" si="31"/>
        <v>116.39169416211676</v>
      </c>
      <c r="I402" s="212">
        <f t="shared" si="32"/>
        <v>11755.561110373794</v>
      </c>
      <c r="J402" s="212">
        <f t="shared" si="33"/>
        <v>116.39169416211676</v>
      </c>
      <c r="K402" s="212">
        <f t="shared" si="34"/>
        <v>11639.169416211676</v>
      </c>
      <c r="L402" s="212">
        <f t="shared" si="35"/>
        <v>2954</v>
      </c>
    </row>
    <row r="403" spans="1:12" ht="12" customHeight="1" x14ac:dyDescent="0.2">
      <c r="A403" s="114"/>
      <c r="B403" s="207">
        <f t="shared" si="36"/>
        <v>397</v>
      </c>
      <c r="C403" s="208" t="s">
        <v>7472</v>
      </c>
      <c r="D403" s="209" t="str">
        <f>+VLOOKUP(C403,[9]Resumen!$C$1:$J$65536,6,0)</f>
        <v>PC16/500</v>
      </c>
      <c r="E403" s="207">
        <f>+VLOOKUP(C403,[9]Resumen!$C$1:$J$65536,5,0)</f>
        <v>1</v>
      </c>
      <c r="F403" s="210">
        <f>IF(MID(D403,1,2)="PC",VLOOKUP(D403,'[10]Costo Postes Concreto'!$B$1:$D$65536,2,0),VLOOKUP(C403,[9]Resumen!$C$1:$J$65536,7,0))</f>
        <v>3157</v>
      </c>
      <c r="G403" s="211">
        <f>IF(MID(D403,1,2)="PC",VLOOKUP(D403,'[10]Costo Postes Concreto'!$B$1:$D$65536,3,0),E403*F403*$D$3)</f>
        <v>978.76513411137057</v>
      </c>
      <c r="H403" s="211">
        <f t="shared" si="31"/>
        <v>9.7876513411137065</v>
      </c>
      <c r="I403" s="212">
        <f t="shared" si="32"/>
        <v>988.55278545248427</v>
      </c>
      <c r="J403" s="212">
        <f t="shared" si="33"/>
        <v>988.55278545248427</v>
      </c>
      <c r="K403" s="212">
        <f t="shared" si="34"/>
        <v>0</v>
      </c>
      <c r="L403" s="212">
        <f t="shared" si="35"/>
        <v>3157</v>
      </c>
    </row>
    <row r="404" spans="1:12" ht="12" customHeight="1" x14ac:dyDescent="0.2">
      <c r="A404" s="114"/>
      <c r="B404" s="207">
        <f t="shared" si="36"/>
        <v>398</v>
      </c>
      <c r="C404" s="208" t="s">
        <v>7473</v>
      </c>
      <c r="D404" s="209" t="str">
        <f>+VLOOKUP(C404,[9]Resumen!$C$1:$J$65536,6,0)</f>
        <v>PA16/900</v>
      </c>
      <c r="E404" s="207">
        <f>+VLOOKUP(C404,[9]Resumen!$C$1:$J$65536,5,0)</f>
        <v>2</v>
      </c>
      <c r="F404" s="210">
        <f>IF(MID(D404,1,2)="PC",VLOOKUP(D404,'[10]Costo Postes Concreto'!$B$1:$D$65536,2,0),VLOOKUP(C404,[9]Resumen!$C$1:$J$65536,7,0))</f>
        <v>977</v>
      </c>
      <c r="G404" s="211">
        <f>IF(MID(D404,1,2)="PC",VLOOKUP(D404,'[10]Costo Postes Concreto'!$B$1:$D$65536,3,0),E404*F404*$D$3)</f>
        <v>7699.0308189836205</v>
      </c>
      <c r="H404" s="211">
        <f t="shared" si="31"/>
        <v>76.990308189836213</v>
      </c>
      <c r="I404" s="212">
        <f t="shared" si="32"/>
        <v>7776.021127173457</v>
      </c>
      <c r="J404" s="212">
        <f t="shared" si="33"/>
        <v>76.990308189836213</v>
      </c>
      <c r="K404" s="212">
        <f t="shared" si="34"/>
        <v>7699.0308189836205</v>
      </c>
      <c r="L404" s="212">
        <f t="shared" si="35"/>
        <v>1954</v>
      </c>
    </row>
    <row r="405" spans="1:12" ht="12" customHeight="1" x14ac:dyDescent="0.2">
      <c r="A405" s="114"/>
      <c r="B405" s="207">
        <f t="shared" si="36"/>
        <v>399</v>
      </c>
      <c r="C405" s="208" t="s">
        <v>7474</v>
      </c>
      <c r="D405" s="209" t="str">
        <f>+VLOOKUP(C405,[9]Resumen!$C$1:$J$65536,6,0)</f>
        <v>PA16/1350</v>
      </c>
      <c r="E405" s="207">
        <f>+VLOOKUP(C405,[9]Resumen!$C$1:$J$65536,5,0)</f>
        <v>2</v>
      </c>
      <c r="F405" s="210">
        <f>IF(MID(D405,1,2)="PC",VLOOKUP(D405,'[10]Costo Postes Concreto'!$B$1:$D$65536,2,0),VLOOKUP(C405,[9]Resumen!$C$1:$J$65536,7,0))</f>
        <v>1271</v>
      </c>
      <c r="G405" s="211">
        <f>IF(MID(D405,1,2)="PC",VLOOKUP(D405,'[10]Costo Postes Concreto'!$B$1:$D$65536,3,0),E405*F405*$D$3)</f>
        <v>10015.832314153717</v>
      </c>
      <c r="H405" s="211">
        <f t="shared" si="31"/>
        <v>100.15832314153717</v>
      </c>
      <c r="I405" s="212">
        <f t="shared" si="32"/>
        <v>10115.990637295254</v>
      </c>
      <c r="J405" s="212">
        <f t="shared" si="33"/>
        <v>100.15832314153717</v>
      </c>
      <c r="K405" s="212">
        <f t="shared" si="34"/>
        <v>10015.832314153717</v>
      </c>
      <c r="L405" s="212">
        <f t="shared" si="35"/>
        <v>2542</v>
      </c>
    </row>
    <row r="406" spans="1:12" ht="12" customHeight="1" x14ac:dyDescent="0.2">
      <c r="A406" s="114"/>
      <c r="B406" s="207">
        <f t="shared" si="36"/>
        <v>400</v>
      </c>
      <c r="C406" s="208" t="s">
        <v>7475</v>
      </c>
      <c r="D406" s="209" t="str">
        <f>+VLOOKUP(C406,[9]Resumen!$C$1:$J$65536,6,0)</f>
        <v>PA16/2100</v>
      </c>
      <c r="E406" s="207">
        <f>+VLOOKUP(C406,[9]Resumen!$C$1:$J$65536,5,0)</f>
        <v>2</v>
      </c>
      <c r="F406" s="210">
        <f>IF(MID(D406,1,2)="PC",VLOOKUP(D406,'[10]Costo Postes Concreto'!$B$1:$D$65536,2,0),VLOOKUP(C406,[9]Resumen!$C$1:$J$65536,7,0))</f>
        <v>1694</v>
      </c>
      <c r="G406" s="211">
        <f>IF(MID(D406,1,2)="PC",VLOOKUP(D406,'[10]Costo Postes Concreto'!$B$1:$D$65536,3,0),E406*F406*$D$3)</f>
        <v>13349.189567408652</v>
      </c>
      <c r="H406" s="211">
        <f t="shared" si="31"/>
        <v>133.49189567408652</v>
      </c>
      <c r="I406" s="212">
        <f t="shared" si="32"/>
        <v>13482.681463082738</v>
      </c>
      <c r="J406" s="212">
        <f t="shared" si="33"/>
        <v>133.49189567408652</v>
      </c>
      <c r="K406" s="212">
        <f t="shared" si="34"/>
        <v>13349.189567408652</v>
      </c>
      <c r="L406" s="212">
        <f t="shared" si="35"/>
        <v>3388</v>
      </c>
    </row>
    <row r="407" spans="1:12" ht="12" customHeight="1" x14ac:dyDescent="0.2">
      <c r="A407" s="114"/>
      <c r="B407" s="207">
        <f t="shared" si="36"/>
        <v>401</v>
      </c>
      <c r="C407" s="208" t="s">
        <v>7476</v>
      </c>
      <c r="D407" s="209" t="str">
        <f>+VLOOKUP(C407,[9]Resumen!$C$1:$J$65536,6,0)</f>
        <v>PC16/700</v>
      </c>
      <c r="E407" s="207">
        <f>+VLOOKUP(C407,[9]Resumen!$C$1:$J$65536,5,0)</f>
        <v>1</v>
      </c>
      <c r="F407" s="210">
        <f>IF(MID(D407,1,2)="PC",VLOOKUP(D407,'[10]Costo Postes Concreto'!$B$1:$D$65536,2,0),VLOOKUP(C407,[9]Resumen!$C$1:$J$65536,7,0))</f>
        <v>3311</v>
      </c>
      <c r="G407" s="211">
        <f>IF(MID(D407,1,2)="PC",VLOOKUP(D407,'[10]Costo Postes Concreto'!$B$1:$D$65536,3,0),E407*F407*$D$3)</f>
        <v>1134.1215752504772</v>
      </c>
      <c r="H407" s="211">
        <f t="shared" si="31"/>
        <v>11.341215752504773</v>
      </c>
      <c r="I407" s="212">
        <f t="shared" si="32"/>
        <v>1145.4627910029819</v>
      </c>
      <c r="J407" s="212">
        <f t="shared" si="33"/>
        <v>1145.4627910029819</v>
      </c>
      <c r="K407" s="212">
        <f t="shared" si="34"/>
        <v>0</v>
      </c>
      <c r="L407" s="212">
        <f t="shared" si="35"/>
        <v>3311</v>
      </c>
    </row>
    <row r="408" spans="1:12" ht="12" customHeight="1" x14ac:dyDescent="0.2">
      <c r="A408" s="114"/>
      <c r="B408" s="207">
        <f t="shared" si="36"/>
        <v>402</v>
      </c>
      <c r="C408" s="208" t="s">
        <v>7477</v>
      </c>
      <c r="D408" s="209" t="str">
        <f>+VLOOKUP(C408,[9]Resumen!$C$1:$J$65536,6,0)</f>
        <v>PA16/1400</v>
      </c>
      <c r="E408" s="207">
        <f>+VLOOKUP(C408,[9]Resumen!$C$1:$J$65536,5,0)</f>
        <v>2</v>
      </c>
      <c r="F408" s="210">
        <f>IF(MID(D408,1,2)="PC",VLOOKUP(D408,'[10]Costo Postes Concreto'!$B$1:$D$65536,2,0),VLOOKUP(C408,[9]Resumen!$C$1:$J$65536,7,0))</f>
        <v>1301</v>
      </c>
      <c r="G408" s="211">
        <f>IF(MID(D408,1,2)="PC",VLOOKUP(D408,'[10]Costo Postes Concreto'!$B$1:$D$65536,3,0),E408*F408*$D$3)</f>
        <v>10252.2406299874</v>
      </c>
      <c r="H408" s="211">
        <f t="shared" ref="H408:H471" si="37">+G408*1%</f>
        <v>102.52240629987401</v>
      </c>
      <c r="I408" s="212">
        <f t="shared" ref="I408:I471" si="38">+G408+H408</f>
        <v>10354.763036287273</v>
      </c>
      <c r="J408" s="212">
        <f t="shared" ref="J408:J471" si="39">IF(MID(D408,1,2)="PC",I408,H408)</f>
        <v>102.52240629987401</v>
      </c>
      <c r="K408" s="212">
        <f t="shared" ref="K408:K471" si="40">IF(MID(D408,1,2)="PC",0,+G408)</f>
        <v>10252.2406299874</v>
      </c>
      <c r="L408" s="212">
        <f t="shared" ref="L408:L471" si="41">+E408*F408</f>
        <v>2602</v>
      </c>
    </row>
    <row r="409" spans="1:12" ht="12" customHeight="1" x14ac:dyDescent="0.2">
      <c r="A409" s="114"/>
      <c r="B409" s="207">
        <f t="shared" si="36"/>
        <v>403</v>
      </c>
      <c r="C409" s="208" t="s">
        <v>7478</v>
      </c>
      <c r="D409" s="209" t="str">
        <f>+VLOOKUP(C409,[9]Resumen!$C$1:$J$65536,6,0)</f>
        <v>PA16/2100</v>
      </c>
      <c r="E409" s="207">
        <f>+VLOOKUP(C409,[9]Resumen!$C$1:$J$65536,5,0)</f>
        <v>2</v>
      </c>
      <c r="F409" s="210">
        <f>IF(MID(D409,1,2)="PC",VLOOKUP(D409,'[10]Costo Postes Concreto'!$B$1:$D$65536,2,0),VLOOKUP(C409,[9]Resumen!$C$1:$J$65536,7,0))</f>
        <v>1694</v>
      </c>
      <c r="G409" s="211">
        <f>IF(MID(D409,1,2)="PC",VLOOKUP(D409,'[10]Costo Postes Concreto'!$B$1:$D$65536,3,0),E409*F409*$D$3)</f>
        <v>13349.189567408652</v>
      </c>
      <c r="H409" s="211">
        <f t="shared" si="37"/>
        <v>133.49189567408652</v>
      </c>
      <c r="I409" s="212">
        <f t="shared" si="38"/>
        <v>13482.681463082738</v>
      </c>
      <c r="J409" s="212">
        <f t="shared" si="39"/>
        <v>133.49189567408652</v>
      </c>
      <c r="K409" s="212">
        <f t="shared" si="40"/>
        <v>13349.189567408652</v>
      </c>
      <c r="L409" s="212">
        <f t="shared" si="41"/>
        <v>3388</v>
      </c>
    </row>
    <row r="410" spans="1:12" ht="12" customHeight="1" x14ac:dyDescent="0.2">
      <c r="A410" s="114"/>
      <c r="B410" s="207">
        <f t="shared" si="36"/>
        <v>404</v>
      </c>
      <c r="C410" s="208" t="s">
        <v>7479</v>
      </c>
      <c r="D410" s="209" t="str">
        <f>+VLOOKUP(C410,[9]Resumen!$C$1:$J$65536,6,0)</f>
        <v>PA16/3350</v>
      </c>
      <c r="E410" s="207">
        <f>+VLOOKUP(C410,[9]Resumen!$C$1:$J$65536,5,0)</f>
        <v>2</v>
      </c>
      <c r="F410" s="210">
        <f>IF(MID(D410,1,2)="PC",VLOOKUP(D410,'[10]Costo Postes Concreto'!$B$1:$D$65536,2,0),VLOOKUP(C410,[9]Resumen!$C$1:$J$65536,7,0))</f>
        <v>2295</v>
      </c>
      <c r="G410" s="211">
        <f>IF(MID(D410,1,2)="PC",VLOOKUP(D410,'[10]Costo Postes Concreto'!$B$1:$D$65536,3,0),E410*F410*$D$3)</f>
        <v>18085.236161276775</v>
      </c>
      <c r="H410" s="211">
        <f t="shared" si="37"/>
        <v>180.85236161276774</v>
      </c>
      <c r="I410" s="212">
        <f t="shared" si="38"/>
        <v>18266.088522889542</v>
      </c>
      <c r="J410" s="212">
        <f t="shared" si="39"/>
        <v>180.85236161276774</v>
      </c>
      <c r="K410" s="212">
        <f t="shared" si="40"/>
        <v>18085.236161276775</v>
      </c>
      <c r="L410" s="212">
        <f t="shared" si="41"/>
        <v>4590</v>
      </c>
    </row>
    <row r="411" spans="1:12" ht="12" customHeight="1" x14ac:dyDescent="0.2">
      <c r="A411" s="114"/>
      <c r="B411" s="207">
        <f t="shared" si="36"/>
        <v>405</v>
      </c>
      <c r="C411" s="217" t="s">
        <v>7480</v>
      </c>
      <c r="D411" s="209" t="str">
        <f>+VLOOKUP(C411,[9]Resumen!$C$1:$J$65536,6,0)</f>
        <v>PC16/800</v>
      </c>
      <c r="E411" s="207">
        <f>+VLOOKUP(C411,[9]Resumen!$C$1:$J$65536,5,0)</f>
        <v>1</v>
      </c>
      <c r="F411" s="210">
        <f>IF(MID(D411,1,2)="PC",VLOOKUP(D411,'[10]Costo Postes Concreto'!$B$1:$D$65536,2,0),VLOOKUP(C411,[9]Resumen!$C$1:$J$65536,7,0))</f>
        <v>3388</v>
      </c>
      <c r="G411" s="211">
        <f>IF(MID(D411,1,2)="PC",VLOOKUP(D411,'[10]Costo Postes Concreto'!$B$1:$D$65536,3,0),E411*F411*$D$3)</f>
        <v>1211.7997958200308</v>
      </c>
      <c r="H411" s="211">
        <f t="shared" si="37"/>
        <v>12.117997958200307</v>
      </c>
      <c r="I411" s="212">
        <f t="shared" si="38"/>
        <v>1223.917793778231</v>
      </c>
      <c r="J411" s="212">
        <f t="shared" si="39"/>
        <v>1223.917793778231</v>
      </c>
      <c r="K411" s="212">
        <f t="shared" si="40"/>
        <v>0</v>
      </c>
      <c r="L411" s="212">
        <f t="shared" si="41"/>
        <v>3388</v>
      </c>
    </row>
    <row r="412" spans="1:12" ht="12" customHeight="1" x14ac:dyDescent="0.2">
      <c r="A412" s="114"/>
      <c r="B412" s="207">
        <f t="shared" si="36"/>
        <v>406</v>
      </c>
      <c r="C412" s="217" t="s">
        <v>7481</v>
      </c>
      <c r="D412" s="209" t="str">
        <f>+VLOOKUP(C412,[9]Resumen!$C$1:$J$65536,6,0)</f>
        <v>PA16/1650</v>
      </c>
      <c r="E412" s="207">
        <f>+VLOOKUP(C412,[9]Resumen!$C$1:$J$65536,5,0)</f>
        <v>2</v>
      </c>
      <c r="F412" s="210">
        <f>IF(MID(D412,1,2)="PC",VLOOKUP(D412,'[10]Costo Postes Concreto'!$B$1:$D$65536,2,0),VLOOKUP(C412,[9]Resumen!$C$1:$J$65536,7,0))</f>
        <v>1448</v>
      </c>
      <c r="G412" s="211">
        <f>IF(MID(D412,1,2)="PC",VLOOKUP(D412,'[10]Costo Postes Concreto'!$B$1:$D$65536,3,0),E412*F412*$D$3)</f>
        <v>11410.641377572449</v>
      </c>
      <c r="H412" s="211">
        <f t="shared" si="37"/>
        <v>114.10641377572449</v>
      </c>
      <c r="I412" s="212">
        <f t="shared" si="38"/>
        <v>11524.747791348173</v>
      </c>
      <c r="J412" s="212">
        <f t="shared" si="39"/>
        <v>114.10641377572449</v>
      </c>
      <c r="K412" s="212">
        <f t="shared" si="40"/>
        <v>11410.641377572449</v>
      </c>
      <c r="L412" s="212">
        <f t="shared" si="41"/>
        <v>2896</v>
      </c>
    </row>
    <row r="413" spans="1:12" ht="12" customHeight="1" x14ac:dyDescent="0.2">
      <c r="A413" s="114"/>
      <c r="B413" s="207">
        <f t="shared" si="36"/>
        <v>407</v>
      </c>
      <c r="C413" s="217" t="s">
        <v>7482</v>
      </c>
      <c r="D413" s="209" t="str">
        <f>+VLOOKUP(C413,[9]Resumen!$C$1:$J$65536,6,0)</f>
        <v>PA16/2550</v>
      </c>
      <c r="E413" s="207">
        <f>+VLOOKUP(C413,[9]Resumen!$C$1:$J$65536,5,0)</f>
        <v>2</v>
      </c>
      <c r="F413" s="210">
        <f>IF(MID(D413,1,2)="PC",VLOOKUP(D413,'[10]Costo Postes Concreto'!$B$1:$D$65536,2,0),VLOOKUP(C413,[9]Resumen!$C$1:$J$65536,7,0))</f>
        <v>1922</v>
      </c>
      <c r="G413" s="211">
        <f>IF(MID(D413,1,2)="PC",VLOOKUP(D413,'[10]Costo Postes Concreto'!$B$1:$D$65536,3,0),E413*F413*$D$3)</f>
        <v>15145.892767744646</v>
      </c>
      <c r="H413" s="211">
        <f t="shared" si="37"/>
        <v>151.45892767744647</v>
      </c>
      <c r="I413" s="212">
        <f t="shared" si="38"/>
        <v>15297.351695422092</v>
      </c>
      <c r="J413" s="212">
        <f t="shared" si="39"/>
        <v>151.45892767744647</v>
      </c>
      <c r="K413" s="212">
        <f t="shared" si="40"/>
        <v>15145.892767744646</v>
      </c>
      <c r="L413" s="212">
        <f t="shared" si="41"/>
        <v>3844</v>
      </c>
    </row>
    <row r="414" spans="1:12" ht="12" customHeight="1" x14ac:dyDescent="0.2">
      <c r="A414" s="114"/>
      <c r="B414" s="207">
        <f t="shared" si="36"/>
        <v>408</v>
      </c>
      <c r="C414" s="217" t="s">
        <v>7483</v>
      </c>
      <c r="D414" s="209" t="str">
        <f>+VLOOKUP(C414,[9]Resumen!$C$1:$J$65536,6,0)</f>
        <v>PA16/4100</v>
      </c>
      <c r="E414" s="207">
        <f>+VLOOKUP(C414,[9]Resumen!$C$1:$J$65536,5,0)</f>
        <v>2</v>
      </c>
      <c r="F414" s="210">
        <f>IF(MID(D414,1,2)="PC",VLOOKUP(D414,'[10]Costo Postes Concreto'!$B$1:$D$65536,2,0),VLOOKUP(C414,[9]Resumen!$C$1:$J$65536,7,0))</f>
        <v>2617</v>
      </c>
      <c r="G414" s="211">
        <f>IF(MID(D414,1,2)="PC",VLOOKUP(D414,'[10]Costo Postes Concreto'!$B$1:$D$65536,3,0),E414*F414*$D$3)</f>
        <v>20622.685417891644</v>
      </c>
      <c r="H414" s="211">
        <f t="shared" si="37"/>
        <v>206.22685417891645</v>
      </c>
      <c r="I414" s="212">
        <f t="shared" si="38"/>
        <v>20828.91227207056</v>
      </c>
      <c r="J414" s="212">
        <f t="shared" si="39"/>
        <v>206.22685417891645</v>
      </c>
      <c r="K414" s="212">
        <f t="shared" si="40"/>
        <v>20622.685417891644</v>
      </c>
      <c r="L414" s="212">
        <f t="shared" si="41"/>
        <v>5234</v>
      </c>
    </row>
    <row r="415" spans="1:12" ht="12" customHeight="1" x14ac:dyDescent="0.2">
      <c r="A415" s="114"/>
      <c r="B415" s="207">
        <f t="shared" si="36"/>
        <v>409</v>
      </c>
      <c r="C415" s="218" t="s">
        <v>7484</v>
      </c>
      <c r="D415" s="209" t="str">
        <f>+VLOOKUP(C415,[9]Resumen!$C$1:$J$65536,6,0)</f>
        <v>PC25/600</v>
      </c>
      <c r="E415" s="207">
        <f>+VLOOKUP(C415,[9]Resumen!$C$1:$J$65536,5,0)</f>
        <v>1</v>
      </c>
      <c r="F415" s="210">
        <f>IF(MID(D415,1,2)="PC",VLOOKUP(D415,'[10]Costo Postes Concreto'!$B$1:$D$65536,2,0),VLOOKUP(C415,[9]Resumen!$C$1:$J$65536,7,0))</f>
        <v>6006</v>
      </c>
      <c r="G415" s="211">
        <f>IF(MID(D415,1,2)="PC",VLOOKUP(D415,'[10]Costo Postes Concreto'!$B$1:$D$65536,3,0),E415*F415*$D$3)</f>
        <v>3852.8592951848482</v>
      </c>
      <c r="H415" s="211">
        <f t="shared" si="37"/>
        <v>38.528592951848481</v>
      </c>
      <c r="I415" s="212">
        <f t="shared" si="38"/>
        <v>3891.3878881366968</v>
      </c>
      <c r="J415" s="212">
        <f t="shared" si="39"/>
        <v>3891.3878881366968</v>
      </c>
      <c r="K415" s="212">
        <f t="shared" si="40"/>
        <v>0</v>
      </c>
      <c r="L415" s="212">
        <f t="shared" si="41"/>
        <v>6006</v>
      </c>
    </row>
    <row r="416" spans="1:12" ht="12" customHeight="1" x14ac:dyDescent="0.2">
      <c r="A416" s="114"/>
      <c r="B416" s="207">
        <f t="shared" si="36"/>
        <v>410</v>
      </c>
      <c r="C416" s="218" t="s">
        <v>7485</v>
      </c>
      <c r="D416" s="209" t="str">
        <f>+VLOOKUP(C416,[9]Resumen!$C$1:$J$65536,6,0)</f>
        <v>PC25/700</v>
      </c>
      <c r="E416" s="207">
        <f>+VLOOKUP(C416,[9]Resumen!$C$1:$J$65536,5,0)</f>
        <v>1</v>
      </c>
      <c r="F416" s="210">
        <f>IF(MID(D416,1,2)="PC",VLOOKUP(D416,'[10]Costo Postes Concreto'!$B$1:$D$65536,2,0),VLOOKUP(C416,[9]Resumen!$C$1:$J$65536,7,0))</f>
        <v>5975</v>
      </c>
      <c r="G416" s="211">
        <f>IF(MID(D416,1,2)="PC",VLOOKUP(D416,'[10]Costo Postes Concreto'!$B$1:$D$65536,3,0),E416*F416*$D$3)</f>
        <v>3821.5862453451577</v>
      </c>
      <c r="H416" s="211">
        <f t="shared" si="37"/>
        <v>38.215862453451578</v>
      </c>
      <c r="I416" s="212">
        <f t="shared" si="38"/>
        <v>3859.8021077986095</v>
      </c>
      <c r="J416" s="212">
        <f t="shared" si="39"/>
        <v>3859.8021077986095</v>
      </c>
      <c r="K416" s="212">
        <f t="shared" si="40"/>
        <v>0</v>
      </c>
      <c r="L416" s="212">
        <f t="shared" si="41"/>
        <v>5975</v>
      </c>
    </row>
    <row r="417" spans="1:12" ht="12" customHeight="1" x14ac:dyDescent="0.2">
      <c r="A417" s="114"/>
      <c r="B417" s="207">
        <f t="shared" si="36"/>
        <v>411</v>
      </c>
      <c r="C417" s="218" t="s">
        <v>7486</v>
      </c>
      <c r="D417" s="209" t="str">
        <f>+VLOOKUP(C417,[9]Resumen!$C$1:$J$65536,6,0)</f>
        <v>PC25/700</v>
      </c>
      <c r="E417" s="207">
        <f>+VLOOKUP(C417,[9]Resumen!$C$1:$J$65536,5,0)</f>
        <v>1</v>
      </c>
      <c r="F417" s="210">
        <f>IF(MID(D417,1,2)="PC",VLOOKUP(D417,'[10]Costo Postes Concreto'!$B$1:$D$65536,2,0),VLOOKUP(C417,[9]Resumen!$C$1:$J$65536,7,0))</f>
        <v>5975</v>
      </c>
      <c r="G417" s="211">
        <f>IF(MID(D417,1,2)="PC",VLOOKUP(D417,'[10]Costo Postes Concreto'!$B$1:$D$65536,3,0),E417*F417*$D$3)</f>
        <v>3821.5862453451577</v>
      </c>
      <c r="H417" s="211">
        <f t="shared" si="37"/>
        <v>38.215862453451578</v>
      </c>
      <c r="I417" s="212">
        <f t="shared" si="38"/>
        <v>3859.8021077986095</v>
      </c>
      <c r="J417" s="212">
        <f t="shared" si="39"/>
        <v>3859.8021077986095</v>
      </c>
      <c r="K417" s="212">
        <f t="shared" si="40"/>
        <v>0</v>
      </c>
      <c r="L417" s="212">
        <f t="shared" si="41"/>
        <v>5975</v>
      </c>
    </row>
    <row r="418" spans="1:12" ht="12" customHeight="1" x14ac:dyDescent="0.2">
      <c r="A418" s="114"/>
      <c r="B418" s="207">
        <f t="shared" si="36"/>
        <v>412</v>
      </c>
      <c r="C418" s="218" t="s">
        <v>7487</v>
      </c>
      <c r="D418" s="209" t="str">
        <f>+VLOOKUP(C418,[9]Resumen!$C$1:$J$65536,6,0)</f>
        <v>PC25/1000</v>
      </c>
      <c r="E418" s="207">
        <f>+VLOOKUP(C418,[9]Resumen!$C$1:$J$65536,5,0)</f>
        <v>1</v>
      </c>
      <c r="F418" s="210">
        <f>IF(MID(D418,1,2)="PC",VLOOKUP(D418,'[10]Costo Postes Concreto'!$B$1:$D$65536,2,0),VLOOKUP(C418,[9]Resumen!$C$1:$J$65536,7,0))</f>
        <v>6380</v>
      </c>
      <c r="G418" s="211">
        <f>IF(MID(D418,1,2)="PC",VLOOKUP(D418,'[10]Costo Postes Concreto'!$B$1:$D$65536,3,0),E418*F418*$D$3)</f>
        <v>4230.1535093798229</v>
      </c>
      <c r="H418" s="211">
        <f t="shared" si="37"/>
        <v>42.301535093798229</v>
      </c>
      <c r="I418" s="212">
        <f t="shared" si="38"/>
        <v>4272.4550444736215</v>
      </c>
      <c r="J418" s="212">
        <f t="shared" si="39"/>
        <v>4272.4550444736215</v>
      </c>
      <c r="K418" s="212">
        <f t="shared" si="40"/>
        <v>0</v>
      </c>
      <c r="L418" s="212">
        <f t="shared" si="41"/>
        <v>6380</v>
      </c>
    </row>
    <row r="419" spans="1:12" ht="12" customHeight="1" x14ac:dyDescent="0.2">
      <c r="A419" s="114"/>
      <c r="B419" s="207">
        <f t="shared" si="36"/>
        <v>413</v>
      </c>
      <c r="C419" s="218" t="s">
        <v>7488</v>
      </c>
      <c r="D419" s="209" t="str">
        <f>+VLOOKUP(C419,[9]Resumen!$C$1:$J$65536,6,0)</f>
        <v>PC25/700</v>
      </c>
      <c r="E419" s="207">
        <f>+VLOOKUP(C419,[9]Resumen!$C$1:$J$65536,5,0)</f>
        <v>1</v>
      </c>
      <c r="F419" s="210">
        <f>IF(MID(D419,1,2)="PC",VLOOKUP(D419,'[10]Costo Postes Concreto'!$B$1:$D$65536,2,0),VLOOKUP(C419,[9]Resumen!$C$1:$J$65536,7,0))</f>
        <v>5975</v>
      </c>
      <c r="G419" s="211">
        <f>IF(MID(D419,1,2)="PC",VLOOKUP(D419,'[10]Costo Postes Concreto'!$B$1:$D$65536,3,0),E419*F419*$D$3)</f>
        <v>3821.5862453451577</v>
      </c>
      <c r="H419" s="211">
        <f t="shared" si="37"/>
        <v>38.215862453451578</v>
      </c>
      <c r="I419" s="212">
        <f t="shared" si="38"/>
        <v>3859.8021077986095</v>
      </c>
      <c r="J419" s="212">
        <f t="shared" si="39"/>
        <v>3859.8021077986095</v>
      </c>
      <c r="K419" s="212">
        <f t="shared" si="40"/>
        <v>0</v>
      </c>
      <c r="L419" s="212">
        <f t="shared" si="41"/>
        <v>5975</v>
      </c>
    </row>
    <row r="420" spans="1:12" ht="12" customHeight="1" x14ac:dyDescent="0.2">
      <c r="A420" s="114"/>
      <c r="B420" s="207">
        <f t="shared" si="36"/>
        <v>414</v>
      </c>
      <c r="C420" s="218" t="s">
        <v>7489</v>
      </c>
      <c r="D420" s="209" t="str">
        <f>+VLOOKUP(C420,[9]Resumen!$C$1:$J$65536,6,0)</f>
        <v>PC25/700</v>
      </c>
      <c r="E420" s="207">
        <f>+VLOOKUP(C420,[9]Resumen!$C$1:$J$65536,5,0)</f>
        <v>1</v>
      </c>
      <c r="F420" s="210">
        <f>IF(MID(D420,1,2)="PC",VLOOKUP(D420,'[10]Costo Postes Concreto'!$B$1:$D$65536,2,0),VLOOKUP(C420,[9]Resumen!$C$1:$J$65536,7,0))</f>
        <v>5975</v>
      </c>
      <c r="G420" s="211">
        <f>IF(MID(D420,1,2)="PC",VLOOKUP(D420,'[10]Costo Postes Concreto'!$B$1:$D$65536,3,0),E420*F420*$D$3)</f>
        <v>3821.5862453451577</v>
      </c>
      <c r="H420" s="211">
        <f t="shared" si="37"/>
        <v>38.215862453451578</v>
      </c>
      <c r="I420" s="212">
        <f t="shared" si="38"/>
        <v>3859.8021077986095</v>
      </c>
      <c r="J420" s="212">
        <f t="shared" si="39"/>
        <v>3859.8021077986095</v>
      </c>
      <c r="K420" s="212">
        <f t="shared" si="40"/>
        <v>0</v>
      </c>
      <c r="L420" s="212">
        <f t="shared" si="41"/>
        <v>5975</v>
      </c>
    </row>
    <row r="421" spans="1:12" ht="12" customHeight="1" x14ac:dyDescent="0.2">
      <c r="A421" s="114"/>
      <c r="B421" s="207">
        <f t="shared" si="36"/>
        <v>415</v>
      </c>
      <c r="C421" s="218" t="s">
        <v>7490</v>
      </c>
      <c r="D421" s="209" t="str">
        <f>+VLOOKUP(C421,[9]Resumen!$C$1:$J$65536,6,0)</f>
        <v>PC25/1000</v>
      </c>
      <c r="E421" s="207">
        <f>+VLOOKUP(C421,[9]Resumen!$C$1:$J$65536,5,0)</f>
        <v>1</v>
      </c>
      <c r="F421" s="210">
        <f>IF(MID(D421,1,2)="PC",VLOOKUP(D421,'[10]Costo Postes Concreto'!$B$1:$D$65536,2,0),VLOOKUP(C421,[9]Resumen!$C$1:$J$65536,7,0))</f>
        <v>6380</v>
      </c>
      <c r="G421" s="211">
        <f>IF(MID(D421,1,2)="PC",VLOOKUP(D421,'[10]Costo Postes Concreto'!$B$1:$D$65536,3,0),E421*F421*$D$3)</f>
        <v>4230.1535093798229</v>
      </c>
      <c r="H421" s="211">
        <f t="shared" si="37"/>
        <v>42.301535093798229</v>
      </c>
      <c r="I421" s="212">
        <f t="shared" si="38"/>
        <v>4272.4550444736215</v>
      </c>
      <c r="J421" s="212">
        <f t="shared" si="39"/>
        <v>4272.4550444736215</v>
      </c>
      <c r="K421" s="212">
        <f t="shared" si="40"/>
        <v>0</v>
      </c>
      <c r="L421" s="212">
        <f t="shared" si="41"/>
        <v>6380</v>
      </c>
    </row>
    <row r="422" spans="1:12" ht="12" customHeight="1" x14ac:dyDescent="0.2">
      <c r="A422" s="114"/>
      <c r="B422" s="207">
        <f t="shared" si="36"/>
        <v>416</v>
      </c>
      <c r="C422" s="218" t="s">
        <v>7491</v>
      </c>
      <c r="D422" s="209" t="str">
        <f>+VLOOKUP(C422,[9]Resumen!$C$1:$J$65536,6,0)</f>
        <v>PC25/1000</v>
      </c>
      <c r="E422" s="207">
        <f>+VLOOKUP(C422,[9]Resumen!$C$1:$J$65536,5,0)</f>
        <v>1</v>
      </c>
      <c r="F422" s="210">
        <f>IF(MID(D422,1,2)="PC",VLOOKUP(D422,'[10]Costo Postes Concreto'!$B$1:$D$65536,2,0),VLOOKUP(C422,[9]Resumen!$C$1:$J$65536,7,0))</f>
        <v>6380</v>
      </c>
      <c r="G422" s="211">
        <f>IF(MID(D422,1,2)="PC",VLOOKUP(D422,'[10]Costo Postes Concreto'!$B$1:$D$65536,3,0),E422*F422*$D$3)</f>
        <v>4230.1535093798229</v>
      </c>
      <c r="H422" s="211">
        <f t="shared" si="37"/>
        <v>42.301535093798229</v>
      </c>
      <c r="I422" s="212">
        <f t="shared" si="38"/>
        <v>4272.4550444736215</v>
      </c>
      <c r="J422" s="212">
        <f t="shared" si="39"/>
        <v>4272.4550444736215</v>
      </c>
      <c r="K422" s="212">
        <f t="shared" si="40"/>
        <v>0</v>
      </c>
      <c r="L422" s="212">
        <f t="shared" si="41"/>
        <v>6380</v>
      </c>
    </row>
    <row r="423" spans="1:12" ht="12" customHeight="1" x14ac:dyDescent="0.2">
      <c r="A423" s="114"/>
      <c r="B423" s="207">
        <f t="shared" si="36"/>
        <v>417</v>
      </c>
      <c r="C423" s="218" t="s">
        <v>7492</v>
      </c>
      <c r="D423" s="209" t="str">
        <f>+VLOOKUP(C423,[9]Resumen!$C$1:$J$65536,6,0)</f>
        <v>PC25/700</v>
      </c>
      <c r="E423" s="207">
        <f>+VLOOKUP(C423,[9]Resumen!$C$1:$J$65536,5,0)</f>
        <v>1</v>
      </c>
      <c r="F423" s="210">
        <f>IF(MID(D423,1,2)="PC",VLOOKUP(D423,'[10]Costo Postes Concreto'!$B$1:$D$65536,2,0),VLOOKUP(C423,[9]Resumen!$C$1:$J$65536,7,0))</f>
        <v>5975</v>
      </c>
      <c r="G423" s="211">
        <f>IF(MID(D423,1,2)="PC",VLOOKUP(D423,'[10]Costo Postes Concreto'!$B$1:$D$65536,3,0),E423*F423*$D$3)</f>
        <v>3821.5862453451577</v>
      </c>
      <c r="H423" s="211">
        <f t="shared" si="37"/>
        <v>38.215862453451578</v>
      </c>
      <c r="I423" s="212">
        <f t="shared" si="38"/>
        <v>3859.8021077986095</v>
      </c>
      <c r="J423" s="212">
        <f t="shared" si="39"/>
        <v>3859.8021077986095</v>
      </c>
      <c r="K423" s="212">
        <f t="shared" si="40"/>
        <v>0</v>
      </c>
      <c r="L423" s="212">
        <f t="shared" si="41"/>
        <v>5975</v>
      </c>
    </row>
    <row r="424" spans="1:12" ht="12" customHeight="1" x14ac:dyDescent="0.2">
      <c r="A424" s="114"/>
      <c r="B424" s="207">
        <f t="shared" si="36"/>
        <v>418</v>
      </c>
      <c r="C424" s="218" t="s">
        <v>7493</v>
      </c>
      <c r="D424" s="209" t="str">
        <f>+VLOOKUP(C424,[9]Resumen!$C$1:$J$65536,6,0)</f>
        <v>PC25/900</v>
      </c>
      <c r="E424" s="207">
        <f>+VLOOKUP(C424,[9]Resumen!$C$1:$J$65536,5,0)</f>
        <v>1</v>
      </c>
      <c r="F424" s="210">
        <f>IF(MID(D424,1,2)="PC",VLOOKUP(D424,'[10]Costo Postes Concreto'!$B$1:$D$65536,2,0),VLOOKUP(C424,[9]Resumen!$C$1:$J$65536,7,0))</f>
        <v>6261</v>
      </c>
      <c r="G424" s="211">
        <f>IF(MID(D424,1,2)="PC",VLOOKUP(D424,'[10]Costo Postes Concreto'!$B$1:$D$65536,3,0),E424*F424*$D$3)</f>
        <v>4110.1053503177845</v>
      </c>
      <c r="H424" s="211">
        <f t="shared" si="37"/>
        <v>41.101053503177845</v>
      </c>
      <c r="I424" s="212">
        <f t="shared" si="38"/>
        <v>4151.2064038209628</v>
      </c>
      <c r="J424" s="212">
        <f t="shared" si="39"/>
        <v>4151.2064038209628</v>
      </c>
      <c r="K424" s="212">
        <f t="shared" si="40"/>
        <v>0</v>
      </c>
      <c r="L424" s="212">
        <f t="shared" si="41"/>
        <v>6261</v>
      </c>
    </row>
    <row r="425" spans="1:12" ht="12" customHeight="1" x14ac:dyDescent="0.2">
      <c r="A425" s="114"/>
      <c r="B425" s="207">
        <f t="shared" si="36"/>
        <v>419</v>
      </c>
      <c r="C425" s="218" t="s">
        <v>7494</v>
      </c>
      <c r="D425" s="209" t="str">
        <f>+VLOOKUP(C425,[9]Resumen!$C$1:$J$65536,6,0)</f>
        <v>PC25/1000</v>
      </c>
      <c r="E425" s="207">
        <f>+VLOOKUP(C425,[9]Resumen!$C$1:$J$65536,5,0)</f>
        <v>1</v>
      </c>
      <c r="F425" s="210">
        <f>IF(MID(D425,1,2)="PC",VLOOKUP(D425,'[10]Costo Postes Concreto'!$B$1:$D$65536,2,0),VLOOKUP(C425,[9]Resumen!$C$1:$J$65536,7,0))</f>
        <v>6380</v>
      </c>
      <c r="G425" s="211">
        <f>IF(MID(D425,1,2)="PC",VLOOKUP(D425,'[10]Costo Postes Concreto'!$B$1:$D$65536,3,0),E425*F425*$D$3)</f>
        <v>4230.1535093798229</v>
      </c>
      <c r="H425" s="211">
        <f t="shared" si="37"/>
        <v>42.301535093798229</v>
      </c>
      <c r="I425" s="212">
        <f t="shared" si="38"/>
        <v>4272.4550444736215</v>
      </c>
      <c r="J425" s="212">
        <f t="shared" si="39"/>
        <v>4272.4550444736215</v>
      </c>
      <c r="K425" s="212">
        <f t="shared" si="40"/>
        <v>0</v>
      </c>
      <c r="L425" s="212">
        <f t="shared" si="41"/>
        <v>6380</v>
      </c>
    </row>
    <row r="426" spans="1:12" ht="12" customHeight="1" x14ac:dyDescent="0.2">
      <c r="A426" s="114"/>
      <c r="B426" s="207">
        <f t="shared" si="36"/>
        <v>420</v>
      </c>
      <c r="C426" s="218" t="s">
        <v>7495</v>
      </c>
      <c r="D426" s="209" t="str">
        <f>+VLOOKUP(C426,[9]Resumen!$C$1:$J$65536,6,0)</f>
        <v>PC25/1100</v>
      </c>
      <c r="E426" s="207">
        <f>+VLOOKUP(C426,[9]Resumen!$C$1:$J$65536,5,0)</f>
        <v>1</v>
      </c>
      <c r="F426" s="210">
        <f>IF(MID(D426,1,2)="PC",VLOOKUP(D426,'[10]Costo Postes Concreto'!$B$1:$D$65536,2,0),VLOOKUP(C426,[9]Resumen!$C$1:$J$65536,7,0))</f>
        <v>6599.9285714285716</v>
      </c>
      <c r="G426" s="211">
        <f>IF(MID(D426,1,2)="PC",VLOOKUP(D426,'[10]Costo Postes Concreto'!$B$1:$D$65536,3,0),E426*F426*$D$3)</f>
        <v>4452.0192247171653</v>
      </c>
      <c r="H426" s="211">
        <f t="shared" si="37"/>
        <v>44.520192247171657</v>
      </c>
      <c r="I426" s="212">
        <f t="shared" si="38"/>
        <v>4496.5394169643369</v>
      </c>
      <c r="J426" s="212">
        <f t="shared" si="39"/>
        <v>4496.5394169643369</v>
      </c>
      <c r="K426" s="212">
        <f t="shared" si="40"/>
        <v>0</v>
      </c>
      <c r="L426" s="212">
        <f t="shared" si="41"/>
        <v>6599.9285714285716</v>
      </c>
    </row>
    <row r="427" spans="1:12" ht="12" customHeight="1" x14ac:dyDescent="0.2">
      <c r="A427" s="114"/>
      <c r="B427" s="207">
        <f t="shared" si="36"/>
        <v>421</v>
      </c>
      <c r="C427" s="218" t="s">
        <v>7496</v>
      </c>
      <c r="D427" s="209" t="str">
        <f>+VLOOKUP(C427,[9]Resumen!$C$1:$J$65536,6,0)</f>
        <v>PC21/400</v>
      </c>
      <c r="E427" s="207">
        <f>+VLOOKUP(C427,[9]Resumen!$C$1:$J$65536,5,0)</f>
        <v>1</v>
      </c>
      <c r="F427" s="210">
        <f>IF(MID(D427,1,2)="PC",VLOOKUP(D427,'[10]Costo Postes Concreto'!$B$1:$D$65536,2,0),VLOOKUP(C427,[9]Resumen!$C$1:$J$65536,7,0))</f>
        <v>4697</v>
      </c>
      <c r="G427" s="211">
        <f>IF(MID(D427,1,2)="PC",VLOOKUP(D427,'[10]Costo Postes Concreto'!$B$1:$D$65536,3,0),E427*F427*$D$3)</f>
        <v>2532.3295455024395</v>
      </c>
      <c r="H427" s="211">
        <f t="shared" si="37"/>
        <v>25.323295455024397</v>
      </c>
      <c r="I427" s="212">
        <f t="shared" si="38"/>
        <v>2557.6528409574639</v>
      </c>
      <c r="J427" s="212">
        <f t="shared" si="39"/>
        <v>2557.6528409574639</v>
      </c>
      <c r="K427" s="212">
        <f t="shared" si="40"/>
        <v>0</v>
      </c>
      <c r="L427" s="212">
        <f t="shared" si="41"/>
        <v>4697</v>
      </c>
    </row>
    <row r="428" spans="1:12" ht="12" customHeight="1" x14ac:dyDescent="0.2">
      <c r="A428" s="114"/>
      <c r="B428" s="207">
        <f t="shared" si="36"/>
        <v>422</v>
      </c>
      <c r="C428" s="218" t="s">
        <v>7497</v>
      </c>
      <c r="D428" s="209" t="str">
        <f>+VLOOKUP(C428,[9]Resumen!$C$1:$J$65536,6,0)</f>
        <v>PC21/600</v>
      </c>
      <c r="E428" s="207">
        <f>+VLOOKUP(C428,[9]Resumen!$C$1:$J$65536,5,0)</f>
        <v>1</v>
      </c>
      <c r="F428" s="210">
        <f>IF(MID(D428,1,2)="PC",VLOOKUP(D428,'[10]Costo Postes Concreto'!$B$1:$D$65536,2,0),VLOOKUP(C428,[9]Resumen!$C$1:$J$65536,7,0))</f>
        <v>4774</v>
      </c>
      <c r="G428" s="211">
        <f>IF(MID(D428,1,2)="PC",VLOOKUP(D428,'[10]Costo Postes Concreto'!$B$1:$D$65536,3,0),E428*F428*$D$3)</f>
        <v>2610.007766071993</v>
      </c>
      <c r="H428" s="211">
        <f t="shared" si="37"/>
        <v>26.100077660719933</v>
      </c>
      <c r="I428" s="212">
        <f t="shared" si="38"/>
        <v>2636.1078437327128</v>
      </c>
      <c r="J428" s="212">
        <f t="shared" si="39"/>
        <v>2636.1078437327128</v>
      </c>
      <c r="K428" s="212">
        <f t="shared" si="40"/>
        <v>0</v>
      </c>
      <c r="L428" s="212">
        <f t="shared" si="41"/>
        <v>4774</v>
      </c>
    </row>
    <row r="429" spans="1:12" ht="12" customHeight="1" x14ac:dyDescent="0.2">
      <c r="A429" s="114"/>
      <c r="B429" s="207">
        <f t="shared" si="36"/>
        <v>423</v>
      </c>
      <c r="C429" s="218" t="s">
        <v>7498</v>
      </c>
      <c r="D429" s="209" t="str">
        <f>+VLOOKUP(C429,[9]Resumen!$C$1:$J$65536,6,0)</f>
        <v>PC21/700</v>
      </c>
      <c r="E429" s="207">
        <f>+VLOOKUP(C429,[9]Resumen!$C$1:$J$65536,5,0)</f>
        <v>1</v>
      </c>
      <c r="F429" s="210">
        <f>IF(MID(D429,1,2)="PC",VLOOKUP(D429,'[10]Costo Postes Concreto'!$B$1:$D$65536,2,0),VLOOKUP(C429,[9]Resumen!$C$1:$J$65536,7,0))</f>
        <v>5043.5</v>
      </c>
      <c r="G429" s="211">
        <f>IF(MID(D429,1,2)="PC",VLOOKUP(D429,'[10]Costo Postes Concreto'!$B$1:$D$65536,3,0),E429*F429*$D$3)</f>
        <v>2881.88153806543</v>
      </c>
      <c r="H429" s="211">
        <f t="shared" si="37"/>
        <v>28.8188153806543</v>
      </c>
      <c r="I429" s="212">
        <f t="shared" si="38"/>
        <v>2910.7003534460841</v>
      </c>
      <c r="J429" s="212">
        <f t="shared" si="39"/>
        <v>2910.7003534460841</v>
      </c>
      <c r="K429" s="212">
        <f t="shared" si="40"/>
        <v>0</v>
      </c>
      <c r="L429" s="212">
        <f t="shared" si="41"/>
        <v>5043.5</v>
      </c>
    </row>
    <row r="430" spans="1:12" ht="12" customHeight="1" x14ac:dyDescent="0.2">
      <c r="A430" s="114"/>
      <c r="B430" s="207">
        <f t="shared" si="36"/>
        <v>424</v>
      </c>
      <c r="C430" s="218" t="s">
        <v>7499</v>
      </c>
      <c r="D430" s="209" t="str">
        <f>+VLOOKUP(C430,[9]Resumen!$C$1:$J$65536,6,0)</f>
        <v>PC21/1100</v>
      </c>
      <c r="E430" s="207">
        <f>+VLOOKUP(C430,[9]Resumen!$C$1:$J$65536,5,0)</f>
        <v>1</v>
      </c>
      <c r="F430" s="210">
        <f>IF(MID(D430,1,2)="PC",VLOOKUP(D430,'[10]Costo Postes Concreto'!$B$1:$D$65536,2,0),VLOOKUP(C430,[9]Resumen!$C$1:$J$65536,7,0))</f>
        <v>5064.9904761904754</v>
      </c>
      <c r="G430" s="211">
        <f>IF(MID(D430,1,2)="PC",VLOOKUP(D430,'[10]Costo Postes Concreto'!$B$1:$D$65536,3,0),E430*F430*$D$3)</f>
        <v>2903.5613036455402</v>
      </c>
      <c r="H430" s="211">
        <f t="shared" si="37"/>
        <v>29.035613036455402</v>
      </c>
      <c r="I430" s="212">
        <f t="shared" si="38"/>
        <v>2932.5969166819955</v>
      </c>
      <c r="J430" s="212">
        <f t="shared" si="39"/>
        <v>2932.5969166819955</v>
      </c>
      <c r="K430" s="212">
        <f t="shared" si="40"/>
        <v>0</v>
      </c>
      <c r="L430" s="212">
        <f t="shared" si="41"/>
        <v>5064.9904761904754</v>
      </c>
    </row>
    <row r="431" spans="1:12" ht="12" customHeight="1" x14ac:dyDescent="0.2">
      <c r="A431" s="114"/>
      <c r="B431" s="207">
        <f t="shared" si="36"/>
        <v>425</v>
      </c>
      <c r="C431" s="218" t="s">
        <v>7500</v>
      </c>
      <c r="D431" s="209" t="str">
        <f>+VLOOKUP(C431,[9]Resumen!$C$1:$J$65536,6,0)</f>
        <v>PC21/400</v>
      </c>
      <c r="E431" s="207">
        <f>+VLOOKUP(C431,[9]Resumen!$C$1:$J$65536,5,0)</f>
        <v>1</v>
      </c>
      <c r="F431" s="210">
        <f>IF(MID(D431,1,2)="PC",VLOOKUP(D431,'[10]Costo Postes Concreto'!$B$1:$D$65536,2,0),VLOOKUP(C431,[9]Resumen!$C$1:$J$65536,7,0))</f>
        <v>4697</v>
      </c>
      <c r="G431" s="211">
        <f>IF(MID(D431,1,2)="PC",VLOOKUP(D431,'[10]Costo Postes Concreto'!$B$1:$D$65536,3,0),E431*F431*$D$3)</f>
        <v>2532.3295455024395</v>
      </c>
      <c r="H431" s="211">
        <f t="shared" si="37"/>
        <v>25.323295455024397</v>
      </c>
      <c r="I431" s="212">
        <f t="shared" si="38"/>
        <v>2557.6528409574639</v>
      </c>
      <c r="J431" s="212">
        <f t="shared" si="39"/>
        <v>2557.6528409574639</v>
      </c>
      <c r="K431" s="212">
        <f t="shared" si="40"/>
        <v>0</v>
      </c>
      <c r="L431" s="212">
        <f t="shared" si="41"/>
        <v>4697</v>
      </c>
    </row>
    <row r="432" spans="1:12" ht="12" customHeight="1" x14ac:dyDescent="0.2">
      <c r="A432" s="114"/>
      <c r="B432" s="207">
        <f t="shared" si="36"/>
        <v>426</v>
      </c>
      <c r="C432" s="218" t="s">
        <v>7501</v>
      </c>
      <c r="D432" s="209" t="str">
        <f>+VLOOKUP(C432,[9]Resumen!$C$1:$J$65536,6,0)</f>
        <v>PC21/1000</v>
      </c>
      <c r="E432" s="207">
        <f>+VLOOKUP(C432,[9]Resumen!$C$1:$J$65536,5,0)</f>
        <v>1</v>
      </c>
      <c r="F432" s="210">
        <f>IF(MID(D432,1,2)="PC",VLOOKUP(D432,'[10]Costo Postes Concreto'!$B$1:$D$65536,2,0),VLOOKUP(C432,[9]Resumen!$C$1:$J$65536,7,0))</f>
        <v>5009.9619047619035</v>
      </c>
      <c r="G432" s="211">
        <f>IF(MID(D432,1,2)="PC",VLOOKUP(D432,'[10]Costo Postes Concreto'!$B$1:$D$65536,3,0),E432*F432*$D$3)</f>
        <v>2848.0480372941634</v>
      </c>
      <c r="H432" s="211">
        <f t="shared" si="37"/>
        <v>28.480480372941635</v>
      </c>
      <c r="I432" s="212">
        <f t="shared" si="38"/>
        <v>2876.528517667105</v>
      </c>
      <c r="J432" s="212">
        <f t="shared" si="39"/>
        <v>2876.528517667105</v>
      </c>
      <c r="K432" s="212">
        <f t="shared" si="40"/>
        <v>0</v>
      </c>
      <c r="L432" s="212">
        <f t="shared" si="41"/>
        <v>5009.9619047619035</v>
      </c>
    </row>
    <row r="433" spans="1:12" ht="12" customHeight="1" x14ac:dyDescent="0.2">
      <c r="A433" s="114"/>
      <c r="B433" s="207">
        <f t="shared" si="36"/>
        <v>427</v>
      </c>
      <c r="C433" s="218" t="s">
        <v>7502</v>
      </c>
      <c r="D433" s="209" t="str">
        <f>+VLOOKUP(C433,[9]Resumen!$C$1:$J$65536,6,0)</f>
        <v>PC21/700</v>
      </c>
      <c r="E433" s="207">
        <f>+VLOOKUP(C433,[9]Resumen!$C$1:$J$65536,5,0)</f>
        <v>1</v>
      </c>
      <c r="F433" s="210">
        <f>IF(MID(D433,1,2)="PC",VLOOKUP(D433,'[10]Costo Postes Concreto'!$B$1:$D$65536,2,0),VLOOKUP(C433,[9]Resumen!$C$1:$J$65536,7,0))</f>
        <v>5043.5</v>
      </c>
      <c r="G433" s="211">
        <f>IF(MID(D433,1,2)="PC",VLOOKUP(D433,'[10]Costo Postes Concreto'!$B$1:$D$65536,3,0),E433*F433*$D$3)</f>
        <v>2881.88153806543</v>
      </c>
      <c r="H433" s="211">
        <f t="shared" si="37"/>
        <v>28.8188153806543</v>
      </c>
      <c r="I433" s="212">
        <f t="shared" si="38"/>
        <v>2910.7003534460841</v>
      </c>
      <c r="J433" s="212">
        <f t="shared" si="39"/>
        <v>2910.7003534460841</v>
      </c>
      <c r="K433" s="212">
        <f t="shared" si="40"/>
        <v>0</v>
      </c>
      <c r="L433" s="212">
        <f t="shared" si="41"/>
        <v>5043.5</v>
      </c>
    </row>
    <row r="434" spans="1:12" ht="12" customHeight="1" x14ac:dyDescent="0.2">
      <c r="A434" s="114"/>
      <c r="B434" s="207">
        <f t="shared" si="36"/>
        <v>428</v>
      </c>
      <c r="C434" s="218" t="s">
        <v>7503</v>
      </c>
      <c r="D434" s="209" t="str">
        <f>+VLOOKUP(C434,[9]Resumen!$C$1:$J$65536,6,0)</f>
        <v>PC21/1300</v>
      </c>
      <c r="E434" s="207">
        <f>+VLOOKUP(C434,[9]Resumen!$C$1:$J$65536,5,0)</f>
        <v>1</v>
      </c>
      <c r="F434" s="210">
        <f>IF(MID(D434,1,2)="PC",VLOOKUP(D434,'[10]Costo Postes Concreto'!$B$1:$D$65536,2,0),VLOOKUP(C434,[9]Resumen!$C$1:$J$65536,7,0))</f>
        <v>5175.0476190476184</v>
      </c>
      <c r="G434" s="211">
        <f>IF(MID(D434,1,2)="PC",VLOOKUP(D434,'[10]Costo Postes Concreto'!$B$1:$D$65536,3,0),E434*F434*$D$3)</f>
        <v>3014.5878363482939</v>
      </c>
      <c r="H434" s="211">
        <f t="shared" si="37"/>
        <v>30.145878363482939</v>
      </c>
      <c r="I434" s="212">
        <f t="shared" si="38"/>
        <v>3044.7337147117769</v>
      </c>
      <c r="J434" s="212">
        <f t="shared" si="39"/>
        <v>3044.7337147117769</v>
      </c>
      <c r="K434" s="212">
        <f t="shared" si="40"/>
        <v>0</v>
      </c>
      <c r="L434" s="212">
        <f t="shared" si="41"/>
        <v>5175.0476190476184</v>
      </c>
    </row>
    <row r="435" spans="1:12" ht="12" customHeight="1" x14ac:dyDescent="0.2">
      <c r="A435" s="114"/>
      <c r="B435" s="207">
        <f t="shared" si="36"/>
        <v>429</v>
      </c>
      <c r="C435" s="218" t="s">
        <v>7504</v>
      </c>
      <c r="D435" s="209" t="str">
        <f>+VLOOKUP(C435,[9]Resumen!$C$1:$J$65536,6,0)</f>
        <v>PC21/600</v>
      </c>
      <c r="E435" s="207">
        <f>+VLOOKUP(C435,[9]Resumen!$C$1:$J$65536,5,0)</f>
        <v>1</v>
      </c>
      <c r="F435" s="210">
        <f>IF(MID(D435,1,2)="PC",VLOOKUP(D435,'[10]Costo Postes Concreto'!$B$1:$D$65536,2,0),VLOOKUP(C435,[9]Resumen!$C$1:$J$65536,7,0))</f>
        <v>4774</v>
      </c>
      <c r="G435" s="211">
        <f>IF(MID(D435,1,2)="PC",VLOOKUP(D435,'[10]Costo Postes Concreto'!$B$1:$D$65536,3,0),E435*F435*$D$3)</f>
        <v>2610.007766071993</v>
      </c>
      <c r="H435" s="211">
        <f t="shared" si="37"/>
        <v>26.100077660719933</v>
      </c>
      <c r="I435" s="212">
        <f t="shared" si="38"/>
        <v>2636.1078437327128</v>
      </c>
      <c r="J435" s="212">
        <f t="shared" si="39"/>
        <v>2636.1078437327128</v>
      </c>
      <c r="K435" s="212">
        <f t="shared" si="40"/>
        <v>0</v>
      </c>
      <c r="L435" s="212">
        <f t="shared" si="41"/>
        <v>4774</v>
      </c>
    </row>
    <row r="436" spans="1:12" ht="12" customHeight="1" x14ac:dyDescent="0.2">
      <c r="A436" s="114"/>
      <c r="B436" s="207">
        <f t="shared" si="36"/>
        <v>430</v>
      </c>
      <c r="C436" s="218" t="s">
        <v>7505</v>
      </c>
      <c r="D436" s="209" t="str">
        <f>+VLOOKUP(C436,[9]Resumen!$C$1:$J$65536,6,0)</f>
        <v>PC21/600</v>
      </c>
      <c r="E436" s="207">
        <f>+VLOOKUP(C436,[9]Resumen!$C$1:$J$65536,5,0)</f>
        <v>1</v>
      </c>
      <c r="F436" s="210">
        <f>IF(MID(D436,1,2)="PC",VLOOKUP(D436,'[10]Costo Postes Concreto'!$B$1:$D$65536,2,0),VLOOKUP(C436,[9]Resumen!$C$1:$J$65536,7,0))</f>
        <v>4774</v>
      </c>
      <c r="G436" s="211">
        <f>IF(MID(D436,1,2)="PC",VLOOKUP(D436,'[10]Costo Postes Concreto'!$B$1:$D$65536,3,0),E436*F436*$D$3)</f>
        <v>2610.007766071993</v>
      </c>
      <c r="H436" s="211">
        <f t="shared" si="37"/>
        <v>26.100077660719933</v>
      </c>
      <c r="I436" s="212">
        <f t="shared" si="38"/>
        <v>2636.1078437327128</v>
      </c>
      <c r="J436" s="212">
        <f t="shared" si="39"/>
        <v>2636.1078437327128</v>
      </c>
      <c r="K436" s="212">
        <f t="shared" si="40"/>
        <v>0</v>
      </c>
      <c r="L436" s="212">
        <f t="shared" si="41"/>
        <v>4774</v>
      </c>
    </row>
    <row r="437" spans="1:12" ht="12" customHeight="1" x14ac:dyDescent="0.2">
      <c r="A437" s="114"/>
      <c r="B437" s="207">
        <f t="shared" si="36"/>
        <v>431</v>
      </c>
      <c r="C437" s="218" t="s">
        <v>7506</v>
      </c>
      <c r="D437" s="209" t="str">
        <f>+VLOOKUP(C437,[9]Resumen!$C$1:$J$65536,6,0)</f>
        <v>PC21/800</v>
      </c>
      <c r="E437" s="207">
        <f>+VLOOKUP(C437,[9]Resumen!$C$1:$J$65536,5,0)</f>
        <v>1</v>
      </c>
      <c r="F437" s="210">
        <f>IF(MID(D437,1,2)="PC",VLOOKUP(D437,'[10]Costo Postes Concreto'!$B$1:$D$65536,2,0),VLOOKUP(C437,[9]Resumen!$C$1:$J$65536,7,0))</f>
        <v>4918</v>
      </c>
      <c r="G437" s="211">
        <f>IF(MID(D437,1,2)="PC",VLOOKUP(D437,'[10]Costo Postes Concreto'!$B$1:$D$65536,3,0),E437*F437*$D$3)</f>
        <v>2755.2761266176517</v>
      </c>
      <c r="H437" s="211">
        <f t="shared" si="37"/>
        <v>27.552761266176518</v>
      </c>
      <c r="I437" s="212">
        <f t="shared" si="38"/>
        <v>2782.8288878838284</v>
      </c>
      <c r="J437" s="212">
        <f t="shared" si="39"/>
        <v>2782.8288878838284</v>
      </c>
      <c r="K437" s="212">
        <f t="shared" si="40"/>
        <v>0</v>
      </c>
      <c r="L437" s="212">
        <f t="shared" si="41"/>
        <v>4918</v>
      </c>
    </row>
    <row r="438" spans="1:12" ht="12" customHeight="1" x14ac:dyDescent="0.2">
      <c r="A438" s="114"/>
      <c r="B438" s="207">
        <f t="shared" si="36"/>
        <v>432</v>
      </c>
      <c r="C438" s="218" t="s">
        <v>7507</v>
      </c>
      <c r="D438" s="209" t="str">
        <f>+VLOOKUP(C438,[9]Resumen!$C$1:$J$65536,6,0)</f>
        <v>PC21/900</v>
      </c>
      <c r="E438" s="207">
        <f>+VLOOKUP(C438,[9]Resumen!$C$1:$J$65536,5,0)</f>
        <v>1</v>
      </c>
      <c r="F438" s="210">
        <f>IF(MID(D438,1,2)="PC",VLOOKUP(D438,'[10]Costo Postes Concreto'!$B$1:$D$65536,2,0),VLOOKUP(C438,[9]Resumen!$C$1:$J$65536,7,0))</f>
        <v>4954.9333333333325</v>
      </c>
      <c r="G438" s="211">
        <f>IF(MID(D438,1,2)="PC",VLOOKUP(D438,'[10]Costo Postes Concreto'!$B$1:$D$65536,3,0),E438*F438*$D$3)</f>
        <v>2792.5347709427874</v>
      </c>
      <c r="H438" s="211">
        <f t="shared" si="37"/>
        <v>27.925347709427875</v>
      </c>
      <c r="I438" s="212">
        <f t="shared" si="38"/>
        <v>2820.4601186522154</v>
      </c>
      <c r="J438" s="212">
        <f t="shared" si="39"/>
        <v>2820.4601186522154</v>
      </c>
      <c r="K438" s="212">
        <f t="shared" si="40"/>
        <v>0</v>
      </c>
      <c r="L438" s="212">
        <f t="shared" si="41"/>
        <v>4954.9333333333325</v>
      </c>
    </row>
    <row r="439" spans="1:12" ht="12" customHeight="1" x14ac:dyDescent="0.2">
      <c r="A439" s="114"/>
      <c r="B439" s="207">
        <f t="shared" si="36"/>
        <v>433</v>
      </c>
      <c r="C439" s="219" t="s">
        <v>7508</v>
      </c>
      <c r="D439" s="209" t="str">
        <f>+VLOOKUP(C439,[9]Resumen!$C$1:$J$65536,6,0)</f>
        <v>PC21/600</v>
      </c>
      <c r="E439" s="207">
        <f>+VLOOKUP(C439,[9]Resumen!$C$1:$J$65536,5,0)</f>
        <v>1</v>
      </c>
      <c r="F439" s="210">
        <f>IF(MID(D439,1,2)="PC",VLOOKUP(D439,'[10]Costo Postes Concreto'!$B$1:$D$65536,2,0),VLOOKUP(C439,[9]Resumen!$C$1:$J$65536,7,0))</f>
        <v>4774</v>
      </c>
      <c r="G439" s="211">
        <f>IF(MID(D439,1,2)="PC",VLOOKUP(D439,'[10]Costo Postes Concreto'!$B$1:$D$65536,3,0),E439*F439*$D$3)</f>
        <v>2610.007766071993</v>
      </c>
      <c r="H439" s="211">
        <f t="shared" si="37"/>
        <v>26.100077660719933</v>
      </c>
      <c r="I439" s="212">
        <f t="shared" si="38"/>
        <v>2636.1078437327128</v>
      </c>
      <c r="J439" s="212">
        <f t="shared" si="39"/>
        <v>2636.1078437327128</v>
      </c>
      <c r="K439" s="212">
        <f t="shared" si="40"/>
        <v>0</v>
      </c>
      <c r="L439" s="212">
        <f t="shared" si="41"/>
        <v>4774</v>
      </c>
    </row>
    <row r="440" spans="1:12" ht="12" customHeight="1" x14ac:dyDescent="0.2">
      <c r="A440" s="114"/>
      <c r="B440" s="207">
        <f t="shared" si="36"/>
        <v>434</v>
      </c>
      <c r="C440" s="219" t="s">
        <v>7509</v>
      </c>
      <c r="D440" s="209" t="str">
        <f>+VLOOKUP(C440,[9]Resumen!$C$1:$J$65536,6,0)</f>
        <v>PC21/800</v>
      </c>
      <c r="E440" s="207">
        <f>+VLOOKUP(C440,[9]Resumen!$C$1:$J$65536,5,0)</f>
        <v>1</v>
      </c>
      <c r="F440" s="210">
        <f>IF(MID(D440,1,2)="PC",VLOOKUP(D440,'[10]Costo Postes Concreto'!$B$1:$D$65536,2,0),VLOOKUP(C440,[9]Resumen!$C$1:$J$65536,7,0))</f>
        <v>4918</v>
      </c>
      <c r="G440" s="211">
        <f>IF(MID(D440,1,2)="PC",VLOOKUP(D440,'[10]Costo Postes Concreto'!$B$1:$D$65536,3,0),E440*F440*$D$3)</f>
        <v>2755.2761266176517</v>
      </c>
      <c r="H440" s="211">
        <f t="shared" si="37"/>
        <v>27.552761266176518</v>
      </c>
      <c r="I440" s="212">
        <f t="shared" si="38"/>
        <v>2782.8288878838284</v>
      </c>
      <c r="J440" s="212">
        <f t="shared" si="39"/>
        <v>2782.8288878838284</v>
      </c>
      <c r="K440" s="212">
        <f t="shared" si="40"/>
        <v>0</v>
      </c>
      <c r="L440" s="212">
        <f t="shared" si="41"/>
        <v>4918</v>
      </c>
    </row>
    <row r="441" spans="1:12" ht="12" customHeight="1" x14ac:dyDescent="0.2">
      <c r="A441" s="114"/>
      <c r="B441" s="207">
        <f t="shared" si="36"/>
        <v>435</v>
      </c>
      <c r="C441" s="219" t="s">
        <v>7510</v>
      </c>
      <c r="D441" s="209" t="str">
        <f>+VLOOKUP(C441,[9]Resumen!$C$1:$J$65536,6,0)</f>
        <v>PC21/1100</v>
      </c>
      <c r="E441" s="207">
        <f>+VLOOKUP(C441,[9]Resumen!$C$1:$J$65536,5,0)</f>
        <v>1</v>
      </c>
      <c r="F441" s="210">
        <f>IF(MID(D441,1,2)="PC",VLOOKUP(D441,'[10]Costo Postes Concreto'!$B$1:$D$65536,2,0),VLOOKUP(C441,[9]Resumen!$C$1:$J$65536,7,0))</f>
        <v>5064.9904761904754</v>
      </c>
      <c r="G441" s="211">
        <f>IF(MID(D441,1,2)="PC",VLOOKUP(D441,'[10]Costo Postes Concreto'!$B$1:$D$65536,3,0),E441*F441*$D$3)</f>
        <v>2903.5613036455402</v>
      </c>
      <c r="H441" s="211">
        <f t="shared" si="37"/>
        <v>29.035613036455402</v>
      </c>
      <c r="I441" s="212">
        <f t="shared" si="38"/>
        <v>2932.5969166819955</v>
      </c>
      <c r="J441" s="212">
        <f t="shared" si="39"/>
        <v>2932.5969166819955</v>
      </c>
      <c r="K441" s="212">
        <f t="shared" si="40"/>
        <v>0</v>
      </c>
      <c r="L441" s="212">
        <f t="shared" si="41"/>
        <v>5064.9904761904754</v>
      </c>
    </row>
    <row r="442" spans="1:12" ht="12" customHeight="1" x14ac:dyDescent="0.2">
      <c r="A442" s="114"/>
      <c r="B442" s="207">
        <f t="shared" si="36"/>
        <v>436</v>
      </c>
      <c r="C442" s="219" t="s">
        <v>7511</v>
      </c>
      <c r="D442" s="209" t="str">
        <f>+VLOOKUP(C442,[9]Resumen!$C$1:$J$65536,6,0)</f>
        <v>PC21/1400</v>
      </c>
      <c r="E442" s="207">
        <f>+VLOOKUP(C442,[9]Resumen!$C$1:$J$65536,5,0)</f>
        <v>1</v>
      </c>
      <c r="F442" s="210">
        <f>IF(MID(D442,1,2)="PC",VLOOKUP(D442,'[10]Costo Postes Concreto'!$B$1:$D$65536,2,0),VLOOKUP(C442,[9]Resumen!$C$1:$J$65536,7,0))</f>
        <v>5262.6681096681095</v>
      </c>
      <c r="G442" s="211">
        <f>IF(MID(D442,1,2)="PC",VLOOKUP(D442,'[10]Costo Postes Concreto'!$B$1:$D$65536,3,0),E442*F442*$D$3)</f>
        <v>3102.9800934499949</v>
      </c>
      <c r="H442" s="211">
        <f t="shared" si="37"/>
        <v>31.029800934499949</v>
      </c>
      <c r="I442" s="212">
        <f t="shared" si="38"/>
        <v>3134.0098943844951</v>
      </c>
      <c r="J442" s="212">
        <f t="shared" si="39"/>
        <v>3134.0098943844951</v>
      </c>
      <c r="K442" s="212">
        <f t="shared" si="40"/>
        <v>0</v>
      </c>
      <c r="L442" s="212">
        <f t="shared" si="41"/>
        <v>5262.6681096681095</v>
      </c>
    </row>
    <row r="443" spans="1:12" ht="12" customHeight="1" x14ac:dyDescent="0.2">
      <c r="A443" s="114"/>
      <c r="B443" s="207">
        <f t="shared" si="36"/>
        <v>437</v>
      </c>
      <c r="C443" s="218" t="s">
        <v>7512</v>
      </c>
      <c r="D443" s="209" t="str">
        <f>+VLOOKUP(C443,[9]Resumen!$C$1:$J$65536,6,0)</f>
        <v>PC21/500</v>
      </c>
      <c r="E443" s="207">
        <f>+VLOOKUP(C443,[9]Resumen!$C$1:$J$65536,5,0)</f>
        <v>1</v>
      </c>
      <c r="F443" s="210">
        <f>IF(MID(D443,1,2)="PC",VLOOKUP(D443,'[10]Costo Postes Concreto'!$B$1:$D$65536,2,0),VLOOKUP(C443,[9]Resumen!$C$1:$J$65536,7,0))</f>
        <v>4812.5</v>
      </c>
      <c r="G443" s="211">
        <f>IF(MID(D443,1,2)="PC",VLOOKUP(D443,'[10]Costo Postes Concreto'!$B$1:$D$65536,3,0),E443*F443*$D$3)</f>
        <v>2648.8468763567694</v>
      </c>
      <c r="H443" s="211">
        <f t="shared" si="37"/>
        <v>26.488468763567695</v>
      </c>
      <c r="I443" s="212">
        <f t="shared" si="38"/>
        <v>2675.335345120337</v>
      </c>
      <c r="J443" s="212">
        <f t="shared" si="39"/>
        <v>2675.335345120337</v>
      </c>
      <c r="K443" s="212">
        <f t="shared" si="40"/>
        <v>0</v>
      </c>
      <c r="L443" s="212">
        <f t="shared" si="41"/>
        <v>4812.5</v>
      </c>
    </row>
    <row r="444" spans="1:12" ht="12" customHeight="1" x14ac:dyDescent="0.2">
      <c r="A444" s="114"/>
      <c r="B444" s="207">
        <f t="shared" si="36"/>
        <v>438</v>
      </c>
      <c r="C444" s="218" t="s">
        <v>7513</v>
      </c>
      <c r="D444" s="209" t="str">
        <f>+VLOOKUP(C444,[9]Resumen!$C$1:$J$65536,6,0)</f>
        <v>PC21/700</v>
      </c>
      <c r="E444" s="207">
        <f>+VLOOKUP(C444,[9]Resumen!$C$1:$J$65536,5,0)</f>
        <v>1</v>
      </c>
      <c r="F444" s="210">
        <f>IF(MID(D444,1,2)="PC",VLOOKUP(D444,'[10]Costo Postes Concreto'!$B$1:$D$65536,2,0),VLOOKUP(C444,[9]Resumen!$C$1:$J$65536,7,0))</f>
        <v>5043.5</v>
      </c>
      <c r="G444" s="211">
        <f>IF(MID(D444,1,2)="PC",VLOOKUP(D444,'[10]Costo Postes Concreto'!$B$1:$D$65536,3,0),E444*F444*$D$3)</f>
        <v>2881.88153806543</v>
      </c>
      <c r="H444" s="211">
        <f t="shared" si="37"/>
        <v>28.8188153806543</v>
      </c>
      <c r="I444" s="212">
        <f t="shared" si="38"/>
        <v>2910.7003534460841</v>
      </c>
      <c r="J444" s="212">
        <f t="shared" si="39"/>
        <v>2910.7003534460841</v>
      </c>
      <c r="K444" s="212">
        <f t="shared" si="40"/>
        <v>0</v>
      </c>
      <c r="L444" s="212">
        <f t="shared" si="41"/>
        <v>5043.5</v>
      </c>
    </row>
    <row r="445" spans="1:12" ht="12" customHeight="1" x14ac:dyDescent="0.2">
      <c r="A445" s="114"/>
      <c r="B445" s="207">
        <f t="shared" si="36"/>
        <v>439</v>
      </c>
      <c r="C445" s="218" t="s">
        <v>7514</v>
      </c>
      <c r="D445" s="209" t="str">
        <f>+VLOOKUP(C445,[9]Resumen!$C$1:$J$65536,6,0)</f>
        <v>PC21/900</v>
      </c>
      <c r="E445" s="207">
        <f>+VLOOKUP(C445,[9]Resumen!$C$1:$J$65536,5,0)</f>
        <v>2</v>
      </c>
      <c r="F445" s="210">
        <f>IF(MID(D445,1,2)="PC",VLOOKUP(D445,'[10]Costo Postes Concreto'!$B$1:$D$65536,2,0),VLOOKUP(C445,[9]Resumen!$C$1:$J$65536,7,0))</f>
        <v>4954.9333333333325</v>
      </c>
      <c r="G445" s="211">
        <f>IF(MID(D445,1,2)="PC",VLOOKUP(D445,'[10]Costo Postes Concreto'!$B$1:$D$65536,3,0),E445*F445*$D$3)</f>
        <v>2792.5347709427874</v>
      </c>
      <c r="H445" s="211">
        <f t="shared" si="37"/>
        <v>27.925347709427875</v>
      </c>
      <c r="I445" s="212">
        <f t="shared" si="38"/>
        <v>2820.4601186522154</v>
      </c>
      <c r="J445" s="212">
        <f t="shared" si="39"/>
        <v>2820.4601186522154</v>
      </c>
      <c r="K445" s="212">
        <f t="shared" si="40"/>
        <v>0</v>
      </c>
      <c r="L445" s="212">
        <f t="shared" si="41"/>
        <v>9909.866666666665</v>
      </c>
    </row>
    <row r="446" spans="1:12" ht="12" customHeight="1" x14ac:dyDescent="0.2">
      <c r="A446" s="114"/>
      <c r="B446" s="207">
        <f t="shared" si="36"/>
        <v>440</v>
      </c>
      <c r="C446" s="218" t="s">
        <v>7515</v>
      </c>
      <c r="D446" s="209" t="str">
        <f>+VLOOKUP(C446,[9]Resumen!$C$1:$J$65536,6,0)</f>
        <v>PC21/1100</v>
      </c>
      <c r="E446" s="207">
        <f>+VLOOKUP(C446,[9]Resumen!$C$1:$J$65536,5,0)</f>
        <v>2</v>
      </c>
      <c r="F446" s="210">
        <f>IF(MID(D446,1,2)="PC",VLOOKUP(D446,'[10]Costo Postes Concreto'!$B$1:$D$65536,2,0),VLOOKUP(C446,[9]Resumen!$C$1:$J$65536,7,0))</f>
        <v>5064.9904761904754</v>
      </c>
      <c r="G446" s="211">
        <f>IF(MID(D446,1,2)="PC",VLOOKUP(D446,'[10]Costo Postes Concreto'!$B$1:$D$65536,3,0),E446*F446*$D$3)</f>
        <v>2903.5613036455402</v>
      </c>
      <c r="H446" s="211">
        <f t="shared" si="37"/>
        <v>29.035613036455402</v>
      </c>
      <c r="I446" s="212">
        <f t="shared" si="38"/>
        <v>2932.5969166819955</v>
      </c>
      <c r="J446" s="212">
        <f t="shared" si="39"/>
        <v>2932.5969166819955</v>
      </c>
      <c r="K446" s="212">
        <f t="shared" si="40"/>
        <v>0</v>
      </c>
      <c r="L446" s="212">
        <f t="shared" si="41"/>
        <v>10129.980952380951</v>
      </c>
    </row>
    <row r="447" spans="1:12" ht="12" customHeight="1" x14ac:dyDescent="0.2">
      <c r="A447" s="114"/>
      <c r="B447" s="207">
        <f t="shared" si="36"/>
        <v>441</v>
      </c>
      <c r="C447" s="218" t="s">
        <v>7516</v>
      </c>
      <c r="D447" s="209" t="str">
        <f>+VLOOKUP(C447,[9]Resumen!$C$1:$J$65536,6,0)</f>
        <v>PC21/700</v>
      </c>
      <c r="E447" s="207">
        <f>+VLOOKUP(C447,[9]Resumen!$C$1:$J$65536,5,0)</f>
        <v>1</v>
      </c>
      <c r="F447" s="210">
        <f>IF(MID(D447,1,2)="PC",VLOOKUP(D447,'[10]Costo Postes Concreto'!$B$1:$D$65536,2,0),VLOOKUP(C447,[9]Resumen!$C$1:$J$65536,7,0))</f>
        <v>5043.5</v>
      </c>
      <c r="G447" s="211">
        <f>IF(MID(D447,1,2)="PC",VLOOKUP(D447,'[10]Costo Postes Concreto'!$B$1:$D$65536,3,0),E447*F447*$D$3)</f>
        <v>2881.88153806543</v>
      </c>
      <c r="H447" s="211">
        <f t="shared" si="37"/>
        <v>28.8188153806543</v>
      </c>
      <c r="I447" s="212">
        <f t="shared" si="38"/>
        <v>2910.7003534460841</v>
      </c>
      <c r="J447" s="212">
        <f t="shared" si="39"/>
        <v>2910.7003534460841</v>
      </c>
      <c r="K447" s="212">
        <f t="shared" si="40"/>
        <v>0</v>
      </c>
      <c r="L447" s="212">
        <f t="shared" si="41"/>
        <v>5043.5</v>
      </c>
    </row>
    <row r="448" spans="1:12" ht="12" customHeight="1" x14ac:dyDescent="0.2">
      <c r="A448" s="114"/>
      <c r="B448" s="207">
        <f t="shared" si="36"/>
        <v>442</v>
      </c>
      <c r="C448" s="218" t="s">
        <v>7517</v>
      </c>
      <c r="D448" s="209" t="str">
        <f>+VLOOKUP(C448,[9]Resumen!$C$1:$J$65536,6,0)</f>
        <v>PC21/900</v>
      </c>
      <c r="E448" s="207">
        <f>+VLOOKUP(C448,[9]Resumen!$C$1:$J$65536,5,0)</f>
        <v>1</v>
      </c>
      <c r="F448" s="210">
        <f>IF(MID(D448,1,2)="PC",VLOOKUP(D448,'[10]Costo Postes Concreto'!$B$1:$D$65536,2,0),VLOOKUP(C448,[9]Resumen!$C$1:$J$65536,7,0))</f>
        <v>4954.9333333333325</v>
      </c>
      <c r="G448" s="211">
        <f>IF(MID(D448,1,2)="PC",VLOOKUP(D448,'[10]Costo Postes Concreto'!$B$1:$D$65536,3,0),E448*F448*$D$3)</f>
        <v>2792.5347709427874</v>
      </c>
      <c r="H448" s="211">
        <f t="shared" si="37"/>
        <v>27.925347709427875</v>
      </c>
      <c r="I448" s="212">
        <f t="shared" si="38"/>
        <v>2820.4601186522154</v>
      </c>
      <c r="J448" s="212">
        <f t="shared" si="39"/>
        <v>2820.4601186522154</v>
      </c>
      <c r="K448" s="212">
        <f t="shared" si="40"/>
        <v>0</v>
      </c>
      <c r="L448" s="212">
        <f t="shared" si="41"/>
        <v>4954.9333333333325</v>
      </c>
    </row>
    <row r="449" spans="1:12" ht="12" customHeight="1" x14ac:dyDescent="0.2">
      <c r="A449" s="114"/>
      <c r="B449" s="207">
        <f t="shared" si="36"/>
        <v>443</v>
      </c>
      <c r="C449" s="218" t="s">
        <v>7518</v>
      </c>
      <c r="D449" s="209" t="str">
        <f>+VLOOKUP(C449,[9]Resumen!$C$1:$J$65536,6,0)</f>
        <v>PC21/900</v>
      </c>
      <c r="E449" s="207">
        <f>+VLOOKUP(C449,[9]Resumen!$C$1:$J$65536,5,0)</f>
        <v>2</v>
      </c>
      <c r="F449" s="210">
        <f>IF(MID(D449,1,2)="PC",VLOOKUP(D449,'[10]Costo Postes Concreto'!$B$1:$D$65536,2,0),VLOOKUP(C449,[9]Resumen!$C$1:$J$65536,7,0))</f>
        <v>4954.9333333333325</v>
      </c>
      <c r="G449" s="211">
        <f>IF(MID(D449,1,2)="PC",VLOOKUP(D449,'[10]Costo Postes Concreto'!$B$1:$D$65536,3,0),E449*F449*$D$3)</f>
        <v>2792.5347709427874</v>
      </c>
      <c r="H449" s="211">
        <f t="shared" si="37"/>
        <v>27.925347709427875</v>
      </c>
      <c r="I449" s="212">
        <f t="shared" si="38"/>
        <v>2820.4601186522154</v>
      </c>
      <c r="J449" s="212">
        <f t="shared" si="39"/>
        <v>2820.4601186522154</v>
      </c>
      <c r="K449" s="212">
        <f t="shared" si="40"/>
        <v>0</v>
      </c>
      <c r="L449" s="212">
        <f t="shared" si="41"/>
        <v>9909.866666666665</v>
      </c>
    </row>
    <row r="450" spans="1:12" ht="12" customHeight="1" x14ac:dyDescent="0.2">
      <c r="A450" s="114"/>
      <c r="B450" s="207">
        <f t="shared" si="36"/>
        <v>444</v>
      </c>
      <c r="C450" s="218" t="s">
        <v>7519</v>
      </c>
      <c r="D450" s="209" t="str">
        <f>+VLOOKUP(C450,[9]Resumen!$C$1:$J$65536,6,0)</f>
        <v>PC21/1300</v>
      </c>
      <c r="E450" s="207">
        <f>+VLOOKUP(C450,[9]Resumen!$C$1:$J$65536,5,0)</f>
        <v>2</v>
      </c>
      <c r="F450" s="210">
        <f>IF(MID(D450,1,2)="PC",VLOOKUP(D450,'[10]Costo Postes Concreto'!$B$1:$D$65536,2,0),VLOOKUP(C450,[9]Resumen!$C$1:$J$65536,7,0))</f>
        <v>5175.0476190476184</v>
      </c>
      <c r="G450" s="211">
        <f>IF(MID(D450,1,2)="PC",VLOOKUP(D450,'[10]Costo Postes Concreto'!$B$1:$D$65536,3,0),E450*F450*$D$3)</f>
        <v>3014.5878363482939</v>
      </c>
      <c r="H450" s="211">
        <f t="shared" si="37"/>
        <v>30.145878363482939</v>
      </c>
      <c r="I450" s="212">
        <f t="shared" si="38"/>
        <v>3044.7337147117769</v>
      </c>
      <c r="J450" s="212">
        <f t="shared" si="39"/>
        <v>3044.7337147117769</v>
      </c>
      <c r="K450" s="212">
        <f t="shared" si="40"/>
        <v>0</v>
      </c>
      <c r="L450" s="212">
        <f t="shared" si="41"/>
        <v>10350.095238095237</v>
      </c>
    </row>
    <row r="451" spans="1:12" ht="12" customHeight="1" x14ac:dyDescent="0.2">
      <c r="A451" s="114"/>
      <c r="B451" s="207">
        <f t="shared" si="36"/>
        <v>445</v>
      </c>
      <c r="C451" s="218" t="s">
        <v>7520</v>
      </c>
      <c r="D451" s="209" t="str">
        <f>+VLOOKUP(C451,[9]Resumen!$C$1:$J$65536,6,0)</f>
        <v>PC21/900</v>
      </c>
      <c r="E451" s="207">
        <f>+VLOOKUP(C451,[9]Resumen!$C$1:$J$65536,5,0)</f>
        <v>1</v>
      </c>
      <c r="F451" s="210">
        <f>IF(MID(D451,1,2)="PC",VLOOKUP(D451,'[10]Costo Postes Concreto'!$B$1:$D$65536,2,0),VLOOKUP(C451,[9]Resumen!$C$1:$J$65536,7,0))</f>
        <v>4954.9333333333325</v>
      </c>
      <c r="G451" s="211">
        <f>IF(MID(D451,1,2)="PC",VLOOKUP(D451,'[10]Costo Postes Concreto'!$B$1:$D$65536,3,0),E451*F451*$D$3)</f>
        <v>2792.5347709427874</v>
      </c>
      <c r="H451" s="211">
        <f t="shared" si="37"/>
        <v>27.925347709427875</v>
      </c>
      <c r="I451" s="212">
        <f t="shared" si="38"/>
        <v>2820.4601186522154</v>
      </c>
      <c r="J451" s="212">
        <f t="shared" si="39"/>
        <v>2820.4601186522154</v>
      </c>
      <c r="K451" s="212">
        <f t="shared" si="40"/>
        <v>0</v>
      </c>
      <c r="L451" s="212">
        <f t="shared" si="41"/>
        <v>4954.9333333333325</v>
      </c>
    </row>
    <row r="452" spans="1:12" ht="12" customHeight="1" x14ac:dyDescent="0.2">
      <c r="A452" s="114"/>
      <c r="B452" s="207">
        <f t="shared" si="36"/>
        <v>446</v>
      </c>
      <c r="C452" s="218" t="s">
        <v>7521</v>
      </c>
      <c r="D452" s="209" t="str">
        <f>+VLOOKUP(C452,[9]Resumen!$C$1:$J$65536,6,0)</f>
        <v>PC21/1000</v>
      </c>
      <c r="E452" s="207">
        <f>+VLOOKUP(C452,[9]Resumen!$C$1:$J$65536,5,0)</f>
        <v>1</v>
      </c>
      <c r="F452" s="210">
        <f>IF(MID(D452,1,2)="PC",VLOOKUP(D452,'[10]Costo Postes Concreto'!$B$1:$D$65536,2,0),VLOOKUP(C452,[9]Resumen!$C$1:$J$65536,7,0))</f>
        <v>5009.9619047619035</v>
      </c>
      <c r="G452" s="211">
        <f>IF(MID(D452,1,2)="PC",VLOOKUP(D452,'[10]Costo Postes Concreto'!$B$1:$D$65536,3,0),E452*F452*$D$3)</f>
        <v>2848.0480372941634</v>
      </c>
      <c r="H452" s="211">
        <f t="shared" si="37"/>
        <v>28.480480372941635</v>
      </c>
      <c r="I452" s="212">
        <f t="shared" si="38"/>
        <v>2876.528517667105</v>
      </c>
      <c r="J452" s="212">
        <f t="shared" si="39"/>
        <v>2876.528517667105</v>
      </c>
      <c r="K452" s="212">
        <f t="shared" si="40"/>
        <v>0</v>
      </c>
      <c r="L452" s="212">
        <f t="shared" si="41"/>
        <v>5009.9619047619035</v>
      </c>
    </row>
    <row r="453" spans="1:12" ht="12" customHeight="1" x14ac:dyDescent="0.2">
      <c r="A453" s="114"/>
      <c r="B453" s="207">
        <f t="shared" si="36"/>
        <v>447</v>
      </c>
      <c r="C453" s="218" t="s">
        <v>7522</v>
      </c>
      <c r="D453" s="209" t="str">
        <f>+VLOOKUP(C453,[9]Resumen!$C$1:$J$65536,6,0)</f>
        <v>PC21/1000</v>
      </c>
      <c r="E453" s="207">
        <f>+VLOOKUP(C453,[9]Resumen!$C$1:$J$65536,5,0)</f>
        <v>2</v>
      </c>
      <c r="F453" s="210">
        <f>IF(MID(D453,1,2)="PC",VLOOKUP(D453,'[10]Costo Postes Concreto'!$B$1:$D$65536,2,0),VLOOKUP(C453,[9]Resumen!$C$1:$J$65536,7,0))</f>
        <v>5009.9619047619035</v>
      </c>
      <c r="G453" s="211">
        <f>IF(MID(D453,1,2)="PC",VLOOKUP(D453,'[10]Costo Postes Concreto'!$B$1:$D$65536,3,0),E453*F453*$D$3)</f>
        <v>2848.0480372941634</v>
      </c>
      <c r="H453" s="211">
        <f t="shared" si="37"/>
        <v>28.480480372941635</v>
      </c>
      <c r="I453" s="212">
        <f t="shared" si="38"/>
        <v>2876.528517667105</v>
      </c>
      <c r="J453" s="212">
        <f t="shared" si="39"/>
        <v>2876.528517667105</v>
      </c>
      <c r="K453" s="212">
        <f t="shared" si="40"/>
        <v>0</v>
      </c>
      <c r="L453" s="212">
        <f t="shared" si="41"/>
        <v>10019.923809523807</v>
      </c>
    </row>
    <row r="454" spans="1:12" ht="12" customHeight="1" x14ac:dyDescent="0.2">
      <c r="A454" s="114"/>
      <c r="B454" s="207">
        <f t="shared" si="36"/>
        <v>448</v>
      </c>
      <c r="C454" s="218" t="s">
        <v>7523</v>
      </c>
      <c r="D454" s="209" t="str">
        <f>+VLOOKUP(C454,[9]Resumen!$C$1:$J$65536,6,0)</f>
        <v>PC21/1100</v>
      </c>
      <c r="E454" s="207">
        <f>+VLOOKUP(C454,[9]Resumen!$C$1:$J$65536,5,0)</f>
        <v>2</v>
      </c>
      <c r="F454" s="210">
        <f>IF(MID(D454,1,2)="PC",VLOOKUP(D454,'[10]Costo Postes Concreto'!$B$1:$D$65536,2,0),VLOOKUP(C454,[9]Resumen!$C$1:$J$65536,7,0))</f>
        <v>5064.9904761904754</v>
      </c>
      <c r="G454" s="211">
        <f>IF(MID(D454,1,2)="PC",VLOOKUP(D454,'[10]Costo Postes Concreto'!$B$1:$D$65536,3,0),E454*F454*$D$3)</f>
        <v>2903.5613036455402</v>
      </c>
      <c r="H454" s="211">
        <f t="shared" si="37"/>
        <v>29.035613036455402</v>
      </c>
      <c r="I454" s="212">
        <f t="shared" si="38"/>
        <v>2932.5969166819955</v>
      </c>
      <c r="J454" s="212">
        <f>IF(MID(D454,1,2)="PC",I454,H454)</f>
        <v>2932.5969166819955</v>
      </c>
      <c r="K454" s="212">
        <f t="shared" si="40"/>
        <v>0</v>
      </c>
      <c r="L454" s="212">
        <f t="shared" si="41"/>
        <v>10129.980952380951</v>
      </c>
    </row>
    <row r="455" spans="1:12" ht="12" customHeight="1" x14ac:dyDescent="0.2">
      <c r="A455" s="114"/>
      <c r="B455" s="207">
        <f t="shared" si="36"/>
        <v>449</v>
      </c>
      <c r="C455" s="218" t="s">
        <v>7524</v>
      </c>
      <c r="D455" s="209" t="str">
        <f>+VLOOKUP(C455,[9]Resumen!$C$1:$J$65536,6,0)</f>
        <v>PC15/400</v>
      </c>
      <c r="E455" s="207">
        <f>+VLOOKUP(C455,[9]Resumen!$C$1:$J$65536,5,0)</f>
        <v>1</v>
      </c>
      <c r="F455" s="210">
        <f>IF(MID(D455,1,2)="PC",VLOOKUP(D455,'[10]Costo Postes Concreto'!$B$1:$D$65536,2,0),VLOOKUP(C455,[9]Resumen!$C$1:$J$65536,7,0))</f>
        <v>2772</v>
      </c>
      <c r="G455" s="211">
        <f>IF(MID(D455,1,2)="PC",VLOOKUP(D455,'[10]Costo Postes Concreto'!$B$1:$D$65536,3,0),E455*F455*$D$3)</f>
        <v>590.37403126360323</v>
      </c>
      <c r="H455" s="211">
        <f t="shared" si="37"/>
        <v>5.9037403126360326</v>
      </c>
      <c r="I455" s="212">
        <f t="shared" si="38"/>
        <v>596.27777157623927</v>
      </c>
      <c r="J455" s="212">
        <f t="shared" si="39"/>
        <v>596.27777157623927</v>
      </c>
      <c r="K455" s="212">
        <f t="shared" si="40"/>
        <v>0</v>
      </c>
      <c r="L455" s="212">
        <f t="shared" si="41"/>
        <v>2772</v>
      </c>
    </row>
    <row r="456" spans="1:12" ht="12" customHeight="1" x14ac:dyDescent="0.2">
      <c r="A456" s="114"/>
      <c r="B456" s="207">
        <f t="shared" ref="B456:B519" si="42">+B455+1</f>
        <v>450</v>
      </c>
      <c r="C456" s="218" t="s">
        <v>7525</v>
      </c>
      <c r="D456" s="209" t="str">
        <f>+VLOOKUP(C456,[9]Resumen!$C$1:$J$65536,6,0)</f>
        <v>PC15/400</v>
      </c>
      <c r="E456" s="207">
        <f>+VLOOKUP(C456,[9]Resumen!$C$1:$J$65536,5,0)</f>
        <v>1</v>
      </c>
      <c r="F456" s="210">
        <f>IF(MID(D456,1,2)="PC",VLOOKUP(D456,'[10]Costo Postes Concreto'!$B$1:$D$65536,2,0),VLOOKUP(C456,[9]Resumen!$C$1:$J$65536,7,0))</f>
        <v>2772</v>
      </c>
      <c r="G456" s="211">
        <f>IF(MID(D456,1,2)="PC",VLOOKUP(D456,'[10]Costo Postes Concreto'!$B$1:$D$65536,3,0),E456*F456*$D$3)</f>
        <v>590.37403126360323</v>
      </c>
      <c r="H456" s="211">
        <f t="shared" si="37"/>
        <v>5.9037403126360326</v>
      </c>
      <c r="I456" s="212">
        <f t="shared" si="38"/>
        <v>596.27777157623927</v>
      </c>
      <c r="J456" s="212">
        <f t="shared" si="39"/>
        <v>596.27777157623927</v>
      </c>
      <c r="K456" s="212">
        <f t="shared" si="40"/>
        <v>0</v>
      </c>
      <c r="L456" s="212">
        <f t="shared" si="41"/>
        <v>2772</v>
      </c>
    </row>
    <row r="457" spans="1:12" ht="12" customHeight="1" x14ac:dyDescent="0.2">
      <c r="A457" s="114"/>
      <c r="B457" s="207">
        <f t="shared" si="42"/>
        <v>451</v>
      </c>
      <c r="C457" s="218" t="s">
        <v>7526</v>
      </c>
      <c r="D457" s="209" t="str">
        <f>+VLOOKUP(C457,[9]Resumen!$C$1:$J$65536,6,0)</f>
        <v>PC15/400</v>
      </c>
      <c r="E457" s="207">
        <f>+VLOOKUP(C457,[9]Resumen!$C$1:$J$65536,5,0)</f>
        <v>1</v>
      </c>
      <c r="F457" s="210">
        <f>IF(MID(D457,1,2)="PC",VLOOKUP(D457,'[10]Costo Postes Concreto'!$B$1:$D$65536,2,0),VLOOKUP(C457,[9]Resumen!$C$1:$J$65536,7,0))</f>
        <v>2772</v>
      </c>
      <c r="G457" s="211">
        <f>IF(MID(D457,1,2)="PC",VLOOKUP(D457,'[10]Costo Postes Concreto'!$B$1:$D$65536,3,0),E457*F457*$D$3)</f>
        <v>590.37403126360323</v>
      </c>
      <c r="H457" s="211">
        <f t="shared" si="37"/>
        <v>5.9037403126360326</v>
      </c>
      <c r="I457" s="212">
        <f t="shared" si="38"/>
        <v>596.27777157623927</v>
      </c>
      <c r="J457" s="212">
        <f t="shared" si="39"/>
        <v>596.27777157623927</v>
      </c>
      <c r="K457" s="212">
        <f t="shared" si="40"/>
        <v>0</v>
      </c>
      <c r="L457" s="212">
        <f t="shared" si="41"/>
        <v>2772</v>
      </c>
    </row>
    <row r="458" spans="1:12" ht="12" customHeight="1" x14ac:dyDescent="0.2">
      <c r="A458" s="114"/>
      <c r="B458" s="207">
        <f t="shared" si="42"/>
        <v>452</v>
      </c>
      <c r="C458" s="218" t="s">
        <v>7527</v>
      </c>
      <c r="D458" s="209" t="str">
        <f>+VLOOKUP(C458,[9]Resumen!$C$1:$J$65536,6,0)</f>
        <v>PC15/400</v>
      </c>
      <c r="E458" s="207">
        <f>+VLOOKUP(C458,[9]Resumen!$C$1:$J$65536,5,0)</f>
        <v>1</v>
      </c>
      <c r="F458" s="210">
        <f>IF(MID(D458,1,2)="PC",VLOOKUP(D458,'[10]Costo Postes Concreto'!$B$1:$D$65536,2,0),VLOOKUP(C458,[9]Resumen!$C$1:$J$65536,7,0))</f>
        <v>2772</v>
      </c>
      <c r="G458" s="211">
        <f>IF(MID(D458,1,2)="PC",VLOOKUP(D458,'[10]Costo Postes Concreto'!$B$1:$D$65536,3,0),E458*F458*$D$3)</f>
        <v>590.37403126360323</v>
      </c>
      <c r="H458" s="211">
        <f t="shared" si="37"/>
        <v>5.9037403126360326</v>
      </c>
      <c r="I458" s="212">
        <f t="shared" si="38"/>
        <v>596.27777157623927</v>
      </c>
      <c r="J458" s="212">
        <f t="shared" si="39"/>
        <v>596.27777157623927</v>
      </c>
      <c r="K458" s="212">
        <f t="shared" si="40"/>
        <v>0</v>
      </c>
      <c r="L458" s="212">
        <f t="shared" si="41"/>
        <v>2772</v>
      </c>
    </row>
    <row r="459" spans="1:12" ht="12" customHeight="1" x14ac:dyDescent="0.2">
      <c r="A459" s="114"/>
      <c r="B459" s="207">
        <f t="shared" si="42"/>
        <v>453</v>
      </c>
      <c r="C459" s="218" t="s">
        <v>7528</v>
      </c>
      <c r="D459" s="209" t="str">
        <f>+VLOOKUP(C459,[9]Resumen!$C$1:$J$65536,6,0)</f>
        <v>PC15/400</v>
      </c>
      <c r="E459" s="207">
        <f>+VLOOKUP(C459,[9]Resumen!$C$1:$J$65536,5,0)</f>
        <v>1</v>
      </c>
      <c r="F459" s="210">
        <f>IF(MID(D459,1,2)="PC",VLOOKUP(D459,'[10]Costo Postes Concreto'!$B$1:$D$65536,2,0),VLOOKUP(C459,[9]Resumen!$C$1:$J$65536,7,0))</f>
        <v>2772</v>
      </c>
      <c r="G459" s="211">
        <f>IF(MID(D459,1,2)="PC",VLOOKUP(D459,'[10]Costo Postes Concreto'!$B$1:$D$65536,3,0),E459*F459*$D$3)</f>
        <v>590.37403126360323</v>
      </c>
      <c r="H459" s="211">
        <f t="shared" si="37"/>
        <v>5.9037403126360326</v>
      </c>
      <c r="I459" s="212">
        <f t="shared" si="38"/>
        <v>596.27777157623927</v>
      </c>
      <c r="J459" s="212">
        <f t="shared" si="39"/>
        <v>596.27777157623927</v>
      </c>
      <c r="K459" s="212">
        <f t="shared" si="40"/>
        <v>0</v>
      </c>
      <c r="L459" s="212">
        <f t="shared" si="41"/>
        <v>2772</v>
      </c>
    </row>
    <row r="460" spans="1:12" ht="12" customHeight="1" x14ac:dyDescent="0.2">
      <c r="A460" s="114"/>
      <c r="B460" s="207">
        <f t="shared" si="42"/>
        <v>454</v>
      </c>
      <c r="C460" s="218" t="s">
        <v>7529</v>
      </c>
      <c r="D460" s="209" t="str">
        <f>+VLOOKUP(C460,[9]Resumen!$C$1:$J$65536,6,0)</f>
        <v>PC15/500</v>
      </c>
      <c r="E460" s="207">
        <f>+VLOOKUP(C460,[9]Resumen!$C$1:$J$65536,5,0)</f>
        <v>1</v>
      </c>
      <c r="F460" s="210">
        <f>IF(MID(D460,1,2)="PC",VLOOKUP(D460,'[10]Costo Postes Concreto'!$B$1:$D$65536,2,0),VLOOKUP(C460,[9]Resumen!$C$1:$J$65536,7,0))</f>
        <v>2849</v>
      </c>
      <c r="G460" s="211">
        <f>IF(MID(D460,1,2)="PC",VLOOKUP(D460,'[10]Costo Postes Concreto'!$B$1:$D$65536,3,0),E460*F460*$D$3)</f>
        <v>668.05225183315679</v>
      </c>
      <c r="H460" s="211">
        <f t="shared" si="37"/>
        <v>6.6805225183315677</v>
      </c>
      <c r="I460" s="212">
        <f t="shared" si="38"/>
        <v>674.73277435148839</v>
      </c>
      <c r="J460" s="212">
        <f t="shared" si="39"/>
        <v>674.73277435148839</v>
      </c>
      <c r="K460" s="212">
        <f t="shared" si="40"/>
        <v>0</v>
      </c>
      <c r="L460" s="212">
        <f t="shared" si="41"/>
        <v>2849</v>
      </c>
    </row>
    <row r="461" spans="1:12" ht="12" customHeight="1" x14ac:dyDescent="0.2">
      <c r="A461" s="114"/>
      <c r="B461" s="207">
        <f t="shared" si="42"/>
        <v>455</v>
      </c>
      <c r="C461" s="218" t="s">
        <v>7530</v>
      </c>
      <c r="D461" s="209" t="str">
        <f>+VLOOKUP(C461,[9]Resumen!$C$1:$J$65536,6,0)</f>
        <v>PC15/500</v>
      </c>
      <c r="E461" s="207">
        <f>+VLOOKUP(C461,[9]Resumen!$C$1:$J$65536,5,0)</f>
        <v>1</v>
      </c>
      <c r="F461" s="210">
        <f>IF(MID(D461,1,2)="PC",VLOOKUP(D461,'[10]Costo Postes Concreto'!$B$1:$D$65536,2,0),VLOOKUP(C461,[9]Resumen!$C$1:$J$65536,7,0))</f>
        <v>2849</v>
      </c>
      <c r="G461" s="211">
        <f>IF(MID(D461,1,2)="PC",VLOOKUP(D461,'[10]Costo Postes Concreto'!$B$1:$D$65536,3,0),E461*F461*$D$3)</f>
        <v>668.05225183315679</v>
      </c>
      <c r="H461" s="211">
        <f t="shared" si="37"/>
        <v>6.6805225183315677</v>
      </c>
      <c r="I461" s="212">
        <f t="shared" si="38"/>
        <v>674.73277435148839</v>
      </c>
      <c r="J461" s="212">
        <f t="shared" si="39"/>
        <v>674.73277435148839</v>
      </c>
      <c r="K461" s="212">
        <f t="shared" si="40"/>
        <v>0</v>
      </c>
      <c r="L461" s="212">
        <f t="shared" si="41"/>
        <v>2849</v>
      </c>
    </row>
    <row r="462" spans="1:12" ht="12" customHeight="1" x14ac:dyDescent="0.2">
      <c r="A462" s="114"/>
      <c r="B462" s="207">
        <f t="shared" si="42"/>
        <v>456</v>
      </c>
      <c r="C462" s="218" t="s">
        <v>7531</v>
      </c>
      <c r="D462" s="209" t="str">
        <f>+VLOOKUP(C462,[9]Resumen!$C$1:$J$65536,6,0)</f>
        <v>PC15/700</v>
      </c>
      <c r="E462" s="207">
        <f>+VLOOKUP(C462,[9]Resumen!$C$1:$J$65536,5,0)</f>
        <v>1</v>
      </c>
      <c r="F462" s="210">
        <f>IF(MID(D462,1,2)="PC",VLOOKUP(D462,'[10]Costo Postes Concreto'!$B$1:$D$65536,2,0),VLOOKUP(C462,[9]Resumen!$C$1:$J$65536,7,0))</f>
        <v>3003</v>
      </c>
      <c r="G462" s="211">
        <f>IF(MID(D462,1,2)="PC",VLOOKUP(D462,'[10]Costo Postes Concreto'!$B$1:$D$65536,3,0),E462*F462*$D$3)</f>
        <v>823.40869297226345</v>
      </c>
      <c r="H462" s="211">
        <f t="shared" si="37"/>
        <v>8.2340869297226345</v>
      </c>
      <c r="I462" s="212">
        <f t="shared" si="38"/>
        <v>831.64277990198605</v>
      </c>
      <c r="J462" s="212">
        <f t="shared" si="39"/>
        <v>831.64277990198605</v>
      </c>
      <c r="K462" s="212">
        <f t="shared" si="40"/>
        <v>0</v>
      </c>
      <c r="L462" s="212">
        <f t="shared" si="41"/>
        <v>3003</v>
      </c>
    </row>
    <row r="463" spans="1:12" ht="12" customHeight="1" x14ac:dyDescent="0.2">
      <c r="A463" s="114"/>
      <c r="B463" s="207">
        <f t="shared" si="42"/>
        <v>457</v>
      </c>
      <c r="C463" s="218" t="s">
        <v>7532</v>
      </c>
      <c r="D463" s="209" t="str">
        <f>+VLOOKUP(C463,[9]Resumen!$C$1:$J$65536,6,0)</f>
        <v>PC15/400</v>
      </c>
      <c r="E463" s="207">
        <f>+VLOOKUP(C463,[9]Resumen!$C$1:$J$65536,5,0)</f>
        <v>1</v>
      </c>
      <c r="F463" s="210">
        <f>IF(MID(D463,1,2)="PC",VLOOKUP(D463,'[10]Costo Postes Concreto'!$B$1:$D$65536,2,0),VLOOKUP(C463,[9]Resumen!$C$1:$J$65536,7,0))</f>
        <v>2772</v>
      </c>
      <c r="G463" s="211">
        <f>IF(MID(D463,1,2)="PC",VLOOKUP(D463,'[10]Costo Postes Concreto'!$B$1:$D$65536,3,0),E463*F463*$D$3)</f>
        <v>590.37403126360323</v>
      </c>
      <c r="H463" s="211">
        <f t="shared" si="37"/>
        <v>5.9037403126360326</v>
      </c>
      <c r="I463" s="212">
        <f t="shared" si="38"/>
        <v>596.27777157623927</v>
      </c>
      <c r="J463" s="212">
        <f t="shared" si="39"/>
        <v>596.27777157623927</v>
      </c>
      <c r="K463" s="212">
        <f t="shared" si="40"/>
        <v>0</v>
      </c>
      <c r="L463" s="212">
        <f t="shared" si="41"/>
        <v>2772</v>
      </c>
    </row>
    <row r="464" spans="1:12" ht="12" customHeight="1" x14ac:dyDescent="0.2">
      <c r="A464" s="114"/>
      <c r="B464" s="207">
        <f t="shared" si="42"/>
        <v>458</v>
      </c>
      <c r="C464" s="218" t="s">
        <v>7533</v>
      </c>
      <c r="D464" s="209" t="str">
        <f>+VLOOKUP(C464,[9]Resumen!$C$1:$J$65536,6,0)</f>
        <v>PC15/600</v>
      </c>
      <c r="E464" s="207">
        <f>+VLOOKUP(C464,[9]Resumen!$C$1:$J$65536,5,0)</f>
        <v>1</v>
      </c>
      <c r="F464" s="210">
        <f>IF(MID(D464,1,2)="PC",VLOOKUP(D464,'[10]Costo Postes Concreto'!$B$1:$D$65536,2,0),VLOOKUP(C464,[9]Resumen!$C$1:$J$65536,7,0))</f>
        <v>2926</v>
      </c>
      <c r="G464" s="211">
        <f>IF(MID(D464,1,2)="PC",VLOOKUP(D464,'[10]Costo Postes Concreto'!$B$1:$D$65536,3,0),E464*F464*$D$3)</f>
        <v>745.73047240270989</v>
      </c>
      <c r="H464" s="211">
        <f t="shared" si="37"/>
        <v>7.4573047240270993</v>
      </c>
      <c r="I464" s="212">
        <f t="shared" si="38"/>
        <v>753.18777712673705</v>
      </c>
      <c r="J464" s="212">
        <f t="shared" si="39"/>
        <v>753.18777712673705</v>
      </c>
      <c r="K464" s="212">
        <f t="shared" si="40"/>
        <v>0</v>
      </c>
      <c r="L464" s="212">
        <f t="shared" si="41"/>
        <v>2926</v>
      </c>
    </row>
    <row r="465" spans="1:12" ht="12" customHeight="1" x14ac:dyDescent="0.2">
      <c r="A465" s="114"/>
      <c r="B465" s="207">
        <f t="shared" si="42"/>
        <v>459</v>
      </c>
      <c r="C465" s="218" t="s">
        <v>7534</v>
      </c>
      <c r="D465" s="209" t="str">
        <f>+VLOOKUP(C465,[9]Resumen!$C$1:$J$65536,6,0)</f>
        <v>PC15/800</v>
      </c>
      <c r="E465" s="207">
        <f>+VLOOKUP(C465,[9]Resumen!$C$1:$J$65536,5,0)</f>
        <v>1</v>
      </c>
      <c r="F465" s="210">
        <f>IF(MID(D465,1,2)="PC",VLOOKUP(D465,'[10]Costo Postes Concreto'!$B$1:$D$65536,2,0),VLOOKUP(C465,[9]Resumen!$C$1:$J$65536,7,0))</f>
        <v>3080</v>
      </c>
      <c r="G465" s="211">
        <f>IF(MID(D465,1,2)="PC",VLOOKUP(D465,'[10]Costo Postes Concreto'!$B$1:$D$65536,3,0),E465*F465*$D$3)</f>
        <v>901.08691354181701</v>
      </c>
      <c r="H465" s="211">
        <f t="shared" si="37"/>
        <v>9.0108691354181705</v>
      </c>
      <c r="I465" s="212">
        <f t="shared" si="38"/>
        <v>910.09778267723516</v>
      </c>
      <c r="J465" s="212">
        <f t="shared" si="39"/>
        <v>910.09778267723516</v>
      </c>
      <c r="K465" s="212">
        <f t="shared" si="40"/>
        <v>0</v>
      </c>
      <c r="L465" s="212">
        <f t="shared" si="41"/>
        <v>3080</v>
      </c>
    </row>
    <row r="466" spans="1:12" ht="12" customHeight="1" x14ac:dyDescent="0.2">
      <c r="A466" s="114"/>
      <c r="B466" s="207">
        <f t="shared" si="42"/>
        <v>460</v>
      </c>
      <c r="C466" s="218" t="s">
        <v>7535</v>
      </c>
      <c r="D466" s="209" t="str">
        <f>+VLOOKUP(C466,[9]Resumen!$C$1:$J$65536,6,0)</f>
        <v>PC15/1000</v>
      </c>
      <c r="E466" s="207">
        <f>+VLOOKUP(C466,[9]Resumen!$C$1:$J$65536,5,0)</f>
        <v>1</v>
      </c>
      <c r="F466" s="210">
        <f>IF(MID(D466,1,2)="PC",VLOOKUP(D466,'[10]Costo Postes Concreto'!$B$1:$D$65536,2,0),VLOOKUP(C466,[9]Resumen!$C$1:$J$65536,7,0))</f>
        <v>3255.5</v>
      </c>
      <c r="G466" s="211">
        <f>IF(MID(D466,1,2)="PC",VLOOKUP(D466,'[10]Costo Postes Concreto'!$B$1:$D$65536,3,0),E466*F466*$D$3)</f>
        <v>1078.1327279568382</v>
      </c>
      <c r="H466" s="211">
        <f t="shared" si="37"/>
        <v>10.781327279568382</v>
      </c>
      <c r="I466" s="212">
        <f t="shared" si="38"/>
        <v>1088.9140552364065</v>
      </c>
      <c r="J466" s="212">
        <f t="shared" si="39"/>
        <v>1088.9140552364065</v>
      </c>
      <c r="K466" s="212">
        <f t="shared" si="40"/>
        <v>0</v>
      </c>
      <c r="L466" s="212">
        <f t="shared" si="41"/>
        <v>3255.5</v>
      </c>
    </row>
    <row r="467" spans="1:12" ht="12" customHeight="1" x14ac:dyDescent="0.2">
      <c r="A467" s="114"/>
      <c r="B467" s="207">
        <f t="shared" si="42"/>
        <v>461</v>
      </c>
      <c r="C467" s="218" t="s">
        <v>7536</v>
      </c>
      <c r="D467" s="209" t="str">
        <f>+VLOOKUP(C467,[9]Resumen!$C$1:$J$65536,6,0)</f>
        <v>PC15/400</v>
      </c>
      <c r="E467" s="207">
        <f>+VLOOKUP(C467,[9]Resumen!$C$1:$J$65536,5,0)</f>
        <v>1</v>
      </c>
      <c r="F467" s="210">
        <f>IF(MID(D467,1,2)="PC",VLOOKUP(D467,'[10]Costo Postes Concreto'!$B$1:$D$65536,2,0),VLOOKUP(C467,[9]Resumen!$C$1:$J$65536,7,0))</f>
        <v>2772</v>
      </c>
      <c r="G467" s="211">
        <f>IF(MID(D467,1,2)="PC",VLOOKUP(D467,'[10]Costo Postes Concreto'!$B$1:$D$65536,3,0),E467*F467*$D$3)</f>
        <v>590.37403126360323</v>
      </c>
      <c r="H467" s="211">
        <f t="shared" si="37"/>
        <v>5.9037403126360326</v>
      </c>
      <c r="I467" s="212">
        <f t="shared" si="38"/>
        <v>596.27777157623927</v>
      </c>
      <c r="J467" s="212">
        <f t="shared" si="39"/>
        <v>596.27777157623927</v>
      </c>
      <c r="K467" s="212">
        <f t="shared" si="40"/>
        <v>0</v>
      </c>
      <c r="L467" s="212">
        <f t="shared" si="41"/>
        <v>2772</v>
      </c>
    </row>
    <row r="468" spans="1:12" ht="12" customHeight="1" x14ac:dyDescent="0.2">
      <c r="A468" s="114"/>
      <c r="B468" s="207">
        <f t="shared" si="42"/>
        <v>462</v>
      </c>
      <c r="C468" s="218" t="s">
        <v>7537</v>
      </c>
      <c r="D468" s="209" t="str">
        <f>+VLOOKUP(C468,[9]Resumen!$C$1:$J$65536,6,0)</f>
        <v>PC15/900</v>
      </c>
      <c r="E468" s="207">
        <f>+VLOOKUP(C468,[9]Resumen!$C$1:$J$65536,5,0)</f>
        <v>1</v>
      </c>
      <c r="F468" s="210">
        <f>IF(MID(D468,1,2)="PC",VLOOKUP(D468,'[10]Costo Postes Concreto'!$B$1:$D$65536,2,0),VLOOKUP(C468,[9]Resumen!$C$1:$J$65536,7,0))</f>
        <v>3200</v>
      </c>
      <c r="G468" s="211">
        <f>IF(MID(D468,1,2)="PC",VLOOKUP(D468,'[10]Costo Postes Concreto'!$B$1:$D$65536,3,0),E468*F468*$D$3)</f>
        <v>1022.1438806631991</v>
      </c>
      <c r="H468" s="211">
        <f t="shared" si="37"/>
        <v>10.221438806631991</v>
      </c>
      <c r="I468" s="212">
        <f t="shared" si="38"/>
        <v>1032.3653194698311</v>
      </c>
      <c r="J468" s="212">
        <f t="shared" si="39"/>
        <v>1032.3653194698311</v>
      </c>
      <c r="K468" s="212">
        <f t="shared" si="40"/>
        <v>0</v>
      </c>
      <c r="L468" s="212">
        <f t="shared" si="41"/>
        <v>3200</v>
      </c>
    </row>
    <row r="469" spans="1:12" ht="12" customHeight="1" x14ac:dyDescent="0.2">
      <c r="A469" s="114"/>
      <c r="B469" s="207">
        <f t="shared" si="42"/>
        <v>463</v>
      </c>
      <c r="C469" s="218" t="s">
        <v>7538</v>
      </c>
      <c r="D469" s="209" t="str">
        <f>+VLOOKUP(C469,[9]Resumen!$C$1:$J$65536,6,0)</f>
        <v>PC15/1000</v>
      </c>
      <c r="E469" s="207">
        <f>+VLOOKUP(C469,[9]Resumen!$C$1:$J$65536,5,0)</f>
        <v>1</v>
      </c>
      <c r="F469" s="210">
        <f>IF(MID(D469,1,2)="PC",VLOOKUP(D469,'[10]Costo Postes Concreto'!$B$1:$D$65536,2,0),VLOOKUP(C469,[9]Resumen!$C$1:$J$65536,7,0))</f>
        <v>3255.5</v>
      </c>
      <c r="G469" s="211">
        <f>IF(MID(D469,1,2)="PC",VLOOKUP(D469,'[10]Costo Postes Concreto'!$B$1:$D$65536,3,0),E469*F469*$D$3)</f>
        <v>1078.1327279568382</v>
      </c>
      <c r="H469" s="211">
        <f t="shared" si="37"/>
        <v>10.781327279568382</v>
      </c>
      <c r="I469" s="212">
        <f t="shared" si="38"/>
        <v>1088.9140552364065</v>
      </c>
      <c r="J469" s="212">
        <f t="shared" si="39"/>
        <v>1088.9140552364065</v>
      </c>
      <c r="K469" s="212">
        <f t="shared" si="40"/>
        <v>0</v>
      </c>
      <c r="L469" s="212">
        <f t="shared" si="41"/>
        <v>3255.5</v>
      </c>
    </row>
    <row r="470" spans="1:12" ht="12" customHeight="1" x14ac:dyDescent="0.2">
      <c r="A470" s="114"/>
      <c r="B470" s="207">
        <f t="shared" si="42"/>
        <v>464</v>
      </c>
      <c r="C470" s="218" t="s">
        <v>7539</v>
      </c>
      <c r="D470" s="209" t="str">
        <f>+VLOOKUP(C470,[9]Resumen!$C$1:$J$65536,6,0)</f>
        <v>PC15/1300</v>
      </c>
      <c r="E470" s="207">
        <f>+VLOOKUP(C470,[9]Resumen!$C$1:$J$65536,5,0)</f>
        <v>1</v>
      </c>
      <c r="F470" s="210">
        <f>IF(MID(D470,1,2)="PC",VLOOKUP(D470,'[10]Costo Postes Concreto'!$B$1:$D$65536,2,0),VLOOKUP(C470,[9]Resumen!$C$1:$J$65536,7,0))</f>
        <v>3513.0508658008657</v>
      </c>
      <c r="G470" s="211">
        <f>IF(MID(D470,1,2)="PC",VLOOKUP(D470,'[10]Costo Postes Concreto'!$B$1:$D$65536,3,0),E470*F470*$D$3)</f>
        <v>1337.9521170679955</v>
      </c>
      <c r="H470" s="211">
        <f t="shared" si="37"/>
        <v>13.379521170679954</v>
      </c>
      <c r="I470" s="212">
        <f t="shared" si="38"/>
        <v>1351.3316382386754</v>
      </c>
      <c r="J470" s="212">
        <f t="shared" si="39"/>
        <v>1351.3316382386754</v>
      </c>
      <c r="K470" s="212">
        <f t="shared" si="40"/>
        <v>0</v>
      </c>
      <c r="L470" s="212">
        <f t="shared" si="41"/>
        <v>3513.0508658008657</v>
      </c>
    </row>
    <row r="471" spans="1:12" ht="12" customHeight="1" x14ac:dyDescent="0.2">
      <c r="A471" s="114"/>
      <c r="B471" s="207">
        <f t="shared" si="42"/>
        <v>465</v>
      </c>
      <c r="C471" s="218" t="s">
        <v>7540</v>
      </c>
      <c r="D471" s="209" t="str">
        <f>+VLOOKUP(C471,[9]Resumen!$C$1:$J$65536,6,0)</f>
        <v>PC15/400</v>
      </c>
      <c r="E471" s="207">
        <f>+VLOOKUP(C471,[9]Resumen!$C$1:$J$65536,5,0)</f>
        <v>1</v>
      </c>
      <c r="F471" s="210">
        <f>IF(MID(D471,1,2)="PC",VLOOKUP(D471,'[10]Costo Postes Concreto'!$B$1:$D$65536,2,0),VLOOKUP(C471,[9]Resumen!$C$1:$J$65536,7,0))</f>
        <v>2772</v>
      </c>
      <c r="G471" s="211">
        <f>IF(MID(D471,1,2)="PC",VLOOKUP(D471,'[10]Costo Postes Concreto'!$B$1:$D$65536,3,0),E471*F471*$D$3)</f>
        <v>590.37403126360323</v>
      </c>
      <c r="H471" s="211">
        <f t="shared" si="37"/>
        <v>5.9037403126360326</v>
      </c>
      <c r="I471" s="212">
        <f t="shared" si="38"/>
        <v>596.27777157623927</v>
      </c>
      <c r="J471" s="212">
        <f t="shared" si="39"/>
        <v>596.27777157623927</v>
      </c>
      <c r="K471" s="212">
        <f t="shared" si="40"/>
        <v>0</v>
      </c>
      <c r="L471" s="212">
        <f t="shared" si="41"/>
        <v>2772</v>
      </c>
    </row>
    <row r="472" spans="1:12" ht="12" customHeight="1" x14ac:dyDescent="0.2">
      <c r="A472" s="114"/>
      <c r="B472" s="207">
        <f t="shared" si="42"/>
        <v>466</v>
      </c>
      <c r="C472" s="218" t="s">
        <v>7541</v>
      </c>
      <c r="D472" s="209" t="str">
        <f>+VLOOKUP(C472,[9]Resumen!$C$1:$J$65536,6,0)</f>
        <v>PC15/800</v>
      </c>
      <c r="E472" s="207">
        <f>+VLOOKUP(C472,[9]Resumen!$C$1:$J$65536,5,0)</f>
        <v>1</v>
      </c>
      <c r="F472" s="210">
        <f>IF(MID(D472,1,2)="PC",VLOOKUP(D472,'[10]Costo Postes Concreto'!$B$1:$D$65536,2,0),VLOOKUP(C472,[9]Resumen!$C$1:$J$65536,7,0))</f>
        <v>3080</v>
      </c>
      <c r="G472" s="211">
        <f>IF(MID(D472,1,2)="PC",VLOOKUP(D472,'[10]Costo Postes Concreto'!$B$1:$D$65536,3,0),E472*F472*$D$3)</f>
        <v>901.08691354181701</v>
      </c>
      <c r="H472" s="211">
        <f t="shared" ref="H472:H535" si="43">+G472*1%</f>
        <v>9.0108691354181705</v>
      </c>
      <c r="I472" s="212">
        <f t="shared" ref="I472:I535" si="44">+G472+H472</f>
        <v>910.09778267723516</v>
      </c>
      <c r="J472" s="212">
        <f t="shared" ref="J472:J535" si="45">IF(MID(D472,1,2)="PC",I472,H472)</f>
        <v>910.09778267723516</v>
      </c>
      <c r="K472" s="212">
        <f t="shared" ref="K472:K535" si="46">IF(MID(D472,1,2)="PC",0,+G472)</f>
        <v>0</v>
      </c>
      <c r="L472" s="212">
        <f t="shared" ref="L472:L535" si="47">+E472*F472</f>
        <v>3080</v>
      </c>
    </row>
    <row r="473" spans="1:12" ht="12" customHeight="1" x14ac:dyDescent="0.2">
      <c r="A473" s="114"/>
      <c r="B473" s="207">
        <f t="shared" si="42"/>
        <v>467</v>
      </c>
      <c r="C473" s="218" t="s">
        <v>7542</v>
      </c>
      <c r="D473" s="209" t="str">
        <f>+VLOOKUP(C473,[9]Resumen!$C$1:$J$65536,6,0)</f>
        <v>PC15/1000</v>
      </c>
      <c r="E473" s="207">
        <f>+VLOOKUP(C473,[9]Resumen!$C$1:$J$65536,5,0)</f>
        <v>1</v>
      </c>
      <c r="F473" s="210">
        <f>IF(MID(D473,1,2)="PC",VLOOKUP(D473,'[10]Costo Postes Concreto'!$B$1:$D$65536,2,0),VLOOKUP(C473,[9]Resumen!$C$1:$J$65536,7,0))</f>
        <v>3255.5</v>
      </c>
      <c r="G473" s="211">
        <f>IF(MID(D473,1,2)="PC",VLOOKUP(D473,'[10]Costo Postes Concreto'!$B$1:$D$65536,3,0),E473*F473*$D$3)</f>
        <v>1078.1327279568382</v>
      </c>
      <c r="H473" s="211">
        <f t="shared" si="43"/>
        <v>10.781327279568382</v>
      </c>
      <c r="I473" s="212">
        <f t="shared" si="44"/>
        <v>1088.9140552364065</v>
      </c>
      <c r="J473" s="212">
        <f t="shared" si="45"/>
        <v>1088.9140552364065</v>
      </c>
      <c r="K473" s="212">
        <f t="shared" si="46"/>
        <v>0</v>
      </c>
      <c r="L473" s="212">
        <f t="shared" si="47"/>
        <v>3255.5</v>
      </c>
    </row>
    <row r="474" spans="1:12" ht="12" customHeight="1" x14ac:dyDescent="0.2">
      <c r="A474" s="114"/>
      <c r="B474" s="207">
        <f t="shared" si="42"/>
        <v>468</v>
      </c>
      <c r="C474" s="218" t="s">
        <v>7543</v>
      </c>
      <c r="D474" s="209" t="str">
        <f>+VLOOKUP(C474,[9]Resumen!$C$1:$J$65536,6,0)</f>
        <v>PC15/900</v>
      </c>
      <c r="E474" s="207">
        <f>+VLOOKUP(C474,[9]Resumen!$C$1:$J$65536,5,0)</f>
        <v>1</v>
      </c>
      <c r="F474" s="210">
        <f>IF(MID(D474,1,2)="PC",VLOOKUP(D474,'[10]Costo Postes Concreto'!$B$1:$D$65536,2,0),VLOOKUP(C474,[9]Resumen!$C$1:$J$65536,7,0))</f>
        <v>3200</v>
      </c>
      <c r="G474" s="211">
        <f>IF(MID(D474,1,2)="PC",VLOOKUP(D474,'[10]Costo Postes Concreto'!$B$1:$D$65536,3,0),E474*F474*$D$3)</f>
        <v>1022.1438806631991</v>
      </c>
      <c r="H474" s="211">
        <f t="shared" si="43"/>
        <v>10.221438806631991</v>
      </c>
      <c r="I474" s="212">
        <f t="shared" si="44"/>
        <v>1032.3653194698311</v>
      </c>
      <c r="J474" s="212">
        <f t="shared" si="45"/>
        <v>1032.3653194698311</v>
      </c>
      <c r="K474" s="212">
        <f t="shared" si="46"/>
        <v>0</v>
      </c>
      <c r="L474" s="212">
        <f t="shared" si="47"/>
        <v>3200</v>
      </c>
    </row>
    <row r="475" spans="1:12" ht="12" customHeight="1" x14ac:dyDescent="0.2">
      <c r="A475" s="114"/>
      <c r="B475" s="207">
        <f t="shared" si="42"/>
        <v>469</v>
      </c>
      <c r="C475" s="218" t="s">
        <v>7544</v>
      </c>
      <c r="D475" s="209" t="str">
        <f>+VLOOKUP(C475,[9]Resumen!$C$1:$J$65536,6,0)</f>
        <v>PC15/400</v>
      </c>
      <c r="E475" s="207">
        <f>+VLOOKUP(C475,[9]Resumen!$C$1:$J$65536,5,0)</f>
        <v>1</v>
      </c>
      <c r="F475" s="210">
        <f>IF(MID(D475,1,2)="PC",VLOOKUP(D475,'[10]Costo Postes Concreto'!$B$1:$D$65536,2,0),VLOOKUP(C475,[9]Resumen!$C$1:$J$65536,7,0))</f>
        <v>2772</v>
      </c>
      <c r="G475" s="211">
        <f>IF(MID(D475,1,2)="PC",VLOOKUP(D475,'[10]Costo Postes Concreto'!$B$1:$D$65536,3,0),E475*F475*$D$3)</f>
        <v>590.37403126360323</v>
      </c>
      <c r="H475" s="211">
        <f t="shared" si="43"/>
        <v>5.9037403126360326</v>
      </c>
      <c r="I475" s="212">
        <f t="shared" si="44"/>
        <v>596.27777157623927</v>
      </c>
      <c r="J475" s="212">
        <f t="shared" si="45"/>
        <v>596.27777157623927</v>
      </c>
      <c r="K475" s="212">
        <f t="shared" si="46"/>
        <v>0</v>
      </c>
      <c r="L475" s="212">
        <f t="shared" si="47"/>
        <v>2772</v>
      </c>
    </row>
    <row r="476" spans="1:12" ht="12" customHeight="1" x14ac:dyDescent="0.2">
      <c r="A476" s="114"/>
      <c r="B476" s="207">
        <f t="shared" si="42"/>
        <v>470</v>
      </c>
      <c r="C476" s="218" t="s">
        <v>7545</v>
      </c>
      <c r="D476" s="209" t="str">
        <f>+VLOOKUP(C476,[9]Resumen!$C$1:$J$65536,6,0)</f>
        <v>PC15/400</v>
      </c>
      <c r="E476" s="207">
        <f>+VLOOKUP(C476,[9]Resumen!$C$1:$J$65536,5,0)</f>
        <v>2</v>
      </c>
      <c r="F476" s="210">
        <f>IF(MID(D476,1,2)="PC",VLOOKUP(D476,'[10]Costo Postes Concreto'!$B$1:$D$65536,2,0),VLOOKUP(C476,[9]Resumen!$C$1:$J$65536,7,0))</f>
        <v>2772</v>
      </c>
      <c r="G476" s="211">
        <f>IF(MID(D476,1,2)="PC",VLOOKUP(D476,'[10]Costo Postes Concreto'!$B$1:$D$65536,3,0),E476*F476*$D$3)</f>
        <v>590.37403126360323</v>
      </c>
      <c r="H476" s="211">
        <f t="shared" si="43"/>
        <v>5.9037403126360326</v>
      </c>
      <c r="I476" s="212">
        <f t="shared" si="44"/>
        <v>596.27777157623927</v>
      </c>
      <c r="J476" s="212">
        <f t="shared" si="45"/>
        <v>596.27777157623927</v>
      </c>
      <c r="K476" s="212">
        <f t="shared" si="46"/>
        <v>0</v>
      </c>
      <c r="L476" s="212">
        <f t="shared" si="47"/>
        <v>5544</v>
      </c>
    </row>
    <row r="477" spans="1:12" ht="12" customHeight="1" x14ac:dyDescent="0.2">
      <c r="A477" s="114"/>
      <c r="B477" s="207">
        <f t="shared" si="42"/>
        <v>471</v>
      </c>
      <c r="C477" s="218" t="s">
        <v>7546</v>
      </c>
      <c r="D477" s="209" t="str">
        <f>+VLOOKUP(C477,[9]Resumen!$C$1:$J$65536,6,0)</f>
        <v>PC15/500</v>
      </c>
      <c r="E477" s="207">
        <f>+VLOOKUP(C477,[9]Resumen!$C$1:$J$65536,5,0)</f>
        <v>2</v>
      </c>
      <c r="F477" s="210">
        <f>IF(MID(D477,1,2)="PC",VLOOKUP(D477,'[10]Costo Postes Concreto'!$B$1:$D$65536,2,0),VLOOKUP(C477,[9]Resumen!$C$1:$J$65536,7,0))</f>
        <v>2849</v>
      </c>
      <c r="G477" s="211">
        <f>IF(MID(D477,1,2)="PC",VLOOKUP(D477,'[10]Costo Postes Concreto'!$B$1:$D$65536,3,0),E477*F477*$D$3)</f>
        <v>668.05225183315679</v>
      </c>
      <c r="H477" s="211">
        <f t="shared" si="43"/>
        <v>6.6805225183315677</v>
      </c>
      <c r="I477" s="212">
        <f t="shared" si="44"/>
        <v>674.73277435148839</v>
      </c>
      <c r="J477" s="212">
        <f t="shared" si="45"/>
        <v>674.73277435148839</v>
      </c>
      <c r="K477" s="212">
        <f t="shared" si="46"/>
        <v>0</v>
      </c>
      <c r="L477" s="212">
        <f t="shared" si="47"/>
        <v>5698</v>
      </c>
    </row>
    <row r="478" spans="1:12" ht="12" customHeight="1" x14ac:dyDescent="0.2">
      <c r="A478" s="114"/>
      <c r="B478" s="207">
        <f t="shared" si="42"/>
        <v>472</v>
      </c>
      <c r="C478" s="218" t="s">
        <v>7547</v>
      </c>
      <c r="D478" s="209" t="str">
        <f>+VLOOKUP(C478,[9]Resumen!$C$1:$J$65536,6,0)</f>
        <v>PC15/600</v>
      </c>
      <c r="E478" s="207">
        <f>+VLOOKUP(C478,[9]Resumen!$C$1:$J$65536,5,0)</f>
        <v>2</v>
      </c>
      <c r="F478" s="210">
        <f>IF(MID(D478,1,2)="PC",VLOOKUP(D478,'[10]Costo Postes Concreto'!$B$1:$D$65536,2,0),VLOOKUP(C478,[9]Resumen!$C$1:$J$65536,7,0))</f>
        <v>2926</v>
      </c>
      <c r="G478" s="211">
        <f>IF(MID(D478,1,2)="PC",VLOOKUP(D478,'[10]Costo Postes Concreto'!$B$1:$D$65536,3,0),E478*F478*$D$3)</f>
        <v>745.73047240270989</v>
      </c>
      <c r="H478" s="211">
        <f t="shared" si="43"/>
        <v>7.4573047240270993</v>
      </c>
      <c r="I478" s="212">
        <f t="shared" si="44"/>
        <v>753.18777712673705</v>
      </c>
      <c r="J478" s="212">
        <f t="shared" si="45"/>
        <v>753.18777712673705</v>
      </c>
      <c r="K478" s="212">
        <f t="shared" si="46"/>
        <v>0</v>
      </c>
      <c r="L478" s="212">
        <f t="shared" si="47"/>
        <v>5852</v>
      </c>
    </row>
    <row r="479" spans="1:12" ht="12" customHeight="1" x14ac:dyDescent="0.2">
      <c r="A479" s="114"/>
      <c r="B479" s="207">
        <f t="shared" si="42"/>
        <v>473</v>
      </c>
      <c r="C479" s="218" t="s">
        <v>7548</v>
      </c>
      <c r="D479" s="209" t="str">
        <f>+VLOOKUP(C479,[9]Resumen!$C$1:$J$65536,6,0)</f>
        <v>PC15/500</v>
      </c>
      <c r="E479" s="207">
        <f>+VLOOKUP(C479,[9]Resumen!$C$1:$J$65536,5,0)</f>
        <v>1</v>
      </c>
      <c r="F479" s="210">
        <f>IF(MID(D479,1,2)="PC",VLOOKUP(D479,'[10]Costo Postes Concreto'!$B$1:$D$65536,2,0),VLOOKUP(C479,[9]Resumen!$C$1:$J$65536,7,0))</f>
        <v>2849</v>
      </c>
      <c r="G479" s="211">
        <f>IF(MID(D479,1,2)="PC",VLOOKUP(D479,'[10]Costo Postes Concreto'!$B$1:$D$65536,3,0),E479*F479*$D$3)</f>
        <v>668.05225183315679</v>
      </c>
      <c r="H479" s="211">
        <f t="shared" si="43"/>
        <v>6.6805225183315677</v>
      </c>
      <c r="I479" s="212">
        <f t="shared" si="44"/>
        <v>674.73277435148839</v>
      </c>
      <c r="J479" s="212">
        <f t="shared" si="45"/>
        <v>674.73277435148839</v>
      </c>
      <c r="K479" s="212">
        <f t="shared" si="46"/>
        <v>0</v>
      </c>
      <c r="L479" s="212">
        <f t="shared" si="47"/>
        <v>2849</v>
      </c>
    </row>
    <row r="480" spans="1:12" ht="12" customHeight="1" x14ac:dyDescent="0.2">
      <c r="A480" s="114"/>
      <c r="B480" s="207">
        <f t="shared" si="42"/>
        <v>474</v>
      </c>
      <c r="C480" s="218" t="s">
        <v>7549</v>
      </c>
      <c r="D480" s="209" t="str">
        <f>+VLOOKUP(C480,[9]Resumen!$C$1:$J$65536,6,0)</f>
        <v>PC15/500</v>
      </c>
      <c r="E480" s="207">
        <f>+VLOOKUP(C480,[9]Resumen!$C$1:$J$65536,5,0)</f>
        <v>2</v>
      </c>
      <c r="F480" s="210">
        <f>IF(MID(D480,1,2)="PC",VLOOKUP(D480,'[10]Costo Postes Concreto'!$B$1:$D$65536,2,0),VLOOKUP(C480,[9]Resumen!$C$1:$J$65536,7,0))</f>
        <v>2849</v>
      </c>
      <c r="G480" s="211">
        <f>IF(MID(D480,1,2)="PC",VLOOKUP(D480,'[10]Costo Postes Concreto'!$B$1:$D$65536,3,0),E480*F480*$D$3)</f>
        <v>668.05225183315679</v>
      </c>
      <c r="H480" s="211">
        <f t="shared" si="43"/>
        <v>6.6805225183315677</v>
      </c>
      <c r="I480" s="212">
        <f t="shared" si="44"/>
        <v>674.73277435148839</v>
      </c>
      <c r="J480" s="212">
        <f t="shared" si="45"/>
        <v>674.73277435148839</v>
      </c>
      <c r="K480" s="212">
        <f t="shared" si="46"/>
        <v>0</v>
      </c>
      <c r="L480" s="212">
        <f t="shared" si="47"/>
        <v>5698</v>
      </c>
    </row>
    <row r="481" spans="1:12" ht="12" customHeight="1" x14ac:dyDescent="0.2">
      <c r="A481" s="114"/>
      <c r="B481" s="207">
        <f t="shared" si="42"/>
        <v>475</v>
      </c>
      <c r="C481" s="218" t="s">
        <v>7550</v>
      </c>
      <c r="D481" s="209" t="str">
        <f>+VLOOKUP(C481,[9]Resumen!$C$1:$J$65536,6,0)</f>
        <v>PC15/700</v>
      </c>
      <c r="E481" s="207">
        <f>+VLOOKUP(C481,[9]Resumen!$C$1:$J$65536,5,0)</f>
        <v>2</v>
      </c>
      <c r="F481" s="210">
        <f>IF(MID(D481,1,2)="PC",VLOOKUP(D481,'[10]Costo Postes Concreto'!$B$1:$D$65536,2,0),VLOOKUP(C481,[9]Resumen!$C$1:$J$65536,7,0))</f>
        <v>3003</v>
      </c>
      <c r="G481" s="211">
        <f>IF(MID(D481,1,2)="PC",VLOOKUP(D481,'[10]Costo Postes Concreto'!$B$1:$D$65536,3,0),E481*F481*$D$3)</f>
        <v>823.40869297226345</v>
      </c>
      <c r="H481" s="211">
        <f t="shared" si="43"/>
        <v>8.2340869297226345</v>
      </c>
      <c r="I481" s="212">
        <f t="shared" si="44"/>
        <v>831.64277990198605</v>
      </c>
      <c r="J481" s="212">
        <f t="shared" si="45"/>
        <v>831.64277990198605</v>
      </c>
      <c r="K481" s="212">
        <f t="shared" si="46"/>
        <v>0</v>
      </c>
      <c r="L481" s="212">
        <f t="shared" si="47"/>
        <v>6006</v>
      </c>
    </row>
    <row r="482" spans="1:12" ht="12" customHeight="1" x14ac:dyDescent="0.2">
      <c r="A482" s="114"/>
      <c r="B482" s="207">
        <f t="shared" si="42"/>
        <v>476</v>
      </c>
      <c r="C482" s="218" t="s">
        <v>7551</v>
      </c>
      <c r="D482" s="209" t="str">
        <f>+VLOOKUP(C482,[9]Resumen!$C$1:$J$65536,6,0)</f>
        <v>PC15/900</v>
      </c>
      <c r="E482" s="207">
        <f>+VLOOKUP(C482,[9]Resumen!$C$1:$J$65536,5,0)</f>
        <v>2</v>
      </c>
      <c r="F482" s="210">
        <f>IF(MID(D482,1,2)="PC",VLOOKUP(D482,'[10]Costo Postes Concreto'!$B$1:$D$65536,2,0),VLOOKUP(C482,[9]Resumen!$C$1:$J$65536,7,0))</f>
        <v>3200</v>
      </c>
      <c r="G482" s="211">
        <f>IF(MID(D482,1,2)="PC",VLOOKUP(D482,'[10]Costo Postes Concreto'!$B$1:$D$65536,3,0),E482*F482*$D$3)</f>
        <v>1022.1438806631991</v>
      </c>
      <c r="H482" s="211">
        <f t="shared" si="43"/>
        <v>10.221438806631991</v>
      </c>
      <c r="I482" s="212">
        <f t="shared" si="44"/>
        <v>1032.3653194698311</v>
      </c>
      <c r="J482" s="212">
        <f t="shared" si="45"/>
        <v>1032.3653194698311</v>
      </c>
      <c r="K482" s="212">
        <f t="shared" si="46"/>
        <v>0</v>
      </c>
      <c r="L482" s="212">
        <f t="shared" si="47"/>
        <v>6400</v>
      </c>
    </row>
    <row r="483" spans="1:12" ht="12" customHeight="1" x14ac:dyDescent="0.2">
      <c r="A483" s="114"/>
      <c r="B483" s="207">
        <f t="shared" si="42"/>
        <v>477</v>
      </c>
      <c r="C483" s="218" t="s">
        <v>7552</v>
      </c>
      <c r="D483" s="209" t="str">
        <f>+VLOOKUP(C483,[9]Resumen!$C$1:$J$65536,6,0)</f>
        <v>PC15/500</v>
      </c>
      <c r="E483" s="207">
        <f>+VLOOKUP(C483,[9]Resumen!$C$1:$J$65536,5,0)</f>
        <v>1</v>
      </c>
      <c r="F483" s="210">
        <f>IF(MID(D483,1,2)="PC",VLOOKUP(D483,'[10]Costo Postes Concreto'!$B$1:$D$65536,2,0),VLOOKUP(C483,[9]Resumen!$C$1:$J$65536,7,0))</f>
        <v>2849</v>
      </c>
      <c r="G483" s="211">
        <f>IF(MID(D483,1,2)="PC",VLOOKUP(D483,'[10]Costo Postes Concreto'!$B$1:$D$65536,3,0),E483*F483*$D$3)</f>
        <v>668.05225183315679</v>
      </c>
      <c r="H483" s="211">
        <f t="shared" si="43"/>
        <v>6.6805225183315677</v>
      </c>
      <c r="I483" s="212">
        <f t="shared" si="44"/>
        <v>674.73277435148839</v>
      </c>
      <c r="J483" s="212">
        <f t="shared" si="45"/>
        <v>674.73277435148839</v>
      </c>
      <c r="K483" s="212">
        <f t="shared" si="46"/>
        <v>0</v>
      </c>
      <c r="L483" s="212">
        <f t="shared" si="47"/>
        <v>2849</v>
      </c>
    </row>
    <row r="484" spans="1:12" ht="12" customHeight="1" x14ac:dyDescent="0.2">
      <c r="A484" s="114"/>
      <c r="B484" s="207">
        <f t="shared" si="42"/>
        <v>478</v>
      </c>
      <c r="C484" s="218" t="s">
        <v>7553</v>
      </c>
      <c r="D484" s="209" t="str">
        <f>+VLOOKUP(C484,[9]Resumen!$C$1:$J$65536,6,0)</f>
        <v>PC15/700</v>
      </c>
      <c r="E484" s="207">
        <f>+VLOOKUP(C484,[9]Resumen!$C$1:$J$65536,5,0)</f>
        <v>2</v>
      </c>
      <c r="F484" s="210">
        <f>IF(MID(D484,1,2)="PC",VLOOKUP(D484,'[10]Costo Postes Concreto'!$B$1:$D$65536,2,0),VLOOKUP(C484,[9]Resumen!$C$1:$J$65536,7,0))</f>
        <v>3003</v>
      </c>
      <c r="G484" s="211">
        <f>IF(MID(D484,1,2)="PC",VLOOKUP(D484,'[10]Costo Postes Concreto'!$B$1:$D$65536,3,0),E484*F484*$D$3)</f>
        <v>823.40869297226345</v>
      </c>
      <c r="H484" s="211">
        <f t="shared" si="43"/>
        <v>8.2340869297226345</v>
      </c>
      <c r="I484" s="212">
        <f t="shared" si="44"/>
        <v>831.64277990198605</v>
      </c>
      <c r="J484" s="212">
        <f t="shared" si="45"/>
        <v>831.64277990198605</v>
      </c>
      <c r="K484" s="212">
        <f t="shared" si="46"/>
        <v>0</v>
      </c>
      <c r="L484" s="212">
        <f t="shared" si="47"/>
        <v>6006</v>
      </c>
    </row>
    <row r="485" spans="1:12" ht="12" customHeight="1" x14ac:dyDescent="0.2">
      <c r="A485" s="114"/>
      <c r="B485" s="207">
        <f t="shared" si="42"/>
        <v>479</v>
      </c>
      <c r="C485" s="218" t="s">
        <v>7554</v>
      </c>
      <c r="D485" s="209" t="str">
        <f>+VLOOKUP(C485,[9]Resumen!$C$1:$J$65536,6,0)</f>
        <v>PC15/800</v>
      </c>
      <c r="E485" s="207">
        <f>+VLOOKUP(C485,[9]Resumen!$C$1:$J$65536,5,0)</f>
        <v>2</v>
      </c>
      <c r="F485" s="210">
        <f>IF(MID(D485,1,2)="PC",VLOOKUP(D485,'[10]Costo Postes Concreto'!$B$1:$D$65536,2,0),VLOOKUP(C485,[9]Resumen!$C$1:$J$65536,7,0))</f>
        <v>3080</v>
      </c>
      <c r="G485" s="211">
        <f>IF(MID(D485,1,2)="PC",VLOOKUP(D485,'[10]Costo Postes Concreto'!$B$1:$D$65536,3,0),E485*F485*$D$3)</f>
        <v>901.08691354181701</v>
      </c>
      <c r="H485" s="211">
        <f t="shared" si="43"/>
        <v>9.0108691354181705</v>
      </c>
      <c r="I485" s="212">
        <f t="shared" si="44"/>
        <v>910.09778267723516</v>
      </c>
      <c r="J485" s="212">
        <f t="shared" si="45"/>
        <v>910.09778267723516</v>
      </c>
      <c r="K485" s="212">
        <f t="shared" si="46"/>
        <v>0</v>
      </c>
      <c r="L485" s="212">
        <f t="shared" si="47"/>
        <v>6160</v>
      </c>
    </row>
    <row r="486" spans="1:12" ht="12" customHeight="1" x14ac:dyDescent="0.2">
      <c r="A486" s="114"/>
      <c r="B486" s="207">
        <f t="shared" si="42"/>
        <v>480</v>
      </c>
      <c r="C486" s="218" t="s">
        <v>7555</v>
      </c>
      <c r="D486" s="209" t="str">
        <f>+VLOOKUP(C486,[9]Resumen!$C$1:$J$65536,6,0)</f>
        <v>PC15/1000</v>
      </c>
      <c r="E486" s="207">
        <f>+VLOOKUP(C486,[9]Resumen!$C$1:$J$65536,5,0)</f>
        <v>2</v>
      </c>
      <c r="F486" s="210">
        <f>IF(MID(D486,1,2)="PC",VLOOKUP(D486,'[10]Costo Postes Concreto'!$B$1:$D$65536,2,0),VLOOKUP(C486,[9]Resumen!$C$1:$J$65536,7,0))</f>
        <v>3255.5</v>
      </c>
      <c r="G486" s="211">
        <f>IF(MID(D486,1,2)="PC",VLOOKUP(D486,'[10]Costo Postes Concreto'!$B$1:$D$65536,3,0),E486*F486*$D$3)</f>
        <v>1078.1327279568382</v>
      </c>
      <c r="H486" s="211">
        <f t="shared" si="43"/>
        <v>10.781327279568382</v>
      </c>
      <c r="I486" s="212">
        <f t="shared" si="44"/>
        <v>1088.9140552364065</v>
      </c>
      <c r="J486" s="212">
        <f t="shared" si="45"/>
        <v>1088.9140552364065</v>
      </c>
      <c r="K486" s="212">
        <f t="shared" si="46"/>
        <v>0</v>
      </c>
      <c r="L486" s="212">
        <f t="shared" si="47"/>
        <v>6511</v>
      </c>
    </row>
    <row r="487" spans="1:12" ht="12" customHeight="1" x14ac:dyDescent="0.2">
      <c r="A487" s="114"/>
      <c r="B487" s="207">
        <f t="shared" si="42"/>
        <v>481</v>
      </c>
      <c r="C487" s="218" t="s">
        <v>7556</v>
      </c>
      <c r="D487" s="209" t="str">
        <f>+VLOOKUP(C487,[9]Resumen!$C$1:$J$65536,6,0)</f>
        <v>PC15/700</v>
      </c>
      <c r="E487" s="207">
        <f>+VLOOKUP(C487,[9]Resumen!$C$1:$J$65536,5,0)</f>
        <v>1</v>
      </c>
      <c r="F487" s="210">
        <f>IF(MID(D487,1,2)="PC",VLOOKUP(D487,'[10]Costo Postes Concreto'!$B$1:$D$65536,2,0),VLOOKUP(C487,[9]Resumen!$C$1:$J$65536,7,0))</f>
        <v>3003</v>
      </c>
      <c r="G487" s="211">
        <f>IF(MID(D487,1,2)="PC",VLOOKUP(D487,'[10]Costo Postes Concreto'!$B$1:$D$65536,3,0),E487*F487*$D$3)</f>
        <v>823.40869297226345</v>
      </c>
      <c r="H487" s="211">
        <f t="shared" si="43"/>
        <v>8.2340869297226345</v>
      </c>
      <c r="I487" s="212">
        <f t="shared" si="44"/>
        <v>831.64277990198605</v>
      </c>
      <c r="J487" s="212">
        <f t="shared" si="45"/>
        <v>831.64277990198605</v>
      </c>
      <c r="K487" s="212">
        <f t="shared" si="46"/>
        <v>0</v>
      </c>
      <c r="L487" s="212">
        <f t="shared" si="47"/>
        <v>3003</v>
      </c>
    </row>
    <row r="488" spans="1:12" ht="12" customHeight="1" x14ac:dyDescent="0.2">
      <c r="A488" s="114"/>
      <c r="B488" s="207">
        <f t="shared" si="42"/>
        <v>482</v>
      </c>
      <c r="C488" s="218" t="s">
        <v>7557</v>
      </c>
      <c r="D488" s="209" t="str">
        <f>+VLOOKUP(C488,[9]Resumen!$C$1:$J$65536,6,0)</f>
        <v>PC15/900</v>
      </c>
      <c r="E488" s="207">
        <f>+VLOOKUP(C488,[9]Resumen!$C$1:$J$65536,5,0)</f>
        <v>2</v>
      </c>
      <c r="F488" s="210">
        <f>IF(MID(D488,1,2)="PC",VLOOKUP(D488,'[10]Costo Postes Concreto'!$B$1:$D$65536,2,0),VLOOKUP(C488,[9]Resumen!$C$1:$J$65536,7,0))</f>
        <v>3200</v>
      </c>
      <c r="G488" s="211">
        <f>IF(MID(D488,1,2)="PC",VLOOKUP(D488,'[10]Costo Postes Concreto'!$B$1:$D$65536,3,0),E488*F488*$D$3)</f>
        <v>1022.1438806631991</v>
      </c>
      <c r="H488" s="211">
        <f t="shared" si="43"/>
        <v>10.221438806631991</v>
      </c>
      <c r="I488" s="212">
        <f t="shared" si="44"/>
        <v>1032.3653194698311</v>
      </c>
      <c r="J488" s="212">
        <f t="shared" si="45"/>
        <v>1032.3653194698311</v>
      </c>
      <c r="K488" s="212">
        <f t="shared" si="46"/>
        <v>0</v>
      </c>
      <c r="L488" s="212">
        <f t="shared" si="47"/>
        <v>6400</v>
      </c>
    </row>
    <row r="489" spans="1:12" ht="12" customHeight="1" x14ac:dyDescent="0.2">
      <c r="A489" s="114"/>
      <c r="B489" s="207">
        <f t="shared" si="42"/>
        <v>483</v>
      </c>
      <c r="C489" s="218" t="s">
        <v>7558</v>
      </c>
      <c r="D489" s="209" t="str">
        <f>+VLOOKUP(C489,[9]Resumen!$C$1:$J$65536,6,0)</f>
        <v>PC15/1000</v>
      </c>
      <c r="E489" s="207">
        <f>+VLOOKUP(C489,[9]Resumen!$C$1:$J$65536,5,0)</f>
        <v>2</v>
      </c>
      <c r="F489" s="210">
        <f>IF(MID(D489,1,2)="PC",VLOOKUP(D489,'[10]Costo Postes Concreto'!$B$1:$D$65536,2,0),VLOOKUP(C489,[9]Resumen!$C$1:$J$65536,7,0))</f>
        <v>3255.5</v>
      </c>
      <c r="G489" s="211">
        <f>IF(MID(D489,1,2)="PC",VLOOKUP(D489,'[10]Costo Postes Concreto'!$B$1:$D$65536,3,0),E489*F489*$D$3)</f>
        <v>1078.1327279568382</v>
      </c>
      <c r="H489" s="211">
        <f t="shared" si="43"/>
        <v>10.781327279568382</v>
      </c>
      <c r="I489" s="212">
        <f t="shared" si="44"/>
        <v>1088.9140552364065</v>
      </c>
      <c r="J489" s="212">
        <f t="shared" si="45"/>
        <v>1088.9140552364065</v>
      </c>
      <c r="K489" s="212">
        <f t="shared" si="46"/>
        <v>0</v>
      </c>
      <c r="L489" s="212">
        <f t="shared" si="47"/>
        <v>6511</v>
      </c>
    </row>
    <row r="490" spans="1:12" ht="12" customHeight="1" x14ac:dyDescent="0.2">
      <c r="A490" s="114"/>
      <c r="B490" s="207">
        <f t="shared" si="42"/>
        <v>484</v>
      </c>
      <c r="C490" s="218" t="s">
        <v>7559</v>
      </c>
      <c r="D490" s="209" t="str">
        <f>+VLOOKUP(C490,[9]Resumen!$C$1:$J$65536,6,0)</f>
        <v>PC15/1300</v>
      </c>
      <c r="E490" s="207">
        <f>+VLOOKUP(C490,[9]Resumen!$C$1:$J$65536,5,0)</f>
        <v>2</v>
      </c>
      <c r="F490" s="210">
        <f>IF(MID(D490,1,2)="PC",VLOOKUP(D490,'[10]Costo Postes Concreto'!$B$1:$D$65536,2,0),VLOOKUP(C490,[9]Resumen!$C$1:$J$65536,7,0))</f>
        <v>3513.0508658008657</v>
      </c>
      <c r="G490" s="211">
        <f>IF(MID(D490,1,2)="PC",VLOOKUP(D490,'[10]Costo Postes Concreto'!$B$1:$D$65536,3,0),E490*F490*$D$3)</f>
        <v>1337.9521170679955</v>
      </c>
      <c r="H490" s="211">
        <f t="shared" si="43"/>
        <v>13.379521170679954</v>
      </c>
      <c r="I490" s="212">
        <f t="shared" si="44"/>
        <v>1351.3316382386754</v>
      </c>
      <c r="J490" s="212">
        <f t="shared" si="45"/>
        <v>1351.3316382386754</v>
      </c>
      <c r="K490" s="212">
        <f t="shared" si="46"/>
        <v>0</v>
      </c>
      <c r="L490" s="212">
        <f t="shared" si="47"/>
        <v>7026.1017316017314</v>
      </c>
    </row>
    <row r="491" spans="1:12" ht="12" customHeight="1" x14ac:dyDescent="0.2">
      <c r="A491" s="114"/>
      <c r="B491" s="207">
        <f t="shared" si="42"/>
        <v>485</v>
      </c>
      <c r="C491" s="218" t="s">
        <v>7560</v>
      </c>
      <c r="D491" s="209" t="str">
        <f>+VLOOKUP(C491,[9]Resumen!$C$1:$J$65536,6,0)</f>
        <v>PC15/800</v>
      </c>
      <c r="E491" s="207">
        <f>+VLOOKUP(C491,[9]Resumen!$C$1:$J$65536,5,0)</f>
        <v>1</v>
      </c>
      <c r="F491" s="210">
        <f>IF(MID(D491,1,2)="PC",VLOOKUP(D491,'[10]Costo Postes Concreto'!$B$1:$D$65536,2,0),VLOOKUP(C491,[9]Resumen!$C$1:$J$65536,7,0))</f>
        <v>3080</v>
      </c>
      <c r="G491" s="211">
        <f>IF(MID(D491,1,2)="PC",VLOOKUP(D491,'[10]Costo Postes Concreto'!$B$1:$D$65536,3,0),E491*F491*$D$3)</f>
        <v>901.08691354181701</v>
      </c>
      <c r="H491" s="211">
        <f t="shared" si="43"/>
        <v>9.0108691354181705</v>
      </c>
      <c r="I491" s="212">
        <f t="shared" si="44"/>
        <v>910.09778267723516</v>
      </c>
      <c r="J491" s="212">
        <f t="shared" si="45"/>
        <v>910.09778267723516</v>
      </c>
      <c r="K491" s="212">
        <f t="shared" si="46"/>
        <v>0</v>
      </c>
      <c r="L491" s="212">
        <f t="shared" si="47"/>
        <v>3080</v>
      </c>
    </row>
    <row r="492" spans="1:12" ht="12" customHeight="1" x14ac:dyDescent="0.2">
      <c r="A492" s="114"/>
      <c r="B492" s="207">
        <f t="shared" si="42"/>
        <v>486</v>
      </c>
      <c r="C492" s="218" t="s">
        <v>7561</v>
      </c>
      <c r="D492" s="209" t="str">
        <f>+VLOOKUP(C492,[9]Resumen!$C$1:$J$65536,6,0)</f>
        <v>PC15/600</v>
      </c>
      <c r="E492" s="207">
        <f>+VLOOKUP(C492,[9]Resumen!$C$1:$J$65536,5,0)</f>
        <v>2</v>
      </c>
      <c r="F492" s="210">
        <f>IF(MID(D492,1,2)="PC",VLOOKUP(D492,'[10]Costo Postes Concreto'!$B$1:$D$65536,2,0),VLOOKUP(C492,[9]Resumen!$C$1:$J$65536,7,0))</f>
        <v>2926</v>
      </c>
      <c r="G492" s="211">
        <f>IF(MID(D492,1,2)="PC",VLOOKUP(D492,'[10]Costo Postes Concreto'!$B$1:$D$65536,3,0),E492*F492*$D$3)</f>
        <v>745.73047240270989</v>
      </c>
      <c r="H492" s="211">
        <f t="shared" si="43"/>
        <v>7.4573047240270993</v>
      </c>
      <c r="I492" s="212">
        <f t="shared" si="44"/>
        <v>753.18777712673705</v>
      </c>
      <c r="J492" s="212">
        <f t="shared" si="45"/>
        <v>753.18777712673705</v>
      </c>
      <c r="K492" s="212">
        <f t="shared" si="46"/>
        <v>0</v>
      </c>
      <c r="L492" s="212">
        <f t="shared" si="47"/>
        <v>5852</v>
      </c>
    </row>
    <row r="493" spans="1:12" ht="12" customHeight="1" x14ac:dyDescent="0.2">
      <c r="A493" s="114"/>
      <c r="B493" s="207">
        <f t="shared" si="42"/>
        <v>487</v>
      </c>
      <c r="C493" s="218" t="s">
        <v>7562</v>
      </c>
      <c r="D493" s="209" t="str">
        <f>+VLOOKUP(C493,[9]Resumen!$C$1:$J$65536,6,0)</f>
        <v>PC15/400</v>
      </c>
      <c r="E493" s="207">
        <f>+VLOOKUP(C493,[9]Resumen!$C$1:$J$65536,5,0)</f>
        <v>2</v>
      </c>
      <c r="F493" s="210">
        <f>IF(MID(D493,1,2)="PC",VLOOKUP(D493,'[10]Costo Postes Concreto'!$B$1:$D$65536,2,0),VLOOKUP(C493,[9]Resumen!$C$1:$J$65536,7,0))</f>
        <v>2772</v>
      </c>
      <c r="G493" s="211">
        <f>IF(MID(D493,1,2)="PC",VLOOKUP(D493,'[10]Costo Postes Concreto'!$B$1:$D$65536,3,0),E493*F493*$D$3)</f>
        <v>590.37403126360323</v>
      </c>
      <c r="H493" s="211">
        <f t="shared" si="43"/>
        <v>5.9037403126360326</v>
      </c>
      <c r="I493" s="212">
        <f t="shared" si="44"/>
        <v>596.27777157623927</v>
      </c>
      <c r="J493" s="212">
        <f t="shared" si="45"/>
        <v>596.27777157623927</v>
      </c>
      <c r="K493" s="212">
        <f t="shared" si="46"/>
        <v>0</v>
      </c>
      <c r="L493" s="212">
        <f t="shared" si="47"/>
        <v>5544</v>
      </c>
    </row>
    <row r="494" spans="1:12" ht="12" customHeight="1" x14ac:dyDescent="0.2">
      <c r="A494" s="114"/>
      <c r="B494" s="207">
        <f t="shared" si="42"/>
        <v>488</v>
      </c>
      <c r="C494" s="218" t="s">
        <v>7563</v>
      </c>
      <c r="D494" s="209" t="str">
        <f>+VLOOKUP(C494,[9]Resumen!$C$1:$J$65536,6,0)</f>
        <v>PC15/500</v>
      </c>
      <c r="E494" s="207">
        <f>+VLOOKUP(C494,[9]Resumen!$C$1:$J$65536,5,0)</f>
        <v>2</v>
      </c>
      <c r="F494" s="210">
        <f>IF(MID(D494,1,2)="PC",VLOOKUP(D494,'[10]Costo Postes Concreto'!$B$1:$D$65536,2,0),VLOOKUP(C494,[9]Resumen!$C$1:$J$65536,7,0))</f>
        <v>2849</v>
      </c>
      <c r="G494" s="211">
        <f>IF(MID(D494,1,2)="PC",VLOOKUP(D494,'[10]Costo Postes Concreto'!$B$1:$D$65536,3,0),E494*F494*$D$3)</f>
        <v>668.05225183315679</v>
      </c>
      <c r="H494" s="211">
        <f t="shared" si="43"/>
        <v>6.6805225183315677</v>
      </c>
      <c r="I494" s="212">
        <f t="shared" si="44"/>
        <v>674.73277435148839</v>
      </c>
      <c r="J494" s="212">
        <f t="shared" si="45"/>
        <v>674.73277435148839</v>
      </c>
      <c r="K494" s="212">
        <f t="shared" si="46"/>
        <v>0</v>
      </c>
      <c r="L494" s="212">
        <f t="shared" si="47"/>
        <v>5698</v>
      </c>
    </row>
    <row r="495" spans="1:12" ht="12" customHeight="1" x14ac:dyDescent="0.2">
      <c r="A495" s="114"/>
      <c r="B495" s="207">
        <f t="shared" si="42"/>
        <v>489</v>
      </c>
      <c r="C495" s="218" t="s">
        <v>7564</v>
      </c>
      <c r="D495" s="209" t="str">
        <f>+VLOOKUP(C495,[9]Resumen!$C$1:$J$65536,6,0)</f>
        <v>PC16/400</v>
      </c>
      <c r="E495" s="207">
        <f>+VLOOKUP(C495,[9]Resumen!$C$1:$J$65536,5,0)</f>
        <v>1</v>
      </c>
      <c r="F495" s="210">
        <f>IF(MID(D495,1,2)="PC",VLOOKUP(D495,'[10]Costo Postes Concreto'!$B$1:$D$65536,2,0),VLOOKUP(C495,[9]Resumen!$C$1:$J$65536,7,0))</f>
        <v>3080</v>
      </c>
      <c r="G495" s="211">
        <f>IF(MID(D495,1,2)="PC",VLOOKUP(D495,'[10]Costo Postes Concreto'!$B$1:$D$65536,3,0),E495*F495*$D$3)</f>
        <v>901.08691354181701</v>
      </c>
      <c r="H495" s="211">
        <f t="shared" si="43"/>
        <v>9.0108691354181705</v>
      </c>
      <c r="I495" s="212">
        <f t="shared" si="44"/>
        <v>910.09778267723516</v>
      </c>
      <c r="J495" s="212">
        <f t="shared" si="45"/>
        <v>910.09778267723516</v>
      </c>
      <c r="K495" s="212">
        <f t="shared" si="46"/>
        <v>0</v>
      </c>
      <c r="L495" s="212">
        <f t="shared" si="47"/>
        <v>3080</v>
      </c>
    </row>
    <row r="496" spans="1:12" ht="12" customHeight="1" x14ac:dyDescent="0.2">
      <c r="A496" s="114"/>
      <c r="B496" s="207">
        <f t="shared" si="42"/>
        <v>490</v>
      </c>
      <c r="C496" s="218" t="s">
        <v>7565</v>
      </c>
      <c r="D496" s="209" t="str">
        <f>+VLOOKUP(C496,[9]Resumen!$C$1:$J$65536,6,0)</f>
        <v>PC16/400</v>
      </c>
      <c r="E496" s="207">
        <f>+VLOOKUP(C496,[9]Resumen!$C$1:$J$65536,5,0)</f>
        <v>1</v>
      </c>
      <c r="F496" s="210">
        <f>IF(MID(D496,1,2)="PC",VLOOKUP(D496,'[10]Costo Postes Concreto'!$B$1:$D$65536,2,0),VLOOKUP(C496,[9]Resumen!$C$1:$J$65536,7,0))</f>
        <v>3080</v>
      </c>
      <c r="G496" s="211">
        <f>IF(MID(D496,1,2)="PC",VLOOKUP(D496,'[10]Costo Postes Concreto'!$B$1:$D$65536,3,0),E496*F496*$D$3)</f>
        <v>901.08691354181701</v>
      </c>
      <c r="H496" s="211">
        <f t="shared" si="43"/>
        <v>9.0108691354181705</v>
      </c>
      <c r="I496" s="212">
        <f t="shared" si="44"/>
        <v>910.09778267723516</v>
      </c>
      <c r="J496" s="212">
        <f t="shared" si="45"/>
        <v>910.09778267723516</v>
      </c>
      <c r="K496" s="212">
        <f t="shared" si="46"/>
        <v>0</v>
      </c>
      <c r="L496" s="212">
        <f t="shared" si="47"/>
        <v>3080</v>
      </c>
    </row>
    <row r="497" spans="1:12" ht="12" customHeight="1" x14ac:dyDescent="0.2">
      <c r="A497" s="114"/>
      <c r="B497" s="207">
        <f t="shared" si="42"/>
        <v>491</v>
      </c>
      <c r="C497" s="218" t="s">
        <v>7566</v>
      </c>
      <c r="D497" s="209" t="str">
        <f>+VLOOKUP(C497,[9]Resumen!$C$1:$J$65536,6,0)</f>
        <v>PC16/400</v>
      </c>
      <c r="E497" s="207">
        <f>+VLOOKUP(C497,[9]Resumen!$C$1:$J$65536,5,0)</f>
        <v>1</v>
      </c>
      <c r="F497" s="210">
        <f>IF(MID(D497,1,2)="PC",VLOOKUP(D497,'[10]Costo Postes Concreto'!$B$1:$D$65536,2,0),VLOOKUP(C497,[9]Resumen!$C$1:$J$65536,7,0))</f>
        <v>3080</v>
      </c>
      <c r="G497" s="211">
        <f>IF(MID(D497,1,2)="PC",VLOOKUP(D497,'[10]Costo Postes Concreto'!$B$1:$D$65536,3,0),E497*F497*$D$3)</f>
        <v>901.08691354181701</v>
      </c>
      <c r="H497" s="211">
        <f t="shared" si="43"/>
        <v>9.0108691354181705</v>
      </c>
      <c r="I497" s="212">
        <f t="shared" si="44"/>
        <v>910.09778267723516</v>
      </c>
      <c r="J497" s="212">
        <f t="shared" si="45"/>
        <v>910.09778267723516</v>
      </c>
      <c r="K497" s="212">
        <f t="shared" si="46"/>
        <v>0</v>
      </c>
      <c r="L497" s="212">
        <f t="shared" si="47"/>
        <v>3080</v>
      </c>
    </row>
    <row r="498" spans="1:12" ht="12" customHeight="1" x14ac:dyDescent="0.2">
      <c r="A498" s="114"/>
      <c r="B498" s="207">
        <f t="shared" si="42"/>
        <v>492</v>
      </c>
      <c r="C498" s="218" t="s">
        <v>7567</v>
      </c>
      <c r="D498" s="209" t="str">
        <f>+VLOOKUP(C498,[9]Resumen!$C$1:$J$65536,6,0)</f>
        <v>PC16/400</v>
      </c>
      <c r="E498" s="207">
        <f>+VLOOKUP(C498,[9]Resumen!$C$1:$J$65536,5,0)</f>
        <v>1</v>
      </c>
      <c r="F498" s="210">
        <f>IF(MID(D498,1,2)="PC",VLOOKUP(D498,'[10]Costo Postes Concreto'!$B$1:$D$65536,2,0),VLOOKUP(C498,[9]Resumen!$C$1:$J$65536,7,0))</f>
        <v>3080</v>
      </c>
      <c r="G498" s="211">
        <f>IF(MID(D498,1,2)="PC",VLOOKUP(D498,'[10]Costo Postes Concreto'!$B$1:$D$65536,3,0),E498*F498*$D$3)</f>
        <v>901.08691354181701</v>
      </c>
      <c r="H498" s="211">
        <f t="shared" si="43"/>
        <v>9.0108691354181705</v>
      </c>
      <c r="I498" s="212">
        <f t="shared" si="44"/>
        <v>910.09778267723516</v>
      </c>
      <c r="J498" s="212">
        <f t="shared" si="45"/>
        <v>910.09778267723516</v>
      </c>
      <c r="K498" s="212">
        <f t="shared" si="46"/>
        <v>0</v>
      </c>
      <c r="L498" s="212">
        <f t="shared" si="47"/>
        <v>3080</v>
      </c>
    </row>
    <row r="499" spans="1:12" ht="12" customHeight="1" x14ac:dyDescent="0.2">
      <c r="A499" s="114"/>
      <c r="B499" s="207">
        <f t="shared" si="42"/>
        <v>493</v>
      </c>
      <c r="C499" s="218" t="s">
        <v>7568</v>
      </c>
      <c r="D499" s="209" t="str">
        <f>+VLOOKUP(C499,[9]Resumen!$C$1:$J$65536,6,0)</f>
        <v>PC16/400</v>
      </c>
      <c r="E499" s="207">
        <f>+VLOOKUP(C499,[9]Resumen!$C$1:$J$65536,5,0)</f>
        <v>1</v>
      </c>
      <c r="F499" s="210">
        <f>IF(MID(D499,1,2)="PC",VLOOKUP(D499,'[10]Costo Postes Concreto'!$B$1:$D$65536,2,0),VLOOKUP(C499,[9]Resumen!$C$1:$J$65536,7,0))</f>
        <v>3080</v>
      </c>
      <c r="G499" s="211">
        <f>IF(MID(D499,1,2)="PC",VLOOKUP(D499,'[10]Costo Postes Concreto'!$B$1:$D$65536,3,0),E499*F499*$D$3)</f>
        <v>901.08691354181701</v>
      </c>
      <c r="H499" s="211">
        <f t="shared" si="43"/>
        <v>9.0108691354181705</v>
      </c>
      <c r="I499" s="212">
        <f t="shared" si="44"/>
        <v>910.09778267723516</v>
      </c>
      <c r="J499" s="212">
        <f t="shared" si="45"/>
        <v>910.09778267723516</v>
      </c>
      <c r="K499" s="212">
        <f t="shared" si="46"/>
        <v>0</v>
      </c>
      <c r="L499" s="212">
        <f t="shared" si="47"/>
        <v>3080</v>
      </c>
    </row>
    <row r="500" spans="1:12" ht="12" customHeight="1" x14ac:dyDescent="0.2">
      <c r="A500" s="114"/>
      <c r="B500" s="207">
        <f t="shared" si="42"/>
        <v>494</v>
      </c>
      <c r="C500" s="218" t="s">
        <v>7569</v>
      </c>
      <c r="D500" s="209" t="str">
        <f>+VLOOKUP(C500,[9]Resumen!$C$1:$J$65536,6,0)</f>
        <v>PC16/500</v>
      </c>
      <c r="E500" s="207">
        <f>+VLOOKUP(C500,[9]Resumen!$C$1:$J$65536,5,0)</f>
        <v>1</v>
      </c>
      <c r="F500" s="210">
        <f>IF(MID(D500,1,2)="PC",VLOOKUP(D500,'[10]Costo Postes Concreto'!$B$1:$D$65536,2,0),VLOOKUP(C500,[9]Resumen!$C$1:$J$65536,7,0))</f>
        <v>3157</v>
      </c>
      <c r="G500" s="211">
        <f>IF(MID(D500,1,2)="PC",VLOOKUP(D500,'[10]Costo Postes Concreto'!$B$1:$D$65536,3,0),E500*F500*$D$3)</f>
        <v>978.76513411137057</v>
      </c>
      <c r="H500" s="211">
        <f t="shared" si="43"/>
        <v>9.7876513411137065</v>
      </c>
      <c r="I500" s="212">
        <f t="shared" si="44"/>
        <v>988.55278545248427</v>
      </c>
      <c r="J500" s="212">
        <f t="shared" si="45"/>
        <v>988.55278545248427</v>
      </c>
      <c r="K500" s="212">
        <f t="shared" si="46"/>
        <v>0</v>
      </c>
      <c r="L500" s="212">
        <f t="shared" si="47"/>
        <v>3157</v>
      </c>
    </row>
    <row r="501" spans="1:12" ht="12" customHeight="1" x14ac:dyDescent="0.2">
      <c r="A501" s="114"/>
      <c r="B501" s="207">
        <f t="shared" si="42"/>
        <v>495</v>
      </c>
      <c r="C501" s="218" t="s">
        <v>7570</v>
      </c>
      <c r="D501" s="209" t="str">
        <f>+VLOOKUP(C501,[9]Resumen!$C$1:$J$65536,6,0)</f>
        <v>PC16/400</v>
      </c>
      <c r="E501" s="207">
        <f>+VLOOKUP(C501,[9]Resumen!$C$1:$J$65536,5,0)</f>
        <v>1</v>
      </c>
      <c r="F501" s="210">
        <f>IF(MID(D501,1,2)="PC",VLOOKUP(D501,'[10]Costo Postes Concreto'!$B$1:$D$65536,2,0),VLOOKUP(C501,[9]Resumen!$C$1:$J$65536,7,0))</f>
        <v>3080</v>
      </c>
      <c r="G501" s="211">
        <f>IF(MID(D501,1,2)="PC",VLOOKUP(D501,'[10]Costo Postes Concreto'!$B$1:$D$65536,3,0),E501*F501*$D$3)</f>
        <v>901.08691354181701</v>
      </c>
      <c r="H501" s="211">
        <f t="shared" si="43"/>
        <v>9.0108691354181705</v>
      </c>
      <c r="I501" s="212">
        <f t="shared" si="44"/>
        <v>910.09778267723516</v>
      </c>
      <c r="J501" s="212">
        <f t="shared" si="45"/>
        <v>910.09778267723516</v>
      </c>
      <c r="K501" s="212">
        <f t="shared" si="46"/>
        <v>0</v>
      </c>
      <c r="L501" s="212">
        <f t="shared" si="47"/>
        <v>3080</v>
      </c>
    </row>
    <row r="502" spans="1:12" ht="12" customHeight="1" x14ac:dyDescent="0.2">
      <c r="A502" s="114"/>
      <c r="B502" s="207">
        <f t="shared" si="42"/>
        <v>496</v>
      </c>
      <c r="C502" s="218" t="s">
        <v>7571</v>
      </c>
      <c r="D502" s="209" t="str">
        <f>+VLOOKUP(C502,[9]Resumen!$C$1:$J$65536,6,0)</f>
        <v>PC16/500</v>
      </c>
      <c r="E502" s="207">
        <f>+VLOOKUP(C502,[9]Resumen!$C$1:$J$65536,5,0)</f>
        <v>1</v>
      </c>
      <c r="F502" s="210">
        <f>IF(MID(D502,1,2)="PC",VLOOKUP(D502,'[10]Costo Postes Concreto'!$B$1:$D$65536,2,0),VLOOKUP(C502,[9]Resumen!$C$1:$J$65536,7,0))</f>
        <v>3157</v>
      </c>
      <c r="G502" s="211">
        <f>IF(MID(D502,1,2)="PC",VLOOKUP(D502,'[10]Costo Postes Concreto'!$B$1:$D$65536,3,0),E502*F502*$D$3)</f>
        <v>978.76513411137057</v>
      </c>
      <c r="H502" s="211">
        <f t="shared" si="43"/>
        <v>9.7876513411137065</v>
      </c>
      <c r="I502" s="212">
        <f t="shared" si="44"/>
        <v>988.55278545248427</v>
      </c>
      <c r="J502" s="212">
        <f t="shared" si="45"/>
        <v>988.55278545248427</v>
      </c>
      <c r="K502" s="212">
        <f t="shared" si="46"/>
        <v>0</v>
      </c>
      <c r="L502" s="212">
        <f t="shared" si="47"/>
        <v>3157</v>
      </c>
    </row>
    <row r="503" spans="1:12" ht="12" customHeight="1" x14ac:dyDescent="0.2">
      <c r="A503" s="114"/>
      <c r="B503" s="207">
        <f t="shared" si="42"/>
        <v>497</v>
      </c>
      <c r="C503" s="218" t="s">
        <v>7572</v>
      </c>
      <c r="D503" s="209" t="str">
        <f>+VLOOKUP(C503,[9]Resumen!$C$1:$J$65536,6,0)</f>
        <v>PC16/400</v>
      </c>
      <c r="E503" s="207">
        <f>+VLOOKUP(C503,[9]Resumen!$C$1:$J$65536,5,0)</f>
        <v>1</v>
      </c>
      <c r="F503" s="210">
        <f>IF(MID(D503,1,2)="PC",VLOOKUP(D503,'[10]Costo Postes Concreto'!$B$1:$D$65536,2,0),VLOOKUP(C503,[9]Resumen!$C$1:$J$65536,7,0))</f>
        <v>3080</v>
      </c>
      <c r="G503" s="211">
        <f>IF(MID(D503,1,2)="PC",VLOOKUP(D503,'[10]Costo Postes Concreto'!$B$1:$D$65536,3,0),E503*F503*$D$3)</f>
        <v>901.08691354181701</v>
      </c>
      <c r="H503" s="211">
        <f t="shared" si="43"/>
        <v>9.0108691354181705</v>
      </c>
      <c r="I503" s="212">
        <f t="shared" si="44"/>
        <v>910.09778267723516</v>
      </c>
      <c r="J503" s="212">
        <f t="shared" si="45"/>
        <v>910.09778267723516</v>
      </c>
      <c r="K503" s="212">
        <f t="shared" si="46"/>
        <v>0</v>
      </c>
      <c r="L503" s="212">
        <f t="shared" si="47"/>
        <v>3080</v>
      </c>
    </row>
    <row r="504" spans="1:12" ht="12" customHeight="1" x14ac:dyDescent="0.2">
      <c r="A504" s="114"/>
      <c r="B504" s="207">
        <f t="shared" si="42"/>
        <v>498</v>
      </c>
      <c r="C504" s="218" t="s">
        <v>7573</v>
      </c>
      <c r="D504" s="209" t="str">
        <f>+VLOOKUP(C504,[9]Resumen!$C$1:$J$65536,6,0)</f>
        <v>PC16/500</v>
      </c>
      <c r="E504" s="207">
        <f>+VLOOKUP(C504,[9]Resumen!$C$1:$J$65536,5,0)</f>
        <v>1</v>
      </c>
      <c r="F504" s="210">
        <f>IF(MID(D504,1,2)="PC",VLOOKUP(D504,'[10]Costo Postes Concreto'!$B$1:$D$65536,2,0),VLOOKUP(C504,[9]Resumen!$C$1:$J$65536,7,0))</f>
        <v>3157</v>
      </c>
      <c r="G504" s="211">
        <f>IF(MID(D504,1,2)="PC",VLOOKUP(D504,'[10]Costo Postes Concreto'!$B$1:$D$65536,3,0),E504*F504*$D$3)</f>
        <v>978.76513411137057</v>
      </c>
      <c r="H504" s="211">
        <f t="shared" si="43"/>
        <v>9.7876513411137065</v>
      </c>
      <c r="I504" s="212">
        <f t="shared" si="44"/>
        <v>988.55278545248427</v>
      </c>
      <c r="J504" s="212">
        <f t="shared" si="45"/>
        <v>988.55278545248427</v>
      </c>
      <c r="K504" s="212">
        <f t="shared" si="46"/>
        <v>0</v>
      </c>
      <c r="L504" s="212">
        <f t="shared" si="47"/>
        <v>3157</v>
      </c>
    </row>
    <row r="505" spans="1:12" ht="12" customHeight="1" x14ac:dyDescent="0.2">
      <c r="A505" s="114"/>
      <c r="B505" s="207">
        <f t="shared" si="42"/>
        <v>499</v>
      </c>
      <c r="C505" s="218" t="s">
        <v>7574</v>
      </c>
      <c r="D505" s="209" t="str">
        <f>+VLOOKUP(C505,[9]Resumen!$C$1:$J$65536,6,0)</f>
        <v>PC16/500</v>
      </c>
      <c r="E505" s="207">
        <f>+VLOOKUP(C505,[9]Resumen!$C$1:$J$65536,5,0)</f>
        <v>1</v>
      </c>
      <c r="F505" s="210">
        <f>IF(MID(D505,1,2)="PC",VLOOKUP(D505,'[10]Costo Postes Concreto'!$B$1:$D$65536,2,0),VLOOKUP(C505,[9]Resumen!$C$1:$J$65536,7,0))</f>
        <v>3157</v>
      </c>
      <c r="G505" s="211">
        <f>IF(MID(D505,1,2)="PC",VLOOKUP(D505,'[10]Costo Postes Concreto'!$B$1:$D$65536,3,0),E505*F505*$D$3)</f>
        <v>978.76513411137057</v>
      </c>
      <c r="H505" s="211">
        <f t="shared" si="43"/>
        <v>9.7876513411137065</v>
      </c>
      <c r="I505" s="212">
        <f t="shared" si="44"/>
        <v>988.55278545248427</v>
      </c>
      <c r="J505" s="212">
        <f t="shared" si="45"/>
        <v>988.55278545248427</v>
      </c>
      <c r="K505" s="212">
        <f t="shared" si="46"/>
        <v>0</v>
      </c>
      <c r="L505" s="212">
        <f t="shared" si="47"/>
        <v>3157</v>
      </c>
    </row>
    <row r="506" spans="1:12" ht="12" customHeight="1" x14ac:dyDescent="0.2">
      <c r="A506" s="114"/>
      <c r="B506" s="207">
        <f t="shared" si="42"/>
        <v>500</v>
      </c>
      <c r="C506" s="218" t="s">
        <v>7575</v>
      </c>
      <c r="D506" s="209" t="str">
        <f>+VLOOKUP(C506,[9]Resumen!$C$1:$J$65536,6,0)</f>
        <v>PC16/600</v>
      </c>
      <c r="E506" s="207">
        <f>+VLOOKUP(C506,[9]Resumen!$C$1:$J$65536,5,0)</f>
        <v>1</v>
      </c>
      <c r="F506" s="210">
        <f>IF(MID(D506,1,2)="PC",VLOOKUP(D506,'[10]Costo Postes Concreto'!$B$1:$D$65536,2,0),VLOOKUP(C506,[9]Resumen!$C$1:$J$65536,7,0))</f>
        <v>3234</v>
      </c>
      <c r="G506" s="211">
        <f>IF(MID(D506,1,2)="PC",VLOOKUP(D506,'[10]Costo Postes Concreto'!$B$1:$D$65536,3,0),E506*F506*$D$3)</f>
        <v>1056.4433546809237</v>
      </c>
      <c r="H506" s="211">
        <f t="shared" si="43"/>
        <v>10.564433546809237</v>
      </c>
      <c r="I506" s="212">
        <f t="shared" si="44"/>
        <v>1067.0077882277328</v>
      </c>
      <c r="J506" s="212">
        <f t="shared" si="45"/>
        <v>1067.0077882277328</v>
      </c>
      <c r="K506" s="212">
        <f t="shared" si="46"/>
        <v>0</v>
      </c>
      <c r="L506" s="212">
        <f t="shared" si="47"/>
        <v>3234</v>
      </c>
    </row>
    <row r="507" spans="1:12" ht="12" customHeight="1" x14ac:dyDescent="0.2">
      <c r="A507" s="114"/>
      <c r="B507" s="207">
        <f t="shared" si="42"/>
        <v>501</v>
      </c>
      <c r="C507" s="218" t="s">
        <v>7576</v>
      </c>
      <c r="D507" s="209" t="str">
        <f>+VLOOKUP(C507,[9]Resumen!$C$1:$J$65536,6,0)</f>
        <v>PC16/500</v>
      </c>
      <c r="E507" s="207">
        <f>+VLOOKUP(C507,[9]Resumen!$C$1:$J$65536,5,0)</f>
        <v>1</v>
      </c>
      <c r="F507" s="210">
        <f>IF(MID(D507,1,2)="PC",VLOOKUP(D507,'[10]Costo Postes Concreto'!$B$1:$D$65536,2,0),VLOOKUP(C507,[9]Resumen!$C$1:$J$65536,7,0))</f>
        <v>3157</v>
      </c>
      <c r="G507" s="211">
        <f>IF(MID(D507,1,2)="PC",VLOOKUP(D507,'[10]Costo Postes Concreto'!$B$1:$D$65536,3,0),E507*F507*$D$3)</f>
        <v>978.76513411137057</v>
      </c>
      <c r="H507" s="211">
        <f t="shared" si="43"/>
        <v>9.7876513411137065</v>
      </c>
      <c r="I507" s="212">
        <f t="shared" si="44"/>
        <v>988.55278545248427</v>
      </c>
      <c r="J507" s="212">
        <f t="shared" si="45"/>
        <v>988.55278545248427</v>
      </c>
      <c r="K507" s="212">
        <f t="shared" si="46"/>
        <v>0</v>
      </c>
      <c r="L507" s="212">
        <f t="shared" si="47"/>
        <v>3157</v>
      </c>
    </row>
    <row r="508" spans="1:12" ht="12" customHeight="1" x14ac:dyDescent="0.2">
      <c r="A508" s="114"/>
      <c r="B508" s="207">
        <f t="shared" si="42"/>
        <v>502</v>
      </c>
      <c r="C508" s="218" t="s">
        <v>7577</v>
      </c>
      <c r="D508" s="209" t="str">
        <f>+VLOOKUP(C508,[9]Resumen!$C$1:$J$65536,6,0)</f>
        <v>PC16/400</v>
      </c>
      <c r="E508" s="207">
        <f>+VLOOKUP(C508,[9]Resumen!$C$1:$J$65536,5,0)</f>
        <v>1</v>
      </c>
      <c r="F508" s="210">
        <f>IF(MID(D508,1,2)="PC",VLOOKUP(D508,'[10]Costo Postes Concreto'!$B$1:$D$65536,2,0),VLOOKUP(C508,[9]Resumen!$C$1:$J$65536,7,0))</f>
        <v>3080</v>
      </c>
      <c r="G508" s="211">
        <f>IF(MID(D508,1,2)="PC",VLOOKUP(D508,'[10]Costo Postes Concreto'!$B$1:$D$65536,3,0),E508*F508*$D$3)</f>
        <v>901.08691354181701</v>
      </c>
      <c r="H508" s="211">
        <f t="shared" si="43"/>
        <v>9.0108691354181705</v>
      </c>
      <c r="I508" s="212">
        <f t="shared" si="44"/>
        <v>910.09778267723516</v>
      </c>
      <c r="J508" s="212">
        <f t="shared" si="45"/>
        <v>910.09778267723516</v>
      </c>
      <c r="K508" s="212">
        <f t="shared" si="46"/>
        <v>0</v>
      </c>
      <c r="L508" s="212">
        <f t="shared" si="47"/>
        <v>3080</v>
      </c>
    </row>
    <row r="509" spans="1:12" ht="12" customHeight="1" x14ac:dyDescent="0.2">
      <c r="A509" s="114"/>
      <c r="B509" s="207">
        <f t="shared" si="42"/>
        <v>503</v>
      </c>
      <c r="C509" s="218" t="s">
        <v>7578</v>
      </c>
      <c r="D509" s="209" t="str">
        <f>+VLOOKUP(C509,[9]Resumen!$C$1:$J$65536,6,0)</f>
        <v>PC16/400</v>
      </c>
      <c r="E509" s="207">
        <f>+VLOOKUP(C509,[9]Resumen!$C$1:$J$65536,5,0)</f>
        <v>1</v>
      </c>
      <c r="F509" s="210">
        <f>IF(MID(D509,1,2)="PC",VLOOKUP(D509,'[10]Costo Postes Concreto'!$B$1:$D$65536,2,0),VLOOKUP(C509,[9]Resumen!$C$1:$J$65536,7,0))</f>
        <v>3080</v>
      </c>
      <c r="G509" s="211">
        <f>IF(MID(D509,1,2)="PC",VLOOKUP(D509,'[10]Costo Postes Concreto'!$B$1:$D$65536,3,0),E509*F509*$D$3)</f>
        <v>901.08691354181701</v>
      </c>
      <c r="H509" s="211">
        <f t="shared" si="43"/>
        <v>9.0108691354181705</v>
      </c>
      <c r="I509" s="212">
        <f t="shared" si="44"/>
        <v>910.09778267723516</v>
      </c>
      <c r="J509" s="212">
        <f t="shared" si="45"/>
        <v>910.09778267723516</v>
      </c>
      <c r="K509" s="212">
        <f t="shared" si="46"/>
        <v>0</v>
      </c>
      <c r="L509" s="212">
        <f t="shared" si="47"/>
        <v>3080</v>
      </c>
    </row>
    <row r="510" spans="1:12" ht="12" customHeight="1" x14ac:dyDescent="0.2">
      <c r="A510" s="114"/>
      <c r="B510" s="207">
        <f t="shared" si="42"/>
        <v>504</v>
      </c>
      <c r="C510" s="218" t="s">
        <v>7579</v>
      </c>
      <c r="D510" s="209" t="str">
        <f>+VLOOKUP(C510,[9]Resumen!$C$1:$J$65536,6,0)</f>
        <v>PC16/600</v>
      </c>
      <c r="E510" s="207">
        <f>+VLOOKUP(C510,[9]Resumen!$C$1:$J$65536,5,0)</f>
        <v>1</v>
      </c>
      <c r="F510" s="210">
        <f>IF(MID(D510,1,2)="PC",VLOOKUP(D510,'[10]Costo Postes Concreto'!$B$1:$D$65536,2,0),VLOOKUP(C510,[9]Resumen!$C$1:$J$65536,7,0))</f>
        <v>3234</v>
      </c>
      <c r="G510" s="211">
        <f>IF(MID(D510,1,2)="PC",VLOOKUP(D510,'[10]Costo Postes Concreto'!$B$1:$D$65536,3,0),E510*F510*$D$3)</f>
        <v>1056.4433546809237</v>
      </c>
      <c r="H510" s="211">
        <f t="shared" si="43"/>
        <v>10.564433546809237</v>
      </c>
      <c r="I510" s="212">
        <f t="shared" si="44"/>
        <v>1067.0077882277328</v>
      </c>
      <c r="J510" s="212">
        <f t="shared" si="45"/>
        <v>1067.0077882277328</v>
      </c>
      <c r="K510" s="212">
        <f t="shared" si="46"/>
        <v>0</v>
      </c>
      <c r="L510" s="212">
        <f t="shared" si="47"/>
        <v>3234</v>
      </c>
    </row>
    <row r="511" spans="1:12" ht="12" customHeight="1" x14ac:dyDescent="0.2">
      <c r="A511" s="114"/>
      <c r="B511" s="207">
        <f t="shared" si="42"/>
        <v>505</v>
      </c>
      <c r="C511" s="218" t="s">
        <v>7580</v>
      </c>
      <c r="D511" s="209" t="str">
        <f>+VLOOKUP(C511,[9]Resumen!$C$1:$J$65536,6,0)</f>
        <v>PC16/500</v>
      </c>
      <c r="E511" s="207">
        <f>+VLOOKUP(C511,[9]Resumen!$C$1:$J$65536,5,0)</f>
        <v>1</v>
      </c>
      <c r="F511" s="210">
        <f>IF(MID(D511,1,2)="PC",VLOOKUP(D511,'[10]Costo Postes Concreto'!$B$1:$D$65536,2,0),VLOOKUP(C511,[9]Resumen!$C$1:$J$65536,7,0))</f>
        <v>3157</v>
      </c>
      <c r="G511" s="211">
        <f>IF(MID(D511,1,2)="PC",VLOOKUP(D511,'[10]Costo Postes Concreto'!$B$1:$D$65536,3,0),E511*F511*$D$3)</f>
        <v>978.76513411137057</v>
      </c>
      <c r="H511" s="211">
        <f t="shared" si="43"/>
        <v>9.7876513411137065</v>
      </c>
      <c r="I511" s="212">
        <f t="shared" si="44"/>
        <v>988.55278545248427</v>
      </c>
      <c r="J511" s="212">
        <f t="shared" si="45"/>
        <v>988.55278545248427</v>
      </c>
      <c r="K511" s="212">
        <f t="shared" si="46"/>
        <v>0</v>
      </c>
      <c r="L511" s="212">
        <f t="shared" si="47"/>
        <v>3157</v>
      </c>
    </row>
    <row r="512" spans="1:12" ht="12" customHeight="1" x14ac:dyDescent="0.2">
      <c r="A512" s="114"/>
      <c r="B512" s="207">
        <f t="shared" si="42"/>
        <v>506</v>
      </c>
      <c r="C512" s="218" t="s">
        <v>7581</v>
      </c>
      <c r="D512" s="209" t="str">
        <f>+VLOOKUP(C512,[9]Resumen!$C$1:$J$65536,6,0)</f>
        <v>PC16/700</v>
      </c>
      <c r="E512" s="207">
        <f>+VLOOKUP(C512,[9]Resumen!$C$1:$J$65536,5,0)</f>
        <v>1</v>
      </c>
      <c r="F512" s="210">
        <f>IF(MID(D512,1,2)="PC",VLOOKUP(D512,'[10]Costo Postes Concreto'!$B$1:$D$65536,2,0),VLOOKUP(C512,[9]Resumen!$C$1:$J$65536,7,0))</f>
        <v>3311</v>
      </c>
      <c r="G512" s="211">
        <f>IF(MID(D512,1,2)="PC",VLOOKUP(D512,'[10]Costo Postes Concreto'!$B$1:$D$65536,3,0),E512*F512*$D$3)</f>
        <v>1134.1215752504772</v>
      </c>
      <c r="H512" s="211">
        <f t="shared" si="43"/>
        <v>11.341215752504773</v>
      </c>
      <c r="I512" s="212">
        <f t="shared" si="44"/>
        <v>1145.4627910029819</v>
      </c>
      <c r="J512" s="212">
        <f t="shared" si="45"/>
        <v>1145.4627910029819</v>
      </c>
      <c r="K512" s="212">
        <f t="shared" si="46"/>
        <v>0</v>
      </c>
      <c r="L512" s="212">
        <f t="shared" si="47"/>
        <v>3311</v>
      </c>
    </row>
    <row r="513" spans="1:12" ht="12" customHeight="1" x14ac:dyDescent="0.2">
      <c r="A513" s="114"/>
      <c r="B513" s="207">
        <f t="shared" si="42"/>
        <v>507</v>
      </c>
      <c r="C513" s="218" t="s">
        <v>7582</v>
      </c>
      <c r="D513" s="209" t="str">
        <f>+VLOOKUP(C513,[9]Resumen!$C$1:$J$65536,6,0)</f>
        <v>PC16/600</v>
      </c>
      <c r="E513" s="207">
        <f>+VLOOKUP(C513,[9]Resumen!$C$1:$J$65536,5,0)</f>
        <v>1</v>
      </c>
      <c r="F513" s="210">
        <f>IF(MID(D513,1,2)="PC",VLOOKUP(D513,'[10]Costo Postes Concreto'!$B$1:$D$65536,2,0),VLOOKUP(C513,[9]Resumen!$C$1:$J$65536,7,0))</f>
        <v>3234</v>
      </c>
      <c r="G513" s="211">
        <f>IF(MID(D513,1,2)="PC",VLOOKUP(D513,'[10]Costo Postes Concreto'!$B$1:$D$65536,3,0),E513*F513*$D$3)</f>
        <v>1056.4433546809237</v>
      </c>
      <c r="H513" s="211">
        <f t="shared" si="43"/>
        <v>10.564433546809237</v>
      </c>
      <c r="I513" s="212">
        <f t="shared" si="44"/>
        <v>1067.0077882277328</v>
      </c>
      <c r="J513" s="212">
        <f t="shared" si="45"/>
        <v>1067.0077882277328</v>
      </c>
      <c r="K513" s="212">
        <f t="shared" si="46"/>
        <v>0</v>
      </c>
      <c r="L513" s="212">
        <f t="shared" si="47"/>
        <v>3234</v>
      </c>
    </row>
    <row r="514" spans="1:12" ht="12" customHeight="1" x14ac:dyDescent="0.2">
      <c r="A514" s="114"/>
      <c r="B514" s="207">
        <f t="shared" si="42"/>
        <v>508</v>
      </c>
      <c r="C514" s="218" t="s">
        <v>7583</v>
      </c>
      <c r="D514" s="209" t="str">
        <f>+VLOOKUP(C514,[9]Resumen!$C$1:$J$65536,6,0)</f>
        <v>PC16/600</v>
      </c>
      <c r="E514" s="207">
        <f>+VLOOKUP(C514,[9]Resumen!$C$1:$J$65536,5,0)</f>
        <v>1</v>
      </c>
      <c r="F514" s="210">
        <f>IF(MID(D514,1,2)="PC",VLOOKUP(D514,'[10]Costo Postes Concreto'!$B$1:$D$65536,2,0),VLOOKUP(C514,[9]Resumen!$C$1:$J$65536,7,0))</f>
        <v>3234</v>
      </c>
      <c r="G514" s="211">
        <f>IF(MID(D514,1,2)="PC",VLOOKUP(D514,'[10]Costo Postes Concreto'!$B$1:$D$65536,3,0),E514*F514*$D$3)</f>
        <v>1056.4433546809237</v>
      </c>
      <c r="H514" s="211">
        <f t="shared" si="43"/>
        <v>10.564433546809237</v>
      </c>
      <c r="I514" s="212">
        <f t="shared" si="44"/>
        <v>1067.0077882277328</v>
      </c>
      <c r="J514" s="212">
        <f t="shared" si="45"/>
        <v>1067.0077882277328</v>
      </c>
      <c r="K514" s="212">
        <f t="shared" si="46"/>
        <v>0</v>
      </c>
      <c r="L514" s="212">
        <f t="shared" si="47"/>
        <v>3234</v>
      </c>
    </row>
    <row r="515" spans="1:12" ht="12" customHeight="1" x14ac:dyDescent="0.2">
      <c r="A515" s="114"/>
      <c r="B515" s="207">
        <f t="shared" si="42"/>
        <v>509</v>
      </c>
      <c r="C515" s="218" t="s">
        <v>7584</v>
      </c>
      <c r="D515" s="209" t="str">
        <f>+VLOOKUP(C515,[9]Resumen!$C$1:$J$65536,6,0)</f>
        <v>PC16/400</v>
      </c>
      <c r="E515" s="207">
        <f>+VLOOKUP(C515,[9]Resumen!$C$1:$J$65536,5,0)</f>
        <v>1</v>
      </c>
      <c r="F515" s="210">
        <f>IF(MID(D515,1,2)="PC",VLOOKUP(D515,'[10]Costo Postes Concreto'!$B$1:$D$65536,2,0),VLOOKUP(C515,[9]Resumen!$C$1:$J$65536,7,0))</f>
        <v>3080</v>
      </c>
      <c r="G515" s="211">
        <f>IF(MID(D515,1,2)="PC",VLOOKUP(D515,'[10]Costo Postes Concreto'!$B$1:$D$65536,3,0),E515*F515*$D$3)</f>
        <v>901.08691354181701</v>
      </c>
      <c r="H515" s="211">
        <f t="shared" si="43"/>
        <v>9.0108691354181705</v>
      </c>
      <c r="I515" s="212">
        <f t="shared" si="44"/>
        <v>910.09778267723516</v>
      </c>
      <c r="J515" s="212">
        <f t="shared" si="45"/>
        <v>910.09778267723516</v>
      </c>
      <c r="K515" s="212">
        <f t="shared" si="46"/>
        <v>0</v>
      </c>
      <c r="L515" s="212">
        <f t="shared" si="47"/>
        <v>3080</v>
      </c>
    </row>
    <row r="516" spans="1:12" ht="12" customHeight="1" x14ac:dyDescent="0.2">
      <c r="A516" s="114"/>
      <c r="B516" s="207">
        <f t="shared" si="42"/>
        <v>510</v>
      </c>
      <c r="C516" s="218" t="s">
        <v>7585</v>
      </c>
      <c r="D516" s="209" t="str">
        <f>+VLOOKUP(C516,[9]Resumen!$C$1:$J$65536,6,0)</f>
        <v>PC16/400</v>
      </c>
      <c r="E516" s="207">
        <f>+VLOOKUP(C516,[9]Resumen!$C$1:$J$65536,5,0)</f>
        <v>2</v>
      </c>
      <c r="F516" s="210">
        <f>IF(MID(D516,1,2)="PC",VLOOKUP(D516,'[10]Costo Postes Concreto'!$B$1:$D$65536,2,0),VLOOKUP(C516,[9]Resumen!$C$1:$J$65536,7,0))</f>
        <v>3080</v>
      </c>
      <c r="G516" s="211">
        <f>IF(MID(D516,1,2)="PC",VLOOKUP(D516,'[10]Costo Postes Concreto'!$B$1:$D$65536,3,0),E516*F516*$D$3)</f>
        <v>901.08691354181701</v>
      </c>
      <c r="H516" s="211">
        <f t="shared" si="43"/>
        <v>9.0108691354181705</v>
      </c>
      <c r="I516" s="212">
        <f t="shared" si="44"/>
        <v>910.09778267723516</v>
      </c>
      <c r="J516" s="212">
        <f t="shared" si="45"/>
        <v>910.09778267723516</v>
      </c>
      <c r="K516" s="212">
        <f t="shared" si="46"/>
        <v>0</v>
      </c>
      <c r="L516" s="212">
        <f t="shared" si="47"/>
        <v>6160</v>
      </c>
    </row>
    <row r="517" spans="1:12" ht="12" customHeight="1" x14ac:dyDescent="0.2">
      <c r="A517" s="114"/>
      <c r="B517" s="207">
        <f t="shared" si="42"/>
        <v>511</v>
      </c>
      <c r="C517" s="218" t="s">
        <v>7586</v>
      </c>
      <c r="D517" s="209" t="str">
        <f>+VLOOKUP(C517,[9]Resumen!$C$1:$J$65536,6,0)</f>
        <v>PC16/400</v>
      </c>
      <c r="E517" s="207">
        <f>+VLOOKUP(C517,[9]Resumen!$C$1:$J$65536,5,0)</f>
        <v>2</v>
      </c>
      <c r="F517" s="210">
        <f>IF(MID(D517,1,2)="PC",VLOOKUP(D517,'[10]Costo Postes Concreto'!$B$1:$D$65536,2,0),VLOOKUP(C517,[9]Resumen!$C$1:$J$65536,7,0))</f>
        <v>3080</v>
      </c>
      <c r="G517" s="211">
        <f>IF(MID(D517,1,2)="PC",VLOOKUP(D517,'[10]Costo Postes Concreto'!$B$1:$D$65536,3,0),E517*F517*$D$3)</f>
        <v>901.08691354181701</v>
      </c>
      <c r="H517" s="211">
        <f t="shared" si="43"/>
        <v>9.0108691354181705</v>
      </c>
      <c r="I517" s="212">
        <f t="shared" si="44"/>
        <v>910.09778267723516</v>
      </c>
      <c r="J517" s="212">
        <f t="shared" si="45"/>
        <v>910.09778267723516</v>
      </c>
      <c r="K517" s="212">
        <f t="shared" si="46"/>
        <v>0</v>
      </c>
      <c r="L517" s="212">
        <f t="shared" si="47"/>
        <v>6160</v>
      </c>
    </row>
    <row r="518" spans="1:12" ht="12" customHeight="1" x14ac:dyDescent="0.2">
      <c r="A518" s="114"/>
      <c r="B518" s="207">
        <f t="shared" si="42"/>
        <v>512</v>
      </c>
      <c r="C518" s="218" t="s">
        <v>7587</v>
      </c>
      <c r="D518" s="209" t="str">
        <f>+VLOOKUP(C518,[9]Resumen!$C$1:$J$65536,6,0)</f>
        <v>PC16/400</v>
      </c>
      <c r="E518" s="207">
        <f>+VLOOKUP(C518,[9]Resumen!$C$1:$J$65536,5,0)</f>
        <v>2</v>
      </c>
      <c r="F518" s="210">
        <f>IF(MID(D518,1,2)="PC",VLOOKUP(D518,'[10]Costo Postes Concreto'!$B$1:$D$65536,2,0),VLOOKUP(C518,[9]Resumen!$C$1:$J$65536,7,0))</f>
        <v>3080</v>
      </c>
      <c r="G518" s="211">
        <f>IF(MID(D518,1,2)="PC",VLOOKUP(D518,'[10]Costo Postes Concreto'!$B$1:$D$65536,3,0),E518*F518*$D$3)</f>
        <v>901.08691354181701</v>
      </c>
      <c r="H518" s="211">
        <f t="shared" si="43"/>
        <v>9.0108691354181705</v>
      </c>
      <c r="I518" s="212">
        <f t="shared" si="44"/>
        <v>910.09778267723516</v>
      </c>
      <c r="J518" s="212">
        <f t="shared" si="45"/>
        <v>910.09778267723516</v>
      </c>
      <c r="K518" s="212">
        <f t="shared" si="46"/>
        <v>0</v>
      </c>
      <c r="L518" s="212">
        <f t="shared" si="47"/>
        <v>6160</v>
      </c>
    </row>
    <row r="519" spans="1:12" ht="12" customHeight="1" x14ac:dyDescent="0.2">
      <c r="A519" s="114"/>
      <c r="B519" s="207">
        <f t="shared" si="42"/>
        <v>513</v>
      </c>
      <c r="C519" s="218" t="s">
        <v>7588</v>
      </c>
      <c r="D519" s="209" t="str">
        <f>+VLOOKUP(C519,[9]Resumen!$C$1:$J$65536,6,0)</f>
        <v>PC16/500</v>
      </c>
      <c r="E519" s="207">
        <f>+VLOOKUP(C519,[9]Resumen!$C$1:$J$65536,5,0)</f>
        <v>1</v>
      </c>
      <c r="F519" s="210">
        <f>IF(MID(D519,1,2)="PC",VLOOKUP(D519,'[10]Costo Postes Concreto'!$B$1:$D$65536,2,0),VLOOKUP(C519,[9]Resumen!$C$1:$J$65536,7,0))</f>
        <v>3157</v>
      </c>
      <c r="G519" s="211">
        <f>IF(MID(D519,1,2)="PC",VLOOKUP(D519,'[10]Costo Postes Concreto'!$B$1:$D$65536,3,0),E519*F519*$D$3)</f>
        <v>978.76513411137057</v>
      </c>
      <c r="H519" s="211">
        <f t="shared" si="43"/>
        <v>9.7876513411137065</v>
      </c>
      <c r="I519" s="212">
        <f t="shared" si="44"/>
        <v>988.55278545248427</v>
      </c>
      <c r="J519" s="212">
        <f t="shared" si="45"/>
        <v>988.55278545248427</v>
      </c>
      <c r="K519" s="212">
        <f t="shared" si="46"/>
        <v>0</v>
      </c>
      <c r="L519" s="212">
        <f t="shared" si="47"/>
        <v>3157</v>
      </c>
    </row>
    <row r="520" spans="1:12" ht="12" customHeight="1" x14ac:dyDescent="0.2">
      <c r="A520" s="114"/>
      <c r="B520" s="207">
        <f t="shared" ref="B520:B578" si="48">+B519+1</f>
        <v>514</v>
      </c>
      <c r="C520" s="218" t="s">
        <v>7589</v>
      </c>
      <c r="D520" s="209" t="str">
        <f>+VLOOKUP(C520,[9]Resumen!$C$1:$J$65536,6,0)</f>
        <v>PC16/400</v>
      </c>
      <c r="E520" s="207">
        <f>+VLOOKUP(C520,[9]Resumen!$C$1:$J$65536,5,0)</f>
        <v>2</v>
      </c>
      <c r="F520" s="210">
        <f>IF(MID(D520,1,2)="PC",VLOOKUP(D520,'[10]Costo Postes Concreto'!$B$1:$D$65536,2,0),VLOOKUP(C520,[9]Resumen!$C$1:$J$65536,7,0))</f>
        <v>3080</v>
      </c>
      <c r="G520" s="211">
        <f>IF(MID(D520,1,2)="PC",VLOOKUP(D520,'[10]Costo Postes Concreto'!$B$1:$D$65536,3,0),E520*F520*$D$3)</f>
        <v>901.08691354181701</v>
      </c>
      <c r="H520" s="211">
        <f t="shared" si="43"/>
        <v>9.0108691354181705</v>
      </c>
      <c r="I520" s="212">
        <f t="shared" si="44"/>
        <v>910.09778267723516</v>
      </c>
      <c r="J520" s="212">
        <f t="shared" si="45"/>
        <v>910.09778267723516</v>
      </c>
      <c r="K520" s="212">
        <f t="shared" si="46"/>
        <v>0</v>
      </c>
      <c r="L520" s="212">
        <f t="shared" si="47"/>
        <v>6160</v>
      </c>
    </row>
    <row r="521" spans="1:12" ht="12" customHeight="1" x14ac:dyDescent="0.2">
      <c r="A521" s="114"/>
      <c r="B521" s="207">
        <f t="shared" si="48"/>
        <v>515</v>
      </c>
      <c r="C521" s="218" t="s">
        <v>7590</v>
      </c>
      <c r="D521" s="209" t="str">
        <f>+VLOOKUP(C521,[9]Resumen!$C$1:$J$65536,6,0)</f>
        <v>PC16/600</v>
      </c>
      <c r="E521" s="207">
        <f>+VLOOKUP(C521,[9]Resumen!$C$1:$J$65536,5,0)</f>
        <v>2</v>
      </c>
      <c r="F521" s="210">
        <f>IF(MID(D521,1,2)="PC",VLOOKUP(D521,'[10]Costo Postes Concreto'!$B$1:$D$65536,2,0),VLOOKUP(C521,[9]Resumen!$C$1:$J$65536,7,0))</f>
        <v>3234</v>
      </c>
      <c r="G521" s="211">
        <f>IF(MID(D521,1,2)="PC",VLOOKUP(D521,'[10]Costo Postes Concreto'!$B$1:$D$65536,3,0),E521*F521*$D$3)</f>
        <v>1056.4433546809237</v>
      </c>
      <c r="H521" s="211">
        <f t="shared" si="43"/>
        <v>10.564433546809237</v>
      </c>
      <c r="I521" s="212">
        <f t="shared" si="44"/>
        <v>1067.0077882277328</v>
      </c>
      <c r="J521" s="212">
        <f t="shared" si="45"/>
        <v>1067.0077882277328</v>
      </c>
      <c r="K521" s="212">
        <f t="shared" si="46"/>
        <v>0</v>
      </c>
      <c r="L521" s="212">
        <f t="shared" si="47"/>
        <v>6468</v>
      </c>
    </row>
    <row r="522" spans="1:12" ht="12" customHeight="1" x14ac:dyDescent="0.2">
      <c r="A522" s="114"/>
      <c r="B522" s="207">
        <f t="shared" si="48"/>
        <v>516</v>
      </c>
      <c r="C522" s="218" t="s">
        <v>7591</v>
      </c>
      <c r="D522" s="209" t="str">
        <f>+VLOOKUP(C522,[9]Resumen!$C$1:$J$65536,6,0)</f>
        <v>PC16/700</v>
      </c>
      <c r="E522" s="207">
        <f>+VLOOKUP(C522,[9]Resumen!$C$1:$J$65536,5,0)</f>
        <v>2</v>
      </c>
      <c r="F522" s="210">
        <f>IF(MID(D522,1,2)="PC",VLOOKUP(D522,'[10]Costo Postes Concreto'!$B$1:$D$65536,2,0),VLOOKUP(C522,[9]Resumen!$C$1:$J$65536,7,0))</f>
        <v>3311</v>
      </c>
      <c r="G522" s="211">
        <f>IF(MID(D522,1,2)="PC",VLOOKUP(D522,'[10]Costo Postes Concreto'!$B$1:$D$65536,3,0),E522*F522*$D$3)</f>
        <v>1134.1215752504772</v>
      </c>
      <c r="H522" s="211">
        <f t="shared" si="43"/>
        <v>11.341215752504773</v>
      </c>
      <c r="I522" s="212">
        <f t="shared" si="44"/>
        <v>1145.4627910029819</v>
      </c>
      <c r="J522" s="212">
        <f t="shared" si="45"/>
        <v>1145.4627910029819</v>
      </c>
      <c r="K522" s="212">
        <f t="shared" si="46"/>
        <v>0</v>
      </c>
      <c r="L522" s="212">
        <f t="shared" si="47"/>
        <v>6622</v>
      </c>
    </row>
    <row r="523" spans="1:12" ht="12" customHeight="1" x14ac:dyDescent="0.2">
      <c r="A523" s="114"/>
      <c r="B523" s="207">
        <f t="shared" si="48"/>
        <v>517</v>
      </c>
      <c r="C523" s="218" t="s">
        <v>7592</v>
      </c>
      <c r="D523" s="209" t="str">
        <f>+VLOOKUP(C523,[9]Resumen!$C$1:$J$65536,6,0)</f>
        <v>PC16/600</v>
      </c>
      <c r="E523" s="207">
        <f>+VLOOKUP(C523,[9]Resumen!$C$1:$J$65536,5,0)</f>
        <v>1</v>
      </c>
      <c r="F523" s="210">
        <f>IF(MID(D523,1,2)="PC",VLOOKUP(D523,'[10]Costo Postes Concreto'!$B$1:$D$65536,2,0),VLOOKUP(C523,[9]Resumen!$C$1:$J$65536,7,0))</f>
        <v>3234</v>
      </c>
      <c r="G523" s="211">
        <f>IF(MID(D523,1,2)="PC",VLOOKUP(D523,'[10]Costo Postes Concreto'!$B$1:$D$65536,3,0),E523*F523*$D$3)</f>
        <v>1056.4433546809237</v>
      </c>
      <c r="H523" s="211">
        <f t="shared" si="43"/>
        <v>10.564433546809237</v>
      </c>
      <c r="I523" s="212">
        <f t="shared" si="44"/>
        <v>1067.0077882277328</v>
      </c>
      <c r="J523" s="212">
        <f t="shared" si="45"/>
        <v>1067.0077882277328</v>
      </c>
      <c r="K523" s="212">
        <f t="shared" si="46"/>
        <v>0</v>
      </c>
      <c r="L523" s="212">
        <f t="shared" si="47"/>
        <v>3234</v>
      </c>
    </row>
    <row r="524" spans="1:12" ht="12" customHeight="1" x14ac:dyDescent="0.2">
      <c r="A524" s="114"/>
      <c r="B524" s="207">
        <f t="shared" si="48"/>
        <v>518</v>
      </c>
      <c r="C524" s="218" t="s">
        <v>7593</v>
      </c>
      <c r="D524" s="209" t="str">
        <f>+VLOOKUP(C524,[9]Resumen!$C$1:$J$65536,6,0)</f>
        <v>PC16/600</v>
      </c>
      <c r="E524" s="207">
        <f>+VLOOKUP(C524,[9]Resumen!$C$1:$J$65536,5,0)</f>
        <v>2</v>
      </c>
      <c r="F524" s="210">
        <f>IF(MID(D524,1,2)="PC",VLOOKUP(D524,'[10]Costo Postes Concreto'!$B$1:$D$65536,2,0),VLOOKUP(C524,[9]Resumen!$C$1:$J$65536,7,0))</f>
        <v>3234</v>
      </c>
      <c r="G524" s="211">
        <f>IF(MID(D524,1,2)="PC",VLOOKUP(D524,'[10]Costo Postes Concreto'!$B$1:$D$65536,3,0),E524*F524*$D$3)</f>
        <v>1056.4433546809237</v>
      </c>
      <c r="H524" s="211">
        <f t="shared" si="43"/>
        <v>10.564433546809237</v>
      </c>
      <c r="I524" s="212">
        <f t="shared" si="44"/>
        <v>1067.0077882277328</v>
      </c>
      <c r="J524" s="212">
        <f t="shared" si="45"/>
        <v>1067.0077882277328</v>
      </c>
      <c r="K524" s="212">
        <f t="shared" si="46"/>
        <v>0</v>
      </c>
      <c r="L524" s="212">
        <f t="shared" si="47"/>
        <v>6468</v>
      </c>
    </row>
    <row r="525" spans="1:12" ht="12" customHeight="1" x14ac:dyDescent="0.2">
      <c r="A525" s="114"/>
      <c r="B525" s="207">
        <f t="shared" si="48"/>
        <v>519</v>
      </c>
      <c r="C525" s="218" t="s">
        <v>7594</v>
      </c>
      <c r="D525" s="209" t="str">
        <f>+VLOOKUP(C525,[9]Resumen!$C$1:$J$65536,6,0)</f>
        <v>PC16/600</v>
      </c>
      <c r="E525" s="207">
        <f>+VLOOKUP(C525,[9]Resumen!$C$1:$J$65536,5,0)</f>
        <v>2</v>
      </c>
      <c r="F525" s="210">
        <f>IF(MID(D525,1,2)="PC",VLOOKUP(D525,'[10]Costo Postes Concreto'!$B$1:$D$65536,2,0),VLOOKUP(C525,[9]Resumen!$C$1:$J$65536,7,0))</f>
        <v>3234</v>
      </c>
      <c r="G525" s="211">
        <f>IF(MID(D525,1,2)="PC",VLOOKUP(D525,'[10]Costo Postes Concreto'!$B$1:$D$65536,3,0),E525*F525*$D$3)</f>
        <v>1056.4433546809237</v>
      </c>
      <c r="H525" s="211">
        <f t="shared" si="43"/>
        <v>10.564433546809237</v>
      </c>
      <c r="I525" s="212">
        <f t="shared" si="44"/>
        <v>1067.0077882277328</v>
      </c>
      <c r="J525" s="212">
        <f t="shared" si="45"/>
        <v>1067.0077882277328</v>
      </c>
      <c r="K525" s="212">
        <f t="shared" si="46"/>
        <v>0</v>
      </c>
      <c r="L525" s="212">
        <f t="shared" si="47"/>
        <v>6468</v>
      </c>
    </row>
    <row r="526" spans="1:12" ht="12" customHeight="1" x14ac:dyDescent="0.2">
      <c r="A526" s="114"/>
      <c r="B526" s="207">
        <f t="shared" si="48"/>
        <v>520</v>
      </c>
      <c r="C526" s="218" t="s">
        <v>7595</v>
      </c>
      <c r="D526" s="209" t="str">
        <f>+VLOOKUP(C526,[9]Resumen!$C$1:$J$65536,6,0)</f>
        <v>PC16/700</v>
      </c>
      <c r="E526" s="207">
        <f>+VLOOKUP(C526,[9]Resumen!$C$1:$J$65536,5,0)</f>
        <v>2</v>
      </c>
      <c r="F526" s="210">
        <f>IF(MID(D526,1,2)="PC",VLOOKUP(D526,'[10]Costo Postes Concreto'!$B$1:$D$65536,2,0),VLOOKUP(C526,[9]Resumen!$C$1:$J$65536,7,0))</f>
        <v>3311</v>
      </c>
      <c r="G526" s="211">
        <f>IF(MID(D526,1,2)="PC",VLOOKUP(D526,'[10]Costo Postes Concreto'!$B$1:$D$65536,3,0),E526*F526*$D$3)</f>
        <v>1134.1215752504772</v>
      </c>
      <c r="H526" s="211">
        <f t="shared" si="43"/>
        <v>11.341215752504773</v>
      </c>
      <c r="I526" s="212">
        <f t="shared" si="44"/>
        <v>1145.4627910029819</v>
      </c>
      <c r="J526" s="212">
        <f t="shared" si="45"/>
        <v>1145.4627910029819</v>
      </c>
      <c r="K526" s="212">
        <f t="shared" si="46"/>
        <v>0</v>
      </c>
      <c r="L526" s="212">
        <f t="shared" si="47"/>
        <v>6622</v>
      </c>
    </row>
    <row r="527" spans="1:12" ht="12" customHeight="1" x14ac:dyDescent="0.2">
      <c r="A527" s="114"/>
      <c r="B527" s="207">
        <f t="shared" si="48"/>
        <v>521</v>
      </c>
      <c r="C527" s="218" t="s">
        <v>7596</v>
      </c>
      <c r="D527" s="209" t="str">
        <f>+VLOOKUP(C527,[9]Resumen!$C$1:$J$65536,6,0)</f>
        <v>PC16/800</v>
      </c>
      <c r="E527" s="207">
        <f>+VLOOKUP(C527,[9]Resumen!$C$1:$J$65536,5,0)</f>
        <v>1</v>
      </c>
      <c r="F527" s="210">
        <f>IF(MID(D527,1,2)="PC",VLOOKUP(D527,'[10]Costo Postes Concreto'!$B$1:$D$65536,2,0),VLOOKUP(C527,[9]Resumen!$C$1:$J$65536,7,0))</f>
        <v>3388</v>
      </c>
      <c r="G527" s="211">
        <f>IF(MID(D527,1,2)="PC",VLOOKUP(D527,'[10]Costo Postes Concreto'!$B$1:$D$65536,3,0),E527*F527*$D$3)</f>
        <v>1211.7997958200308</v>
      </c>
      <c r="H527" s="211">
        <f t="shared" si="43"/>
        <v>12.117997958200307</v>
      </c>
      <c r="I527" s="212">
        <f t="shared" si="44"/>
        <v>1223.917793778231</v>
      </c>
      <c r="J527" s="212">
        <f t="shared" si="45"/>
        <v>1223.917793778231</v>
      </c>
      <c r="K527" s="212">
        <f t="shared" si="46"/>
        <v>0</v>
      </c>
      <c r="L527" s="212">
        <f t="shared" si="47"/>
        <v>3388</v>
      </c>
    </row>
    <row r="528" spans="1:12" ht="12" customHeight="1" x14ac:dyDescent="0.2">
      <c r="A528" s="114"/>
      <c r="B528" s="207">
        <f t="shared" si="48"/>
        <v>522</v>
      </c>
      <c r="C528" s="218" t="s">
        <v>7597</v>
      </c>
      <c r="D528" s="209" t="str">
        <f>+VLOOKUP(C528,[9]Resumen!$C$1:$J$65536,6,0)</f>
        <v>PC16/700</v>
      </c>
      <c r="E528" s="207">
        <f>+VLOOKUP(C528,[9]Resumen!$C$1:$J$65536,5,0)</f>
        <v>2</v>
      </c>
      <c r="F528" s="210">
        <f>IF(MID(D528,1,2)="PC",VLOOKUP(D528,'[10]Costo Postes Concreto'!$B$1:$D$65536,2,0),VLOOKUP(C528,[9]Resumen!$C$1:$J$65536,7,0))</f>
        <v>3311</v>
      </c>
      <c r="G528" s="211">
        <f>IF(MID(D528,1,2)="PC",VLOOKUP(D528,'[10]Costo Postes Concreto'!$B$1:$D$65536,3,0),E528*F528*$D$3)</f>
        <v>1134.1215752504772</v>
      </c>
      <c r="H528" s="211">
        <f t="shared" si="43"/>
        <v>11.341215752504773</v>
      </c>
      <c r="I528" s="212">
        <f t="shared" si="44"/>
        <v>1145.4627910029819</v>
      </c>
      <c r="J528" s="212">
        <f t="shared" si="45"/>
        <v>1145.4627910029819</v>
      </c>
      <c r="K528" s="212">
        <f t="shared" si="46"/>
        <v>0</v>
      </c>
      <c r="L528" s="212">
        <f t="shared" si="47"/>
        <v>6622</v>
      </c>
    </row>
    <row r="529" spans="1:12" ht="12" customHeight="1" x14ac:dyDescent="0.2">
      <c r="A529" s="114"/>
      <c r="B529" s="207">
        <f t="shared" si="48"/>
        <v>523</v>
      </c>
      <c r="C529" s="218" t="s">
        <v>7598</v>
      </c>
      <c r="D529" s="209" t="str">
        <f>+VLOOKUP(C529,[9]Resumen!$C$1:$J$65536,6,0)</f>
        <v>PC16/600</v>
      </c>
      <c r="E529" s="207">
        <f>+VLOOKUP(C529,[9]Resumen!$C$1:$J$65536,5,0)</f>
        <v>2</v>
      </c>
      <c r="F529" s="210">
        <f>IF(MID(D529,1,2)="PC",VLOOKUP(D529,'[10]Costo Postes Concreto'!$B$1:$D$65536,2,0),VLOOKUP(C529,[9]Resumen!$C$1:$J$65536,7,0))</f>
        <v>3234</v>
      </c>
      <c r="G529" s="211">
        <f>IF(MID(D529,1,2)="PC",VLOOKUP(D529,'[10]Costo Postes Concreto'!$B$1:$D$65536,3,0),E529*F529*$D$3)</f>
        <v>1056.4433546809237</v>
      </c>
      <c r="H529" s="211">
        <f t="shared" si="43"/>
        <v>10.564433546809237</v>
      </c>
      <c r="I529" s="212">
        <f t="shared" si="44"/>
        <v>1067.0077882277328</v>
      </c>
      <c r="J529" s="212">
        <f t="shared" si="45"/>
        <v>1067.0077882277328</v>
      </c>
      <c r="K529" s="212">
        <f t="shared" si="46"/>
        <v>0</v>
      </c>
      <c r="L529" s="212">
        <f t="shared" si="47"/>
        <v>6468</v>
      </c>
    </row>
    <row r="530" spans="1:12" ht="12" customHeight="1" x14ac:dyDescent="0.2">
      <c r="A530" s="114"/>
      <c r="B530" s="207">
        <f t="shared" si="48"/>
        <v>524</v>
      </c>
      <c r="C530" s="218" t="s">
        <v>7599</v>
      </c>
      <c r="D530" s="209" t="str">
        <f>+VLOOKUP(C530,[9]Resumen!$C$1:$J$65536,6,0)</f>
        <v>PC16/900</v>
      </c>
      <c r="E530" s="207">
        <f>+VLOOKUP(C530,[9]Resumen!$C$1:$J$65536,5,0)</f>
        <v>2</v>
      </c>
      <c r="F530" s="210">
        <f>IF(MID(D530,1,2)="PC",VLOOKUP(D530,'[10]Costo Postes Concreto'!$B$1:$D$65536,2,0),VLOOKUP(C530,[9]Resumen!$C$1:$J$65536,7,0))</f>
        <v>3465</v>
      </c>
      <c r="G530" s="211">
        <f>IF(MID(D530,1,2)="PC",VLOOKUP(D530,'[10]Costo Postes Concreto'!$B$1:$D$65536,3,0),E530*F530*$D$3)</f>
        <v>1289.4780163895844</v>
      </c>
      <c r="H530" s="211">
        <f t="shared" si="43"/>
        <v>12.894780163895843</v>
      </c>
      <c r="I530" s="212">
        <f t="shared" si="44"/>
        <v>1302.3727965534802</v>
      </c>
      <c r="J530" s="212">
        <f t="shared" si="45"/>
        <v>1302.3727965534802</v>
      </c>
      <c r="K530" s="212">
        <f t="shared" si="46"/>
        <v>0</v>
      </c>
      <c r="L530" s="212">
        <f t="shared" si="47"/>
        <v>6930</v>
      </c>
    </row>
    <row r="531" spans="1:12" ht="12" customHeight="1" x14ac:dyDescent="0.2">
      <c r="A531" s="114"/>
      <c r="B531" s="207">
        <f t="shared" si="48"/>
        <v>525</v>
      </c>
      <c r="C531" s="218" t="s">
        <v>7600</v>
      </c>
      <c r="D531" s="209" t="str">
        <f>+VLOOKUP(C531,[9]Resumen!$C$1:$J$65536,6,0)</f>
        <v>PC16/900</v>
      </c>
      <c r="E531" s="207">
        <f>+VLOOKUP(C531,[9]Resumen!$C$1:$J$65536,5,0)</f>
        <v>1</v>
      </c>
      <c r="F531" s="210">
        <f>IF(MID(D531,1,2)="PC",VLOOKUP(D531,'[10]Costo Postes Concreto'!$B$1:$D$65536,2,0),VLOOKUP(C531,[9]Resumen!$C$1:$J$65536,7,0))</f>
        <v>3465</v>
      </c>
      <c r="G531" s="211">
        <f>IF(MID(D531,1,2)="PC",VLOOKUP(D531,'[10]Costo Postes Concreto'!$B$1:$D$65536,3,0),E531*F531*$D$3)</f>
        <v>1289.4780163895844</v>
      </c>
      <c r="H531" s="211">
        <f t="shared" si="43"/>
        <v>12.894780163895843</v>
      </c>
      <c r="I531" s="212">
        <f t="shared" si="44"/>
        <v>1302.3727965534802</v>
      </c>
      <c r="J531" s="212">
        <f t="shared" si="45"/>
        <v>1302.3727965534802</v>
      </c>
      <c r="K531" s="212">
        <f t="shared" si="46"/>
        <v>0</v>
      </c>
      <c r="L531" s="212">
        <f t="shared" si="47"/>
        <v>3465</v>
      </c>
    </row>
    <row r="532" spans="1:12" ht="12" customHeight="1" x14ac:dyDescent="0.2">
      <c r="A532" s="114"/>
      <c r="B532" s="207">
        <f t="shared" si="48"/>
        <v>526</v>
      </c>
      <c r="C532" s="218" t="s">
        <v>7601</v>
      </c>
      <c r="D532" s="209" t="str">
        <f>+VLOOKUP(C532,[9]Resumen!$C$1:$J$65536,6,0)</f>
        <v>PC16/800</v>
      </c>
      <c r="E532" s="207">
        <f>+VLOOKUP(C532,[9]Resumen!$C$1:$J$65536,5,0)</f>
        <v>2</v>
      </c>
      <c r="F532" s="210">
        <f>IF(MID(D532,1,2)="PC",VLOOKUP(D532,'[10]Costo Postes Concreto'!$B$1:$D$65536,2,0),VLOOKUP(C532,[9]Resumen!$C$1:$J$65536,7,0))</f>
        <v>3388</v>
      </c>
      <c r="G532" s="211">
        <f>IF(MID(D532,1,2)="PC",VLOOKUP(D532,'[10]Costo Postes Concreto'!$B$1:$D$65536,3,0),E532*F532*$D$3)</f>
        <v>1211.7997958200308</v>
      </c>
      <c r="H532" s="211">
        <f t="shared" si="43"/>
        <v>12.117997958200307</v>
      </c>
      <c r="I532" s="212">
        <f t="shared" si="44"/>
        <v>1223.917793778231</v>
      </c>
      <c r="J532" s="212">
        <f t="shared" si="45"/>
        <v>1223.917793778231</v>
      </c>
      <c r="K532" s="212">
        <f t="shared" si="46"/>
        <v>0</v>
      </c>
      <c r="L532" s="212">
        <f t="shared" si="47"/>
        <v>6776</v>
      </c>
    </row>
    <row r="533" spans="1:12" ht="12" customHeight="1" x14ac:dyDescent="0.2">
      <c r="A533" s="114"/>
      <c r="B533" s="207">
        <f t="shared" si="48"/>
        <v>527</v>
      </c>
      <c r="C533" s="218" t="s">
        <v>7602</v>
      </c>
      <c r="D533" s="209" t="str">
        <f>+VLOOKUP(C533,[9]Resumen!$C$1:$J$65536,6,0)</f>
        <v>PC16/700</v>
      </c>
      <c r="E533" s="207">
        <f>+VLOOKUP(C533,[9]Resumen!$C$1:$J$65536,5,0)</f>
        <v>2</v>
      </c>
      <c r="F533" s="210">
        <f>IF(MID(D533,1,2)="PC",VLOOKUP(D533,'[10]Costo Postes Concreto'!$B$1:$D$65536,2,0),VLOOKUP(C533,[9]Resumen!$C$1:$J$65536,7,0))</f>
        <v>3311</v>
      </c>
      <c r="G533" s="211">
        <f>IF(MID(D533,1,2)="PC",VLOOKUP(D533,'[10]Costo Postes Concreto'!$B$1:$D$65536,3,0),E533*F533*$D$3)</f>
        <v>1134.1215752504772</v>
      </c>
      <c r="H533" s="211">
        <f t="shared" si="43"/>
        <v>11.341215752504773</v>
      </c>
      <c r="I533" s="212">
        <f t="shared" si="44"/>
        <v>1145.4627910029819</v>
      </c>
      <c r="J533" s="212">
        <f t="shared" si="45"/>
        <v>1145.4627910029819</v>
      </c>
      <c r="K533" s="212">
        <f t="shared" si="46"/>
        <v>0</v>
      </c>
      <c r="L533" s="212">
        <f t="shared" si="47"/>
        <v>6622</v>
      </c>
    </row>
    <row r="534" spans="1:12" ht="12" customHeight="1" x14ac:dyDescent="0.2">
      <c r="A534" s="114"/>
      <c r="B534" s="207">
        <f t="shared" si="48"/>
        <v>528</v>
      </c>
      <c r="C534" s="218" t="s">
        <v>7603</v>
      </c>
      <c r="D534" s="209" t="str">
        <f>+VLOOKUP(C534,[9]Resumen!$C$1:$J$65536,6,0)</f>
        <v>PC16/900</v>
      </c>
      <c r="E534" s="207">
        <f>+VLOOKUP(C534,[9]Resumen!$C$1:$J$65536,5,0)</f>
        <v>2</v>
      </c>
      <c r="F534" s="210">
        <f>IF(MID(D534,1,2)="PC",VLOOKUP(D534,'[10]Costo Postes Concreto'!$B$1:$D$65536,2,0),VLOOKUP(C534,[9]Resumen!$C$1:$J$65536,7,0))</f>
        <v>3465</v>
      </c>
      <c r="G534" s="211">
        <f>IF(MID(D534,1,2)="PC",VLOOKUP(D534,'[10]Costo Postes Concreto'!$B$1:$D$65536,3,0),E534*F534*$D$3)</f>
        <v>1289.4780163895844</v>
      </c>
      <c r="H534" s="211">
        <f t="shared" si="43"/>
        <v>12.894780163895843</v>
      </c>
      <c r="I534" s="212">
        <f t="shared" si="44"/>
        <v>1302.3727965534802</v>
      </c>
      <c r="J534" s="212">
        <f t="shared" si="45"/>
        <v>1302.3727965534802</v>
      </c>
      <c r="K534" s="212">
        <f t="shared" si="46"/>
        <v>0</v>
      </c>
      <c r="L534" s="212">
        <f t="shared" si="47"/>
        <v>6930</v>
      </c>
    </row>
    <row r="535" spans="1:12" ht="12" customHeight="1" x14ac:dyDescent="0.2">
      <c r="A535" s="114"/>
      <c r="B535" s="207">
        <f t="shared" si="48"/>
        <v>529</v>
      </c>
      <c r="C535" s="218" t="s">
        <v>7604</v>
      </c>
      <c r="D535" s="209" t="str">
        <f>+VLOOKUP(C535,[9]Resumen!$C$1:$J$65536,6,0)</f>
        <v>PC16/300</v>
      </c>
      <c r="E535" s="207">
        <f>+VLOOKUP(C535,[9]Resumen!$C$1:$J$65536,5,0)</f>
        <v>1</v>
      </c>
      <c r="F535" s="210">
        <f>IF(MID(D535,1,2)="PC",VLOOKUP(D535,'[10]Costo Postes Concreto'!$B$1:$D$65536,2,0),VLOOKUP(C535,[9]Resumen!$C$1:$J$65536,7,0))</f>
        <v>3003</v>
      </c>
      <c r="G535" s="211">
        <f>IF(MID(D535,1,2)="PC",VLOOKUP(D535,'[10]Costo Postes Concreto'!$B$1:$D$65536,3,0),E535*F535*$D$3)</f>
        <v>823.40869297226345</v>
      </c>
      <c r="H535" s="211">
        <f t="shared" si="43"/>
        <v>8.2340869297226345</v>
      </c>
      <c r="I535" s="212">
        <f t="shared" si="44"/>
        <v>831.64277990198605</v>
      </c>
      <c r="J535" s="212">
        <f t="shared" si="45"/>
        <v>831.64277990198605</v>
      </c>
      <c r="K535" s="212">
        <f t="shared" si="46"/>
        <v>0</v>
      </c>
      <c r="L535" s="212">
        <f t="shared" si="47"/>
        <v>3003</v>
      </c>
    </row>
    <row r="536" spans="1:12" ht="12" customHeight="1" x14ac:dyDescent="0.2">
      <c r="A536" s="114"/>
      <c r="B536" s="207">
        <f t="shared" si="48"/>
        <v>530</v>
      </c>
      <c r="C536" s="218" t="s">
        <v>7605</v>
      </c>
      <c r="D536" s="209" t="str">
        <f>+VLOOKUP(C536,[9]Resumen!$C$1:$J$65536,6,0)</f>
        <v>PC16/300</v>
      </c>
      <c r="E536" s="207">
        <f>+VLOOKUP(C536,[9]Resumen!$C$1:$J$65536,5,0)</f>
        <v>1</v>
      </c>
      <c r="F536" s="210">
        <f>IF(MID(D536,1,2)="PC",VLOOKUP(D536,'[10]Costo Postes Concreto'!$B$1:$D$65536,2,0),VLOOKUP(C536,[9]Resumen!$C$1:$J$65536,7,0))</f>
        <v>3003</v>
      </c>
      <c r="G536" s="211">
        <f>IF(MID(D536,1,2)="PC",VLOOKUP(D536,'[10]Costo Postes Concreto'!$B$1:$D$65536,3,0),E536*F536*$D$3)</f>
        <v>823.40869297226345</v>
      </c>
      <c r="H536" s="211">
        <f t="shared" ref="H536:H578" si="49">+G536*1%</f>
        <v>8.2340869297226345</v>
      </c>
      <c r="I536" s="212">
        <f t="shared" ref="I536:I578" si="50">+G536+H536</f>
        <v>831.64277990198605</v>
      </c>
      <c r="J536" s="212">
        <f t="shared" ref="J536:J578" si="51">IF(MID(D536,1,2)="PC",I536,H536)</f>
        <v>831.64277990198605</v>
      </c>
      <c r="K536" s="212">
        <f t="shared" ref="K536:K578" si="52">IF(MID(D536,1,2)="PC",0,+G536)</f>
        <v>0</v>
      </c>
      <c r="L536" s="212">
        <f t="shared" ref="L536:L578" si="53">+E536*F536</f>
        <v>3003</v>
      </c>
    </row>
    <row r="537" spans="1:12" ht="12" customHeight="1" x14ac:dyDescent="0.2">
      <c r="A537" s="114"/>
      <c r="B537" s="207">
        <f t="shared" si="48"/>
        <v>531</v>
      </c>
      <c r="C537" s="218" t="s">
        <v>7606</v>
      </c>
      <c r="D537" s="209" t="str">
        <f>+VLOOKUP(C537,[9]Resumen!$C$1:$J$65536,6,0)</f>
        <v>PC16/400</v>
      </c>
      <c r="E537" s="207">
        <f>+VLOOKUP(C537,[9]Resumen!$C$1:$J$65536,5,0)</f>
        <v>1</v>
      </c>
      <c r="F537" s="210">
        <f>IF(MID(D537,1,2)="PC",VLOOKUP(D537,'[10]Costo Postes Concreto'!$B$1:$D$65536,2,0),VLOOKUP(C537,[9]Resumen!$C$1:$J$65536,7,0))</f>
        <v>3080</v>
      </c>
      <c r="G537" s="211">
        <f>IF(MID(D537,1,2)="PC",VLOOKUP(D537,'[10]Costo Postes Concreto'!$B$1:$D$65536,3,0),E537*F537*$D$3)</f>
        <v>901.08691354181701</v>
      </c>
      <c r="H537" s="211">
        <f t="shared" si="49"/>
        <v>9.0108691354181705</v>
      </c>
      <c r="I537" s="212">
        <f t="shared" si="50"/>
        <v>910.09778267723516</v>
      </c>
      <c r="J537" s="212">
        <f t="shared" si="51"/>
        <v>910.09778267723516</v>
      </c>
      <c r="K537" s="212">
        <f t="shared" si="52"/>
        <v>0</v>
      </c>
      <c r="L537" s="212">
        <f t="shared" si="53"/>
        <v>3080</v>
      </c>
    </row>
    <row r="538" spans="1:12" ht="12" customHeight="1" x14ac:dyDescent="0.2">
      <c r="A538" s="114"/>
      <c r="B538" s="207">
        <f t="shared" si="48"/>
        <v>532</v>
      </c>
      <c r="C538" s="218" t="s">
        <v>7607</v>
      </c>
      <c r="D538" s="209" t="str">
        <f>+VLOOKUP(C538,[9]Resumen!$C$1:$J$65536,6,0)</f>
        <v>PC16/300</v>
      </c>
      <c r="E538" s="207">
        <f>+VLOOKUP(C538,[9]Resumen!$C$1:$J$65536,5,0)</f>
        <v>1</v>
      </c>
      <c r="F538" s="210">
        <f>IF(MID(D538,1,2)="PC",VLOOKUP(D538,'[10]Costo Postes Concreto'!$B$1:$D$65536,2,0),VLOOKUP(C538,[9]Resumen!$C$1:$J$65536,7,0))</f>
        <v>3003</v>
      </c>
      <c r="G538" s="211">
        <f>IF(MID(D538,1,2)="PC",VLOOKUP(D538,'[10]Costo Postes Concreto'!$B$1:$D$65536,3,0),E538*F538*$D$3)</f>
        <v>823.40869297226345</v>
      </c>
      <c r="H538" s="211">
        <f t="shared" si="49"/>
        <v>8.2340869297226345</v>
      </c>
      <c r="I538" s="212">
        <f t="shared" si="50"/>
        <v>831.64277990198605</v>
      </c>
      <c r="J538" s="212">
        <f t="shared" si="51"/>
        <v>831.64277990198605</v>
      </c>
      <c r="K538" s="212">
        <f t="shared" si="52"/>
        <v>0</v>
      </c>
      <c r="L538" s="212">
        <f t="shared" si="53"/>
        <v>3003</v>
      </c>
    </row>
    <row r="539" spans="1:12" ht="12" customHeight="1" x14ac:dyDescent="0.2">
      <c r="A539" s="114"/>
      <c r="B539" s="207">
        <f t="shared" si="48"/>
        <v>533</v>
      </c>
      <c r="C539" s="218" t="s">
        <v>7608</v>
      </c>
      <c r="D539" s="209" t="str">
        <f>+VLOOKUP(C539,[9]Resumen!$C$1:$J$65536,6,0)</f>
        <v>PC16/300</v>
      </c>
      <c r="E539" s="207">
        <f>+VLOOKUP(C539,[9]Resumen!$C$1:$J$65536,5,0)</f>
        <v>1</v>
      </c>
      <c r="F539" s="210">
        <f>IF(MID(D539,1,2)="PC",VLOOKUP(D539,'[10]Costo Postes Concreto'!$B$1:$D$65536,2,0),VLOOKUP(C539,[9]Resumen!$C$1:$J$65536,7,0))</f>
        <v>3003</v>
      </c>
      <c r="G539" s="211">
        <f>IF(MID(D539,1,2)="PC",VLOOKUP(D539,'[10]Costo Postes Concreto'!$B$1:$D$65536,3,0),E539*F539*$D$3)</f>
        <v>823.40869297226345</v>
      </c>
      <c r="H539" s="211">
        <f t="shared" si="49"/>
        <v>8.2340869297226345</v>
      </c>
      <c r="I539" s="212">
        <f t="shared" si="50"/>
        <v>831.64277990198605</v>
      </c>
      <c r="J539" s="212">
        <f t="shared" si="51"/>
        <v>831.64277990198605</v>
      </c>
      <c r="K539" s="212">
        <f t="shared" si="52"/>
        <v>0</v>
      </c>
      <c r="L539" s="212">
        <f t="shared" si="53"/>
        <v>3003</v>
      </c>
    </row>
    <row r="540" spans="1:12" ht="12" customHeight="1" x14ac:dyDescent="0.2">
      <c r="A540" s="114"/>
      <c r="B540" s="207">
        <f t="shared" si="48"/>
        <v>534</v>
      </c>
      <c r="C540" s="218" t="s">
        <v>7609</v>
      </c>
      <c r="D540" s="209" t="str">
        <f>+VLOOKUP(C540,[9]Resumen!$C$1:$J$65536,6,0)</f>
        <v>PC16/400</v>
      </c>
      <c r="E540" s="207">
        <f>+VLOOKUP(C540,[9]Resumen!$C$1:$J$65536,5,0)</f>
        <v>1</v>
      </c>
      <c r="F540" s="210">
        <f>IF(MID(D540,1,2)="PC",VLOOKUP(D540,'[10]Costo Postes Concreto'!$B$1:$D$65536,2,0),VLOOKUP(C540,[9]Resumen!$C$1:$J$65536,7,0))</f>
        <v>3080</v>
      </c>
      <c r="G540" s="211">
        <f>IF(MID(D540,1,2)="PC",VLOOKUP(D540,'[10]Costo Postes Concreto'!$B$1:$D$65536,3,0),E540*F540*$D$3)</f>
        <v>901.08691354181701</v>
      </c>
      <c r="H540" s="211">
        <f t="shared" si="49"/>
        <v>9.0108691354181705</v>
      </c>
      <c r="I540" s="212">
        <f t="shared" si="50"/>
        <v>910.09778267723516</v>
      </c>
      <c r="J540" s="212">
        <f t="shared" si="51"/>
        <v>910.09778267723516</v>
      </c>
      <c r="K540" s="212">
        <f t="shared" si="52"/>
        <v>0</v>
      </c>
      <c r="L540" s="212">
        <f t="shared" si="53"/>
        <v>3080</v>
      </c>
    </row>
    <row r="541" spans="1:12" ht="12" customHeight="1" x14ac:dyDescent="0.2">
      <c r="A541" s="114"/>
      <c r="B541" s="207">
        <f t="shared" si="48"/>
        <v>535</v>
      </c>
      <c r="C541" s="218" t="s">
        <v>7610</v>
      </c>
      <c r="D541" s="209" t="str">
        <f>+VLOOKUP(C541,[9]Resumen!$C$1:$J$65536,6,0)</f>
        <v>PC16/400</v>
      </c>
      <c r="E541" s="207">
        <f>+VLOOKUP(C541,[9]Resumen!$C$1:$J$65536,5,0)</f>
        <v>1</v>
      </c>
      <c r="F541" s="210">
        <f>IF(MID(D541,1,2)="PC",VLOOKUP(D541,'[10]Costo Postes Concreto'!$B$1:$D$65536,2,0),VLOOKUP(C541,[9]Resumen!$C$1:$J$65536,7,0))</f>
        <v>3080</v>
      </c>
      <c r="G541" s="211">
        <f>IF(MID(D541,1,2)="PC",VLOOKUP(D541,'[10]Costo Postes Concreto'!$B$1:$D$65536,3,0),E541*F541*$D$3)</f>
        <v>901.08691354181701</v>
      </c>
      <c r="H541" s="211">
        <f t="shared" si="49"/>
        <v>9.0108691354181705</v>
      </c>
      <c r="I541" s="212">
        <f t="shared" si="50"/>
        <v>910.09778267723516</v>
      </c>
      <c r="J541" s="212">
        <f t="shared" si="51"/>
        <v>910.09778267723516</v>
      </c>
      <c r="K541" s="212">
        <f t="shared" si="52"/>
        <v>0</v>
      </c>
      <c r="L541" s="212">
        <f t="shared" si="53"/>
        <v>3080</v>
      </c>
    </row>
    <row r="542" spans="1:12" ht="12" customHeight="1" x14ac:dyDescent="0.2">
      <c r="A542" s="114"/>
      <c r="B542" s="207">
        <f t="shared" si="48"/>
        <v>536</v>
      </c>
      <c r="C542" s="218" t="s">
        <v>7611</v>
      </c>
      <c r="D542" s="209" t="str">
        <f>+VLOOKUP(C542,[9]Resumen!$C$1:$J$65536,6,0)</f>
        <v>PC16/500</v>
      </c>
      <c r="E542" s="207">
        <f>+VLOOKUP(C542,[9]Resumen!$C$1:$J$65536,5,0)</f>
        <v>1</v>
      </c>
      <c r="F542" s="210">
        <f>IF(MID(D542,1,2)="PC",VLOOKUP(D542,'[10]Costo Postes Concreto'!$B$1:$D$65536,2,0),VLOOKUP(C542,[9]Resumen!$C$1:$J$65536,7,0))</f>
        <v>3157</v>
      </c>
      <c r="G542" s="211">
        <f>IF(MID(D542,1,2)="PC",VLOOKUP(D542,'[10]Costo Postes Concreto'!$B$1:$D$65536,3,0),E542*F542*$D$3)</f>
        <v>978.76513411137057</v>
      </c>
      <c r="H542" s="211">
        <f t="shared" si="49"/>
        <v>9.7876513411137065</v>
      </c>
      <c r="I542" s="212">
        <f t="shared" si="50"/>
        <v>988.55278545248427</v>
      </c>
      <c r="J542" s="212">
        <f t="shared" si="51"/>
        <v>988.55278545248427</v>
      </c>
      <c r="K542" s="212">
        <f t="shared" si="52"/>
        <v>0</v>
      </c>
      <c r="L542" s="212">
        <f t="shared" si="53"/>
        <v>3157</v>
      </c>
    </row>
    <row r="543" spans="1:12" ht="12" customHeight="1" x14ac:dyDescent="0.2">
      <c r="A543" s="114"/>
      <c r="B543" s="207">
        <f t="shared" si="48"/>
        <v>537</v>
      </c>
      <c r="C543" s="218" t="s">
        <v>7612</v>
      </c>
      <c r="D543" s="209" t="str">
        <f>+VLOOKUP(C543,[9]Resumen!$C$1:$J$65536,6,0)</f>
        <v>PC16/300</v>
      </c>
      <c r="E543" s="207">
        <f>+VLOOKUP(C543,[9]Resumen!$C$1:$J$65536,5,0)</f>
        <v>1</v>
      </c>
      <c r="F543" s="210">
        <f>IF(MID(D543,1,2)="PC",VLOOKUP(D543,'[10]Costo Postes Concreto'!$B$1:$D$65536,2,0),VLOOKUP(C543,[9]Resumen!$C$1:$J$65536,7,0))</f>
        <v>3003</v>
      </c>
      <c r="G543" s="211">
        <f>IF(MID(D543,1,2)="PC",VLOOKUP(D543,'[10]Costo Postes Concreto'!$B$1:$D$65536,3,0),E543*F543*$D$3)</f>
        <v>823.40869297226345</v>
      </c>
      <c r="H543" s="211">
        <f t="shared" si="49"/>
        <v>8.2340869297226345</v>
      </c>
      <c r="I543" s="212">
        <f t="shared" si="50"/>
        <v>831.64277990198605</v>
      </c>
      <c r="J543" s="212">
        <f t="shared" si="51"/>
        <v>831.64277990198605</v>
      </c>
      <c r="K543" s="212">
        <f t="shared" si="52"/>
        <v>0</v>
      </c>
      <c r="L543" s="212">
        <f t="shared" si="53"/>
        <v>3003</v>
      </c>
    </row>
    <row r="544" spans="1:12" ht="12" customHeight="1" x14ac:dyDescent="0.2">
      <c r="A544" s="114"/>
      <c r="B544" s="207">
        <f t="shared" si="48"/>
        <v>538</v>
      </c>
      <c r="C544" s="218" t="s">
        <v>7613</v>
      </c>
      <c r="D544" s="209" t="str">
        <f>+VLOOKUP(C544,[9]Resumen!$C$1:$J$65536,6,0)</f>
        <v>PC16/500</v>
      </c>
      <c r="E544" s="207">
        <f>+VLOOKUP(C544,[9]Resumen!$C$1:$J$65536,5,0)</f>
        <v>1</v>
      </c>
      <c r="F544" s="210">
        <f>IF(MID(D544,1,2)="PC",VLOOKUP(D544,'[10]Costo Postes Concreto'!$B$1:$D$65536,2,0),VLOOKUP(C544,[9]Resumen!$C$1:$J$65536,7,0))</f>
        <v>3157</v>
      </c>
      <c r="G544" s="211">
        <f>IF(MID(D544,1,2)="PC",VLOOKUP(D544,'[10]Costo Postes Concreto'!$B$1:$D$65536,3,0),E544*F544*$D$3)</f>
        <v>978.76513411137057</v>
      </c>
      <c r="H544" s="211">
        <f t="shared" si="49"/>
        <v>9.7876513411137065</v>
      </c>
      <c r="I544" s="212">
        <f t="shared" si="50"/>
        <v>988.55278545248427</v>
      </c>
      <c r="J544" s="212">
        <f t="shared" si="51"/>
        <v>988.55278545248427</v>
      </c>
      <c r="K544" s="212">
        <f t="shared" si="52"/>
        <v>0</v>
      </c>
      <c r="L544" s="212">
        <f t="shared" si="53"/>
        <v>3157</v>
      </c>
    </row>
    <row r="545" spans="1:12" ht="12" customHeight="1" x14ac:dyDescent="0.2">
      <c r="A545" s="114"/>
      <c r="B545" s="207">
        <f t="shared" si="48"/>
        <v>539</v>
      </c>
      <c r="C545" s="218" t="s">
        <v>7614</v>
      </c>
      <c r="D545" s="209" t="str">
        <f>+VLOOKUP(C545,[9]Resumen!$C$1:$J$65536,6,0)</f>
        <v>PC16/500</v>
      </c>
      <c r="E545" s="207">
        <f>+VLOOKUP(C545,[9]Resumen!$C$1:$J$65536,5,0)</f>
        <v>1</v>
      </c>
      <c r="F545" s="210">
        <f>IF(MID(D545,1,2)="PC",VLOOKUP(D545,'[10]Costo Postes Concreto'!$B$1:$D$65536,2,0),VLOOKUP(C545,[9]Resumen!$C$1:$J$65536,7,0))</f>
        <v>3157</v>
      </c>
      <c r="G545" s="211">
        <f>IF(MID(D545,1,2)="PC",VLOOKUP(D545,'[10]Costo Postes Concreto'!$B$1:$D$65536,3,0),E545*F545*$D$3)</f>
        <v>978.76513411137057</v>
      </c>
      <c r="H545" s="211">
        <f t="shared" si="49"/>
        <v>9.7876513411137065</v>
      </c>
      <c r="I545" s="212">
        <f t="shared" si="50"/>
        <v>988.55278545248427</v>
      </c>
      <c r="J545" s="212">
        <f t="shared" si="51"/>
        <v>988.55278545248427</v>
      </c>
      <c r="K545" s="212">
        <f t="shared" si="52"/>
        <v>0</v>
      </c>
      <c r="L545" s="212">
        <f t="shared" si="53"/>
        <v>3157</v>
      </c>
    </row>
    <row r="546" spans="1:12" ht="12" customHeight="1" x14ac:dyDescent="0.2">
      <c r="A546" s="114"/>
      <c r="B546" s="207">
        <f t="shared" si="48"/>
        <v>540</v>
      </c>
      <c r="C546" s="218" t="s">
        <v>7615</v>
      </c>
      <c r="D546" s="209" t="str">
        <f>+VLOOKUP(C546,[9]Resumen!$C$1:$J$65536,6,0)</f>
        <v>PC16/600</v>
      </c>
      <c r="E546" s="207">
        <f>+VLOOKUP(C546,[9]Resumen!$C$1:$J$65536,5,0)</f>
        <v>1</v>
      </c>
      <c r="F546" s="210">
        <f>IF(MID(D546,1,2)="PC",VLOOKUP(D546,'[10]Costo Postes Concreto'!$B$1:$D$65536,2,0),VLOOKUP(C546,[9]Resumen!$C$1:$J$65536,7,0))</f>
        <v>3234</v>
      </c>
      <c r="G546" s="211">
        <f>IF(MID(D546,1,2)="PC",VLOOKUP(D546,'[10]Costo Postes Concreto'!$B$1:$D$65536,3,0),E546*F546*$D$3)</f>
        <v>1056.4433546809237</v>
      </c>
      <c r="H546" s="211">
        <f t="shared" si="49"/>
        <v>10.564433546809237</v>
      </c>
      <c r="I546" s="212">
        <f t="shared" si="50"/>
        <v>1067.0077882277328</v>
      </c>
      <c r="J546" s="212">
        <f t="shared" si="51"/>
        <v>1067.0077882277328</v>
      </c>
      <c r="K546" s="212">
        <f t="shared" si="52"/>
        <v>0</v>
      </c>
      <c r="L546" s="212">
        <f t="shared" si="53"/>
        <v>3234</v>
      </c>
    </row>
    <row r="547" spans="1:12" ht="12" customHeight="1" x14ac:dyDescent="0.2">
      <c r="A547" s="114"/>
      <c r="B547" s="207">
        <f t="shared" si="48"/>
        <v>541</v>
      </c>
      <c r="C547" s="218" t="s">
        <v>7616</v>
      </c>
      <c r="D547" s="209" t="str">
        <f>+VLOOKUP(C547,[9]Resumen!$C$1:$J$65536,6,0)</f>
        <v>PC16/300</v>
      </c>
      <c r="E547" s="207">
        <f>+VLOOKUP(C547,[9]Resumen!$C$1:$J$65536,5,0)</f>
        <v>1</v>
      </c>
      <c r="F547" s="210">
        <f>IF(MID(D547,1,2)="PC",VLOOKUP(D547,'[10]Costo Postes Concreto'!$B$1:$D$65536,2,0),VLOOKUP(C547,[9]Resumen!$C$1:$J$65536,7,0))</f>
        <v>3003</v>
      </c>
      <c r="G547" s="211">
        <f>IF(MID(D547,1,2)="PC",VLOOKUP(D547,'[10]Costo Postes Concreto'!$B$1:$D$65536,3,0),E547*F547*$D$3)</f>
        <v>823.40869297226345</v>
      </c>
      <c r="H547" s="211">
        <f t="shared" si="49"/>
        <v>8.2340869297226345</v>
      </c>
      <c r="I547" s="212">
        <f t="shared" si="50"/>
        <v>831.64277990198605</v>
      </c>
      <c r="J547" s="212">
        <f t="shared" si="51"/>
        <v>831.64277990198605</v>
      </c>
      <c r="K547" s="212">
        <f t="shared" si="52"/>
        <v>0</v>
      </c>
      <c r="L547" s="212">
        <f t="shared" si="53"/>
        <v>3003</v>
      </c>
    </row>
    <row r="548" spans="1:12" ht="12" customHeight="1" x14ac:dyDescent="0.2">
      <c r="A548" s="114"/>
      <c r="B548" s="207">
        <f t="shared" si="48"/>
        <v>542</v>
      </c>
      <c r="C548" s="218" t="s">
        <v>7617</v>
      </c>
      <c r="D548" s="209" t="str">
        <f>+VLOOKUP(C548,[9]Resumen!$C$1:$J$65536,6,0)</f>
        <v>PC16/700</v>
      </c>
      <c r="E548" s="207">
        <f>+VLOOKUP(C548,[9]Resumen!$C$1:$J$65536,5,0)</f>
        <v>1</v>
      </c>
      <c r="F548" s="210">
        <f>IF(MID(D548,1,2)="PC",VLOOKUP(D548,'[10]Costo Postes Concreto'!$B$1:$D$65536,2,0),VLOOKUP(C548,[9]Resumen!$C$1:$J$65536,7,0))</f>
        <v>3311</v>
      </c>
      <c r="G548" s="211">
        <f>IF(MID(D548,1,2)="PC",VLOOKUP(D548,'[10]Costo Postes Concreto'!$B$1:$D$65536,3,0),E548*F548*$D$3)</f>
        <v>1134.1215752504772</v>
      </c>
      <c r="H548" s="211">
        <f t="shared" si="49"/>
        <v>11.341215752504773</v>
      </c>
      <c r="I548" s="212">
        <f t="shared" si="50"/>
        <v>1145.4627910029819</v>
      </c>
      <c r="J548" s="212">
        <f t="shared" si="51"/>
        <v>1145.4627910029819</v>
      </c>
      <c r="K548" s="212">
        <f t="shared" si="52"/>
        <v>0</v>
      </c>
      <c r="L548" s="212">
        <f t="shared" si="53"/>
        <v>3311</v>
      </c>
    </row>
    <row r="549" spans="1:12" ht="12" customHeight="1" x14ac:dyDescent="0.2">
      <c r="A549" s="114"/>
      <c r="B549" s="207">
        <f t="shared" si="48"/>
        <v>543</v>
      </c>
      <c r="C549" s="218" t="s">
        <v>7618</v>
      </c>
      <c r="D549" s="209" t="str">
        <f>+VLOOKUP(C549,[9]Resumen!$C$1:$J$65536,6,0)</f>
        <v>PC16/900</v>
      </c>
      <c r="E549" s="207">
        <f>+VLOOKUP(C549,[9]Resumen!$C$1:$J$65536,5,0)</f>
        <v>1</v>
      </c>
      <c r="F549" s="210">
        <f>IF(MID(D549,1,2)="PC",VLOOKUP(D549,'[10]Costo Postes Concreto'!$B$1:$D$65536,2,0),VLOOKUP(C549,[9]Resumen!$C$1:$J$65536,7,0))</f>
        <v>3465</v>
      </c>
      <c r="G549" s="211">
        <f>IF(MID(D549,1,2)="PC",VLOOKUP(D549,'[10]Costo Postes Concreto'!$B$1:$D$65536,3,0),E549*F549*$D$3)</f>
        <v>1289.4780163895844</v>
      </c>
      <c r="H549" s="211">
        <f t="shared" si="49"/>
        <v>12.894780163895843</v>
      </c>
      <c r="I549" s="212">
        <f t="shared" si="50"/>
        <v>1302.3727965534802</v>
      </c>
      <c r="J549" s="212">
        <f t="shared" si="51"/>
        <v>1302.3727965534802</v>
      </c>
      <c r="K549" s="212">
        <f t="shared" si="52"/>
        <v>0</v>
      </c>
      <c r="L549" s="212">
        <f t="shared" si="53"/>
        <v>3465</v>
      </c>
    </row>
    <row r="550" spans="1:12" ht="12" customHeight="1" x14ac:dyDescent="0.2">
      <c r="A550" s="114"/>
      <c r="B550" s="207">
        <f t="shared" si="48"/>
        <v>544</v>
      </c>
      <c r="C550" s="218" t="s">
        <v>7619</v>
      </c>
      <c r="D550" s="209" t="str">
        <f>+VLOOKUP(C550,[9]Resumen!$C$1:$J$65536,6,0)</f>
        <v>PC16/600</v>
      </c>
      <c r="E550" s="207">
        <f>+VLOOKUP(C550,[9]Resumen!$C$1:$J$65536,5,0)</f>
        <v>1</v>
      </c>
      <c r="F550" s="210">
        <f>IF(MID(D550,1,2)="PC",VLOOKUP(D550,'[10]Costo Postes Concreto'!$B$1:$D$65536,2,0),VLOOKUP(C550,[9]Resumen!$C$1:$J$65536,7,0))</f>
        <v>3234</v>
      </c>
      <c r="G550" s="211">
        <f>IF(MID(D550,1,2)="PC",VLOOKUP(D550,'[10]Costo Postes Concreto'!$B$1:$D$65536,3,0),E550*F550*$D$3)</f>
        <v>1056.4433546809237</v>
      </c>
      <c r="H550" s="211">
        <f t="shared" si="49"/>
        <v>10.564433546809237</v>
      </c>
      <c r="I550" s="212">
        <f t="shared" si="50"/>
        <v>1067.0077882277328</v>
      </c>
      <c r="J550" s="212">
        <f t="shared" si="51"/>
        <v>1067.0077882277328</v>
      </c>
      <c r="K550" s="212">
        <f t="shared" si="52"/>
        <v>0</v>
      </c>
      <c r="L550" s="212">
        <f t="shared" si="53"/>
        <v>3234</v>
      </c>
    </row>
    <row r="551" spans="1:12" ht="12" customHeight="1" x14ac:dyDescent="0.2">
      <c r="A551" s="114"/>
      <c r="B551" s="207">
        <f t="shared" si="48"/>
        <v>545</v>
      </c>
      <c r="C551" s="218" t="s">
        <v>7620</v>
      </c>
      <c r="D551" s="209" t="str">
        <f>+VLOOKUP(C551,[9]Resumen!$C$1:$J$65536,6,0)</f>
        <v>PC16/400</v>
      </c>
      <c r="E551" s="207">
        <f>+VLOOKUP(C551,[9]Resumen!$C$1:$J$65536,5,0)</f>
        <v>1</v>
      </c>
      <c r="F551" s="210">
        <f>IF(MID(D551,1,2)="PC",VLOOKUP(D551,'[10]Costo Postes Concreto'!$B$1:$D$65536,2,0),VLOOKUP(C551,[9]Resumen!$C$1:$J$65536,7,0))</f>
        <v>3080</v>
      </c>
      <c r="G551" s="211">
        <f>IF(MID(D551,1,2)="PC",VLOOKUP(D551,'[10]Costo Postes Concreto'!$B$1:$D$65536,3,0),E551*F551*$D$3)</f>
        <v>901.08691354181701</v>
      </c>
      <c r="H551" s="211">
        <f t="shared" si="49"/>
        <v>9.0108691354181705</v>
      </c>
      <c r="I551" s="212">
        <f t="shared" si="50"/>
        <v>910.09778267723516</v>
      </c>
      <c r="J551" s="212">
        <f t="shared" si="51"/>
        <v>910.09778267723516</v>
      </c>
      <c r="K551" s="212">
        <f t="shared" si="52"/>
        <v>0</v>
      </c>
      <c r="L551" s="212">
        <f t="shared" si="53"/>
        <v>3080</v>
      </c>
    </row>
    <row r="552" spans="1:12" ht="12" customHeight="1" x14ac:dyDescent="0.2">
      <c r="A552" s="114"/>
      <c r="B552" s="207">
        <f t="shared" si="48"/>
        <v>546</v>
      </c>
      <c r="C552" s="218" t="s">
        <v>7621</v>
      </c>
      <c r="D552" s="209" t="str">
        <f>+VLOOKUP(C552,[9]Resumen!$C$1:$J$65536,6,0)</f>
        <v>PC16/500</v>
      </c>
      <c r="E552" s="207">
        <f>+VLOOKUP(C552,[9]Resumen!$C$1:$J$65536,5,0)</f>
        <v>1</v>
      </c>
      <c r="F552" s="210">
        <f>IF(MID(D552,1,2)="PC",VLOOKUP(D552,'[10]Costo Postes Concreto'!$B$1:$D$65536,2,0),VLOOKUP(C552,[9]Resumen!$C$1:$J$65536,7,0))</f>
        <v>3157</v>
      </c>
      <c r="G552" s="211">
        <f>IF(MID(D552,1,2)="PC",VLOOKUP(D552,'[10]Costo Postes Concreto'!$B$1:$D$65536,3,0),E552*F552*$D$3)</f>
        <v>978.76513411137057</v>
      </c>
      <c r="H552" s="211">
        <f t="shared" si="49"/>
        <v>9.7876513411137065</v>
      </c>
      <c r="I552" s="212">
        <f t="shared" si="50"/>
        <v>988.55278545248427</v>
      </c>
      <c r="J552" s="212">
        <f t="shared" si="51"/>
        <v>988.55278545248427</v>
      </c>
      <c r="K552" s="212">
        <f t="shared" si="52"/>
        <v>0</v>
      </c>
      <c r="L552" s="212">
        <f t="shared" si="53"/>
        <v>3157</v>
      </c>
    </row>
    <row r="553" spans="1:12" ht="12" customHeight="1" x14ac:dyDescent="0.2">
      <c r="A553" s="114"/>
      <c r="B553" s="207">
        <f t="shared" si="48"/>
        <v>547</v>
      </c>
      <c r="C553" s="218" t="s">
        <v>7622</v>
      </c>
      <c r="D553" s="209" t="str">
        <f>+VLOOKUP(C553,[9]Resumen!$C$1:$J$65536,6,0)</f>
        <v>PC16/400</v>
      </c>
      <c r="E553" s="207">
        <f>+VLOOKUP(C553,[9]Resumen!$C$1:$J$65536,5,0)</f>
        <v>1</v>
      </c>
      <c r="F553" s="210">
        <f>IF(MID(D553,1,2)="PC",VLOOKUP(D553,'[10]Costo Postes Concreto'!$B$1:$D$65536,2,0),VLOOKUP(C553,[9]Resumen!$C$1:$J$65536,7,0))</f>
        <v>3080</v>
      </c>
      <c r="G553" s="211">
        <f>IF(MID(D553,1,2)="PC",VLOOKUP(D553,'[10]Costo Postes Concreto'!$B$1:$D$65536,3,0),E553*F553*$D$3)</f>
        <v>901.08691354181701</v>
      </c>
      <c r="H553" s="211">
        <f t="shared" si="49"/>
        <v>9.0108691354181705</v>
      </c>
      <c r="I553" s="212">
        <f t="shared" si="50"/>
        <v>910.09778267723516</v>
      </c>
      <c r="J553" s="212">
        <f t="shared" si="51"/>
        <v>910.09778267723516</v>
      </c>
      <c r="K553" s="212">
        <f t="shared" si="52"/>
        <v>0</v>
      </c>
      <c r="L553" s="212">
        <f t="shared" si="53"/>
        <v>3080</v>
      </c>
    </row>
    <row r="554" spans="1:12" ht="12" customHeight="1" x14ac:dyDescent="0.2">
      <c r="A554" s="114"/>
      <c r="B554" s="207">
        <f t="shared" si="48"/>
        <v>548</v>
      </c>
      <c r="C554" s="218" t="s">
        <v>7623</v>
      </c>
      <c r="D554" s="209" t="str">
        <f>+VLOOKUP(C554,[9]Resumen!$C$1:$J$65536,6,0)</f>
        <v>PC16/800</v>
      </c>
      <c r="E554" s="207">
        <f>+VLOOKUP(C554,[9]Resumen!$C$1:$J$65536,5,0)</f>
        <v>1</v>
      </c>
      <c r="F554" s="210">
        <f>IF(MID(D554,1,2)="PC",VLOOKUP(D554,'[10]Costo Postes Concreto'!$B$1:$D$65536,2,0),VLOOKUP(C554,[9]Resumen!$C$1:$J$65536,7,0))</f>
        <v>3388</v>
      </c>
      <c r="G554" s="211">
        <f>IF(MID(D554,1,2)="PC",VLOOKUP(D554,'[10]Costo Postes Concreto'!$B$1:$D$65536,3,0),E554*F554*$D$3)</f>
        <v>1211.7997958200308</v>
      </c>
      <c r="H554" s="211">
        <f t="shared" si="49"/>
        <v>12.117997958200307</v>
      </c>
      <c r="I554" s="212">
        <f t="shared" si="50"/>
        <v>1223.917793778231</v>
      </c>
      <c r="J554" s="212">
        <f t="shared" si="51"/>
        <v>1223.917793778231</v>
      </c>
      <c r="K554" s="212">
        <f t="shared" si="52"/>
        <v>0</v>
      </c>
      <c r="L554" s="212">
        <f t="shared" si="53"/>
        <v>3388</v>
      </c>
    </row>
    <row r="555" spans="1:12" ht="12" customHeight="1" x14ac:dyDescent="0.2">
      <c r="A555" s="114"/>
      <c r="B555" s="207">
        <f t="shared" si="48"/>
        <v>549</v>
      </c>
      <c r="C555" s="218" t="s">
        <v>7624</v>
      </c>
      <c r="D555" s="209" t="str">
        <f>+VLOOKUP(C555,[9]Resumen!$C$1:$J$65536,6,0)</f>
        <v>PC16/400</v>
      </c>
      <c r="E555" s="207">
        <f>+VLOOKUP(C555,[9]Resumen!$C$1:$J$65536,5,0)</f>
        <v>1</v>
      </c>
      <c r="F555" s="210">
        <f>IF(MID(D555,1,2)="PC",VLOOKUP(D555,'[10]Costo Postes Concreto'!$B$1:$D$65536,2,0),VLOOKUP(C555,[9]Resumen!$C$1:$J$65536,7,0))</f>
        <v>3080</v>
      </c>
      <c r="G555" s="211">
        <f>IF(MID(D555,1,2)="PC",VLOOKUP(D555,'[10]Costo Postes Concreto'!$B$1:$D$65536,3,0),E555*F555*$D$3)</f>
        <v>901.08691354181701</v>
      </c>
      <c r="H555" s="211">
        <f t="shared" si="49"/>
        <v>9.0108691354181705</v>
      </c>
      <c r="I555" s="212">
        <f t="shared" si="50"/>
        <v>910.09778267723516</v>
      </c>
      <c r="J555" s="212">
        <f t="shared" si="51"/>
        <v>910.09778267723516</v>
      </c>
      <c r="K555" s="212">
        <f t="shared" si="52"/>
        <v>0</v>
      </c>
      <c r="L555" s="212">
        <f t="shared" si="53"/>
        <v>3080</v>
      </c>
    </row>
    <row r="556" spans="1:12" ht="12" customHeight="1" x14ac:dyDescent="0.2">
      <c r="A556" s="114"/>
      <c r="B556" s="207">
        <f t="shared" si="48"/>
        <v>550</v>
      </c>
      <c r="C556" s="218" t="s">
        <v>7625</v>
      </c>
      <c r="D556" s="209" t="str">
        <f>+VLOOKUP(C556,[9]Resumen!$C$1:$J$65536,6,0)</f>
        <v>PC16/800</v>
      </c>
      <c r="E556" s="207">
        <f>+VLOOKUP(C556,[9]Resumen!$C$1:$J$65536,5,0)</f>
        <v>1</v>
      </c>
      <c r="F556" s="210">
        <f>IF(MID(D556,1,2)="PC",VLOOKUP(D556,'[10]Costo Postes Concreto'!$B$1:$D$65536,2,0),VLOOKUP(C556,[9]Resumen!$C$1:$J$65536,7,0))</f>
        <v>3388</v>
      </c>
      <c r="G556" s="211">
        <f>IF(MID(D556,1,2)="PC",VLOOKUP(D556,'[10]Costo Postes Concreto'!$B$1:$D$65536,3,0),E556*F556*$D$3)</f>
        <v>1211.7997958200308</v>
      </c>
      <c r="H556" s="211">
        <f t="shared" si="49"/>
        <v>12.117997958200307</v>
      </c>
      <c r="I556" s="212">
        <f t="shared" si="50"/>
        <v>1223.917793778231</v>
      </c>
      <c r="J556" s="212">
        <f t="shared" si="51"/>
        <v>1223.917793778231</v>
      </c>
      <c r="K556" s="212">
        <f t="shared" si="52"/>
        <v>0</v>
      </c>
      <c r="L556" s="212">
        <f t="shared" si="53"/>
        <v>3388</v>
      </c>
    </row>
    <row r="557" spans="1:12" ht="12" customHeight="1" x14ac:dyDescent="0.2">
      <c r="A557" s="114"/>
      <c r="B557" s="207">
        <f t="shared" si="48"/>
        <v>551</v>
      </c>
      <c r="C557" s="218" t="s">
        <v>7626</v>
      </c>
      <c r="D557" s="209" t="str">
        <f>+VLOOKUP(C557,[9]Resumen!$C$1:$J$65536,6,0)</f>
        <v>PC16/800</v>
      </c>
      <c r="E557" s="207">
        <f>+VLOOKUP(C557,[9]Resumen!$C$1:$J$65536,5,0)</f>
        <v>1</v>
      </c>
      <c r="F557" s="210">
        <f>IF(MID(D557,1,2)="PC",VLOOKUP(D557,'[10]Costo Postes Concreto'!$B$1:$D$65536,2,0),VLOOKUP(C557,[9]Resumen!$C$1:$J$65536,7,0))</f>
        <v>3388</v>
      </c>
      <c r="G557" s="211">
        <f>IF(MID(D557,1,2)="PC",VLOOKUP(D557,'[10]Costo Postes Concreto'!$B$1:$D$65536,3,0),E557*F557*$D$3)</f>
        <v>1211.7997958200308</v>
      </c>
      <c r="H557" s="211">
        <f t="shared" si="49"/>
        <v>12.117997958200307</v>
      </c>
      <c r="I557" s="212">
        <f t="shared" si="50"/>
        <v>1223.917793778231</v>
      </c>
      <c r="J557" s="212">
        <f t="shared" si="51"/>
        <v>1223.917793778231</v>
      </c>
      <c r="K557" s="212">
        <f t="shared" si="52"/>
        <v>0</v>
      </c>
      <c r="L557" s="212">
        <f t="shared" si="53"/>
        <v>3388</v>
      </c>
    </row>
    <row r="558" spans="1:12" ht="12" customHeight="1" x14ac:dyDescent="0.2">
      <c r="A558" s="114"/>
      <c r="B558" s="207">
        <f t="shared" si="48"/>
        <v>552</v>
      </c>
      <c r="C558" s="218" t="s">
        <v>7627</v>
      </c>
      <c r="D558" s="209" t="str">
        <f>+VLOOKUP(C558,[9]Resumen!$C$1:$J$65536,6,0)</f>
        <v>PC16/800</v>
      </c>
      <c r="E558" s="207">
        <f>+VLOOKUP(C558,[9]Resumen!$C$1:$J$65536,5,0)</f>
        <v>1</v>
      </c>
      <c r="F558" s="210">
        <f>IF(MID(D558,1,2)="PC",VLOOKUP(D558,'[10]Costo Postes Concreto'!$B$1:$D$65536,2,0),VLOOKUP(C558,[9]Resumen!$C$1:$J$65536,7,0))</f>
        <v>3388</v>
      </c>
      <c r="G558" s="211">
        <f>IF(MID(D558,1,2)="PC",VLOOKUP(D558,'[10]Costo Postes Concreto'!$B$1:$D$65536,3,0),E558*F558*$D$3)</f>
        <v>1211.7997958200308</v>
      </c>
      <c r="H558" s="211">
        <f t="shared" si="49"/>
        <v>12.117997958200307</v>
      </c>
      <c r="I558" s="212">
        <f t="shared" si="50"/>
        <v>1223.917793778231</v>
      </c>
      <c r="J558" s="212">
        <f t="shared" si="51"/>
        <v>1223.917793778231</v>
      </c>
      <c r="K558" s="212">
        <f t="shared" si="52"/>
        <v>0</v>
      </c>
      <c r="L558" s="212">
        <f t="shared" si="53"/>
        <v>3388</v>
      </c>
    </row>
    <row r="559" spans="1:12" ht="12" customHeight="1" x14ac:dyDescent="0.2">
      <c r="A559" s="114"/>
      <c r="B559" s="207">
        <f t="shared" si="48"/>
        <v>553</v>
      </c>
      <c r="C559" s="218" t="s">
        <v>7628</v>
      </c>
      <c r="D559" s="209" t="str">
        <f>+VLOOKUP(C559,[9]Resumen!$C$1:$J$65536,6,0)</f>
        <v>PC16/300</v>
      </c>
      <c r="E559" s="207">
        <f>+VLOOKUP(C559,[9]Resumen!$C$1:$J$65536,5,0)</f>
        <v>1</v>
      </c>
      <c r="F559" s="210">
        <f>IF(MID(D559,1,2)="PC",VLOOKUP(D559,'[10]Costo Postes Concreto'!$B$1:$D$65536,2,0),VLOOKUP(C559,[9]Resumen!$C$1:$J$65536,7,0))</f>
        <v>3003</v>
      </c>
      <c r="G559" s="211">
        <f>IF(MID(D559,1,2)="PC",VLOOKUP(D559,'[10]Costo Postes Concreto'!$B$1:$D$65536,3,0),E559*F559*$D$3)</f>
        <v>823.40869297226345</v>
      </c>
      <c r="H559" s="211">
        <f t="shared" si="49"/>
        <v>8.2340869297226345</v>
      </c>
      <c r="I559" s="212">
        <f t="shared" si="50"/>
        <v>831.64277990198605</v>
      </c>
      <c r="J559" s="212">
        <f t="shared" si="51"/>
        <v>831.64277990198605</v>
      </c>
      <c r="K559" s="212">
        <f t="shared" si="52"/>
        <v>0</v>
      </c>
      <c r="L559" s="212">
        <f t="shared" si="53"/>
        <v>3003</v>
      </c>
    </row>
    <row r="560" spans="1:12" ht="12" customHeight="1" x14ac:dyDescent="0.2">
      <c r="A560" s="114"/>
      <c r="B560" s="207">
        <f t="shared" si="48"/>
        <v>554</v>
      </c>
      <c r="C560" s="218" t="s">
        <v>7629</v>
      </c>
      <c r="D560" s="209" t="str">
        <f>+VLOOKUP(C560,[9]Resumen!$C$1:$J$65536,6,0)</f>
        <v>PC16/300</v>
      </c>
      <c r="E560" s="207">
        <f>+VLOOKUP(C560,[9]Resumen!$C$1:$J$65536,5,0)</f>
        <v>2</v>
      </c>
      <c r="F560" s="210">
        <f>IF(MID(D560,1,2)="PC",VLOOKUP(D560,'[10]Costo Postes Concreto'!$B$1:$D$65536,2,0),VLOOKUP(C560,[9]Resumen!$C$1:$J$65536,7,0))</f>
        <v>3003</v>
      </c>
      <c r="G560" s="211">
        <f>IF(MID(D560,1,2)="PC",VLOOKUP(D560,'[10]Costo Postes Concreto'!$B$1:$D$65536,3,0),E560*F560*$D$3)</f>
        <v>823.40869297226345</v>
      </c>
      <c r="H560" s="211">
        <f t="shared" si="49"/>
        <v>8.2340869297226345</v>
      </c>
      <c r="I560" s="212">
        <f t="shared" si="50"/>
        <v>831.64277990198605</v>
      </c>
      <c r="J560" s="212">
        <f t="shared" si="51"/>
        <v>831.64277990198605</v>
      </c>
      <c r="K560" s="212">
        <f t="shared" si="52"/>
        <v>0</v>
      </c>
      <c r="L560" s="212">
        <f t="shared" si="53"/>
        <v>6006</v>
      </c>
    </row>
    <row r="561" spans="1:12" ht="12" customHeight="1" x14ac:dyDescent="0.2">
      <c r="A561" s="114"/>
      <c r="B561" s="207">
        <f t="shared" si="48"/>
        <v>555</v>
      </c>
      <c r="C561" s="218" t="s">
        <v>7630</v>
      </c>
      <c r="D561" s="209" t="str">
        <f>+VLOOKUP(C561,[9]Resumen!$C$1:$J$65536,6,0)</f>
        <v>PC16/300</v>
      </c>
      <c r="E561" s="207">
        <f>+VLOOKUP(C561,[9]Resumen!$C$1:$J$65536,5,0)</f>
        <v>2</v>
      </c>
      <c r="F561" s="210">
        <f>IF(MID(D561,1,2)="PC",VLOOKUP(D561,'[10]Costo Postes Concreto'!$B$1:$D$65536,2,0),VLOOKUP(C561,[9]Resumen!$C$1:$J$65536,7,0))</f>
        <v>3003</v>
      </c>
      <c r="G561" s="211">
        <f>IF(MID(D561,1,2)="PC",VLOOKUP(D561,'[10]Costo Postes Concreto'!$B$1:$D$65536,3,0),E561*F561*$D$3)</f>
        <v>823.40869297226345</v>
      </c>
      <c r="H561" s="211">
        <f t="shared" si="49"/>
        <v>8.2340869297226345</v>
      </c>
      <c r="I561" s="212">
        <f t="shared" si="50"/>
        <v>831.64277990198605</v>
      </c>
      <c r="J561" s="212">
        <f t="shared" si="51"/>
        <v>831.64277990198605</v>
      </c>
      <c r="K561" s="212">
        <f t="shared" si="52"/>
        <v>0</v>
      </c>
      <c r="L561" s="212">
        <f t="shared" si="53"/>
        <v>6006</v>
      </c>
    </row>
    <row r="562" spans="1:12" ht="12" customHeight="1" x14ac:dyDescent="0.2">
      <c r="A562" s="114"/>
      <c r="B562" s="207">
        <f t="shared" si="48"/>
        <v>556</v>
      </c>
      <c r="C562" s="218" t="s">
        <v>7631</v>
      </c>
      <c r="D562" s="209" t="str">
        <f>+VLOOKUP(C562,[9]Resumen!$C$1:$J$65536,6,0)</f>
        <v>PC16/300</v>
      </c>
      <c r="E562" s="207">
        <f>+VLOOKUP(C562,[9]Resumen!$C$1:$J$65536,5,0)</f>
        <v>2</v>
      </c>
      <c r="F562" s="210">
        <f>IF(MID(D562,1,2)="PC",VLOOKUP(D562,'[10]Costo Postes Concreto'!$B$1:$D$65536,2,0),VLOOKUP(C562,[9]Resumen!$C$1:$J$65536,7,0))</f>
        <v>3003</v>
      </c>
      <c r="G562" s="211">
        <f>IF(MID(D562,1,2)="PC",VLOOKUP(D562,'[10]Costo Postes Concreto'!$B$1:$D$65536,3,0),E562*F562*$D$3)</f>
        <v>823.40869297226345</v>
      </c>
      <c r="H562" s="211">
        <f t="shared" si="49"/>
        <v>8.2340869297226345</v>
      </c>
      <c r="I562" s="212">
        <f t="shared" si="50"/>
        <v>831.64277990198605</v>
      </c>
      <c r="J562" s="212">
        <f t="shared" si="51"/>
        <v>831.64277990198605</v>
      </c>
      <c r="K562" s="212">
        <f t="shared" si="52"/>
        <v>0</v>
      </c>
      <c r="L562" s="212">
        <f t="shared" si="53"/>
        <v>6006</v>
      </c>
    </row>
    <row r="563" spans="1:12" ht="12" customHeight="1" x14ac:dyDescent="0.2">
      <c r="A563" s="114"/>
      <c r="B563" s="207">
        <f t="shared" si="48"/>
        <v>557</v>
      </c>
      <c r="C563" s="218" t="s">
        <v>7632</v>
      </c>
      <c r="D563" s="209" t="str">
        <f>+VLOOKUP(C563,[9]Resumen!$C$1:$J$65536,6,0)</f>
        <v>PC16/400</v>
      </c>
      <c r="E563" s="207">
        <f>+VLOOKUP(C563,[9]Resumen!$C$1:$J$65536,5,0)</f>
        <v>1</v>
      </c>
      <c r="F563" s="210">
        <f>IF(MID(D563,1,2)="PC",VLOOKUP(D563,'[10]Costo Postes Concreto'!$B$1:$D$65536,2,0),VLOOKUP(C563,[9]Resumen!$C$1:$J$65536,7,0))</f>
        <v>3080</v>
      </c>
      <c r="G563" s="211">
        <f>IF(MID(D563,1,2)="PC",VLOOKUP(D563,'[10]Costo Postes Concreto'!$B$1:$D$65536,3,0),E563*F563*$D$3)</f>
        <v>901.08691354181701</v>
      </c>
      <c r="H563" s="211">
        <f t="shared" si="49"/>
        <v>9.0108691354181705</v>
      </c>
      <c r="I563" s="212">
        <f t="shared" si="50"/>
        <v>910.09778267723516</v>
      </c>
      <c r="J563" s="212">
        <f t="shared" si="51"/>
        <v>910.09778267723516</v>
      </c>
      <c r="K563" s="212">
        <f t="shared" si="52"/>
        <v>0</v>
      </c>
      <c r="L563" s="212">
        <f t="shared" si="53"/>
        <v>3080</v>
      </c>
    </row>
    <row r="564" spans="1:12" ht="12" customHeight="1" x14ac:dyDescent="0.2">
      <c r="A564" s="114"/>
      <c r="B564" s="207">
        <f t="shared" si="48"/>
        <v>558</v>
      </c>
      <c r="C564" s="218" t="s">
        <v>7633</v>
      </c>
      <c r="D564" s="209" t="str">
        <f>+VLOOKUP(C564,[9]Resumen!$C$1:$J$65536,6,0)</f>
        <v>PC16/400</v>
      </c>
      <c r="E564" s="207">
        <f>+VLOOKUP(C564,[9]Resumen!$C$1:$J$65536,5,0)</f>
        <v>2</v>
      </c>
      <c r="F564" s="210">
        <f>IF(MID(D564,1,2)="PC",VLOOKUP(D564,'[10]Costo Postes Concreto'!$B$1:$D$65536,2,0),VLOOKUP(C564,[9]Resumen!$C$1:$J$65536,7,0))</f>
        <v>3080</v>
      </c>
      <c r="G564" s="211">
        <f>IF(MID(D564,1,2)="PC",VLOOKUP(D564,'[10]Costo Postes Concreto'!$B$1:$D$65536,3,0),E564*F564*$D$3)</f>
        <v>901.08691354181701</v>
      </c>
      <c r="H564" s="211">
        <f t="shared" si="49"/>
        <v>9.0108691354181705</v>
      </c>
      <c r="I564" s="212">
        <f t="shared" si="50"/>
        <v>910.09778267723516</v>
      </c>
      <c r="J564" s="212">
        <f t="shared" si="51"/>
        <v>910.09778267723516</v>
      </c>
      <c r="K564" s="212">
        <f t="shared" si="52"/>
        <v>0</v>
      </c>
      <c r="L564" s="212">
        <f t="shared" si="53"/>
        <v>6160</v>
      </c>
    </row>
    <row r="565" spans="1:12" ht="12" customHeight="1" x14ac:dyDescent="0.2">
      <c r="A565" s="114"/>
      <c r="B565" s="207">
        <f t="shared" si="48"/>
        <v>559</v>
      </c>
      <c r="C565" s="218" t="s">
        <v>7634</v>
      </c>
      <c r="D565" s="209" t="str">
        <f>+VLOOKUP(C565,[9]Resumen!$C$1:$J$65536,6,0)</f>
        <v>PC16/600</v>
      </c>
      <c r="E565" s="207">
        <f>+VLOOKUP(C565,[9]Resumen!$C$1:$J$65536,5,0)</f>
        <v>2</v>
      </c>
      <c r="F565" s="210">
        <f>IF(MID(D565,1,2)="PC",VLOOKUP(D565,'[10]Costo Postes Concreto'!$B$1:$D$65536,2,0),VLOOKUP(C565,[9]Resumen!$C$1:$J$65536,7,0))</f>
        <v>3234</v>
      </c>
      <c r="G565" s="211">
        <f>IF(MID(D565,1,2)="PC",VLOOKUP(D565,'[10]Costo Postes Concreto'!$B$1:$D$65536,3,0),E565*F565*$D$3)</f>
        <v>1056.4433546809237</v>
      </c>
      <c r="H565" s="211">
        <f t="shared" si="49"/>
        <v>10.564433546809237</v>
      </c>
      <c r="I565" s="212">
        <f t="shared" si="50"/>
        <v>1067.0077882277328</v>
      </c>
      <c r="J565" s="212">
        <f t="shared" si="51"/>
        <v>1067.0077882277328</v>
      </c>
      <c r="K565" s="212">
        <f t="shared" si="52"/>
        <v>0</v>
      </c>
      <c r="L565" s="212">
        <f t="shared" si="53"/>
        <v>6468</v>
      </c>
    </row>
    <row r="566" spans="1:12" ht="12" customHeight="1" x14ac:dyDescent="0.2">
      <c r="A566" s="114"/>
      <c r="B566" s="207">
        <f t="shared" si="48"/>
        <v>560</v>
      </c>
      <c r="C566" s="218" t="s">
        <v>7635</v>
      </c>
      <c r="D566" s="209" t="str">
        <f>+VLOOKUP(C566,[9]Resumen!$C$1:$J$65536,6,0)</f>
        <v>PC16/600</v>
      </c>
      <c r="E566" s="207">
        <f>+VLOOKUP(C566,[9]Resumen!$C$1:$J$65536,5,0)</f>
        <v>2</v>
      </c>
      <c r="F566" s="210">
        <f>IF(MID(D566,1,2)="PC",VLOOKUP(D566,'[10]Costo Postes Concreto'!$B$1:$D$65536,2,0),VLOOKUP(C566,[9]Resumen!$C$1:$J$65536,7,0))</f>
        <v>3234</v>
      </c>
      <c r="G566" s="211">
        <f>IF(MID(D566,1,2)="PC",VLOOKUP(D566,'[10]Costo Postes Concreto'!$B$1:$D$65536,3,0),E566*F566*$D$3)</f>
        <v>1056.4433546809237</v>
      </c>
      <c r="H566" s="211">
        <f t="shared" si="49"/>
        <v>10.564433546809237</v>
      </c>
      <c r="I566" s="212">
        <f t="shared" si="50"/>
        <v>1067.0077882277328</v>
      </c>
      <c r="J566" s="212">
        <f t="shared" si="51"/>
        <v>1067.0077882277328</v>
      </c>
      <c r="K566" s="212">
        <f t="shared" si="52"/>
        <v>0</v>
      </c>
      <c r="L566" s="212">
        <f t="shared" si="53"/>
        <v>6468</v>
      </c>
    </row>
    <row r="567" spans="1:12" ht="12" customHeight="1" x14ac:dyDescent="0.2">
      <c r="A567" s="114"/>
      <c r="B567" s="207">
        <f t="shared" si="48"/>
        <v>561</v>
      </c>
      <c r="C567" s="218" t="s">
        <v>7636</v>
      </c>
      <c r="D567" s="209" t="str">
        <f>+VLOOKUP(C567,[9]Resumen!$C$1:$J$65536,6,0)</f>
        <v>PC16/500</v>
      </c>
      <c r="E567" s="207">
        <f>+VLOOKUP(C567,[9]Resumen!$C$1:$J$65536,5,0)</f>
        <v>1</v>
      </c>
      <c r="F567" s="210">
        <f>IF(MID(D567,1,2)="PC",VLOOKUP(D567,'[10]Costo Postes Concreto'!$B$1:$D$65536,2,0),VLOOKUP(C567,[9]Resumen!$C$1:$J$65536,7,0))</f>
        <v>3157</v>
      </c>
      <c r="G567" s="211">
        <f>IF(MID(D567,1,2)="PC",VLOOKUP(D567,'[10]Costo Postes Concreto'!$B$1:$D$65536,3,0),E567*F567*$D$3)</f>
        <v>978.76513411137057</v>
      </c>
      <c r="H567" s="211">
        <f t="shared" si="49"/>
        <v>9.7876513411137065</v>
      </c>
      <c r="I567" s="212">
        <f t="shared" si="50"/>
        <v>988.55278545248427</v>
      </c>
      <c r="J567" s="212">
        <f t="shared" si="51"/>
        <v>988.55278545248427</v>
      </c>
      <c r="K567" s="212">
        <f t="shared" si="52"/>
        <v>0</v>
      </c>
      <c r="L567" s="212">
        <f t="shared" si="53"/>
        <v>3157</v>
      </c>
    </row>
    <row r="568" spans="1:12" ht="12" customHeight="1" x14ac:dyDescent="0.2">
      <c r="A568" s="114"/>
      <c r="B568" s="207">
        <f t="shared" si="48"/>
        <v>562</v>
      </c>
      <c r="C568" s="218" t="s">
        <v>7637</v>
      </c>
      <c r="D568" s="209" t="str">
        <f>+VLOOKUP(C568,[9]Resumen!$C$1:$J$65536,6,0)</f>
        <v>PC16/500</v>
      </c>
      <c r="E568" s="207">
        <f>+VLOOKUP(C568,[9]Resumen!$C$1:$J$65536,5,0)</f>
        <v>2</v>
      </c>
      <c r="F568" s="210">
        <f>IF(MID(D568,1,2)="PC",VLOOKUP(D568,'[10]Costo Postes Concreto'!$B$1:$D$65536,2,0),VLOOKUP(C568,[9]Resumen!$C$1:$J$65536,7,0))</f>
        <v>3157</v>
      </c>
      <c r="G568" s="211">
        <f>IF(MID(D568,1,2)="PC",VLOOKUP(D568,'[10]Costo Postes Concreto'!$B$1:$D$65536,3,0),E568*F568*$D$3)</f>
        <v>978.76513411137057</v>
      </c>
      <c r="H568" s="211">
        <f t="shared" si="49"/>
        <v>9.7876513411137065</v>
      </c>
      <c r="I568" s="212">
        <f t="shared" si="50"/>
        <v>988.55278545248427</v>
      </c>
      <c r="J568" s="212">
        <f t="shared" si="51"/>
        <v>988.55278545248427</v>
      </c>
      <c r="K568" s="212">
        <f t="shared" si="52"/>
        <v>0</v>
      </c>
      <c r="L568" s="212">
        <f t="shared" si="53"/>
        <v>6314</v>
      </c>
    </row>
    <row r="569" spans="1:12" ht="12" customHeight="1" x14ac:dyDescent="0.2">
      <c r="A569" s="114"/>
      <c r="B569" s="207">
        <f t="shared" si="48"/>
        <v>563</v>
      </c>
      <c r="C569" s="218" t="s">
        <v>7638</v>
      </c>
      <c r="D569" s="209" t="str">
        <f>+VLOOKUP(C569,[9]Resumen!$C$1:$J$65536,6,0)</f>
        <v>PC16/600</v>
      </c>
      <c r="E569" s="207">
        <f>+VLOOKUP(C569,[9]Resumen!$C$1:$J$65536,5,0)</f>
        <v>2</v>
      </c>
      <c r="F569" s="210">
        <f>IF(MID(D569,1,2)="PC",VLOOKUP(D569,'[10]Costo Postes Concreto'!$B$1:$D$65536,2,0),VLOOKUP(C569,[9]Resumen!$C$1:$J$65536,7,0))</f>
        <v>3234</v>
      </c>
      <c r="G569" s="211">
        <f>IF(MID(D569,1,2)="PC",VLOOKUP(D569,'[10]Costo Postes Concreto'!$B$1:$D$65536,3,0),E569*F569*$D$3)</f>
        <v>1056.4433546809237</v>
      </c>
      <c r="H569" s="211">
        <f t="shared" si="49"/>
        <v>10.564433546809237</v>
      </c>
      <c r="I569" s="212">
        <f t="shared" si="50"/>
        <v>1067.0077882277328</v>
      </c>
      <c r="J569" s="212">
        <f t="shared" si="51"/>
        <v>1067.0077882277328</v>
      </c>
      <c r="K569" s="212">
        <f t="shared" si="52"/>
        <v>0</v>
      </c>
      <c r="L569" s="212">
        <f t="shared" si="53"/>
        <v>6468</v>
      </c>
    </row>
    <row r="570" spans="1:12" ht="12" customHeight="1" x14ac:dyDescent="0.2">
      <c r="A570" s="114"/>
      <c r="B570" s="207">
        <f t="shared" si="48"/>
        <v>564</v>
      </c>
      <c r="C570" s="218" t="s">
        <v>7639</v>
      </c>
      <c r="D570" s="209" t="str">
        <f>+VLOOKUP(C570,[9]Resumen!$C$1:$J$65536,6,0)</f>
        <v>PC16/700</v>
      </c>
      <c r="E570" s="207">
        <f>+VLOOKUP(C570,[9]Resumen!$C$1:$J$65536,5,0)</f>
        <v>2</v>
      </c>
      <c r="F570" s="210">
        <f>IF(MID(D570,1,2)="PC",VLOOKUP(D570,'[10]Costo Postes Concreto'!$B$1:$D$65536,2,0),VLOOKUP(C570,[9]Resumen!$C$1:$J$65536,7,0))</f>
        <v>3311</v>
      </c>
      <c r="G570" s="211">
        <f>IF(MID(D570,1,2)="PC",VLOOKUP(D570,'[10]Costo Postes Concreto'!$B$1:$D$65536,3,0),E570*F570*$D$3)</f>
        <v>1134.1215752504772</v>
      </c>
      <c r="H570" s="211">
        <f t="shared" si="49"/>
        <v>11.341215752504773</v>
      </c>
      <c r="I570" s="212">
        <f t="shared" si="50"/>
        <v>1145.4627910029819</v>
      </c>
      <c r="J570" s="212">
        <f t="shared" si="51"/>
        <v>1145.4627910029819</v>
      </c>
      <c r="K570" s="212">
        <f t="shared" si="52"/>
        <v>0</v>
      </c>
      <c r="L570" s="212">
        <f t="shared" si="53"/>
        <v>6622</v>
      </c>
    </row>
    <row r="571" spans="1:12" ht="12" customHeight="1" x14ac:dyDescent="0.2">
      <c r="A571" s="114"/>
      <c r="B571" s="207">
        <f t="shared" si="48"/>
        <v>565</v>
      </c>
      <c r="C571" s="218" t="s">
        <v>7640</v>
      </c>
      <c r="D571" s="209" t="str">
        <f>+VLOOKUP(C571,[9]Resumen!$C$1:$J$65536,6,0)</f>
        <v>PC16/600</v>
      </c>
      <c r="E571" s="207">
        <f>+VLOOKUP(C571,[9]Resumen!$C$1:$J$65536,5,0)</f>
        <v>1</v>
      </c>
      <c r="F571" s="210">
        <f>IF(MID(D571,1,2)="PC",VLOOKUP(D571,'[10]Costo Postes Concreto'!$B$1:$D$65536,2,0),VLOOKUP(C571,[9]Resumen!$C$1:$J$65536,7,0))</f>
        <v>3234</v>
      </c>
      <c r="G571" s="211">
        <f>IF(MID(D571,1,2)="PC",VLOOKUP(D571,'[10]Costo Postes Concreto'!$B$1:$D$65536,3,0),E571*F571*$D$3)</f>
        <v>1056.4433546809237</v>
      </c>
      <c r="H571" s="211">
        <f t="shared" si="49"/>
        <v>10.564433546809237</v>
      </c>
      <c r="I571" s="212">
        <f t="shared" si="50"/>
        <v>1067.0077882277328</v>
      </c>
      <c r="J571" s="212">
        <f t="shared" si="51"/>
        <v>1067.0077882277328</v>
      </c>
      <c r="K571" s="212">
        <f t="shared" si="52"/>
        <v>0</v>
      </c>
      <c r="L571" s="212">
        <f t="shared" si="53"/>
        <v>3234</v>
      </c>
    </row>
    <row r="572" spans="1:12" ht="12" customHeight="1" x14ac:dyDescent="0.2">
      <c r="A572" s="114"/>
      <c r="B572" s="207">
        <f t="shared" si="48"/>
        <v>566</v>
      </c>
      <c r="C572" s="218" t="s">
        <v>7641</v>
      </c>
      <c r="D572" s="209" t="str">
        <f>+VLOOKUP(C572,[9]Resumen!$C$1:$J$65536,6,0)</f>
        <v>PC16/700</v>
      </c>
      <c r="E572" s="207">
        <f>+VLOOKUP(C572,[9]Resumen!$C$1:$J$65536,5,0)</f>
        <v>2</v>
      </c>
      <c r="F572" s="210">
        <f>IF(MID(D572,1,2)="PC",VLOOKUP(D572,'[10]Costo Postes Concreto'!$B$1:$D$65536,2,0),VLOOKUP(C572,[9]Resumen!$C$1:$J$65536,7,0))</f>
        <v>3311</v>
      </c>
      <c r="G572" s="211">
        <f>IF(MID(D572,1,2)="PC",VLOOKUP(D572,'[10]Costo Postes Concreto'!$B$1:$D$65536,3,0),E572*F572*$D$3)</f>
        <v>1134.1215752504772</v>
      </c>
      <c r="H572" s="211">
        <f t="shared" si="49"/>
        <v>11.341215752504773</v>
      </c>
      <c r="I572" s="212">
        <f t="shared" si="50"/>
        <v>1145.4627910029819</v>
      </c>
      <c r="J572" s="212">
        <f t="shared" si="51"/>
        <v>1145.4627910029819</v>
      </c>
      <c r="K572" s="212">
        <f t="shared" si="52"/>
        <v>0</v>
      </c>
      <c r="L572" s="212">
        <f t="shared" si="53"/>
        <v>6622</v>
      </c>
    </row>
    <row r="573" spans="1:12" ht="12" customHeight="1" x14ac:dyDescent="0.2">
      <c r="A573" s="114"/>
      <c r="B573" s="207">
        <f t="shared" si="48"/>
        <v>567</v>
      </c>
      <c r="C573" s="218" t="s">
        <v>7642</v>
      </c>
      <c r="D573" s="209" t="str">
        <f>+VLOOKUP(C573,[9]Resumen!$C$1:$J$65536,6,0)</f>
        <v>PC16/700</v>
      </c>
      <c r="E573" s="207">
        <f>+VLOOKUP(C573,[9]Resumen!$C$1:$J$65536,5,0)</f>
        <v>2</v>
      </c>
      <c r="F573" s="210">
        <f>IF(MID(D573,1,2)="PC",VLOOKUP(D573,'[10]Costo Postes Concreto'!$B$1:$D$65536,2,0),VLOOKUP(C573,[9]Resumen!$C$1:$J$65536,7,0))</f>
        <v>3311</v>
      </c>
      <c r="G573" s="211">
        <f>IF(MID(D573,1,2)="PC",VLOOKUP(D573,'[10]Costo Postes Concreto'!$B$1:$D$65536,3,0),E573*F573*$D$3)</f>
        <v>1134.1215752504772</v>
      </c>
      <c r="H573" s="211">
        <f t="shared" si="49"/>
        <v>11.341215752504773</v>
      </c>
      <c r="I573" s="212">
        <f t="shared" si="50"/>
        <v>1145.4627910029819</v>
      </c>
      <c r="J573" s="212">
        <f t="shared" si="51"/>
        <v>1145.4627910029819</v>
      </c>
      <c r="K573" s="212">
        <f t="shared" si="52"/>
        <v>0</v>
      </c>
      <c r="L573" s="212">
        <f t="shared" si="53"/>
        <v>6622</v>
      </c>
    </row>
    <row r="574" spans="1:12" ht="12" customHeight="1" x14ac:dyDescent="0.2">
      <c r="A574" s="114"/>
      <c r="B574" s="207">
        <f t="shared" si="48"/>
        <v>568</v>
      </c>
      <c r="C574" s="218" t="s">
        <v>7643</v>
      </c>
      <c r="D574" s="209" t="str">
        <f>+VLOOKUP(C574,[9]Resumen!$C$1:$J$65536,6,0)</f>
        <v>PC16/900</v>
      </c>
      <c r="E574" s="207">
        <f>+VLOOKUP(C574,[9]Resumen!$C$1:$J$65536,5,0)</f>
        <v>2</v>
      </c>
      <c r="F574" s="210">
        <f>IF(MID(D574,1,2)="PC",VLOOKUP(D574,'[10]Costo Postes Concreto'!$B$1:$D$65536,2,0),VLOOKUP(C574,[9]Resumen!$C$1:$J$65536,7,0))</f>
        <v>3465</v>
      </c>
      <c r="G574" s="211">
        <f>IF(MID(D574,1,2)="PC",VLOOKUP(D574,'[10]Costo Postes Concreto'!$B$1:$D$65536,3,0),E574*F574*$D$3)</f>
        <v>1289.4780163895844</v>
      </c>
      <c r="H574" s="211">
        <f t="shared" si="49"/>
        <v>12.894780163895843</v>
      </c>
      <c r="I574" s="212">
        <f t="shared" si="50"/>
        <v>1302.3727965534802</v>
      </c>
      <c r="J574" s="212">
        <f t="shared" si="51"/>
        <v>1302.3727965534802</v>
      </c>
      <c r="K574" s="212">
        <f t="shared" si="52"/>
        <v>0</v>
      </c>
      <c r="L574" s="212">
        <f t="shared" si="53"/>
        <v>6930</v>
      </c>
    </row>
    <row r="575" spans="1:12" ht="12" customHeight="1" x14ac:dyDescent="0.2">
      <c r="A575" s="114"/>
      <c r="B575" s="207">
        <f t="shared" si="48"/>
        <v>569</v>
      </c>
      <c r="C575" s="218" t="s">
        <v>7644</v>
      </c>
      <c r="D575" s="209" t="str">
        <f>+VLOOKUP(C575,[9]Resumen!$C$1:$J$65536,6,0)</f>
        <v>PC16/700</v>
      </c>
      <c r="E575" s="207">
        <f>+VLOOKUP(C575,[9]Resumen!$C$1:$J$65536,5,0)</f>
        <v>1</v>
      </c>
      <c r="F575" s="210">
        <f>IF(MID(D575,1,2)="PC",VLOOKUP(D575,'[10]Costo Postes Concreto'!$B$1:$D$65536,2,0),VLOOKUP(C575,[9]Resumen!$C$1:$J$65536,7,0))</f>
        <v>3311</v>
      </c>
      <c r="G575" s="211">
        <f>IF(MID(D575,1,2)="PC",VLOOKUP(D575,'[10]Costo Postes Concreto'!$B$1:$D$65536,3,0),E575*F575*$D$3)</f>
        <v>1134.1215752504772</v>
      </c>
      <c r="H575" s="211">
        <f t="shared" si="49"/>
        <v>11.341215752504773</v>
      </c>
      <c r="I575" s="212">
        <f t="shared" si="50"/>
        <v>1145.4627910029819</v>
      </c>
      <c r="J575" s="212">
        <f t="shared" si="51"/>
        <v>1145.4627910029819</v>
      </c>
      <c r="K575" s="212">
        <f t="shared" si="52"/>
        <v>0</v>
      </c>
      <c r="L575" s="212">
        <f t="shared" si="53"/>
        <v>3311</v>
      </c>
    </row>
    <row r="576" spans="1:12" ht="12" customHeight="1" x14ac:dyDescent="0.2">
      <c r="A576" s="114"/>
      <c r="B576" s="207">
        <f t="shared" si="48"/>
        <v>570</v>
      </c>
      <c r="C576" s="218" t="s">
        <v>7645</v>
      </c>
      <c r="D576" s="209" t="str">
        <f>+VLOOKUP(C576,[9]Resumen!$C$1:$J$65536,6,0)</f>
        <v>PC16/800</v>
      </c>
      <c r="E576" s="207">
        <f>+VLOOKUP(C576,[9]Resumen!$C$1:$J$65536,5,0)</f>
        <v>2</v>
      </c>
      <c r="F576" s="210">
        <f>IF(MID(D576,1,2)="PC",VLOOKUP(D576,'[10]Costo Postes Concreto'!$B$1:$D$65536,2,0),VLOOKUP(C576,[9]Resumen!$C$1:$J$65536,7,0))</f>
        <v>3388</v>
      </c>
      <c r="G576" s="211">
        <f>IF(MID(D576,1,2)="PC",VLOOKUP(D576,'[10]Costo Postes Concreto'!$B$1:$D$65536,3,0),E576*F576*$D$3)</f>
        <v>1211.7997958200308</v>
      </c>
      <c r="H576" s="211">
        <f t="shared" si="49"/>
        <v>12.117997958200307</v>
      </c>
      <c r="I576" s="212">
        <f t="shared" si="50"/>
        <v>1223.917793778231</v>
      </c>
      <c r="J576" s="212">
        <f t="shared" si="51"/>
        <v>1223.917793778231</v>
      </c>
      <c r="K576" s="212">
        <f t="shared" si="52"/>
        <v>0</v>
      </c>
      <c r="L576" s="212">
        <f t="shared" si="53"/>
        <v>6776</v>
      </c>
    </row>
    <row r="577" spans="1:12" ht="12" customHeight="1" x14ac:dyDescent="0.2">
      <c r="A577" s="114"/>
      <c r="B577" s="207">
        <f t="shared" si="48"/>
        <v>571</v>
      </c>
      <c r="C577" s="218" t="s">
        <v>7646</v>
      </c>
      <c r="D577" s="209" t="str">
        <f>+VLOOKUP(C577,[9]Resumen!$C$1:$J$65536,6,0)</f>
        <v>PC16/800</v>
      </c>
      <c r="E577" s="207">
        <f>+VLOOKUP(C577,[9]Resumen!$C$1:$J$65536,5,0)</f>
        <v>2</v>
      </c>
      <c r="F577" s="210">
        <f>IF(MID(D577,1,2)="PC",VLOOKUP(D577,'[10]Costo Postes Concreto'!$B$1:$D$65536,2,0),VLOOKUP(C577,[9]Resumen!$C$1:$J$65536,7,0))</f>
        <v>3388</v>
      </c>
      <c r="G577" s="211">
        <f>IF(MID(D577,1,2)="PC",VLOOKUP(D577,'[10]Costo Postes Concreto'!$B$1:$D$65536,3,0),E577*F577*$D$3)</f>
        <v>1211.7997958200308</v>
      </c>
      <c r="H577" s="211">
        <f t="shared" si="49"/>
        <v>12.117997958200307</v>
      </c>
      <c r="I577" s="212">
        <f t="shared" si="50"/>
        <v>1223.917793778231</v>
      </c>
      <c r="J577" s="212">
        <f t="shared" si="51"/>
        <v>1223.917793778231</v>
      </c>
      <c r="K577" s="212">
        <f t="shared" si="52"/>
        <v>0</v>
      </c>
      <c r="L577" s="212">
        <f t="shared" si="53"/>
        <v>6776</v>
      </c>
    </row>
    <row r="578" spans="1:12" ht="12" customHeight="1" x14ac:dyDescent="0.2">
      <c r="A578" s="114"/>
      <c r="B578" s="207">
        <f t="shared" si="48"/>
        <v>572</v>
      </c>
      <c r="C578" s="220" t="s">
        <v>7647</v>
      </c>
      <c r="D578" s="209" t="str">
        <f>+VLOOKUP(C578,[9]Resumen!$C$1:$J$65536,6,0)</f>
        <v>PC16/900</v>
      </c>
      <c r="E578" s="207">
        <f>+VLOOKUP(C578,[9]Resumen!$C$1:$J$65536,5,0)</f>
        <v>2</v>
      </c>
      <c r="F578" s="210">
        <f>IF(MID(D578,1,2)="PC",VLOOKUP(D578,'[10]Costo Postes Concreto'!$B$1:$D$65536,2,0),VLOOKUP(C578,[9]Resumen!$C$1:$J$65536,7,0))</f>
        <v>3465</v>
      </c>
      <c r="G578" s="221">
        <f>IF(MID(D578,1,2)="PC",VLOOKUP(D578,'[10]Costo Postes Concreto'!$B$1:$D$65536,3,0),E578*F578*$D$3)</f>
        <v>1289.4780163895844</v>
      </c>
      <c r="H578" s="221">
        <f t="shared" si="49"/>
        <v>12.894780163895843</v>
      </c>
      <c r="I578" s="222">
        <f t="shared" si="50"/>
        <v>1302.3727965534802</v>
      </c>
      <c r="J578" s="222">
        <f t="shared" si="51"/>
        <v>1302.3727965534802</v>
      </c>
      <c r="K578" s="222">
        <f t="shared" si="52"/>
        <v>0</v>
      </c>
      <c r="L578" s="222">
        <f t="shared" si="53"/>
        <v>6930</v>
      </c>
    </row>
    <row r="579" spans="1:12" ht="12" customHeight="1" x14ac:dyDescent="0.2">
      <c r="C579" s="114" t="s">
        <v>8258</v>
      </c>
      <c r="G579" s="274"/>
    </row>
  </sheetData>
  <autoFilter ref="B5:L578"/>
  <mergeCells count="1">
    <mergeCell ref="B1:L1"/>
  </mergeCells>
  <pageMargins left="0.75" right="0.75" top="1" bottom="1" header="0" footer="0"/>
  <pageSetup scale="74" orientation="landscape" horizontalDpi="204" verticalDpi="196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L1415"/>
  <sheetViews>
    <sheetView zoomScale="85" zoomScaleNormal="85" workbookViewId="0"/>
  </sheetViews>
  <sheetFormatPr baseColWidth="10" defaultRowHeight="15" x14ac:dyDescent="0.25"/>
  <cols>
    <col min="1" max="1" width="11.42578125" style="17"/>
    <col min="2" max="2" width="11.42578125" style="48"/>
    <col min="3" max="3" width="11.5703125" style="48" customWidth="1"/>
    <col min="4" max="4" width="11.42578125" style="48"/>
    <col min="5" max="5" width="18.28515625" style="48" bestFit="1" customWidth="1"/>
    <col min="6" max="6" width="20.7109375" style="17" customWidth="1"/>
    <col min="7" max="7" width="20.5703125" style="17" customWidth="1"/>
    <col min="8" max="8" width="18" style="17" customWidth="1"/>
    <col min="9" max="9" width="26.7109375" style="17" customWidth="1"/>
    <col min="10" max="10" width="16.28515625" style="17" customWidth="1"/>
    <col min="11" max="11" width="12" style="17" customWidth="1"/>
    <col min="12" max="12" width="11.42578125" style="17"/>
    <col min="13" max="16384" width="11.42578125" style="1"/>
  </cols>
  <sheetData>
    <row r="1" spans="1:12" x14ac:dyDescent="0.25">
      <c r="A1" s="17" t="s">
        <v>4972</v>
      </c>
      <c r="B1" s="48" t="s">
        <v>18</v>
      </c>
      <c r="C1" s="48" t="s">
        <v>4980</v>
      </c>
      <c r="D1" s="48" t="s">
        <v>0</v>
      </c>
      <c r="E1" s="48" t="s">
        <v>4975</v>
      </c>
      <c r="F1" s="17" t="s">
        <v>4981</v>
      </c>
      <c r="G1" s="17" t="s">
        <v>4982</v>
      </c>
      <c r="H1" s="48" t="s">
        <v>4983</v>
      </c>
      <c r="I1" s="48" t="s">
        <v>4984</v>
      </c>
      <c r="J1" s="48" t="s">
        <v>4985</v>
      </c>
      <c r="K1" s="48" t="s">
        <v>4986</v>
      </c>
      <c r="L1" s="17" t="s">
        <v>4973</v>
      </c>
    </row>
    <row r="2" spans="1:12" x14ac:dyDescent="0.25">
      <c r="A2" s="17">
        <v>1</v>
      </c>
      <c r="B2" s="48" t="s">
        <v>4987</v>
      </c>
      <c r="C2" s="48" t="s">
        <v>4988</v>
      </c>
      <c r="D2" s="48" t="s">
        <v>4989</v>
      </c>
      <c r="E2" s="48" t="s">
        <v>4990</v>
      </c>
      <c r="H2" s="17" t="s">
        <v>4968</v>
      </c>
      <c r="I2" s="17">
        <v>0</v>
      </c>
      <c r="J2" s="17">
        <v>12</v>
      </c>
      <c r="K2" s="17" t="s">
        <v>29</v>
      </c>
      <c r="L2" s="17" t="s">
        <v>32</v>
      </c>
    </row>
    <row r="3" spans="1:12" x14ac:dyDescent="0.25">
      <c r="A3" s="17">
        <v>2</v>
      </c>
      <c r="B3" s="48" t="s">
        <v>4987</v>
      </c>
      <c r="C3" s="48" t="s">
        <v>4988</v>
      </c>
      <c r="D3" s="48" t="s">
        <v>4989</v>
      </c>
      <c r="E3" s="48" t="s">
        <v>4990</v>
      </c>
      <c r="H3" s="17" t="s">
        <v>4967</v>
      </c>
      <c r="I3" s="17">
        <v>32</v>
      </c>
      <c r="J3" s="17">
        <v>8</v>
      </c>
      <c r="K3" s="17" t="s">
        <v>29</v>
      </c>
      <c r="L3" s="17" t="s">
        <v>32</v>
      </c>
    </row>
    <row r="4" spans="1:12" x14ac:dyDescent="0.25">
      <c r="A4" s="17">
        <v>3</v>
      </c>
      <c r="B4" s="48" t="s">
        <v>4987</v>
      </c>
      <c r="C4" s="48" t="s">
        <v>4988</v>
      </c>
      <c r="D4" s="48" t="s">
        <v>4989</v>
      </c>
      <c r="E4" s="48" t="s">
        <v>4990</v>
      </c>
      <c r="H4" s="17" t="s">
        <v>4967</v>
      </c>
      <c r="I4" s="17">
        <v>30</v>
      </c>
      <c r="J4" s="17">
        <v>8</v>
      </c>
      <c r="K4" s="17" t="s">
        <v>29</v>
      </c>
      <c r="L4" s="17" t="s">
        <v>32</v>
      </c>
    </row>
    <row r="5" spans="1:12" x14ac:dyDescent="0.25">
      <c r="A5" s="17">
        <v>4</v>
      </c>
      <c r="B5" s="48" t="s">
        <v>4987</v>
      </c>
      <c r="C5" s="48" t="s">
        <v>4988</v>
      </c>
      <c r="D5" s="48" t="s">
        <v>4989</v>
      </c>
      <c r="E5" s="48" t="s">
        <v>4990</v>
      </c>
      <c r="H5" s="17" t="s">
        <v>4967</v>
      </c>
      <c r="I5" s="17">
        <v>25</v>
      </c>
      <c r="J5" s="17">
        <v>8</v>
      </c>
      <c r="K5" s="17" t="s">
        <v>29</v>
      </c>
      <c r="L5" s="17" t="s">
        <v>32</v>
      </c>
    </row>
    <row r="6" spans="1:12" x14ac:dyDescent="0.25">
      <c r="A6" s="17">
        <v>5</v>
      </c>
      <c r="B6" s="48" t="s">
        <v>4987</v>
      </c>
      <c r="C6" s="48" t="s">
        <v>4988</v>
      </c>
      <c r="D6" s="48" t="s">
        <v>4989</v>
      </c>
      <c r="E6" s="48" t="s">
        <v>4990</v>
      </c>
      <c r="H6" s="17" t="s">
        <v>4967</v>
      </c>
      <c r="I6" s="17">
        <v>26</v>
      </c>
      <c r="J6" s="17">
        <v>8</v>
      </c>
      <c r="K6" s="17" t="s">
        <v>29</v>
      </c>
      <c r="L6" s="17" t="s">
        <v>32</v>
      </c>
    </row>
    <row r="7" spans="1:12" x14ac:dyDescent="0.25">
      <c r="A7" s="17">
        <v>6</v>
      </c>
      <c r="B7" s="48" t="s">
        <v>4987</v>
      </c>
      <c r="C7" s="48" t="s">
        <v>4988</v>
      </c>
      <c r="D7" s="48" t="s">
        <v>4989</v>
      </c>
      <c r="E7" s="48" t="s">
        <v>4990</v>
      </c>
      <c r="H7" s="17" t="s">
        <v>4967</v>
      </c>
      <c r="I7" s="17">
        <v>30</v>
      </c>
      <c r="J7" s="17">
        <v>8</v>
      </c>
      <c r="K7" s="17" t="s">
        <v>29</v>
      </c>
      <c r="L7" s="17" t="s">
        <v>32</v>
      </c>
    </row>
    <row r="8" spans="1:12" x14ac:dyDescent="0.25">
      <c r="A8" s="17">
        <v>7</v>
      </c>
      <c r="B8" s="48" t="s">
        <v>4987</v>
      </c>
      <c r="C8" s="48" t="s">
        <v>4988</v>
      </c>
      <c r="D8" s="48" t="s">
        <v>4989</v>
      </c>
      <c r="E8" s="48" t="s">
        <v>4990</v>
      </c>
      <c r="H8" s="17" t="s">
        <v>4967</v>
      </c>
      <c r="I8" s="17">
        <v>29</v>
      </c>
      <c r="J8" s="17">
        <v>8</v>
      </c>
      <c r="K8" s="17" t="s">
        <v>29</v>
      </c>
      <c r="L8" s="17" t="s">
        <v>32</v>
      </c>
    </row>
    <row r="9" spans="1:12" x14ac:dyDescent="0.25">
      <c r="A9" s="17">
        <v>8</v>
      </c>
      <c r="B9" s="48" t="s">
        <v>4987</v>
      </c>
      <c r="C9" s="48" t="s">
        <v>4988</v>
      </c>
      <c r="D9" s="48" t="s">
        <v>4989</v>
      </c>
      <c r="E9" s="48" t="s">
        <v>4990</v>
      </c>
      <c r="H9" s="17" t="s">
        <v>4967</v>
      </c>
      <c r="I9" s="17">
        <v>29</v>
      </c>
      <c r="J9" s="17">
        <v>8</v>
      </c>
      <c r="K9" s="17" t="s">
        <v>29</v>
      </c>
      <c r="L9" s="17" t="s">
        <v>32</v>
      </c>
    </row>
    <row r="10" spans="1:12" x14ac:dyDescent="0.25">
      <c r="A10" s="17">
        <v>9</v>
      </c>
      <c r="B10" s="48" t="s">
        <v>4987</v>
      </c>
      <c r="C10" s="48" t="s">
        <v>4988</v>
      </c>
      <c r="D10" s="48" t="s">
        <v>4989</v>
      </c>
      <c r="E10" s="48" t="s">
        <v>4990</v>
      </c>
      <c r="H10" s="17" t="s">
        <v>4967</v>
      </c>
      <c r="I10" s="17">
        <v>28</v>
      </c>
      <c r="J10" s="17">
        <v>8</v>
      </c>
      <c r="K10" s="17" t="s">
        <v>29</v>
      </c>
      <c r="L10" s="17" t="s">
        <v>32</v>
      </c>
    </row>
    <row r="11" spans="1:12" x14ac:dyDescent="0.25">
      <c r="A11" s="17">
        <v>10</v>
      </c>
      <c r="B11" s="48" t="s">
        <v>4987</v>
      </c>
      <c r="C11" s="48" t="s">
        <v>4988</v>
      </c>
      <c r="D11" s="48" t="s">
        <v>4989</v>
      </c>
      <c r="E11" s="48" t="s">
        <v>4990</v>
      </c>
      <c r="H11" s="17" t="s">
        <v>4967</v>
      </c>
      <c r="I11" s="17">
        <v>32</v>
      </c>
      <c r="J11" s="17">
        <v>8</v>
      </c>
      <c r="K11" s="17" t="s">
        <v>29</v>
      </c>
      <c r="L11" s="17" t="s">
        <v>32</v>
      </c>
    </row>
    <row r="12" spans="1:12" x14ac:dyDescent="0.25">
      <c r="A12" s="17">
        <v>11</v>
      </c>
      <c r="B12" s="48" t="s">
        <v>4987</v>
      </c>
      <c r="C12" s="48" t="s">
        <v>4988</v>
      </c>
      <c r="D12" s="48" t="s">
        <v>4989</v>
      </c>
      <c r="E12" s="48" t="s">
        <v>4990</v>
      </c>
      <c r="H12" s="17" t="s">
        <v>4967</v>
      </c>
      <c r="I12" s="17">
        <v>35</v>
      </c>
      <c r="J12" s="17">
        <v>8</v>
      </c>
      <c r="K12" s="17" t="s">
        <v>29</v>
      </c>
      <c r="L12" s="17" t="s">
        <v>32</v>
      </c>
    </row>
    <row r="13" spans="1:12" x14ac:dyDescent="0.25">
      <c r="A13" s="17">
        <v>12</v>
      </c>
      <c r="B13" s="48" t="s">
        <v>4987</v>
      </c>
      <c r="C13" s="48" t="s">
        <v>4988</v>
      </c>
      <c r="D13" s="48" t="s">
        <v>4989</v>
      </c>
      <c r="E13" s="48" t="s">
        <v>4990</v>
      </c>
      <c r="H13" s="17" t="s">
        <v>4967</v>
      </c>
      <c r="I13" s="17">
        <v>36</v>
      </c>
      <c r="J13" s="17">
        <v>8</v>
      </c>
      <c r="K13" s="17" t="s">
        <v>29</v>
      </c>
      <c r="L13" s="17" t="s">
        <v>32</v>
      </c>
    </row>
    <row r="14" spans="1:12" x14ac:dyDescent="0.25">
      <c r="A14" s="17">
        <v>13</v>
      </c>
      <c r="B14" s="48" t="s">
        <v>4987</v>
      </c>
      <c r="C14" s="48" t="s">
        <v>4988</v>
      </c>
      <c r="D14" s="48" t="s">
        <v>4989</v>
      </c>
      <c r="E14" s="48" t="s">
        <v>4990</v>
      </c>
      <c r="H14" s="17" t="s">
        <v>4967</v>
      </c>
      <c r="I14" s="17">
        <v>30</v>
      </c>
      <c r="J14" s="17">
        <v>8</v>
      </c>
      <c r="K14" s="17" t="s">
        <v>29</v>
      </c>
      <c r="L14" s="17" t="s">
        <v>32</v>
      </c>
    </row>
    <row r="15" spans="1:12" x14ac:dyDescent="0.25">
      <c r="A15" s="17">
        <v>14</v>
      </c>
      <c r="B15" s="48" t="s">
        <v>4987</v>
      </c>
      <c r="C15" s="48" t="s">
        <v>4988</v>
      </c>
      <c r="D15" s="48" t="s">
        <v>4989</v>
      </c>
      <c r="E15" s="48" t="s">
        <v>4990</v>
      </c>
      <c r="H15" s="17" t="s">
        <v>4967</v>
      </c>
      <c r="I15" s="17">
        <v>31</v>
      </c>
      <c r="J15" s="17">
        <v>8</v>
      </c>
      <c r="K15" s="17" t="s">
        <v>29</v>
      </c>
      <c r="L15" s="17" t="s">
        <v>32</v>
      </c>
    </row>
    <row r="16" spans="1:12" x14ac:dyDescent="0.25">
      <c r="A16" s="17">
        <v>15</v>
      </c>
      <c r="B16" s="48" t="s">
        <v>4987</v>
      </c>
      <c r="C16" s="48" t="s">
        <v>4988</v>
      </c>
      <c r="D16" s="48" t="s">
        <v>4989</v>
      </c>
      <c r="E16" s="48" t="s">
        <v>4990</v>
      </c>
      <c r="H16" s="17" t="s">
        <v>4967</v>
      </c>
      <c r="I16" s="17">
        <v>25</v>
      </c>
      <c r="J16" s="17">
        <v>8</v>
      </c>
      <c r="K16" s="17" t="s">
        <v>29</v>
      </c>
      <c r="L16" s="17" t="s">
        <v>32</v>
      </c>
    </row>
    <row r="17" spans="1:12" x14ac:dyDescent="0.25">
      <c r="A17" s="17">
        <v>16</v>
      </c>
      <c r="B17" s="48" t="s">
        <v>4987</v>
      </c>
      <c r="C17" s="48" t="s">
        <v>4988</v>
      </c>
      <c r="D17" s="48" t="s">
        <v>4989</v>
      </c>
      <c r="E17" s="48" t="s">
        <v>4990</v>
      </c>
      <c r="H17" s="17" t="s">
        <v>4968</v>
      </c>
      <c r="I17" s="17">
        <v>29</v>
      </c>
      <c r="J17" s="17">
        <v>12</v>
      </c>
      <c r="K17" s="17" t="s">
        <v>29</v>
      </c>
      <c r="L17" s="17" t="s">
        <v>32</v>
      </c>
    </row>
    <row r="18" spans="1:12" x14ac:dyDescent="0.25">
      <c r="A18" s="17">
        <v>17</v>
      </c>
      <c r="B18" s="48" t="s">
        <v>4987</v>
      </c>
      <c r="C18" s="48" t="s">
        <v>4988</v>
      </c>
      <c r="D18" s="48" t="s">
        <v>4989</v>
      </c>
      <c r="E18" s="48" t="s">
        <v>4990</v>
      </c>
      <c r="H18" s="17" t="s">
        <v>4967</v>
      </c>
      <c r="I18" s="17">
        <v>32</v>
      </c>
      <c r="J18" s="17">
        <v>8</v>
      </c>
      <c r="K18" s="17" t="s">
        <v>29</v>
      </c>
      <c r="L18" s="17" t="s">
        <v>32</v>
      </c>
    </row>
    <row r="19" spans="1:12" x14ac:dyDescent="0.25">
      <c r="A19" s="17">
        <v>18</v>
      </c>
      <c r="B19" s="48" t="s">
        <v>4987</v>
      </c>
      <c r="C19" s="48" t="s">
        <v>4988</v>
      </c>
      <c r="D19" s="48" t="s">
        <v>4989</v>
      </c>
      <c r="E19" s="48" t="s">
        <v>4990</v>
      </c>
      <c r="H19" s="17" t="s">
        <v>4967</v>
      </c>
      <c r="I19" s="17">
        <v>25</v>
      </c>
      <c r="J19" s="17">
        <v>8</v>
      </c>
      <c r="K19" s="17" t="s">
        <v>29</v>
      </c>
      <c r="L19" s="17" t="s">
        <v>32</v>
      </c>
    </row>
    <row r="20" spans="1:12" x14ac:dyDescent="0.25">
      <c r="A20" s="17">
        <v>19</v>
      </c>
      <c r="B20" s="48" t="s">
        <v>4987</v>
      </c>
      <c r="C20" s="48" t="s">
        <v>4988</v>
      </c>
      <c r="D20" s="48" t="s">
        <v>4989</v>
      </c>
      <c r="E20" s="48" t="s">
        <v>4990</v>
      </c>
      <c r="H20" s="17" t="s">
        <v>4967</v>
      </c>
      <c r="I20" s="17">
        <v>34</v>
      </c>
      <c r="J20" s="17">
        <v>8</v>
      </c>
      <c r="K20" s="17" t="s">
        <v>29</v>
      </c>
      <c r="L20" s="17" t="s">
        <v>32</v>
      </c>
    </row>
    <row r="21" spans="1:12" x14ac:dyDescent="0.25">
      <c r="A21" s="17">
        <v>20</v>
      </c>
      <c r="B21" s="48" t="s">
        <v>4987</v>
      </c>
      <c r="C21" s="48" t="s">
        <v>4988</v>
      </c>
      <c r="D21" s="48" t="s">
        <v>4989</v>
      </c>
      <c r="E21" s="48" t="s">
        <v>4990</v>
      </c>
      <c r="H21" s="17" t="s">
        <v>4967</v>
      </c>
      <c r="I21" s="17">
        <v>20</v>
      </c>
      <c r="J21" s="17">
        <v>8</v>
      </c>
      <c r="K21" s="17" t="s">
        <v>29</v>
      </c>
      <c r="L21" s="17" t="s">
        <v>32</v>
      </c>
    </row>
    <row r="22" spans="1:12" x14ac:dyDescent="0.25">
      <c r="A22" s="17">
        <v>21</v>
      </c>
      <c r="B22" s="48" t="s">
        <v>4987</v>
      </c>
      <c r="C22" s="48" t="s">
        <v>4988</v>
      </c>
      <c r="D22" s="48" t="s">
        <v>4989</v>
      </c>
      <c r="E22" s="48" t="s">
        <v>4990</v>
      </c>
      <c r="H22" s="17" t="s">
        <v>4967</v>
      </c>
      <c r="I22" s="17">
        <v>19</v>
      </c>
      <c r="J22" s="17">
        <v>8</v>
      </c>
      <c r="K22" s="17" t="s">
        <v>29</v>
      </c>
      <c r="L22" s="17" t="s">
        <v>32</v>
      </c>
    </row>
    <row r="23" spans="1:12" x14ac:dyDescent="0.25">
      <c r="A23" s="17">
        <v>22</v>
      </c>
      <c r="B23" s="48" t="s">
        <v>4987</v>
      </c>
      <c r="C23" s="48" t="s">
        <v>4988</v>
      </c>
      <c r="D23" s="48" t="s">
        <v>4989</v>
      </c>
      <c r="E23" s="48" t="s">
        <v>4990</v>
      </c>
      <c r="H23" s="17" t="s">
        <v>4967</v>
      </c>
      <c r="I23" s="17">
        <v>32</v>
      </c>
      <c r="J23" s="17">
        <v>8</v>
      </c>
      <c r="K23" s="17" t="s">
        <v>29</v>
      </c>
      <c r="L23" s="17" t="s">
        <v>32</v>
      </c>
    </row>
    <row r="24" spans="1:12" x14ac:dyDescent="0.25">
      <c r="A24" s="17">
        <v>23</v>
      </c>
      <c r="B24" s="48" t="s">
        <v>4987</v>
      </c>
      <c r="C24" s="48" t="s">
        <v>4988</v>
      </c>
      <c r="D24" s="48" t="s">
        <v>4989</v>
      </c>
      <c r="E24" s="48" t="s">
        <v>4990</v>
      </c>
      <c r="H24" s="17" t="s">
        <v>4967</v>
      </c>
      <c r="I24" s="17">
        <v>28</v>
      </c>
      <c r="J24" s="17">
        <v>8</v>
      </c>
      <c r="K24" s="17" t="s">
        <v>29</v>
      </c>
      <c r="L24" s="17" t="s">
        <v>32</v>
      </c>
    </row>
    <row r="25" spans="1:12" x14ac:dyDescent="0.25">
      <c r="A25" s="17">
        <v>24</v>
      </c>
      <c r="B25" s="48" t="s">
        <v>4987</v>
      </c>
      <c r="C25" s="48" t="s">
        <v>4988</v>
      </c>
      <c r="D25" s="48" t="s">
        <v>4989</v>
      </c>
      <c r="E25" s="48" t="s">
        <v>4990</v>
      </c>
      <c r="H25" s="17" t="s">
        <v>4967</v>
      </c>
      <c r="I25" s="17">
        <v>30</v>
      </c>
      <c r="J25" s="17">
        <v>8</v>
      </c>
      <c r="K25" s="17" t="s">
        <v>29</v>
      </c>
      <c r="L25" s="17" t="s">
        <v>32</v>
      </c>
    </row>
    <row r="26" spans="1:12" x14ac:dyDescent="0.25">
      <c r="A26" s="17">
        <v>25</v>
      </c>
      <c r="B26" s="48" t="s">
        <v>4987</v>
      </c>
      <c r="C26" s="48" t="s">
        <v>4988</v>
      </c>
      <c r="D26" s="48" t="s">
        <v>4989</v>
      </c>
      <c r="E26" s="48" t="s">
        <v>4990</v>
      </c>
      <c r="H26" s="17" t="s">
        <v>4967</v>
      </c>
      <c r="I26" s="17">
        <v>31</v>
      </c>
      <c r="J26" s="17">
        <v>8</v>
      </c>
      <c r="K26" s="17" t="s">
        <v>29</v>
      </c>
      <c r="L26" s="17" t="s">
        <v>32</v>
      </c>
    </row>
    <row r="27" spans="1:12" x14ac:dyDescent="0.25">
      <c r="A27" s="17">
        <v>26</v>
      </c>
      <c r="B27" s="48" t="s">
        <v>4987</v>
      </c>
      <c r="C27" s="48" t="s">
        <v>4988</v>
      </c>
      <c r="D27" s="48" t="s">
        <v>4989</v>
      </c>
      <c r="E27" s="48" t="s">
        <v>4990</v>
      </c>
      <c r="H27" s="17" t="s">
        <v>4967</v>
      </c>
      <c r="I27" s="17">
        <v>35</v>
      </c>
      <c r="J27" s="17">
        <v>8</v>
      </c>
      <c r="K27" s="17" t="s">
        <v>29</v>
      </c>
      <c r="L27" s="17" t="s">
        <v>32</v>
      </c>
    </row>
    <row r="28" spans="1:12" x14ac:dyDescent="0.25">
      <c r="A28" s="17">
        <v>27</v>
      </c>
      <c r="B28" s="48" t="s">
        <v>4987</v>
      </c>
      <c r="C28" s="48" t="s">
        <v>4988</v>
      </c>
      <c r="D28" s="48" t="s">
        <v>4989</v>
      </c>
      <c r="E28" s="48" t="s">
        <v>4990</v>
      </c>
      <c r="H28" s="17" t="s">
        <v>4967</v>
      </c>
      <c r="I28" s="17">
        <v>34</v>
      </c>
      <c r="J28" s="17">
        <v>8</v>
      </c>
      <c r="K28" s="17" t="s">
        <v>29</v>
      </c>
      <c r="L28" s="17" t="s">
        <v>32</v>
      </c>
    </row>
    <row r="29" spans="1:12" x14ac:dyDescent="0.25">
      <c r="A29" s="17">
        <v>28</v>
      </c>
      <c r="B29" s="48" t="s">
        <v>4987</v>
      </c>
      <c r="C29" s="48" t="s">
        <v>4988</v>
      </c>
      <c r="D29" s="48" t="s">
        <v>4989</v>
      </c>
      <c r="E29" s="48" t="s">
        <v>4990</v>
      </c>
      <c r="H29" s="17" t="s">
        <v>4967</v>
      </c>
      <c r="I29" s="17">
        <v>32</v>
      </c>
      <c r="J29" s="17">
        <v>8</v>
      </c>
      <c r="K29" s="17" t="s">
        <v>29</v>
      </c>
      <c r="L29" s="17" t="s">
        <v>32</v>
      </c>
    </row>
    <row r="30" spans="1:12" x14ac:dyDescent="0.25">
      <c r="A30" s="17">
        <v>29</v>
      </c>
      <c r="B30" s="48" t="s">
        <v>4987</v>
      </c>
      <c r="C30" s="48" t="s">
        <v>4988</v>
      </c>
      <c r="D30" s="48" t="s">
        <v>4989</v>
      </c>
      <c r="E30" s="48" t="s">
        <v>4990</v>
      </c>
      <c r="H30" s="17" t="s">
        <v>4967</v>
      </c>
      <c r="I30" s="17">
        <v>35</v>
      </c>
      <c r="J30" s="17">
        <v>8</v>
      </c>
      <c r="K30" s="17" t="s">
        <v>29</v>
      </c>
      <c r="L30" s="17" t="s">
        <v>32</v>
      </c>
    </row>
    <row r="31" spans="1:12" x14ac:dyDescent="0.25">
      <c r="A31" s="17">
        <v>30</v>
      </c>
      <c r="B31" s="48" t="s">
        <v>4987</v>
      </c>
      <c r="C31" s="48" t="s">
        <v>4988</v>
      </c>
      <c r="D31" s="48" t="s">
        <v>4989</v>
      </c>
      <c r="E31" s="48" t="s">
        <v>4990</v>
      </c>
      <c r="H31" s="17" t="s">
        <v>4967</v>
      </c>
      <c r="I31" s="17">
        <v>32</v>
      </c>
      <c r="J31" s="17">
        <v>8</v>
      </c>
      <c r="K31" s="17" t="s">
        <v>29</v>
      </c>
      <c r="L31" s="17" t="s">
        <v>32</v>
      </c>
    </row>
    <row r="32" spans="1:12" x14ac:dyDescent="0.25">
      <c r="A32" s="17">
        <v>31</v>
      </c>
      <c r="B32" s="48" t="s">
        <v>4987</v>
      </c>
      <c r="C32" s="48" t="s">
        <v>4988</v>
      </c>
      <c r="D32" s="48" t="s">
        <v>4989</v>
      </c>
      <c r="E32" s="48" t="s">
        <v>4990</v>
      </c>
      <c r="H32" s="17" t="s">
        <v>4967</v>
      </c>
      <c r="I32" s="17">
        <v>31</v>
      </c>
      <c r="J32" s="17">
        <v>8</v>
      </c>
      <c r="K32" s="17" t="s">
        <v>29</v>
      </c>
      <c r="L32" s="17" t="s">
        <v>32</v>
      </c>
    </row>
    <row r="33" spans="1:12" x14ac:dyDescent="0.25">
      <c r="A33" s="17">
        <v>32</v>
      </c>
      <c r="B33" s="48" t="s">
        <v>4987</v>
      </c>
      <c r="C33" s="48" t="s">
        <v>4988</v>
      </c>
      <c r="D33" s="48" t="s">
        <v>4989</v>
      </c>
      <c r="E33" s="48" t="s">
        <v>4990</v>
      </c>
      <c r="H33" s="17" t="s">
        <v>4967</v>
      </c>
      <c r="I33" s="17">
        <v>30</v>
      </c>
      <c r="J33" s="17">
        <v>8</v>
      </c>
      <c r="K33" s="17" t="s">
        <v>29</v>
      </c>
      <c r="L33" s="17" t="s">
        <v>32</v>
      </c>
    </row>
    <row r="34" spans="1:12" x14ac:dyDescent="0.25">
      <c r="A34" s="17">
        <v>33</v>
      </c>
      <c r="B34" s="48" t="s">
        <v>4987</v>
      </c>
      <c r="C34" s="48" t="s">
        <v>4988</v>
      </c>
      <c r="D34" s="48" t="s">
        <v>4989</v>
      </c>
      <c r="E34" s="48" t="s">
        <v>4990</v>
      </c>
      <c r="H34" s="17" t="s">
        <v>4967</v>
      </c>
      <c r="I34" s="17">
        <v>32</v>
      </c>
      <c r="J34" s="17">
        <v>8</v>
      </c>
      <c r="K34" s="17" t="s">
        <v>29</v>
      </c>
      <c r="L34" s="17" t="s">
        <v>32</v>
      </c>
    </row>
    <row r="35" spans="1:12" x14ac:dyDescent="0.25">
      <c r="A35" s="17">
        <v>34</v>
      </c>
      <c r="B35" s="48" t="s">
        <v>4987</v>
      </c>
      <c r="C35" s="48" t="s">
        <v>4988</v>
      </c>
      <c r="D35" s="48" t="s">
        <v>4989</v>
      </c>
      <c r="E35" s="48" t="s">
        <v>4990</v>
      </c>
      <c r="H35" s="17" t="s">
        <v>4967</v>
      </c>
      <c r="I35" s="17">
        <v>36</v>
      </c>
      <c r="J35" s="17">
        <v>8</v>
      </c>
      <c r="K35" s="17" t="s">
        <v>29</v>
      </c>
      <c r="L35" s="17" t="s">
        <v>32</v>
      </c>
    </row>
    <row r="36" spans="1:12" x14ac:dyDescent="0.25">
      <c r="A36" s="17">
        <v>35</v>
      </c>
      <c r="B36" s="48" t="s">
        <v>4987</v>
      </c>
      <c r="C36" s="48" t="s">
        <v>4988</v>
      </c>
      <c r="D36" s="48" t="s">
        <v>4989</v>
      </c>
      <c r="E36" s="48" t="s">
        <v>4990</v>
      </c>
      <c r="H36" s="17" t="s">
        <v>4967</v>
      </c>
      <c r="I36" s="17">
        <v>29</v>
      </c>
      <c r="J36" s="17">
        <v>8</v>
      </c>
      <c r="K36" s="17" t="s">
        <v>29</v>
      </c>
      <c r="L36" s="17" t="s">
        <v>32</v>
      </c>
    </row>
    <row r="37" spans="1:12" x14ac:dyDescent="0.25">
      <c r="A37" s="17">
        <v>36</v>
      </c>
      <c r="B37" s="48" t="s">
        <v>4987</v>
      </c>
      <c r="C37" s="48" t="s">
        <v>4988</v>
      </c>
      <c r="D37" s="48" t="s">
        <v>4989</v>
      </c>
      <c r="E37" s="48" t="s">
        <v>4990</v>
      </c>
      <c r="H37" s="17" t="s">
        <v>4967</v>
      </c>
      <c r="I37" s="17">
        <v>32</v>
      </c>
      <c r="J37" s="17">
        <v>8</v>
      </c>
      <c r="K37" s="17" t="s">
        <v>29</v>
      </c>
      <c r="L37" s="17" t="s">
        <v>32</v>
      </c>
    </row>
    <row r="38" spans="1:12" x14ac:dyDescent="0.25">
      <c r="A38" s="17">
        <v>37</v>
      </c>
      <c r="B38" s="48" t="s">
        <v>4987</v>
      </c>
      <c r="C38" s="48" t="s">
        <v>4988</v>
      </c>
      <c r="D38" s="48" t="s">
        <v>4989</v>
      </c>
      <c r="E38" s="48" t="s">
        <v>4990</v>
      </c>
      <c r="H38" s="17" t="s">
        <v>4967</v>
      </c>
      <c r="I38" s="17">
        <v>29</v>
      </c>
      <c r="J38" s="17">
        <v>8</v>
      </c>
      <c r="K38" s="17" t="s">
        <v>29</v>
      </c>
      <c r="L38" s="17" t="s">
        <v>32</v>
      </c>
    </row>
    <row r="39" spans="1:12" x14ac:dyDescent="0.25">
      <c r="A39" s="17">
        <v>38</v>
      </c>
      <c r="B39" s="48" t="s">
        <v>4987</v>
      </c>
      <c r="C39" s="48" t="s">
        <v>4988</v>
      </c>
      <c r="D39" s="48" t="s">
        <v>4989</v>
      </c>
      <c r="E39" s="48" t="s">
        <v>4990</v>
      </c>
      <c r="H39" s="17" t="s">
        <v>4967</v>
      </c>
      <c r="I39" s="17">
        <v>28</v>
      </c>
      <c r="J39" s="17">
        <v>8</v>
      </c>
      <c r="K39" s="17" t="s">
        <v>29</v>
      </c>
      <c r="L39" s="17" t="s">
        <v>32</v>
      </c>
    </row>
    <row r="40" spans="1:12" x14ac:dyDescent="0.25">
      <c r="A40" s="17">
        <v>39</v>
      </c>
      <c r="B40" s="48" t="s">
        <v>4987</v>
      </c>
      <c r="C40" s="48" t="s">
        <v>4988</v>
      </c>
      <c r="D40" s="48" t="s">
        <v>4989</v>
      </c>
      <c r="E40" s="48" t="s">
        <v>4990</v>
      </c>
      <c r="H40" s="17" t="s">
        <v>4967</v>
      </c>
      <c r="I40" s="17">
        <v>34</v>
      </c>
      <c r="J40" s="17">
        <v>8</v>
      </c>
      <c r="K40" s="17" t="s">
        <v>29</v>
      </c>
      <c r="L40" s="17" t="s">
        <v>32</v>
      </c>
    </row>
    <row r="41" spans="1:12" x14ac:dyDescent="0.25">
      <c r="A41" s="17">
        <v>40</v>
      </c>
      <c r="B41" s="48" t="s">
        <v>4987</v>
      </c>
      <c r="C41" s="48" t="s">
        <v>4988</v>
      </c>
      <c r="D41" s="48" t="s">
        <v>4989</v>
      </c>
      <c r="E41" s="48" t="s">
        <v>4990</v>
      </c>
      <c r="H41" s="17" t="s">
        <v>4967</v>
      </c>
      <c r="I41" s="17">
        <v>31</v>
      </c>
      <c r="J41" s="17">
        <v>8</v>
      </c>
      <c r="K41" s="17" t="s">
        <v>29</v>
      </c>
      <c r="L41" s="17" t="s">
        <v>32</v>
      </c>
    </row>
    <row r="42" spans="1:12" x14ac:dyDescent="0.25">
      <c r="A42" s="17">
        <v>41</v>
      </c>
      <c r="B42" s="48" t="s">
        <v>4987</v>
      </c>
      <c r="C42" s="48" t="s">
        <v>4988</v>
      </c>
      <c r="D42" s="48" t="s">
        <v>4989</v>
      </c>
      <c r="E42" s="48" t="s">
        <v>4990</v>
      </c>
      <c r="H42" s="17" t="s">
        <v>4967</v>
      </c>
      <c r="I42" s="17">
        <v>35</v>
      </c>
      <c r="J42" s="17">
        <v>8</v>
      </c>
      <c r="K42" s="17" t="s">
        <v>29</v>
      </c>
      <c r="L42" s="17" t="s">
        <v>32</v>
      </c>
    </row>
    <row r="43" spans="1:12" x14ac:dyDescent="0.25">
      <c r="A43" s="17">
        <v>42</v>
      </c>
      <c r="B43" s="48" t="s">
        <v>4987</v>
      </c>
      <c r="C43" s="48" t="s">
        <v>4988</v>
      </c>
      <c r="D43" s="48" t="s">
        <v>4989</v>
      </c>
      <c r="E43" s="48" t="s">
        <v>4990</v>
      </c>
      <c r="H43" s="17" t="s">
        <v>4968</v>
      </c>
      <c r="I43" s="17">
        <v>31</v>
      </c>
      <c r="J43" s="17">
        <v>12</v>
      </c>
      <c r="K43" s="17" t="s">
        <v>29</v>
      </c>
      <c r="L43" s="17" t="s">
        <v>32</v>
      </c>
    </row>
    <row r="44" spans="1:12" x14ac:dyDescent="0.25">
      <c r="A44" s="17">
        <v>43</v>
      </c>
      <c r="B44" s="48" t="s">
        <v>4987</v>
      </c>
      <c r="C44" s="48" t="s">
        <v>4988</v>
      </c>
      <c r="D44" s="48" t="s">
        <v>4989</v>
      </c>
      <c r="E44" s="48" t="s">
        <v>4990</v>
      </c>
      <c r="H44" s="17" t="s">
        <v>4967</v>
      </c>
      <c r="I44" s="17">
        <v>32</v>
      </c>
      <c r="J44" s="17">
        <v>8</v>
      </c>
      <c r="K44" s="17" t="s">
        <v>29</v>
      </c>
      <c r="L44" s="17" t="s">
        <v>32</v>
      </c>
    </row>
    <row r="45" spans="1:12" x14ac:dyDescent="0.25">
      <c r="A45" s="17">
        <v>44</v>
      </c>
      <c r="B45" s="48" t="s">
        <v>4987</v>
      </c>
      <c r="C45" s="48" t="s">
        <v>4988</v>
      </c>
      <c r="D45" s="48" t="s">
        <v>4989</v>
      </c>
      <c r="E45" s="48" t="s">
        <v>4990</v>
      </c>
      <c r="H45" s="17" t="s">
        <v>4967</v>
      </c>
      <c r="I45" s="17">
        <v>34</v>
      </c>
      <c r="J45" s="17">
        <v>8</v>
      </c>
      <c r="K45" s="17" t="s">
        <v>29</v>
      </c>
      <c r="L45" s="17" t="s">
        <v>32</v>
      </c>
    </row>
    <row r="46" spans="1:12" x14ac:dyDescent="0.25">
      <c r="A46" s="17">
        <v>45</v>
      </c>
      <c r="B46" s="48" t="s">
        <v>4987</v>
      </c>
      <c r="C46" s="48" t="s">
        <v>4988</v>
      </c>
      <c r="D46" s="48" t="s">
        <v>4989</v>
      </c>
      <c r="E46" s="48" t="s">
        <v>4990</v>
      </c>
      <c r="H46" s="17" t="s">
        <v>4967</v>
      </c>
      <c r="I46" s="17">
        <v>39</v>
      </c>
      <c r="J46" s="17">
        <v>8</v>
      </c>
      <c r="K46" s="17" t="s">
        <v>29</v>
      </c>
      <c r="L46" s="17" t="s">
        <v>32</v>
      </c>
    </row>
    <row r="47" spans="1:12" x14ac:dyDescent="0.25">
      <c r="A47" s="17">
        <v>46</v>
      </c>
      <c r="B47" s="48" t="s">
        <v>4987</v>
      </c>
      <c r="C47" s="48" t="s">
        <v>4988</v>
      </c>
      <c r="D47" s="48" t="s">
        <v>4989</v>
      </c>
      <c r="E47" s="48" t="s">
        <v>4990</v>
      </c>
      <c r="H47" s="17" t="s">
        <v>4967</v>
      </c>
      <c r="I47" s="17">
        <v>26</v>
      </c>
      <c r="J47" s="17">
        <v>8</v>
      </c>
      <c r="K47" s="17" t="s">
        <v>29</v>
      </c>
      <c r="L47" s="17" t="s">
        <v>32</v>
      </c>
    </row>
    <row r="48" spans="1:12" x14ac:dyDescent="0.25">
      <c r="A48" s="17">
        <v>47</v>
      </c>
      <c r="B48" s="48" t="s">
        <v>4987</v>
      </c>
      <c r="C48" s="48" t="s">
        <v>4988</v>
      </c>
      <c r="D48" s="48" t="s">
        <v>4989</v>
      </c>
      <c r="E48" s="48" t="s">
        <v>4990</v>
      </c>
      <c r="H48" s="17" t="s">
        <v>4967</v>
      </c>
      <c r="I48" s="17">
        <v>28</v>
      </c>
      <c r="J48" s="17">
        <v>8</v>
      </c>
      <c r="K48" s="17" t="s">
        <v>29</v>
      </c>
      <c r="L48" s="17" t="s">
        <v>32</v>
      </c>
    </row>
    <row r="49" spans="1:12" x14ac:dyDescent="0.25">
      <c r="A49" s="17">
        <v>48</v>
      </c>
      <c r="B49" s="48" t="s">
        <v>4987</v>
      </c>
      <c r="C49" s="48" t="s">
        <v>4988</v>
      </c>
      <c r="D49" s="48" t="s">
        <v>4989</v>
      </c>
      <c r="E49" s="48" t="s">
        <v>4990</v>
      </c>
      <c r="H49" s="17" t="s">
        <v>4967</v>
      </c>
      <c r="I49" s="17">
        <v>24</v>
      </c>
      <c r="J49" s="17">
        <v>8</v>
      </c>
      <c r="K49" s="17" t="s">
        <v>29</v>
      </c>
      <c r="L49" s="17" t="s">
        <v>32</v>
      </c>
    </row>
    <row r="50" spans="1:12" x14ac:dyDescent="0.25">
      <c r="A50" s="17">
        <v>49</v>
      </c>
      <c r="B50" s="48" t="s">
        <v>4987</v>
      </c>
      <c r="C50" s="48" t="s">
        <v>4988</v>
      </c>
      <c r="D50" s="48" t="s">
        <v>4989</v>
      </c>
      <c r="E50" s="48" t="s">
        <v>4990</v>
      </c>
      <c r="H50" s="17" t="s">
        <v>4967</v>
      </c>
      <c r="I50" s="17">
        <v>22</v>
      </c>
      <c r="J50" s="17">
        <v>8</v>
      </c>
      <c r="K50" s="17" t="s">
        <v>29</v>
      </c>
      <c r="L50" s="17" t="s">
        <v>32</v>
      </c>
    </row>
    <row r="51" spans="1:12" x14ac:dyDescent="0.25">
      <c r="A51" s="17">
        <v>50</v>
      </c>
      <c r="B51" s="48" t="s">
        <v>4987</v>
      </c>
      <c r="C51" s="48" t="s">
        <v>4988</v>
      </c>
      <c r="D51" s="48" t="s">
        <v>4989</v>
      </c>
      <c r="E51" s="48" t="s">
        <v>4990</v>
      </c>
      <c r="H51" s="17" t="s">
        <v>4967</v>
      </c>
      <c r="I51" s="17">
        <v>20</v>
      </c>
      <c r="J51" s="17">
        <v>8</v>
      </c>
      <c r="K51" s="17" t="s">
        <v>29</v>
      </c>
      <c r="L51" s="17" t="s">
        <v>32</v>
      </c>
    </row>
    <row r="52" spans="1:12" x14ac:dyDescent="0.25">
      <c r="A52" s="17">
        <v>51</v>
      </c>
      <c r="B52" s="48" t="s">
        <v>4987</v>
      </c>
      <c r="C52" s="48" t="s">
        <v>4988</v>
      </c>
      <c r="D52" s="48" t="s">
        <v>4989</v>
      </c>
      <c r="E52" s="48" t="s">
        <v>4990</v>
      </c>
      <c r="H52" s="17" t="s">
        <v>4967</v>
      </c>
      <c r="I52" s="17">
        <v>34</v>
      </c>
      <c r="J52" s="17">
        <v>8</v>
      </c>
      <c r="K52" s="17" t="s">
        <v>29</v>
      </c>
      <c r="L52" s="17" t="s">
        <v>32</v>
      </c>
    </row>
    <row r="53" spans="1:12" x14ac:dyDescent="0.25">
      <c r="A53" s="17">
        <v>52</v>
      </c>
      <c r="B53" s="48" t="s">
        <v>4987</v>
      </c>
      <c r="C53" s="48" t="s">
        <v>4988</v>
      </c>
      <c r="D53" s="48" t="s">
        <v>4989</v>
      </c>
      <c r="E53" s="48" t="s">
        <v>4990</v>
      </c>
      <c r="H53" s="17" t="s">
        <v>4967</v>
      </c>
      <c r="I53" s="17">
        <v>21</v>
      </c>
      <c r="J53" s="17">
        <v>8</v>
      </c>
      <c r="K53" s="17" t="s">
        <v>29</v>
      </c>
      <c r="L53" s="17" t="s">
        <v>32</v>
      </c>
    </row>
    <row r="54" spans="1:12" x14ac:dyDescent="0.25">
      <c r="A54" s="17">
        <v>53</v>
      </c>
      <c r="B54" s="48" t="s">
        <v>4987</v>
      </c>
      <c r="C54" s="48" t="s">
        <v>4988</v>
      </c>
      <c r="D54" s="48" t="s">
        <v>4989</v>
      </c>
      <c r="E54" s="48" t="s">
        <v>4990</v>
      </c>
      <c r="H54" s="17" t="s">
        <v>4967</v>
      </c>
      <c r="I54" s="17">
        <v>25</v>
      </c>
      <c r="J54" s="17">
        <v>8</v>
      </c>
      <c r="K54" s="17" t="s">
        <v>29</v>
      </c>
      <c r="L54" s="17" t="s">
        <v>32</v>
      </c>
    </row>
    <row r="55" spans="1:12" x14ac:dyDescent="0.25">
      <c r="A55" s="17">
        <v>54</v>
      </c>
      <c r="B55" s="48" t="s">
        <v>4987</v>
      </c>
      <c r="C55" s="48" t="s">
        <v>4988</v>
      </c>
      <c r="D55" s="48" t="s">
        <v>4989</v>
      </c>
      <c r="E55" s="48" t="s">
        <v>4990</v>
      </c>
      <c r="H55" s="17" t="s">
        <v>4967</v>
      </c>
      <c r="I55" s="17">
        <v>31</v>
      </c>
      <c r="J55" s="17">
        <v>8</v>
      </c>
      <c r="K55" s="17" t="s">
        <v>29</v>
      </c>
      <c r="L55" s="17" t="s">
        <v>32</v>
      </c>
    </row>
    <row r="56" spans="1:12" x14ac:dyDescent="0.25">
      <c r="A56" s="17">
        <v>55</v>
      </c>
      <c r="B56" s="48" t="s">
        <v>4987</v>
      </c>
      <c r="C56" s="48" t="s">
        <v>4988</v>
      </c>
      <c r="D56" s="48" t="s">
        <v>4989</v>
      </c>
      <c r="E56" s="48" t="s">
        <v>4990</v>
      </c>
      <c r="H56" s="17" t="s">
        <v>4967</v>
      </c>
      <c r="I56" s="17">
        <v>35</v>
      </c>
      <c r="J56" s="17">
        <v>8</v>
      </c>
      <c r="K56" s="17" t="s">
        <v>29</v>
      </c>
      <c r="L56" s="17" t="s">
        <v>32</v>
      </c>
    </row>
    <row r="57" spans="1:12" x14ac:dyDescent="0.25">
      <c r="A57" s="17">
        <v>56</v>
      </c>
      <c r="B57" s="48" t="s">
        <v>4987</v>
      </c>
      <c r="C57" s="48" t="s">
        <v>4988</v>
      </c>
      <c r="D57" s="48" t="s">
        <v>4989</v>
      </c>
      <c r="E57" s="48" t="s">
        <v>4990</v>
      </c>
      <c r="H57" s="17" t="s">
        <v>4967</v>
      </c>
      <c r="I57" s="17">
        <v>28</v>
      </c>
      <c r="J57" s="17">
        <v>8</v>
      </c>
      <c r="K57" s="17" t="s">
        <v>29</v>
      </c>
      <c r="L57" s="17" t="s">
        <v>32</v>
      </c>
    </row>
    <row r="58" spans="1:12" x14ac:dyDescent="0.25">
      <c r="A58" s="17">
        <v>57</v>
      </c>
      <c r="B58" s="48" t="s">
        <v>4987</v>
      </c>
      <c r="C58" s="48" t="s">
        <v>4988</v>
      </c>
      <c r="D58" s="48" t="s">
        <v>4989</v>
      </c>
      <c r="E58" s="48" t="s">
        <v>4990</v>
      </c>
      <c r="H58" s="17" t="s">
        <v>4967</v>
      </c>
      <c r="I58" s="17">
        <v>25</v>
      </c>
      <c r="J58" s="17">
        <v>8</v>
      </c>
      <c r="K58" s="17" t="s">
        <v>29</v>
      </c>
      <c r="L58" s="17" t="s">
        <v>32</v>
      </c>
    </row>
    <row r="59" spans="1:12" x14ac:dyDescent="0.25">
      <c r="A59" s="17">
        <v>58</v>
      </c>
      <c r="B59" s="48" t="s">
        <v>4987</v>
      </c>
      <c r="C59" s="48" t="s">
        <v>4988</v>
      </c>
      <c r="D59" s="48" t="s">
        <v>4989</v>
      </c>
      <c r="E59" s="48" t="s">
        <v>4990</v>
      </c>
      <c r="H59" s="17" t="s">
        <v>4967</v>
      </c>
      <c r="I59" s="17">
        <v>30</v>
      </c>
      <c r="J59" s="17">
        <v>8</v>
      </c>
      <c r="K59" s="17" t="s">
        <v>29</v>
      </c>
      <c r="L59" s="17" t="s">
        <v>32</v>
      </c>
    </row>
    <row r="60" spans="1:12" x14ac:dyDescent="0.25">
      <c r="A60" s="17">
        <v>59</v>
      </c>
      <c r="B60" s="48" t="s">
        <v>4987</v>
      </c>
      <c r="C60" s="48" t="s">
        <v>4988</v>
      </c>
      <c r="D60" s="48" t="s">
        <v>4989</v>
      </c>
      <c r="E60" s="48" t="s">
        <v>4990</v>
      </c>
      <c r="H60" s="17" t="s">
        <v>4967</v>
      </c>
      <c r="I60" s="17">
        <v>31</v>
      </c>
      <c r="J60" s="17">
        <v>8</v>
      </c>
      <c r="K60" s="17" t="s">
        <v>29</v>
      </c>
      <c r="L60" s="17" t="s">
        <v>32</v>
      </c>
    </row>
    <row r="61" spans="1:12" x14ac:dyDescent="0.25">
      <c r="A61" s="17">
        <v>60</v>
      </c>
      <c r="B61" s="48" t="s">
        <v>4987</v>
      </c>
      <c r="C61" s="48" t="s">
        <v>4988</v>
      </c>
      <c r="D61" s="48" t="s">
        <v>4989</v>
      </c>
      <c r="E61" s="48" t="s">
        <v>4990</v>
      </c>
      <c r="H61" s="17" t="s">
        <v>4967</v>
      </c>
      <c r="I61" s="17">
        <v>24</v>
      </c>
      <c r="J61" s="17">
        <v>8</v>
      </c>
      <c r="K61" s="17" t="s">
        <v>29</v>
      </c>
      <c r="L61" s="17" t="s">
        <v>32</v>
      </c>
    </row>
    <row r="62" spans="1:12" x14ac:dyDescent="0.25">
      <c r="A62" s="17">
        <v>61</v>
      </c>
      <c r="B62" s="48" t="s">
        <v>4987</v>
      </c>
      <c r="C62" s="48" t="s">
        <v>4988</v>
      </c>
      <c r="D62" s="48" t="s">
        <v>4989</v>
      </c>
      <c r="E62" s="48" t="s">
        <v>4990</v>
      </c>
      <c r="H62" s="17" t="s">
        <v>4967</v>
      </c>
      <c r="I62" s="17">
        <v>31</v>
      </c>
      <c r="J62" s="17">
        <v>8</v>
      </c>
      <c r="K62" s="17" t="s">
        <v>29</v>
      </c>
      <c r="L62" s="17" t="s">
        <v>32</v>
      </c>
    </row>
    <row r="63" spans="1:12" x14ac:dyDescent="0.25">
      <c r="A63" s="17">
        <v>62</v>
      </c>
      <c r="B63" s="48" t="s">
        <v>4987</v>
      </c>
      <c r="C63" s="48" t="s">
        <v>4988</v>
      </c>
      <c r="D63" s="48" t="s">
        <v>4989</v>
      </c>
      <c r="E63" s="48" t="s">
        <v>4990</v>
      </c>
      <c r="H63" s="17" t="s">
        <v>4967</v>
      </c>
      <c r="I63" s="17">
        <v>35</v>
      </c>
      <c r="J63" s="17">
        <v>8</v>
      </c>
      <c r="K63" s="17" t="s">
        <v>29</v>
      </c>
      <c r="L63" s="17" t="s">
        <v>32</v>
      </c>
    </row>
    <row r="64" spans="1:12" x14ac:dyDescent="0.25">
      <c r="A64" s="17">
        <v>63</v>
      </c>
      <c r="B64" s="48" t="s">
        <v>4987</v>
      </c>
      <c r="C64" s="48" t="s">
        <v>4988</v>
      </c>
      <c r="D64" s="48" t="s">
        <v>4989</v>
      </c>
      <c r="E64" s="48" t="s">
        <v>4990</v>
      </c>
      <c r="H64" s="17" t="s">
        <v>4967</v>
      </c>
      <c r="I64" s="17">
        <v>27</v>
      </c>
      <c r="J64" s="17">
        <v>8</v>
      </c>
      <c r="K64" s="17" t="s">
        <v>29</v>
      </c>
      <c r="L64" s="17" t="s">
        <v>32</v>
      </c>
    </row>
    <row r="65" spans="1:12" x14ac:dyDescent="0.25">
      <c r="A65" s="17">
        <v>64</v>
      </c>
      <c r="B65" s="48" t="s">
        <v>4987</v>
      </c>
      <c r="C65" s="48" t="s">
        <v>4988</v>
      </c>
      <c r="D65" s="48" t="s">
        <v>4989</v>
      </c>
      <c r="E65" s="48" t="s">
        <v>4990</v>
      </c>
      <c r="H65" s="17" t="s">
        <v>4967</v>
      </c>
      <c r="I65" s="17">
        <v>29</v>
      </c>
      <c r="J65" s="17">
        <v>8</v>
      </c>
      <c r="K65" s="17" t="s">
        <v>29</v>
      </c>
      <c r="L65" s="17" t="s">
        <v>32</v>
      </c>
    </row>
    <row r="66" spans="1:12" x14ac:dyDescent="0.25">
      <c r="A66" s="17">
        <v>65</v>
      </c>
      <c r="B66" s="48" t="s">
        <v>4987</v>
      </c>
      <c r="C66" s="48" t="s">
        <v>4988</v>
      </c>
      <c r="D66" s="48" t="s">
        <v>4989</v>
      </c>
      <c r="E66" s="48" t="s">
        <v>4990</v>
      </c>
      <c r="H66" s="17" t="s">
        <v>4967</v>
      </c>
      <c r="I66" s="17">
        <v>36</v>
      </c>
      <c r="J66" s="17">
        <v>8</v>
      </c>
      <c r="K66" s="17" t="s">
        <v>29</v>
      </c>
      <c r="L66" s="17" t="s">
        <v>32</v>
      </c>
    </row>
    <row r="67" spans="1:12" x14ac:dyDescent="0.25">
      <c r="A67" s="17">
        <v>66</v>
      </c>
      <c r="B67" s="48" t="s">
        <v>4987</v>
      </c>
      <c r="C67" s="48" t="s">
        <v>4988</v>
      </c>
      <c r="D67" s="48" t="s">
        <v>4989</v>
      </c>
      <c r="E67" s="48" t="s">
        <v>4990</v>
      </c>
      <c r="H67" s="17" t="s">
        <v>4967</v>
      </c>
      <c r="I67" s="17">
        <v>39</v>
      </c>
      <c r="J67" s="17">
        <v>8</v>
      </c>
      <c r="K67" s="17" t="s">
        <v>29</v>
      </c>
      <c r="L67" s="17" t="s">
        <v>32</v>
      </c>
    </row>
    <row r="68" spans="1:12" x14ac:dyDescent="0.25">
      <c r="A68" s="17">
        <v>67</v>
      </c>
      <c r="B68" s="48" t="s">
        <v>4987</v>
      </c>
      <c r="C68" s="48" t="s">
        <v>4988</v>
      </c>
      <c r="D68" s="48" t="s">
        <v>4989</v>
      </c>
      <c r="E68" s="48" t="s">
        <v>4990</v>
      </c>
      <c r="H68" s="17" t="s">
        <v>4967</v>
      </c>
      <c r="I68" s="17">
        <v>31</v>
      </c>
      <c r="J68" s="17">
        <v>8</v>
      </c>
      <c r="K68" s="17" t="s">
        <v>29</v>
      </c>
      <c r="L68" s="17" t="s">
        <v>32</v>
      </c>
    </row>
    <row r="69" spans="1:12" x14ac:dyDescent="0.25">
      <c r="A69" s="17">
        <v>68</v>
      </c>
      <c r="B69" s="48" t="s">
        <v>4987</v>
      </c>
      <c r="C69" s="48" t="s">
        <v>4988</v>
      </c>
      <c r="D69" s="48" t="s">
        <v>4989</v>
      </c>
      <c r="E69" s="48" t="s">
        <v>4990</v>
      </c>
      <c r="H69" s="17" t="s">
        <v>4967</v>
      </c>
      <c r="I69" s="17">
        <v>29</v>
      </c>
      <c r="J69" s="17">
        <v>8</v>
      </c>
      <c r="K69" s="17" t="s">
        <v>29</v>
      </c>
      <c r="L69" s="17" t="s">
        <v>32</v>
      </c>
    </row>
    <row r="70" spans="1:12" x14ac:dyDescent="0.25">
      <c r="A70" s="17">
        <v>69</v>
      </c>
      <c r="B70" s="48" t="s">
        <v>4987</v>
      </c>
      <c r="C70" s="48" t="s">
        <v>4988</v>
      </c>
      <c r="D70" s="48" t="s">
        <v>4989</v>
      </c>
      <c r="E70" s="48" t="s">
        <v>4990</v>
      </c>
      <c r="H70" s="17" t="s">
        <v>4967</v>
      </c>
      <c r="I70" s="17">
        <v>28</v>
      </c>
      <c r="J70" s="17">
        <v>8</v>
      </c>
      <c r="K70" s="17" t="s">
        <v>29</v>
      </c>
      <c r="L70" s="17" t="s">
        <v>32</v>
      </c>
    </row>
    <row r="71" spans="1:12" x14ac:dyDescent="0.25">
      <c r="A71" s="17">
        <v>70</v>
      </c>
      <c r="B71" s="48" t="s">
        <v>4987</v>
      </c>
      <c r="C71" s="48" t="s">
        <v>4988</v>
      </c>
      <c r="D71" s="48" t="s">
        <v>4989</v>
      </c>
      <c r="E71" s="48" t="s">
        <v>4990</v>
      </c>
      <c r="H71" s="17" t="s">
        <v>4967</v>
      </c>
      <c r="I71" s="17">
        <v>27</v>
      </c>
      <c r="J71" s="17">
        <v>8</v>
      </c>
      <c r="K71" s="17" t="s">
        <v>29</v>
      </c>
      <c r="L71" s="17" t="s">
        <v>32</v>
      </c>
    </row>
    <row r="72" spans="1:12" x14ac:dyDescent="0.25">
      <c r="A72" s="17">
        <v>71</v>
      </c>
      <c r="B72" s="48" t="s">
        <v>4987</v>
      </c>
      <c r="C72" s="48" t="s">
        <v>4988</v>
      </c>
      <c r="D72" s="48" t="s">
        <v>4989</v>
      </c>
      <c r="E72" s="48" t="s">
        <v>4990</v>
      </c>
      <c r="H72" s="17" t="s">
        <v>4967</v>
      </c>
      <c r="I72" s="17">
        <v>31</v>
      </c>
      <c r="J72" s="17">
        <v>8</v>
      </c>
      <c r="K72" s="17" t="s">
        <v>29</v>
      </c>
      <c r="L72" s="17" t="s">
        <v>32</v>
      </c>
    </row>
    <row r="73" spans="1:12" x14ac:dyDescent="0.25">
      <c r="A73" s="17">
        <v>72</v>
      </c>
      <c r="B73" s="48" t="s">
        <v>4987</v>
      </c>
      <c r="C73" s="48" t="s">
        <v>4988</v>
      </c>
      <c r="D73" s="48" t="s">
        <v>4989</v>
      </c>
      <c r="E73" s="48" t="s">
        <v>4990</v>
      </c>
      <c r="H73" s="17" t="s">
        <v>4967</v>
      </c>
      <c r="I73" s="17">
        <v>35</v>
      </c>
      <c r="J73" s="17">
        <v>8</v>
      </c>
      <c r="K73" s="17" t="s">
        <v>29</v>
      </c>
      <c r="L73" s="17" t="s">
        <v>32</v>
      </c>
    </row>
    <row r="74" spans="1:12" x14ac:dyDescent="0.25">
      <c r="A74" s="17">
        <v>73</v>
      </c>
      <c r="B74" s="48" t="s">
        <v>4987</v>
      </c>
      <c r="C74" s="48" t="s">
        <v>4988</v>
      </c>
      <c r="D74" s="48" t="s">
        <v>4989</v>
      </c>
      <c r="E74" s="48" t="s">
        <v>4990</v>
      </c>
      <c r="H74" s="17" t="s">
        <v>4967</v>
      </c>
      <c r="I74" s="17">
        <v>32</v>
      </c>
      <c r="J74" s="17">
        <v>8</v>
      </c>
      <c r="K74" s="17" t="s">
        <v>29</v>
      </c>
      <c r="L74" s="17" t="s">
        <v>32</v>
      </c>
    </row>
    <row r="75" spans="1:12" x14ac:dyDescent="0.25">
      <c r="A75" s="17">
        <v>74</v>
      </c>
      <c r="B75" s="48" t="s">
        <v>4987</v>
      </c>
      <c r="C75" s="48" t="s">
        <v>4988</v>
      </c>
      <c r="D75" s="48" t="s">
        <v>4989</v>
      </c>
      <c r="E75" s="48" t="s">
        <v>4990</v>
      </c>
      <c r="H75" s="17" t="s">
        <v>4967</v>
      </c>
      <c r="I75" s="17">
        <v>29</v>
      </c>
      <c r="J75" s="17">
        <v>8</v>
      </c>
      <c r="K75" s="17" t="s">
        <v>29</v>
      </c>
      <c r="L75" s="17" t="s">
        <v>32</v>
      </c>
    </row>
    <row r="76" spans="1:12" x14ac:dyDescent="0.25">
      <c r="A76" s="17">
        <v>75</v>
      </c>
      <c r="B76" s="48" t="s">
        <v>4987</v>
      </c>
      <c r="C76" s="48" t="s">
        <v>4988</v>
      </c>
      <c r="D76" s="48" t="s">
        <v>4989</v>
      </c>
      <c r="E76" s="48" t="s">
        <v>4990</v>
      </c>
      <c r="H76" s="17" t="s">
        <v>4967</v>
      </c>
      <c r="I76" s="17">
        <v>32</v>
      </c>
      <c r="J76" s="17">
        <v>8</v>
      </c>
      <c r="K76" s="17" t="s">
        <v>29</v>
      </c>
      <c r="L76" s="17" t="s">
        <v>32</v>
      </c>
    </row>
    <row r="77" spans="1:12" x14ac:dyDescent="0.25">
      <c r="A77" s="17">
        <v>76</v>
      </c>
      <c r="B77" s="48" t="s">
        <v>4987</v>
      </c>
      <c r="C77" s="48" t="s">
        <v>4988</v>
      </c>
      <c r="D77" s="48" t="s">
        <v>4989</v>
      </c>
      <c r="E77" s="48" t="s">
        <v>4990</v>
      </c>
      <c r="H77" s="17" t="s">
        <v>4967</v>
      </c>
      <c r="I77" s="17">
        <v>29</v>
      </c>
      <c r="J77" s="17">
        <v>8</v>
      </c>
      <c r="K77" s="17" t="s">
        <v>29</v>
      </c>
      <c r="L77" s="17" t="s">
        <v>32</v>
      </c>
    </row>
    <row r="78" spans="1:12" x14ac:dyDescent="0.25">
      <c r="A78" s="17">
        <v>77</v>
      </c>
      <c r="B78" s="48" t="s">
        <v>4987</v>
      </c>
      <c r="C78" s="48" t="s">
        <v>4988</v>
      </c>
      <c r="D78" s="48" t="s">
        <v>4989</v>
      </c>
      <c r="E78" s="48" t="s">
        <v>4990</v>
      </c>
      <c r="H78" s="17" t="s">
        <v>4967</v>
      </c>
      <c r="I78" s="17">
        <v>28</v>
      </c>
      <c r="J78" s="17">
        <v>8</v>
      </c>
      <c r="K78" s="17" t="s">
        <v>29</v>
      </c>
      <c r="L78" s="17" t="s">
        <v>32</v>
      </c>
    </row>
    <row r="79" spans="1:12" x14ac:dyDescent="0.25">
      <c r="A79" s="17">
        <v>78</v>
      </c>
      <c r="B79" s="48" t="s">
        <v>4987</v>
      </c>
      <c r="C79" s="48" t="s">
        <v>4988</v>
      </c>
      <c r="D79" s="48" t="s">
        <v>4989</v>
      </c>
      <c r="E79" s="48" t="s">
        <v>4990</v>
      </c>
      <c r="H79" s="17" t="s">
        <v>4967</v>
      </c>
      <c r="I79" s="17">
        <v>35</v>
      </c>
      <c r="J79" s="17">
        <v>8</v>
      </c>
      <c r="K79" s="17" t="s">
        <v>29</v>
      </c>
      <c r="L79" s="17" t="s">
        <v>32</v>
      </c>
    </row>
    <row r="80" spans="1:12" x14ac:dyDescent="0.25">
      <c r="A80" s="17">
        <v>79</v>
      </c>
      <c r="B80" s="48" t="s">
        <v>4987</v>
      </c>
      <c r="C80" s="48" t="s">
        <v>4988</v>
      </c>
      <c r="D80" s="48" t="s">
        <v>4989</v>
      </c>
      <c r="E80" s="48" t="s">
        <v>4990</v>
      </c>
      <c r="H80" s="17" t="s">
        <v>4967</v>
      </c>
      <c r="I80" s="17">
        <v>32</v>
      </c>
      <c r="J80" s="17">
        <v>8</v>
      </c>
      <c r="K80" s="17" t="s">
        <v>29</v>
      </c>
      <c r="L80" s="17" t="s">
        <v>32</v>
      </c>
    </row>
    <row r="81" spans="1:12" x14ac:dyDescent="0.25">
      <c r="A81" s="17">
        <v>80</v>
      </c>
      <c r="B81" s="48" t="s">
        <v>4987</v>
      </c>
      <c r="C81" s="48" t="s">
        <v>4988</v>
      </c>
      <c r="D81" s="48" t="s">
        <v>4989</v>
      </c>
      <c r="E81" s="48" t="s">
        <v>4990</v>
      </c>
      <c r="H81" s="17" t="s">
        <v>4967</v>
      </c>
      <c r="I81" s="17">
        <v>34</v>
      </c>
      <c r="J81" s="17">
        <v>8</v>
      </c>
      <c r="K81" s="17" t="s">
        <v>29</v>
      </c>
      <c r="L81" s="17" t="s">
        <v>32</v>
      </c>
    </row>
    <row r="82" spans="1:12" x14ac:dyDescent="0.25">
      <c r="A82" s="17">
        <v>81</v>
      </c>
      <c r="B82" s="48" t="s">
        <v>4987</v>
      </c>
      <c r="C82" s="48" t="s">
        <v>4988</v>
      </c>
      <c r="D82" s="48" t="s">
        <v>4989</v>
      </c>
      <c r="E82" s="48" t="s">
        <v>4990</v>
      </c>
      <c r="H82" s="17" t="s">
        <v>4967</v>
      </c>
      <c r="I82" s="17">
        <v>38</v>
      </c>
      <c r="J82" s="17">
        <v>8</v>
      </c>
      <c r="K82" s="17" t="s">
        <v>29</v>
      </c>
      <c r="L82" s="17" t="s">
        <v>32</v>
      </c>
    </row>
    <row r="83" spans="1:12" x14ac:dyDescent="0.25">
      <c r="A83" s="17">
        <v>82</v>
      </c>
      <c r="B83" s="48" t="s">
        <v>4987</v>
      </c>
      <c r="C83" s="48" t="s">
        <v>4988</v>
      </c>
      <c r="D83" s="48" t="s">
        <v>4989</v>
      </c>
      <c r="E83" s="48" t="s">
        <v>4990</v>
      </c>
      <c r="H83" s="17" t="s">
        <v>4967</v>
      </c>
      <c r="I83" s="17">
        <v>32</v>
      </c>
      <c r="J83" s="17">
        <v>8</v>
      </c>
      <c r="K83" s="17" t="s">
        <v>29</v>
      </c>
      <c r="L83" s="17" t="s">
        <v>32</v>
      </c>
    </row>
    <row r="84" spans="1:12" x14ac:dyDescent="0.25">
      <c r="A84" s="17">
        <v>83</v>
      </c>
      <c r="B84" s="48" t="s">
        <v>4987</v>
      </c>
      <c r="C84" s="48" t="s">
        <v>4988</v>
      </c>
      <c r="D84" s="48" t="s">
        <v>4989</v>
      </c>
      <c r="E84" s="48" t="s">
        <v>4990</v>
      </c>
      <c r="H84" s="17" t="s">
        <v>4967</v>
      </c>
      <c r="I84" s="17">
        <v>34</v>
      </c>
      <c r="J84" s="17">
        <v>8</v>
      </c>
      <c r="K84" s="17" t="s">
        <v>29</v>
      </c>
      <c r="L84" s="17" t="s">
        <v>32</v>
      </c>
    </row>
    <row r="85" spans="1:12" x14ac:dyDescent="0.25">
      <c r="A85" s="17">
        <v>84</v>
      </c>
      <c r="B85" s="48" t="s">
        <v>4987</v>
      </c>
      <c r="C85" s="48" t="s">
        <v>4988</v>
      </c>
      <c r="D85" s="48" t="s">
        <v>4989</v>
      </c>
      <c r="E85" s="48" t="s">
        <v>4990</v>
      </c>
      <c r="H85" s="17" t="s">
        <v>4967</v>
      </c>
      <c r="I85" s="17">
        <v>35</v>
      </c>
      <c r="J85" s="17">
        <v>8</v>
      </c>
      <c r="K85" s="17" t="s">
        <v>29</v>
      </c>
      <c r="L85" s="17" t="s">
        <v>32</v>
      </c>
    </row>
    <row r="86" spans="1:12" x14ac:dyDescent="0.25">
      <c r="A86" s="17">
        <v>85</v>
      </c>
      <c r="B86" s="48" t="s">
        <v>4987</v>
      </c>
      <c r="C86" s="48" t="s">
        <v>4988</v>
      </c>
      <c r="D86" s="48" t="s">
        <v>4989</v>
      </c>
      <c r="E86" s="48" t="s">
        <v>4990</v>
      </c>
      <c r="H86" s="17" t="s">
        <v>4967</v>
      </c>
      <c r="I86" s="17">
        <v>32</v>
      </c>
      <c r="J86" s="17">
        <v>8</v>
      </c>
      <c r="K86" s="17" t="s">
        <v>29</v>
      </c>
      <c r="L86" s="17" t="s">
        <v>32</v>
      </c>
    </row>
    <row r="87" spans="1:12" x14ac:dyDescent="0.25">
      <c r="A87" s="17">
        <v>86</v>
      </c>
      <c r="B87" s="48" t="s">
        <v>4987</v>
      </c>
      <c r="C87" s="48" t="s">
        <v>4988</v>
      </c>
      <c r="D87" s="48" t="s">
        <v>4989</v>
      </c>
      <c r="E87" s="48" t="s">
        <v>4990</v>
      </c>
      <c r="H87" s="17" t="s">
        <v>4967</v>
      </c>
      <c r="I87" s="17">
        <v>38</v>
      </c>
      <c r="J87" s="17">
        <v>8</v>
      </c>
      <c r="K87" s="17" t="s">
        <v>29</v>
      </c>
      <c r="L87" s="17" t="s">
        <v>32</v>
      </c>
    </row>
    <row r="88" spans="1:12" x14ac:dyDescent="0.25">
      <c r="A88" s="17">
        <v>87</v>
      </c>
      <c r="B88" s="48" t="s">
        <v>4987</v>
      </c>
      <c r="C88" s="48" t="s">
        <v>4988</v>
      </c>
      <c r="D88" s="48" t="s">
        <v>4989</v>
      </c>
      <c r="E88" s="48" t="s">
        <v>4990</v>
      </c>
      <c r="H88" s="17" t="s">
        <v>4967</v>
      </c>
      <c r="I88" s="17">
        <v>37</v>
      </c>
      <c r="J88" s="17">
        <v>8</v>
      </c>
      <c r="K88" s="17" t="s">
        <v>29</v>
      </c>
      <c r="L88" s="17" t="s">
        <v>32</v>
      </c>
    </row>
    <row r="89" spans="1:12" x14ac:dyDescent="0.25">
      <c r="A89" s="17">
        <v>88</v>
      </c>
      <c r="B89" s="48" t="s">
        <v>4987</v>
      </c>
      <c r="C89" s="48" t="s">
        <v>4988</v>
      </c>
      <c r="D89" s="48" t="s">
        <v>4989</v>
      </c>
      <c r="E89" s="48" t="s">
        <v>4990</v>
      </c>
      <c r="H89" s="17" t="s">
        <v>4967</v>
      </c>
      <c r="I89" s="17">
        <v>39</v>
      </c>
      <c r="J89" s="17">
        <v>8</v>
      </c>
      <c r="K89" s="17" t="s">
        <v>29</v>
      </c>
      <c r="L89" s="17" t="s">
        <v>32</v>
      </c>
    </row>
    <row r="90" spans="1:12" x14ac:dyDescent="0.25">
      <c r="A90" s="17">
        <v>89</v>
      </c>
      <c r="B90" s="48" t="s">
        <v>4987</v>
      </c>
      <c r="C90" s="48" t="s">
        <v>4988</v>
      </c>
      <c r="D90" s="48" t="s">
        <v>4989</v>
      </c>
      <c r="E90" s="48" t="s">
        <v>4990</v>
      </c>
      <c r="H90" s="17" t="s">
        <v>4967</v>
      </c>
      <c r="I90" s="17">
        <v>25</v>
      </c>
      <c r="J90" s="17">
        <v>8</v>
      </c>
      <c r="K90" s="17" t="s">
        <v>29</v>
      </c>
      <c r="L90" s="17" t="s">
        <v>32</v>
      </c>
    </row>
    <row r="91" spans="1:12" x14ac:dyDescent="0.25">
      <c r="A91" s="17">
        <v>90</v>
      </c>
      <c r="B91" s="48" t="s">
        <v>4987</v>
      </c>
      <c r="C91" s="48" t="s">
        <v>4988</v>
      </c>
      <c r="D91" s="48" t="s">
        <v>4989</v>
      </c>
      <c r="E91" s="48" t="s">
        <v>4990</v>
      </c>
      <c r="H91" s="17" t="s">
        <v>4967</v>
      </c>
      <c r="I91" s="17">
        <v>31</v>
      </c>
      <c r="J91" s="17">
        <v>8</v>
      </c>
      <c r="K91" s="17" t="s">
        <v>29</v>
      </c>
      <c r="L91" s="17" t="s">
        <v>32</v>
      </c>
    </row>
    <row r="92" spans="1:12" x14ac:dyDescent="0.25">
      <c r="A92" s="17">
        <v>91</v>
      </c>
      <c r="B92" s="48" t="s">
        <v>4987</v>
      </c>
      <c r="C92" s="48" t="s">
        <v>4988</v>
      </c>
      <c r="D92" s="48" t="s">
        <v>4989</v>
      </c>
      <c r="E92" s="48" t="s">
        <v>4990</v>
      </c>
      <c r="H92" s="17" t="s">
        <v>4967</v>
      </c>
      <c r="I92" s="17">
        <v>26</v>
      </c>
      <c r="J92" s="17">
        <v>8</v>
      </c>
      <c r="K92" s="17" t="s">
        <v>29</v>
      </c>
      <c r="L92" s="17" t="s">
        <v>32</v>
      </c>
    </row>
    <row r="93" spans="1:12" x14ac:dyDescent="0.25">
      <c r="A93" s="17">
        <v>92</v>
      </c>
      <c r="B93" s="48" t="s">
        <v>4987</v>
      </c>
      <c r="C93" s="48" t="s">
        <v>4988</v>
      </c>
      <c r="D93" s="48" t="s">
        <v>4989</v>
      </c>
      <c r="E93" s="48" t="s">
        <v>4990</v>
      </c>
      <c r="H93" s="17" t="s">
        <v>4967</v>
      </c>
      <c r="I93" s="17">
        <v>38</v>
      </c>
      <c r="J93" s="17">
        <v>8</v>
      </c>
      <c r="K93" s="17" t="s">
        <v>29</v>
      </c>
      <c r="L93" s="17" t="s">
        <v>32</v>
      </c>
    </row>
    <row r="94" spans="1:12" x14ac:dyDescent="0.25">
      <c r="A94" s="17">
        <v>93</v>
      </c>
      <c r="B94" s="48" t="s">
        <v>4987</v>
      </c>
      <c r="C94" s="48" t="s">
        <v>4988</v>
      </c>
      <c r="D94" s="48" t="s">
        <v>4989</v>
      </c>
      <c r="E94" s="48" t="s">
        <v>4990</v>
      </c>
      <c r="H94" s="17" t="s">
        <v>4967</v>
      </c>
      <c r="I94" s="17">
        <v>34</v>
      </c>
      <c r="J94" s="17">
        <v>8</v>
      </c>
      <c r="K94" s="17" t="s">
        <v>29</v>
      </c>
      <c r="L94" s="17" t="s">
        <v>32</v>
      </c>
    </row>
    <row r="95" spans="1:12" x14ac:dyDescent="0.25">
      <c r="A95" s="17">
        <v>94</v>
      </c>
      <c r="B95" s="48" t="s">
        <v>4987</v>
      </c>
      <c r="C95" s="48" t="s">
        <v>4988</v>
      </c>
      <c r="D95" s="48" t="s">
        <v>4989</v>
      </c>
      <c r="E95" s="48" t="s">
        <v>4990</v>
      </c>
      <c r="H95" s="17" t="s">
        <v>4967</v>
      </c>
      <c r="I95" s="17">
        <v>32</v>
      </c>
      <c r="J95" s="17">
        <v>8</v>
      </c>
      <c r="K95" s="17" t="s">
        <v>29</v>
      </c>
      <c r="L95" s="17" t="s">
        <v>32</v>
      </c>
    </row>
    <row r="96" spans="1:12" x14ac:dyDescent="0.25">
      <c r="A96" s="17">
        <v>95</v>
      </c>
      <c r="B96" s="48" t="s">
        <v>4987</v>
      </c>
      <c r="C96" s="48" t="s">
        <v>4988</v>
      </c>
      <c r="D96" s="48" t="s">
        <v>4989</v>
      </c>
      <c r="E96" s="48" t="s">
        <v>4990</v>
      </c>
      <c r="H96" s="17" t="s">
        <v>4967</v>
      </c>
      <c r="I96" s="17">
        <v>35</v>
      </c>
      <c r="J96" s="17">
        <v>8</v>
      </c>
      <c r="K96" s="17" t="s">
        <v>29</v>
      </c>
      <c r="L96" s="17" t="s">
        <v>32</v>
      </c>
    </row>
    <row r="97" spans="1:12" x14ac:dyDescent="0.25">
      <c r="A97" s="17">
        <v>96</v>
      </c>
      <c r="B97" s="48" t="s">
        <v>4987</v>
      </c>
      <c r="C97" s="48" t="s">
        <v>4988</v>
      </c>
      <c r="D97" s="48" t="s">
        <v>4989</v>
      </c>
      <c r="E97" s="48" t="s">
        <v>4990</v>
      </c>
      <c r="H97" s="17" t="s">
        <v>4967</v>
      </c>
      <c r="I97" s="17">
        <v>34</v>
      </c>
      <c r="J97" s="17">
        <v>8</v>
      </c>
      <c r="K97" s="17" t="s">
        <v>29</v>
      </c>
      <c r="L97" s="17" t="s">
        <v>32</v>
      </c>
    </row>
    <row r="98" spans="1:12" x14ac:dyDescent="0.25">
      <c r="A98" s="17">
        <v>97</v>
      </c>
      <c r="B98" s="48" t="s">
        <v>4987</v>
      </c>
      <c r="C98" s="48" t="s">
        <v>4988</v>
      </c>
      <c r="D98" s="48" t="s">
        <v>4989</v>
      </c>
      <c r="E98" s="48" t="s">
        <v>4990</v>
      </c>
      <c r="H98" s="17" t="s">
        <v>4967</v>
      </c>
      <c r="I98" s="17">
        <v>21</v>
      </c>
      <c r="J98" s="17">
        <v>8</v>
      </c>
      <c r="K98" s="17" t="s">
        <v>29</v>
      </c>
      <c r="L98" s="17" t="s">
        <v>32</v>
      </c>
    </row>
    <row r="99" spans="1:12" x14ac:dyDescent="0.25">
      <c r="A99" s="17">
        <v>98</v>
      </c>
      <c r="B99" s="48" t="s">
        <v>4987</v>
      </c>
      <c r="C99" s="48" t="s">
        <v>4988</v>
      </c>
      <c r="D99" s="48" t="s">
        <v>4989</v>
      </c>
      <c r="E99" s="48" t="s">
        <v>4990</v>
      </c>
      <c r="H99" s="17" t="s">
        <v>4967</v>
      </c>
      <c r="I99" s="17">
        <v>28</v>
      </c>
      <c r="J99" s="17">
        <v>8</v>
      </c>
      <c r="K99" s="17" t="s">
        <v>29</v>
      </c>
      <c r="L99" s="17" t="s">
        <v>32</v>
      </c>
    </row>
    <row r="100" spans="1:12" x14ac:dyDescent="0.25">
      <c r="A100" s="17">
        <v>99</v>
      </c>
      <c r="B100" s="48" t="s">
        <v>4987</v>
      </c>
      <c r="C100" s="48" t="s">
        <v>4988</v>
      </c>
      <c r="D100" s="48" t="s">
        <v>4989</v>
      </c>
      <c r="E100" s="48" t="s">
        <v>4990</v>
      </c>
      <c r="H100" s="17" t="s">
        <v>4967</v>
      </c>
      <c r="I100" s="17">
        <v>24</v>
      </c>
      <c r="J100" s="17">
        <v>8</v>
      </c>
      <c r="K100" s="17" t="s">
        <v>29</v>
      </c>
      <c r="L100" s="17" t="s">
        <v>32</v>
      </c>
    </row>
    <row r="101" spans="1:12" x14ac:dyDescent="0.25">
      <c r="A101" s="17">
        <v>100</v>
      </c>
      <c r="B101" s="48" t="s">
        <v>4987</v>
      </c>
      <c r="C101" s="48" t="s">
        <v>4988</v>
      </c>
      <c r="D101" s="48" t="s">
        <v>4989</v>
      </c>
      <c r="E101" s="48" t="s">
        <v>4990</v>
      </c>
      <c r="H101" s="17" t="s">
        <v>4967</v>
      </c>
      <c r="I101" s="17">
        <v>25</v>
      </c>
      <c r="J101" s="17">
        <v>8</v>
      </c>
      <c r="K101" s="17" t="s">
        <v>29</v>
      </c>
      <c r="L101" s="17" t="s">
        <v>32</v>
      </c>
    </row>
    <row r="102" spans="1:12" x14ac:dyDescent="0.25">
      <c r="A102" s="17">
        <v>101</v>
      </c>
      <c r="B102" s="48" t="s">
        <v>4987</v>
      </c>
      <c r="C102" s="48" t="s">
        <v>4988</v>
      </c>
      <c r="D102" s="48" t="s">
        <v>4989</v>
      </c>
      <c r="E102" s="48" t="s">
        <v>4990</v>
      </c>
      <c r="H102" s="17" t="s">
        <v>4967</v>
      </c>
      <c r="I102" s="17">
        <v>24</v>
      </c>
      <c r="J102" s="17">
        <v>8</v>
      </c>
      <c r="K102" s="17" t="s">
        <v>29</v>
      </c>
      <c r="L102" s="17" t="s">
        <v>32</v>
      </c>
    </row>
    <row r="103" spans="1:12" x14ac:dyDescent="0.25">
      <c r="A103" s="17">
        <v>102</v>
      </c>
      <c r="B103" s="48" t="s">
        <v>4987</v>
      </c>
      <c r="C103" s="48" t="s">
        <v>4988</v>
      </c>
      <c r="D103" s="48" t="s">
        <v>4989</v>
      </c>
      <c r="E103" s="48" t="s">
        <v>4990</v>
      </c>
      <c r="H103" s="17" t="s">
        <v>4967</v>
      </c>
      <c r="I103" s="17">
        <v>25</v>
      </c>
      <c r="J103" s="17">
        <v>8</v>
      </c>
      <c r="K103" s="17" t="s">
        <v>29</v>
      </c>
      <c r="L103" s="17" t="s">
        <v>32</v>
      </c>
    </row>
    <row r="104" spans="1:12" x14ac:dyDescent="0.25">
      <c r="A104" s="17">
        <v>103</v>
      </c>
      <c r="B104" s="48" t="s">
        <v>4987</v>
      </c>
      <c r="C104" s="48" t="s">
        <v>4988</v>
      </c>
      <c r="D104" s="48" t="s">
        <v>4989</v>
      </c>
      <c r="E104" s="48" t="s">
        <v>4990</v>
      </c>
      <c r="H104" s="17" t="s">
        <v>4967</v>
      </c>
      <c r="I104" s="17">
        <v>32</v>
      </c>
      <c r="J104" s="17">
        <v>8</v>
      </c>
      <c r="K104" s="17" t="s">
        <v>29</v>
      </c>
      <c r="L104" s="17" t="s">
        <v>32</v>
      </c>
    </row>
    <row r="105" spans="1:12" x14ac:dyDescent="0.25">
      <c r="A105" s="17">
        <v>104</v>
      </c>
      <c r="B105" s="48" t="s">
        <v>4987</v>
      </c>
      <c r="C105" s="48" t="s">
        <v>4988</v>
      </c>
      <c r="D105" s="48" t="s">
        <v>4989</v>
      </c>
      <c r="E105" s="48" t="s">
        <v>4990</v>
      </c>
      <c r="H105" s="17" t="s">
        <v>4967</v>
      </c>
      <c r="I105" s="17">
        <v>33</v>
      </c>
      <c r="J105" s="17">
        <v>8</v>
      </c>
      <c r="K105" s="17" t="s">
        <v>29</v>
      </c>
      <c r="L105" s="17" t="s">
        <v>32</v>
      </c>
    </row>
    <row r="106" spans="1:12" x14ac:dyDescent="0.25">
      <c r="A106" s="17">
        <v>105</v>
      </c>
      <c r="B106" s="48" t="s">
        <v>4987</v>
      </c>
      <c r="C106" s="48" t="s">
        <v>4988</v>
      </c>
      <c r="D106" s="48" t="s">
        <v>4989</v>
      </c>
      <c r="E106" s="48" t="s">
        <v>4990</v>
      </c>
      <c r="H106" s="17" t="s">
        <v>4968</v>
      </c>
      <c r="I106" s="17">
        <v>37</v>
      </c>
      <c r="J106" s="17">
        <v>12</v>
      </c>
      <c r="K106" s="17" t="s">
        <v>29</v>
      </c>
      <c r="L106" s="17" t="s">
        <v>32</v>
      </c>
    </row>
    <row r="107" spans="1:12" x14ac:dyDescent="0.25">
      <c r="A107" s="17">
        <v>106</v>
      </c>
      <c r="B107" s="48" t="s">
        <v>4987</v>
      </c>
      <c r="C107" s="48" t="s">
        <v>4988</v>
      </c>
      <c r="D107" s="48" t="s">
        <v>4989</v>
      </c>
      <c r="E107" s="48" t="s">
        <v>4990</v>
      </c>
      <c r="H107" s="17" t="s">
        <v>4968</v>
      </c>
      <c r="I107" s="17">
        <v>36</v>
      </c>
      <c r="J107" s="17">
        <v>12</v>
      </c>
      <c r="K107" s="17" t="s">
        <v>29</v>
      </c>
      <c r="L107" s="17" t="s">
        <v>32</v>
      </c>
    </row>
    <row r="108" spans="1:12" x14ac:dyDescent="0.25">
      <c r="A108" s="17">
        <v>107</v>
      </c>
      <c r="B108" s="48" t="s">
        <v>4987</v>
      </c>
      <c r="C108" s="48" t="s">
        <v>4988</v>
      </c>
      <c r="D108" s="48" t="s">
        <v>4989</v>
      </c>
      <c r="E108" s="48" t="s">
        <v>4990</v>
      </c>
      <c r="H108" s="17" t="s">
        <v>4967</v>
      </c>
      <c r="I108" s="17">
        <v>25</v>
      </c>
      <c r="J108" s="17">
        <v>8</v>
      </c>
      <c r="K108" s="17" t="s">
        <v>29</v>
      </c>
      <c r="L108" s="17" t="s">
        <v>32</v>
      </c>
    </row>
    <row r="109" spans="1:12" x14ac:dyDescent="0.25">
      <c r="A109" s="17">
        <v>108</v>
      </c>
      <c r="B109" s="48" t="s">
        <v>4987</v>
      </c>
      <c r="C109" s="48" t="s">
        <v>4988</v>
      </c>
      <c r="D109" s="48" t="s">
        <v>4989</v>
      </c>
      <c r="E109" s="48" t="s">
        <v>4990</v>
      </c>
      <c r="H109" s="17" t="s">
        <v>4967</v>
      </c>
      <c r="I109" s="17">
        <v>35</v>
      </c>
      <c r="J109" s="17">
        <v>8</v>
      </c>
      <c r="K109" s="17" t="s">
        <v>29</v>
      </c>
      <c r="L109" s="17" t="s">
        <v>32</v>
      </c>
    </row>
    <row r="110" spans="1:12" x14ac:dyDescent="0.25">
      <c r="A110" s="17">
        <v>109</v>
      </c>
      <c r="B110" s="48" t="s">
        <v>4987</v>
      </c>
      <c r="C110" s="48" t="s">
        <v>4988</v>
      </c>
      <c r="D110" s="48" t="s">
        <v>4989</v>
      </c>
      <c r="E110" s="48" t="s">
        <v>4990</v>
      </c>
      <c r="H110" s="17" t="s">
        <v>4967</v>
      </c>
      <c r="I110" s="17">
        <v>26</v>
      </c>
      <c r="J110" s="17">
        <v>8</v>
      </c>
      <c r="K110" s="17" t="s">
        <v>29</v>
      </c>
      <c r="L110" s="17" t="s">
        <v>32</v>
      </c>
    </row>
    <row r="111" spans="1:12" x14ac:dyDescent="0.25">
      <c r="A111" s="17">
        <v>110</v>
      </c>
      <c r="B111" s="48" t="s">
        <v>4987</v>
      </c>
      <c r="C111" s="48" t="s">
        <v>4988</v>
      </c>
      <c r="D111" s="48" t="s">
        <v>4989</v>
      </c>
      <c r="E111" s="48" t="s">
        <v>4990</v>
      </c>
      <c r="H111" s="17" t="s">
        <v>4967</v>
      </c>
      <c r="I111" s="17">
        <v>38</v>
      </c>
      <c r="J111" s="17">
        <v>8</v>
      </c>
      <c r="K111" s="17" t="s">
        <v>29</v>
      </c>
      <c r="L111" s="17" t="s">
        <v>32</v>
      </c>
    </row>
    <row r="112" spans="1:12" x14ac:dyDescent="0.25">
      <c r="A112" s="17">
        <v>111</v>
      </c>
      <c r="B112" s="48" t="s">
        <v>4987</v>
      </c>
      <c r="C112" s="48" t="s">
        <v>4988</v>
      </c>
      <c r="D112" s="48" t="s">
        <v>4989</v>
      </c>
      <c r="E112" s="48" t="s">
        <v>4990</v>
      </c>
      <c r="H112" s="17" t="s">
        <v>4967</v>
      </c>
      <c r="I112" s="17">
        <v>28</v>
      </c>
      <c r="J112" s="17">
        <v>8</v>
      </c>
      <c r="K112" s="17" t="s">
        <v>29</v>
      </c>
      <c r="L112" s="17" t="s">
        <v>32</v>
      </c>
    </row>
    <row r="113" spans="1:12" x14ac:dyDescent="0.25">
      <c r="A113" s="17">
        <v>112</v>
      </c>
      <c r="B113" s="48" t="s">
        <v>4987</v>
      </c>
      <c r="C113" s="48" t="s">
        <v>4988</v>
      </c>
      <c r="D113" s="48" t="s">
        <v>4989</v>
      </c>
      <c r="E113" s="48" t="s">
        <v>4990</v>
      </c>
      <c r="H113" s="17" t="s">
        <v>4967</v>
      </c>
      <c r="I113" s="17">
        <v>29</v>
      </c>
      <c r="J113" s="17">
        <v>8</v>
      </c>
      <c r="K113" s="17" t="s">
        <v>29</v>
      </c>
      <c r="L113" s="17" t="s">
        <v>32</v>
      </c>
    </row>
    <row r="114" spans="1:12" x14ac:dyDescent="0.25">
      <c r="A114" s="17">
        <v>113</v>
      </c>
      <c r="B114" s="48" t="s">
        <v>4987</v>
      </c>
      <c r="C114" s="48" t="s">
        <v>4988</v>
      </c>
      <c r="D114" s="48" t="s">
        <v>4989</v>
      </c>
      <c r="E114" s="48" t="s">
        <v>4990</v>
      </c>
      <c r="H114" s="17" t="s">
        <v>4967</v>
      </c>
      <c r="I114" s="17">
        <v>25</v>
      </c>
      <c r="J114" s="17">
        <v>8</v>
      </c>
      <c r="K114" s="17" t="s">
        <v>29</v>
      </c>
      <c r="L114" s="17" t="s">
        <v>32</v>
      </c>
    </row>
    <row r="115" spans="1:12" x14ac:dyDescent="0.25">
      <c r="A115" s="17">
        <v>114</v>
      </c>
      <c r="B115" s="48" t="s">
        <v>4987</v>
      </c>
      <c r="C115" s="48" t="s">
        <v>4988</v>
      </c>
      <c r="D115" s="48" t="s">
        <v>4989</v>
      </c>
      <c r="E115" s="48" t="s">
        <v>4990</v>
      </c>
      <c r="H115" s="17" t="s">
        <v>4967</v>
      </c>
      <c r="I115" s="17">
        <v>31</v>
      </c>
      <c r="J115" s="17">
        <v>8</v>
      </c>
      <c r="K115" s="17" t="s">
        <v>29</v>
      </c>
      <c r="L115" s="17" t="s">
        <v>32</v>
      </c>
    </row>
    <row r="116" spans="1:12" x14ac:dyDescent="0.25">
      <c r="A116" s="17">
        <v>115</v>
      </c>
      <c r="B116" s="48" t="s">
        <v>4987</v>
      </c>
      <c r="C116" s="48" t="s">
        <v>4988</v>
      </c>
      <c r="D116" s="48" t="s">
        <v>4989</v>
      </c>
      <c r="E116" s="48" t="s">
        <v>4990</v>
      </c>
      <c r="H116" s="17" t="s">
        <v>4967</v>
      </c>
      <c r="I116" s="17">
        <v>32</v>
      </c>
      <c r="J116" s="17">
        <v>8</v>
      </c>
      <c r="K116" s="17" t="s">
        <v>29</v>
      </c>
      <c r="L116" s="17" t="s">
        <v>32</v>
      </c>
    </row>
    <row r="117" spans="1:12" x14ac:dyDescent="0.25">
      <c r="A117" s="17">
        <v>116</v>
      </c>
      <c r="B117" s="48" t="s">
        <v>4987</v>
      </c>
      <c r="C117" s="48" t="s">
        <v>4988</v>
      </c>
      <c r="D117" s="48" t="s">
        <v>4989</v>
      </c>
      <c r="E117" s="48" t="s">
        <v>4990</v>
      </c>
      <c r="H117" s="17" t="s">
        <v>4967</v>
      </c>
      <c r="I117" s="17">
        <v>25</v>
      </c>
      <c r="J117" s="17">
        <v>8</v>
      </c>
      <c r="K117" s="17" t="s">
        <v>29</v>
      </c>
      <c r="L117" s="17" t="s">
        <v>32</v>
      </c>
    </row>
    <row r="118" spans="1:12" x14ac:dyDescent="0.25">
      <c r="A118" s="17">
        <v>117</v>
      </c>
      <c r="B118" s="48" t="s">
        <v>4987</v>
      </c>
      <c r="C118" s="48" t="s">
        <v>4991</v>
      </c>
      <c r="D118" s="48" t="s">
        <v>4992</v>
      </c>
      <c r="E118" s="48" t="s">
        <v>4993</v>
      </c>
      <c r="H118" s="17" t="s">
        <v>4967</v>
      </c>
      <c r="I118" s="17">
        <v>0</v>
      </c>
      <c r="J118" s="17">
        <v>8</v>
      </c>
      <c r="K118" s="17" t="s">
        <v>29</v>
      </c>
      <c r="L118" s="17" t="s">
        <v>32</v>
      </c>
    </row>
    <row r="119" spans="1:12" x14ac:dyDescent="0.25">
      <c r="A119" s="17">
        <v>118</v>
      </c>
      <c r="B119" s="48" t="s">
        <v>4987</v>
      </c>
      <c r="C119" s="48" t="s">
        <v>4991</v>
      </c>
      <c r="D119" s="48" t="s">
        <v>4992</v>
      </c>
      <c r="E119" s="48" t="s">
        <v>4993</v>
      </c>
      <c r="H119" s="17" t="s">
        <v>4967</v>
      </c>
      <c r="I119" s="17">
        <v>28</v>
      </c>
      <c r="J119" s="17">
        <v>8</v>
      </c>
      <c r="K119" s="17" t="s">
        <v>29</v>
      </c>
      <c r="L119" s="17" t="s">
        <v>32</v>
      </c>
    </row>
    <row r="120" spans="1:12" x14ac:dyDescent="0.25">
      <c r="A120" s="17">
        <v>119</v>
      </c>
      <c r="B120" s="48" t="s">
        <v>4987</v>
      </c>
      <c r="C120" s="48" t="s">
        <v>4991</v>
      </c>
      <c r="D120" s="48" t="s">
        <v>4992</v>
      </c>
      <c r="E120" s="48" t="s">
        <v>4993</v>
      </c>
      <c r="H120" s="17" t="s">
        <v>4967</v>
      </c>
      <c r="I120" s="17">
        <v>29</v>
      </c>
      <c r="J120" s="17">
        <v>8</v>
      </c>
      <c r="K120" s="17" t="s">
        <v>29</v>
      </c>
      <c r="L120" s="17" t="s">
        <v>32</v>
      </c>
    </row>
    <row r="121" spans="1:12" x14ac:dyDescent="0.25">
      <c r="A121" s="17">
        <v>120</v>
      </c>
      <c r="B121" s="48" t="s">
        <v>4987</v>
      </c>
      <c r="C121" s="48" t="s">
        <v>4991</v>
      </c>
      <c r="D121" s="48" t="s">
        <v>4992</v>
      </c>
      <c r="E121" s="48" t="s">
        <v>4993</v>
      </c>
      <c r="H121" s="17" t="s">
        <v>4967</v>
      </c>
      <c r="I121" s="17">
        <v>32</v>
      </c>
      <c r="J121" s="17">
        <v>8</v>
      </c>
      <c r="K121" s="17" t="s">
        <v>29</v>
      </c>
      <c r="L121" s="17" t="s">
        <v>32</v>
      </c>
    </row>
    <row r="122" spans="1:12" x14ac:dyDescent="0.25">
      <c r="A122" s="17">
        <v>121</v>
      </c>
      <c r="B122" s="48" t="s">
        <v>4987</v>
      </c>
      <c r="C122" s="48" t="s">
        <v>4991</v>
      </c>
      <c r="D122" s="48" t="s">
        <v>4992</v>
      </c>
      <c r="E122" s="48" t="s">
        <v>4993</v>
      </c>
      <c r="H122" s="17" t="s">
        <v>4967</v>
      </c>
      <c r="I122" s="17">
        <v>32</v>
      </c>
      <c r="J122" s="17">
        <v>8</v>
      </c>
      <c r="K122" s="17" t="s">
        <v>29</v>
      </c>
      <c r="L122" s="17" t="s">
        <v>32</v>
      </c>
    </row>
    <row r="123" spans="1:12" x14ac:dyDescent="0.25">
      <c r="A123" s="17">
        <v>122</v>
      </c>
      <c r="B123" s="48" t="s">
        <v>4987</v>
      </c>
      <c r="C123" s="48" t="s">
        <v>4991</v>
      </c>
      <c r="D123" s="48" t="s">
        <v>4992</v>
      </c>
      <c r="E123" s="48" t="s">
        <v>4993</v>
      </c>
      <c r="H123" s="17" t="s">
        <v>4967</v>
      </c>
      <c r="I123" s="17">
        <v>33</v>
      </c>
      <c r="J123" s="17">
        <v>8</v>
      </c>
      <c r="K123" s="17" t="s">
        <v>29</v>
      </c>
      <c r="L123" s="17" t="s">
        <v>32</v>
      </c>
    </row>
    <row r="124" spans="1:12" x14ac:dyDescent="0.25">
      <c r="A124" s="17">
        <v>123</v>
      </c>
      <c r="B124" s="48" t="s">
        <v>4987</v>
      </c>
      <c r="C124" s="48" t="s">
        <v>4991</v>
      </c>
      <c r="D124" s="48" t="s">
        <v>4992</v>
      </c>
      <c r="E124" s="48" t="s">
        <v>4993</v>
      </c>
      <c r="H124" s="17" t="s">
        <v>4967</v>
      </c>
      <c r="I124" s="17">
        <v>32</v>
      </c>
      <c r="J124" s="17">
        <v>8</v>
      </c>
      <c r="K124" s="17" t="s">
        <v>29</v>
      </c>
      <c r="L124" s="17" t="s">
        <v>32</v>
      </c>
    </row>
    <row r="125" spans="1:12" x14ac:dyDescent="0.25">
      <c r="A125" s="17">
        <v>124</v>
      </c>
      <c r="B125" s="48" t="s">
        <v>4987</v>
      </c>
      <c r="C125" s="48" t="s">
        <v>4991</v>
      </c>
      <c r="D125" s="48" t="s">
        <v>4992</v>
      </c>
      <c r="E125" s="48" t="s">
        <v>4993</v>
      </c>
      <c r="H125" s="17" t="s">
        <v>4967</v>
      </c>
      <c r="I125" s="17">
        <v>31</v>
      </c>
      <c r="J125" s="17">
        <v>8</v>
      </c>
      <c r="K125" s="17" t="s">
        <v>29</v>
      </c>
      <c r="L125" s="17" t="s">
        <v>32</v>
      </c>
    </row>
    <row r="126" spans="1:12" x14ac:dyDescent="0.25">
      <c r="A126" s="17">
        <v>125</v>
      </c>
      <c r="B126" s="48" t="s">
        <v>4987</v>
      </c>
      <c r="C126" s="48" t="s">
        <v>4991</v>
      </c>
      <c r="D126" s="48" t="s">
        <v>4992</v>
      </c>
      <c r="E126" s="48" t="s">
        <v>4993</v>
      </c>
      <c r="H126" s="17" t="s">
        <v>4967</v>
      </c>
      <c r="I126" s="17">
        <v>32</v>
      </c>
      <c r="J126" s="17">
        <v>8</v>
      </c>
      <c r="K126" s="17" t="s">
        <v>29</v>
      </c>
      <c r="L126" s="17" t="s">
        <v>32</v>
      </c>
    </row>
    <row r="127" spans="1:12" x14ac:dyDescent="0.25">
      <c r="A127" s="17">
        <v>126</v>
      </c>
      <c r="B127" s="48" t="s">
        <v>4987</v>
      </c>
      <c r="C127" s="48" t="s">
        <v>4991</v>
      </c>
      <c r="D127" s="48" t="s">
        <v>4992</v>
      </c>
      <c r="E127" s="48" t="s">
        <v>4993</v>
      </c>
      <c r="H127" s="17" t="s">
        <v>4967</v>
      </c>
      <c r="I127" s="17">
        <v>33</v>
      </c>
      <c r="J127" s="17">
        <v>8</v>
      </c>
      <c r="K127" s="17" t="s">
        <v>29</v>
      </c>
      <c r="L127" s="17" t="s">
        <v>32</v>
      </c>
    </row>
    <row r="128" spans="1:12" x14ac:dyDescent="0.25">
      <c r="A128" s="17">
        <v>127</v>
      </c>
      <c r="B128" s="48" t="s">
        <v>4987</v>
      </c>
      <c r="C128" s="48" t="s">
        <v>4991</v>
      </c>
      <c r="D128" s="48" t="s">
        <v>4992</v>
      </c>
      <c r="E128" s="48" t="s">
        <v>4993</v>
      </c>
      <c r="H128" s="17" t="s">
        <v>4967</v>
      </c>
      <c r="I128" s="17">
        <v>33</v>
      </c>
      <c r="J128" s="17">
        <v>8</v>
      </c>
      <c r="K128" s="17" t="s">
        <v>29</v>
      </c>
      <c r="L128" s="17" t="s">
        <v>32</v>
      </c>
    </row>
    <row r="129" spans="1:12" x14ac:dyDescent="0.25">
      <c r="A129" s="17">
        <v>128</v>
      </c>
      <c r="B129" s="48" t="s">
        <v>4987</v>
      </c>
      <c r="C129" s="48" t="s">
        <v>4991</v>
      </c>
      <c r="D129" s="48" t="s">
        <v>4992</v>
      </c>
      <c r="E129" s="48" t="s">
        <v>4993</v>
      </c>
      <c r="H129" s="17" t="s">
        <v>4967</v>
      </c>
      <c r="I129" s="17">
        <v>34</v>
      </c>
      <c r="J129" s="17">
        <v>8</v>
      </c>
      <c r="K129" s="17" t="s">
        <v>29</v>
      </c>
      <c r="L129" s="17" t="s">
        <v>32</v>
      </c>
    </row>
    <row r="130" spans="1:12" x14ac:dyDescent="0.25">
      <c r="A130" s="17">
        <v>129</v>
      </c>
      <c r="B130" s="48" t="s">
        <v>4987</v>
      </c>
      <c r="C130" s="48" t="s">
        <v>4991</v>
      </c>
      <c r="D130" s="48" t="s">
        <v>4992</v>
      </c>
      <c r="E130" s="48" t="s">
        <v>4993</v>
      </c>
      <c r="H130" s="17" t="s">
        <v>4967</v>
      </c>
      <c r="I130" s="17">
        <v>38</v>
      </c>
      <c r="J130" s="17">
        <v>8</v>
      </c>
      <c r="K130" s="17" t="s">
        <v>29</v>
      </c>
      <c r="L130" s="17" t="s">
        <v>32</v>
      </c>
    </row>
    <row r="131" spans="1:12" x14ac:dyDescent="0.25">
      <c r="A131" s="17">
        <v>130</v>
      </c>
      <c r="B131" s="48" t="s">
        <v>4987</v>
      </c>
      <c r="C131" s="48" t="s">
        <v>4991</v>
      </c>
      <c r="D131" s="48" t="s">
        <v>4992</v>
      </c>
      <c r="E131" s="48" t="s">
        <v>4993</v>
      </c>
      <c r="H131" s="17" t="s">
        <v>4967</v>
      </c>
      <c r="I131" s="17">
        <v>22</v>
      </c>
      <c r="J131" s="17">
        <v>8</v>
      </c>
      <c r="K131" s="17" t="s">
        <v>29</v>
      </c>
      <c r="L131" s="17" t="s">
        <v>32</v>
      </c>
    </row>
    <row r="132" spans="1:12" x14ac:dyDescent="0.25">
      <c r="A132" s="17">
        <v>131</v>
      </c>
      <c r="B132" s="48" t="s">
        <v>4987</v>
      </c>
      <c r="C132" s="48" t="s">
        <v>4991</v>
      </c>
      <c r="D132" s="48" t="s">
        <v>4992</v>
      </c>
      <c r="E132" s="48" t="s">
        <v>4993</v>
      </c>
      <c r="H132" s="17" t="s">
        <v>4967</v>
      </c>
      <c r="I132" s="17">
        <v>31</v>
      </c>
      <c r="J132" s="17">
        <v>8</v>
      </c>
      <c r="K132" s="17" t="s">
        <v>29</v>
      </c>
      <c r="L132" s="17" t="s">
        <v>32</v>
      </c>
    </row>
    <row r="133" spans="1:12" x14ac:dyDescent="0.25">
      <c r="A133" s="17">
        <v>132</v>
      </c>
      <c r="B133" s="48" t="s">
        <v>4987</v>
      </c>
      <c r="C133" s="48" t="s">
        <v>4991</v>
      </c>
      <c r="D133" s="48" t="s">
        <v>4992</v>
      </c>
      <c r="E133" s="48" t="s">
        <v>4993</v>
      </c>
      <c r="H133" s="17" t="s">
        <v>4967</v>
      </c>
      <c r="I133" s="17">
        <v>32</v>
      </c>
      <c r="J133" s="17">
        <v>8</v>
      </c>
      <c r="K133" s="17" t="s">
        <v>29</v>
      </c>
      <c r="L133" s="17" t="s">
        <v>32</v>
      </c>
    </row>
    <row r="134" spans="1:12" x14ac:dyDescent="0.25">
      <c r="A134" s="17">
        <v>133</v>
      </c>
      <c r="B134" s="48" t="s">
        <v>4987</v>
      </c>
      <c r="C134" s="48" t="s">
        <v>4991</v>
      </c>
      <c r="D134" s="48" t="s">
        <v>4992</v>
      </c>
      <c r="E134" s="48" t="s">
        <v>4993</v>
      </c>
      <c r="H134" s="17" t="s">
        <v>4967</v>
      </c>
      <c r="I134" s="17">
        <v>30</v>
      </c>
      <c r="J134" s="17">
        <v>8</v>
      </c>
      <c r="K134" s="17" t="s">
        <v>29</v>
      </c>
      <c r="L134" s="17" t="s">
        <v>32</v>
      </c>
    </row>
    <row r="135" spans="1:12" x14ac:dyDescent="0.25">
      <c r="A135" s="17">
        <v>134</v>
      </c>
      <c r="B135" s="48" t="s">
        <v>4987</v>
      </c>
      <c r="C135" s="48" t="s">
        <v>4991</v>
      </c>
      <c r="D135" s="48" t="s">
        <v>4992</v>
      </c>
      <c r="E135" s="48" t="s">
        <v>4993</v>
      </c>
      <c r="H135" s="17" t="s">
        <v>4967</v>
      </c>
      <c r="I135" s="17">
        <v>25</v>
      </c>
      <c r="J135" s="17">
        <v>8</v>
      </c>
      <c r="K135" s="17" t="s">
        <v>29</v>
      </c>
      <c r="L135" s="17" t="s">
        <v>32</v>
      </c>
    </row>
    <row r="136" spans="1:12" x14ac:dyDescent="0.25">
      <c r="A136" s="17">
        <v>135</v>
      </c>
      <c r="B136" s="48" t="s">
        <v>4987</v>
      </c>
      <c r="C136" s="48" t="s">
        <v>4991</v>
      </c>
      <c r="D136" s="48" t="s">
        <v>4992</v>
      </c>
      <c r="E136" s="48" t="s">
        <v>4993</v>
      </c>
      <c r="H136" s="17" t="s">
        <v>4967</v>
      </c>
      <c r="I136" s="17">
        <v>26</v>
      </c>
      <c r="J136" s="17">
        <v>8</v>
      </c>
      <c r="K136" s="17" t="s">
        <v>29</v>
      </c>
      <c r="L136" s="17" t="s">
        <v>32</v>
      </c>
    </row>
    <row r="137" spans="1:12" x14ac:dyDescent="0.25">
      <c r="A137" s="17">
        <v>136</v>
      </c>
      <c r="B137" s="48" t="s">
        <v>4987</v>
      </c>
      <c r="C137" s="48" t="s">
        <v>4991</v>
      </c>
      <c r="D137" s="48" t="s">
        <v>4992</v>
      </c>
      <c r="E137" s="48" t="s">
        <v>4993</v>
      </c>
      <c r="H137" s="17" t="s">
        <v>4967</v>
      </c>
      <c r="I137" s="17">
        <v>30</v>
      </c>
      <c r="J137" s="17">
        <v>8</v>
      </c>
      <c r="K137" s="17" t="s">
        <v>29</v>
      </c>
      <c r="L137" s="17" t="s">
        <v>32</v>
      </c>
    </row>
    <row r="138" spans="1:12" x14ac:dyDescent="0.25">
      <c r="A138" s="17">
        <v>137</v>
      </c>
      <c r="B138" s="48" t="s">
        <v>4987</v>
      </c>
      <c r="C138" s="48" t="s">
        <v>4991</v>
      </c>
      <c r="D138" s="48" t="s">
        <v>4992</v>
      </c>
      <c r="E138" s="48" t="s">
        <v>4993</v>
      </c>
      <c r="H138" s="17" t="s">
        <v>4967</v>
      </c>
      <c r="I138" s="17">
        <v>29</v>
      </c>
      <c r="J138" s="17">
        <v>8</v>
      </c>
      <c r="K138" s="17" t="s">
        <v>29</v>
      </c>
      <c r="L138" s="17" t="s">
        <v>32</v>
      </c>
    </row>
    <row r="139" spans="1:12" x14ac:dyDescent="0.25">
      <c r="A139" s="17">
        <v>138</v>
      </c>
      <c r="B139" s="48" t="s">
        <v>4987</v>
      </c>
      <c r="C139" s="48" t="s">
        <v>4991</v>
      </c>
      <c r="D139" s="48" t="s">
        <v>4992</v>
      </c>
      <c r="E139" s="48" t="s">
        <v>4993</v>
      </c>
      <c r="H139" s="17" t="s">
        <v>4967</v>
      </c>
      <c r="I139" s="17">
        <v>29</v>
      </c>
      <c r="J139" s="17">
        <v>8</v>
      </c>
      <c r="K139" s="17" t="s">
        <v>29</v>
      </c>
      <c r="L139" s="17" t="s">
        <v>32</v>
      </c>
    </row>
    <row r="140" spans="1:12" x14ac:dyDescent="0.25">
      <c r="A140" s="17">
        <v>139</v>
      </c>
      <c r="B140" s="48" t="s">
        <v>4987</v>
      </c>
      <c r="C140" s="48" t="s">
        <v>4991</v>
      </c>
      <c r="D140" s="48" t="s">
        <v>4992</v>
      </c>
      <c r="E140" s="48" t="s">
        <v>4993</v>
      </c>
      <c r="H140" s="17" t="s">
        <v>4967</v>
      </c>
      <c r="I140" s="17">
        <v>28</v>
      </c>
      <c r="J140" s="17">
        <v>8</v>
      </c>
      <c r="K140" s="17" t="s">
        <v>29</v>
      </c>
      <c r="L140" s="17" t="s">
        <v>32</v>
      </c>
    </row>
    <row r="141" spans="1:12" x14ac:dyDescent="0.25">
      <c r="A141" s="17">
        <v>140</v>
      </c>
      <c r="B141" s="48" t="s">
        <v>4987</v>
      </c>
      <c r="C141" s="48" t="s">
        <v>4991</v>
      </c>
      <c r="D141" s="48" t="s">
        <v>4992</v>
      </c>
      <c r="E141" s="48" t="s">
        <v>4993</v>
      </c>
      <c r="H141" s="17" t="s">
        <v>4967</v>
      </c>
      <c r="I141" s="17">
        <v>32</v>
      </c>
      <c r="J141" s="17">
        <v>8</v>
      </c>
      <c r="K141" s="17" t="s">
        <v>29</v>
      </c>
      <c r="L141" s="17" t="s">
        <v>32</v>
      </c>
    </row>
    <row r="142" spans="1:12" x14ac:dyDescent="0.25">
      <c r="A142" s="17">
        <v>141</v>
      </c>
      <c r="B142" s="48" t="s">
        <v>4987</v>
      </c>
      <c r="C142" s="48" t="s">
        <v>4991</v>
      </c>
      <c r="D142" s="48" t="s">
        <v>4992</v>
      </c>
      <c r="E142" s="48" t="s">
        <v>4993</v>
      </c>
      <c r="H142" s="17" t="s">
        <v>4967</v>
      </c>
      <c r="I142" s="17">
        <v>35</v>
      </c>
      <c r="J142" s="17">
        <v>8</v>
      </c>
      <c r="K142" s="17" t="s">
        <v>29</v>
      </c>
      <c r="L142" s="17" t="s">
        <v>32</v>
      </c>
    </row>
    <row r="143" spans="1:12" x14ac:dyDescent="0.25">
      <c r="A143" s="17">
        <v>142</v>
      </c>
      <c r="B143" s="48" t="s">
        <v>4987</v>
      </c>
      <c r="C143" s="48" t="s">
        <v>4991</v>
      </c>
      <c r="D143" s="48" t="s">
        <v>4992</v>
      </c>
      <c r="E143" s="48" t="s">
        <v>4993</v>
      </c>
      <c r="H143" s="17" t="s">
        <v>4967</v>
      </c>
      <c r="I143" s="17">
        <v>36</v>
      </c>
      <c r="J143" s="17">
        <v>8</v>
      </c>
      <c r="K143" s="17" t="s">
        <v>29</v>
      </c>
      <c r="L143" s="17" t="s">
        <v>32</v>
      </c>
    </row>
    <row r="144" spans="1:12" x14ac:dyDescent="0.25">
      <c r="A144" s="17">
        <v>143</v>
      </c>
      <c r="B144" s="48" t="s">
        <v>4987</v>
      </c>
      <c r="C144" s="48" t="s">
        <v>4991</v>
      </c>
      <c r="D144" s="48" t="s">
        <v>4992</v>
      </c>
      <c r="E144" s="48" t="s">
        <v>4993</v>
      </c>
      <c r="H144" s="17" t="s">
        <v>4968</v>
      </c>
      <c r="I144" s="17">
        <v>30</v>
      </c>
      <c r="J144" s="17">
        <v>12</v>
      </c>
      <c r="K144" s="17" t="s">
        <v>29</v>
      </c>
      <c r="L144" s="17" t="s">
        <v>32</v>
      </c>
    </row>
    <row r="145" spans="1:12" x14ac:dyDescent="0.25">
      <c r="A145" s="17">
        <v>144</v>
      </c>
      <c r="B145" s="48" t="s">
        <v>4987</v>
      </c>
      <c r="C145" s="48" t="s">
        <v>4991</v>
      </c>
      <c r="D145" s="48" t="s">
        <v>4992</v>
      </c>
      <c r="E145" s="48" t="s">
        <v>4993</v>
      </c>
      <c r="H145" s="17" t="s">
        <v>4968</v>
      </c>
      <c r="I145" s="17">
        <v>31</v>
      </c>
      <c r="J145" s="17">
        <v>12</v>
      </c>
      <c r="K145" s="17" t="s">
        <v>29</v>
      </c>
      <c r="L145" s="17" t="s">
        <v>32</v>
      </c>
    </row>
    <row r="146" spans="1:12" x14ac:dyDescent="0.25">
      <c r="A146" s="17">
        <v>145</v>
      </c>
      <c r="B146" s="48" t="s">
        <v>4987</v>
      </c>
      <c r="C146" s="48" t="s">
        <v>4991</v>
      </c>
      <c r="D146" s="48" t="s">
        <v>4992</v>
      </c>
      <c r="E146" s="48" t="s">
        <v>4993</v>
      </c>
      <c r="H146" s="17" t="s">
        <v>4968</v>
      </c>
      <c r="I146" s="17">
        <v>25</v>
      </c>
      <c r="J146" s="17">
        <v>12</v>
      </c>
      <c r="K146" s="17" t="s">
        <v>29</v>
      </c>
      <c r="L146" s="17" t="s">
        <v>32</v>
      </c>
    </row>
    <row r="147" spans="1:12" x14ac:dyDescent="0.25">
      <c r="A147" s="17">
        <v>146</v>
      </c>
      <c r="B147" s="48" t="s">
        <v>4987</v>
      </c>
      <c r="C147" s="48" t="s">
        <v>4991</v>
      </c>
      <c r="D147" s="48" t="s">
        <v>4992</v>
      </c>
      <c r="E147" s="48" t="s">
        <v>4993</v>
      </c>
      <c r="H147" s="17" t="s">
        <v>4968</v>
      </c>
      <c r="I147" s="17">
        <v>29</v>
      </c>
      <c r="J147" s="17">
        <v>12</v>
      </c>
      <c r="K147" s="17" t="s">
        <v>29</v>
      </c>
      <c r="L147" s="17" t="s">
        <v>32</v>
      </c>
    </row>
    <row r="148" spans="1:12" x14ac:dyDescent="0.25">
      <c r="A148" s="17">
        <v>147</v>
      </c>
      <c r="B148" s="48" t="s">
        <v>4987</v>
      </c>
      <c r="C148" s="48" t="s">
        <v>4991</v>
      </c>
      <c r="D148" s="48" t="s">
        <v>4992</v>
      </c>
      <c r="E148" s="48" t="s">
        <v>4993</v>
      </c>
      <c r="H148" s="17" t="s">
        <v>4967</v>
      </c>
      <c r="I148" s="17">
        <v>32</v>
      </c>
      <c r="J148" s="17">
        <v>8</v>
      </c>
      <c r="K148" s="17" t="s">
        <v>29</v>
      </c>
      <c r="L148" s="17" t="s">
        <v>32</v>
      </c>
    </row>
    <row r="149" spans="1:12" x14ac:dyDescent="0.25">
      <c r="A149" s="17">
        <v>148</v>
      </c>
      <c r="B149" s="48" t="s">
        <v>4987</v>
      </c>
      <c r="C149" s="48" t="s">
        <v>4991</v>
      </c>
      <c r="D149" s="48" t="s">
        <v>4992</v>
      </c>
      <c r="E149" s="48" t="s">
        <v>4993</v>
      </c>
      <c r="H149" s="17" t="s">
        <v>4967</v>
      </c>
      <c r="I149" s="17">
        <v>25</v>
      </c>
      <c r="J149" s="17">
        <v>8</v>
      </c>
      <c r="K149" s="17" t="s">
        <v>29</v>
      </c>
      <c r="L149" s="17" t="s">
        <v>32</v>
      </c>
    </row>
    <row r="150" spans="1:12" x14ac:dyDescent="0.25">
      <c r="A150" s="17">
        <v>149</v>
      </c>
      <c r="B150" s="48" t="s">
        <v>4987</v>
      </c>
      <c r="C150" s="48" t="s">
        <v>4991</v>
      </c>
      <c r="D150" s="48" t="s">
        <v>4992</v>
      </c>
      <c r="E150" s="48" t="s">
        <v>4993</v>
      </c>
      <c r="H150" s="17" t="s">
        <v>4967</v>
      </c>
      <c r="I150" s="17">
        <v>34</v>
      </c>
      <c r="J150" s="17">
        <v>8</v>
      </c>
      <c r="K150" s="17" t="s">
        <v>29</v>
      </c>
      <c r="L150" s="17" t="s">
        <v>32</v>
      </c>
    </row>
    <row r="151" spans="1:12" x14ac:dyDescent="0.25">
      <c r="A151" s="17">
        <v>150</v>
      </c>
      <c r="B151" s="48" t="s">
        <v>4987</v>
      </c>
      <c r="C151" s="48" t="s">
        <v>4991</v>
      </c>
      <c r="D151" s="48" t="s">
        <v>4992</v>
      </c>
      <c r="E151" s="48" t="s">
        <v>4993</v>
      </c>
      <c r="H151" s="17" t="s">
        <v>4967</v>
      </c>
      <c r="I151" s="17">
        <v>20</v>
      </c>
      <c r="J151" s="17">
        <v>8</v>
      </c>
      <c r="K151" s="17" t="s">
        <v>29</v>
      </c>
      <c r="L151" s="17" t="s">
        <v>32</v>
      </c>
    </row>
    <row r="152" spans="1:12" x14ac:dyDescent="0.25">
      <c r="A152" s="17">
        <v>151</v>
      </c>
      <c r="B152" s="48" t="s">
        <v>4987</v>
      </c>
      <c r="C152" s="48" t="s">
        <v>4991</v>
      </c>
      <c r="D152" s="48" t="s">
        <v>4992</v>
      </c>
      <c r="E152" s="48" t="s">
        <v>4993</v>
      </c>
      <c r="H152" s="17" t="s">
        <v>4967</v>
      </c>
      <c r="I152" s="17">
        <v>19</v>
      </c>
      <c r="J152" s="17">
        <v>8</v>
      </c>
      <c r="K152" s="17" t="s">
        <v>29</v>
      </c>
      <c r="L152" s="17" t="s">
        <v>32</v>
      </c>
    </row>
    <row r="153" spans="1:12" x14ac:dyDescent="0.25">
      <c r="A153" s="17">
        <v>152</v>
      </c>
      <c r="B153" s="48" t="s">
        <v>4987</v>
      </c>
      <c r="C153" s="48" t="s">
        <v>4991</v>
      </c>
      <c r="D153" s="48" t="s">
        <v>4992</v>
      </c>
      <c r="E153" s="48" t="s">
        <v>4993</v>
      </c>
      <c r="H153" s="17" t="s">
        <v>4967</v>
      </c>
      <c r="I153" s="17">
        <v>32</v>
      </c>
      <c r="J153" s="17">
        <v>8</v>
      </c>
      <c r="K153" s="17" t="s">
        <v>29</v>
      </c>
      <c r="L153" s="17" t="s">
        <v>32</v>
      </c>
    </row>
    <row r="154" spans="1:12" x14ac:dyDescent="0.25">
      <c r="A154" s="17">
        <v>153</v>
      </c>
      <c r="B154" s="48" t="s">
        <v>4987</v>
      </c>
      <c r="C154" s="48" t="s">
        <v>4991</v>
      </c>
      <c r="D154" s="48" t="s">
        <v>4992</v>
      </c>
      <c r="E154" s="48" t="s">
        <v>4993</v>
      </c>
      <c r="H154" s="17" t="s">
        <v>4967</v>
      </c>
      <c r="I154" s="17">
        <v>28</v>
      </c>
      <c r="J154" s="17">
        <v>8</v>
      </c>
      <c r="K154" s="17" t="s">
        <v>29</v>
      </c>
      <c r="L154" s="17" t="s">
        <v>32</v>
      </c>
    </row>
    <row r="155" spans="1:12" x14ac:dyDescent="0.25">
      <c r="A155" s="17">
        <v>154</v>
      </c>
      <c r="B155" s="48" t="s">
        <v>4987</v>
      </c>
      <c r="C155" s="48" t="s">
        <v>4991</v>
      </c>
      <c r="D155" s="48" t="s">
        <v>4992</v>
      </c>
      <c r="E155" s="48" t="s">
        <v>4993</v>
      </c>
      <c r="H155" s="17" t="s">
        <v>4967</v>
      </c>
      <c r="I155" s="17">
        <v>30</v>
      </c>
      <c r="J155" s="17">
        <v>8</v>
      </c>
      <c r="K155" s="17" t="s">
        <v>29</v>
      </c>
      <c r="L155" s="17" t="s">
        <v>32</v>
      </c>
    </row>
    <row r="156" spans="1:12" x14ac:dyDescent="0.25">
      <c r="A156" s="17">
        <v>155</v>
      </c>
      <c r="B156" s="48" t="s">
        <v>4987</v>
      </c>
      <c r="C156" s="48" t="s">
        <v>4991</v>
      </c>
      <c r="D156" s="48" t="s">
        <v>4992</v>
      </c>
      <c r="E156" s="48" t="s">
        <v>4993</v>
      </c>
      <c r="H156" s="17" t="s">
        <v>4967</v>
      </c>
      <c r="I156" s="17">
        <v>31</v>
      </c>
      <c r="J156" s="17">
        <v>8</v>
      </c>
      <c r="K156" s="17" t="s">
        <v>29</v>
      </c>
      <c r="L156" s="17" t="s">
        <v>32</v>
      </c>
    </row>
    <row r="157" spans="1:12" x14ac:dyDescent="0.25">
      <c r="A157" s="17">
        <v>156</v>
      </c>
      <c r="B157" s="48" t="s">
        <v>4987</v>
      </c>
      <c r="C157" s="48" t="s">
        <v>4991</v>
      </c>
      <c r="D157" s="48" t="s">
        <v>4992</v>
      </c>
      <c r="E157" s="48" t="s">
        <v>4993</v>
      </c>
      <c r="H157" s="17" t="s">
        <v>4967</v>
      </c>
      <c r="I157" s="17">
        <v>35</v>
      </c>
      <c r="J157" s="17">
        <v>8</v>
      </c>
      <c r="K157" s="17" t="s">
        <v>29</v>
      </c>
      <c r="L157" s="17" t="s">
        <v>32</v>
      </c>
    </row>
    <row r="158" spans="1:12" x14ac:dyDescent="0.25">
      <c r="A158" s="17">
        <v>157</v>
      </c>
      <c r="B158" s="48" t="s">
        <v>4987</v>
      </c>
      <c r="C158" s="48" t="s">
        <v>4991</v>
      </c>
      <c r="D158" s="48" t="s">
        <v>4992</v>
      </c>
      <c r="E158" s="48" t="s">
        <v>4993</v>
      </c>
      <c r="H158" s="17" t="s">
        <v>4967</v>
      </c>
      <c r="I158" s="17">
        <v>34</v>
      </c>
      <c r="J158" s="17">
        <v>8</v>
      </c>
      <c r="K158" s="17" t="s">
        <v>29</v>
      </c>
      <c r="L158" s="17" t="s">
        <v>32</v>
      </c>
    </row>
    <row r="159" spans="1:12" x14ac:dyDescent="0.25">
      <c r="A159" s="17">
        <v>158</v>
      </c>
      <c r="B159" s="48" t="s">
        <v>4987</v>
      </c>
      <c r="C159" s="48" t="s">
        <v>4991</v>
      </c>
      <c r="D159" s="48" t="s">
        <v>4992</v>
      </c>
      <c r="E159" s="48" t="s">
        <v>4993</v>
      </c>
      <c r="H159" s="17" t="s">
        <v>4967</v>
      </c>
      <c r="I159" s="17">
        <v>32</v>
      </c>
      <c r="J159" s="17">
        <v>8</v>
      </c>
      <c r="K159" s="17" t="s">
        <v>29</v>
      </c>
      <c r="L159" s="17" t="s">
        <v>32</v>
      </c>
    </row>
    <row r="160" spans="1:12" x14ac:dyDescent="0.25">
      <c r="A160" s="17">
        <v>159</v>
      </c>
      <c r="B160" s="48" t="s">
        <v>4987</v>
      </c>
      <c r="C160" s="48" t="s">
        <v>4991</v>
      </c>
      <c r="D160" s="48" t="s">
        <v>4992</v>
      </c>
      <c r="E160" s="48" t="s">
        <v>4993</v>
      </c>
      <c r="H160" s="17" t="s">
        <v>4967</v>
      </c>
      <c r="I160" s="17">
        <v>35</v>
      </c>
      <c r="J160" s="17">
        <v>8</v>
      </c>
      <c r="K160" s="17" t="s">
        <v>29</v>
      </c>
      <c r="L160" s="17" t="s">
        <v>32</v>
      </c>
    </row>
    <row r="161" spans="1:12" x14ac:dyDescent="0.25">
      <c r="A161" s="17">
        <v>160</v>
      </c>
      <c r="B161" s="48" t="s">
        <v>4987</v>
      </c>
      <c r="C161" s="48" t="s">
        <v>4991</v>
      </c>
      <c r="D161" s="48" t="s">
        <v>4992</v>
      </c>
      <c r="E161" s="48" t="s">
        <v>4993</v>
      </c>
      <c r="H161" s="17" t="s">
        <v>4967</v>
      </c>
      <c r="I161" s="17">
        <v>32</v>
      </c>
      <c r="J161" s="17">
        <v>8</v>
      </c>
      <c r="K161" s="17" t="s">
        <v>29</v>
      </c>
      <c r="L161" s="17" t="s">
        <v>32</v>
      </c>
    </row>
    <row r="162" spans="1:12" x14ac:dyDescent="0.25">
      <c r="A162" s="17">
        <v>161</v>
      </c>
      <c r="B162" s="48" t="s">
        <v>4987</v>
      </c>
      <c r="C162" s="48" t="s">
        <v>4991</v>
      </c>
      <c r="D162" s="48" t="s">
        <v>4992</v>
      </c>
      <c r="E162" s="48" t="s">
        <v>4993</v>
      </c>
      <c r="H162" s="17" t="s">
        <v>4967</v>
      </c>
      <c r="I162" s="17">
        <v>31</v>
      </c>
      <c r="J162" s="17">
        <v>8</v>
      </c>
      <c r="K162" s="17" t="s">
        <v>29</v>
      </c>
      <c r="L162" s="17" t="s">
        <v>32</v>
      </c>
    </row>
    <row r="163" spans="1:12" x14ac:dyDescent="0.25">
      <c r="A163" s="17">
        <v>162</v>
      </c>
      <c r="B163" s="48" t="s">
        <v>4987</v>
      </c>
      <c r="C163" s="48" t="s">
        <v>4991</v>
      </c>
      <c r="D163" s="48" t="s">
        <v>4992</v>
      </c>
      <c r="E163" s="48" t="s">
        <v>4993</v>
      </c>
      <c r="H163" s="17" t="s">
        <v>4967</v>
      </c>
      <c r="I163" s="17">
        <v>30</v>
      </c>
      <c r="J163" s="17">
        <v>8</v>
      </c>
      <c r="K163" s="17" t="s">
        <v>29</v>
      </c>
      <c r="L163" s="17" t="s">
        <v>32</v>
      </c>
    </row>
    <row r="164" spans="1:12" x14ac:dyDescent="0.25">
      <c r="A164" s="17">
        <v>163</v>
      </c>
      <c r="B164" s="48" t="s">
        <v>4987</v>
      </c>
      <c r="C164" s="48" t="s">
        <v>4991</v>
      </c>
      <c r="D164" s="48" t="s">
        <v>4992</v>
      </c>
      <c r="E164" s="48" t="s">
        <v>4993</v>
      </c>
      <c r="H164" s="17" t="s">
        <v>4967</v>
      </c>
      <c r="I164" s="17">
        <v>32</v>
      </c>
      <c r="J164" s="17">
        <v>8</v>
      </c>
      <c r="K164" s="17" t="s">
        <v>29</v>
      </c>
      <c r="L164" s="17" t="s">
        <v>32</v>
      </c>
    </row>
    <row r="165" spans="1:12" x14ac:dyDescent="0.25">
      <c r="A165" s="17">
        <v>164</v>
      </c>
      <c r="B165" s="48" t="s">
        <v>4987</v>
      </c>
      <c r="C165" s="48" t="s">
        <v>4991</v>
      </c>
      <c r="D165" s="48" t="s">
        <v>4992</v>
      </c>
      <c r="E165" s="48" t="s">
        <v>4993</v>
      </c>
      <c r="H165" s="17" t="s">
        <v>4967</v>
      </c>
      <c r="I165" s="17">
        <v>36</v>
      </c>
      <c r="J165" s="17">
        <v>8</v>
      </c>
      <c r="K165" s="17" t="s">
        <v>29</v>
      </c>
      <c r="L165" s="17" t="s">
        <v>32</v>
      </c>
    </row>
    <row r="166" spans="1:12" x14ac:dyDescent="0.25">
      <c r="A166" s="17">
        <v>165</v>
      </c>
      <c r="B166" s="48" t="s">
        <v>4987</v>
      </c>
      <c r="C166" s="48" t="s">
        <v>4991</v>
      </c>
      <c r="D166" s="48" t="s">
        <v>4992</v>
      </c>
      <c r="E166" s="48" t="s">
        <v>4993</v>
      </c>
      <c r="H166" s="17" t="s">
        <v>4967</v>
      </c>
      <c r="I166" s="17">
        <v>29</v>
      </c>
      <c r="J166" s="17">
        <v>8</v>
      </c>
      <c r="K166" s="17" t="s">
        <v>29</v>
      </c>
      <c r="L166" s="17" t="s">
        <v>32</v>
      </c>
    </row>
    <row r="167" spans="1:12" x14ac:dyDescent="0.25">
      <c r="A167" s="17">
        <v>166</v>
      </c>
      <c r="B167" s="48" t="s">
        <v>4987</v>
      </c>
      <c r="C167" s="48" t="s">
        <v>4991</v>
      </c>
      <c r="D167" s="48" t="s">
        <v>4992</v>
      </c>
      <c r="E167" s="48" t="s">
        <v>4993</v>
      </c>
      <c r="H167" s="17" t="s">
        <v>4967</v>
      </c>
      <c r="I167" s="17">
        <v>32</v>
      </c>
      <c r="J167" s="17">
        <v>8</v>
      </c>
      <c r="K167" s="17" t="s">
        <v>29</v>
      </c>
      <c r="L167" s="17" t="s">
        <v>32</v>
      </c>
    </row>
    <row r="168" spans="1:12" x14ac:dyDescent="0.25">
      <c r="A168" s="17">
        <v>167</v>
      </c>
      <c r="B168" s="48" t="s">
        <v>4987</v>
      </c>
      <c r="C168" s="48" t="s">
        <v>4991</v>
      </c>
      <c r="D168" s="48" t="s">
        <v>4992</v>
      </c>
      <c r="E168" s="48" t="s">
        <v>4993</v>
      </c>
      <c r="H168" s="17" t="s">
        <v>4967</v>
      </c>
      <c r="I168" s="17">
        <v>29</v>
      </c>
      <c r="J168" s="17">
        <v>8</v>
      </c>
      <c r="K168" s="17" t="s">
        <v>29</v>
      </c>
      <c r="L168" s="17" t="s">
        <v>32</v>
      </c>
    </row>
    <row r="169" spans="1:12" x14ac:dyDescent="0.25">
      <c r="A169" s="17">
        <v>168</v>
      </c>
      <c r="B169" s="48" t="s">
        <v>4987</v>
      </c>
      <c r="C169" s="48" t="s">
        <v>4991</v>
      </c>
      <c r="D169" s="48" t="s">
        <v>4992</v>
      </c>
      <c r="E169" s="48" t="s">
        <v>4993</v>
      </c>
      <c r="H169" s="17" t="s">
        <v>4967</v>
      </c>
      <c r="I169" s="17">
        <v>28</v>
      </c>
      <c r="J169" s="17">
        <v>8</v>
      </c>
      <c r="K169" s="17" t="s">
        <v>29</v>
      </c>
      <c r="L169" s="17" t="s">
        <v>32</v>
      </c>
    </row>
    <row r="170" spans="1:12" x14ac:dyDescent="0.25">
      <c r="A170" s="17">
        <v>169</v>
      </c>
      <c r="B170" s="48" t="s">
        <v>4987</v>
      </c>
      <c r="C170" s="48" t="s">
        <v>4991</v>
      </c>
      <c r="D170" s="48" t="s">
        <v>4992</v>
      </c>
      <c r="E170" s="48" t="s">
        <v>4993</v>
      </c>
      <c r="H170" s="17" t="s">
        <v>4967</v>
      </c>
      <c r="I170" s="17">
        <v>34</v>
      </c>
      <c r="J170" s="17">
        <v>8</v>
      </c>
      <c r="K170" s="17" t="s">
        <v>29</v>
      </c>
      <c r="L170" s="17" t="s">
        <v>32</v>
      </c>
    </row>
    <row r="171" spans="1:12" x14ac:dyDescent="0.25">
      <c r="A171" s="17">
        <v>170</v>
      </c>
      <c r="B171" s="48" t="s">
        <v>4987</v>
      </c>
      <c r="C171" s="48" t="s">
        <v>4991</v>
      </c>
      <c r="D171" s="48" t="s">
        <v>4992</v>
      </c>
      <c r="E171" s="48" t="s">
        <v>4993</v>
      </c>
      <c r="H171" s="17" t="s">
        <v>4967</v>
      </c>
      <c r="I171" s="17">
        <v>31</v>
      </c>
      <c r="J171" s="17">
        <v>8</v>
      </c>
      <c r="K171" s="17" t="s">
        <v>29</v>
      </c>
      <c r="L171" s="17" t="s">
        <v>32</v>
      </c>
    </row>
    <row r="172" spans="1:12" x14ac:dyDescent="0.25">
      <c r="A172" s="17">
        <v>171</v>
      </c>
      <c r="B172" s="48" t="s">
        <v>4987</v>
      </c>
      <c r="C172" s="48" t="s">
        <v>4991</v>
      </c>
      <c r="D172" s="48" t="s">
        <v>4992</v>
      </c>
      <c r="E172" s="48" t="s">
        <v>4993</v>
      </c>
      <c r="H172" s="17" t="s">
        <v>4967</v>
      </c>
      <c r="I172" s="17">
        <v>28</v>
      </c>
      <c r="J172" s="17">
        <v>8</v>
      </c>
      <c r="K172" s="17" t="s">
        <v>29</v>
      </c>
      <c r="L172" s="17" t="s">
        <v>32</v>
      </c>
    </row>
    <row r="173" spans="1:12" x14ac:dyDescent="0.25">
      <c r="A173" s="17">
        <v>172</v>
      </c>
      <c r="B173" s="48" t="s">
        <v>4987</v>
      </c>
      <c r="C173" s="48" t="s">
        <v>4991</v>
      </c>
      <c r="D173" s="48" t="s">
        <v>4992</v>
      </c>
      <c r="E173" s="48" t="s">
        <v>4993</v>
      </c>
      <c r="H173" s="17" t="s">
        <v>4967</v>
      </c>
      <c r="I173" s="17">
        <v>29</v>
      </c>
      <c r="J173" s="17">
        <v>8</v>
      </c>
      <c r="K173" s="17" t="s">
        <v>29</v>
      </c>
      <c r="L173" s="17" t="s">
        <v>32</v>
      </c>
    </row>
    <row r="174" spans="1:12" x14ac:dyDescent="0.25">
      <c r="A174" s="17">
        <v>173</v>
      </c>
      <c r="B174" s="48" t="s">
        <v>4987</v>
      </c>
      <c r="C174" s="48" t="s">
        <v>4991</v>
      </c>
      <c r="D174" s="48" t="s">
        <v>4992</v>
      </c>
      <c r="E174" s="48" t="s">
        <v>4993</v>
      </c>
      <c r="H174" s="17" t="s">
        <v>4967</v>
      </c>
      <c r="I174" s="17">
        <v>32</v>
      </c>
      <c r="J174" s="17">
        <v>8</v>
      </c>
      <c r="K174" s="17" t="s">
        <v>29</v>
      </c>
      <c r="L174" s="17" t="s">
        <v>32</v>
      </c>
    </row>
    <row r="175" spans="1:12" x14ac:dyDescent="0.25">
      <c r="A175" s="17">
        <v>174</v>
      </c>
      <c r="B175" s="48" t="s">
        <v>4987</v>
      </c>
      <c r="C175" s="48" t="s">
        <v>4991</v>
      </c>
      <c r="D175" s="48" t="s">
        <v>4992</v>
      </c>
      <c r="E175" s="48" t="s">
        <v>4993</v>
      </c>
      <c r="H175" s="17" t="s">
        <v>4968</v>
      </c>
      <c r="I175" s="17">
        <v>31</v>
      </c>
      <c r="J175" s="17">
        <v>12</v>
      </c>
      <c r="K175" s="17" t="s">
        <v>29</v>
      </c>
      <c r="L175" s="17" t="s">
        <v>32</v>
      </c>
    </row>
    <row r="176" spans="1:12" x14ac:dyDescent="0.25">
      <c r="A176" s="17">
        <v>175</v>
      </c>
      <c r="B176" s="48" t="s">
        <v>4987</v>
      </c>
      <c r="C176" s="48" t="s">
        <v>4991</v>
      </c>
      <c r="D176" s="48" t="s">
        <v>4992</v>
      </c>
      <c r="E176" s="48" t="s">
        <v>4993</v>
      </c>
      <c r="H176" s="17" t="s">
        <v>4967</v>
      </c>
      <c r="I176" s="17">
        <v>35</v>
      </c>
      <c r="J176" s="17">
        <v>8</v>
      </c>
      <c r="K176" s="17" t="s">
        <v>29</v>
      </c>
      <c r="L176" s="17" t="s">
        <v>32</v>
      </c>
    </row>
    <row r="177" spans="1:12" x14ac:dyDescent="0.25">
      <c r="A177" s="17">
        <v>176</v>
      </c>
      <c r="B177" s="48" t="s">
        <v>4987</v>
      </c>
      <c r="C177" s="48" t="s">
        <v>4991</v>
      </c>
      <c r="D177" s="48" t="s">
        <v>4992</v>
      </c>
      <c r="E177" s="48" t="s">
        <v>4993</v>
      </c>
      <c r="H177" s="17" t="s">
        <v>4967</v>
      </c>
      <c r="I177" s="17">
        <v>36</v>
      </c>
      <c r="J177" s="17">
        <v>8</v>
      </c>
      <c r="K177" s="17" t="s">
        <v>29</v>
      </c>
      <c r="L177" s="17" t="s">
        <v>32</v>
      </c>
    </row>
    <row r="178" spans="1:12" x14ac:dyDescent="0.25">
      <c r="A178" s="17">
        <v>177</v>
      </c>
      <c r="B178" s="48" t="s">
        <v>4987</v>
      </c>
      <c r="C178" s="48" t="s">
        <v>4991</v>
      </c>
      <c r="D178" s="48" t="s">
        <v>4992</v>
      </c>
      <c r="E178" s="48" t="s">
        <v>4993</v>
      </c>
      <c r="H178" s="17" t="s">
        <v>4967</v>
      </c>
      <c r="I178" s="17">
        <v>32</v>
      </c>
      <c r="J178" s="17">
        <v>8</v>
      </c>
      <c r="K178" s="17" t="s">
        <v>29</v>
      </c>
      <c r="L178" s="17" t="s">
        <v>32</v>
      </c>
    </row>
    <row r="179" spans="1:12" x14ac:dyDescent="0.25">
      <c r="A179" s="17">
        <v>178</v>
      </c>
      <c r="B179" s="48" t="s">
        <v>4987</v>
      </c>
      <c r="C179" s="48" t="s">
        <v>4991</v>
      </c>
      <c r="D179" s="48" t="s">
        <v>4992</v>
      </c>
      <c r="E179" s="48" t="s">
        <v>4993</v>
      </c>
      <c r="H179" s="17" t="s">
        <v>4967</v>
      </c>
      <c r="I179" s="17">
        <v>31</v>
      </c>
      <c r="J179" s="17">
        <v>8</v>
      </c>
      <c r="K179" s="17" t="s">
        <v>29</v>
      </c>
      <c r="L179" s="17" t="s">
        <v>32</v>
      </c>
    </row>
    <row r="180" spans="1:12" x14ac:dyDescent="0.25">
      <c r="A180" s="17">
        <v>179</v>
      </c>
      <c r="B180" s="48" t="s">
        <v>4987</v>
      </c>
      <c r="C180" s="48" t="s">
        <v>4991</v>
      </c>
      <c r="D180" s="48" t="s">
        <v>4992</v>
      </c>
      <c r="E180" s="48" t="s">
        <v>4993</v>
      </c>
      <c r="H180" s="17" t="s">
        <v>4967</v>
      </c>
      <c r="I180" s="17">
        <v>32</v>
      </c>
      <c r="J180" s="17">
        <v>8</v>
      </c>
      <c r="K180" s="17" t="s">
        <v>29</v>
      </c>
      <c r="L180" s="17" t="s">
        <v>32</v>
      </c>
    </row>
    <row r="181" spans="1:12" x14ac:dyDescent="0.25">
      <c r="A181" s="17">
        <v>180</v>
      </c>
      <c r="B181" s="48" t="s">
        <v>4987</v>
      </c>
      <c r="C181" s="48" t="s">
        <v>4991</v>
      </c>
      <c r="D181" s="48" t="s">
        <v>4992</v>
      </c>
      <c r="E181" s="48" t="s">
        <v>4993</v>
      </c>
      <c r="H181" s="17" t="s">
        <v>4967</v>
      </c>
      <c r="I181" s="17">
        <v>29</v>
      </c>
      <c r="J181" s="17">
        <v>8</v>
      </c>
      <c r="K181" s="17" t="s">
        <v>29</v>
      </c>
      <c r="L181" s="17" t="s">
        <v>32</v>
      </c>
    </row>
    <row r="182" spans="1:12" x14ac:dyDescent="0.25">
      <c r="A182" s="17">
        <v>181</v>
      </c>
      <c r="B182" s="48" t="s">
        <v>4987</v>
      </c>
      <c r="C182" s="48" t="s">
        <v>4991</v>
      </c>
      <c r="D182" s="48" t="s">
        <v>4992</v>
      </c>
      <c r="E182" s="48" t="s">
        <v>4993</v>
      </c>
      <c r="H182" s="17" t="s">
        <v>4967</v>
      </c>
      <c r="I182" s="17">
        <v>30</v>
      </c>
      <c r="J182" s="17">
        <v>8</v>
      </c>
      <c r="K182" s="17" t="s">
        <v>29</v>
      </c>
      <c r="L182" s="17" t="s">
        <v>32</v>
      </c>
    </row>
    <row r="183" spans="1:12" x14ac:dyDescent="0.25">
      <c r="A183" s="17">
        <v>182</v>
      </c>
      <c r="B183" s="48" t="s">
        <v>4987</v>
      </c>
      <c r="C183" s="48" t="s">
        <v>4991</v>
      </c>
      <c r="D183" s="48" t="s">
        <v>4992</v>
      </c>
      <c r="E183" s="48" t="s">
        <v>4993</v>
      </c>
      <c r="H183" s="17" t="s">
        <v>4967</v>
      </c>
      <c r="I183" s="17">
        <v>29</v>
      </c>
      <c r="J183" s="17">
        <v>8</v>
      </c>
      <c r="K183" s="17" t="s">
        <v>29</v>
      </c>
      <c r="L183" s="17" t="s">
        <v>32</v>
      </c>
    </row>
    <row r="184" spans="1:12" x14ac:dyDescent="0.25">
      <c r="A184" s="17">
        <v>183</v>
      </c>
      <c r="B184" s="48" t="s">
        <v>4987</v>
      </c>
      <c r="C184" s="48" t="s">
        <v>4991</v>
      </c>
      <c r="D184" s="48" t="s">
        <v>4992</v>
      </c>
      <c r="E184" s="48" t="s">
        <v>4993</v>
      </c>
      <c r="H184" s="17" t="s">
        <v>4967</v>
      </c>
      <c r="I184" s="17">
        <v>31</v>
      </c>
      <c r="J184" s="17">
        <v>8</v>
      </c>
      <c r="K184" s="17" t="s">
        <v>29</v>
      </c>
      <c r="L184" s="17" t="s">
        <v>32</v>
      </c>
    </row>
    <row r="185" spans="1:12" x14ac:dyDescent="0.25">
      <c r="A185" s="17">
        <v>184</v>
      </c>
      <c r="B185" s="48" t="s">
        <v>4987</v>
      </c>
      <c r="C185" s="48" t="s">
        <v>4991</v>
      </c>
      <c r="D185" s="48" t="s">
        <v>4992</v>
      </c>
      <c r="E185" s="48" t="s">
        <v>4993</v>
      </c>
      <c r="H185" s="17" t="s">
        <v>4967</v>
      </c>
      <c r="I185" s="17">
        <v>32</v>
      </c>
      <c r="J185" s="17">
        <v>8</v>
      </c>
      <c r="K185" s="17" t="s">
        <v>29</v>
      </c>
      <c r="L185" s="17" t="s">
        <v>32</v>
      </c>
    </row>
    <row r="186" spans="1:12" x14ac:dyDescent="0.25">
      <c r="A186" s="17">
        <v>185</v>
      </c>
      <c r="B186" s="48" t="s">
        <v>4987</v>
      </c>
      <c r="C186" s="48" t="s">
        <v>4991</v>
      </c>
      <c r="D186" s="48" t="s">
        <v>4992</v>
      </c>
      <c r="E186" s="48" t="s">
        <v>4993</v>
      </c>
      <c r="H186" s="17" t="s">
        <v>4967</v>
      </c>
      <c r="I186" s="17">
        <v>29</v>
      </c>
      <c r="J186" s="17">
        <v>8</v>
      </c>
      <c r="K186" s="17" t="s">
        <v>29</v>
      </c>
      <c r="L186" s="17" t="s">
        <v>32</v>
      </c>
    </row>
    <row r="187" spans="1:12" x14ac:dyDescent="0.25">
      <c r="A187" s="17">
        <v>186</v>
      </c>
      <c r="B187" s="48" t="s">
        <v>4987</v>
      </c>
      <c r="C187" s="48" t="s">
        <v>4991</v>
      </c>
      <c r="D187" s="48" t="s">
        <v>4992</v>
      </c>
      <c r="E187" s="48" t="s">
        <v>4993</v>
      </c>
      <c r="H187" s="17" t="s">
        <v>4967</v>
      </c>
      <c r="I187" s="17">
        <v>28</v>
      </c>
      <c r="J187" s="17">
        <v>8</v>
      </c>
      <c r="K187" s="17" t="s">
        <v>29</v>
      </c>
      <c r="L187" s="17" t="s">
        <v>32</v>
      </c>
    </row>
    <row r="188" spans="1:12" x14ac:dyDescent="0.25">
      <c r="A188" s="17">
        <v>187</v>
      </c>
      <c r="B188" s="48" t="s">
        <v>4987</v>
      </c>
      <c r="C188" s="48" t="s">
        <v>4991</v>
      </c>
      <c r="D188" s="48" t="s">
        <v>4992</v>
      </c>
      <c r="E188" s="48" t="s">
        <v>4993</v>
      </c>
      <c r="H188" s="17" t="s">
        <v>4967</v>
      </c>
      <c r="I188" s="17">
        <v>34</v>
      </c>
      <c r="J188" s="17">
        <v>8</v>
      </c>
      <c r="K188" s="17" t="s">
        <v>29</v>
      </c>
      <c r="L188" s="17" t="s">
        <v>32</v>
      </c>
    </row>
    <row r="189" spans="1:12" x14ac:dyDescent="0.25">
      <c r="A189" s="17">
        <v>188</v>
      </c>
      <c r="B189" s="48" t="s">
        <v>4987</v>
      </c>
      <c r="C189" s="48" t="s">
        <v>4991</v>
      </c>
      <c r="D189" s="48" t="s">
        <v>4992</v>
      </c>
      <c r="E189" s="48" t="s">
        <v>4993</v>
      </c>
      <c r="H189" s="17" t="s">
        <v>4967</v>
      </c>
      <c r="I189" s="17">
        <v>20</v>
      </c>
      <c r="J189" s="17">
        <v>8</v>
      </c>
      <c r="K189" s="17" t="s">
        <v>29</v>
      </c>
      <c r="L189" s="17" t="s">
        <v>32</v>
      </c>
    </row>
    <row r="190" spans="1:12" x14ac:dyDescent="0.25">
      <c r="A190" s="17">
        <v>189</v>
      </c>
      <c r="B190" s="48" t="s">
        <v>4987</v>
      </c>
      <c r="C190" s="48" t="s">
        <v>4991</v>
      </c>
      <c r="D190" s="48" t="s">
        <v>4992</v>
      </c>
      <c r="E190" s="48" t="s">
        <v>4993</v>
      </c>
      <c r="H190" s="17" t="s">
        <v>4967</v>
      </c>
      <c r="I190" s="17">
        <v>31</v>
      </c>
      <c r="J190" s="17">
        <v>8</v>
      </c>
      <c r="K190" s="17" t="s">
        <v>29</v>
      </c>
      <c r="L190" s="17" t="s">
        <v>32</v>
      </c>
    </row>
    <row r="191" spans="1:12" x14ac:dyDescent="0.25">
      <c r="A191" s="17">
        <v>190</v>
      </c>
      <c r="B191" s="48" t="s">
        <v>4987</v>
      </c>
      <c r="C191" s="48" t="s">
        <v>4991</v>
      </c>
      <c r="D191" s="48" t="s">
        <v>4992</v>
      </c>
      <c r="E191" s="48" t="s">
        <v>4993</v>
      </c>
      <c r="H191" s="17" t="s">
        <v>4967</v>
      </c>
      <c r="I191" s="17">
        <v>28</v>
      </c>
      <c r="J191" s="17">
        <v>8</v>
      </c>
      <c r="K191" s="17" t="s">
        <v>29</v>
      </c>
      <c r="L191" s="17" t="s">
        <v>32</v>
      </c>
    </row>
    <row r="192" spans="1:12" x14ac:dyDescent="0.25">
      <c r="A192" s="17">
        <v>191</v>
      </c>
      <c r="B192" s="48" t="s">
        <v>4987</v>
      </c>
      <c r="C192" s="48" t="s">
        <v>4991</v>
      </c>
      <c r="D192" s="48" t="s">
        <v>4992</v>
      </c>
      <c r="E192" s="48" t="s">
        <v>4993</v>
      </c>
      <c r="H192" s="17" t="s">
        <v>4967</v>
      </c>
      <c r="I192" s="17">
        <v>27</v>
      </c>
      <c r="J192" s="17">
        <v>8</v>
      </c>
      <c r="K192" s="17" t="s">
        <v>29</v>
      </c>
      <c r="L192" s="17" t="s">
        <v>32</v>
      </c>
    </row>
    <row r="193" spans="1:12" x14ac:dyDescent="0.25">
      <c r="A193" s="17">
        <v>192</v>
      </c>
      <c r="B193" s="48" t="s">
        <v>4987</v>
      </c>
      <c r="C193" s="48" t="s">
        <v>4991</v>
      </c>
      <c r="D193" s="48" t="s">
        <v>4992</v>
      </c>
      <c r="E193" s="48" t="s">
        <v>4993</v>
      </c>
      <c r="H193" s="17" t="s">
        <v>4967</v>
      </c>
      <c r="I193" s="17">
        <v>31</v>
      </c>
      <c r="J193" s="17">
        <v>8</v>
      </c>
      <c r="K193" s="17" t="s">
        <v>29</v>
      </c>
      <c r="L193" s="17" t="s">
        <v>32</v>
      </c>
    </row>
    <row r="194" spans="1:12" x14ac:dyDescent="0.25">
      <c r="A194" s="17">
        <v>193</v>
      </c>
      <c r="B194" s="48" t="s">
        <v>4987</v>
      </c>
      <c r="C194" s="48" t="s">
        <v>4991</v>
      </c>
      <c r="D194" s="48" t="s">
        <v>4992</v>
      </c>
      <c r="E194" s="48" t="s">
        <v>4993</v>
      </c>
      <c r="H194" s="17" t="s">
        <v>4967</v>
      </c>
      <c r="I194" s="17">
        <v>21</v>
      </c>
      <c r="J194" s="17">
        <v>8</v>
      </c>
      <c r="K194" s="17" t="s">
        <v>29</v>
      </c>
      <c r="L194" s="17" t="s">
        <v>32</v>
      </c>
    </row>
    <row r="195" spans="1:12" x14ac:dyDescent="0.25">
      <c r="A195" s="17">
        <v>194</v>
      </c>
      <c r="B195" s="48" t="s">
        <v>4987</v>
      </c>
      <c r="C195" s="48" t="s">
        <v>4991</v>
      </c>
      <c r="D195" s="48" t="s">
        <v>4992</v>
      </c>
      <c r="E195" s="48" t="s">
        <v>4993</v>
      </c>
      <c r="H195" s="17" t="s">
        <v>4967</v>
      </c>
      <c r="I195" s="17">
        <v>28</v>
      </c>
      <c r="J195" s="17">
        <v>8</v>
      </c>
      <c r="K195" s="17" t="s">
        <v>29</v>
      </c>
      <c r="L195" s="17" t="s">
        <v>32</v>
      </c>
    </row>
    <row r="196" spans="1:12" x14ac:dyDescent="0.25">
      <c r="A196" s="17">
        <v>195</v>
      </c>
      <c r="B196" s="48" t="s">
        <v>4987</v>
      </c>
      <c r="C196" s="48" t="s">
        <v>4991</v>
      </c>
      <c r="D196" s="48" t="s">
        <v>4992</v>
      </c>
      <c r="E196" s="48" t="s">
        <v>4993</v>
      </c>
      <c r="H196" s="17" t="s">
        <v>4967</v>
      </c>
      <c r="I196" s="17">
        <v>24</v>
      </c>
      <c r="J196" s="17">
        <v>8</v>
      </c>
      <c r="K196" s="17" t="s">
        <v>29</v>
      </c>
      <c r="L196" s="17" t="s">
        <v>32</v>
      </c>
    </row>
    <row r="197" spans="1:12" x14ac:dyDescent="0.25">
      <c r="A197" s="17">
        <v>196</v>
      </c>
      <c r="B197" s="48" t="s">
        <v>4987</v>
      </c>
      <c r="C197" s="48" t="s">
        <v>4991</v>
      </c>
      <c r="D197" s="48" t="s">
        <v>4992</v>
      </c>
      <c r="E197" s="48" t="s">
        <v>4993</v>
      </c>
      <c r="H197" s="17" t="s">
        <v>4967</v>
      </c>
      <c r="I197" s="17">
        <v>30</v>
      </c>
      <c r="J197" s="17">
        <v>8</v>
      </c>
      <c r="K197" s="17" t="s">
        <v>29</v>
      </c>
      <c r="L197" s="17" t="s">
        <v>32</v>
      </c>
    </row>
    <row r="198" spans="1:12" x14ac:dyDescent="0.25">
      <c r="A198" s="17">
        <v>197</v>
      </c>
      <c r="B198" s="48" t="s">
        <v>4987</v>
      </c>
      <c r="C198" s="48" t="s">
        <v>4991</v>
      </c>
      <c r="D198" s="48" t="s">
        <v>4992</v>
      </c>
      <c r="E198" s="48" t="s">
        <v>4993</v>
      </c>
      <c r="H198" s="17" t="s">
        <v>4967</v>
      </c>
      <c r="I198" s="17">
        <v>28</v>
      </c>
      <c r="J198" s="17">
        <v>8</v>
      </c>
      <c r="K198" s="17" t="s">
        <v>29</v>
      </c>
      <c r="L198" s="17" t="s">
        <v>32</v>
      </c>
    </row>
    <row r="199" spans="1:12" x14ac:dyDescent="0.25">
      <c r="A199" s="17">
        <v>198</v>
      </c>
      <c r="B199" s="48" t="s">
        <v>4987</v>
      </c>
      <c r="C199" s="48" t="s">
        <v>4991</v>
      </c>
      <c r="D199" s="48" t="s">
        <v>4992</v>
      </c>
      <c r="E199" s="48" t="s">
        <v>4993</v>
      </c>
      <c r="H199" s="17" t="s">
        <v>4968</v>
      </c>
      <c r="I199" s="17">
        <v>32</v>
      </c>
      <c r="J199" s="17">
        <v>12</v>
      </c>
      <c r="K199" s="17" t="s">
        <v>29</v>
      </c>
      <c r="L199" s="17" t="s">
        <v>32</v>
      </c>
    </row>
    <row r="200" spans="1:12" x14ac:dyDescent="0.25">
      <c r="A200" s="17">
        <v>199</v>
      </c>
      <c r="B200" s="48" t="s">
        <v>4987</v>
      </c>
      <c r="C200" s="48" t="s">
        <v>4991</v>
      </c>
      <c r="D200" s="48" t="s">
        <v>4992</v>
      </c>
      <c r="E200" s="48" t="s">
        <v>4993</v>
      </c>
      <c r="H200" s="17" t="s">
        <v>4967</v>
      </c>
      <c r="I200" s="17">
        <v>29</v>
      </c>
      <c r="J200" s="17">
        <v>8</v>
      </c>
      <c r="K200" s="17" t="s">
        <v>29</v>
      </c>
      <c r="L200" s="17" t="s">
        <v>32</v>
      </c>
    </row>
    <row r="201" spans="1:12" x14ac:dyDescent="0.25">
      <c r="A201" s="17">
        <v>200</v>
      </c>
      <c r="B201" s="48" t="s">
        <v>4987</v>
      </c>
      <c r="C201" s="48" t="s">
        <v>4991</v>
      </c>
      <c r="D201" s="48" t="s">
        <v>4992</v>
      </c>
      <c r="E201" s="48" t="s">
        <v>4993</v>
      </c>
      <c r="H201" s="17" t="s">
        <v>4968</v>
      </c>
      <c r="I201" s="17">
        <v>26</v>
      </c>
      <c r="J201" s="17">
        <v>12</v>
      </c>
      <c r="K201" s="17" t="s">
        <v>29</v>
      </c>
      <c r="L201" s="17" t="s">
        <v>32</v>
      </c>
    </row>
    <row r="202" spans="1:12" x14ac:dyDescent="0.25">
      <c r="A202" s="17">
        <v>201</v>
      </c>
      <c r="B202" s="48" t="s">
        <v>4987</v>
      </c>
      <c r="C202" s="48" t="s">
        <v>4991</v>
      </c>
      <c r="D202" s="48" t="s">
        <v>4992</v>
      </c>
      <c r="E202" s="48" t="s">
        <v>4993</v>
      </c>
      <c r="H202" s="17" t="s">
        <v>4968</v>
      </c>
      <c r="I202" s="17">
        <v>28</v>
      </c>
      <c r="J202" s="17">
        <v>12</v>
      </c>
      <c r="K202" s="17" t="s">
        <v>29</v>
      </c>
      <c r="L202" s="17" t="s">
        <v>32</v>
      </c>
    </row>
    <row r="203" spans="1:12" x14ac:dyDescent="0.25">
      <c r="A203" s="17">
        <v>202</v>
      </c>
      <c r="B203" s="48" t="s">
        <v>4987</v>
      </c>
      <c r="C203" s="48" t="s">
        <v>4991</v>
      </c>
      <c r="D203" s="48" t="s">
        <v>4992</v>
      </c>
      <c r="E203" s="48" t="s">
        <v>4993</v>
      </c>
      <c r="H203" s="17" t="s">
        <v>4967</v>
      </c>
      <c r="I203" s="17">
        <v>31</v>
      </c>
      <c r="J203" s="17">
        <v>8</v>
      </c>
      <c r="K203" s="17" t="s">
        <v>29</v>
      </c>
      <c r="L203" s="17" t="s">
        <v>32</v>
      </c>
    </row>
    <row r="204" spans="1:12" x14ac:dyDescent="0.25">
      <c r="A204" s="17">
        <v>203</v>
      </c>
      <c r="B204" s="48" t="s">
        <v>4987</v>
      </c>
      <c r="C204" s="48" t="s">
        <v>4991</v>
      </c>
      <c r="D204" s="48" t="s">
        <v>4992</v>
      </c>
      <c r="E204" s="48" t="s">
        <v>4993</v>
      </c>
      <c r="H204" s="17" t="s">
        <v>4967</v>
      </c>
      <c r="I204" s="17">
        <v>35</v>
      </c>
      <c r="J204" s="17">
        <v>8</v>
      </c>
      <c r="K204" s="17" t="s">
        <v>29</v>
      </c>
      <c r="L204" s="17" t="s">
        <v>32</v>
      </c>
    </row>
    <row r="205" spans="1:12" x14ac:dyDescent="0.25">
      <c r="A205" s="17">
        <v>204</v>
      </c>
      <c r="B205" s="48" t="s">
        <v>4987</v>
      </c>
      <c r="C205" s="48" t="s">
        <v>4991</v>
      </c>
      <c r="D205" s="48" t="s">
        <v>4992</v>
      </c>
      <c r="E205" s="48" t="s">
        <v>4993</v>
      </c>
      <c r="H205" s="17" t="s">
        <v>4967</v>
      </c>
      <c r="I205" s="17">
        <v>31</v>
      </c>
      <c r="J205" s="17">
        <v>8</v>
      </c>
      <c r="K205" s="17" t="s">
        <v>29</v>
      </c>
      <c r="L205" s="17" t="s">
        <v>32</v>
      </c>
    </row>
    <row r="206" spans="1:12" x14ac:dyDescent="0.25">
      <c r="A206" s="17">
        <v>205</v>
      </c>
      <c r="B206" s="48" t="s">
        <v>4987</v>
      </c>
      <c r="C206" s="48" t="s">
        <v>4991</v>
      </c>
      <c r="D206" s="48" t="s">
        <v>4992</v>
      </c>
      <c r="E206" s="48" t="s">
        <v>4993</v>
      </c>
      <c r="H206" s="17" t="s">
        <v>4968</v>
      </c>
      <c r="I206" s="17">
        <v>32</v>
      </c>
      <c r="J206" s="17">
        <v>12</v>
      </c>
      <c r="K206" s="17" t="s">
        <v>29</v>
      </c>
      <c r="L206" s="17" t="s">
        <v>32</v>
      </c>
    </row>
    <row r="207" spans="1:12" x14ac:dyDescent="0.25">
      <c r="A207" s="17">
        <v>206</v>
      </c>
      <c r="B207" s="48" t="s">
        <v>4987</v>
      </c>
      <c r="C207" s="48" t="s">
        <v>4991</v>
      </c>
      <c r="D207" s="48" t="s">
        <v>4992</v>
      </c>
      <c r="E207" s="48" t="s">
        <v>4993</v>
      </c>
      <c r="H207" s="17" t="s">
        <v>4967</v>
      </c>
      <c r="I207" s="17">
        <v>34</v>
      </c>
      <c r="J207" s="17">
        <v>8</v>
      </c>
      <c r="K207" s="17" t="s">
        <v>29</v>
      </c>
      <c r="L207" s="17" t="s">
        <v>32</v>
      </c>
    </row>
    <row r="208" spans="1:12" x14ac:dyDescent="0.25">
      <c r="A208" s="17">
        <v>207</v>
      </c>
      <c r="B208" s="48" t="s">
        <v>4987</v>
      </c>
      <c r="C208" s="48" t="s">
        <v>4991</v>
      </c>
      <c r="D208" s="48" t="s">
        <v>4992</v>
      </c>
      <c r="E208" s="48" t="s">
        <v>4993</v>
      </c>
      <c r="H208" s="17" t="s">
        <v>4967</v>
      </c>
      <c r="I208" s="17">
        <v>39</v>
      </c>
      <c r="J208" s="17">
        <v>8</v>
      </c>
      <c r="K208" s="17" t="s">
        <v>29</v>
      </c>
      <c r="L208" s="17" t="s">
        <v>32</v>
      </c>
    </row>
    <row r="209" spans="1:12" x14ac:dyDescent="0.25">
      <c r="A209" s="17">
        <v>208</v>
      </c>
      <c r="B209" s="48" t="s">
        <v>4987</v>
      </c>
      <c r="C209" s="48" t="s">
        <v>4991</v>
      </c>
      <c r="D209" s="48" t="s">
        <v>4992</v>
      </c>
      <c r="E209" s="48" t="s">
        <v>4993</v>
      </c>
      <c r="H209" s="17" t="s">
        <v>4967</v>
      </c>
      <c r="I209" s="17">
        <v>26</v>
      </c>
      <c r="J209" s="17">
        <v>8</v>
      </c>
      <c r="K209" s="17" t="s">
        <v>29</v>
      </c>
      <c r="L209" s="17" t="s">
        <v>32</v>
      </c>
    </row>
    <row r="210" spans="1:12" x14ac:dyDescent="0.25">
      <c r="A210" s="17">
        <v>209</v>
      </c>
      <c r="B210" s="48" t="s">
        <v>4987</v>
      </c>
      <c r="C210" s="48" t="s">
        <v>4991</v>
      </c>
      <c r="D210" s="48" t="s">
        <v>4992</v>
      </c>
      <c r="E210" s="48" t="s">
        <v>4993</v>
      </c>
      <c r="H210" s="17" t="s">
        <v>4967</v>
      </c>
      <c r="I210" s="17">
        <v>28</v>
      </c>
      <c r="J210" s="17">
        <v>8</v>
      </c>
      <c r="K210" s="17" t="s">
        <v>29</v>
      </c>
      <c r="L210" s="17" t="s">
        <v>32</v>
      </c>
    </row>
    <row r="211" spans="1:12" x14ac:dyDescent="0.25">
      <c r="A211" s="17">
        <v>210</v>
      </c>
      <c r="B211" s="48" t="s">
        <v>4987</v>
      </c>
      <c r="C211" s="48" t="s">
        <v>4991</v>
      </c>
      <c r="D211" s="48" t="s">
        <v>4992</v>
      </c>
      <c r="E211" s="48" t="s">
        <v>4993</v>
      </c>
      <c r="H211" s="17" t="s">
        <v>4967</v>
      </c>
      <c r="I211" s="17">
        <v>24</v>
      </c>
      <c r="J211" s="17">
        <v>8</v>
      </c>
      <c r="K211" s="17" t="s">
        <v>29</v>
      </c>
      <c r="L211" s="17" t="s">
        <v>32</v>
      </c>
    </row>
    <row r="212" spans="1:12" x14ac:dyDescent="0.25">
      <c r="A212" s="17">
        <v>211</v>
      </c>
      <c r="B212" s="48" t="s">
        <v>4987</v>
      </c>
      <c r="C212" s="48" t="s">
        <v>4991</v>
      </c>
      <c r="D212" s="48" t="s">
        <v>4992</v>
      </c>
      <c r="E212" s="48" t="s">
        <v>4993</v>
      </c>
      <c r="H212" s="17" t="s">
        <v>4967</v>
      </c>
      <c r="I212" s="17">
        <v>22</v>
      </c>
      <c r="J212" s="17">
        <v>8</v>
      </c>
      <c r="K212" s="17" t="s">
        <v>29</v>
      </c>
      <c r="L212" s="17" t="s">
        <v>32</v>
      </c>
    </row>
    <row r="213" spans="1:12" x14ac:dyDescent="0.25">
      <c r="A213" s="17">
        <v>212</v>
      </c>
      <c r="B213" s="48" t="s">
        <v>4987</v>
      </c>
      <c r="C213" s="48" t="s">
        <v>4991</v>
      </c>
      <c r="D213" s="48" t="s">
        <v>4992</v>
      </c>
      <c r="E213" s="48" t="s">
        <v>4994</v>
      </c>
      <c r="H213" s="17" t="s">
        <v>4967</v>
      </c>
      <c r="I213" s="17">
        <v>20</v>
      </c>
      <c r="J213" s="17">
        <v>8</v>
      </c>
      <c r="K213" s="17" t="s">
        <v>29</v>
      </c>
      <c r="L213" s="17" t="s">
        <v>32</v>
      </c>
    </row>
    <row r="214" spans="1:12" x14ac:dyDescent="0.25">
      <c r="A214" s="17">
        <v>213</v>
      </c>
      <c r="B214" s="48" t="s">
        <v>4987</v>
      </c>
      <c r="C214" s="48" t="s">
        <v>4991</v>
      </c>
      <c r="D214" s="48" t="s">
        <v>4992</v>
      </c>
      <c r="E214" s="48" t="s">
        <v>4994</v>
      </c>
      <c r="H214" s="17" t="s">
        <v>4967</v>
      </c>
      <c r="I214" s="17">
        <v>34</v>
      </c>
      <c r="J214" s="17">
        <v>8</v>
      </c>
      <c r="K214" s="17" t="s">
        <v>29</v>
      </c>
      <c r="L214" s="17" t="s">
        <v>32</v>
      </c>
    </row>
    <row r="215" spans="1:12" x14ac:dyDescent="0.25">
      <c r="A215" s="17">
        <v>214</v>
      </c>
      <c r="B215" s="48" t="s">
        <v>4987</v>
      </c>
      <c r="C215" s="48" t="s">
        <v>4991</v>
      </c>
      <c r="D215" s="48" t="s">
        <v>4992</v>
      </c>
      <c r="E215" s="48" t="s">
        <v>4994</v>
      </c>
      <c r="H215" s="17" t="s">
        <v>4967</v>
      </c>
      <c r="I215" s="17">
        <v>21</v>
      </c>
      <c r="J215" s="17">
        <v>8</v>
      </c>
      <c r="K215" s="17" t="s">
        <v>29</v>
      </c>
      <c r="L215" s="17" t="s">
        <v>32</v>
      </c>
    </row>
    <row r="216" spans="1:12" x14ac:dyDescent="0.25">
      <c r="A216" s="17">
        <v>215</v>
      </c>
      <c r="B216" s="48" t="s">
        <v>4987</v>
      </c>
      <c r="C216" s="48" t="s">
        <v>4991</v>
      </c>
      <c r="D216" s="48" t="s">
        <v>4992</v>
      </c>
      <c r="E216" s="48" t="s">
        <v>4994</v>
      </c>
      <c r="H216" s="17" t="s">
        <v>4967</v>
      </c>
      <c r="I216" s="17">
        <v>25</v>
      </c>
      <c r="J216" s="17">
        <v>8</v>
      </c>
      <c r="K216" s="17" t="s">
        <v>29</v>
      </c>
      <c r="L216" s="17" t="s">
        <v>32</v>
      </c>
    </row>
    <row r="217" spans="1:12" x14ac:dyDescent="0.25">
      <c r="A217" s="17">
        <v>216</v>
      </c>
      <c r="B217" s="48" t="s">
        <v>4987</v>
      </c>
      <c r="C217" s="48" t="s">
        <v>4991</v>
      </c>
      <c r="D217" s="48" t="s">
        <v>4992</v>
      </c>
      <c r="E217" s="48" t="s">
        <v>4994</v>
      </c>
      <c r="H217" s="17" t="s">
        <v>4967</v>
      </c>
      <c r="I217" s="17">
        <v>31</v>
      </c>
      <c r="J217" s="17">
        <v>8</v>
      </c>
      <c r="K217" s="17" t="s">
        <v>29</v>
      </c>
      <c r="L217" s="17" t="s">
        <v>32</v>
      </c>
    </row>
    <row r="218" spans="1:12" x14ac:dyDescent="0.25">
      <c r="A218" s="17">
        <v>217</v>
      </c>
      <c r="B218" s="48" t="s">
        <v>4987</v>
      </c>
      <c r="C218" s="48" t="s">
        <v>4991</v>
      </c>
      <c r="D218" s="48" t="s">
        <v>4992</v>
      </c>
      <c r="E218" s="48" t="s">
        <v>4994</v>
      </c>
      <c r="H218" s="17" t="s">
        <v>4967</v>
      </c>
      <c r="I218" s="17">
        <v>35</v>
      </c>
      <c r="J218" s="17">
        <v>8</v>
      </c>
      <c r="K218" s="17" t="s">
        <v>29</v>
      </c>
      <c r="L218" s="17" t="s">
        <v>32</v>
      </c>
    </row>
    <row r="219" spans="1:12" x14ac:dyDescent="0.25">
      <c r="A219" s="17">
        <v>218</v>
      </c>
      <c r="B219" s="48" t="s">
        <v>4987</v>
      </c>
      <c r="C219" s="48" t="s">
        <v>4991</v>
      </c>
      <c r="D219" s="48" t="s">
        <v>4992</v>
      </c>
      <c r="E219" s="48" t="s">
        <v>4994</v>
      </c>
      <c r="H219" s="17" t="s">
        <v>4967</v>
      </c>
      <c r="I219" s="17">
        <v>28</v>
      </c>
      <c r="J219" s="17">
        <v>8</v>
      </c>
      <c r="K219" s="17" t="s">
        <v>29</v>
      </c>
      <c r="L219" s="17" t="s">
        <v>32</v>
      </c>
    </row>
    <row r="220" spans="1:12" x14ac:dyDescent="0.25">
      <c r="A220" s="17">
        <v>219</v>
      </c>
      <c r="B220" s="48" t="s">
        <v>4987</v>
      </c>
      <c r="C220" s="48" t="s">
        <v>4991</v>
      </c>
      <c r="D220" s="48" t="s">
        <v>4992</v>
      </c>
      <c r="E220" s="48" t="s">
        <v>4994</v>
      </c>
      <c r="H220" s="17" t="s">
        <v>4967</v>
      </c>
      <c r="I220" s="17">
        <v>25</v>
      </c>
      <c r="J220" s="17">
        <v>8</v>
      </c>
      <c r="K220" s="17" t="s">
        <v>29</v>
      </c>
      <c r="L220" s="17" t="s">
        <v>32</v>
      </c>
    </row>
    <row r="221" spans="1:12" x14ac:dyDescent="0.25">
      <c r="A221" s="17">
        <v>220</v>
      </c>
      <c r="B221" s="48" t="s">
        <v>4987</v>
      </c>
      <c r="C221" s="48" t="s">
        <v>4991</v>
      </c>
      <c r="D221" s="48" t="s">
        <v>4992</v>
      </c>
      <c r="E221" s="48" t="s">
        <v>4994</v>
      </c>
      <c r="H221" s="17" t="s">
        <v>4967</v>
      </c>
      <c r="I221" s="17">
        <v>30</v>
      </c>
      <c r="J221" s="17">
        <v>8</v>
      </c>
      <c r="K221" s="17" t="s">
        <v>29</v>
      </c>
      <c r="L221" s="17" t="s">
        <v>32</v>
      </c>
    </row>
    <row r="222" spans="1:12" x14ac:dyDescent="0.25">
      <c r="A222" s="17">
        <v>221</v>
      </c>
      <c r="B222" s="48" t="s">
        <v>4987</v>
      </c>
      <c r="C222" s="48" t="s">
        <v>4991</v>
      </c>
      <c r="D222" s="48" t="s">
        <v>4992</v>
      </c>
      <c r="E222" s="48" t="s">
        <v>4994</v>
      </c>
      <c r="H222" s="17" t="s">
        <v>4968</v>
      </c>
      <c r="I222" s="17">
        <v>31</v>
      </c>
      <c r="J222" s="17">
        <v>12</v>
      </c>
      <c r="K222" s="17" t="s">
        <v>29</v>
      </c>
      <c r="L222" s="17" t="s">
        <v>32</v>
      </c>
    </row>
    <row r="223" spans="1:12" x14ac:dyDescent="0.25">
      <c r="A223" s="17">
        <v>222</v>
      </c>
      <c r="B223" s="48" t="s">
        <v>4987</v>
      </c>
      <c r="C223" s="48" t="s">
        <v>4991</v>
      </c>
      <c r="D223" s="48" t="s">
        <v>4992</v>
      </c>
      <c r="E223" s="48" t="s">
        <v>4994</v>
      </c>
      <c r="H223" s="17" t="s">
        <v>4967</v>
      </c>
      <c r="I223" s="17">
        <v>24</v>
      </c>
      <c r="J223" s="17">
        <v>8</v>
      </c>
      <c r="K223" s="17" t="s">
        <v>29</v>
      </c>
      <c r="L223" s="17" t="s">
        <v>32</v>
      </c>
    </row>
    <row r="224" spans="1:12" x14ac:dyDescent="0.25">
      <c r="A224" s="17">
        <v>223</v>
      </c>
      <c r="B224" s="48" t="s">
        <v>4987</v>
      </c>
      <c r="C224" s="48" t="s">
        <v>4991</v>
      </c>
      <c r="D224" s="48" t="s">
        <v>4992</v>
      </c>
      <c r="E224" s="48" t="s">
        <v>4994</v>
      </c>
      <c r="H224" s="17" t="s">
        <v>4967</v>
      </c>
      <c r="I224" s="17">
        <v>31</v>
      </c>
      <c r="J224" s="17">
        <v>8</v>
      </c>
      <c r="K224" s="17" t="s">
        <v>29</v>
      </c>
      <c r="L224" s="17" t="s">
        <v>32</v>
      </c>
    </row>
    <row r="225" spans="1:12" x14ac:dyDescent="0.25">
      <c r="A225" s="17">
        <v>224</v>
      </c>
      <c r="B225" s="48" t="s">
        <v>4987</v>
      </c>
      <c r="C225" s="48" t="s">
        <v>4991</v>
      </c>
      <c r="D225" s="48" t="s">
        <v>4992</v>
      </c>
      <c r="E225" s="48" t="s">
        <v>4994</v>
      </c>
      <c r="H225" s="17" t="s">
        <v>4968</v>
      </c>
      <c r="I225" s="17">
        <v>35</v>
      </c>
      <c r="J225" s="17">
        <v>12</v>
      </c>
      <c r="K225" s="17" t="s">
        <v>29</v>
      </c>
      <c r="L225" s="17" t="s">
        <v>32</v>
      </c>
    </row>
    <row r="226" spans="1:12" x14ac:dyDescent="0.25">
      <c r="A226" s="17">
        <v>225</v>
      </c>
      <c r="B226" s="48" t="s">
        <v>4987</v>
      </c>
      <c r="C226" s="48" t="s">
        <v>4991</v>
      </c>
      <c r="D226" s="48" t="s">
        <v>4992</v>
      </c>
      <c r="E226" s="48" t="s">
        <v>4994</v>
      </c>
      <c r="H226" s="17" t="s">
        <v>4968</v>
      </c>
      <c r="I226" s="17">
        <v>27</v>
      </c>
      <c r="J226" s="17">
        <v>12</v>
      </c>
      <c r="K226" s="17" t="s">
        <v>29</v>
      </c>
      <c r="L226" s="17" t="s">
        <v>32</v>
      </c>
    </row>
    <row r="227" spans="1:12" x14ac:dyDescent="0.25">
      <c r="A227" s="17">
        <v>226</v>
      </c>
      <c r="B227" s="48" t="s">
        <v>4987</v>
      </c>
      <c r="C227" s="48" t="s">
        <v>4991</v>
      </c>
      <c r="D227" s="48" t="s">
        <v>4992</v>
      </c>
      <c r="E227" s="48" t="s">
        <v>4994</v>
      </c>
      <c r="H227" s="17" t="s">
        <v>4967</v>
      </c>
      <c r="I227" s="17">
        <v>29</v>
      </c>
      <c r="J227" s="17">
        <v>8</v>
      </c>
      <c r="K227" s="17" t="s">
        <v>29</v>
      </c>
      <c r="L227" s="17" t="s">
        <v>32</v>
      </c>
    </row>
    <row r="228" spans="1:12" x14ac:dyDescent="0.25">
      <c r="A228" s="17">
        <v>227</v>
      </c>
      <c r="B228" s="48" t="s">
        <v>4987</v>
      </c>
      <c r="C228" s="48" t="s">
        <v>4991</v>
      </c>
      <c r="D228" s="48" t="s">
        <v>4992</v>
      </c>
      <c r="E228" s="48" t="s">
        <v>4994</v>
      </c>
      <c r="H228" s="17" t="s">
        <v>4968</v>
      </c>
      <c r="I228" s="17">
        <v>36</v>
      </c>
      <c r="J228" s="17">
        <v>12</v>
      </c>
      <c r="K228" s="17" t="s">
        <v>29</v>
      </c>
      <c r="L228" s="17" t="s">
        <v>32</v>
      </c>
    </row>
    <row r="229" spans="1:12" x14ac:dyDescent="0.25">
      <c r="A229" s="17">
        <v>228</v>
      </c>
      <c r="B229" s="48" t="s">
        <v>4987</v>
      </c>
      <c r="C229" s="48" t="s">
        <v>4991</v>
      </c>
      <c r="D229" s="48" t="s">
        <v>4992</v>
      </c>
      <c r="E229" s="48" t="s">
        <v>4994</v>
      </c>
      <c r="H229" s="17" t="s">
        <v>4967</v>
      </c>
      <c r="I229" s="17">
        <v>39</v>
      </c>
      <c r="J229" s="17">
        <v>8</v>
      </c>
      <c r="K229" s="17" t="s">
        <v>29</v>
      </c>
      <c r="L229" s="17" t="s">
        <v>32</v>
      </c>
    </row>
    <row r="230" spans="1:12" x14ac:dyDescent="0.25">
      <c r="A230" s="17">
        <v>229</v>
      </c>
      <c r="B230" s="48" t="s">
        <v>4987</v>
      </c>
      <c r="C230" s="48" t="s">
        <v>4991</v>
      </c>
      <c r="D230" s="48" t="s">
        <v>4992</v>
      </c>
      <c r="E230" s="48" t="s">
        <v>4994</v>
      </c>
      <c r="H230" s="17" t="s">
        <v>4967</v>
      </c>
      <c r="I230" s="17">
        <v>31</v>
      </c>
      <c r="J230" s="17">
        <v>8</v>
      </c>
      <c r="K230" s="17" t="s">
        <v>29</v>
      </c>
      <c r="L230" s="17" t="s">
        <v>32</v>
      </c>
    </row>
    <row r="231" spans="1:12" x14ac:dyDescent="0.25">
      <c r="A231" s="17">
        <v>230</v>
      </c>
      <c r="B231" s="48" t="s">
        <v>4987</v>
      </c>
      <c r="C231" s="48" t="s">
        <v>4991</v>
      </c>
      <c r="D231" s="48" t="s">
        <v>4992</v>
      </c>
      <c r="E231" s="48" t="s">
        <v>4994</v>
      </c>
      <c r="H231" s="17" t="s">
        <v>4967</v>
      </c>
      <c r="I231" s="17">
        <v>29</v>
      </c>
      <c r="J231" s="17">
        <v>8</v>
      </c>
      <c r="K231" s="17" t="s">
        <v>29</v>
      </c>
      <c r="L231" s="17" t="s">
        <v>32</v>
      </c>
    </row>
    <row r="232" spans="1:12" x14ac:dyDescent="0.25">
      <c r="A232" s="17">
        <v>231</v>
      </c>
      <c r="B232" s="48" t="s">
        <v>4987</v>
      </c>
      <c r="C232" s="48" t="s">
        <v>4991</v>
      </c>
      <c r="D232" s="48" t="s">
        <v>4992</v>
      </c>
      <c r="E232" s="48" t="s">
        <v>4994</v>
      </c>
      <c r="H232" s="17" t="s">
        <v>4967</v>
      </c>
      <c r="I232" s="17">
        <v>28</v>
      </c>
      <c r="J232" s="17">
        <v>8</v>
      </c>
      <c r="K232" s="17" t="s">
        <v>29</v>
      </c>
      <c r="L232" s="17" t="s">
        <v>32</v>
      </c>
    </row>
    <row r="233" spans="1:12" x14ac:dyDescent="0.25">
      <c r="A233" s="17">
        <v>232</v>
      </c>
      <c r="B233" s="48" t="s">
        <v>4987</v>
      </c>
      <c r="C233" s="48" t="s">
        <v>4991</v>
      </c>
      <c r="D233" s="48" t="s">
        <v>4992</v>
      </c>
      <c r="E233" s="48" t="s">
        <v>4994</v>
      </c>
      <c r="H233" s="17" t="s">
        <v>4967</v>
      </c>
      <c r="I233" s="17">
        <v>27</v>
      </c>
      <c r="J233" s="17">
        <v>8</v>
      </c>
      <c r="K233" s="17" t="s">
        <v>29</v>
      </c>
      <c r="L233" s="17" t="s">
        <v>32</v>
      </c>
    </row>
    <row r="234" spans="1:12" x14ac:dyDescent="0.25">
      <c r="A234" s="17">
        <v>233</v>
      </c>
      <c r="B234" s="48" t="s">
        <v>4987</v>
      </c>
      <c r="C234" s="48" t="s">
        <v>4991</v>
      </c>
      <c r="D234" s="48" t="s">
        <v>4992</v>
      </c>
      <c r="E234" s="48" t="s">
        <v>4994</v>
      </c>
      <c r="H234" s="17" t="s">
        <v>4967</v>
      </c>
      <c r="I234" s="17">
        <v>31</v>
      </c>
      <c r="J234" s="17">
        <v>8</v>
      </c>
      <c r="K234" s="17" t="s">
        <v>29</v>
      </c>
      <c r="L234" s="17" t="s">
        <v>32</v>
      </c>
    </row>
    <row r="235" spans="1:12" x14ac:dyDescent="0.25">
      <c r="A235" s="17">
        <v>234</v>
      </c>
      <c r="B235" s="48" t="s">
        <v>4987</v>
      </c>
      <c r="C235" s="48" t="s">
        <v>4991</v>
      </c>
      <c r="D235" s="48" t="s">
        <v>4992</v>
      </c>
      <c r="E235" s="48" t="s">
        <v>4994</v>
      </c>
      <c r="H235" s="17" t="s">
        <v>4967</v>
      </c>
      <c r="I235" s="17">
        <v>35</v>
      </c>
      <c r="J235" s="17">
        <v>8</v>
      </c>
      <c r="K235" s="17" t="s">
        <v>29</v>
      </c>
      <c r="L235" s="17" t="s">
        <v>32</v>
      </c>
    </row>
    <row r="236" spans="1:12" x14ac:dyDescent="0.25">
      <c r="A236" s="17">
        <v>235</v>
      </c>
      <c r="B236" s="48" t="s">
        <v>4987</v>
      </c>
      <c r="C236" s="48" t="s">
        <v>4991</v>
      </c>
      <c r="D236" s="48" t="s">
        <v>4992</v>
      </c>
      <c r="E236" s="48" t="s">
        <v>4994</v>
      </c>
      <c r="H236" s="17" t="s">
        <v>4967</v>
      </c>
      <c r="I236" s="17">
        <v>32</v>
      </c>
      <c r="J236" s="17">
        <v>8</v>
      </c>
      <c r="K236" s="17" t="s">
        <v>29</v>
      </c>
      <c r="L236" s="17" t="s">
        <v>32</v>
      </c>
    </row>
    <row r="237" spans="1:12" x14ac:dyDescent="0.25">
      <c r="A237" s="17">
        <v>236</v>
      </c>
      <c r="B237" s="48" t="s">
        <v>4987</v>
      </c>
      <c r="C237" s="48" t="s">
        <v>4991</v>
      </c>
      <c r="D237" s="48" t="s">
        <v>4992</v>
      </c>
      <c r="E237" s="48" t="s">
        <v>4994</v>
      </c>
      <c r="H237" s="17" t="s">
        <v>4967</v>
      </c>
      <c r="I237" s="17">
        <v>29</v>
      </c>
      <c r="J237" s="17">
        <v>8</v>
      </c>
      <c r="K237" s="17" t="s">
        <v>29</v>
      </c>
      <c r="L237" s="17" t="s">
        <v>32</v>
      </c>
    </row>
    <row r="238" spans="1:12" x14ac:dyDescent="0.25">
      <c r="A238" s="17">
        <v>237</v>
      </c>
      <c r="B238" s="48" t="s">
        <v>4987</v>
      </c>
      <c r="C238" s="48" t="s">
        <v>4991</v>
      </c>
      <c r="D238" s="48" t="s">
        <v>4992</v>
      </c>
      <c r="E238" s="48" t="s">
        <v>4994</v>
      </c>
      <c r="H238" s="17" t="s">
        <v>4967</v>
      </c>
      <c r="I238" s="17">
        <v>32</v>
      </c>
      <c r="J238" s="17">
        <v>8</v>
      </c>
      <c r="K238" s="17" t="s">
        <v>29</v>
      </c>
      <c r="L238" s="17" t="s">
        <v>32</v>
      </c>
    </row>
    <row r="239" spans="1:12" x14ac:dyDescent="0.25">
      <c r="A239" s="17">
        <v>238</v>
      </c>
      <c r="B239" s="48" t="s">
        <v>4987</v>
      </c>
      <c r="C239" s="48" t="s">
        <v>4991</v>
      </c>
      <c r="D239" s="48" t="s">
        <v>4992</v>
      </c>
      <c r="E239" s="48" t="s">
        <v>4994</v>
      </c>
      <c r="H239" s="17" t="s">
        <v>4967</v>
      </c>
      <c r="I239" s="17">
        <v>29</v>
      </c>
      <c r="J239" s="17">
        <v>8</v>
      </c>
      <c r="K239" s="17" t="s">
        <v>29</v>
      </c>
      <c r="L239" s="17" t="s">
        <v>32</v>
      </c>
    </row>
    <row r="240" spans="1:12" x14ac:dyDescent="0.25">
      <c r="A240" s="17">
        <v>239</v>
      </c>
      <c r="B240" s="48" t="s">
        <v>4987</v>
      </c>
      <c r="C240" s="48" t="s">
        <v>4991</v>
      </c>
      <c r="D240" s="48" t="s">
        <v>4992</v>
      </c>
      <c r="E240" s="48" t="s">
        <v>4994</v>
      </c>
      <c r="H240" s="17" t="s">
        <v>4967</v>
      </c>
      <c r="I240" s="17">
        <v>28</v>
      </c>
      <c r="J240" s="17">
        <v>8</v>
      </c>
      <c r="K240" s="17" t="s">
        <v>29</v>
      </c>
      <c r="L240" s="17" t="s">
        <v>32</v>
      </c>
    </row>
    <row r="241" spans="1:12" x14ac:dyDescent="0.25">
      <c r="A241" s="17">
        <v>240</v>
      </c>
      <c r="B241" s="48" t="s">
        <v>4987</v>
      </c>
      <c r="C241" s="48" t="s">
        <v>4991</v>
      </c>
      <c r="D241" s="48" t="s">
        <v>4992</v>
      </c>
      <c r="E241" s="48" t="s">
        <v>4994</v>
      </c>
      <c r="H241" s="17" t="s">
        <v>4968</v>
      </c>
      <c r="I241" s="17">
        <v>35</v>
      </c>
      <c r="J241" s="17">
        <v>12</v>
      </c>
      <c r="K241" s="17" t="s">
        <v>29</v>
      </c>
      <c r="L241" s="17" t="s">
        <v>32</v>
      </c>
    </row>
    <row r="242" spans="1:12" x14ac:dyDescent="0.25">
      <c r="A242" s="17">
        <v>241</v>
      </c>
      <c r="B242" s="48" t="s">
        <v>4987</v>
      </c>
      <c r="C242" s="48" t="s">
        <v>4991</v>
      </c>
      <c r="D242" s="48" t="s">
        <v>4992</v>
      </c>
      <c r="E242" s="48" t="s">
        <v>4994</v>
      </c>
      <c r="H242" s="17" t="s">
        <v>4967</v>
      </c>
      <c r="I242" s="17">
        <v>32</v>
      </c>
      <c r="J242" s="17">
        <v>8</v>
      </c>
      <c r="K242" s="17" t="s">
        <v>29</v>
      </c>
      <c r="L242" s="17" t="s">
        <v>32</v>
      </c>
    </row>
    <row r="243" spans="1:12" x14ac:dyDescent="0.25">
      <c r="A243" s="17">
        <v>242</v>
      </c>
      <c r="B243" s="48" t="s">
        <v>4987</v>
      </c>
      <c r="C243" s="48" t="s">
        <v>4991</v>
      </c>
      <c r="D243" s="48" t="s">
        <v>4992</v>
      </c>
      <c r="E243" s="48" t="s">
        <v>4994</v>
      </c>
      <c r="H243" s="17" t="s">
        <v>4968</v>
      </c>
      <c r="I243" s="17">
        <v>34</v>
      </c>
      <c r="J243" s="17">
        <v>12</v>
      </c>
      <c r="K243" s="17" t="s">
        <v>29</v>
      </c>
      <c r="L243" s="17" t="s">
        <v>32</v>
      </c>
    </row>
    <row r="244" spans="1:12" x14ac:dyDescent="0.25">
      <c r="A244" s="17">
        <v>243</v>
      </c>
      <c r="B244" s="48" t="s">
        <v>4987</v>
      </c>
      <c r="C244" s="48" t="s">
        <v>4991</v>
      </c>
      <c r="D244" s="48" t="s">
        <v>4992</v>
      </c>
      <c r="E244" s="48" t="s">
        <v>4994</v>
      </c>
      <c r="H244" s="17" t="s">
        <v>4967</v>
      </c>
      <c r="I244" s="17">
        <v>38</v>
      </c>
      <c r="J244" s="17">
        <v>8</v>
      </c>
      <c r="K244" s="17" t="s">
        <v>29</v>
      </c>
      <c r="L244" s="17" t="s">
        <v>32</v>
      </c>
    </row>
    <row r="245" spans="1:12" x14ac:dyDescent="0.25">
      <c r="A245" s="17">
        <v>244</v>
      </c>
      <c r="B245" s="48" t="s">
        <v>4987</v>
      </c>
      <c r="C245" s="48" t="s">
        <v>4991</v>
      </c>
      <c r="D245" s="48" t="s">
        <v>4992</v>
      </c>
      <c r="E245" s="48" t="s">
        <v>4994</v>
      </c>
      <c r="H245" s="17" t="s">
        <v>4967</v>
      </c>
      <c r="I245" s="17">
        <v>32</v>
      </c>
      <c r="J245" s="17">
        <v>8</v>
      </c>
      <c r="K245" s="17" t="s">
        <v>29</v>
      </c>
      <c r="L245" s="17" t="s">
        <v>32</v>
      </c>
    </row>
    <row r="246" spans="1:12" x14ac:dyDescent="0.25">
      <c r="A246" s="17">
        <v>245</v>
      </c>
      <c r="B246" s="48" t="s">
        <v>4987</v>
      </c>
      <c r="C246" s="48" t="s">
        <v>4991</v>
      </c>
      <c r="D246" s="48" t="s">
        <v>4992</v>
      </c>
      <c r="E246" s="48" t="s">
        <v>4994</v>
      </c>
      <c r="H246" s="17" t="s">
        <v>4967</v>
      </c>
      <c r="I246" s="17">
        <v>34</v>
      </c>
      <c r="J246" s="17">
        <v>8</v>
      </c>
      <c r="K246" s="17" t="s">
        <v>29</v>
      </c>
      <c r="L246" s="17" t="s">
        <v>32</v>
      </c>
    </row>
    <row r="247" spans="1:12" x14ac:dyDescent="0.25">
      <c r="A247" s="17">
        <v>246</v>
      </c>
      <c r="B247" s="48" t="s">
        <v>4987</v>
      </c>
      <c r="C247" s="48" t="s">
        <v>4991</v>
      </c>
      <c r="D247" s="48" t="s">
        <v>4992</v>
      </c>
      <c r="E247" s="48" t="s">
        <v>4994</v>
      </c>
      <c r="H247" s="17" t="s">
        <v>4967</v>
      </c>
      <c r="I247" s="17">
        <v>35</v>
      </c>
      <c r="J247" s="17">
        <v>8</v>
      </c>
      <c r="K247" s="17" t="s">
        <v>29</v>
      </c>
      <c r="L247" s="17" t="s">
        <v>32</v>
      </c>
    </row>
    <row r="248" spans="1:12" x14ac:dyDescent="0.25">
      <c r="A248" s="17">
        <v>247</v>
      </c>
      <c r="B248" s="48" t="s">
        <v>4987</v>
      </c>
      <c r="C248" s="48" t="s">
        <v>4991</v>
      </c>
      <c r="D248" s="48" t="s">
        <v>4992</v>
      </c>
      <c r="E248" s="48" t="s">
        <v>4994</v>
      </c>
      <c r="H248" s="17" t="s">
        <v>4967</v>
      </c>
      <c r="I248" s="17">
        <v>32</v>
      </c>
      <c r="J248" s="17">
        <v>8</v>
      </c>
      <c r="K248" s="17" t="s">
        <v>29</v>
      </c>
      <c r="L248" s="17" t="s">
        <v>32</v>
      </c>
    </row>
    <row r="249" spans="1:12" x14ac:dyDescent="0.25">
      <c r="A249" s="17">
        <v>248</v>
      </c>
      <c r="B249" s="48" t="s">
        <v>4987</v>
      </c>
      <c r="C249" s="48" t="s">
        <v>4991</v>
      </c>
      <c r="D249" s="48" t="s">
        <v>4992</v>
      </c>
      <c r="E249" s="48" t="s">
        <v>4994</v>
      </c>
      <c r="H249" s="17" t="s">
        <v>4967</v>
      </c>
      <c r="I249" s="17">
        <v>38</v>
      </c>
      <c r="J249" s="17">
        <v>8</v>
      </c>
      <c r="K249" s="17" t="s">
        <v>29</v>
      </c>
      <c r="L249" s="17" t="s">
        <v>32</v>
      </c>
    </row>
    <row r="250" spans="1:12" x14ac:dyDescent="0.25">
      <c r="A250" s="17">
        <v>249</v>
      </c>
      <c r="B250" s="48" t="s">
        <v>4987</v>
      </c>
      <c r="C250" s="48" t="s">
        <v>4991</v>
      </c>
      <c r="D250" s="48" t="s">
        <v>4992</v>
      </c>
      <c r="E250" s="48" t="s">
        <v>4994</v>
      </c>
      <c r="H250" s="17" t="s">
        <v>4967</v>
      </c>
      <c r="I250" s="17">
        <v>37</v>
      </c>
      <c r="J250" s="17">
        <v>8</v>
      </c>
      <c r="K250" s="17" t="s">
        <v>29</v>
      </c>
      <c r="L250" s="17" t="s">
        <v>32</v>
      </c>
    </row>
    <row r="251" spans="1:12" x14ac:dyDescent="0.25">
      <c r="A251" s="17">
        <v>250</v>
      </c>
      <c r="B251" s="48" t="s">
        <v>4987</v>
      </c>
      <c r="C251" s="48" t="s">
        <v>4991</v>
      </c>
      <c r="D251" s="48" t="s">
        <v>4992</v>
      </c>
      <c r="E251" s="48" t="s">
        <v>4994</v>
      </c>
      <c r="H251" s="17" t="s">
        <v>4967</v>
      </c>
      <c r="I251" s="17">
        <v>39</v>
      </c>
      <c r="J251" s="17">
        <v>8</v>
      </c>
      <c r="K251" s="17" t="s">
        <v>29</v>
      </c>
      <c r="L251" s="17" t="s">
        <v>32</v>
      </c>
    </row>
    <row r="252" spans="1:12" x14ac:dyDescent="0.25">
      <c r="A252" s="17">
        <v>251</v>
      </c>
      <c r="B252" s="48" t="s">
        <v>4987</v>
      </c>
      <c r="C252" s="48" t="s">
        <v>4991</v>
      </c>
      <c r="D252" s="48" t="s">
        <v>4992</v>
      </c>
      <c r="E252" s="48" t="s">
        <v>4994</v>
      </c>
      <c r="H252" s="17" t="s">
        <v>4967</v>
      </c>
      <c r="I252" s="17">
        <v>25</v>
      </c>
      <c r="J252" s="17">
        <v>8</v>
      </c>
      <c r="K252" s="17" t="s">
        <v>29</v>
      </c>
      <c r="L252" s="17" t="s">
        <v>32</v>
      </c>
    </row>
    <row r="253" spans="1:12" x14ac:dyDescent="0.25">
      <c r="A253" s="17">
        <v>252</v>
      </c>
      <c r="B253" s="48" t="s">
        <v>4987</v>
      </c>
      <c r="C253" s="48" t="s">
        <v>4991</v>
      </c>
      <c r="D253" s="48" t="s">
        <v>4992</v>
      </c>
      <c r="E253" s="48" t="s">
        <v>4994</v>
      </c>
      <c r="H253" s="17" t="s">
        <v>4967</v>
      </c>
      <c r="I253" s="17">
        <v>31</v>
      </c>
      <c r="J253" s="17">
        <v>8</v>
      </c>
      <c r="K253" s="17" t="s">
        <v>29</v>
      </c>
      <c r="L253" s="17" t="s">
        <v>32</v>
      </c>
    </row>
    <row r="254" spans="1:12" x14ac:dyDescent="0.25">
      <c r="A254" s="17">
        <v>253</v>
      </c>
      <c r="B254" s="48" t="s">
        <v>4987</v>
      </c>
      <c r="C254" s="48" t="s">
        <v>4991</v>
      </c>
      <c r="D254" s="48" t="s">
        <v>4992</v>
      </c>
      <c r="E254" s="48" t="s">
        <v>4994</v>
      </c>
      <c r="H254" s="17" t="s">
        <v>4967</v>
      </c>
      <c r="I254" s="17">
        <v>26</v>
      </c>
      <c r="J254" s="17">
        <v>8</v>
      </c>
      <c r="K254" s="17" t="s">
        <v>29</v>
      </c>
      <c r="L254" s="17" t="s">
        <v>32</v>
      </c>
    </row>
    <row r="255" spans="1:12" x14ac:dyDescent="0.25">
      <c r="A255" s="17">
        <v>254</v>
      </c>
      <c r="B255" s="48" t="s">
        <v>4987</v>
      </c>
      <c r="C255" s="48" t="s">
        <v>4991</v>
      </c>
      <c r="D255" s="48" t="s">
        <v>4992</v>
      </c>
      <c r="E255" s="48" t="s">
        <v>4994</v>
      </c>
      <c r="H255" s="17" t="s">
        <v>4967</v>
      </c>
      <c r="I255" s="17">
        <v>38</v>
      </c>
      <c r="J255" s="17">
        <v>8</v>
      </c>
      <c r="K255" s="17" t="s">
        <v>29</v>
      </c>
      <c r="L255" s="17" t="s">
        <v>32</v>
      </c>
    </row>
    <row r="256" spans="1:12" x14ac:dyDescent="0.25">
      <c r="A256" s="17">
        <v>255</v>
      </c>
      <c r="B256" s="48" t="s">
        <v>4987</v>
      </c>
      <c r="C256" s="48" t="s">
        <v>4991</v>
      </c>
      <c r="D256" s="48" t="s">
        <v>4992</v>
      </c>
      <c r="E256" s="48" t="s">
        <v>4994</v>
      </c>
      <c r="H256" s="17" t="s">
        <v>4967</v>
      </c>
      <c r="I256" s="17">
        <v>34</v>
      </c>
      <c r="J256" s="17">
        <v>8</v>
      </c>
      <c r="K256" s="17" t="s">
        <v>29</v>
      </c>
      <c r="L256" s="17" t="s">
        <v>32</v>
      </c>
    </row>
    <row r="257" spans="1:12" x14ac:dyDescent="0.25">
      <c r="A257" s="17">
        <v>256</v>
      </c>
      <c r="B257" s="48" t="s">
        <v>4987</v>
      </c>
      <c r="C257" s="48" t="s">
        <v>4991</v>
      </c>
      <c r="D257" s="48" t="s">
        <v>4992</v>
      </c>
      <c r="E257" s="48" t="s">
        <v>4994</v>
      </c>
      <c r="H257" s="17" t="s">
        <v>4967</v>
      </c>
      <c r="I257" s="17">
        <v>32</v>
      </c>
      <c r="J257" s="17">
        <v>8</v>
      </c>
      <c r="K257" s="17" t="s">
        <v>29</v>
      </c>
      <c r="L257" s="17" t="s">
        <v>32</v>
      </c>
    </row>
    <row r="258" spans="1:12" x14ac:dyDescent="0.25">
      <c r="A258" s="17">
        <v>257</v>
      </c>
      <c r="B258" s="48" t="s">
        <v>4987</v>
      </c>
      <c r="C258" s="48" t="s">
        <v>4991</v>
      </c>
      <c r="D258" s="48" t="s">
        <v>4992</v>
      </c>
      <c r="E258" s="48" t="s">
        <v>4994</v>
      </c>
      <c r="H258" s="17" t="s">
        <v>4967</v>
      </c>
      <c r="I258" s="17">
        <v>35</v>
      </c>
      <c r="J258" s="17">
        <v>8</v>
      </c>
      <c r="K258" s="17" t="s">
        <v>29</v>
      </c>
      <c r="L258" s="17" t="s">
        <v>32</v>
      </c>
    </row>
    <row r="259" spans="1:12" x14ac:dyDescent="0.25">
      <c r="A259" s="17">
        <v>258</v>
      </c>
      <c r="B259" s="48" t="s">
        <v>4987</v>
      </c>
      <c r="C259" s="48" t="s">
        <v>4991</v>
      </c>
      <c r="D259" s="48" t="s">
        <v>4992</v>
      </c>
      <c r="E259" s="48" t="s">
        <v>4994</v>
      </c>
      <c r="H259" s="17" t="s">
        <v>4967</v>
      </c>
      <c r="I259" s="17">
        <v>34</v>
      </c>
      <c r="J259" s="17">
        <v>8</v>
      </c>
      <c r="K259" s="17" t="s">
        <v>29</v>
      </c>
      <c r="L259" s="17" t="s">
        <v>32</v>
      </c>
    </row>
    <row r="260" spans="1:12" x14ac:dyDescent="0.25">
      <c r="A260" s="17">
        <v>259</v>
      </c>
      <c r="B260" s="48" t="s">
        <v>4987</v>
      </c>
      <c r="C260" s="48" t="s">
        <v>4991</v>
      </c>
      <c r="D260" s="48" t="s">
        <v>4992</v>
      </c>
      <c r="E260" s="48" t="s">
        <v>4994</v>
      </c>
      <c r="H260" s="17" t="s">
        <v>4967</v>
      </c>
      <c r="I260" s="17">
        <v>21</v>
      </c>
      <c r="J260" s="17">
        <v>8</v>
      </c>
      <c r="K260" s="17" t="s">
        <v>29</v>
      </c>
      <c r="L260" s="17" t="s">
        <v>32</v>
      </c>
    </row>
    <row r="261" spans="1:12" x14ac:dyDescent="0.25">
      <c r="A261" s="17">
        <v>260</v>
      </c>
      <c r="B261" s="48" t="s">
        <v>4987</v>
      </c>
      <c r="C261" s="48" t="s">
        <v>4991</v>
      </c>
      <c r="D261" s="48" t="s">
        <v>4992</v>
      </c>
      <c r="E261" s="48" t="s">
        <v>4994</v>
      </c>
      <c r="H261" s="17" t="s">
        <v>4967</v>
      </c>
      <c r="I261" s="17">
        <v>28</v>
      </c>
      <c r="J261" s="17">
        <v>8</v>
      </c>
      <c r="K261" s="17" t="s">
        <v>29</v>
      </c>
      <c r="L261" s="17" t="s">
        <v>32</v>
      </c>
    </row>
    <row r="262" spans="1:12" x14ac:dyDescent="0.25">
      <c r="A262" s="17">
        <v>261</v>
      </c>
      <c r="B262" s="48" t="s">
        <v>4987</v>
      </c>
      <c r="C262" s="48" t="s">
        <v>4991</v>
      </c>
      <c r="D262" s="48" t="s">
        <v>4992</v>
      </c>
      <c r="E262" s="48" t="s">
        <v>4994</v>
      </c>
      <c r="H262" s="17" t="s">
        <v>4967</v>
      </c>
      <c r="I262" s="17">
        <v>24</v>
      </c>
      <c r="J262" s="17">
        <v>8</v>
      </c>
      <c r="K262" s="17" t="s">
        <v>29</v>
      </c>
      <c r="L262" s="17" t="s">
        <v>32</v>
      </c>
    </row>
    <row r="263" spans="1:12" x14ac:dyDescent="0.25">
      <c r="A263" s="17">
        <v>262</v>
      </c>
      <c r="B263" s="48" t="s">
        <v>4987</v>
      </c>
      <c r="C263" s="48" t="s">
        <v>4991</v>
      </c>
      <c r="D263" s="48" t="s">
        <v>4992</v>
      </c>
      <c r="E263" s="48" t="s">
        <v>4994</v>
      </c>
      <c r="H263" s="17" t="s">
        <v>4968</v>
      </c>
      <c r="I263" s="17">
        <v>25</v>
      </c>
      <c r="J263" s="17">
        <v>12</v>
      </c>
      <c r="K263" s="17" t="s">
        <v>29</v>
      </c>
      <c r="L263" s="17" t="s">
        <v>32</v>
      </c>
    </row>
    <row r="264" spans="1:12" x14ac:dyDescent="0.25">
      <c r="A264" s="17">
        <v>263</v>
      </c>
      <c r="B264" s="48" t="s">
        <v>4987</v>
      </c>
      <c r="C264" s="48" t="s">
        <v>4991</v>
      </c>
      <c r="D264" s="48" t="s">
        <v>4992</v>
      </c>
      <c r="E264" s="48" t="s">
        <v>4994</v>
      </c>
      <c r="H264" s="17" t="s">
        <v>4967</v>
      </c>
      <c r="I264" s="17">
        <v>32</v>
      </c>
      <c r="J264" s="17">
        <v>8</v>
      </c>
      <c r="K264" s="17" t="s">
        <v>29</v>
      </c>
      <c r="L264" s="17" t="s">
        <v>32</v>
      </c>
    </row>
    <row r="265" spans="1:12" x14ac:dyDescent="0.25">
      <c r="A265" s="17">
        <v>264</v>
      </c>
      <c r="B265" s="48" t="s">
        <v>4987</v>
      </c>
      <c r="C265" s="48" t="s">
        <v>4991</v>
      </c>
      <c r="D265" s="48" t="s">
        <v>4992</v>
      </c>
      <c r="E265" s="48" t="s">
        <v>4994</v>
      </c>
      <c r="H265" s="17" t="s">
        <v>4967</v>
      </c>
      <c r="I265" s="17">
        <v>33</v>
      </c>
      <c r="J265" s="17">
        <v>8</v>
      </c>
      <c r="K265" s="17" t="s">
        <v>29</v>
      </c>
      <c r="L265" s="17" t="s">
        <v>32</v>
      </c>
    </row>
    <row r="266" spans="1:12" x14ac:dyDescent="0.25">
      <c r="A266" s="17">
        <v>265</v>
      </c>
      <c r="B266" s="48" t="s">
        <v>4987</v>
      </c>
      <c r="C266" s="48" t="s">
        <v>4991</v>
      </c>
      <c r="D266" s="48" t="s">
        <v>4992</v>
      </c>
      <c r="E266" s="48" t="s">
        <v>4994</v>
      </c>
      <c r="H266" s="17" t="s">
        <v>4968</v>
      </c>
      <c r="I266" s="17">
        <v>37</v>
      </c>
      <c r="J266" s="17">
        <v>12</v>
      </c>
      <c r="K266" s="17" t="s">
        <v>29</v>
      </c>
      <c r="L266" s="17" t="s">
        <v>32</v>
      </c>
    </row>
    <row r="267" spans="1:12" x14ac:dyDescent="0.25">
      <c r="A267" s="17">
        <v>266</v>
      </c>
      <c r="B267" s="48" t="s">
        <v>4987</v>
      </c>
      <c r="C267" s="48" t="s">
        <v>4991</v>
      </c>
      <c r="D267" s="48" t="s">
        <v>4992</v>
      </c>
      <c r="E267" s="48" t="s">
        <v>4994</v>
      </c>
      <c r="H267" s="17" t="s">
        <v>4967</v>
      </c>
      <c r="I267" s="17">
        <v>36</v>
      </c>
      <c r="J267" s="17">
        <v>8</v>
      </c>
      <c r="K267" s="17" t="s">
        <v>29</v>
      </c>
      <c r="L267" s="17" t="s">
        <v>32</v>
      </c>
    </row>
    <row r="268" spans="1:12" x14ac:dyDescent="0.25">
      <c r="A268" s="17">
        <v>267</v>
      </c>
      <c r="B268" s="48" t="s">
        <v>4987</v>
      </c>
      <c r="C268" s="48" t="s">
        <v>4991</v>
      </c>
      <c r="D268" s="48" t="s">
        <v>4992</v>
      </c>
      <c r="E268" s="48" t="s">
        <v>4994</v>
      </c>
      <c r="H268" s="17" t="s">
        <v>4967</v>
      </c>
      <c r="I268" s="17">
        <v>25</v>
      </c>
      <c r="J268" s="17">
        <v>8</v>
      </c>
      <c r="K268" s="17" t="s">
        <v>29</v>
      </c>
      <c r="L268" s="17" t="s">
        <v>32</v>
      </c>
    </row>
    <row r="269" spans="1:12" x14ac:dyDescent="0.25">
      <c r="A269" s="17">
        <v>268</v>
      </c>
      <c r="B269" s="48" t="s">
        <v>4987</v>
      </c>
      <c r="C269" s="48" t="s">
        <v>4991</v>
      </c>
      <c r="D269" s="48" t="s">
        <v>4992</v>
      </c>
      <c r="E269" s="48" t="s">
        <v>4994</v>
      </c>
      <c r="H269" s="17" t="s">
        <v>4967</v>
      </c>
      <c r="I269" s="17">
        <v>35</v>
      </c>
      <c r="J269" s="17">
        <v>8</v>
      </c>
      <c r="K269" s="17" t="s">
        <v>29</v>
      </c>
      <c r="L269" s="17" t="s">
        <v>32</v>
      </c>
    </row>
    <row r="270" spans="1:12" x14ac:dyDescent="0.25">
      <c r="A270" s="17">
        <v>269</v>
      </c>
      <c r="B270" s="48" t="s">
        <v>4987</v>
      </c>
      <c r="C270" s="48" t="s">
        <v>4991</v>
      </c>
      <c r="D270" s="48" t="s">
        <v>4992</v>
      </c>
      <c r="E270" s="48" t="s">
        <v>4994</v>
      </c>
      <c r="H270" s="17" t="s">
        <v>4967</v>
      </c>
      <c r="I270" s="17">
        <v>26</v>
      </c>
      <c r="J270" s="17">
        <v>8</v>
      </c>
      <c r="K270" s="17" t="s">
        <v>29</v>
      </c>
      <c r="L270" s="17" t="s">
        <v>32</v>
      </c>
    </row>
    <row r="271" spans="1:12" x14ac:dyDescent="0.25">
      <c r="A271" s="17">
        <v>270</v>
      </c>
      <c r="B271" s="48" t="s">
        <v>4987</v>
      </c>
      <c r="C271" s="48" t="s">
        <v>4991</v>
      </c>
      <c r="D271" s="48" t="s">
        <v>4992</v>
      </c>
      <c r="E271" s="48" t="s">
        <v>4994</v>
      </c>
      <c r="H271" s="17" t="s">
        <v>4967</v>
      </c>
      <c r="I271" s="17">
        <v>38</v>
      </c>
      <c r="J271" s="17">
        <v>8</v>
      </c>
      <c r="K271" s="17" t="s">
        <v>29</v>
      </c>
      <c r="L271" s="17" t="s">
        <v>32</v>
      </c>
    </row>
    <row r="272" spans="1:12" x14ac:dyDescent="0.25">
      <c r="A272" s="17">
        <v>271</v>
      </c>
      <c r="B272" s="48" t="s">
        <v>4987</v>
      </c>
      <c r="C272" s="48" t="s">
        <v>4991</v>
      </c>
      <c r="D272" s="48" t="s">
        <v>4992</v>
      </c>
      <c r="E272" s="48" t="s">
        <v>4994</v>
      </c>
      <c r="H272" s="17" t="s">
        <v>4967</v>
      </c>
      <c r="I272" s="17">
        <v>36</v>
      </c>
      <c r="J272" s="17">
        <v>8</v>
      </c>
      <c r="K272" s="17" t="s">
        <v>29</v>
      </c>
      <c r="L272" s="17" t="s">
        <v>32</v>
      </c>
    </row>
    <row r="273" spans="1:12" x14ac:dyDescent="0.25">
      <c r="A273" s="17">
        <v>272</v>
      </c>
      <c r="B273" s="48" t="s">
        <v>4987</v>
      </c>
      <c r="C273" s="48" t="s">
        <v>4991</v>
      </c>
      <c r="D273" s="48" t="s">
        <v>4992</v>
      </c>
      <c r="E273" s="48" t="s">
        <v>4994</v>
      </c>
      <c r="H273" s="17" t="s">
        <v>4967</v>
      </c>
      <c r="I273" s="17">
        <v>39</v>
      </c>
      <c r="J273" s="17">
        <v>8</v>
      </c>
      <c r="K273" s="17" t="s">
        <v>29</v>
      </c>
      <c r="L273" s="17" t="s">
        <v>32</v>
      </c>
    </row>
    <row r="274" spans="1:12" x14ac:dyDescent="0.25">
      <c r="A274" s="17">
        <v>273</v>
      </c>
      <c r="B274" s="48" t="s">
        <v>4987</v>
      </c>
      <c r="C274" s="48" t="s">
        <v>4991</v>
      </c>
      <c r="D274" s="48" t="s">
        <v>4992</v>
      </c>
      <c r="E274" s="48" t="s">
        <v>4994</v>
      </c>
      <c r="H274" s="17" t="s">
        <v>4967</v>
      </c>
      <c r="I274" s="17">
        <v>31</v>
      </c>
      <c r="J274" s="17">
        <v>8</v>
      </c>
      <c r="K274" s="17" t="s">
        <v>29</v>
      </c>
      <c r="L274" s="17" t="s">
        <v>32</v>
      </c>
    </row>
    <row r="275" spans="1:12" x14ac:dyDescent="0.25">
      <c r="A275" s="17">
        <v>274</v>
      </c>
      <c r="B275" s="48" t="s">
        <v>4987</v>
      </c>
      <c r="C275" s="48" t="s">
        <v>4991</v>
      </c>
      <c r="D275" s="48" t="s">
        <v>4992</v>
      </c>
      <c r="E275" s="48" t="s">
        <v>4994</v>
      </c>
      <c r="H275" s="17" t="s">
        <v>4967</v>
      </c>
      <c r="I275" s="17">
        <v>29</v>
      </c>
      <c r="J275" s="17">
        <v>8</v>
      </c>
      <c r="K275" s="17" t="s">
        <v>29</v>
      </c>
      <c r="L275" s="17" t="s">
        <v>32</v>
      </c>
    </row>
    <row r="276" spans="1:12" x14ac:dyDescent="0.25">
      <c r="A276" s="17">
        <v>275</v>
      </c>
      <c r="B276" s="48" t="s">
        <v>4987</v>
      </c>
      <c r="C276" s="48" t="s">
        <v>4991</v>
      </c>
      <c r="D276" s="48" t="s">
        <v>4992</v>
      </c>
      <c r="E276" s="48" t="s">
        <v>4994</v>
      </c>
      <c r="H276" s="17" t="s">
        <v>4967</v>
      </c>
      <c r="I276" s="17">
        <v>28</v>
      </c>
      <c r="J276" s="17">
        <v>8</v>
      </c>
      <c r="K276" s="17" t="s">
        <v>29</v>
      </c>
      <c r="L276" s="17" t="s">
        <v>32</v>
      </c>
    </row>
    <row r="277" spans="1:12" x14ac:dyDescent="0.25">
      <c r="A277" s="17">
        <v>276</v>
      </c>
      <c r="B277" s="48" t="s">
        <v>4987</v>
      </c>
      <c r="C277" s="48" t="s">
        <v>4991</v>
      </c>
      <c r="D277" s="48" t="s">
        <v>4992</v>
      </c>
      <c r="E277" s="48" t="s">
        <v>4994</v>
      </c>
      <c r="H277" s="17" t="s">
        <v>4967</v>
      </c>
      <c r="I277" s="17">
        <v>27</v>
      </c>
      <c r="J277" s="17">
        <v>8</v>
      </c>
      <c r="K277" s="17" t="s">
        <v>29</v>
      </c>
      <c r="L277" s="17" t="s">
        <v>32</v>
      </c>
    </row>
    <row r="278" spans="1:12" x14ac:dyDescent="0.25">
      <c r="A278" s="17">
        <v>277</v>
      </c>
      <c r="B278" s="48" t="s">
        <v>4987</v>
      </c>
      <c r="C278" s="48" t="s">
        <v>4991</v>
      </c>
      <c r="D278" s="48" t="s">
        <v>4992</v>
      </c>
      <c r="E278" s="48" t="s">
        <v>4994</v>
      </c>
      <c r="H278" s="17" t="s">
        <v>4967</v>
      </c>
      <c r="I278" s="17">
        <v>31</v>
      </c>
      <c r="J278" s="17">
        <v>8</v>
      </c>
      <c r="K278" s="17" t="s">
        <v>29</v>
      </c>
      <c r="L278" s="17" t="s">
        <v>32</v>
      </c>
    </row>
    <row r="279" spans="1:12" x14ac:dyDescent="0.25">
      <c r="A279" s="17">
        <v>278</v>
      </c>
      <c r="B279" s="48" t="s">
        <v>4987</v>
      </c>
      <c r="C279" s="48" t="s">
        <v>4991</v>
      </c>
      <c r="D279" s="48" t="s">
        <v>4992</v>
      </c>
      <c r="E279" s="48" t="s">
        <v>4994</v>
      </c>
      <c r="H279" s="17" t="s">
        <v>4967</v>
      </c>
      <c r="I279" s="17">
        <v>35</v>
      </c>
      <c r="J279" s="17">
        <v>8</v>
      </c>
      <c r="K279" s="17" t="s">
        <v>29</v>
      </c>
      <c r="L279" s="17" t="s">
        <v>32</v>
      </c>
    </row>
    <row r="280" spans="1:12" x14ac:dyDescent="0.25">
      <c r="A280" s="17">
        <v>279</v>
      </c>
      <c r="B280" s="48" t="s">
        <v>4987</v>
      </c>
      <c r="C280" s="48" t="s">
        <v>4991</v>
      </c>
      <c r="D280" s="48" t="s">
        <v>4992</v>
      </c>
      <c r="E280" s="48" t="s">
        <v>4994</v>
      </c>
      <c r="H280" s="17" t="s">
        <v>4967</v>
      </c>
      <c r="I280" s="17">
        <v>32</v>
      </c>
      <c r="J280" s="17">
        <v>8</v>
      </c>
      <c r="K280" s="17" t="s">
        <v>29</v>
      </c>
      <c r="L280" s="17" t="s">
        <v>32</v>
      </c>
    </row>
    <row r="281" spans="1:12" x14ac:dyDescent="0.25">
      <c r="A281" s="17">
        <v>280</v>
      </c>
      <c r="B281" s="48" t="s">
        <v>4987</v>
      </c>
      <c r="C281" s="48" t="s">
        <v>4991</v>
      </c>
      <c r="D281" s="48" t="s">
        <v>4992</v>
      </c>
      <c r="E281" s="48" t="s">
        <v>4994</v>
      </c>
      <c r="H281" s="17" t="s">
        <v>4967</v>
      </c>
      <c r="I281" s="17">
        <v>29</v>
      </c>
      <c r="J281" s="17">
        <v>8</v>
      </c>
      <c r="K281" s="17" t="s">
        <v>29</v>
      </c>
      <c r="L281" s="17" t="s">
        <v>32</v>
      </c>
    </row>
    <row r="282" spans="1:12" x14ac:dyDescent="0.25">
      <c r="A282" s="17">
        <v>281</v>
      </c>
      <c r="B282" s="48" t="s">
        <v>4987</v>
      </c>
      <c r="C282" s="48" t="s">
        <v>4991</v>
      </c>
      <c r="D282" s="48" t="s">
        <v>4992</v>
      </c>
      <c r="E282" s="48" t="s">
        <v>4994</v>
      </c>
      <c r="H282" s="17" t="s">
        <v>4967</v>
      </c>
      <c r="I282" s="17">
        <v>32</v>
      </c>
      <c r="J282" s="17">
        <v>8</v>
      </c>
      <c r="K282" s="17" t="s">
        <v>29</v>
      </c>
      <c r="L282" s="17" t="s">
        <v>32</v>
      </c>
    </row>
    <row r="283" spans="1:12" x14ac:dyDescent="0.25">
      <c r="A283" s="17">
        <v>282</v>
      </c>
      <c r="B283" s="48" t="s">
        <v>4987</v>
      </c>
      <c r="C283" s="48" t="s">
        <v>4991</v>
      </c>
      <c r="D283" s="48" t="s">
        <v>4992</v>
      </c>
      <c r="E283" s="48" t="s">
        <v>4994</v>
      </c>
      <c r="H283" s="17" t="s">
        <v>4967</v>
      </c>
      <c r="I283" s="17">
        <v>29</v>
      </c>
      <c r="J283" s="17">
        <v>8</v>
      </c>
      <c r="K283" s="17" t="s">
        <v>29</v>
      </c>
      <c r="L283" s="17" t="s">
        <v>32</v>
      </c>
    </row>
    <row r="284" spans="1:12" x14ac:dyDescent="0.25">
      <c r="A284" s="17">
        <v>283</v>
      </c>
      <c r="B284" s="48" t="s">
        <v>4987</v>
      </c>
      <c r="C284" s="48" t="s">
        <v>4991</v>
      </c>
      <c r="D284" s="48" t="s">
        <v>4992</v>
      </c>
      <c r="E284" s="48" t="s">
        <v>4994</v>
      </c>
      <c r="H284" s="17" t="s">
        <v>4967</v>
      </c>
      <c r="I284" s="17">
        <v>28</v>
      </c>
      <c r="J284" s="17">
        <v>8</v>
      </c>
      <c r="K284" s="17" t="s">
        <v>29</v>
      </c>
      <c r="L284" s="17" t="s">
        <v>32</v>
      </c>
    </row>
    <row r="285" spans="1:12" x14ac:dyDescent="0.25">
      <c r="A285" s="17">
        <v>284</v>
      </c>
      <c r="B285" s="48" t="s">
        <v>4987</v>
      </c>
      <c r="C285" s="48" t="s">
        <v>4991</v>
      </c>
      <c r="D285" s="48" t="s">
        <v>4992</v>
      </c>
      <c r="E285" s="48" t="s">
        <v>4994</v>
      </c>
      <c r="H285" s="17" t="s">
        <v>4967</v>
      </c>
      <c r="I285" s="17">
        <v>35</v>
      </c>
      <c r="J285" s="17">
        <v>8</v>
      </c>
      <c r="K285" s="17" t="s">
        <v>29</v>
      </c>
      <c r="L285" s="17" t="s">
        <v>32</v>
      </c>
    </row>
    <row r="286" spans="1:12" x14ac:dyDescent="0.25">
      <c r="A286" s="17">
        <v>285</v>
      </c>
      <c r="B286" s="48" t="s">
        <v>4987</v>
      </c>
      <c r="C286" s="48" t="s">
        <v>4991</v>
      </c>
      <c r="D286" s="48" t="s">
        <v>4992</v>
      </c>
      <c r="E286" s="48" t="s">
        <v>4994</v>
      </c>
      <c r="H286" s="17" t="s">
        <v>4967</v>
      </c>
      <c r="I286" s="17">
        <v>32</v>
      </c>
      <c r="J286" s="17">
        <v>8</v>
      </c>
      <c r="K286" s="17" t="s">
        <v>29</v>
      </c>
      <c r="L286" s="17" t="s">
        <v>32</v>
      </c>
    </row>
    <row r="287" spans="1:12" x14ac:dyDescent="0.25">
      <c r="A287" s="17">
        <v>286</v>
      </c>
      <c r="B287" s="48" t="s">
        <v>4987</v>
      </c>
      <c r="C287" s="48" t="s">
        <v>4991</v>
      </c>
      <c r="D287" s="48" t="s">
        <v>4992</v>
      </c>
      <c r="E287" s="48" t="s">
        <v>4994</v>
      </c>
      <c r="H287" s="17" t="s">
        <v>4967</v>
      </c>
      <c r="I287" s="17">
        <v>34</v>
      </c>
      <c r="J287" s="17">
        <v>8</v>
      </c>
      <c r="K287" s="17" t="s">
        <v>29</v>
      </c>
      <c r="L287" s="17" t="s">
        <v>32</v>
      </c>
    </row>
    <row r="288" spans="1:12" x14ac:dyDescent="0.25">
      <c r="A288" s="17">
        <v>287</v>
      </c>
      <c r="B288" s="48" t="s">
        <v>4987</v>
      </c>
      <c r="C288" s="48" t="s">
        <v>4991</v>
      </c>
      <c r="D288" s="48" t="s">
        <v>4992</v>
      </c>
      <c r="E288" s="48" t="s">
        <v>4994</v>
      </c>
      <c r="H288" s="17" t="s">
        <v>4967</v>
      </c>
      <c r="I288" s="17">
        <v>38</v>
      </c>
      <c r="J288" s="17">
        <v>8</v>
      </c>
      <c r="K288" s="17" t="s">
        <v>29</v>
      </c>
      <c r="L288" s="17" t="s">
        <v>32</v>
      </c>
    </row>
    <row r="289" spans="1:12" x14ac:dyDescent="0.25">
      <c r="A289" s="17">
        <v>288</v>
      </c>
      <c r="B289" s="48" t="s">
        <v>4987</v>
      </c>
      <c r="C289" s="48" t="s">
        <v>4991</v>
      </c>
      <c r="D289" s="48" t="s">
        <v>4992</v>
      </c>
      <c r="E289" s="48" t="s">
        <v>4994</v>
      </c>
      <c r="H289" s="17" t="s">
        <v>4967</v>
      </c>
      <c r="I289" s="17">
        <v>32</v>
      </c>
      <c r="J289" s="17">
        <v>8</v>
      </c>
      <c r="K289" s="17" t="s">
        <v>29</v>
      </c>
      <c r="L289" s="17" t="s">
        <v>32</v>
      </c>
    </row>
    <row r="290" spans="1:12" x14ac:dyDescent="0.25">
      <c r="A290" s="17">
        <v>289</v>
      </c>
      <c r="B290" s="48" t="s">
        <v>4987</v>
      </c>
      <c r="C290" s="48" t="s">
        <v>4991</v>
      </c>
      <c r="D290" s="48" t="s">
        <v>4992</v>
      </c>
      <c r="E290" s="48" t="s">
        <v>4994</v>
      </c>
      <c r="H290" s="17" t="s">
        <v>4967</v>
      </c>
      <c r="I290" s="17">
        <v>34</v>
      </c>
      <c r="J290" s="17">
        <v>8</v>
      </c>
      <c r="K290" s="17" t="s">
        <v>29</v>
      </c>
      <c r="L290" s="17" t="s">
        <v>32</v>
      </c>
    </row>
    <row r="291" spans="1:12" x14ac:dyDescent="0.25">
      <c r="A291" s="17">
        <v>290</v>
      </c>
      <c r="B291" s="48" t="s">
        <v>4987</v>
      </c>
      <c r="C291" s="48" t="s">
        <v>4991</v>
      </c>
      <c r="D291" s="48" t="s">
        <v>4992</v>
      </c>
      <c r="E291" s="48" t="s">
        <v>4994</v>
      </c>
      <c r="H291" s="17" t="s">
        <v>4967</v>
      </c>
      <c r="I291" s="17">
        <v>35</v>
      </c>
      <c r="J291" s="17">
        <v>8</v>
      </c>
      <c r="K291" s="17" t="s">
        <v>29</v>
      </c>
      <c r="L291" s="17" t="s">
        <v>32</v>
      </c>
    </row>
    <row r="292" spans="1:12" x14ac:dyDescent="0.25">
      <c r="A292" s="17">
        <v>291</v>
      </c>
      <c r="B292" s="48" t="s">
        <v>4987</v>
      </c>
      <c r="C292" s="48" t="s">
        <v>4991</v>
      </c>
      <c r="D292" s="48" t="s">
        <v>4992</v>
      </c>
      <c r="E292" s="48" t="s">
        <v>4994</v>
      </c>
      <c r="H292" s="17" t="s">
        <v>4967</v>
      </c>
      <c r="I292" s="17">
        <v>32</v>
      </c>
      <c r="J292" s="17">
        <v>8</v>
      </c>
      <c r="K292" s="17" t="s">
        <v>29</v>
      </c>
      <c r="L292" s="17" t="s">
        <v>32</v>
      </c>
    </row>
    <row r="293" spans="1:12" x14ac:dyDescent="0.25">
      <c r="A293" s="17">
        <v>292</v>
      </c>
      <c r="B293" s="48" t="s">
        <v>4987</v>
      </c>
      <c r="C293" s="48" t="s">
        <v>4991</v>
      </c>
      <c r="D293" s="48" t="s">
        <v>4992</v>
      </c>
      <c r="E293" s="48" t="s">
        <v>4994</v>
      </c>
      <c r="H293" s="17" t="s">
        <v>4967</v>
      </c>
      <c r="I293" s="17">
        <v>38</v>
      </c>
      <c r="J293" s="17">
        <v>8</v>
      </c>
      <c r="K293" s="17" t="s">
        <v>29</v>
      </c>
      <c r="L293" s="17" t="s">
        <v>32</v>
      </c>
    </row>
    <row r="294" spans="1:12" x14ac:dyDescent="0.25">
      <c r="A294" s="17">
        <v>293</v>
      </c>
      <c r="B294" s="48" t="s">
        <v>4987</v>
      </c>
      <c r="C294" s="48" t="s">
        <v>4991</v>
      </c>
      <c r="D294" s="48" t="s">
        <v>4992</v>
      </c>
      <c r="E294" s="48" t="s">
        <v>4994</v>
      </c>
      <c r="H294" s="17" t="s">
        <v>4967</v>
      </c>
      <c r="I294" s="17">
        <v>37</v>
      </c>
      <c r="J294" s="17">
        <v>8</v>
      </c>
      <c r="K294" s="17" t="s">
        <v>29</v>
      </c>
      <c r="L294" s="17" t="s">
        <v>32</v>
      </c>
    </row>
    <row r="295" spans="1:12" x14ac:dyDescent="0.25">
      <c r="A295" s="17">
        <v>294</v>
      </c>
      <c r="B295" s="48" t="s">
        <v>4987</v>
      </c>
      <c r="C295" s="48" t="s">
        <v>4991</v>
      </c>
      <c r="D295" s="48" t="s">
        <v>4992</v>
      </c>
      <c r="E295" s="48" t="s">
        <v>4994</v>
      </c>
      <c r="H295" s="17" t="s">
        <v>4967</v>
      </c>
      <c r="I295" s="17">
        <v>39</v>
      </c>
      <c r="J295" s="17">
        <v>8</v>
      </c>
      <c r="K295" s="17" t="s">
        <v>29</v>
      </c>
      <c r="L295" s="17" t="s">
        <v>32</v>
      </c>
    </row>
    <row r="296" spans="1:12" x14ac:dyDescent="0.25">
      <c r="A296" s="17">
        <v>295</v>
      </c>
      <c r="B296" s="48" t="s">
        <v>4987</v>
      </c>
      <c r="C296" s="48" t="s">
        <v>4991</v>
      </c>
      <c r="D296" s="48" t="s">
        <v>4992</v>
      </c>
      <c r="E296" s="48" t="s">
        <v>4994</v>
      </c>
      <c r="H296" s="17" t="s">
        <v>4967</v>
      </c>
      <c r="I296" s="17">
        <v>25</v>
      </c>
      <c r="J296" s="17">
        <v>8</v>
      </c>
      <c r="K296" s="17" t="s">
        <v>29</v>
      </c>
      <c r="L296" s="17" t="s">
        <v>32</v>
      </c>
    </row>
    <row r="297" spans="1:12" x14ac:dyDescent="0.25">
      <c r="A297" s="17">
        <v>296</v>
      </c>
      <c r="B297" s="48" t="s">
        <v>4987</v>
      </c>
      <c r="C297" s="48" t="s">
        <v>4991</v>
      </c>
      <c r="D297" s="48" t="s">
        <v>4992</v>
      </c>
      <c r="E297" s="48" t="s">
        <v>4994</v>
      </c>
      <c r="H297" s="17" t="s">
        <v>4967</v>
      </c>
      <c r="I297" s="17">
        <v>31</v>
      </c>
      <c r="J297" s="17">
        <v>8</v>
      </c>
      <c r="K297" s="17" t="s">
        <v>29</v>
      </c>
      <c r="L297" s="17" t="s">
        <v>32</v>
      </c>
    </row>
    <row r="298" spans="1:12" x14ac:dyDescent="0.25">
      <c r="A298" s="17">
        <v>297</v>
      </c>
      <c r="B298" s="48" t="s">
        <v>4987</v>
      </c>
      <c r="C298" s="48" t="s">
        <v>4991</v>
      </c>
      <c r="D298" s="48" t="s">
        <v>4992</v>
      </c>
      <c r="E298" s="48" t="s">
        <v>4994</v>
      </c>
      <c r="H298" s="17" t="s">
        <v>4967</v>
      </c>
      <c r="I298" s="17">
        <v>26</v>
      </c>
      <c r="J298" s="17">
        <v>8</v>
      </c>
      <c r="K298" s="17" t="s">
        <v>29</v>
      </c>
      <c r="L298" s="17" t="s">
        <v>32</v>
      </c>
    </row>
    <row r="299" spans="1:12" x14ac:dyDescent="0.25">
      <c r="A299" s="17">
        <v>298</v>
      </c>
      <c r="B299" s="48" t="s">
        <v>4987</v>
      </c>
      <c r="C299" s="48" t="s">
        <v>4991</v>
      </c>
      <c r="D299" s="48" t="s">
        <v>4992</v>
      </c>
      <c r="E299" s="48" t="s">
        <v>4994</v>
      </c>
      <c r="H299" s="17" t="s">
        <v>4967</v>
      </c>
      <c r="I299" s="17">
        <v>38</v>
      </c>
      <c r="J299" s="17">
        <v>8</v>
      </c>
      <c r="K299" s="17" t="s">
        <v>29</v>
      </c>
      <c r="L299" s="17" t="s">
        <v>32</v>
      </c>
    </row>
    <row r="300" spans="1:12" x14ac:dyDescent="0.25">
      <c r="A300" s="17">
        <v>299</v>
      </c>
      <c r="B300" s="48" t="s">
        <v>4987</v>
      </c>
      <c r="C300" s="48" t="s">
        <v>4991</v>
      </c>
      <c r="D300" s="48" t="s">
        <v>4992</v>
      </c>
      <c r="E300" s="48" t="s">
        <v>4994</v>
      </c>
      <c r="H300" s="17" t="s">
        <v>4967</v>
      </c>
      <c r="I300" s="17">
        <v>34</v>
      </c>
      <c r="J300" s="17">
        <v>8</v>
      </c>
      <c r="K300" s="17" t="s">
        <v>29</v>
      </c>
      <c r="L300" s="17" t="s">
        <v>32</v>
      </c>
    </row>
    <row r="301" spans="1:12" x14ac:dyDescent="0.25">
      <c r="A301" s="17">
        <v>300</v>
      </c>
      <c r="B301" s="48" t="s">
        <v>4987</v>
      </c>
      <c r="C301" s="48" t="s">
        <v>4991</v>
      </c>
      <c r="D301" s="48" t="s">
        <v>4992</v>
      </c>
      <c r="E301" s="48" t="s">
        <v>4994</v>
      </c>
      <c r="H301" s="17" t="s">
        <v>4967</v>
      </c>
      <c r="I301" s="17">
        <v>32</v>
      </c>
      <c r="J301" s="17">
        <v>8</v>
      </c>
      <c r="K301" s="17" t="s">
        <v>29</v>
      </c>
      <c r="L301" s="17" t="s">
        <v>32</v>
      </c>
    </row>
    <row r="302" spans="1:12" x14ac:dyDescent="0.25">
      <c r="A302" s="17">
        <v>301</v>
      </c>
      <c r="B302" s="48" t="s">
        <v>4987</v>
      </c>
      <c r="C302" s="48" t="s">
        <v>4991</v>
      </c>
      <c r="D302" s="48" t="s">
        <v>4992</v>
      </c>
      <c r="E302" s="48" t="s">
        <v>4994</v>
      </c>
      <c r="H302" s="17" t="s">
        <v>4967</v>
      </c>
      <c r="I302" s="17">
        <v>35</v>
      </c>
      <c r="J302" s="17">
        <v>8</v>
      </c>
      <c r="K302" s="17" t="s">
        <v>29</v>
      </c>
      <c r="L302" s="17" t="s">
        <v>32</v>
      </c>
    </row>
    <row r="303" spans="1:12" x14ac:dyDescent="0.25">
      <c r="A303" s="17">
        <v>302</v>
      </c>
      <c r="B303" s="48" t="s">
        <v>4987</v>
      </c>
      <c r="C303" s="48" t="s">
        <v>4991</v>
      </c>
      <c r="D303" s="48" t="s">
        <v>4992</v>
      </c>
      <c r="E303" s="48" t="s">
        <v>4994</v>
      </c>
      <c r="H303" s="17" t="s">
        <v>4967</v>
      </c>
      <c r="I303" s="17">
        <v>34</v>
      </c>
      <c r="J303" s="17">
        <v>8</v>
      </c>
      <c r="K303" s="17" t="s">
        <v>29</v>
      </c>
      <c r="L303" s="17" t="s">
        <v>32</v>
      </c>
    </row>
    <row r="304" spans="1:12" x14ac:dyDescent="0.25">
      <c r="A304" s="17">
        <v>303</v>
      </c>
      <c r="B304" s="48" t="s">
        <v>4987</v>
      </c>
      <c r="C304" s="48" t="s">
        <v>4991</v>
      </c>
      <c r="D304" s="48" t="s">
        <v>4992</v>
      </c>
      <c r="E304" s="48" t="s">
        <v>4994</v>
      </c>
      <c r="H304" s="17" t="s">
        <v>4967</v>
      </c>
      <c r="I304" s="17">
        <v>21</v>
      </c>
      <c r="J304" s="17">
        <v>8</v>
      </c>
      <c r="K304" s="17" t="s">
        <v>29</v>
      </c>
      <c r="L304" s="17" t="s">
        <v>32</v>
      </c>
    </row>
    <row r="305" spans="1:12" x14ac:dyDescent="0.25">
      <c r="A305" s="17">
        <v>304</v>
      </c>
      <c r="B305" s="48" t="s">
        <v>4987</v>
      </c>
      <c r="C305" s="48" t="s">
        <v>4991</v>
      </c>
      <c r="D305" s="48" t="s">
        <v>4992</v>
      </c>
      <c r="E305" s="48" t="s">
        <v>4994</v>
      </c>
      <c r="H305" s="17" t="s">
        <v>4967</v>
      </c>
      <c r="I305" s="17">
        <v>28</v>
      </c>
      <c r="J305" s="17">
        <v>8</v>
      </c>
      <c r="K305" s="17" t="s">
        <v>29</v>
      </c>
      <c r="L305" s="17" t="s">
        <v>32</v>
      </c>
    </row>
    <row r="306" spans="1:12" x14ac:dyDescent="0.25">
      <c r="A306" s="17">
        <v>305</v>
      </c>
      <c r="B306" s="48" t="s">
        <v>4987</v>
      </c>
      <c r="C306" s="48" t="s">
        <v>4991</v>
      </c>
      <c r="D306" s="48" t="s">
        <v>4992</v>
      </c>
      <c r="E306" s="48" t="s">
        <v>4994</v>
      </c>
      <c r="H306" s="17" t="s">
        <v>4967</v>
      </c>
      <c r="I306" s="17">
        <v>24</v>
      </c>
      <c r="J306" s="17">
        <v>8</v>
      </c>
      <c r="K306" s="17" t="s">
        <v>29</v>
      </c>
      <c r="L306" s="17" t="s">
        <v>32</v>
      </c>
    </row>
    <row r="307" spans="1:12" x14ac:dyDescent="0.25">
      <c r="A307" s="17">
        <v>306</v>
      </c>
      <c r="B307" s="48" t="s">
        <v>4987</v>
      </c>
      <c r="C307" s="48" t="s">
        <v>4991</v>
      </c>
      <c r="D307" s="48" t="s">
        <v>4992</v>
      </c>
      <c r="E307" s="48" t="s">
        <v>4994</v>
      </c>
      <c r="H307" s="17" t="s">
        <v>4967</v>
      </c>
      <c r="I307" s="17">
        <v>25</v>
      </c>
      <c r="J307" s="17">
        <v>8</v>
      </c>
      <c r="K307" s="17" t="s">
        <v>29</v>
      </c>
      <c r="L307" s="17" t="s">
        <v>32</v>
      </c>
    </row>
    <row r="308" spans="1:12" x14ac:dyDescent="0.25">
      <c r="A308" s="17">
        <v>307</v>
      </c>
      <c r="B308" s="48" t="s">
        <v>4987</v>
      </c>
      <c r="C308" s="48" t="s">
        <v>4991</v>
      </c>
      <c r="D308" s="48" t="s">
        <v>4992</v>
      </c>
      <c r="E308" s="48" t="s">
        <v>4994</v>
      </c>
      <c r="H308" s="17" t="s">
        <v>4967</v>
      </c>
      <c r="I308" s="17">
        <v>32</v>
      </c>
      <c r="J308" s="17">
        <v>8</v>
      </c>
      <c r="K308" s="17" t="s">
        <v>29</v>
      </c>
      <c r="L308" s="17" t="s">
        <v>32</v>
      </c>
    </row>
    <row r="309" spans="1:12" x14ac:dyDescent="0.25">
      <c r="A309" s="17">
        <v>308</v>
      </c>
      <c r="B309" s="48" t="s">
        <v>4987</v>
      </c>
      <c r="C309" s="48" t="s">
        <v>4991</v>
      </c>
      <c r="D309" s="48" t="s">
        <v>4992</v>
      </c>
      <c r="E309" s="48" t="s">
        <v>4994</v>
      </c>
      <c r="H309" s="17" t="s">
        <v>4967</v>
      </c>
      <c r="I309" s="17">
        <v>33</v>
      </c>
      <c r="J309" s="17">
        <v>8</v>
      </c>
      <c r="K309" s="17" t="s">
        <v>29</v>
      </c>
      <c r="L309" s="17" t="s">
        <v>32</v>
      </c>
    </row>
    <row r="310" spans="1:12" x14ac:dyDescent="0.25">
      <c r="A310" s="17">
        <v>309</v>
      </c>
      <c r="B310" s="48" t="s">
        <v>4987</v>
      </c>
      <c r="C310" s="48" t="s">
        <v>4991</v>
      </c>
      <c r="D310" s="48" t="s">
        <v>4992</v>
      </c>
      <c r="E310" s="48" t="s">
        <v>4994</v>
      </c>
      <c r="H310" s="17" t="s">
        <v>4968</v>
      </c>
      <c r="I310" s="17">
        <v>37</v>
      </c>
      <c r="J310" s="17">
        <v>12</v>
      </c>
      <c r="K310" s="17" t="s">
        <v>29</v>
      </c>
      <c r="L310" s="17" t="s">
        <v>32</v>
      </c>
    </row>
    <row r="311" spans="1:12" x14ac:dyDescent="0.25">
      <c r="A311" s="17">
        <v>310</v>
      </c>
      <c r="B311" s="48" t="s">
        <v>4987</v>
      </c>
      <c r="C311" s="48" t="s">
        <v>4991</v>
      </c>
      <c r="D311" s="48" t="s">
        <v>4992</v>
      </c>
      <c r="E311" s="48" t="s">
        <v>4995</v>
      </c>
      <c r="H311" s="17" t="s">
        <v>4968</v>
      </c>
      <c r="I311" s="17">
        <v>36</v>
      </c>
      <c r="J311" s="17">
        <v>12</v>
      </c>
      <c r="K311" s="17" t="s">
        <v>29</v>
      </c>
      <c r="L311" s="17" t="s">
        <v>32</v>
      </c>
    </row>
    <row r="312" spans="1:12" x14ac:dyDescent="0.25">
      <c r="A312" s="17">
        <v>311</v>
      </c>
      <c r="B312" s="48" t="s">
        <v>4987</v>
      </c>
      <c r="C312" s="48" t="s">
        <v>4991</v>
      </c>
      <c r="D312" s="48" t="s">
        <v>4992</v>
      </c>
      <c r="E312" s="48" t="s">
        <v>4995</v>
      </c>
      <c r="H312" s="17" t="s">
        <v>4967</v>
      </c>
      <c r="I312" s="17">
        <v>25</v>
      </c>
      <c r="J312" s="17">
        <v>8</v>
      </c>
      <c r="K312" s="17" t="s">
        <v>29</v>
      </c>
      <c r="L312" s="17" t="s">
        <v>32</v>
      </c>
    </row>
    <row r="313" spans="1:12" x14ac:dyDescent="0.25">
      <c r="A313" s="17">
        <v>312</v>
      </c>
      <c r="B313" s="48" t="s">
        <v>4987</v>
      </c>
      <c r="C313" s="48" t="s">
        <v>4991</v>
      </c>
      <c r="D313" s="48" t="s">
        <v>4992</v>
      </c>
      <c r="E313" s="48" t="s">
        <v>4995</v>
      </c>
      <c r="H313" s="17" t="s">
        <v>4967</v>
      </c>
      <c r="I313" s="17">
        <v>35</v>
      </c>
      <c r="J313" s="17">
        <v>8</v>
      </c>
      <c r="K313" s="17" t="s">
        <v>29</v>
      </c>
      <c r="L313" s="17" t="s">
        <v>32</v>
      </c>
    </row>
    <row r="314" spans="1:12" x14ac:dyDescent="0.25">
      <c r="A314" s="17">
        <v>313</v>
      </c>
      <c r="B314" s="48" t="s">
        <v>4987</v>
      </c>
      <c r="C314" s="48" t="s">
        <v>4991</v>
      </c>
      <c r="D314" s="48" t="s">
        <v>4992</v>
      </c>
      <c r="E314" s="48" t="s">
        <v>4995</v>
      </c>
      <c r="H314" s="17" t="s">
        <v>4967</v>
      </c>
      <c r="I314" s="17">
        <v>26</v>
      </c>
      <c r="J314" s="17">
        <v>8</v>
      </c>
      <c r="K314" s="17" t="s">
        <v>29</v>
      </c>
      <c r="L314" s="17" t="s">
        <v>32</v>
      </c>
    </row>
    <row r="315" spans="1:12" x14ac:dyDescent="0.25">
      <c r="A315" s="17">
        <v>314</v>
      </c>
      <c r="B315" s="48" t="s">
        <v>4987</v>
      </c>
      <c r="C315" s="48" t="s">
        <v>4991</v>
      </c>
      <c r="D315" s="48" t="s">
        <v>4992</v>
      </c>
      <c r="E315" s="48" t="s">
        <v>4995</v>
      </c>
      <c r="H315" s="17" t="s">
        <v>4967</v>
      </c>
      <c r="I315" s="17">
        <v>38</v>
      </c>
      <c r="J315" s="17">
        <v>8</v>
      </c>
      <c r="K315" s="17" t="s">
        <v>29</v>
      </c>
      <c r="L315" s="17" t="s">
        <v>32</v>
      </c>
    </row>
    <row r="316" spans="1:12" x14ac:dyDescent="0.25">
      <c r="A316" s="17">
        <v>315</v>
      </c>
      <c r="B316" s="48" t="s">
        <v>4987</v>
      </c>
      <c r="C316" s="48" t="s">
        <v>4991</v>
      </c>
      <c r="D316" s="48" t="s">
        <v>4992</v>
      </c>
      <c r="E316" s="48" t="s">
        <v>4995</v>
      </c>
      <c r="H316" s="17" t="s">
        <v>4967</v>
      </c>
      <c r="I316" s="17">
        <v>28</v>
      </c>
      <c r="J316" s="17">
        <v>8</v>
      </c>
      <c r="K316" s="17" t="s">
        <v>29</v>
      </c>
      <c r="L316" s="17" t="s">
        <v>32</v>
      </c>
    </row>
    <row r="317" spans="1:12" x14ac:dyDescent="0.25">
      <c r="A317" s="17">
        <v>316</v>
      </c>
      <c r="B317" s="48" t="s">
        <v>4987</v>
      </c>
      <c r="C317" s="48" t="s">
        <v>4991</v>
      </c>
      <c r="D317" s="48" t="s">
        <v>4992</v>
      </c>
      <c r="E317" s="48" t="s">
        <v>4995</v>
      </c>
      <c r="H317" s="17" t="s">
        <v>4967</v>
      </c>
      <c r="I317" s="17">
        <v>29</v>
      </c>
      <c r="J317" s="17">
        <v>8</v>
      </c>
      <c r="K317" s="17" t="s">
        <v>29</v>
      </c>
      <c r="L317" s="17" t="s">
        <v>32</v>
      </c>
    </row>
    <row r="318" spans="1:12" x14ac:dyDescent="0.25">
      <c r="A318" s="17">
        <v>317</v>
      </c>
      <c r="B318" s="48" t="s">
        <v>4987</v>
      </c>
      <c r="C318" s="48" t="s">
        <v>4991</v>
      </c>
      <c r="D318" s="48" t="s">
        <v>4992</v>
      </c>
      <c r="E318" s="48" t="s">
        <v>4995</v>
      </c>
      <c r="H318" s="17" t="s">
        <v>4967</v>
      </c>
      <c r="I318" s="17">
        <v>25</v>
      </c>
      <c r="J318" s="17">
        <v>8</v>
      </c>
      <c r="K318" s="17" t="s">
        <v>29</v>
      </c>
      <c r="L318" s="17" t="s">
        <v>32</v>
      </c>
    </row>
    <row r="319" spans="1:12" x14ac:dyDescent="0.25">
      <c r="A319" s="17">
        <v>318</v>
      </c>
      <c r="B319" s="48" t="s">
        <v>4987</v>
      </c>
      <c r="C319" s="48" t="s">
        <v>4991</v>
      </c>
      <c r="D319" s="48" t="s">
        <v>4992</v>
      </c>
      <c r="E319" s="48" t="s">
        <v>4995</v>
      </c>
      <c r="H319" s="17" t="s">
        <v>4967</v>
      </c>
      <c r="I319" s="17">
        <v>31</v>
      </c>
      <c r="J319" s="17">
        <v>8</v>
      </c>
      <c r="K319" s="17" t="s">
        <v>29</v>
      </c>
      <c r="L319" s="17" t="s">
        <v>32</v>
      </c>
    </row>
    <row r="320" spans="1:12" x14ac:dyDescent="0.25">
      <c r="A320" s="17">
        <v>319</v>
      </c>
      <c r="B320" s="48" t="s">
        <v>4987</v>
      </c>
      <c r="C320" s="48" t="s">
        <v>4991</v>
      </c>
      <c r="D320" s="48" t="s">
        <v>4992</v>
      </c>
      <c r="E320" s="48" t="s">
        <v>4995</v>
      </c>
      <c r="H320" s="17" t="s">
        <v>4967</v>
      </c>
      <c r="I320" s="17">
        <v>32</v>
      </c>
      <c r="J320" s="17">
        <v>8</v>
      </c>
      <c r="K320" s="17" t="s">
        <v>29</v>
      </c>
      <c r="L320" s="17" t="s">
        <v>32</v>
      </c>
    </row>
    <row r="321" spans="1:12" x14ac:dyDescent="0.25">
      <c r="A321" s="17">
        <v>320</v>
      </c>
      <c r="B321" s="48" t="s">
        <v>4987</v>
      </c>
      <c r="C321" s="48" t="s">
        <v>4991</v>
      </c>
      <c r="D321" s="48" t="s">
        <v>4992</v>
      </c>
      <c r="E321" s="48" t="s">
        <v>4995</v>
      </c>
      <c r="H321" s="17" t="s">
        <v>4967</v>
      </c>
      <c r="I321" s="17">
        <v>33</v>
      </c>
      <c r="J321" s="17">
        <v>8</v>
      </c>
      <c r="K321" s="17" t="s">
        <v>29</v>
      </c>
      <c r="L321" s="17" t="s">
        <v>32</v>
      </c>
    </row>
    <row r="322" spans="1:12" x14ac:dyDescent="0.25">
      <c r="A322" s="17">
        <v>321</v>
      </c>
      <c r="B322" s="48" t="s">
        <v>4987</v>
      </c>
      <c r="C322" s="48" t="s">
        <v>4991</v>
      </c>
      <c r="D322" s="48" t="s">
        <v>4992</v>
      </c>
      <c r="E322" s="48" t="s">
        <v>4995</v>
      </c>
      <c r="H322" s="17" t="s">
        <v>4967</v>
      </c>
      <c r="I322" s="17">
        <v>35</v>
      </c>
      <c r="J322" s="17">
        <v>8</v>
      </c>
      <c r="K322" s="17" t="s">
        <v>29</v>
      </c>
      <c r="L322" s="17" t="s">
        <v>32</v>
      </c>
    </row>
    <row r="323" spans="1:12" x14ac:dyDescent="0.25">
      <c r="A323" s="17">
        <v>322</v>
      </c>
      <c r="B323" s="48" t="s">
        <v>4987</v>
      </c>
      <c r="C323" s="48" t="s">
        <v>4991</v>
      </c>
      <c r="D323" s="48" t="s">
        <v>4992</v>
      </c>
      <c r="E323" s="48" t="s">
        <v>4995</v>
      </c>
      <c r="H323" s="17" t="s">
        <v>4967</v>
      </c>
      <c r="I323" s="17">
        <v>36</v>
      </c>
      <c r="J323" s="17">
        <v>8</v>
      </c>
      <c r="K323" s="17" t="s">
        <v>29</v>
      </c>
      <c r="L323" s="17" t="s">
        <v>32</v>
      </c>
    </row>
    <row r="324" spans="1:12" x14ac:dyDescent="0.25">
      <c r="A324" s="17">
        <v>323</v>
      </c>
      <c r="B324" s="48" t="s">
        <v>4987</v>
      </c>
      <c r="C324" s="48" t="s">
        <v>4991</v>
      </c>
      <c r="D324" s="48" t="s">
        <v>4992</v>
      </c>
      <c r="E324" s="48" t="s">
        <v>4995</v>
      </c>
      <c r="H324" s="17" t="s">
        <v>4967</v>
      </c>
      <c r="I324" s="17">
        <v>32</v>
      </c>
      <c r="J324" s="17">
        <v>8</v>
      </c>
      <c r="K324" s="17" t="s">
        <v>29</v>
      </c>
      <c r="L324" s="17" t="s">
        <v>32</v>
      </c>
    </row>
    <row r="325" spans="1:12" x14ac:dyDescent="0.25">
      <c r="A325" s="17">
        <v>324</v>
      </c>
      <c r="B325" s="48" t="s">
        <v>4987</v>
      </c>
      <c r="C325" s="48" t="s">
        <v>4991</v>
      </c>
      <c r="D325" s="48" t="s">
        <v>4992</v>
      </c>
      <c r="E325" s="48" t="s">
        <v>4995</v>
      </c>
      <c r="H325" s="17" t="s">
        <v>4967</v>
      </c>
      <c r="I325" s="17">
        <v>36</v>
      </c>
      <c r="J325" s="17">
        <v>8</v>
      </c>
      <c r="K325" s="17" t="s">
        <v>29</v>
      </c>
      <c r="L325" s="17" t="s">
        <v>32</v>
      </c>
    </row>
    <row r="326" spans="1:12" x14ac:dyDescent="0.25">
      <c r="A326" s="17">
        <v>325</v>
      </c>
      <c r="B326" s="48" t="s">
        <v>4987</v>
      </c>
      <c r="C326" s="48" t="s">
        <v>4991</v>
      </c>
      <c r="D326" s="48" t="s">
        <v>4992</v>
      </c>
      <c r="E326" s="48" t="s">
        <v>4995</v>
      </c>
      <c r="H326" s="17" t="s">
        <v>4968</v>
      </c>
      <c r="I326" s="17">
        <v>34</v>
      </c>
      <c r="J326" s="17">
        <v>12</v>
      </c>
      <c r="K326" s="17" t="s">
        <v>29</v>
      </c>
      <c r="L326" s="17" t="s">
        <v>32</v>
      </c>
    </row>
    <row r="327" spans="1:12" x14ac:dyDescent="0.25">
      <c r="A327" s="17">
        <v>326</v>
      </c>
      <c r="B327" s="48" t="s">
        <v>4987</v>
      </c>
      <c r="C327" s="48" t="s">
        <v>4991</v>
      </c>
      <c r="D327" s="48" t="s">
        <v>4992</v>
      </c>
      <c r="E327" s="48" t="s">
        <v>4995</v>
      </c>
      <c r="H327" s="17" t="s">
        <v>4967</v>
      </c>
      <c r="I327" s="17">
        <v>35</v>
      </c>
      <c r="J327" s="17">
        <v>8</v>
      </c>
      <c r="K327" s="17" t="s">
        <v>29</v>
      </c>
      <c r="L327" s="17" t="s">
        <v>32</v>
      </c>
    </row>
    <row r="328" spans="1:12" x14ac:dyDescent="0.25">
      <c r="A328" s="17">
        <v>327</v>
      </c>
      <c r="B328" s="48" t="s">
        <v>4987</v>
      </c>
      <c r="C328" s="48" t="s">
        <v>4991</v>
      </c>
      <c r="D328" s="48" t="s">
        <v>4992</v>
      </c>
      <c r="E328" s="48" t="s">
        <v>4995</v>
      </c>
      <c r="H328" s="17" t="s">
        <v>4968</v>
      </c>
      <c r="I328" s="17">
        <v>32</v>
      </c>
      <c r="J328" s="17">
        <v>12</v>
      </c>
      <c r="K328" s="17" t="s">
        <v>29</v>
      </c>
      <c r="L328" s="17" t="s">
        <v>32</v>
      </c>
    </row>
    <row r="329" spans="1:12" x14ac:dyDescent="0.25">
      <c r="A329" s="17">
        <v>328</v>
      </c>
      <c r="B329" s="48" t="s">
        <v>4987</v>
      </c>
      <c r="C329" s="48" t="s">
        <v>4991</v>
      </c>
      <c r="D329" s="48" t="s">
        <v>4992</v>
      </c>
      <c r="E329" s="48" t="s">
        <v>4995</v>
      </c>
      <c r="H329" s="17" t="s">
        <v>4967</v>
      </c>
      <c r="I329" s="17">
        <v>38</v>
      </c>
      <c r="J329" s="17">
        <v>8</v>
      </c>
      <c r="K329" s="17" t="s">
        <v>29</v>
      </c>
      <c r="L329" s="17" t="s">
        <v>32</v>
      </c>
    </row>
    <row r="330" spans="1:12" x14ac:dyDescent="0.25">
      <c r="A330" s="17">
        <v>329</v>
      </c>
      <c r="B330" s="48" t="s">
        <v>4987</v>
      </c>
      <c r="C330" s="48" t="s">
        <v>4991</v>
      </c>
      <c r="D330" s="48" t="s">
        <v>4992</v>
      </c>
      <c r="E330" s="48" t="s">
        <v>4995</v>
      </c>
      <c r="H330" s="17" t="s">
        <v>4967</v>
      </c>
      <c r="I330" s="17">
        <v>40</v>
      </c>
      <c r="J330" s="17">
        <v>8</v>
      </c>
      <c r="K330" s="17" t="s">
        <v>29</v>
      </c>
      <c r="L330" s="17" t="s">
        <v>32</v>
      </c>
    </row>
    <row r="331" spans="1:12" x14ac:dyDescent="0.25">
      <c r="A331" s="17">
        <v>330</v>
      </c>
      <c r="B331" s="48" t="s">
        <v>4987</v>
      </c>
      <c r="C331" s="48" t="s">
        <v>4991</v>
      </c>
      <c r="D331" s="48" t="s">
        <v>4992</v>
      </c>
      <c r="E331" s="48" t="s">
        <v>4995</v>
      </c>
      <c r="H331" s="17" t="s">
        <v>4967</v>
      </c>
      <c r="I331" s="17">
        <v>32</v>
      </c>
      <c r="J331" s="17">
        <v>8</v>
      </c>
      <c r="K331" s="17" t="s">
        <v>29</v>
      </c>
      <c r="L331" s="17" t="s">
        <v>32</v>
      </c>
    </row>
    <row r="332" spans="1:12" x14ac:dyDescent="0.25">
      <c r="A332" s="17">
        <v>331</v>
      </c>
      <c r="B332" s="48" t="s">
        <v>4987</v>
      </c>
      <c r="C332" s="48" t="s">
        <v>4991</v>
      </c>
      <c r="D332" s="48" t="s">
        <v>4992</v>
      </c>
      <c r="E332" s="48" t="s">
        <v>4995</v>
      </c>
      <c r="H332" s="17" t="s">
        <v>4967</v>
      </c>
      <c r="I332" s="17">
        <v>35</v>
      </c>
      <c r="J332" s="17">
        <v>8</v>
      </c>
      <c r="K332" s="17" t="s">
        <v>29</v>
      </c>
      <c r="L332" s="17" t="s">
        <v>32</v>
      </c>
    </row>
    <row r="333" spans="1:12" x14ac:dyDescent="0.25">
      <c r="A333" s="17">
        <v>332</v>
      </c>
      <c r="B333" s="48" t="s">
        <v>4987</v>
      </c>
      <c r="C333" s="48" t="s">
        <v>4991</v>
      </c>
      <c r="D333" s="48" t="s">
        <v>4992</v>
      </c>
      <c r="E333" s="48" t="s">
        <v>4995</v>
      </c>
      <c r="H333" s="17" t="s">
        <v>4967</v>
      </c>
      <c r="I333" s="17">
        <v>28</v>
      </c>
      <c r="J333" s="17">
        <v>8</v>
      </c>
      <c r="K333" s="17" t="s">
        <v>29</v>
      </c>
      <c r="L333" s="17" t="s">
        <v>32</v>
      </c>
    </row>
    <row r="334" spans="1:12" x14ac:dyDescent="0.25">
      <c r="A334" s="17">
        <v>333</v>
      </c>
      <c r="B334" s="48" t="s">
        <v>4987</v>
      </c>
      <c r="C334" s="48" t="s">
        <v>4991</v>
      </c>
      <c r="D334" s="48" t="s">
        <v>4992</v>
      </c>
      <c r="E334" s="48" t="s">
        <v>4995</v>
      </c>
      <c r="H334" s="17" t="s">
        <v>4967</v>
      </c>
      <c r="I334" s="17">
        <v>36</v>
      </c>
      <c r="J334" s="17">
        <v>8</v>
      </c>
      <c r="K334" s="17" t="s">
        <v>29</v>
      </c>
      <c r="L334" s="17" t="s">
        <v>32</v>
      </c>
    </row>
    <row r="335" spans="1:12" x14ac:dyDescent="0.25">
      <c r="A335" s="17">
        <v>334</v>
      </c>
      <c r="B335" s="48" t="s">
        <v>4987</v>
      </c>
      <c r="C335" s="48" t="s">
        <v>4991</v>
      </c>
      <c r="D335" s="48" t="s">
        <v>4992</v>
      </c>
      <c r="E335" s="48" t="s">
        <v>4995</v>
      </c>
      <c r="H335" s="17" t="s">
        <v>4967</v>
      </c>
      <c r="I335" s="17">
        <v>35</v>
      </c>
      <c r="J335" s="17">
        <v>8</v>
      </c>
      <c r="K335" s="17" t="s">
        <v>29</v>
      </c>
      <c r="L335" s="17" t="s">
        <v>32</v>
      </c>
    </row>
    <row r="336" spans="1:12" x14ac:dyDescent="0.25">
      <c r="A336" s="17">
        <v>335</v>
      </c>
      <c r="B336" s="48" t="s">
        <v>4987</v>
      </c>
      <c r="C336" s="48" t="s">
        <v>4991</v>
      </c>
      <c r="D336" s="48" t="s">
        <v>4992</v>
      </c>
      <c r="E336" s="48" t="s">
        <v>4995</v>
      </c>
      <c r="H336" s="17" t="s">
        <v>4967</v>
      </c>
      <c r="I336" s="17">
        <v>31</v>
      </c>
      <c r="J336" s="17">
        <v>8</v>
      </c>
      <c r="K336" s="17" t="s">
        <v>29</v>
      </c>
      <c r="L336" s="17" t="s">
        <v>32</v>
      </c>
    </row>
    <row r="337" spans="1:12" x14ac:dyDescent="0.25">
      <c r="A337" s="17">
        <v>336</v>
      </c>
      <c r="B337" s="48" t="s">
        <v>4987</v>
      </c>
      <c r="C337" s="48" t="s">
        <v>4991</v>
      </c>
      <c r="D337" s="48" t="s">
        <v>4992</v>
      </c>
      <c r="E337" s="48" t="s">
        <v>4996</v>
      </c>
      <c r="H337" s="17" t="s">
        <v>4967</v>
      </c>
      <c r="I337" s="17">
        <v>22</v>
      </c>
      <c r="J337" s="17">
        <v>8</v>
      </c>
      <c r="K337" s="17" t="s">
        <v>29</v>
      </c>
      <c r="L337" s="17" t="s">
        <v>32</v>
      </c>
    </row>
    <row r="338" spans="1:12" x14ac:dyDescent="0.25">
      <c r="A338" s="17">
        <v>337</v>
      </c>
      <c r="B338" s="48" t="s">
        <v>4987</v>
      </c>
      <c r="C338" s="48" t="s">
        <v>4991</v>
      </c>
      <c r="D338" s="48" t="s">
        <v>4992</v>
      </c>
      <c r="E338" s="48" t="s">
        <v>4996</v>
      </c>
      <c r="H338" s="17" t="s">
        <v>4967</v>
      </c>
      <c r="I338" s="17">
        <v>17</v>
      </c>
      <c r="J338" s="17">
        <v>8</v>
      </c>
      <c r="K338" s="17" t="s">
        <v>29</v>
      </c>
      <c r="L338" s="17" t="s">
        <v>32</v>
      </c>
    </row>
    <row r="339" spans="1:12" x14ac:dyDescent="0.25">
      <c r="A339" s="17">
        <v>338</v>
      </c>
      <c r="B339" s="48" t="s">
        <v>4987</v>
      </c>
      <c r="C339" s="48" t="s">
        <v>4991</v>
      </c>
      <c r="D339" s="48" t="s">
        <v>4992</v>
      </c>
      <c r="E339" s="48" t="s">
        <v>4996</v>
      </c>
      <c r="H339" s="17" t="s">
        <v>4967</v>
      </c>
      <c r="I339" s="17">
        <v>32</v>
      </c>
      <c r="J339" s="17">
        <v>8</v>
      </c>
      <c r="K339" s="17" t="s">
        <v>29</v>
      </c>
      <c r="L339" s="17" t="s">
        <v>32</v>
      </c>
    </row>
    <row r="340" spans="1:12" x14ac:dyDescent="0.25">
      <c r="A340" s="17">
        <v>339</v>
      </c>
      <c r="B340" s="48" t="s">
        <v>4987</v>
      </c>
      <c r="C340" s="48" t="s">
        <v>4991</v>
      </c>
      <c r="D340" s="48" t="s">
        <v>4992</v>
      </c>
      <c r="E340" s="48" t="s">
        <v>4996</v>
      </c>
      <c r="H340" s="17" t="s">
        <v>4967</v>
      </c>
      <c r="I340" s="17">
        <v>35</v>
      </c>
      <c r="J340" s="17">
        <v>8</v>
      </c>
      <c r="K340" s="17" t="s">
        <v>29</v>
      </c>
      <c r="L340" s="17" t="s">
        <v>32</v>
      </c>
    </row>
    <row r="341" spans="1:12" x14ac:dyDescent="0.25">
      <c r="A341" s="17">
        <v>340</v>
      </c>
      <c r="B341" s="48" t="s">
        <v>4987</v>
      </c>
      <c r="C341" s="48" t="s">
        <v>4991</v>
      </c>
      <c r="D341" s="48" t="s">
        <v>4992</v>
      </c>
      <c r="E341" s="48" t="s">
        <v>4996</v>
      </c>
      <c r="H341" s="17" t="s">
        <v>4967</v>
      </c>
      <c r="I341" s="17">
        <v>33</v>
      </c>
      <c r="J341" s="17">
        <v>8</v>
      </c>
      <c r="K341" s="17" t="s">
        <v>29</v>
      </c>
      <c r="L341" s="17" t="s">
        <v>32</v>
      </c>
    </row>
    <row r="342" spans="1:12" x14ac:dyDescent="0.25">
      <c r="A342" s="17">
        <v>341</v>
      </c>
      <c r="B342" s="48" t="s">
        <v>4987</v>
      </c>
      <c r="C342" s="48" t="s">
        <v>4991</v>
      </c>
      <c r="D342" s="48" t="s">
        <v>4992</v>
      </c>
      <c r="E342" s="48" t="s">
        <v>4996</v>
      </c>
      <c r="H342" s="17" t="s">
        <v>4967</v>
      </c>
      <c r="I342" s="17">
        <v>30</v>
      </c>
      <c r="J342" s="17">
        <v>8</v>
      </c>
      <c r="K342" s="17" t="s">
        <v>29</v>
      </c>
      <c r="L342" s="17" t="s">
        <v>32</v>
      </c>
    </row>
    <row r="343" spans="1:12" x14ac:dyDescent="0.25">
      <c r="A343" s="17">
        <v>342</v>
      </c>
      <c r="B343" s="48" t="s">
        <v>4987</v>
      </c>
      <c r="C343" s="48" t="s">
        <v>4991</v>
      </c>
      <c r="D343" s="48" t="s">
        <v>4992</v>
      </c>
      <c r="E343" s="48" t="s">
        <v>4996</v>
      </c>
      <c r="H343" s="17" t="s">
        <v>4967</v>
      </c>
      <c r="I343" s="17">
        <v>31</v>
      </c>
      <c r="J343" s="17">
        <v>8</v>
      </c>
      <c r="K343" s="17" t="s">
        <v>29</v>
      </c>
      <c r="L343" s="17" t="s">
        <v>32</v>
      </c>
    </row>
    <row r="344" spans="1:12" x14ac:dyDescent="0.25">
      <c r="A344" s="17">
        <v>343</v>
      </c>
      <c r="B344" s="48" t="s">
        <v>4987</v>
      </c>
      <c r="C344" s="48" t="s">
        <v>4991</v>
      </c>
      <c r="D344" s="48" t="s">
        <v>4992</v>
      </c>
      <c r="E344" s="48" t="s">
        <v>4996</v>
      </c>
      <c r="H344" s="17" t="s">
        <v>4967</v>
      </c>
      <c r="I344" s="17">
        <v>30</v>
      </c>
      <c r="J344" s="17">
        <v>8</v>
      </c>
      <c r="K344" s="17" t="s">
        <v>29</v>
      </c>
      <c r="L344" s="17" t="s">
        <v>32</v>
      </c>
    </row>
    <row r="345" spans="1:12" x14ac:dyDescent="0.25">
      <c r="A345" s="17">
        <v>344</v>
      </c>
      <c r="B345" s="48" t="s">
        <v>4987</v>
      </c>
      <c r="C345" s="48" t="s">
        <v>4991</v>
      </c>
      <c r="D345" s="48" t="s">
        <v>4992</v>
      </c>
      <c r="E345" s="48" t="s">
        <v>4996</v>
      </c>
      <c r="H345" s="17" t="s">
        <v>4967</v>
      </c>
      <c r="I345" s="17">
        <v>30</v>
      </c>
      <c r="J345" s="17">
        <v>8</v>
      </c>
      <c r="K345" s="17" t="s">
        <v>29</v>
      </c>
      <c r="L345" s="17" t="s">
        <v>32</v>
      </c>
    </row>
    <row r="346" spans="1:12" x14ac:dyDescent="0.25">
      <c r="A346" s="17">
        <v>345</v>
      </c>
      <c r="B346" s="48" t="s">
        <v>4987</v>
      </c>
      <c r="C346" s="48" t="s">
        <v>4991</v>
      </c>
      <c r="D346" s="48" t="s">
        <v>4992</v>
      </c>
      <c r="E346" s="48" t="s">
        <v>4996</v>
      </c>
      <c r="H346" s="17" t="s">
        <v>4968</v>
      </c>
      <c r="I346" s="17">
        <v>25</v>
      </c>
      <c r="J346" s="17">
        <v>12</v>
      </c>
      <c r="K346" s="17" t="s">
        <v>29</v>
      </c>
      <c r="L346" s="17" t="s">
        <v>32</v>
      </c>
    </row>
    <row r="347" spans="1:12" x14ac:dyDescent="0.25">
      <c r="A347" s="17">
        <v>346</v>
      </c>
      <c r="B347" s="48" t="s">
        <v>4987</v>
      </c>
      <c r="C347" s="48" t="s">
        <v>4991</v>
      </c>
      <c r="D347" s="48" t="s">
        <v>4992</v>
      </c>
      <c r="E347" s="48" t="s">
        <v>4996</v>
      </c>
      <c r="H347" s="17" t="s">
        <v>4967</v>
      </c>
      <c r="I347" s="17">
        <v>36</v>
      </c>
      <c r="J347" s="17">
        <v>8</v>
      </c>
      <c r="K347" s="17" t="s">
        <v>29</v>
      </c>
      <c r="L347" s="17" t="s">
        <v>32</v>
      </c>
    </row>
    <row r="348" spans="1:12" x14ac:dyDescent="0.25">
      <c r="A348" s="17">
        <v>347</v>
      </c>
      <c r="B348" s="48" t="s">
        <v>4987</v>
      </c>
      <c r="C348" s="48" t="s">
        <v>4991</v>
      </c>
      <c r="D348" s="48" t="s">
        <v>4992</v>
      </c>
      <c r="E348" s="48" t="s">
        <v>4996</v>
      </c>
      <c r="H348" s="17" t="s">
        <v>4968</v>
      </c>
      <c r="I348" s="17">
        <v>21</v>
      </c>
      <c r="J348" s="17">
        <v>12</v>
      </c>
      <c r="K348" s="17" t="s">
        <v>29</v>
      </c>
      <c r="L348" s="17" t="s">
        <v>32</v>
      </c>
    </row>
    <row r="349" spans="1:12" x14ac:dyDescent="0.25">
      <c r="A349" s="17">
        <v>348</v>
      </c>
      <c r="B349" s="48" t="s">
        <v>4987</v>
      </c>
      <c r="C349" s="48" t="s">
        <v>4991</v>
      </c>
      <c r="D349" s="48" t="s">
        <v>4992</v>
      </c>
      <c r="E349" s="48" t="s">
        <v>4996</v>
      </c>
      <c r="H349" s="17" t="s">
        <v>4967</v>
      </c>
      <c r="I349" s="17">
        <v>32</v>
      </c>
      <c r="J349" s="17">
        <v>8</v>
      </c>
      <c r="K349" s="17" t="s">
        <v>29</v>
      </c>
      <c r="L349" s="17" t="s">
        <v>32</v>
      </c>
    </row>
    <row r="350" spans="1:12" x14ac:dyDescent="0.25">
      <c r="A350" s="17">
        <v>349</v>
      </c>
      <c r="B350" s="48" t="s">
        <v>4987</v>
      </c>
      <c r="C350" s="48" t="s">
        <v>4991</v>
      </c>
      <c r="D350" s="48" t="s">
        <v>4992</v>
      </c>
      <c r="E350" s="48" t="s">
        <v>4996</v>
      </c>
      <c r="H350" s="17" t="s">
        <v>4967</v>
      </c>
      <c r="I350" s="17">
        <v>35</v>
      </c>
      <c r="J350" s="17">
        <v>8</v>
      </c>
      <c r="K350" s="17" t="s">
        <v>29</v>
      </c>
      <c r="L350" s="17" t="s">
        <v>32</v>
      </c>
    </row>
    <row r="351" spans="1:12" x14ac:dyDescent="0.25">
      <c r="A351" s="17">
        <v>350</v>
      </c>
      <c r="B351" s="48" t="s">
        <v>4987</v>
      </c>
      <c r="C351" s="48" t="s">
        <v>4991</v>
      </c>
      <c r="D351" s="48" t="s">
        <v>4992</v>
      </c>
      <c r="E351" s="48" t="s">
        <v>4996</v>
      </c>
      <c r="H351" s="17" t="s">
        <v>4967</v>
      </c>
      <c r="I351" s="17">
        <v>36</v>
      </c>
      <c r="J351" s="17">
        <v>8</v>
      </c>
      <c r="K351" s="17" t="s">
        <v>29</v>
      </c>
      <c r="L351" s="17" t="s">
        <v>32</v>
      </c>
    </row>
    <row r="352" spans="1:12" x14ac:dyDescent="0.25">
      <c r="A352" s="17">
        <v>351</v>
      </c>
      <c r="B352" s="48" t="s">
        <v>4987</v>
      </c>
      <c r="C352" s="48" t="s">
        <v>4991</v>
      </c>
      <c r="D352" s="48" t="s">
        <v>4992</v>
      </c>
      <c r="E352" s="48" t="s">
        <v>4996</v>
      </c>
      <c r="H352" s="17" t="s">
        <v>4967</v>
      </c>
      <c r="I352" s="17">
        <v>30</v>
      </c>
      <c r="J352" s="17">
        <v>8</v>
      </c>
      <c r="K352" s="17" t="s">
        <v>29</v>
      </c>
      <c r="L352" s="17" t="s">
        <v>32</v>
      </c>
    </row>
    <row r="353" spans="1:12" x14ac:dyDescent="0.25">
      <c r="A353" s="17">
        <v>352</v>
      </c>
      <c r="B353" s="48" t="s">
        <v>4987</v>
      </c>
      <c r="C353" s="48" t="s">
        <v>4991</v>
      </c>
      <c r="D353" s="48" t="s">
        <v>4992</v>
      </c>
      <c r="E353" s="48" t="s">
        <v>4996</v>
      </c>
      <c r="H353" s="17" t="s">
        <v>4967</v>
      </c>
      <c r="I353" s="17">
        <v>31</v>
      </c>
      <c r="J353" s="17">
        <v>8</v>
      </c>
      <c r="K353" s="17" t="s">
        <v>29</v>
      </c>
      <c r="L353" s="17" t="s">
        <v>32</v>
      </c>
    </row>
    <row r="354" spans="1:12" x14ac:dyDescent="0.25">
      <c r="A354" s="17">
        <v>353</v>
      </c>
      <c r="B354" s="48" t="s">
        <v>4987</v>
      </c>
      <c r="C354" s="48" t="s">
        <v>4991</v>
      </c>
      <c r="D354" s="48" t="s">
        <v>4992</v>
      </c>
      <c r="E354" s="48" t="s">
        <v>4996</v>
      </c>
      <c r="H354" s="17" t="s">
        <v>4967</v>
      </c>
      <c r="I354" s="17">
        <v>25</v>
      </c>
      <c r="J354" s="17">
        <v>8</v>
      </c>
      <c r="K354" s="17" t="s">
        <v>29</v>
      </c>
      <c r="L354" s="17" t="s">
        <v>32</v>
      </c>
    </row>
    <row r="355" spans="1:12" x14ac:dyDescent="0.25">
      <c r="A355" s="17">
        <v>354</v>
      </c>
      <c r="B355" s="48" t="s">
        <v>4987</v>
      </c>
      <c r="C355" s="48" t="s">
        <v>4991</v>
      </c>
      <c r="D355" s="48" t="s">
        <v>4992</v>
      </c>
      <c r="E355" s="48" t="s">
        <v>4996</v>
      </c>
      <c r="H355" s="17" t="s">
        <v>4967</v>
      </c>
      <c r="I355" s="17">
        <v>29</v>
      </c>
      <c r="J355" s="17">
        <v>8</v>
      </c>
      <c r="K355" s="17" t="s">
        <v>29</v>
      </c>
      <c r="L355" s="17" t="s">
        <v>32</v>
      </c>
    </row>
    <row r="356" spans="1:12" x14ac:dyDescent="0.25">
      <c r="A356" s="17">
        <v>355</v>
      </c>
      <c r="B356" s="48" t="s">
        <v>4987</v>
      </c>
      <c r="C356" s="48" t="s">
        <v>4991</v>
      </c>
      <c r="D356" s="48" t="s">
        <v>4992</v>
      </c>
      <c r="E356" s="48" t="s">
        <v>4996</v>
      </c>
      <c r="H356" s="17" t="s">
        <v>4967</v>
      </c>
      <c r="I356" s="17">
        <v>32</v>
      </c>
      <c r="J356" s="17">
        <v>8</v>
      </c>
      <c r="K356" s="17" t="s">
        <v>29</v>
      </c>
      <c r="L356" s="17" t="s">
        <v>32</v>
      </c>
    </row>
    <row r="357" spans="1:12" x14ac:dyDescent="0.25">
      <c r="A357" s="17">
        <v>356</v>
      </c>
      <c r="B357" s="48" t="s">
        <v>4987</v>
      </c>
      <c r="C357" s="48" t="s">
        <v>4991</v>
      </c>
      <c r="D357" s="48" t="s">
        <v>4992</v>
      </c>
      <c r="E357" s="48" t="s">
        <v>4996</v>
      </c>
      <c r="H357" s="17" t="s">
        <v>4967</v>
      </c>
      <c r="I357" s="17">
        <v>25</v>
      </c>
      <c r="J357" s="17">
        <v>8</v>
      </c>
      <c r="K357" s="17" t="s">
        <v>29</v>
      </c>
      <c r="L357" s="17" t="s">
        <v>32</v>
      </c>
    </row>
    <row r="358" spans="1:12" x14ac:dyDescent="0.25">
      <c r="A358" s="17">
        <v>357</v>
      </c>
      <c r="B358" s="48" t="s">
        <v>4987</v>
      </c>
      <c r="C358" s="48" t="s">
        <v>4991</v>
      </c>
      <c r="D358" s="48" t="s">
        <v>4992</v>
      </c>
      <c r="E358" s="48" t="s">
        <v>4996</v>
      </c>
      <c r="H358" s="17" t="s">
        <v>4968</v>
      </c>
      <c r="I358" s="17">
        <v>34</v>
      </c>
      <c r="J358" s="17">
        <v>12</v>
      </c>
      <c r="K358" s="17" t="s">
        <v>29</v>
      </c>
      <c r="L358" s="17" t="s">
        <v>32</v>
      </c>
    </row>
    <row r="359" spans="1:12" x14ac:dyDescent="0.25">
      <c r="A359" s="17">
        <v>358</v>
      </c>
      <c r="B359" s="48" t="s">
        <v>4987</v>
      </c>
      <c r="C359" s="48" t="s">
        <v>4991</v>
      </c>
      <c r="D359" s="48" t="s">
        <v>4992</v>
      </c>
      <c r="E359" s="48" t="s">
        <v>4996</v>
      </c>
      <c r="H359" s="17" t="s">
        <v>4968</v>
      </c>
      <c r="I359" s="17">
        <v>20</v>
      </c>
      <c r="J359" s="17">
        <v>12</v>
      </c>
      <c r="K359" s="17" t="s">
        <v>29</v>
      </c>
      <c r="L359" s="17" t="s">
        <v>32</v>
      </c>
    </row>
    <row r="360" spans="1:12" x14ac:dyDescent="0.25">
      <c r="A360" s="17">
        <v>359</v>
      </c>
      <c r="B360" s="48" t="s">
        <v>4987</v>
      </c>
      <c r="C360" s="48" t="s">
        <v>4991</v>
      </c>
      <c r="D360" s="48" t="s">
        <v>4992</v>
      </c>
      <c r="E360" s="48" t="s">
        <v>4996</v>
      </c>
      <c r="H360" s="17" t="s">
        <v>4967</v>
      </c>
      <c r="I360" s="17">
        <v>19</v>
      </c>
      <c r="J360" s="17">
        <v>8</v>
      </c>
      <c r="K360" s="17" t="s">
        <v>29</v>
      </c>
      <c r="L360" s="17" t="s">
        <v>32</v>
      </c>
    </row>
    <row r="361" spans="1:12" x14ac:dyDescent="0.25">
      <c r="A361" s="17">
        <v>360</v>
      </c>
      <c r="B361" s="48" t="s">
        <v>4987</v>
      </c>
      <c r="C361" s="48" t="s">
        <v>4991</v>
      </c>
      <c r="D361" s="48" t="s">
        <v>4992</v>
      </c>
      <c r="E361" s="48" t="s">
        <v>4996</v>
      </c>
      <c r="H361" s="17" t="s">
        <v>4967</v>
      </c>
      <c r="I361" s="17">
        <v>32</v>
      </c>
      <c r="J361" s="17">
        <v>8</v>
      </c>
      <c r="K361" s="17" t="s">
        <v>29</v>
      </c>
      <c r="L361" s="17" t="s">
        <v>32</v>
      </c>
    </row>
    <row r="362" spans="1:12" x14ac:dyDescent="0.25">
      <c r="A362" s="17">
        <v>361</v>
      </c>
      <c r="B362" s="48" t="s">
        <v>4987</v>
      </c>
      <c r="C362" s="48" t="s">
        <v>4991</v>
      </c>
      <c r="D362" s="48" t="s">
        <v>4992</v>
      </c>
      <c r="E362" s="48" t="s">
        <v>4996</v>
      </c>
      <c r="H362" s="17" t="s">
        <v>4967</v>
      </c>
      <c r="I362" s="17">
        <v>28</v>
      </c>
      <c r="J362" s="17">
        <v>8</v>
      </c>
      <c r="K362" s="17" t="s">
        <v>29</v>
      </c>
      <c r="L362" s="17" t="s">
        <v>32</v>
      </c>
    </row>
    <row r="363" spans="1:12" x14ac:dyDescent="0.25">
      <c r="A363" s="17">
        <v>362</v>
      </c>
      <c r="B363" s="48" t="s">
        <v>4987</v>
      </c>
      <c r="C363" s="48" t="s">
        <v>4991</v>
      </c>
      <c r="D363" s="48" t="s">
        <v>4992</v>
      </c>
      <c r="E363" s="48" t="s">
        <v>4996</v>
      </c>
      <c r="H363" s="17" t="s">
        <v>4967</v>
      </c>
      <c r="I363" s="17">
        <v>30</v>
      </c>
      <c r="J363" s="17">
        <v>8</v>
      </c>
      <c r="K363" s="17" t="s">
        <v>29</v>
      </c>
      <c r="L363" s="17" t="s">
        <v>32</v>
      </c>
    </row>
    <row r="364" spans="1:12" x14ac:dyDescent="0.25">
      <c r="A364" s="17">
        <v>363</v>
      </c>
      <c r="B364" s="48" t="s">
        <v>4987</v>
      </c>
      <c r="C364" s="48" t="s">
        <v>4991</v>
      </c>
      <c r="D364" s="48" t="s">
        <v>4992</v>
      </c>
      <c r="E364" s="48" t="s">
        <v>4996</v>
      </c>
      <c r="H364" s="17" t="s">
        <v>4967</v>
      </c>
      <c r="I364" s="17">
        <v>31</v>
      </c>
      <c r="J364" s="17">
        <v>8</v>
      </c>
      <c r="K364" s="17" t="s">
        <v>29</v>
      </c>
      <c r="L364" s="17" t="s">
        <v>32</v>
      </c>
    </row>
    <row r="365" spans="1:12" x14ac:dyDescent="0.25">
      <c r="A365" s="17">
        <v>364</v>
      </c>
      <c r="B365" s="48" t="s">
        <v>4987</v>
      </c>
      <c r="C365" s="48" t="s">
        <v>4991</v>
      </c>
      <c r="D365" s="48" t="s">
        <v>4992</v>
      </c>
      <c r="E365" s="48" t="s">
        <v>4996</v>
      </c>
      <c r="H365" s="17" t="s">
        <v>4967</v>
      </c>
      <c r="I365" s="17">
        <v>35</v>
      </c>
      <c r="J365" s="17">
        <v>8</v>
      </c>
      <c r="K365" s="17" t="s">
        <v>29</v>
      </c>
      <c r="L365" s="17" t="s">
        <v>32</v>
      </c>
    </row>
    <row r="366" spans="1:12" x14ac:dyDescent="0.25">
      <c r="A366" s="17">
        <v>365</v>
      </c>
      <c r="B366" s="48" t="s">
        <v>4987</v>
      </c>
      <c r="C366" s="48" t="s">
        <v>4991</v>
      </c>
      <c r="D366" s="48" t="s">
        <v>4992</v>
      </c>
      <c r="E366" s="48" t="s">
        <v>4996</v>
      </c>
      <c r="H366" s="17" t="s">
        <v>4967</v>
      </c>
      <c r="I366" s="17">
        <v>34</v>
      </c>
      <c r="J366" s="17">
        <v>8</v>
      </c>
      <c r="K366" s="17" t="s">
        <v>29</v>
      </c>
      <c r="L366" s="17" t="s">
        <v>32</v>
      </c>
    </row>
    <row r="367" spans="1:12" x14ac:dyDescent="0.25">
      <c r="A367" s="17">
        <v>366</v>
      </c>
      <c r="B367" s="48" t="s">
        <v>4987</v>
      </c>
      <c r="C367" s="48" t="s">
        <v>4991</v>
      </c>
      <c r="D367" s="48" t="s">
        <v>4992</v>
      </c>
      <c r="E367" s="48" t="s">
        <v>4996</v>
      </c>
      <c r="H367" s="17" t="s">
        <v>4967</v>
      </c>
      <c r="I367" s="17">
        <v>32</v>
      </c>
      <c r="J367" s="17">
        <v>8</v>
      </c>
      <c r="K367" s="17" t="s">
        <v>29</v>
      </c>
      <c r="L367" s="17" t="s">
        <v>32</v>
      </c>
    </row>
    <row r="368" spans="1:12" x14ac:dyDescent="0.25">
      <c r="A368" s="17">
        <v>367</v>
      </c>
      <c r="B368" s="48" t="s">
        <v>4987</v>
      </c>
      <c r="C368" s="48" t="s">
        <v>4991</v>
      </c>
      <c r="D368" s="48" t="s">
        <v>4992</v>
      </c>
      <c r="E368" s="48" t="s">
        <v>4996</v>
      </c>
      <c r="H368" s="17" t="s">
        <v>4967</v>
      </c>
      <c r="I368" s="17">
        <v>35</v>
      </c>
      <c r="J368" s="17">
        <v>8</v>
      </c>
      <c r="K368" s="17" t="s">
        <v>29</v>
      </c>
      <c r="L368" s="17" t="s">
        <v>32</v>
      </c>
    </row>
    <row r="369" spans="1:12" x14ac:dyDescent="0.25">
      <c r="A369" s="17">
        <v>368</v>
      </c>
      <c r="B369" s="48" t="s">
        <v>4987</v>
      </c>
      <c r="C369" s="48" t="s">
        <v>4991</v>
      </c>
      <c r="D369" s="48" t="s">
        <v>4992</v>
      </c>
      <c r="E369" s="48" t="s">
        <v>4996</v>
      </c>
      <c r="H369" s="17" t="s">
        <v>4967</v>
      </c>
      <c r="I369" s="17">
        <v>32</v>
      </c>
      <c r="J369" s="17">
        <v>8</v>
      </c>
      <c r="K369" s="17" t="s">
        <v>29</v>
      </c>
      <c r="L369" s="17" t="s">
        <v>32</v>
      </c>
    </row>
    <row r="370" spans="1:12" x14ac:dyDescent="0.25">
      <c r="A370" s="17">
        <v>369</v>
      </c>
      <c r="B370" s="48" t="s">
        <v>4987</v>
      </c>
      <c r="C370" s="48" t="s">
        <v>4991</v>
      </c>
      <c r="D370" s="48" t="s">
        <v>4992</v>
      </c>
      <c r="E370" s="48" t="s">
        <v>4996</v>
      </c>
      <c r="H370" s="17" t="s">
        <v>4967</v>
      </c>
      <c r="I370" s="17">
        <v>31</v>
      </c>
      <c r="J370" s="17">
        <v>8</v>
      </c>
      <c r="K370" s="17" t="s">
        <v>29</v>
      </c>
      <c r="L370" s="17" t="s">
        <v>32</v>
      </c>
    </row>
    <row r="371" spans="1:12" x14ac:dyDescent="0.25">
      <c r="A371" s="17">
        <v>370</v>
      </c>
      <c r="B371" s="48" t="s">
        <v>4987</v>
      </c>
      <c r="C371" s="48" t="s">
        <v>4991</v>
      </c>
      <c r="D371" s="48" t="s">
        <v>4992</v>
      </c>
      <c r="E371" s="48" t="s">
        <v>4996</v>
      </c>
      <c r="H371" s="17" t="s">
        <v>4967</v>
      </c>
      <c r="I371" s="17">
        <v>30</v>
      </c>
      <c r="J371" s="17">
        <v>8</v>
      </c>
      <c r="K371" s="17" t="s">
        <v>29</v>
      </c>
      <c r="L371" s="17" t="s">
        <v>32</v>
      </c>
    </row>
    <row r="372" spans="1:12" x14ac:dyDescent="0.25">
      <c r="A372" s="17">
        <v>371</v>
      </c>
      <c r="B372" s="48" t="s">
        <v>4987</v>
      </c>
      <c r="C372" s="48" t="s">
        <v>4991</v>
      </c>
      <c r="D372" s="48" t="s">
        <v>4992</v>
      </c>
      <c r="E372" s="48" t="s">
        <v>4996</v>
      </c>
      <c r="H372" s="17" t="s">
        <v>4967</v>
      </c>
      <c r="I372" s="17">
        <v>32</v>
      </c>
      <c r="J372" s="17">
        <v>8</v>
      </c>
      <c r="K372" s="17" t="s">
        <v>29</v>
      </c>
      <c r="L372" s="17" t="s">
        <v>32</v>
      </c>
    </row>
    <row r="373" spans="1:12" x14ac:dyDescent="0.25">
      <c r="A373" s="17">
        <v>372</v>
      </c>
      <c r="B373" s="48" t="s">
        <v>4987</v>
      </c>
      <c r="C373" s="48" t="s">
        <v>4991</v>
      </c>
      <c r="D373" s="48" t="s">
        <v>4992</v>
      </c>
      <c r="E373" s="48" t="s">
        <v>4996</v>
      </c>
      <c r="H373" s="17" t="s">
        <v>4967</v>
      </c>
      <c r="I373" s="17">
        <v>36</v>
      </c>
      <c r="J373" s="17">
        <v>8</v>
      </c>
      <c r="K373" s="17" t="s">
        <v>29</v>
      </c>
      <c r="L373" s="17" t="s">
        <v>32</v>
      </c>
    </row>
    <row r="374" spans="1:12" x14ac:dyDescent="0.25">
      <c r="A374" s="17">
        <v>373</v>
      </c>
      <c r="B374" s="48" t="s">
        <v>4987</v>
      </c>
      <c r="C374" s="48" t="s">
        <v>4991</v>
      </c>
      <c r="D374" s="48" t="s">
        <v>4992</v>
      </c>
      <c r="E374" s="48" t="s">
        <v>4997</v>
      </c>
      <c r="H374" s="17" t="s">
        <v>4967</v>
      </c>
      <c r="I374" s="17">
        <v>29</v>
      </c>
      <c r="J374" s="17">
        <v>8</v>
      </c>
      <c r="K374" s="17" t="s">
        <v>29</v>
      </c>
      <c r="L374" s="17" t="s">
        <v>32</v>
      </c>
    </row>
    <row r="375" spans="1:12" x14ac:dyDescent="0.25">
      <c r="A375" s="17">
        <v>374</v>
      </c>
      <c r="B375" s="48" t="s">
        <v>4987</v>
      </c>
      <c r="C375" s="48" t="s">
        <v>4991</v>
      </c>
      <c r="D375" s="48" t="s">
        <v>4992</v>
      </c>
      <c r="E375" s="48" t="s">
        <v>4997</v>
      </c>
      <c r="H375" s="17" t="s">
        <v>4967</v>
      </c>
      <c r="I375" s="17">
        <v>32</v>
      </c>
      <c r="J375" s="17">
        <v>8</v>
      </c>
      <c r="K375" s="17" t="s">
        <v>29</v>
      </c>
      <c r="L375" s="17" t="s">
        <v>32</v>
      </c>
    </row>
    <row r="376" spans="1:12" x14ac:dyDescent="0.25">
      <c r="A376" s="17">
        <v>375</v>
      </c>
      <c r="B376" s="48" t="s">
        <v>4987</v>
      </c>
      <c r="C376" s="48" t="s">
        <v>4991</v>
      </c>
      <c r="D376" s="48" t="s">
        <v>4992</v>
      </c>
      <c r="E376" s="48" t="s">
        <v>4997</v>
      </c>
      <c r="H376" s="17" t="s">
        <v>4967</v>
      </c>
      <c r="I376" s="17">
        <v>29</v>
      </c>
      <c r="J376" s="17">
        <v>8</v>
      </c>
      <c r="K376" s="17" t="s">
        <v>29</v>
      </c>
      <c r="L376" s="17" t="s">
        <v>32</v>
      </c>
    </row>
    <row r="377" spans="1:12" x14ac:dyDescent="0.25">
      <c r="A377" s="17">
        <v>376</v>
      </c>
      <c r="B377" s="48" t="s">
        <v>4987</v>
      </c>
      <c r="C377" s="48" t="s">
        <v>4991</v>
      </c>
      <c r="D377" s="48" t="s">
        <v>4992</v>
      </c>
      <c r="E377" s="48" t="s">
        <v>4997</v>
      </c>
      <c r="H377" s="17" t="s">
        <v>4967</v>
      </c>
      <c r="I377" s="17">
        <v>28</v>
      </c>
      <c r="J377" s="17">
        <v>8</v>
      </c>
      <c r="K377" s="17" t="s">
        <v>29</v>
      </c>
      <c r="L377" s="17" t="s">
        <v>32</v>
      </c>
    </row>
    <row r="378" spans="1:12" x14ac:dyDescent="0.25">
      <c r="A378" s="17">
        <v>377</v>
      </c>
      <c r="B378" s="48" t="s">
        <v>4987</v>
      </c>
      <c r="C378" s="48" t="s">
        <v>4991</v>
      </c>
      <c r="D378" s="48" t="s">
        <v>4992</v>
      </c>
      <c r="E378" s="48" t="s">
        <v>4997</v>
      </c>
      <c r="H378" s="17" t="s">
        <v>4967</v>
      </c>
      <c r="I378" s="17">
        <v>34</v>
      </c>
      <c r="J378" s="17">
        <v>8</v>
      </c>
      <c r="K378" s="17" t="s">
        <v>29</v>
      </c>
      <c r="L378" s="17" t="s">
        <v>32</v>
      </c>
    </row>
    <row r="379" spans="1:12" x14ac:dyDescent="0.25">
      <c r="A379" s="17">
        <v>378</v>
      </c>
      <c r="B379" s="48" t="s">
        <v>4987</v>
      </c>
      <c r="C379" s="48" t="s">
        <v>4991</v>
      </c>
      <c r="D379" s="48" t="s">
        <v>4992</v>
      </c>
      <c r="E379" s="48" t="s">
        <v>4997</v>
      </c>
      <c r="H379" s="17" t="s">
        <v>4967</v>
      </c>
      <c r="I379" s="17">
        <v>31</v>
      </c>
      <c r="J379" s="17">
        <v>8</v>
      </c>
      <c r="K379" s="17" t="s">
        <v>29</v>
      </c>
      <c r="L379" s="17" t="s">
        <v>32</v>
      </c>
    </row>
    <row r="380" spans="1:12" x14ac:dyDescent="0.25">
      <c r="A380" s="17">
        <v>379</v>
      </c>
      <c r="B380" s="48" t="s">
        <v>4987</v>
      </c>
      <c r="C380" s="48" t="s">
        <v>4991</v>
      </c>
      <c r="D380" s="48" t="s">
        <v>4992</v>
      </c>
      <c r="E380" s="48" t="s">
        <v>4997</v>
      </c>
      <c r="H380" s="17" t="s">
        <v>4967</v>
      </c>
      <c r="I380" s="17">
        <v>28</v>
      </c>
      <c r="J380" s="17">
        <v>8</v>
      </c>
      <c r="K380" s="17" t="s">
        <v>29</v>
      </c>
      <c r="L380" s="17" t="s">
        <v>32</v>
      </c>
    </row>
    <row r="381" spans="1:12" x14ac:dyDescent="0.25">
      <c r="A381" s="17">
        <v>380</v>
      </c>
      <c r="B381" s="48" t="s">
        <v>4987</v>
      </c>
      <c r="C381" s="48" t="s">
        <v>4991</v>
      </c>
      <c r="D381" s="48" t="s">
        <v>4992</v>
      </c>
      <c r="E381" s="48" t="s">
        <v>4997</v>
      </c>
      <c r="H381" s="17" t="s">
        <v>4967</v>
      </c>
      <c r="I381" s="17">
        <v>29</v>
      </c>
      <c r="J381" s="17">
        <v>8</v>
      </c>
      <c r="K381" s="17" t="s">
        <v>29</v>
      </c>
      <c r="L381" s="17" t="s">
        <v>32</v>
      </c>
    </row>
    <row r="382" spans="1:12" x14ac:dyDescent="0.25">
      <c r="A382" s="17">
        <v>381</v>
      </c>
      <c r="B382" s="48" t="s">
        <v>4987</v>
      </c>
      <c r="C382" s="48" t="s">
        <v>4991</v>
      </c>
      <c r="D382" s="48" t="s">
        <v>4992</v>
      </c>
      <c r="E382" s="48" t="s">
        <v>4997</v>
      </c>
      <c r="H382" s="17" t="s">
        <v>4967</v>
      </c>
      <c r="I382" s="17">
        <v>32</v>
      </c>
      <c r="J382" s="17">
        <v>8</v>
      </c>
      <c r="K382" s="17" t="s">
        <v>29</v>
      </c>
      <c r="L382" s="17" t="s">
        <v>32</v>
      </c>
    </row>
    <row r="383" spans="1:12" x14ac:dyDescent="0.25">
      <c r="A383" s="17">
        <v>382</v>
      </c>
      <c r="B383" s="48" t="s">
        <v>4987</v>
      </c>
      <c r="C383" s="48" t="s">
        <v>4991</v>
      </c>
      <c r="D383" s="48" t="s">
        <v>4992</v>
      </c>
      <c r="E383" s="48" t="s">
        <v>4997</v>
      </c>
      <c r="H383" s="17" t="s">
        <v>4967</v>
      </c>
      <c r="I383" s="17">
        <v>31</v>
      </c>
      <c r="J383" s="17">
        <v>8</v>
      </c>
      <c r="K383" s="17" t="s">
        <v>29</v>
      </c>
      <c r="L383" s="17" t="s">
        <v>32</v>
      </c>
    </row>
    <row r="384" spans="1:12" x14ac:dyDescent="0.25">
      <c r="A384" s="17">
        <v>383</v>
      </c>
      <c r="B384" s="48" t="s">
        <v>4987</v>
      </c>
      <c r="C384" s="48" t="s">
        <v>4991</v>
      </c>
      <c r="D384" s="48" t="s">
        <v>4992</v>
      </c>
      <c r="E384" s="48" t="s">
        <v>4997</v>
      </c>
      <c r="H384" s="17" t="s">
        <v>4967</v>
      </c>
      <c r="I384" s="17">
        <v>35</v>
      </c>
      <c r="J384" s="17">
        <v>8</v>
      </c>
      <c r="K384" s="17" t="s">
        <v>29</v>
      </c>
      <c r="L384" s="17" t="s">
        <v>32</v>
      </c>
    </row>
    <row r="385" spans="1:12" x14ac:dyDescent="0.25">
      <c r="A385" s="17">
        <v>384</v>
      </c>
      <c r="B385" s="48" t="s">
        <v>4987</v>
      </c>
      <c r="C385" s="48" t="s">
        <v>4991</v>
      </c>
      <c r="D385" s="48" t="s">
        <v>4992</v>
      </c>
      <c r="E385" s="48" t="s">
        <v>4997</v>
      </c>
      <c r="H385" s="17" t="s">
        <v>4967</v>
      </c>
      <c r="I385" s="17">
        <v>36</v>
      </c>
      <c r="J385" s="17">
        <v>8</v>
      </c>
      <c r="K385" s="17" t="s">
        <v>29</v>
      </c>
      <c r="L385" s="17" t="s">
        <v>32</v>
      </c>
    </row>
    <row r="386" spans="1:12" x14ac:dyDescent="0.25">
      <c r="A386" s="17">
        <v>385</v>
      </c>
      <c r="B386" s="48" t="s">
        <v>4987</v>
      </c>
      <c r="C386" s="48" t="s">
        <v>4991</v>
      </c>
      <c r="D386" s="48" t="s">
        <v>4992</v>
      </c>
      <c r="E386" s="48" t="s">
        <v>4997</v>
      </c>
      <c r="H386" s="17" t="s">
        <v>4967</v>
      </c>
      <c r="I386" s="17">
        <v>32</v>
      </c>
      <c r="J386" s="17">
        <v>8</v>
      </c>
      <c r="K386" s="17" t="s">
        <v>29</v>
      </c>
      <c r="L386" s="17" t="s">
        <v>32</v>
      </c>
    </row>
    <row r="387" spans="1:12" x14ac:dyDescent="0.25">
      <c r="A387" s="17">
        <v>386</v>
      </c>
      <c r="B387" s="48" t="s">
        <v>4987</v>
      </c>
      <c r="C387" s="48" t="s">
        <v>4991</v>
      </c>
      <c r="D387" s="48" t="s">
        <v>4992</v>
      </c>
      <c r="E387" s="48" t="s">
        <v>4997</v>
      </c>
      <c r="H387" s="17" t="s">
        <v>4967</v>
      </c>
      <c r="I387" s="17">
        <v>31</v>
      </c>
      <c r="J387" s="17">
        <v>8</v>
      </c>
      <c r="K387" s="17" t="s">
        <v>29</v>
      </c>
      <c r="L387" s="17" t="s">
        <v>32</v>
      </c>
    </row>
    <row r="388" spans="1:12" x14ac:dyDescent="0.25">
      <c r="A388" s="17">
        <v>387</v>
      </c>
      <c r="B388" s="48" t="s">
        <v>4987</v>
      </c>
      <c r="C388" s="48" t="s">
        <v>4991</v>
      </c>
      <c r="D388" s="48" t="s">
        <v>4992</v>
      </c>
      <c r="E388" s="48" t="s">
        <v>4997</v>
      </c>
      <c r="H388" s="17" t="s">
        <v>4967</v>
      </c>
      <c r="I388" s="17">
        <v>32</v>
      </c>
      <c r="J388" s="17">
        <v>8</v>
      </c>
      <c r="K388" s="17" t="s">
        <v>29</v>
      </c>
      <c r="L388" s="17" t="s">
        <v>32</v>
      </c>
    </row>
    <row r="389" spans="1:12" x14ac:dyDescent="0.25">
      <c r="A389" s="17">
        <v>388</v>
      </c>
      <c r="B389" s="48" t="s">
        <v>4987</v>
      </c>
      <c r="C389" s="48" t="s">
        <v>4991</v>
      </c>
      <c r="D389" s="48" t="s">
        <v>4992</v>
      </c>
      <c r="E389" s="48" t="s">
        <v>4997</v>
      </c>
      <c r="H389" s="17" t="s">
        <v>4967</v>
      </c>
      <c r="I389" s="17">
        <v>28</v>
      </c>
      <c r="J389" s="17">
        <v>8</v>
      </c>
      <c r="K389" s="17" t="s">
        <v>29</v>
      </c>
      <c r="L389" s="17" t="s">
        <v>32</v>
      </c>
    </row>
    <row r="390" spans="1:12" x14ac:dyDescent="0.25">
      <c r="A390" s="17">
        <v>389</v>
      </c>
      <c r="B390" s="48" t="s">
        <v>4987</v>
      </c>
      <c r="C390" s="48" t="s">
        <v>4991</v>
      </c>
      <c r="D390" s="48" t="s">
        <v>4992</v>
      </c>
      <c r="E390" s="48" t="s">
        <v>4997</v>
      </c>
      <c r="H390" s="17" t="s">
        <v>4967</v>
      </c>
      <c r="I390" s="17">
        <v>29</v>
      </c>
      <c r="J390" s="17">
        <v>8</v>
      </c>
      <c r="K390" s="17" t="s">
        <v>29</v>
      </c>
      <c r="L390" s="17" t="s">
        <v>32</v>
      </c>
    </row>
    <row r="391" spans="1:12" x14ac:dyDescent="0.25">
      <c r="A391" s="17">
        <v>390</v>
      </c>
      <c r="B391" s="48" t="s">
        <v>4987</v>
      </c>
      <c r="C391" s="48" t="s">
        <v>4991</v>
      </c>
      <c r="D391" s="48" t="s">
        <v>4992</v>
      </c>
      <c r="E391" s="48" t="s">
        <v>4997</v>
      </c>
      <c r="H391" s="17" t="s">
        <v>4967</v>
      </c>
      <c r="I391" s="17">
        <v>25</v>
      </c>
      <c r="J391" s="17">
        <v>8</v>
      </c>
      <c r="K391" s="17" t="s">
        <v>29</v>
      </c>
      <c r="L391" s="17" t="s">
        <v>32</v>
      </c>
    </row>
    <row r="392" spans="1:12" x14ac:dyDescent="0.25">
      <c r="A392" s="17">
        <v>391</v>
      </c>
      <c r="B392" s="48" t="s">
        <v>4987</v>
      </c>
      <c r="C392" s="48" t="s">
        <v>4991</v>
      </c>
      <c r="D392" s="48" t="s">
        <v>4992</v>
      </c>
      <c r="E392" s="48" t="s">
        <v>4997</v>
      </c>
      <c r="H392" s="17" t="s">
        <v>4967</v>
      </c>
      <c r="I392" s="17">
        <v>31</v>
      </c>
      <c r="J392" s="17">
        <v>8</v>
      </c>
      <c r="K392" s="17" t="s">
        <v>29</v>
      </c>
      <c r="L392" s="17" t="s">
        <v>32</v>
      </c>
    </row>
    <row r="393" spans="1:12" x14ac:dyDescent="0.25">
      <c r="A393" s="17">
        <v>392</v>
      </c>
      <c r="B393" s="48" t="s">
        <v>4987</v>
      </c>
      <c r="C393" s="48" t="s">
        <v>4991</v>
      </c>
      <c r="D393" s="48" t="s">
        <v>4992</v>
      </c>
      <c r="E393" s="48" t="s">
        <v>4997</v>
      </c>
      <c r="H393" s="17" t="s">
        <v>4968</v>
      </c>
      <c r="I393" s="17">
        <v>32</v>
      </c>
      <c r="J393" s="17">
        <v>12</v>
      </c>
      <c r="K393" s="17" t="s">
        <v>29</v>
      </c>
      <c r="L393" s="17" t="s">
        <v>32</v>
      </c>
    </row>
    <row r="394" spans="1:12" x14ac:dyDescent="0.25">
      <c r="A394" s="17">
        <v>393</v>
      </c>
      <c r="B394" s="48" t="s">
        <v>4987</v>
      </c>
      <c r="C394" s="48" t="s">
        <v>4991</v>
      </c>
      <c r="D394" s="48" t="s">
        <v>4992</v>
      </c>
      <c r="E394" s="48" t="s">
        <v>4997</v>
      </c>
      <c r="H394" s="17" t="s">
        <v>4967</v>
      </c>
      <c r="I394" s="17">
        <v>33</v>
      </c>
      <c r="J394" s="17">
        <v>8</v>
      </c>
      <c r="K394" s="17" t="s">
        <v>29</v>
      </c>
      <c r="L394" s="17" t="s">
        <v>32</v>
      </c>
    </row>
    <row r="395" spans="1:12" x14ac:dyDescent="0.25">
      <c r="A395" s="17">
        <v>394</v>
      </c>
      <c r="B395" s="48" t="s">
        <v>4987</v>
      </c>
      <c r="C395" s="48" t="s">
        <v>4991</v>
      </c>
      <c r="D395" s="48" t="s">
        <v>4992</v>
      </c>
      <c r="E395" s="48" t="s">
        <v>4997</v>
      </c>
      <c r="H395" s="17" t="s">
        <v>4967</v>
      </c>
      <c r="I395" s="17">
        <v>35</v>
      </c>
      <c r="J395" s="17">
        <v>8</v>
      </c>
      <c r="K395" s="17" t="s">
        <v>29</v>
      </c>
      <c r="L395" s="17" t="s">
        <v>32</v>
      </c>
    </row>
    <row r="396" spans="1:12" x14ac:dyDescent="0.25">
      <c r="A396" s="17">
        <v>395</v>
      </c>
      <c r="B396" s="48" t="s">
        <v>4987</v>
      </c>
      <c r="C396" s="48" t="s">
        <v>4991</v>
      </c>
      <c r="D396" s="48" t="s">
        <v>4992</v>
      </c>
      <c r="E396" s="48" t="s">
        <v>4997</v>
      </c>
      <c r="H396" s="17" t="s">
        <v>4967</v>
      </c>
      <c r="I396" s="17">
        <v>36</v>
      </c>
      <c r="J396" s="17">
        <v>8</v>
      </c>
      <c r="K396" s="17" t="s">
        <v>29</v>
      </c>
      <c r="L396" s="17" t="s">
        <v>32</v>
      </c>
    </row>
    <row r="397" spans="1:12" x14ac:dyDescent="0.25">
      <c r="A397" s="17">
        <v>396</v>
      </c>
      <c r="B397" s="48" t="s">
        <v>4987</v>
      </c>
      <c r="C397" s="48" t="s">
        <v>4991</v>
      </c>
      <c r="D397" s="48" t="s">
        <v>4992</v>
      </c>
      <c r="E397" s="48" t="s">
        <v>4997</v>
      </c>
      <c r="H397" s="17" t="s">
        <v>4967</v>
      </c>
      <c r="I397" s="17">
        <v>32</v>
      </c>
      <c r="J397" s="17">
        <v>8</v>
      </c>
      <c r="K397" s="17" t="s">
        <v>29</v>
      </c>
      <c r="L397" s="17" t="s">
        <v>32</v>
      </c>
    </row>
    <row r="398" spans="1:12" x14ac:dyDescent="0.25">
      <c r="A398" s="17">
        <v>397</v>
      </c>
      <c r="B398" s="48" t="s">
        <v>4987</v>
      </c>
      <c r="C398" s="48" t="s">
        <v>4991</v>
      </c>
      <c r="D398" s="48" t="s">
        <v>4992</v>
      </c>
      <c r="E398" s="48" t="s">
        <v>4997</v>
      </c>
      <c r="H398" s="17" t="s">
        <v>4967</v>
      </c>
      <c r="I398" s="17">
        <v>36</v>
      </c>
      <c r="J398" s="17">
        <v>8</v>
      </c>
      <c r="K398" s="17" t="s">
        <v>29</v>
      </c>
      <c r="L398" s="17" t="s">
        <v>32</v>
      </c>
    </row>
    <row r="399" spans="1:12" x14ac:dyDescent="0.25">
      <c r="A399" s="17">
        <v>398</v>
      </c>
      <c r="B399" s="48" t="s">
        <v>4987</v>
      </c>
      <c r="C399" s="48" t="s">
        <v>4991</v>
      </c>
      <c r="D399" s="48" t="s">
        <v>4992</v>
      </c>
      <c r="E399" s="48" t="s">
        <v>4997</v>
      </c>
      <c r="H399" s="17" t="s">
        <v>4967</v>
      </c>
      <c r="I399" s="17">
        <v>34</v>
      </c>
      <c r="J399" s="17">
        <v>8</v>
      </c>
      <c r="K399" s="17" t="s">
        <v>29</v>
      </c>
      <c r="L399" s="17" t="s">
        <v>32</v>
      </c>
    </row>
    <row r="400" spans="1:12" x14ac:dyDescent="0.25">
      <c r="A400" s="17">
        <v>399</v>
      </c>
      <c r="B400" s="48" t="s">
        <v>4987</v>
      </c>
      <c r="C400" s="48" t="s">
        <v>4991</v>
      </c>
      <c r="D400" s="48" t="s">
        <v>4992</v>
      </c>
      <c r="E400" s="48" t="s">
        <v>4997</v>
      </c>
      <c r="H400" s="17" t="s">
        <v>4968</v>
      </c>
      <c r="I400" s="17">
        <v>35</v>
      </c>
      <c r="J400" s="17">
        <v>12</v>
      </c>
      <c r="K400" s="17" t="s">
        <v>29</v>
      </c>
      <c r="L400" s="17" t="s">
        <v>32</v>
      </c>
    </row>
    <row r="401" spans="1:12" x14ac:dyDescent="0.25">
      <c r="A401" s="17">
        <v>400</v>
      </c>
      <c r="B401" s="48" t="s">
        <v>4987</v>
      </c>
      <c r="C401" s="48" t="s">
        <v>4991</v>
      </c>
      <c r="D401" s="48" t="s">
        <v>4992</v>
      </c>
      <c r="E401" s="48" t="s">
        <v>4997</v>
      </c>
      <c r="H401" s="17" t="s">
        <v>4968</v>
      </c>
      <c r="I401" s="17">
        <v>32</v>
      </c>
      <c r="J401" s="17">
        <v>12</v>
      </c>
      <c r="K401" s="17" t="s">
        <v>29</v>
      </c>
      <c r="L401" s="17" t="s">
        <v>32</v>
      </c>
    </row>
    <row r="402" spans="1:12" x14ac:dyDescent="0.25">
      <c r="A402" s="17">
        <v>401</v>
      </c>
      <c r="B402" s="48" t="s">
        <v>4987</v>
      </c>
      <c r="C402" s="48" t="s">
        <v>4991</v>
      </c>
      <c r="D402" s="48" t="s">
        <v>4992</v>
      </c>
      <c r="E402" s="48" t="s">
        <v>4997</v>
      </c>
      <c r="H402" s="17" t="s">
        <v>4967</v>
      </c>
      <c r="I402" s="17">
        <v>38</v>
      </c>
      <c r="J402" s="17">
        <v>8</v>
      </c>
      <c r="K402" s="17" t="s">
        <v>29</v>
      </c>
      <c r="L402" s="17" t="s">
        <v>32</v>
      </c>
    </row>
    <row r="403" spans="1:12" x14ac:dyDescent="0.25">
      <c r="A403" s="17">
        <v>402</v>
      </c>
      <c r="B403" s="48" t="s">
        <v>4987</v>
      </c>
      <c r="C403" s="48" t="s">
        <v>4991</v>
      </c>
      <c r="D403" s="48" t="s">
        <v>4992</v>
      </c>
      <c r="E403" s="48" t="s">
        <v>4997</v>
      </c>
      <c r="H403" s="17" t="s">
        <v>4967</v>
      </c>
      <c r="I403" s="17">
        <v>40</v>
      </c>
      <c r="J403" s="17">
        <v>8</v>
      </c>
      <c r="K403" s="17" t="s">
        <v>29</v>
      </c>
      <c r="L403" s="17" t="s">
        <v>32</v>
      </c>
    </row>
    <row r="404" spans="1:12" x14ac:dyDescent="0.25">
      <c r="A404" s="17">
        <v>403</v>
      </c>
      <c r="B404" s="48" t="s">
        <v>4987</v>
      </c>
      <c r="C404" s="48" t="s">
        <v>4991</v>
      </c>
      <c r="D404" s="48" t="s">
        <v>4992</v>
      </c>
      <c r="E404" s="48" t="s">
        <v>4997</v>
      </c>
      <c r="H404" s="17" t="s">
        <v>4967</v>
      </c>
      <c r="I404" s="17">
        <v>32</v>
      </c>
      <c r="J404" s="17">
        <v>8</v>
      </c>
      <c r="K404" s="17" t="s">
        <v>29</v>
      </c>
      <c r="L404" s="17" t="s">
        <v>32</v>
      </c>
    </row>
    <row r="405" spans="1:12" x14ac:dyDescent="0.25">
      <c r="A405" s="17">
        <v>404</v>
      </c>
      <c r="B405" s="48" t="s">
        <v>4987</v>
      </c>
      <c r="C405" s="48" t="s">
        <v>4991</v>
      </c>
      <c r="D405" s="48" t="s">
        <v>4992</v>
      </c>
      <c r="E405" s="48" t="s">
        <v>4995</v>
      </c>
      <c r="H405" s="17" t="s">
        <v>4967</v>
      </c>
      <c r="I405" s="17">
        <v>35</v>
      </c>
      <c r="J405" s="17">
        <v>8</v>
      </c>
      <c r="K405" s="17" t="s">
        <v>29</v>
      </c>
      <c r="L405" s="17" t="s">
        <v>32</v>
      </c>
    </row>
    <row r="406" spans="1:12" x14ac:dyDescent="0.25">
      <c r="A406" s="17">
        <v>405</v>
      </c>
      <c r="B406" s="48" t="s">
        <v>4987</v>
      </c>
      <c r="C406" s="48" t="s">
        <v>4991</v>
      </c>
      <c r="D406" s="48" t="s">
        <v>4992</v>
      </c>
      <c r="E406" s="48" t="s">
        <v>4995</v>
      </c>
      <c r="H406" s="17" t="s">
        <v>4967</v>
      </c>
      <c r="I406" s="17">
        <v>28</v>
      </c>
      <c r="J406" s="17">
        <v>8</v>
      </c>
      <c r="K406" s="17" t="s">
        <v>29</v>
      </c>
      <c r="L406" s="17" t="s">
        <v>32</v>
      </c>
    </row>
    <row r="407" spans="1:12" x14ac:dyDescent="0.25">
      <c r="A407" s="17">
        <v>406</v>
      </c>
      <c r="B407" s="48" t="s">
        <v>4987</v>
      </c>
      <c r="C407" s="48" t="s">
        <v>4991</v>
      </c>
      <c r="D407" s="48" t="s">
        <v>4992</v>
      </c>
      <c r="E407" s="48" t="s">
        <v>4995</v>
      </c>
      <c r="H407" s="17" t="s">
        <v>4967</v>
      </c>
      <c r="I407" s="17">
        <v>36</v>
      </c>
      <c r="J407" s="17">
        <v>8</v>
      </c>
      <c r="K407" s="17" t="s">
        <v>29</v>
      </c>
      <c r="L407" s="17" t="s">
        <v>32</v>
      </c>
    </row>
    <row r="408" spans="1:12" x14ac:dyDescent="0.25">
      <c r="A408" s="17">
        <v>407</v>
      </c>
      <c r="B408" s="48" t="s">
        <v>4987</v>
      </c>
      <c r="C408" s="48" t="s">
        <v>4991</v>
      </c>
      <c r="D408" s="48" t="s">
        <v>4992</v>
      </c>
      <c r="E408" s="48" t="s">
        <v>4995</v>
      </c>
      <c r="H408" s="17" t="s">
        <v>4967</v>
      </c>
      <c r="I408" s="17">
        <v>35</v>
      </c>
      <c r="J408" s="17">
        <v>8</v>
      </c>
      <c r="K408" s="17" t="s">
        <v>29</v>
      </c>
      <c r="L408" s="17" t="s">
        <v>32</v>
      </c>
    </row>
    <row r="409" spans="1:12" x14ac:dyDescent="0.25">
      <c r="A409" s="17">
        <v>408</v>
      </c>
      <c r="B409" s="48" t="s">
        <v>4987</v>
      </c>
      <c r="C409" s="48" t="s">
        <v>4991</v>
      </c>
      <c r="D409" s="48" t="s">
        <v>4992</v>
      </c>
      <c r="E409" s="48" t="s">
        <v>4995</v>
      </c>
      <c r="H409" s="17" t="s">
        <v>4967</v>
      </c>
      <c r="I409" s="17">
        <v>31</v>
      </c>
      <c r="J409" s="17">
        <v>8</v>
      </c>
      <c r="K409" s="17" t="s">
        <v>29</v>
      </c>
      <c r="L409" s="17" t="s">
        <v>32</v>
      </c>
    </row>
    <row r="410" spans="1:12" x14ac:dyDescent="0.25">
      <c r="A410" s="17">
        <v>409</v>
      </c>
      <c r="B410" s="48" t="s">
        <v>4987</v>
      </c>
      <c r="C410" s="48" t="s">
        <v>4991</v>
      </c>
      <c r="D410" s="48" t="s">
        <v>4992</v>
      </c>
      <c r="E410" s="48" t="s">
        <v>4995</v>
      </c>
      <c r="H410" s="17" t="s">
        <v>4967</v>
      </c>
      <c r="I410" s="17">
        <v>22</v>
      </c>
      <c r="J410" s="17">
        <v>8</v>
      </c>
      <c r="K410" s="17" t="s">
        <v>29</v>
      </c>
      <c r="L410" s="17" t="s">
        <v>32</v>
      </c>
    </row>
    <row r="411" spans="1:12" x14ac:dyDescent="0.25">
      <c r="A411" s="17">
        <v>410</v>
      </c>
      <c r="B411" s="48" t="s">
        <v>4987</v>
      </c>
      <c r="C411" s="48" t="s">
        <v>4991</v>
      </c>
      <c r="D411" s="48" t="s">
        <v>4992</v>
      </c>
      <c r="E411" s="48" t="s">
        <v>4995</v>
      </c>
      <c r="H411" s="17" t="s">
        <v>4967</v>
      </c>
      <c r="I411" s="17">
        <v>17</v>
      </c>
      <c r="J411" s="17">
        <v>8</v>
      </c>
      <c r="K411" s="17" t="s">
        <v>29</v>
      </c>
      <c r="L411" s="17" t="s">
        <v>32</v>
      </c>
    </row>
    <row r="412" spans="1:12" x14ac:dyDescent="0.25">
      <c r="A412" s="17">
        <v>411</v>
      </c>
      <c r="B412" s="48" t="s">
        <v>4987</v>
      </c>
      <c r="C412" s="48" t="s">
        <v>4991</v>
      </c>
      <c r="D412" s="48" t="s">
        <v>4992</v>
      </c>
      <c r="E412" s="48" t="s">
        <v>4995</v>
      </c>
      <c r="H412" s="17" t="s">
        <v>4967</v>
      </c>
      <c r="I412" s="17">
        <v>32</v>
      </c>
      <c r="J412" s="17">
        <v>8</v>
      </c>
      <c r="K412" s="17" t="s">
        <v>29</v>
      </c>
      <c r="L412" s="17" t="s">
        <v>32</v>
      </c>
    </row>
    <row r="413" spans="1:12" x14ac:dyDescent="0.25">
      <c r="A413" s="17">
        <v>412</v>
      </c>
      <c r="B413" s="48" t="s">
        <v>4987</v>
      </c>
      <c r="C413" s="48" t="s">
        <v>4991</v>
      </c>
      <c r="D413" s="48" t="s">
        <v>4992</v>
      </c>
      <c r="E413" s="48" t="s">
        <v>4995</v>
      </c>
      <c r="H413" s="17" t="s">
        <v>4967</v>
      </c>
      <c r="I413" s="17">
        <v>35</v>
      </c>
      <c r="J413" s="17">
        <v>8</v>
      </c>
      <c r="K413" s="17" t="s">
        <v>29</v>
      </c>
      <c r="L413" s="17" t="s">
        <v>32</v>
      </c>
    </row>
    <row r="414" spans="1:12" x14ac:dyDescent="0.25">
      <c r="A414" s="17">
        <v>413</v>
      </c>
      <c r="B414" s="48" t="s">
        <v>4987</v>
      </c>
      <c r="C414" s="48" t="s">
        <v>4991</v>
      </c>
      <c r="D414" s="48" t="s">
        <v>4992</v>
      </c>
      <c r="E414" s="48" t="s">
        <v>4995</v>
      </c>
      <c r="H414" s="17" t="s">
        <v>4967</v>
      </c>
      <c r="I414" s="17">
        <v>33</v>
      </c>
      <c r="J414" s="17">
        <v>8</v>
      </c>
      <c r="K414" s="17" t="s">
        <v>29</v>
      </c>
      <c r="L414" s="17" t="s">
        <v>32</v>
      </c>
    </row>
    <row r="415" spans="1:12" x14ac:dyDescent="0.25">
      <c r="A415" s="17">
        <v>414</v>
      </c>
      <c r="B415" s="48" t="s">
        <v>4987</v>
      </c>
      <c r="C415" s="48" t="s">
        <v>4991</v>
      </c>
      <c r="D415" s="48" t="s">
        <v>4992</v>
      </c>
      <c r="E415" s="48" t="s">
        <v>4995</v>
      </c>
      <c r="H415" s="17" t="s">
        <v>4967</v>
      </c>
      <c r="I415" s="17">
        <v>30</v>
      </c>
      <c r="J415" s="17">
        <v>8</v>
      </c>
      <c r="K415" s="17" t="s">
        <v>29</v>
      </c>
      <c r="L415" s="17" t="s">
        <v>32</v>
      </c>
    </row>
    <row r="416" spans="1:12" x14ac:dyDescent="0.25">
      <c r="A416" s="17">
        <v>415</v>
      </c>
      <c r="B416" s="48" t="s">
        <v>4987</v>
      </c>
      <c r="C416" s="48" t="s">
        <v>4991</v>
      </c>
      <c r="D416" s="48" t="s">
        <v>4992</v>
      </c>
      <c r="E416" s="48" t="s">
        <v>4995</v>
      </c>
      <c r="H416" s="17" t="s">
        <v>4967</v>
      </c>
      <c r="I416" s="17">
        <v>31</v>
      </c>
      <c r="J416" s="17">
        <v>8</v>
      </c>
      <c r="K416" s="17" t="s">
        <v>29</v>
      </c>
      <c r="L416" s="17" t="s">
        <v>32</v>
      </c>
    </row>
    <row r="417" spans="1:12" x14ac:dyDescent="0.25">
      <c r="A417" s="17">
        <v>416</v>
      </c>
      <c r="B417" s="48" t="s">
        <v>4987</v>
      </c>
      <c r="C417" s="48" t="s">
        <v>4991</v>
      </c>
      <c r="D417" s="48" t="s">
        <v>4992</v>
      </c>
      <c r="E417" s="48" t="s">
        <v>4995</v>
      </c>
      <c r="H417" s="17" t="s">
        <v>4967</v>
      </c>
      <c r="I417" s="17">
        <v>30</v>
      </c>
      <c r="J417" s="17">
        <v>8</v>
      </c>
      <c r="K417" s="17" t="s">
        <v>29</v>
      </c>
      <c r="L417" s="17" t="s">
        <v>32</v>
      </c>
    </row>
    <row r="418" spans="1:12" x14ac:dyDescent="0.25">
      <c r="A418" s="17">
        <v>417</v>
      </c>
      <c r="B418" s="48" t="s">
        <v>4987</v>
      </c>
      <c r="C418" s="48" t="s">
        <v>4991</v>
      </c>
      <c r="D418" s="48" t="s">
        <v>4992</v>
      </c>
      <c r="E418" s="48" t="s">
        <v>4995</v>
      </c>
      <c r="H418" s="17" t="s">
        <v>4967</v>
      </c>
      <c r="I418" s="17">
        <v>30</v>
      </c>
      <c r="J418" s="17">
        <v>8</v>
      </c>
      <c r="K418" s="17" t="s">
        <v>29</v>
      </c>
      <c r="L418" s="17" t="s">
        <v>32</v>
      </c>
    </row>
    <row r="419" spans="1:12" x14ac:dyDescent="0.25">
      <c r="A419" s="17">
        <v>418</v>
      </c>
      <c r="B419" s="48" t="s">
        <v>4987</v>
      </c>
      <c r="C419" s="48" t="s">
        <v>4991</v>
      </c>
      <c r="D419" s="48" t="s">
        <v>4992</v>
      </c>
      <c r="E419" s="48" t="s">
        <v>4995</v>
      </c>
      <c r="H419" s="17" t="s">
        <v>4967</v>
      </c>
      <c r="I419" s="17">
        <v>25</v>
      </c>
      <c r="J419" s="17">
        <v>8</v>
      </c>
      <c r="K419" s="17" t="s">
        <v>29</v>
      </c>
      <c r="L419" s="17" t="s">
        <v>32</v>
      </c>
    </row>
    <row r="420" spans="1:12" x14ac:dyDescent="0.25">
      <c r="A420" s="17">
        <v>419</v>
      </c>
      <c r="B420" s="48" t="s">
        <v>4987</v>
      </c>
      <c r="C420" s="48" t="s">
        <v>4991</v>
      </c>
      <c r="D420" s="48" t="s">
        <v>4992</v>
      </c>
      <c r="E420" s="48" t="s">
        <v>4995</v>
      </c>
      <c r="H420" s="17" t="s">
        <v>4967</v>
      </c>
      <c r="I420" s="17">
        <v>36</v>
      </c>
      <c r="J420" s="17">
        <v>8</v>
      </c>
      <c r="K420" s="17" t="s">
        <v>29</v>
      </c>
      <c r="L420" s="17" t="s">
        <v>32</v>
      </c>
    </row>
    <row r="421" spans="1:12" x14ac:dyDescent="0.25">
      <c r="A421" s="17">
        <v>420</v>
      </c>
      <c r="B421" s="48" t="s">
        <v>4987</v>
      </c>
      <c r="C421" s="48" t="s">
        <v>4991</v>
      </c>
      <c r="D421" s="48" t="s">
        <v>4992</v>
      </c>
      <c r="E421" s="48" t="s">
        <v>4995</v>
      </c>
      <c r="H421" s="17" t="s">
        <v>4967</v>
      </c>
      <c r="I421" s="17">
        <v>21</v>
      </c>
      <c r="J421" s="17">
        <v>8</v>
      </c>
      <c r="K421" s="17" t="s">
        <v>29</v>
      </c>
      <c r="L421" s="17" t="s">
        <v>32</v>
      </c>
    </row>
    <row r="422" spans="1:12" x14ac:dyDescent="0.25">
      <c r="A422" s="17">
        <v>421</v>
      </c>
      <c r="B422" s="48" t="s">
        <v>4987</v>
      </c>
      <c r="C422" s="48" t="s">
        <v>4991</v>
      </c>
      <c r="D422" s="48" t="s">
        <v>4992</v>
      </c>
      <c r="E422" s="48" t="s">
        <v>4995</v>
      </c>
      <c r="H422" s="17" t="s">
        <v>4967</v>
      </c>
      <c r="I422" s="17">
        <v>32</v>
      </c>
      <c r="J422" s="17">
        <v>8</v>
      </c>
      <c r="K422" s="17" t="s">
        <v>29</v>
      </c>
      <c r="L422" s="17" t="s">
        <v>32</v>
      </c>
    </row>
    <row r="423" spans="1:12" x14ac:dyDescent="0.25">
      <c r="A423" s="17">
        <v>422</v>
      </c>
      <c r="B423" s="48" t="s">
        <v>4987</v>
      </c>
      <c r="C423" s="48" t="s">
        <v>4991</v>
      </c>
      <c r="D423" s="48" t="s">
        <v>4992</v>
      </c>
      <c r="E423" s="48" t="s">
        <v>4995</v>
      </c>
      <c r="H423" s="17" t="s">
        <v>4967</v>
      </c>
      <c r="I423" s="17">
        <v>35</v>
      </c>
      <c r="J423" s="17">
        <v>8</v>
      </c>
      <c r="K423" s="17" t="s">
        <v>29</v>
      </c>
      <c r="L423" s="17" t="s">
        <v>32</v>
      </c>
    </row>
    <row r="424" spans="1:12" x14ac:dyDescent="0.25">
      <c r="A424" s="17">
        <v>423</v>
      </c>
      <c r="B424" s="48" t="s">
        <v>4987</v>
      </c>
      <c r="C424" s="48" t="s">
        <v>4991</v>
      </c>
      <c r="D424" s="48" t="s">
        <v>4992</v>
      </c>
      <c r="E424" s="48" t="s">
        <v>4995</v>
      </c>
      <c r="H424" s="17" t="s">
        <v>4967</v>
      </c>
      <c r="I424" s="17">
        <v>36</v>
      </c>
      <c r="J424" s="17">
        <v>8</v>
      </c>
      <c r="K424" s="17" t="s">
        <v>29</v>
      </c>
      <c r="L424" s="17" t="s">
        <v>32</v>
      </c>
    </row>
    <row r="425" spans="1:12" x14ac:dyDescent="0.25">
      <c r="A425" s="17">
        <v>424</v>
      </c>
      <c r="B425" s="48" t="s">
        <v>4987</v>
      </c>
      <c r="C425" s="48" t="s">
        <v>4991</v>
      </c>
      <c r="D425" s="48" t="s">
        <v>4992</v>
      </c>
      <c r="E425" s="48" t="s">
        <v>4995</v>
      </c>
      <c r="H425" s="17" t="s">
        <v>4967</v>
      </c>
      <c r="I425" s="17">
        <v>30</v>
      </c>
      <c r="J425" s="17">
        <v>8</v>
      </c>
      <c r="K425" s="17" t="s">
        <v>29</v>
      </c>
      <c r="L425" s="17" t="s">
        <v>32</v>
      </c>
    </row>
    <row r="426" spans="1:12" x14ac:dyDescent="0.25">
      <c r="A426" s="17">
        <v>425</v>
      </c>
      <c r="B426" s="48" t="s">
        <v>4987</v>
      </c>
      <c r="C426" s="48" t="s">
        <v>4991</v>
      </c>
      <c r="D426" s="48" t="s">
        <v>4992</v>
      </c>
      <c r="E426" s="48" t="s">
        <v>4995</v>
      </c>
      <c r="H426" s="17" t="s">
        <v>4967</v>
      </c>
      <c r="I426" s="17">
        <v>31</v>
      </c>
      <c r="J426" s="17">
        <v>8</v>
      </c>
      <c r="K426" s="17" t="s">
        <v>29</v>
      </c>
      <c r="L426" s="17" t="s">
        <v>32</v>
      </c>
    </row>
    <row r="427" spans="1:12" x14ac:dyDescent="0.25">
      <c r="A427" s="17">
        <v>426</v>
      </c>
      <c r="B427" s="48" t="s">
        <v>4987</v>
      </c>
      <c r="C427" s="48" t="s">
        <v>4991</v>
      </c>
      <c r="D427" s="48" t="s">
        <v>4992</v>
      </c>
      <c r="E427" s="48" t="s">
        <v>4995</v>
      </c>
      <c r="H427" s="17" t="s">
        <v>4967</v>
      </c>
      <c r="I427" s="17">
        <v>25</v>
      </c>
      <c r="J427" s="17">
        <v>8</v>
      </c>
      <c r="K427" s="17" t="s">
        <v>29</v>
      </c>
      <c r="L427" s="17" t="s">
        <v>32</v>
      </c>
    </row>
    <row r="428" spans="1:12" x14ac:dyDescent="0.25">
      <c r="A428" s="17">
        <v>427</v>
      </c>
      <c r="B428" s="48" t="s">
        <v>4987</v>
      </c>
      <c r="C428" s="48" t="s">
        <v>4991</v>
      </c>
      <c r="D428" s="48" t="s">
        <v>4992</v>
      </c>
      <c r="E428" s="48" t="s">
        <v>4995</v>
      </c>
      <c r="H428" s="17" t="s">
        <v>4967</v>
      </c>
      <c r="I428" s="17">
        <v>29</v>
      </c>
      <c r="J428" s="17">
        <v>8</v>
      </c>
      <c r="K428" s="17" t="s">
        <v>29</v>
      </c>
      <c r="L428" s="17" t="s">
        <v>32</v>
      </c>
    </row>
    <row r="429" spans="1:12" x14ac:dyDescent="0.25">
      <c r="A429" s="17">
        <v>428</v>
      </c>
      <c r="B429" s="48" t="s">
        <v>4987</v>
      </c>
      <c r="C429" s="48" t="s">
        <v>4991</v>
      </c>
      <c r="D429" s="48" t="s">
        <v>4992</v>
      </c>
      <c r="E429" s="48" t="s">
        <v>4995</v>
      </c>
      <c r="H429" s="17" t="s">
        <v>4967</v>
      </c>
      <c r="I429" s="17">
        <v>32</v>
      </c>
      <c r="J429" s="17">
        <v>8</v>
      </c>
      <c r="K429" s="17" t="s">
        <v>29</v>
      </c>
      <c r="L429" s="17" t="s">
        <v>32</v>
      </c>
    </row>
    <row r="430" spans="1:12" x14ac:dyDescent="0.25">
      <c r="A430" s="17">
        <v>429</v>
      </c>
      <c r="B430" s="48" t="s">
        <v>4987</v>
      </c>
      <c r="C430" s="48" t="s">
        <v>4991</v>
      </c>
      <c r="D430" s="48" t="s">
        <v>4992</v>
      </c>
      <c r="E430" s="48" t="s">
        <v>4995</v>
      </c>
      <c r="H430" s="17" t="s">
        <v>4967</v>
      </c>
      <c r="I430" s="17">
        <v>25</v>
      </c>
      <c r="J430" s="17">
        <v>8</v>
      </c>
      <c r="K430" s="17" t="s">
        <v>29</v>
      </c>
      <c r="L430" s="17" t="s">
        <v>32</v>
      </c>
    </row>
    <row r="431" spans="1:12" x14ac:dyDescent="0.25">
      <c r="A431" s="17">
        <v>430</v>
      </c>
      <c r="B431" s="48" t="s">
        <v>4987</v>
      </c>
      <c r="C431" s="48" t="s">
        <v>4991</v>
      </c>
      <c r="D431" s="48" t="s">
        <v>4992</v>
      </c>
      <c r="E431" s="48" t="s">
        <v>4995</v>
      </c>
      <c r="H431" s="17" t="s">
        <v>4967</v>
      </c>
      <c r="I431" s="17">
        <v>34</v>
      </c>
      <c r="J431" s="17">
        <v>8</v>
      </c>
      <c r="K431" s="17" t="s">
        <v>29</v>
      </c>
      <c r="L431" s="17" t="s">
        <v>32</v>
      </c>
    </row>
    <row r="432" spans="1:12" x14ac:dyDescent="0.25">
      <c r="A432" s="17">
        <v>431</v>
      </c>
      <c r="B432" s="48" t="s">
        <v>4987</v>
      </c>
      <c r="C432" s="48" t="s">
        <v>4991</v>
      </c>
      <c r="D432" s="48" t="s">
        <v>4992</v>
      </c>
      <c r="E432" s="48" t="s">
        <v>4995</v>
      </c>
      <c r="H432" s="17" t="s">
        <v>4967</v>
      </c>
      <c r="I432" s="17">
        <v>20</v>
      </c>
      <c r="J432" s="17">
        <v>8</v>
      </c>
      <c r="K432" s="17" t="s">
        <v>29</v>
      </c>
      <c r="L432" s="17" t="s">
        <v>32</v>
      </c>
    </row>
    <row r="433" spans="1:12" x14ac:dyDescent="0.25">
      <c r="A433" s="17">
        <v>432</v>
      </c>
      <c r="B433" s="48" t="s">
        <v>4987</v>
      </c>
      <c r="C433" s="48" t="s">
        <v>4991</v>
      </c>
      <c r="D433" s="48" t="s">
        <v>4992</v>
      </c>
      <c r="E433" s="48" t="s">
        <v>4995</v>
      </c>
      <c r="H433" s="17" t="s">
        <v>4967</v>
      </c>
      <c r="I433" s="17">
        <v>19</v>
      </c>
      <c r="J433" s="17">
        <v>8</v>
      </c>
      <c r="K433" s="17" t="s">
        <v>29</v>
      </c>
      <c r="L433" s="17" t="s">
        <v>32</v>
      </c>
    </row>
    <row r="434" spans="1:12" x14ac:dyDescent="0.25">
      <c r="A434" s="17">
        <v>433</v>
      </c>
      <c r="B434" s="48" t="s">
        <v>4987</v>
      </c>
      <c r="C434" s="48" t="s">
        <v>4991</v>
      </c>
      <c r="D434" s="48" t="s">
        <v>4992</v>
      </c>
      <c r="E434" s="48" t="s">
        <v>4995</v>
      </c>
      <c r="H434" s="17" t="s">
        <v>4967</v>
      </c>
      <c r="I434" s="17">
        <v>32</v>
      </c>
      <c r="J434" s="17">
        <v>8</v>
      </c>
      <c r="K434" s="17" t="s">
        <v>29</v>
      </c>
      <c r="L434" s="17" t="s">
        <v>32</v>
      </c>
    </row>
    <row r="435" spans="1:12" x14ac:dyDescent="0.25">
      <c r="A435" s="17">
        <v>434</v>
      </c>
      <c r="B435" s="48" t="s">
        <v>4987</v>
      </c>
      <c r="C435" s="48" t="s">
        <v>4991</v>
      </c>
      <c r="D435" s="48" t="s">
        <v>4992</v>
      </c>
      <c r="E435" s="48" t="s">
        <v>4995</v>
      </c>
      <c r="H435" s="17" t="s">
        <v>4967</v>
      </c>
      <c r="I435" s="17">
        <v>28</v>
      </c>
      <c r="J435" s="17">
        <v>8</v>
      </c>
      <c r="K435" s="17" t="s">
        <v>29</v>
      </c>
      <c r="L435" s="17" t="s">
        <v>32</v>
      </c>
    </row>
    <row r="436" spans="1:12" x14ac:dyDescent="0.25">
      <c r="A436" s="17">
        <v>435</v>
      </c>
      <c r="B436" s="48" t="s">
        <v>4987</v>
      </c>
      <c r="C436" s="48" t="s">
        <v>4991</v>
      </c>
      <c r="D436" s="48" t="s">
        <v>4992</v>
      </c>
      <c r="E436" s="48" t="s">
        <v>4995</v>
      </c>
      <c r="H436" s="17" t="s">
        <v>4967</v>
      </c>
      <c r="I436" s="17">
        <v>30</v>
      </c>
      <c r="J436" s="17">
        <v>8</v>
      </c>
      <c r="K436" s="17" t="s">
        <v>29</v>
      </c>
      <c r="L436" s="17" t="s">
        <v>32</v>
      </c>
    </row>
    <row r="437" spans="1:12" x14ac:dyDescent="0.25">
      <c r="A437" s="17">
        <v>436</v>
      </c>
      <c r="B437" s="48" t="s">
        <v>4987</v>
      </c>
      <c r="C437" s="48" t="s">
        <v>4991</v>
      </c>
      <c r="D437" s="48" t="s">
        <v>4992</v>
      </c>
      <c r="E437" s="48" t="s">
        <v>4995</v>
      </c>
      <c r="H437" s="17" t="s">
        <v>4967</v>
      </c>
      <c r="I437" s="17">
        <v>31</v>
      </c>
      <c r="J437" s="17">
        <v>8</v>
      </c>
      <c r="K437" s="17" t="s">
        <v>29</v>
      </c>
      <c r="L437" s="17" t="s">
        <v>32</v>
      </c>
    </row>
    <row r="438" spans="1:12" x14ac:dyDescent="0.25">
      <c r="A438" s="17">
        <v>437</v>
      </c>
      <c r="B438" s="48" t="s">
        <v>4987</v>
      </c>
      <c r="C438" s="48" t="s">
        <v>4991</v>
      </c>
      <c r="D438" s="48" t="s">
        <v>4992</v>
      </c>
      <c r="E438" s="48" t="s">
        <v>4995</v>
      </c>
      <c r="H438" s="17" t="s">
        <v>4967</v>
      </c>
      <c r="I438" s="17">
        <v>35</v>
      </c>
      <c r="J438" s="17">
        <v>8</v>
      </c>
      <c r="K438" s="17" t="s">
        <v>29</v>
      </c>
      <c r="L438" s="17" t="s">
        <v>32</v>
      </c>
    </row>
    <row r="439" spans="1:12" x14ac:dyDescent="0.25">
      <c r="A439" s="17">
        <v>438</v>
      </c>
      <c r="B439" s="48" t="s">
        <v>4987</v>
      </c>
      <c r="C439" s="48" t="s">
        <v>4991</v>
      </c>
      <c r="D439" s="48" t="s">
        <v>4992</v>
      </c>
      <c r="E439" s="48" t="s">
        <v>4995</v>
      </c>
      <c r="H439" s="17" t="s">
        <v>4967</v>
      </c>
      <c r="I439" s="17">
        <v>34</v>
      </c>
      <c r="J439" s="17">
        <v>8</v>
      </c>
      <c r="K439" s="17" t="s">
        <v>29</v>
      </c>
      <c r="L439" s="17" t="s">
        <v>32</v>
      </c>
    </row>
    <row r="440" spans="1:12" x14ac:dyDescent="0.25">
      <c r="A440" s="17">
        <v>439</v>
      </c>
      <c r="B440" s="48" t="s">
        <v>4987</v>
      </c>
      <c r="C440" s="48" t="s">
        <v>4991</v>
      </c>
      <c r="D440" s="48" t="s">
        <v>4992</v>
      </c>
      <c r="E440" s="48" t="s">
        <v>4995</v>
      </c>
      <c r="H440" s="17" t="s">
        <v>4967</v>
      </c>
      <c r="I440" s="17">
        <v>32</v>
      </c>
      <c r="J440" s="17">
        <v>8</v>
      </c>
      <c r="K440" s="17" t="s">
        <v>29</v>
      </c>
      <c r="L440" s="17" t="s">
        <v>32</v>
      </c>
    </row>
    <row r="441" spans="1:12" x14ac:dyDescent="0.25">
      <c r="A441" s="17">
        <v>440</v>
      </c>
      <c r="B441" s="48" t="s">
        <v>4987</v>
      </c>
      <c r="C441" s="48" t="s">
        <v>4991</v>
      </c>
      <c r="D441" s="48" t="s">
        <v>4992</v>
      </c>
      <c r="E441" s="48" t="s">
        <v>4995</v>
      </c>
      <c r="H441" s="17" t="s">
        <v>4967</v>
      </c>
      <c r="I441" s="17">
        <v>35</v>
      </c>
      <c r="J441" s="17">
        <v>8</v>
      </c>
      <c r="K441" s="17" t="s">
        <v>29</v>
      </c>
      <c r="L441" s="17" t="s">
        <v>32</v>
      </c>
    </row>
    <row r="442" spans="1:12" x14ac:dyDescent="0.25">
      <c r="A442" s="17">
        <v>441</v>
      </c>
      <c r="B442" s="48" t="s">
        <v>4987</v>
      </c>
      <c r="C442" s="48" t="s">
        <v>4991</v>
      </c>
      <c r="D442" s="48" t="s">
        <v>4992</v>
      </c>
      <c r="E442" s="48" t="s">
        <v>4995</v>
      </c>
      <c r="H442" s="17" t="s">
        <v>4967</v>
      </c>
      <c r="I442" s="17">
        <v>32</v>
      </c>
      <c r="J442" s="17">
        <v>8</v>
      </c>
      <c r="K442" s="17" t="s">
        <v>29</v>
      </c>
      <c r="L442" s="17" t="s">
        <v>32</v>
      </c>
    </row>
    <row r="443" spans="1:12" x14ac:dyDescent="0.25">
      <c r="A443" s="17">
        <v>442</v>
      </c>
      <c r="B443" s="48" t="s">
        <v>4987</v>
      </c>
      <c r="C443" s="48" t="s">
        <v>4991</v>
      </c>
      <c r="D443" s="48" t="s">
        <v>4992</v>
      </c>
      <c r="E443" s="48" t="s">
        <v>4995</v>
      </c>
      <c r="H443" s="17" t="s">
        <v>4967</v>
      </c>
      <c r="I443" s="17">
        <v>31</v>
      </c>
      <c r="J443" s="17">
        <v>8</v>
      </c>
      <c r="K443" s="17" t="s">
        <v>29</v>
      </c>
      <c r="L443" s="17" t="s">
        <v>32</v>
      </c>
    </row>
    <row r="444" spans="1:12" x14ac:dyDescent="0.25">
      <c r="A444" s="17">
        <v>443</v>
      </c>
      <c r="B444" s="48" t="s">
        <v>4987</v>
      </c>
      <c r="C444" s="48" t="s">
        <v>4991</v>
      </c>
      <c r="D444" s="48" t="s">
        <v>4992</v>
      </c>
      <c r="E444" s="48" t="s">
        <v>4995</v>
      </c>
      <c r="H444" s="17" t="s">
        <v>4967</v>
      </c>
      <c r="I444" s="17">
        <v>30</v>
      </c>
      <c r="J444" s="17">
        <v>8</v>
      </c>
      <c r="K444" s="17" t="s">
        <v>29</v>
      </c>
      <c r="L444" s="17" t="s">
        <v>32</v>
      </c>
    </row>
    <row r="445" spans="1:12" x14ac:dyDescent="0.25">
      <c r="A445" s="17">
        <v>444</v>
      </c>
      <c r="B445" s="48" t="s">
        <v>4987</v>
      </c>
      <c r="C445" s="48" t="s">
        <v>4991</v>
      </c>
      <c r="D445" s="48" t="s">
        <v>4992</v>
      </c>
      <c r="E445" s="48" t="s">
        <v>4995</v>
      </c>
      <c r="H445" s="17" t="s">
        <v>4967</v>
      </c>
      <c r="I445" s="17">
        <v>32</v>
      </c>
      <c r="J445" s="17">
        <v>8</v>
      </c>
      <c r="K445" s="17" t="s">
        <v>29</v>
      </c>
      <c r="L445" s="17" t="s">
        <v>32</v>
      </c>
    </row>
    <row r="446" spans="1:12" x14ac:dyDescent="0.25">
      <c r="A446" s="17">
        <v>445</v>
      </c>
      <c r="B446" s="48" t="s">
        <v>4987</v>
      </c>
      <c r="C446" s="48" t="s">
        <v>4991</v>
      </c>
      <c r="D446" s="48" t="s">
        <v>4992</v>
      </c>
      <c r="E446" s="48" t="s">
        <v>4995</v>
      </c>
      <c r="H446" s="17" t="s">
        <v>4967</v>
      </c>
      <c r="I446" s="17">
        <v>36</v>
      </c>
      <c r="J446" s="17">
        <v>8</v>
      </c>
      <c r="K446" s="17" t="s">
        <v>29</v>
      </c>
      <c r="L446" s="17" t="s">
        <v>32</v>
      </c>
    </row>
    <row r="447" spans="1:12" x14ac:dyDescent="0.25">
      <c r="A447" s="17">
        <v>446</v>
      </c>
      <c r="B447" s="48" t="s">
        <v>4987</v>
      </c>
      <c r="C447" s="48" t="s">
        <v>4991</v>
      </c>
      <c r="D447" s="48" t="s">
        <v>4992</v>
      </c>
      <c r="E447" s="48" t="s">
        <v>4995</v>
      </c>
      <c r="H447" s="17" t="s">
        <v>4967</v>
      </c>
      <c r="I447" s="17">
        <v>29</v>
      </c>
      <c r="J447" s="17">
        <v>8</v>
      </c>
      <c r="K447" s="17" t="s">
        <v>29</v>
      </c>
      <c r="L447" s="17" t="s">
        <v>32</v>
      </c>
    </row>
    <row r="448" spans="1:12" x14ac:dyDescent="0.25">
      <c r="A448" s="17">
        <v>447</v>
      </c>
      <c r="B448" s="48" t="s">
        <v>4987</v>
      </c>
      <c r="C448" s="48" t="s">
        <v>4991</v>
      </c>
      <c r="D448" s="48" t="s">
        <v>4992</v>
      </c>
      <c r="E448" s="48" t="s">
        <v>4995</v>
      </c>
      <c r="H448" s="17" t="s">
        <v>4967</v>
      </c>
      <c r="I448" s="17">
        <v>32</v>
      </c>
      <c r="J448" s="17">
        <v>8</v>
      </c>
      <c r="K448" s="17" t="s">
        <v>29</v>
      </c>
      <c r="L448" s="17" t="s">
        <v>32</v>
      </c>
    </row>
    <row r="449" spans="1:12" x14ac:dyDescent="0.25">
      <c r="A449" s="17">
        <v>448</v>
      </c>
      <c r="B449" s="48" t="s">
        <v>4987</v>
      </c>
      <c r="C449" s="48" t="s">
        <v>4991</v>
      </c>
      <c r="D449" s="48" t="s">
        <v>4992</v>
      </c>
      <c r="E449" s="48" t="s">
        <v>4995</v>
      </c>
      <c r="H449" s="17" t="s">
        <v>4967</v>
      </c>
      <c r="I449" s="17">
        <v>29</v>
      </c>
      <c r="J449" s="17">
        <v>8</v>
      </c>
      <c r="K449" s="17" t="s">
        <v>29</v>
      </c>
      <c r="L449" s="17" t="s">
        <v>32</v>
      </c>
    </row>
    <row r="450" spans="1:12" x14ac:dyDescent="0.25">
      <c r="A450" s="17">
        <v>449</v>
      </c>
      <c r="B450" s="48" t="s">
        <v>4987</v>
      </c>
      <c r="C450" s="48" t="s">
        <v>4991</v>
      </c>
      <c r="D450" s="48" t="s">
        <v>4992</v>
      </c>
      <c r="E450" s="48" t="s">
        <v>4995</v>
      </c>
      <c r="H450" s="17" t="s">
        <v>4967</v>
      </c>
      <c r="I450" s="17">
        <v>28</v>
      </c>
      <c r="J450" s="17">
        <v>8</v>
      </c>
      <c r="K450" s="17" t="s">
        <v>29</v>
      </c>
      <c r="L450" s="17" t="s">
        <v>32</v>
      </c>
    </row>
    <row r="451" spans="1:12" x14ac:dyDescent="0.25">
      <c r="A451" s="17">
        <v>450</v>
      </c>
      <c r="B451" s="48" t="s">
        <v>4987</v>
      </c>
      <c r="C451" s="48" t="s">
        <v>4991</v>
      </c>
      <c r="D451" s="48" t="s">
        <v>4992</v>
      </c>
      <c r="E451" s="48" t="s">
        <v>4995</v>
      </c>
      <c r="H451" s="17" t="s">
        <v>4967</v>
      </c>
      <c r="I451" s="17">
        <v>34</v>
      </c>
      <c r="J451" s="17">
        <v>8</v>
      </c>
      <c r="K451" s="17" t="s">
        <v>29</v>
      </c>
      <c r="L451" s="17" t="s">
        <v>32</v>
      </c>
    </row>
    <row r="452" spans="1:12" x14ac:dyDescent="0.25">
      <c r="A452" s="17">
        <v>451</v>
      </c>
      <c r="B452" s="48" t="s">
        <v>4987</v>
      </c>
      <c r="C452" s="48" t="s">
        <v>4991</v>
      </c>
      <c r="D452" s="48" t="s">
        <v>4992</v>
      </c>
      <c r="E452" s="48" t="s">
        <v>4995</v>
      </c>
      <c r="H452" s="17" t="s">
        <v>4967</v>
      </c>
      <c r="I452" s="17">
        <v>31</v>
      </c>
      <c r="J452" s="17">
        <v>8</v>
      </c>
      <c r="K452" s="17" t="s">
        <v>29</v>
      </c>
      <c r="L452" s="17" t="s">
        <v>32</v>
      </c>
    </row>
    <row r="453" spans="1:12" x14ac:dyDescent="0.25">
      <c r="A453" s="17">
        <v>452</v>
      </c>
      <c r="B453" s="48" t="s">
        <v>4987</v>
      </c>
      <c r="C453" s="48" t="s">
        <v>4991</v>
      </c>
      <c r="D453" s="48" t="s">
        <v>4992</v>
      </c>
      <c r="E453" s="48" t="s">
        <v>4995</v>
      </c>
      <c r="H453" s="17" t="s">
        <v>4967</v>
      </c>
      <c r="I453" s="17">
        <v>28</v>
      </c>
      <c r="J453" s="17">
        <v>8</v>
      </c>
      <c r="K453" s="17" t="s">
        <v>29</v>
      </c>
      <c r="L453" s="17" t="s">
        <v>32</v>
      </c>
    </row>
    <row r="454" spans="1:12" x14ac:dyDescent="0.25">
      <c r="A454" s="17">
        <v>453</v>
      </c>
      <c r="B454" s="48" t="s">
        <v>4987</v>
      </c>
      <c r="C454" s="48" t="s">
        <v>4991</v>
      </c>
      <c r="D454" s="48" t="s">
        <v>4992</v>
      </c>
      <c r="E454" s="48" t="s">
        <v>4995</v>
      </c>
      <c r="H454" s="17" t="s">
        <v>4967</v>
      </c>
      <c r="I454" s="17">
        <v>29</v>
      </c>
      <c r="J454" s="17">
        <v>8</v>
      </c>
      <c r="K454" s="17" t="s">
        <v>29</v>
      </c>
      <c r="L454" s="17" t="s">
        <v>32</v>
      </c>
    </row>
    <row r="455" spans="1:12" x14ac:dyDescent="0.25">
      <c r="A455" s="17">
        <v>454</v>
      </c>
      <c r="B455" s="48" t="s">
        <v>4987</v>
      </c>
      <c r="C455" s="48" t="s">
        <v>4991</v>
      </c>
      <c r="D455" s="48" t="s">
        <v>4992</v>
      </c>
      <c r="E455" s="48" t="s">
        <v>4995</v>
      </c>
      <c r="H455" s="17" t="s">
        <v>4967</v>
      </c>
      <c r="I455" s="17">
        <v>32</v>
      </c>
      <c r="J455" s="17">
        <v>8</v>
      </c>
      <c r="K455" s="17" t="s">
        <v>29</v>
      </c>
      <c r="L455" s="17" t="s">
        <v>32</v>
      </c>
    </row>
    <row r="456" spans="1:12" x14ac:dyDescent="0.25">
      <c r="A456" s="17">
        <v>455</v>
      </c>
      <c r="B456" s="48" t="s">
        <v>4987</v>
      </c>
      <c r="C456" s="48" t="s">
        <v>4991</v>
      </c>
      <c r="D456" s="48" t="s">
        <v>4992</v>
      </c>
      <c r="E456" s="48" t="s">
        <v>4995</v>
      </c>
      <c r="H456" s="17" t="s">
        <v>4967</v>
      </c>
      <c r="I456" s="17">
        <v>31</v>
      </c>
      <c r="J456" s="17">
        <v>8</v>
      </c>
      <c r="K456" s="17" t="s">
        <v>29</v>
      </c>
      <c r="L456" s="17" t="s">
        <v>32</v>
      </c>
    </row>
    <row r="457" spans="1:12" x14ac:dyDescent="0.25">
      <c r="A457" s="17">
        <v>456</v>
      </c>
      <c r="B457" s="48" t="s">
        <v>4987</v>
      </c>
      <c r="C457" s="48" t="s">
        <v>4991</v>
      </c>
      <c r="D457" s="48" t="s">
        <v>4992</v>
      </c>
      <c r="E457" s="48" t="s">
        <v>4995</v>
      </c>
      <c r="H457" s="17" t="s">
        <v>4967</v>
      </c>
      <c r="I457" s="17">
        <v>35</v>
      </c>
      <c r="J457" s="17">
        <v>8</v>
      </c>
      <c r="K457" s="17" t="s">
        <v>29</v>
      </c>
      <c r="L457" s="17" t="s">
        <v>32</v>
      </c>
    </row>
    <row r="458" spans="1:12" x14ac:dyDescent="0.25">
      <c r="A458" s="17">
        <v>457</v>
      </c>
      <c r="B458" s="48" t="s">
        <v>4987</v>
      </c>
      <c r="C458" s="48" t="s">
        <v>4991</v>
      </c>
      <c r="D458" s="48" t="s">
        <v>4992</v>
      </c>
      <c r="E458" s="48" t="s">
        <v>4995</v>
      </c>
      <c r="H458" s="17" t="s">
        <v>4967</v>
      </c>
      <c r="I458" s="17">
        <v>36</v>
      </c>
      <c r="J458" s="17">
        <v>8</v>
      </c>
      <c r="K458" s="17" t="s">
        <v>29</v>
      </c>
      <c r="L458" s="17" t="s">
        <v>32</v>
      </c>
    </row>
    <row r="459" spans="1:12" x14ac:dyDescent="0.25">
      <c r="A459" s="17">
        <v>458</v>
      </c>
      <c r="B459" s="48" t="s">
        <v>4987</v>
      </c>
      <c r="C459" s="48" t="s">
        <v>4991</v>
      </c>
      <c r="D459" s="48" t="s">
        <v>4992</v>
      </c>
      <c r="E459" s="48" t="s">
        <v>4995</v>
      </c>
      <c r="H459" s="17" t="s">
        <v>4967</v>
      </c>
      <c r="I459" s="17">
        <v>32</v>
      </c>
      <c r="J459" s="17">
        <v>8</v>
      </c>
      <c r="K459" s="17" t="s">
        <v>29</v>
      </c>
      <c r="L459" s="17" t="s">
        <v>32</v>
      </c>
    </row>
    <row r="460" spans="1:12" x14ac:dyDescent="0.25">
      <c r="A460" s="17">
        <v>459</v>
      </c>
      <c r="B460" s="48" t="s">
        <v>4987</v>
      </c>
      <c r="C460" s="48" t="s">
        <v>4991</v>
      </c>
      <c r="D460" s="48" t="s">
        <v>4992</v>
      </c>
      <c r="E460" s="48" t="s">
        <v>4995</v>
      </c>
      <c r="H460" s="17" t="s">
        <v>4967</v>
      </c>
      <c r="I460" s="17">
        <v>31</v>
      </c>
      <c r="J460" s="17">
        <v>8</v>
      </c>
      <c r="K460" s="17" t="s">
        <v>29</v>
      </c>
      <c r="L460" s="17" t="s">
        <v>32</v>
      </c>
    </row>
    <row r="461" spans="1:12" x14ac:dyDescent="0.25">
      <c r="A461" s="17">
        <v>460</v>
      </c>
      <c r="B461" s="48" t="s">
        <v>4987</v>
      </c>
      <c r="C461" s="48" t="s">
        <v>4991</v>
      </c>
      <c r="D461" s="48" t="s">
        <v>4992</v>
      </c>
      <c r="E461" s="48" t="s">
        <v>4995</v>
      </c>
      <c r="H461" s="17" t="s">
        <v>4967</v>
      </c>
      <c r="I461" s="17">
        <v>32</v>
      </c>
      <c r="J461" s="17">
        <v>8</v>
      </c>
      <c r="K461" s="17" t="s">
        <v>29</v>
      </c>
      <c r="L461" s="17" t="s">
        <v>32</v>
      </c>
    </row>
    <row r="462" spans="1:12" x14ac:dyDescent="0.25">
      <c r="A462" s="17">
        <v>461</v>
      </c>
      <c r="B462" s="48" t="s">
        <v>4987</v>
      </c>
      <c r="C462" s="48" t="s">
        <v>4991</v>
      </c>
      <c r="D462" s="48" t="s">
        <v>4992</v>
      </c>
      <c r="E462" s="48" t="s">
        <v>4995</v>
      </c>
      <c r="H462" s="17" t="s">
        <v>4967</v>
      </c>
      <c r="I462" s="17">
        <v>31</v>
      </c>
      <c r="J462" s="17">
        <v>8</v>
      </c>
      <c r="K462" s="17" t="s">
        <v>29</v>
      </c>
      <c r="L462" s="17" t="s">
        <v>32</v>
      </c>
    </row>
    <row r="463" spans="1:12" x14ac:dyDescent="0.25">
      <c r="A463" s="17">
        <v>462</v>
      </c>
      <c r="B463" s="48" t="s">
        <v>4987</v>
      </c>
      <c r="C463" s="48" t="s">
        <v>4991</v>
      </c>
      <c r="D463" s="48" t="s">
        <v>4992</v>
      </c>
      <c r="E463" s="48" t="s">
        <v>4995</v>
      </c>
      <c r="H463" s="17" t="s">
        <v>4967</v>
      </c>
      <c r="I463" s="17">
        <v>29</v>
      </c>
      <c r="J463" s="17">
        <v>8</v>
      </c>
      <c r="K463" s="17" t="s">
        <v>29</v>
      </c>
      <c r="L463" s="17" t="s">
        <v>32</v>
      </c>
    </row>
    <row r="464" spans="1:12" x14ac:dyDescent="0.25">
      <c r="A464" s="17">
        <v>463</v>
      </c>
      <c r="B464" s="48" t="s">
        <v>4987</v>
      </c>
      <c r="C464" s="48" t="s">
        <v>4991</v>
      </c>
      <c r="D464" s="48" t="s">
        <v>4992</v>
      </c>
      <c r="E464" s="48" t="s">
        <v>4995</v>
      </c>
      <c r="H464" s="17" t="s">
        <v>4967</v>
      </c>
      <c r="I464" s="17">
        <v>25</v>
      </c>
      <c r="J464" s="17">
        <v>8</v>
      </c>
      <c r="K464" s="17" t="s">
        <v>29</v>
      </c>
      <c r="L464" s="17" t="s">
        <v>32</v>
      </c>
    </row>
    <row r="465" spans="1:12" x14ac:dyDescent="0.25">
      <c r="A465" s="17">
        <v>464</v>
      </c>
      <c r="B465" s="48" t="s">
        <v>4987</v>
      </c>
      <c r="C465" s="48" t="s">
        <v>4991</v>
      </c>
      <c r="D465" s="48" t="s">
        <v>4992</v>
      </c>
      <c r="E465" s="48" t="s">
        <v>4995</v>
      </c>
      <c r="H465" s="17" t="s">
        <v>4967</v>
      </c>
      <c r="I465" s="17">
        <v>24</v>
      </c>
      <c r="J465" s="17">
        <v>8</v>
      </c>
      <c r="K465" s="17" t="s">
        <v>29</v>
      </c>
      <c r="L465" s="17" t="s">
        <v>32</v>
      </c>
    </row>
    <row r="466" spans="1:12" x14ac:dyDescent="0.25">
      <c r="A466" s="17">
        <v>465</v>
      </c>
      <c r="B466" s="48" t="s">
        <v>4987</v>
      </c>
      <c r="C466" s="48" t="s">
        <v>4991</v>
      </c>
      <c r="D466" s="48" t="s">
        <v>4992</v>
      </c>
      <c r="E466" s="48" t="s">
        <v>4995</v>
      </c>
      <c r="H466" s="17" t="s">
        <v>4968</v>
      </c>
      <c r="I466" s="17">
        <v>29</v>
      </c>
      <c r="J466" s="17">
        <v>12</v>
      </c>
      <c r="K466" s="17" t="s">
        <v>29</v>
      </c>
      <c r="L466" s="17" t="s">
        <v>32</v>
      </c>
    </row>
    <row r="467" spans="1:12" x14ac:dyDescent="0.25">
      <c r="A467" s="17">
        <v>466</v>
      </c>
      <c r="B467" s="48" t="s">
        <v>4987</v>
      </c>
      <c r="C467" s="48" t="s">
        <v>4991</v>
      </c>
      <c r="D467" s="48" t="s">
        <v>4992</v>
      </c>
      <c r="E467" s="48" t="s">
        <v>4995</v>
      </c>
      <c r="H467" s="17" t="s">
        <v>4967</v>
      </c>
      <c r="I467" s="17">
        <v>35</v>
      </c>
      <c r="J467" s="17">
        <v>8</v>
      </c>
      <c r="K467" s="17" t="s">
        <v>29</v>
      </c>
      <c r="L467" s="17" t="s">
        <v>32</v>
      </c>
    </row>
    <row r="468" spans="1:12" x14ac:dyDescent="0.25">
      <c r="A468" s="17">
        <v>467</v>
      </c>
      <c r="B468" s="48" t="s">
        <v>4987</v>
      </c>
      <c r="C468" s="48" t="s">
        <v>4991</v>
      </c>
      <c r="D468" s="48" t="s">
        <v>4992</v>
      </c>
      <c r="E468" s="48" t="s">
        <v>4995</v>
      </c>
      <c r="H468" s="17" t="s">
        <v>4967</v>
      </c>
      <c r="I468" s="17">
        <v>31</v>
      </c>
      <c r="J468" s="17">
        <v>8</v>
      </c>
      <c r="K468" s="17" t="s">
        <v>29</v>
      </c>
      <c r="L468" s="17" t="s">
        <v>32</v>
      </c>
    </row>
    <row r="469" spans="1:12" x14ac:dyDescent="0.25">
      <c r="A469" s="17">
        <v>468</v>
      </c>
      <c r="B469" s="48" t="s">
        <v>4987</v>
      </c>
      <c r="C469" s="48" t="s">
        <v>4991</v>
      </c>
      <c r="D469" s="48" t="s">
        <v>4992</v>
      </c>
      <c r="E469" s="48" t="s">
        <v>4995</v>
      </c>
      <c r="H469" s="17" t="s">
        <v>4967</v>
      </c>
      <c r="I469" s="17">
        <v>27</v>
      </c>
      <c r="J469" s="17">
        <v>8</v>
      </c>
      <c r="K469" s="17" t="s">
        <v>29</v>
      </c>
      <c r="L469" s="17" t="s">
        <v>32</v>
      </c>
    </row>
    <row r="470" spans="1:12" x14ac:dyDescent="0.25">
      <c r="A470" s="17">
        <v>469</v>
      </c>
      <c r="B470" s="48" t="s">
        <v>4987</v>
      </c>
      <c r="C470" s="48" t="s">
        <v>4991</v>
      </c>
      <c r="D470" s="48" t="s">
        <v>4992</v>
      </c>
      <c r="E470" s="48" t="s">
        <v>4995</v>
      </c>
      <c r="H470" s="17" t="s">
        <v>4967</v>
      </c>
      <c r="I470" s="17">
        <v>26</v>
      </c>
      <c r="J470" s="17">
        <v>8</v>
      </c>
      <c r="K470" s="17" t="s">
        <v>29</v>
      </c>
      <c r="L470" s="17" t="s">
        <v>32</v>
      </c>
    </row>
    <row r="471" spans="1:12" x14ac:dyDescent="0.25">
      <c r="A471" s="17">
        <v>470</v>
      </c>
      <c r="B471" s="48" t="s">
        <v>4987</v>
      </c>
      <c r="C471" s="48" t="s">
        <v>4991</v>
      </c>
      <c r="D471" s="48" t="s">
        <v>4992</v>
      </c>
      <c r="E471" s="48" t="s">
        <v>4995</v>
      </c>
      <c r="H471" s="17" t="s">
        <v>4967</v>
      </c>
      <c r="I471" s="17">
        <v>24</v>
      </c>
      <c r="J471" s="17">
        <v>8</v>
      </c>
      <c r="K471" s="17" t="s">
        <v>29</v>
      </c>
      <c r="L471" s="17" t="s">
        <v>32</v>
      </c>
    </row>
    <row r="472" spans="1:12" x14ac:dyDescent="0.25">
      <c r="A472" s="17">
        <v>471</v>
      </c>
      <c r="B472" s="48" t="s">
        <v>4987</v>
      </c>
      <c r="C472" s="48" t="s">
        <v>4991</v>
      </c>
      <c r="D472" s="48" t="s">
        <v>4992</v>
      </c>
      <c r="E472" s="48" t="s">
        <v>4995</v>
      </c>
      <c r="H472" s="17" t="s">
        <v>4967</v>
      </c>
      <c r="I472" s="17">
        <v>38</v>
      </c>
      <c r="J472" s="17">
        <v>8</v>
      </c>
      <c r="K472" s="17" t="s">
        <v>29</v>
      </c>
      <c r="L472" s="17" t="s">
        <v>32</v>
      </c>
    </row>
    <row r="473" spans="1:12" x14ac:dyDescent="0.25">
      <c r="A473" s="17">
        <v>472</v>
      </c>
      <c r="B473" s="48" t="s">
        <v>4987</v>
      </c>
      <c r="C473" s="48" t="s">
        <v>4991</v>
      </c>
      <c r="D473" s="48" t="s">
        <v>4992</v>
      </c>
      <c r="E473" s="48" t="s">
        <v>4995</v>
      </c>
      <c r="H473" s="17" t="s">
        <v>4967</v>
      </c>
      <c r="I473" s="17">
        <v>31</v>
      </c>
      <c r="J473" s="17">
        <v>8</v>
      </c>
      <c r="K473" s="17" t="s">
        <v>29</v>
      </c>
      <c r="L473" s="17" t="s">
        <v>32</v>
      </c>
    </row>
    <row r="474" spans="1:12" x14ac:dyDescent="0.25">
      <c r="A474" s="17">
        <v>473</v>
      </c>
      <c r="B474" s="48" t="s">
        <v>4987</v>
      </c>
      <c r="C474" s="48" t="s">
        <v>4991</v>
      </c>
      <c r="D474" s="48" t="s">
        <v>4992</v>
      </c>
      <c r="E474" s="48" t="s">
        <v>4995</v>
      </c>
      <c r="H474" s="17" t="s">
        <v>4967</v>
      </c>
      <c r="I474" s="17">
        <v>29</v>
      </c>
      <c r="J474" s="17">
        <v>8</v>
      </c>
      <c r="K474" s="17" t="s">
        <v>29</v>
      </c>
      <c r="L474" s="17" t="s">
        <v>32</v>
      </c>
    </row>
    <row r="475" spans="1:12" x14ac:dyDescent="0.25">
      <c r="A475" s="17">
        <v>474</v>
      </c>
      <c r="B475" s="48" t="s">
        <v>4987</v>
      </c>
      <c r="C475" s="48" t="s">
        <v>4991</v>
      </c>
      <c r="D475" s="48" t="s">
        <v>4992</v>
      </c>
      <c r="E475" s="48" t="s">
        <v>4995</v>
      </c>
      <c r="H475" s="17" t="s">
        <v>4967</v>
      </c>
      <c r="I475" s="17">
        <v>28</v>
      </c>
      <c r="J475" s="17">
        <v>8</v>
      </c>
      <c r="K475" s="17" t="s">
        <v>29</v>
      </c>
      <c r="L475" s="17" t="s">
        <v>32</v>
      </c>
    </row>
    <row r="476" spans="1:12" x14ac:dyDescent="0.25">
      <c r="A476" s="17">
        <v>475</v>
      </c>
      <c r="B476" s="48" t="s">
        <v>4987</v>
      </c>
      <c r="C476" s="48" t="s">
        <v>4991</v>
      </c>
      <c r="D476" s="48" t="s">
        <v>4992</v>
      </c>
      <c r="E476" s="48" t="s">
        <v>4995</v>
      </c>
      <c r="H476" s="17" t="s">
        <v>4967</v>
      </c>
      <c r="I476" s="17">
        <v>34</v>
      </c>
      <c r="J476" s="17">
        <v>8</v>
      </c>
      <c r="K476" s="17" t="s">
        <v>29</v>
      </c>
      <c r="L476" s="17" t="s">
        <v>32</v>
      </c>
    </row>
    <row r="477" spans="1:12" x14ac:dyDescent="0.25">
      <c r="A477" s="17">
        <v>476</v>
      </c>
      <c r="B477" s="48" t="s">
        <v>4987</v>
      </c>
      <c r="C477" s="48" t="s">
        <v>4991</v>
      </c>
      <c r="D477" s="48" t="s">
        <v>4992</v>
      </c>
      <c r="E477" s="48" t="s">
        <v>4995</v>
      </c>
      <c r="H477" s="17" t="s">
        <v>4967</v>
      </c>
      <c r="I477" s="17">
        <v>20</v>
      </c>
      <c r="J477" s="17">
        <v>8</v>
      </c>
      <c r="K477" s="17" t="s">
        <v>29</v>
      </c>
      <c r="L477" s="17" t="s">
        <v>32</v>
      </c>
    </row>
    <row r="478" spans="1:12" x14ac:dyDescent="0.25">
      <c r="A478" s="17">
        <v>477</v>
      </c>
      <c r="B478" s="48" t="s">
        <v>4987</v>
      </c>
      <c r="C478" s="48" t="s">
        <v>4991</v>
      </c>
      <c r="D478" s="48" t="s">
        <v>4992</v>
      </c>
      <c r="E478" s="48" t="s">
        <v>4995</v>
      </c>
      <c r="H478" s="17" t="s">
        <v>4967</v>
      </c>
      <c r="I478" s="17">
        <v>31</v>
      </c>
      <c r="J478" s="17">
        <v>8</v>
      </c>
      <c r="K478" s="17" t="s">
        <v>29</v>
      </c>
      <c r="L478" s="17" t="s">
        <v>32</v>
      </c>
    </row>
    <row r="479" spans="1:12" x14ac:dyDescent="0.25">
      <c r="A479" s="17">
        <v>478</v>
      </c>
      <c r="B479" s="48" t="s">
        <v>4987</v>
      </c>
      <c r="C479" s="48" t="s">
        <v>4991</v>
      </c>
      <c r="D479" s="48" t="s">
        <v>4992</v>
      </c>
      <c r="E479" s="48" t="s">
        <v>4995</v>
      </c>
      <c r="H479" s="17" t="s">
        <v>4967</v>
      </c>
      <c r="I479" s="17">
        <v>28</v>
      </c>
      <c r="J479" s="17">
        <v>8</v>
      </c>
      <c r="K479" s="17" t="s">
        <v>29</v>
      </c>
      <c r="L479" s="17" t="s">
        <v>32</v>
      </c>
    </row>
    <row r="480" spans="1:12" x14ac:dyDescent="0.25">
      <c r="A480" s="17">
        <v>479</v>
      </c>
      <c r="B480" s="48" t="s">
        <v>4987</v>
      </c>
      <c r="C480" s="48" t="s">
        <v>4991</v>
      </c>
      <c r="D480" s="48" t="s">
        <v>4992</v>
      </c>
      <c r="E480" s="48" t="s">
        <v>4995</v>
      </c>
      <c r="H480" s="17" t="s">
        <v>4967</v>
      </c>
      <c r="I480" s="17">
        <v>27</v>
      </c>
      <c r="J480" s="17">
        <v>8</v>
      </c>
      <c r="K480" s="17" t="s">
        <v>29</v>
      </c>
      <c r="L480" s="17" t="s">
        <v>32</v>
      </c>
    </row>
    <row r="481" spans="1:12" x14ac:dyDescent="0.25">
      <c r="A481" s="17">
        <v>480</v>
      </c>
      <c r="B481" s="48" t="s">
        <v>4987</v>
      </c>
      <c r="C481" s="48" t="s">
        <v>4991</v>
      </c>
      <c r="D481" s="48" t="s">
        <v>4992</v>
      </c>
      <c r="E481" s="48" t="s">
        <v>4995</v>
      </c>
      <c r="H481" s="17" t="s">
        <v>4967</v>
      </c>
      <c r="I481" s="17">
        <v>31</v>
      </c>
      <c r="J481" s="17">
        <v>8</v>
      </c>
      <c r="K481" s="17" t="s">
        <v>29</v>
      </c>
      <c r="L481" s="17" t="s">
        <v>32</v>
      </c>
    </row>
    <row r="482" spans="1:12" x14ac:dyDescent="0.25">
      <c r="A482" s="17">
        <v>481</v>
      </c>
      <c r="B482" s="48" t="s">
        <v>4987</v>
      </c>
      <c r="C482" s="48" t="s">
        <v>4991</v>
      </c>
      <c r="D482" s="48" t="s">
        <v>4992</v>
      </c>
      <c r="E482" s="48" t="s">
        <v>4995</v>
      </c>
      <c r="H482" s="17" t="s">
        <v>4967</v>
      </c>
      <c r="I482" s="17">
        <v>21</v>
      </c>
      <c r="J482" s="17">
        <v>8</v>
      </c>
      <c r="K482" s="17" t="s">
        <v>29</v>
      </c>
      <c r="L482" s="17" t="s">
        <v>32</v>
      </c>
    </row>
    <row r="483" spans="1:12" x14ac:dyDescent="0.25">
      <c r="A483" s="17">
        <v>482</v>
      </c>
      <c r="B483" s="48" t="s">
        <v>4987</v>
      </c>
      <c r="C483" s="48" t="s">
        <v>4991</v>
      </c>
      <c r="D483" s="48" t="s">
        <v>4992</v>
      </c>
      <c r="E483" s="48" t="s">
        <v>4995</v>
      </c>
      <c r="H483" s="17" t="s">
        <v>4967</v>
      </c>
      <c r="I483" s="17">
        <v>28</v>
      </c>
      <c r="J483" s="17">
        <v>8</v>
      </c>
      <c r="K483" s="17" t="s">
        <v>29</v>
      </c>
      <c r="L483" s="17" t="s">
        <v>32</v>
      </c>
    </row>
    <row r="484" spans="1:12" x14ac:dyDescent="0.25">
      <c r="A484" s="17">
        <v>483</v>
      </c>
      <c r="B484" s="48" t="s">
        <v>4987</v>
      </c>
      <c r="C484" s="48" t="s">
        <v>4991</v>
      </c>
      <c r="D484" s="48" t="s">
        <v>4992</v>
      </c>
      <c r="E484" s="48" t="s">
        <v>4995</v>
      </c>
      <c r="H484" s="17" t="s">
        <v>4967</v>
      </c>
      <c r="I484" s="17">
        <v>24</v>
      </c>
      <c r="J484" s="17">
        <v>8</v>
      </c>
      <c r="K484" s="17" t="s">
        <v>29</v>
      </c>
      <c r="L484" s="17" t="s">
        <v>32</v>
      </c>
    </row>
    <row r="485" spans="1:12" x14ac:dyDescent="0.25">
      <c r="A485" s="17">
        <v>484</v>
      </c>
      <c r="B485" s="48" t="s">
        <v>4987</v>
      </c>
      <c r="C485" s="48" t="s">
        <v>4991</v>
      </c>
      <c r="D485" s="48" t="s">
        <v>4992</v>
      </c>
      <c r="E485" s="48" t="s">
        <v>4995</v>
      </c>
      <c r="H485" s="17" t="s">
        <v>4967</v>
      </c>
      <c r="I485" s="17">
        <v>30</v>
      </c>
      <c r="J485" s="17">
        <v>8</v>
      </c>
      <c r="K485" s="17" t="s">
        <v>29</v>
      </c>
      <c r="L485" s="17" t="s">
        <v>32</v>
      </c>
    </row>
    <row r="486" spans="1:12" x14ac:dyDescent="0.25">
      <c r="A486" s="17">
        <v>485</v>
      </c>
      <c r="B486" s="48" t="s">
        <v>4987</v>
      </c>
      <c r="C486" s="48" t="s">
        <v>4991</v>
      </c>
      <c r="D486" s="48" t="s">
        <v>4992</v>
      </c>
      <c r="E486" s="48" t="s">
        <v>4995</v>
      </c>
      <c r="H486" s="17" t="s">
        <v>4967</v>
      </c>
      <c r="I486" s="17">
        <v>28</v>
      </c>
      <c r="J486" s="17">
        <v>8</v>
      </c>
      <c r="K486" s="17" t="s">
        <v>29</v>
      </c>
      <c r="L486" s="17" t="s">
        <v>32</v>
      </c>
    </row>
    <row r="487" spans="1:12" x14ac:dyDescent="0.25">
      <c r="A487" s="17">
        <v>486</v>
      </c>
      <c r="B487" s="48" t="s">
        <v>4987</v>
      </c>
      <c r="C487" s="48" t="s">
        <v>4991</v>
      </c>
      <c r="D487" s="48" t="s">
        <v>4992</v>
      </c>
      <c r="E487" s="48" t="s">
        <v>4995</v>
      </c>
      <c r="H487" s="17" t="s">
        <v>4967</v>
      </c>
      <c r="I487" s="17">
        <v>32</v>
      </c>
      <c r="J487" s="17">
        <v>8</v>
      </c>
      <c r="K487" s="17" t="s">
        <v>29</v>
      </c>
      <c r="L487" s="17" t="s">
        <v>32</v>
      </c>
    </row>
    <row r="488" spans="1:12" x14ac:dyDescent="0.25">
      <c r="A488" s="17">
        <v>487</v>
      </c>
      <c r="B488" s="48" t="s">
        <v>4987</v>
      </c>
      <c r="C488" s="48" t="s">
        <v>4991</v>
      </c>
      <c r="D488" s="48" t="s">
        <v>4992</v>
      </c>
      <c r="E488" s="48" t="s">
        <v>4995</v>
      </c>
      <c r="H488" s="17" t="s">
        <v>4967</v>
      </c>
      <c r="I488" s="17">
        <v>29</v>
      </c>
      <c r="J488" s="17">
        <v>8</v>
      </c>
      <c r="K488" s="17" t="s">
        <v>29</v>
      </c>
      <c r="L488" s="17" t="s">
        <v>32</v>
      </c>
    </row>
    <row r="489" spans="1:12" x14ac:dyDescent="0.25">
      <c r="A489" s="17">
        <v>488</v>
      </c>
      <c r="B489" s="48" t="s">
        <v>4987</v>
      </c>
      <c r="C489" s="48" t="s">
        <v>4991</v>
      </c>
      <c r="D489" s="48" t="s">
        <v>4992</v>
      </c>
      <c r="E489" s="48" t="s">
        <v>4995</v>
      </c>
      <c r="H489" s="17" t="s">
        <v>4967</v>
      </c>
      <c r="I489" s="17">
        <v>26</v>
      </c>
      <c r="J489" s="17">
        <v>8</v>
      </c>
      <c r="K489" s="17" t="s">
        <v>29</v>
      </c>
      <c r="L489" s="17" t="s">
        <v>32</v>
      </c>
    </row>
    <row r="490" spans="1:12" x14ac:dyDescent="0.25">
      <c r="A490" s="17">
        <v>489</v>
      </c>
      <c r="B490" s="48" t="s">
        <v>4987</v>
      </c>
      <c r="C490" s="48" t="s">
        <v>4991</v>
      </c>
      <c r="D490" s="48" t="s">
        <v>4992</v>
      </c>
      <c r="E490" s="48" t="s">
        <v>4995</v>
      </c>
      <c r="H490" s="17" t="s">
        <v>4967</v>
      </c>
      <c r="I490" s="17">
        <v>28</v>
      </c>
      <c r="J490" s="17">
        <v>8</v>
      </c>
      <c r="K490" s="17" t="s">
        <v>29</v>
      </c>
      <c r="L490" s="17" t="s">
        <v>32</v>
      </c>
    </row>
    <row r="491" spans="1:12" x14ac:dyDescent="0.25">
      <c r="A491" s="17">
        <v>490</v>
      </c>
      <c r="B491" s="48" t="s">
        <v>4987</v>
      </c>
      <c r="C491" s="48" t="s">
        <v>4991</v>
      </c>
      <c r="D491" s="48" t="s">
        <v>4992</v>
      </c>
      <c r="E491" s="48" t="s">
        <v>4995</v>
      </c>
      <c r="H491" s="17" t="s">
        <v>4967</v>
      </c>
      <c r="I491" s="17">
        <v>31</v>
      </c>
      <c r="J491" s="17">
        <v>8</v>
      </c>
      <c r="K491" s="17" t="s">
        <v>29</v>
      </c>
      <c r="L491" s="17" t="s">
        <v>32</v>
      </c>
    </row>
    <row r="492" spans="1:12" x14ac:dyDescent="0.25">
      <c r="A492" s="17">
        <v>491</v>
      </c>
      <c r="B492" s="48" t="s">
        <v>4987</v>
      </c>
      <c r="C492" s="48" t="s">
        <v>4991</v>
      </c>
      <c r="D492" s="48" t="s">
        <v>4992</v>
      </c>
      <c r="E492" s="48" t="s">
        <v>4995</v>
      </c>
      <c r="H492" s="17" t="s">
        <v>4967</v>
      </c>
      <c r="I492" s="17">
        <v>35</v>
      </c>
      <c r="J492" s="17">
        <v>8</v>
      </c>
      <c r="K492" s="17" t="s">
        <v>29</v>
      </c>
      <c r="L492" s="17" t="s">
        <v>32</v>
      </c>
    </row>
    <row r="493" spans="1:12" x14ac:dyDescent="0.25">
      <c r="A493" s="17">
        <v>492</v>
      </c>
      <c r="B493" s="48" t="s">
        <v>4987</v>
      </c>
      <c r="C493" s="48" t="s">
        <v>4998</v>
      </c>
      <c r="D493" s="48" t="s">
        <v>4999</v>
      </c>
      <c r="E493" s="48" t="s">
        <v>4999</v>
      </c>
      <c r="H493" s="17" t="s">
        <v>4967</v>
      </c>
      <c r="I493" s="17">
        <v>0</v>
      </c>
      <c r="J493" s="17">
        <v>8</v>
      </c>
      <c r="K493" s="17" t="s">
        <v>29</v>
      </c>
      <c r="L493" s="17" t="s">
        <v>32</v>
      </c>
    </row>
    <row r="494" spans="1:12" x14ac:dyDescent="0.25">
      <c r="A494" s="17">
        <v>493</v>
      </c>
      <c r="B494" s="48" t="s">
        <v>4987</v>
      </c>
      <c r="C494" s="48" t="s">
        <v>4998</v>
      </c>
      <c r="D494" s="48" t="s">
        <v>4999</v>
      </c>
      <c r="E494" s="48" t="s">
        <v>4999</v>
      </c>
      <c r="H494" s="17" t="s">
        <v>4967</v>
      </c>
      <c r="I494" s="17">
        <v>32</v>
      </c>
      <c r="J494" s="17">
        <v>8</v>
      </c>
      <c r="K494" s="17" t="s">
        <v>29</v>
      </c>
      <c r="L494" s="17" t="s">
        <v>32</v>
      </c>
    </row>
    <row r="495" spans="1:12" x14ac:dyDescent="0.25">
      <c r="A495" s="17">
        <v>494</v>
      </c>
      <c r="B495" s="48" t="s">
        <v>4987</v>
      </c>
      <c r="C495" s="48" t="s">
        <v>4998</v>
      </c>
      <c r="D495" s="48" t="s">
        <v>4999</v>
      </c>
      <c r="E495" s="48" t="s">
        <v>4999</v>
      </c>
      <c r="H495" s="17" t="s">
        <v>4967</v>
      </c>
      <c r="I495" s="17">
        <v>28</v>
      </c>
      <c r="J495" s="17">
        <v>8</v>
      </c>
      <c r="K495" s="17" t="s">
        <v>29</v>
      </c>
      <c r="L495" s="17" t="s">
        <v>32</v>
      </c>
    </row>
    <row r="496" spans="1:12" x14ac:dyDescent="0.25">
      <c r="A496" s="17">
        <v>495</v>
      </c>
      <c r="B496" s="48" t="s">
        <v>4987</v>
      </c>
      <c r="C496" s="48" t="s">
        <v>4998</v>
      </c>
      <c r="D496" s="48" t="s">
        <v>4999</v>
      </c>
      <c r="E496" s="48" t="s">
        <v>4999</v>
      </c>
      <c r="H496" s="17" t="s">
        <v>4967</v>
      </c>
      <c r="I496" s="17">
        <v>29</v>
      </c>
      <c r="J496" s="17">
        <v>8</v>
      </c>
      <c r="K496" s="17" t="s">
        <v>29</v>
      </c>
      <c r="L496" s="17" t="s">
        <v>32</v>
      </c>
    </row>
    <row r="497" spans="1:12" x14ac:dyDescent="0.25">
      <c r="A497" s="17">
        <v>496</v>
      </c>
      <c r="B497" s="48" t="s">
        <v>4987</v>
      </c>
      <c r="C497" s="48" t="s">
        <v>4998</v>
      </c>
      <c r="D497" s="48" t="s">
        <v>4999</v>
      </c>
      <c r="E497" s="48" t="s">
        <v>4999</v>
      </c>
      <c r="H497" s="17" t="s">
        <v>4967</v>
      </c>
      <c r="I497" s="17">
        <v>36</v>
      </c>
      <c r="J497" s="17">
        <v>8</v>
      </c>
      <c r="K497" s="17" t="s">
        <v>29</v>
      </c>
      <c r="L497" s="17" t="s">
        <v>32</v>
      </c>
    </row>
    <row r="498" spans="1:12" x14ac:dyDescent="0.25">
      <c r="A498" s="17">
        <v>497</v>
      </c>
      <c r="B498" s="48" t="s">
        <v>4987</v>
      </c>
      <c r="C498" s="48" t="s">
        <v>4998</v>
      </c>
      <c r="D498" s="48" t="s">
        <v>4999</v>
      </c>
      <c r="E498" s="48" t="s">
        <v>4999</v>
      </c>
      <c r="H498" s="17" t="s">
        <v>4967</v>
      </c>
      <c r="I498" s="17">
        <v>31</v>
      </c>
      <c r="J498" s="17">
        <v>8</v>
      </c>
      <c r="K498" s="17" t="s">
        <v>29</v>
      </c>
      <c r="L498" s="17" t="s">
        <v>32</v>
      </c>
    </row>
    <row r="499" spans="1:12" x14ac:dyDescent="0.25">
      <c r="A499" s="17">
        <v>498</v>
      </c>
      <c r="B499" s="48" t="s">
        <v>4987</v>
      </c>
      <c r="C499" s="48" t="s">
        <v>4998</v>
      </c>
      <c r="D499" s="48" t="s">
        <v>4999</v>
      </c>
      <c r="E499" s="48" t="s">
        <v>4999</v>
      </c>
      <c r="H499" s="17" t="s">
        <v>4967</v>
      </c>
      <c r="I499" s="17">
        <v>29</v>
      </c>
      <c r="J499" s="17">
        <v>8</v>
      </c>
      <c r="K499" s="17" t="s">
        <v>29</v>
      </c>
      <c r="L499" s="17" t="s">
        <v>32</v>
      </c>
    </row>
    <row r="500" spans="1:12" x14ac:dyDescent="0.25">
      <c r="A500" s="17">
        <v>499</v>
      </c>
      <c r="B500" s="48" t="s">
        <v>4987</v>
      </c>
      <c r="C500" s="48" t="s">
        <v>4998</v>
      </c>
      <c r="D500" s="48" t="s">
        <v>4999</v>
      </c>
      <c r="E500" s="48" t="s">
        <v>4999</v>
      </c>
      <c r="H500" s="17" t="s">
        <v>4967</v>
      </c>
      <c r="I500" s="17">
        <v>25</v>
      </c>
      <c r="J500" s="17">
        <v>8</v>
      </c>
      <c r="K500" s="17" t="s">
        <v>29</v>
      </c>
      <c r="L500" s="17" t="s">
        <v>32</v>
      </c>
    </row>
    <row r="501" spans="1:12" x14ac:dyDescent="0.25">
      <c r="A501" s="17">
        <v>500</v>
      </c>
      <c r="B501" s="48" t="s">
        <v>4987</v>
      </c>
      <c r="C501" s="48" t="s">
        <v>4998</v>
      </c>
      <c r="D501" s="48" t="s">
        <v>4999</v>
      </c>
      <c r="E501" s="48" t="s">
        <v>4999</v>
      </c>
      <c r="H501" s="17" t="s">
        <v>4967</v>
      </c>
      <c r="I501" s="17">
        <v>24</v>
      </c>
      <c r="J501" s="17">
        <v>8</v>
      </c>
      <c r="K501" s="17" t="s">
        <v>29</v>
      </c>
      <c r="L501" s="17" t="s">
        <v>32</v>
      </c>
    </row>
    <row r="502" spans="1:12" x14ac:dyDescent="0.25">
      <c r="A502" s="17">
        <v>501</v>
      </c>
      <c r="B502" s="48" t="s">
        <v>4987</v>
      </c>
      <c r="C502" s="48" t="s">
        <v>4998</v>
      </c>
      <c r="D502" s="48" t="s">
        <v>4999</v>
      </c>
      <c r="E502" s="48" t="s">
        <v>4999</v>
      </c>
      <c r="H502" s="17" t="s">
        <v>4967</v>
      </c>
      <c r="I502" s="17">
        <v>29</v>
      </c>
      <c r="J502" s="17">
        <v>8</v>
      </c>
      <c r="K502" s="17" t="s">
        <v>29</v>
      </c>
      <c r="L502" s="17" t="s">
        <v>32</v>
      </c>
    </row>
    <row r="503" spans="1:12" x14ac:dyDescent="0.25">
      <c r="A503" s="17">
        <v>502</v>
      </c>
      <c r="B503" s="48" t="s">
        <v>4987</v>
      </c>
      <c r="C503" s="48" t="s">
        <v>4998</v>
      </c>
      <c r="D503" s="48" t="s">
        <v>4999</v>
      </c>
      <c r="E503" s="48" t="s">
        <v>4999</v>
      </c>
      <c r="H503" s="17" t="s">
        <v>4967</v>
      </c>
      <c r="I503" s="17">
        <v>35</v>
      </c>
      <c r="J503" s="17">
        <v>8</v>
      </c>
      <c r="K503" s="17" t="s">
        <v>29</v>
      </c>
      <c r="L503" s="17" t="s">
        <v>32</v>
      </c>
    </row>
    <row r="504" spans="1:12" x14ac:dyDescent="0.25">
      <c r="A504" s="17">
        <v>503</v>
      </c>
      <c r="B504" s="48" t="s">
        <v>4987</v>
      </c>
      <c r="C504" s="48" t="s">
        <v>4998</v>
      </c>
      <c r="D504" s="48" t="s">
        <v>4999</v>
      </c>
      <c r="E504" s="48" t="s">
        <v>4999</v>
      </c>
      <c r="H504" s="17" t="s">
        <v>4967</v>
      </c>
      <c r="I504" s="17">
        <v>31</v>
      </c>
      <c r="J504" s="17">
        <v>8</v>
      </c>
      <c r="K504" s="17" t="s">
        <v>29</v>
      </c>
      <c r="L504" s="17" t="s">
        <v>32</v>
      </c>
    </row>
    <row r="505" spans="1:12" x14ac:dyDescent="0.25">
      <c r="A505" s="17">
        <v>504</v>
      </c>
      <c r="B505" s="48" t="s">
        <v>4987</v>
      </c>
      <c r="C505" s="48" t="s">
        <v>4998</v>
      </c>
      <c r="D505" s="48" t="s">
        <v>4999</v>
      </c>
      <c r="E505" s="48" t="s">
        <v>4999</v>
      </c>
      <c r="H505" s="17" t="s">
        <v>4967</v>
      </c>
      <c r="I505" s="17">
        <v>27</v>
      </c>
      <c r="J505" s="17">
        <v>8</v>
      </c>
      <c r="K505" s="17" t="s">
        <v>29</v>
      </c>
      <c r="L505" s="17" t="s">
        <v>32</v>
      </c>
    </row>
    <row r="506" spans="1:12" x14ac:dyDescent="0.25">
      <c r="A506" s="17">
        <v>505</v>
      </c>
      <c r="B506" s="48" t="s">
        <v>4987</v>
      </c>
      <c r="C506" s="48" t="s">
        <v>4998</v>
      </c>
      <c r="D506" s="48" t="s">
        <v>4999</v>
      </c>
      <c r="E506" s="48" t="s">
        <v>4999</v>
      </c>
      <c r="H506" s="17" t="s">
        <v>4967</v>
      </c>
      <c r="I506" s="17">
        <v>26</v>
      </c>
      <c r="J506" s="17">
        <v>8</v>
      </c>
      <c r="K506" s="17" t="s">
        <v>29</v>
      </c>
      <c r="L506" s="17" t="s">
        <v>32</v>
      </c>
    </row>
    <row r="507" spans="1:12" x14ac:dyDescent="0.25">
      <c r="A507" s="17">
        <v>506</v>
      </c>
      <c r="B507" s="48" t="s">
        <v>4987</v>
      </c>
      <c r="C507" s="48" t="s">
        <v>4998</v>
      </c>
      <c r="D507" s="48" t="s">
        <v>4999</v>
      </c>
      <c r="E507" s="48" t="s">
        <v>4999</v>
      </c>
      <c r="H507" s="17" t="s">
        <v>4967</v>
      </c>
      <c r="I507" s="17">
        <v>24</v>
      </c>
      <c r="J507" s="17">
        <v>8</v>
      </c>
      <c r="K507" s="17" t="s">
        <v>29</v>
      </c>
      <c r="L507" s="17" t="s">
        <v>32</v>
      </c>
    </row>
    <row r="508" spans="1:12" x14ac:dyDescent="0.25">
      <c r="A508" s="17">
        <v>507</v>
      </c>
      <c r="B508" s="48" t="s">
        <v>4987</v>
      </c>
      <c r="C508" s="48" t="s">
        <v>4998</v>
      </c>
      <c r="D508" s="48" t="s">
        <v>4999</v>
      </c>
      <c r="E508" s="48" t="s">
        <v>4999</v>
      </c>
      <c r="H508" s="17" t="s">
        <v>4967</v>
      </c>
      <c r="I508" s="17">
        <v>38</v>
      </c>
      <c r="J508" s="17">
        <v>8</v>
      </c>
      <c r="K508" s="17" t="s">
        <v>29</v>
      </c>
      <c r="L508" s="17" t="s">
        <v>32</v>
      </c>
    </row>
    <row r="509" spans="1:12" x14ac:dyDescent="0.25">
      <c r="A509" s="17">
        <v>508</v>
      </c>
      <c r="B509" s="48" t="s">
        <v>4987</v>
      </c>
      <c r="C509" s="48" t="s">
        <v>4998</v>
      </c>
      <c r="D509" s="48" t="s">
        <v>4999</v>
      </c>
      <c r="E509" s="48" t="s">
        <v>4999</v>
      </c>
      <c r="H509" s="17" t="s">
        <v>4967</v>
      </c>
      <c r="I509" s="17">
        <v>31</v>
      </c>
      <c r="J509" s="17">
        <v>8</v>
      </c>
      <c r="K509" s="17" t="s">
        <v>29</v>
      </c>
      <c r="L509" s="17" t="s">
        <v>32</v>
      </c>
    </row>
    <row r="510" spans="1:12" x14ac:dyDescent="0.25">
      <c r="A510" s="17">
        <v>509</v>
      </c>
      <c r="B510" s="48" t="s">
        <v>4987</v>
      </c>
      <c r="C510" s="48" t="s">
        <v>4998</v>
      </c>
      <c r="D510" s="48" t="s">
        <v>4999</v>
      </c>
      <c r="E510" s="48" t="s">
        <v>4999</v>
      </c>
      <c r="H510" s="17" t="s">
        <v>4967</v>
      </c>
      <c r="I510" s="17">
        <v>29</v>
      </c>
      <c r="J510" s="17">
        <v>8</v>
      </c>
      <c r="K510" s="17" t="s">
        <v>29</v>
      </c>
      <c r="L510" s="17" t="s">
        <v>32</v>
      </c>
    </row>
    <row r="511" spans="1:12" x14ac:dyDescent="0.25">
      <c r="A511" s="17">
        <v>510</v>
      </c>
      <c r="B511" s="48" t="s">
        <v>4987</v>
      </c>
      <c r="C511" s="48" t="s">
        <v>4998</v>
      </c>
      <c r="D511" s="48" t="s">
        <v>4999</v>
      </c>
      <c r="E511" s="48" t="s">
        <v>4999</v>
      </c>
      <c r="H511" s="17" t="s">
        <v>4967</v>
      </c>
      <c r="I511" s="17">
        <v>28</v>
      </c>
      <c r="J511" s="17">
        <v>8</v>
      </c>
      <c r="K511" s="17" t="s">
        <v>29</v>
      </c>
      <c r="L511" s="17" t="s">
        <v>32</v>
      </c>
    </row>
    <row r="512" spans="1:12" x14ac:dyDescent="0.25">
      <c r="A512" s="17">
        <v>511</v>
      </c>
      <c r="B512" s="48" t="s">
        <v>4987</v>
      </c>
      <c r="C512" s="48" t="s">
        <v>4998</v>
      </c>
      <c r="D512" s="48" t="s">
        <v>4999</v>
      </c>
      <c r="E512" s="48" t="s">
        <v>4999</v>
      </c>
      <c r="H512" s="17" t="s">
        <v>4967</v>
      </c>
      <c r="I512" s="17">
        <v>34</v>
      </c>
      <c r="J512" s="17">
        <v>8</v>
      </c>
      <c r="K512" s="17" t="s">
        <v>29</v>
      </c>
      <c r="L512" s="17" t="s">
        <v>32</v>
      </c>
    </row>
    <row r="513" spans="1:12" x14ac:dyDescent="0.25">
      <c r="A513" s="17">
        <v>512</v>
      </c>
      <c r="B513" s="48" t="s">
        <v>4987</v>
      </c>
      <c r="C513" s="48" t="s">
        <v>4998</v>
      </c>
      <c r="D513" s="48" t="s">
        <v>4999</v>
      </c>
      <c r="E513" s="48" t="s">
        <v>4999</v>
      </c>
      <c r="H513" s="17" t="s">
        <v>4967</v>
      </c>
      <c r="I513" s="17">
        <v>20</v>
      </c>
      <c r="J513" s="17">
        <v>8</v>
      </c>
      <c r="K513" s="17" t="s">
        <v>29</v>
      </c>
      <c r="L513" s="17" t="s">
        <v>32</v>
      </c>
    </row>
    <row r="514" spans="1:12" x14ac:dyDescent="0.25">
      <c r="A514" s="17">
        <v>513</v>
      </c>
      <c r="B514" s="48" t="s">
        <v>4987</v>
      </c>
      <c r="C514" s="48" t="s">
        <v>4998</v>
      </c>
      <c r="D514" s="48" t="s">
        <v>4999</v>
      </c>
      <c r="E514" s="48" t="s">
        <v>4999</v>
      </c>
      <c r="H514" s="17" t="s">
        <v>4967</v>
      </c>
      <c r="I514" s="17">
        <v>31</v>
      </c>
      <c r="J514" s="17">
        <v>8</v>
      </c>
      <c r="K514" s="17" t="s">
        <v>29</v>
      </c>
      <c r="L514" s="17" t="s">
        <v>32</v>
      </c>
    </row>
    <row r="515" spans="1:12" x14ac:dyDescent="0.25">
      <c r="A515" s="17">
        <v>514</v>
      </c>
      <c r="B515" s="48" t="s">
        <v>4987</v>
      </c>
      <c r="C515" s="48" t="s">
        <v>4998</v>
      </c>
      <c r="D515" s="48" t="s">
        <v>4999</v>
      </c>
      <c r="E515" s="48" t="s">
        <v>4999</v>
      </c>
      <c r="H515" s="17" t="s">
        <v>4967</v>
      </c>
      <c r="I515" s="17">
        <v>28</v>
      </c>
      <c r="J515" s="17">
        <v>8</v>
      </c>
      <c r="K515" s="17" t="s">
        <v>29</v>
      </c>
      <c r="L515" s="17" t="s">
        <v>32</v>
      </c>
    </row>
    <row r="516" spans="1:12" x14ac:dyDescent="0.25">
      <c r="A516" s="17">
        <v>515</v>
      </c>
      <c r="B516" s="48" t="s">
        <v>4987</v>
      </c>
      <c r="C516" s="48" t="s">
        <v>4998</v>
      </c>
      <c r="D516" s="48" t="s">
        <v>4999</v>
      </c>
      <c r="E516" s="48" t="s">
        <v>4999</v>
      </c>
      <c r="H516" s="17" t="s">
        <v>4967</v>
      </c>
      <c r="I516" s="17">
        <v>27</v>
      </c>
      <c r="J516" s="17">
        <v>8</v>
      </c>
      <c r="K516" s="17" t="s">
        <v>29</v>
      </c>
      <c r="L516" s="17" t="s">
        <v>32</v>
      </c>
    </row>
    <row r="517" spans="1:12" x14ac:dyDescent="0.25">
      <c r="A517" s="17">
        <v>516</v>
      </c>
      <c r="B517" s="48" t="s">
        <v>4987</v>
      </c>
      <c r="C517" s="48" t="s">
        <v>4998</v>
      </c>
      <c r="D517" s="48" t="s">
        <v>4999</v>
      </c>
      <c r="E517" s="48" t="s">
        <v>4999</v>
      </c>
      <c r="H517" s="17" t="s">
        <v>4967</v>
      </c>
      <c r="I517" s="17">
        <v>31</v>
      </c>
      <c r="J517" s="17">
        <v>8</v>
      </c>
      <c r="K517" s="17" t="s">
        <v>29</v>
      </c>
      <c r="L517" s="17" t="s">
        <v>32</v>
      </c>
    </row>
    <row r="518" spans="1:12" x14ac:dyDescent="0.25">
      <c r="A518" s="17">
        <v>517</v>
      </c>
      <c r="B518" s="48" t="s">
        <v>4987</v>
      </c>
      <c r="C518" s="48" t="s">
        <v>4998</v>
      </c>
      <c r="D518" s="48" t="s">
        <v>4999</v>
      </c>
      <c r="E518" s="48" t="s">
        <v>4999</v>
      </c>
      <c r="H518" s="17" t="s">
        <v>4967</v>
      </c>
      <c r="I518" s="17">
        <v>21</v>
      </c>
      <c r="J518" s="17">
        <v>8</v>
      </c>
      <c r="K518" s="17" t="s">
        <v>29</v>
      </c>
      <c r="L518" s="17" t="s">
        <v>32</v>
      </c>
    </row>
    <row r="519" spans="1:12" x14ac:dyDescent="0.25">
      <c r="A519" s="17">
        <v>518</v>
      </c>
      <c r="B519" s="48" t="s">
        <v>4987</v>
      </c>
      <c r="C519" s="48" t="s">
        <v>4998</v>
      </c>
      <c r="D519" s="48" t="s">
        <v>4999</v>
      </c>
      <c r="E519" s="48" t="s">
        <v>4999</v>
      </c>
      <c r="H519" s="17" t="s">
        <v>4967</v>
      </c>
      <c r="I519" s="17">
        <v>28</v>
      </c>
      <c r="J519" s="17">
        <v>8</v>
      </c>
      <c r="K519" s="17" t="s">
        <v>29</v>
      </c>
      <c r="L519" s="17" t="s">
        <v>32</v>
      </c>
    </row>
    <row r="520" spans="1:12" x14ac:dyDescent="0.25">
      <c r="A520" s="17">
        <v>519</v>
      </c>
      <c r="B520" s="48" t="s">
        <v>4987</v>
      </c>
      <c r="C520" s="48" t="s">
        <v>4998</v>
      </c>
      <c r="D520" s="48" t="s">
        <v>4999</v>
      </c>
      <c r="E520" s="48" t="s">
        <v>4999</v>
      </c>
      <c r="H520" s="17" t="s">
        <v>4967</v>
      </c>
      <c r="I520" s="17">
        <v>24</v>
      </c>
      <c r="J520" s="17">
        <v>8</v>
      </c>
      <c r="K520" s="17" t="s">
        <v>29</v>
      </c>
      <c r="L520" s="17" t="s">
        <v>32</v>
      </c>
    </row>
    <row r="521" spans="1:12" x14ac:dyDescent="0.25">
      <c r="A521" s="17">
        <v>520</v>
      </c>
      <c r="B521" s="48" t="s">
        <v>4987</v>
      </c>
      <c r="C521" s="48" t="s">
        <v>4998</v>
      </c>
      <c r="D521" s="48" t="s">
        <v>4999</v>
      </c>
      <c r="E521" s="48" t="s">
        <v>4999</v>
      </c>
      <c r="H521" s="17" t="s">
        <v>4967</v>
      </c>
      <c r="I521" s="17">
        <v>30</v>
      </c>
      <c r="J521" s="17">
        <v>8</v>
      </c>
      <c r="K521" s="17" t="s">
        <v>29</v>
      </c>
      <c r="L521" s="17" t="s">
        <v>32</v>
      </c>
    </row>
    <row r="522" spans="1:12" x14ac:dyDescent="0.25">
      <c r="A522" s="17">
        <v>521</v>
      </c>
      <c r="B522" s="48" t="s">
        <v>4987</v>
      </c>
      <c r="C522" s="48" t="s">
        <v>4998</v>
      </c>
      <c r="D522" s="48" t="s">
        <v>4999</v>
      </c>
      <c r="E522" s="48" t="s">
        <v>4999</v>
      </c>
      <c r="H522" s="17" t="s">
        <v>4967</v>
      </c>
      <c r="I522" s="17">
        <v>28</v>
      </c>
      <c r="J522" s="17">
        <v>8</v>
      </c>
      <c r="K522" s="17" t="s">
        <v>29</v>
      </c>
      <c r="L522" s="17" t="s">
        <v>32</v>
      </c>
    </row>
    <row r="523" spans="1:12" x14ac:dyDescent="0.25">
      <c r="A523" s="17">
        <v>522</v>
      </c>
      <c r="B523" s="48" t="s">
        <v>4987</v>
      </c>
      <c r="C523" s="48" t="s">
        <v>4998</v>
      </c>
      <c r="D523" s="48" t="s">
        <v>4999</v>
      </c>
      <c r="E523" s="48" t="s">
        <v>4999</v>
      </c>
      <c r="H523" s="17" t="s">
        <v>4967</v>
      </c>
      <c r="I523" s="17">
        <v>32</v>
      </c>
      <c r="J523" s="17">
        <v>8</v>
      </c>
      <c r="K523" s="17" t="s">
        <v>29</v>
      </c>
      <c r="L523" s="17" t="s">
        <v>32</v>
      </c>
    </row>
    <row r="524" spans="1:12" x14ac:dyDescent="0.25">
      <c r="A524" s="17">
        <v>523</v>
      </c>
      <c r="B524" s="48" t="s">
        <v>4987</v>
      </c>
      <c r="C524" s="48" t="s">
        <v>4998</v>
      </c>
      <c r="D524" s="48" t="s">
        <v>4999</v>
      </c>
      <c r="E524" s="48" t="s">
        <v>4999</v>
      </c>
      <c r="H524" s="17" t="s">
        <v>4967</v>
      </c>
      <c r="I524" s="17">
        <v>29</v>
      </c>
      <c r="J524" s="17">
        <v>8</v>
      </c>
      <c r="K524" s="17" t="s">
        <v>29</v>
      </c>
      <c r="L524" s="17" t="s">
        <v>32</v>
      </c>
    </row>
    <row r="525" spans="1:12" x14ac:dyDescent="0.25">
      <c r="A525" s="17">
        <v>524</v>
      </c>
      <c r="B525" s="48" t="s">
        <v>4987</v>
      </c>
      <c r="C525" s="48" t="s">
        <v>4998</v>
      </c>
      <c r="D525" s="48" t="s">
        <v>4999</v>
      </c>
      <c r="E525" s="48" t="s">
        <v>4999</v>
      </c>
      <c r="H525" s="17" t="s">
        <v>4967</v>
      </c>
      <c r="I525" s="17">
        <v>26</v>
      </c>
      <c r="J525" s="17">
        <v>8</v>
      </c>
      <c r="K525" s="17" t="s">
        <v>29</v>
      </c>
      <c r="L525" s="17" t="s">
        <v>32</v>
      </c>
    </row>
    <row r="526" spans="1:12" x14ac:dyDescent="0.25">
      <c r="A526" s="17">
        <v>525</v>
      </c>
      <c r="B526" s="48" t="s">
        <v>4987</v>
      </c>
      <c r="C526" s="48" t="s">
        <v>4998</v>
      </c>
      <c r="D526" s="48" t="s">
        <v>4999</v>
      </c>
      <c r="E526" s="48" t="s">
        <v>4999</v>
      </c>
      <c r="H526" s="17" t="s">
        <v>4967</v>
      </c>
      <c r="I526" s="17">
        <v>28</v>
      </c>
      <c r="J526" s="17">
        <v>8</v>
      </c>
      <c r="K526" s="17" t="s">
        <v>29</v>
      </c>
      <c r="L526" s="17" t="s">
        <v>32</v>
      </c>
    </row>
    <row r="527" spans="1:12" x14ac:dyDescent="0.25">
      <c r="A527" s="17">
        <v>526</v>
      </c>
      <c r="B527" s="48" t="s">
        <v>4987</v>
      </c>
      <c r="C527" s="48" t="s">
        <v>4998</v>
      </c>
      <c r="D527" s="48" t="s">
        <v>4999</v>
      </c>
      <c r="E527" s="48" t="s">
        <v>4999</v>
      </c>
      <c r="H527" s="17" t="s">
        <v>4967</v>
      </c>
      <c r="I527" s="17">
        <v>31</v>
      </c>
      <c r="J527" s="17">
        <v>8</v>
      </c>
      <c r="K527" s="17" t="s">
        <v>29</v>
      </c>
      <c r="L527" s="17" t="s">
        <v>32</v>
      </c>
    </row>
    <row r="528" spans="1:12" x14ac:dyDescent="0.25">
      <c r="A528" s="17">
        <v>527</v>
      </c>
      <c r="B528" s="48" t="s">
        <v>4987</v>
      </c>
      <c r="C528" s="48" t="s">
        <v>4998</v>
      </c>
      <c r="D528" s="48" t="s">
        <v>4999</v>
      </c>
      <c r="E528" s="48" t="s">
        <v>4999</v>
      </c>
      <c r="H528" s="17" t="s">
        <v>4967</v>
      </c>
      <c r="I528" s="17">
        <v>35</v>
      </c>
      <c r="J528" s="17">
        <v>8</v>
      </c>
      <c r="K528" s="17" t="s">
        <v>29</v>
      </c>
      <c r="L528" s="17" t="s">
        <v>32</v>
      </c>
    </row>
    <row r="529" spans="1:12" x14ac:dyDescent="0.25">
      <c r="A529" s="17">
        <v>528</v>
      </c>
      <c r="B529" s="48" t="s">
        <v>4987</v>
      </c>
      <c r="C529" s="48" t="s">
        <v>4998</v>
      </c>
      <c r="D529" s="48" t="s">
        <v>4999</v>
      </c>
      <c r="E529" s="48" t="s">
        <v>4999</v>
      </c>
      <c r="H529" s="17" t="s">
        <v>4967</v>
      </c>
      <c r="I529" s="17">
        <v>31</v>
      </c>
      <c r="J529" s="17">
        <v>8</v>
      </c>
      <c r="K529" s="17" t="s">
        <v>29</v>
      </c>
      <c r="L529" s="17" t="s">
        <v>32</v>
      </c>
    </row>
    <row r="530" spans="1:12" x14ac:dyDescent="0.25">
      <c r="A530" s="17">
        <v>529</v>
      </c>
      <c r="B530" s="48" t="s">
        <v>4987</v>
      </c>
      <c r="C530" s="48" t="s">
        <v>4998</v>
      </c>
      <c r="D530" s="48" t="s">
        <v>4999</v>
      </c>
      <c r="E530" s="48" t="s">
        <v>4999</v>
      </c>
      <c r="H530" s="17" t="s">
        <v>4967</v>
      </c>
      <c r="I530" s="17">
        <v>32</v>
      </c>
      <c r="J530" s="17">
        <v>8</v>
      </c>
      <c r="K530" s="17" t="s">
        <v>29</v>
      </c>
      <c r="L530" s="17" t="s">
        <v>32</v>
      </c>
    </row>
    <row r="531" spans="1:12" x14ac:dyDescent="0.25">
      <c r="A531" s="17">
        <v>530</v>
      </c>
      <c r="B531" s="48" t="s">
        <v>4987</v>
      </c>
      <c r="C531" s="48" t="s">
        <v>4998</v>
      </c>
      <c r="D531" s="48" t="s">
        <v>4999</v>
      </c>
      <c r="E531" s="48" t="s">
        <v>4999</v>
      </c>
      <c r="H531" s="17" t="s">
        <v>4967</v>
      </c>
      <c r="I531" s="17">
        <v>34</v>
      </c>
      <c r="J531" s="17">
        <v>8</v>
      </c>
      <c r="K531" s="17" t="s">
        <v>29</v>
      </c>
      <c r="L531" s="17" t="s">
        <v>32</v>
      </c>
    </row>
    <row r="532" spans="1:12" x14ac:dyDescent="0.25">
      <c r="A532" s="17">
        <v>531</v>
      </c>
      <c r="B532" s="48" t="s">
        <v>4987</v>
      </c>
      <c r="C532" s="48" t="s">
        <v>4998</v>
      </c>
      <c r="D532" s="48" t="s">
        <v>4999</v>
      </c>
      <c r="E532" s="48" t="s">
        <v>4999</v>
      </c>
      <c r="H532" s="17" t="s">
        <v>4967</v>
      </c>
      <c r="I532" s="17">
        <v>39</v>
      </c>
      <c r="J532" s="17">
        <v>8</v>
      </c>
      <c r="K532" s="17" t="s">
        <v>29</v>
      </c>
      <c r="L532" s="17" t="s">
        <v>32</v>
      </c>
    </row>
    <row r="533" spans="1:12" x14ac:dyDescent="0.25">
      <c r="A533" s="17">
        <v>532</v>
      </c>
      <c r="B533" s="48" t="s">
        <v>4987</v>
      </c>
      <c r="C533" s="48" t="s">
        <v>4998</v>
      </c>
      <c r="D533" s="48" t="s">
        <v>4999</v>
      </c>
      <c r="E533" s="48" t="s">
        <v>4999</v>
      </c>
      <c r="H533" s="17" t="s">
        <v>4967</v>
      </c>
      <c r="I533" s="17">
        <v>26</v>
      </c>
      <c r="J533" s="17">
        <v>8</v>
      </c>
      <c r="K533" s="17" t="s">
        <v>29</v>
      </c>
      <c r="L533" s="17" t="s">
        <v>32</v>
      </c>
    </row>
    <row r="534" spans="1:12" x14ac:dyDescent="0.25">
      <c r="A534" s="17">
        <v>533</v>
      </c>
      <c r="B534" s="48" t="s">
        <v>4987</v>
      </c>
      <c r="C534" s="48" t="s">
        <v>4998</v>
      </c>
      <c r="D534" s="48" t="s">
        <v>4999</v>
      </c>
      <c r="E534" s="48" t="s">
        <v>4999</v>
      </c>
      <c r="H534" s="17" t="s">
        <v>4967</v>
      </c>
      <c r="I534" s="17">
        <v>28</v>
      </c>
      <c r="J534" s="17">
        <v>8</v>
      </c>
      <c r="K534" s="17" t="s">
        <v>29</v>
      </c>
      <c r="L534" s="17" t="s">
        <v>32</v>
      </c>
    </row>
    <row r="535" spans="1:12" x14ac:dyDescent="0.25">
      <c r="A535" s="17">
        <v>534</v>
      </c>
      <c r="B535" s="48" t="s">
        <v>4987</v>
      </c>
      <c r="C535" s="48" t="s">
        <v>4998</v>
      </c>
      <c r="D535" s="48" t="s">
        <v>4999</v>
      </c>
      <c r="E535" s="48" t="s">
        <v>4999</v>
      </c>
      <c r="H535" s="17" t="s">
        <v>4967</v>
      </c>
      <c r="I535" s="17">
        <v>24</v>
      </c>
      <c r="J535" s="17">
        <v>8</v>
      </c>
      <c r="K535" s="17" t="s">
        <v>29</v>
      </c>
      <c r="L535" s="17" t="s">
        <v>32</v>
      </c>
    </row>
    <row r="536" spans="1:12" x14ac:dyDescent="0.25">
      <c r="A536" s="17">
        <v>535</v>
      </c>
      <c r="B536" s="48" t="s">
        <v>4987</v>
      </c>
      <c r="C536" s="48" t="s">
        <v>4998</v>
      </c>
      <c r="D536" s="48" t="s">
        <v>4999</v>
      </c>
      <c r="E536" s="48" t="s">
        <v>4999</v>
      </c>
      <c r="H536" s="17" t="s">
        <v>4967</v>
      </c>
      <c r="I536" s="17">
        <v>22</v>
      </c>
      <c r="J536" s="17">
        <v>8</v>
      </c>
      <c r="K536" s="17" t="s">
        <v>29</v>
      </c>
      <c r="L536" s="17" t="s">
        <v>32</v>
      </c>
    </row>
    <row r="537" spans="1:12" x14ac:dyDescent="0.25">
      <c r="A537" s="17">
        <v>536</v>
      </c>
      <c r="B537" s="48" t="s">
        <v>4987</v>
      </c>
      <c r="C537" s="48" t="s">
        <v>4998</v>
      </c>
      <c r="D537" s="48" t="s">
        <v>4999</v>
      </c>
      <c r="E537" s="48" t="s">
        <v>4999</v>
      </c>
      <c r="H537" s="17" t="s">
        <v>4967</v>
      </c>
      <c r="I537" s="17">
        <v>20</v>
      </c>
      <c r="J537" s="17">
        <v>8</v>
      </c>
      <c r="K537" s="17" t="s">
        <v>29</v>
      </c>
      <c r="L537" s="17" t="s">
        <v>32</v>
      </c>
    </row>
    <row r="538" spans="1:12" x14ac:dyDescent="0.25">
      <c r="A538" s="17">
        <v>537</v>
      </c>
      <c r="B538" s="48" t="s">
        <v>4987</v>
      </c>
      <c r="C538" s="48" t="s">
        <v>4998</v>
      </c>
      <c r="D538" s="48" t="s">
        <v>4999</v>
      </c>
      <c r="E538" s="48" t="s">
        <v>4999</v>
      </c>
      <c r="H538" s="17" t="s">
        <v>4967</v>
      </c>
      <c r="I538" s="17">
        <v>34</v>
      </c>
      <c r="J538" s="17">
        <v>8</v>
      </c>
      <c r="K538" s="17" t="s">
        <v>29</v>
      </c>
      <c r="L538" s="17" t="s">
        <v>32</v>
      </c>
    </row>
    <row r="539" spans="1:12" x14ac:dyDescent="0.25">
      <c r="A539" s="17">
        <v>538</v>
      </c>
      <c r="B539" s="48" t="s">
        <v>4987</v>
      </c>
      <c r="C539" s="48" t="s">
        <v>4998</v>
      </c>
      <c r="D539" s="48" t="s">
        <v>4999</v>
      </c>
      <c r="E539" s="48" t="s">
        <v>4999</v>
      </c>
      <c r="H539" s="17" t="s">
        <v>4967</v>
      </c>
      <c r="I539" s="17">
        <v>21</v>
      </c>
      <c r="J539" s="17">
        <v>8</v>
      </c>
      <c r="K539" s="17" t="s">
        <v>29</v>
      </c>
      <c r="L539" s="17" t="s">
        <v>32</v>
      </c>
    </row>
    <row r="540" spans="1:12" x14ac:dyDescent="0.25">
      <c r="A540" s="17">
        <v>539</v>
      </c>
      <c r="B540" s="48" t="s">
        <v>4987</v>
      </c>
      <c r="C540" s="48" t="s">
        <v>4998</v>
      </c>
      <c r="D540" s="48" t="s">
        <v>4999</v>
      </c>
      <c r="E540" s="48" t="s">
        <v>4999</v>
      </c>
      <c r="H540" s="17" t="s">
        <v>4967</v>
      </c>
      <c r="I540" s="17">
        <v>25</v>
      </c>
      <c r="J540" s="17">
        <v>8</v>
      </c>
      <c r="K540" s="17" t="s">
        <v>29</v>
      </c>
      <c r="L540" s="17" t="s">
        <v>32</v>
      </c>
    </row>
    <row r="541" spans="1:12" x14ac:dyDescent="0.25">
      <c r="A541" s="17">
        <v>540</v>
      </c>
      <c r="B541" s="48" t="s">
        <v>4987</v>
      </c>
      <c r="C541" s="48" t="s">
        <v>4998</v>
      </c>
      <c r="D541" s="48" t="s">
        <v>4999</v>
      </c>
      <c r="E541" s="48" t="s">
        <v>4999</v>
      </c>
      <c r="H541" s="17" t="s">
        <v>4967</v>
      </c>
      <c r="I541" s="17">
        <v>29</v>
      </c>
      <c r="J541" s="17">
        <v>8</v>
      </c>
      <c r="K541" s="17" t="s">
        <v>29</v>
      </c>
      <c r="L541" s="17" t="s">
        <v>32</v>
      </c>
    </row>
    <row r="542" spans="1:12" x14ac:dyDescent="0.25">
      <c r="A542" s="17">
        <v>541</v>
      </c>
      <c r="B542" s="48" t="s">
        <v>4987</v>
      </c>
      <c r="C542" s="48" t="s">
        <v>4998</v>
      </c>
      <c r="D542" s="48" t="s">
        <v>4999</v>
      </c>
      <c r="E542" s="48" t="s">
        <v>4999</v>
      </c>
      <c r="H542" s="17" t="s">
        <v>4967</v>
      </c>
      <c r="I542" s="17">
        <v>34</v>
      </c>
      <c r="J542" s="17">
        <v>8</v>
      </c>
      <c r="K542" s="17" t="s">
        <v>29</v>
      </c>
      <c r="L542" s="17" t="s">
        <v>32</v>
      </c>
    </row>
    <row r="543" spans="1:12" x14ac:dyDescent="0.25">
      <c r="A543" s="17">
        <v>542</v>
      </c>
      <c r="B543" s="48" t="s">
        <v>4987</v>
      </c>
      <c r="C543" s="48" t="s">
        <v>4998</v>
      </c>
      <c r="D543" s="48" t="s">
        <v>4999</v>
      </c>
      <c r="E543" s="48" t="s">
        <v>4999</v>
      </c>
      <c r="H543" s="17" t="s">
        <v>4967</v>
      </c>
      <c r="I543" s="17">
        <v>20</v>
      </c>
      <c r="J543" s="17">
        <v>8</v>
      </c>
      <c r="K543" s="17" t="s">
        <v>29</v>
      </c>
      <c r="L543" s="17" t="s">
        <v>32</v>
      </c>
    </row>
    <row r="544" spans="1:12" x14ac:dyDescent="0.25">
      <c r="A544" s="17">
        <v>543</v>
      </c>
      <c r="B544" s="48" t="s">
        <v>4987</v>
      </c>
      <c r="C544" s="48" t="s">
        <v>4998</v>
      </c>
      <c r="D544" s="48" t="s">
        <v>4999</v>
      </c>
      <c r="E544" s="48" t="s">
        <v>4999</v>
      </c>
      <c r="H544" s="17" t="s">
        <v>4967</v>
      </c>
      <c r="I544" s="17">
        <v>28</v>
      </c>
      <c r="J544" s="17">
        <v>8</v>
      </c>
      <c r="K544" s="17" t="s">
        <v>29</v>
      </c>
      <c r="L544" s="17" t="s">
        <v>32</v>
      </c>
    </row>
    <row r="545" spans="1:12" x14ac:dyDescent="0.25">
      <c r="A545" s="17">
        <v>544</v>
      </c>
      <c r="B545" s="48" t="s">
        <v>4987</v>
      </c>
      <c r="C545" s="48" t="s">
        <v>4998</v>
      </c>
      <c r="D545" s="48" t="s">
        <v>4999</v>
      </c>
      <c r="E545" s="48" t="s">
        <v>4999</v>
      </c>
      <c r="H545" s="17" t="s">
        <v>4967</v>
      </c>
      <c r="I545" s="17">
        <v>27</v>
      </c>
      <c r="J545" s="17">
        <v>8</v>
      </c>
      <c r="K545" s="17" t="s">
        <v>29</v>
      </c>
      <c r="L545" s="17" t="s">
        <v>32</v>
      </c>
    </row>
    <row r="546" spans="1:12" x14ac:dyDescent="0.25">
      <c r="A546" s="17">
        <v>545</v>
      </c>
      <c r="B546" s="48" t="s">
        <v>4987</v>
      </c>
      <c r="C546" s="48" t="s">
        <v>4998</v>
      </c>
      <c r="D546" s="48" t="s">
        <v>4999</v>
      </c>
      <c r="E546" s="48" t="s">
        <v>4999</v>
      </c>
      <c r="H546" s="17" t="s">
        <v>4967</v>
      </c>
      <c r="I546" s="17">
        <v>40</v>
      </c>
      <c r="J546" s="17">
        <v>8</v>
      </c>
      <c r="K546" s="17" t="s">
        <v>29</v>
      </c>
      <c r="L546" s="17" t="s">
        <v>32</v>
      </c>
    </row>
    <row r="547" spans="1:12" x14ac:dyDescent="0.25">
      <c r="A547" s="17">
        <v>546</v>
      </c>
      <c r="B547" s="48" t="s">
        <v>4987</v>
      </c>
      <c r="C547" s="48" t="s">
        <v>4998</v>
      </c>
      <c r="D547" s="48" t="s">
        <v>4999</v>
      </c>
      <c r="E547" s="48" t="s">
        <v>4999</v>
      </c>
      <c r="H547" s="17" t="s">
        <v>4967</v>
      </c>
      <c r="I547" s="17">
        <v>42</v>
      </c>
      <c r="J547" s="17">
        <v>8</v>
      </c>
      <c r="K547" s="17" t="s">
        <v>29</v>
      </c>
      <c r="L547" s="17" t="s">
        <v>32</v>
      </c>
    </row>
    <row r="548" spans="1:12" x14ac:dyDescent="0.25">
      <c r="A548" s="17">
        <v>547</v>
      </c>
      <c r="B548" s="48" t="s">
        <v>4987</v>
      </c>
      <c r="C548" s="48" t="s">
        <v>4998</v>
      </c>
      <c r="D548" s="48" t="s">
        <v>4999</v>
      </c>
      <c r="E548" s="48" t="s">
        <v>4999</v>
      </c>
      <c r="H548" s="17" t="s">
        <v>4967</v>
      </c>
      <c r="I548" s="17">
        <v>31</v>
      </c>
      <c r="J548" s="17">
        <v>8</v>
      </c>
      <c r="K548" s="17" t="s">
        <v>29</v>
      </c>
      <c r="L548" s="17" t="s">
        <v>32</v>
      </c>
    </row>
    <row r="549" spans="1:12" x14ac:dyDescent="0.25">
      <c r="A549" s="17">
        <v>548</v>
      </c>
      <c r="B549" s="48" t="s">
        <v>4987</v>
      </c>
      <c r="C549" s="48" t="s">
        <v>4998</v>
      </c>
      <c r="D549" s="48" t="s">
        <v>4999</v>
      </c>
      <c r="E549" s="48" t="s">
        <v>4999</v>
      </c>
      <c r="H549" s="17" t="s">
        <v>4967</v>
      </c>
      <c r="I549" s="17">
        <v>36</v>
      </c>
      <c r="J549" s="17">
        <v>8</v>
      </c>
      <c r="K549" s="17" t="s">
        <v>29</v>
      </c>
      <c r="L549" s="17" t="s">
        <v>32</v>
      </c>
    </row>
    <row r="550" spans="1:12" x14ac:dyDescent="0.25">
      <c r="A550" s="17">
        <v>549</v>
      </c>
      <c r="B550" s="48" t="s">
        <v>4987</v>
      </c>
      <c r="C550" s="48" t="s">
        <v>4998</v>
      </c>
      <c r="D550" s="48" t="s">
        <v>4999</v>
      </c>
      <c r="E550" s="48" t="s">
        <v>4999</v>
      </c>
      <c r="H550" s="17" t="s">
        <v>4967</v>
      </c>
      <c r="I550" s="17">
        <v>39</v>
      </c>
      <c r="J550" s="17">
        <v>8</v>
      </c>
      <c r="K550" s="17" t="s">
        <v>29</v>
      </c>
      <c r="L550" s="17" t="s">
        <v>32</v>
      </c>
    </row>
    <row r="551" spans="1:12" x14ac:dyDescent="0.25">
      <c r="A551" s="17">
        <v>550</v>
      </c>
      <c r="B551" s="48" t="s">
        <v>4987</v>
      </c>
      <c r="C551" s="48" t="s">
        <v>4998</v>
      </c>
      <c r="D551" s="48" t="s">
        <v>4999</v>
      </c>
      <c r="E551" s="48" t="s">
        <v>4999</v>
      </c>
      <c r="H551" s="17" t="s">
        <v>4967</v>
      </c>
      <c r="I551" s="17">
        <v>31</v>
      </c>
      <c r="J551" s="17">
        <v>8</v>
      </c>
      <c r="K551" s="17" t="s">
        <v>29</v>
      </c>
      <c r="L551" s="17" t="s">
        <v>32</v>
      </c>
    </row>
    <row r="552" spans="1:12" x14ac:dyDescent="0.25">
      <c r="A552" s="17">
        <v>551</v>
      </c>
      <c r="B552" s="48" t="s">
        <v>4987</v>
      </c>
      <c r="C552" s="48" t="s">
        <v>4998</v>
      </c>
      <c r="D552" s="48" t="s">
        <v>4999</v>
      </c>
      <c r="E552" s="48" t="s">
        <v>4999</v>
      </c>
      <c r="H552" s="17" t="s">
        <v>4967</v>
      </c>
      <c r="I552" s="17">
        <v>29</v>
      </c>
      <c r="J552" s="17">
        <v>8</v>
      </c>
      <c r="K552" s="17" t="s">
        <v>29</v>
      </c>
      <c r="L552" s="17" t="s">
        <v>32</v>
      </c>
    </row>
    <row r="553" spans="1:12" x14ac:dyDescent="0.25">
      <c r="A553" s="17">
        <v>552</v>
      </c>
      <c r="B553" s="48" t="s">
        <v>4987</v>
      </c>
      <c r="C553" s="48" t="s">
        <v>4998</v>
      </c>
      <c r="D553" s="48" t="s">
        <v>4999</v>
      </c>
      <c r="E553" s="48" t="s">
        <v>4999</v>
      </c>
      <c r="H553" s="17" t="s">
        <v>4967</v>
      </c>
      <c r="I553" s="17">
        <v>28</v>
      </c>
      <c r="J553" s="17">
        <v>8</v>
      </c>
      <c r="K553" s="17" t="s">
        <v>29</v>
      </c>
      <c r="L553" s="17" t="s">
        <v>32</v>
      </c>
    </row>
    <row r="554" spans="1:12" x14ac:dyDescent="0.25">
      <c r="A554" s="17">
        <v>553</v>
      </c>
      <c r="B554" s="48" t="s">
        <v>4987</v>
      </c>
      <c r="C554" s="48" t="s">
        <v>4998</v>
      </c>
      <c r="D554" s="48" t="s">
        <v>4999</v>
      </c>
      <c r="E554" s="48" t="s">
        <v>4999</v>
      </c>
      <c r="H554" s="17" t="s">
        <v>4967</v>
      </c>
      <c r="I554" s="17">
        <v>27</v>
      </c>
      <c r="J554" s="17">
        <v>8</v>
      </c>
      <c r="K554" s="17" t="s">
        <v>29</v>
      </c>
      <c r="L554" s="17" t="s">
        <v>32</v>
      </c>
    </row>
    <row r="555" spans="1:12" x14ac:dyDescent="0.25">
      <c r="A555" s="17">
        <v>554</v>
      </c>
      <c r="B555" s="48" t="s">
        <v>4987</v>
      </c>
      <c r="C555" s="48" t="s">
        <v>4998</v>
      </c>
      <c r="D555" s="48" t="s">
        <v>4999</v>
      </c>
      <c r="E555" s="48" t="s">
        <v>4999</v>
      </c>
      <c r="H555" s="17" t="s">
        <v>4967</v>
      </c>
      <c r="I555" s="17">
        <v>31</v>
      </c>
      <c r="J555" s="17">
        <v>8</v>
      </c>
      <c r="K555" s="17" t="s">
        <v>29</v>
      </c>
      <c r="L555" s="17" t="s">
        <v>32</v>
      </c>
    </row>
    <row r="556" spans="1:12" x14ac:dyDescent="0.25">
      <c r="A556" s="17">
        <v>555</v>
      </c>
      <c r="B556" s="48" t="s">
        <v>4987</v>
      </c>
      <c r="C556" s="48" t="s">
        <v>4998</v>
      </c>
      <c r="D556" s="48" t="s">
        <v>4999</v>
      </c>
      <c r="E556" s="48" t="s">
        <v>4999</v>
      </c>
      <c r="H556" s="17" t="s">
        <v>4967</v>
      </c>
      <c r="I556" s="17">
        <v>35</v>
      </c>
      <c r="J556" s="17">
        <v>8</v>
      </c>
      <c r="K556" s="17" t="s">
        <v>29</v>
      </c>
      <c r="L556" s="17" t="s">
        <v>32</v>
      </c>
    </row>
    <row r="557" spans="1:12" x14ac:dyDescent="0.25">
      <c r="A557" s="17">
        <v>556</v>
      </c>
      <c r="B557" s="48" t="s">
        <v>4987</v>
      </c>
      <c r="C557" s="48" t="s">
        <v>4998</v>
      </c>
      <c r="D557" s="48" t="s">
        <v>4999</v>
      </c>
      <c r="E557" s="48" t="s">
        <v>4999</v>
      </c>
      <c r="H557" s="17" t="s">
        <v>4967</v>
      </c>
      <c r="I557" s="17">
        <v>32</v>
      </c>
      <c r="J557" s="17">
        <v>8</v>
      </c>
      <c r="K557" s="17" t="s">
        <v>29</v>
      </c>
      <c r="L557" s="17" t="s">
        <v>32</v>
      </c>
    </row>
    <row r="558" spans="1:12" x14ac:dyDescent="0.25">
      <c r="A558" s="17">
        <v>557</v>
      </c>
      <c r="B558" s="48" t="s">
        <v>4987</v>
      </c>
      <c r="C558" s="48" t="s">
        <v>4998</v>
      </c>
      <c r="D558" s="48" t="s">
        <v>4999</v>
      </c>
      <c r="E558" s="48" t="s">
        <v>4999</v>
      </c>
      <c r="H558" s="17" t="s">
        <v>4967</v>
      </c>
      <c r="I558" s="17">
        <v>29</v>
      </c>
      <c r="J558" s="17">
        <v>8</v>
      </c>
      <c r="K558" s="17" t="s">
        <v>29</v>
      </c>
      <c r="L558" s="17" t="s">
        <v>32</v>
      </c>
    </row>
    <row r="559" spans="1:12" x14ac:dyDescent="0.25">
      <c r="A559" s="17">
        <v>558</v>
      </c>
      <c r="B559" s="48" t="s">
        <v>4987</v>
      </c>
      <c r="C559" s="48" t="s">
        <v>4998</v>
      </c>
      <c r="D559" s="48" t="s">
        <v>4999</v>
      </c>
      <c r="E559" s="48" t="s">
        <v>4999</v>
      </c>
      <c r="H559" s="17" t="s">
        <v>4967</v>
      </c>
      <c r="I559" s="17">
        <v>32</v>
      </c>
      <c r="J559" s="17">
        <v>8</v>
      </c>
      <c r="K559" s="17" t="s">
        <v>29</v>
      </c>
      <c r="L559" s="17" t="s">
        <v>32</v>
      </c>
    </row>
    <row r="560" spans="1:12" x14ac:dyDescent="0.25">
      <c r="A560" s="17">
        <v>559</v>
      </c>
      <c r="B560" s="48" t="s">
        <v>4987</v>
      </c>
      <c r="C560" s="48" t="s">
        <v>4998</v>
      </c>
      <c r="D560" s="48" t="s">
        <v>4999</v>
      </c>
      <c r="E560" s="48" t="s">
        <v>4999</v>
      </c>
      <c r="H560" s="17" t="s">
        <v>4967</v>
      </c>
      <c r="I560" s="17">
        <v>29</v>
      </c>
      <c r="J560" s="17">
        <v>8</v>
      </c>
      <c r="K560" s="17" t="s">
        <v>29</v>
      </c>
      <c r="L560" s="17" t="s">
        <v>32</v>
      </c>
    </row>
    <row r="561" spans="1:12" x14ac:dyDescent="0.25">
      <c r="A561" s="17">
        <v>560</v>
      </c>
      <c r="B561" s="48" t="s">
        <v>4987</v>
      </c>
      <c r="C561" s="48" t="s">
        <v>4998</v>
      </c>
      <c r="D561" s="48" t="s">
        <v>4999</v>
      </c>
      <c r="E561" s="48" t="s">
        <v>4999</v>
      </c>
      <c r="H561" s="17" t="s">
        <v>4967</v>
      </c>
      <c r="I561" s="17">
        <v>28</v>
      </c>
      <c r="J561" s="17">
        <v>8</v>
      </c>
      <c r="K561" s="17" t="s">
        <v>29</v>
      </c>
      <c r="L561" s="17" t="s">
        <v>32</v>
      </c>
    </row>
    <row r="562" spans="1:12" x14ac:dyDescent="0.25">
      <c r="A562" s="17">
        <v>561</v>
      </c>
      <c r="B562" s="48" t="s">
        <v>4987</v>
      </c>
      <c r="C562" s="48" t="s">
        <v>4998</v>
      </c>
      <c r="D562" s="48" t="s">
        <v>4999</v>
      </c>
      <c r="E562" s="48" t="s">
        <v>4999</v>
      </c>
      <c r="H562" s="17" t="s">
        <v>4967</v>
      </c>
      <c r="I562" s="17">
        <v>35</v>
      </c>
      <c r="J562" s="17">
        <v>8</v>
      </c>
      <c r="K562" s="17" t="s">
        <v>29</v>
      </c>
      <c r="L562" s="17" t="s">
        <v>32</v>
      </c>
    </row>
    <row r="563" spans="1:12" x14ac:dyDescent="0.25">
      <c r="A563" s="17">
        <v>562</v>
      </c>
      <c r="B563" s="48" t="s">
        <v>4987</v>
      </c>
      <c r="C563" s="48" t="s">
        <v>4998</v>
      </c>
      <c r="D563" s="48" t="s">
        <v>4999</v>
      </c>
      <c r="E563" s="48" t="s">
        <v>4999</v>
      </c>
      <c r="H563" s="17" t="s">
        <v>4967</v>
      </c>
      <c r="I563" s="17">
        <v>32</v>
      </c>
      <c r="J563" s="17">
        <v>8</v>
      </c>
      <c r="K563" s="17" t="s">
        <v>29</v>
      </c>
      <c r="L563" s="17" t="s">
        <v>32</v>
      </c>
    </row>
    <row r="564" spans="1:12" x14ac:dyDescent="0.25">
      <c r="A564" s="17">
        <v>563</v>
      </c>
      <c r="B564" s="48" t="s">
        <v>4987</v>
      </c>
      <c r="C564" s="48" t="s">
        <v>4998</v>
      </c>
      <c r="D564" s="48" t="s">
        <v>4999</v>
      </c>
      <c r="E564" s="48" t="s">
        <v>4999</v>
      </c>
      <c r="H564" s="17" t="s">
        <v>4967</v>
      </c>
      <c r="I564" s="17">
        <v>34</v>
      </c>
      <c r="J564" s="17">
        <v>8</v>
      </c>
      <c r="K564" s="17" t="s">
        <v>29</v>
      </c>
      <c r="L564" s="17" t="s">
        <v>32</v>
      </c>
    </row>
    <row r="565" spans="1:12" x14ac:dyDescent="0.25">
      <c r="A565" s="17">
        <v>564</v>
      </c>
      <c r="B565" s="48" t="s">
        <v>4987</v>
      </c>
      <c r="C565" s="48" t="s">
        <v>4998</v>
      </c>
      <c r="D565" s="48" t="s">
        <v>4999</v>
      </c>
      <c r="E565" s="48" t="s">
        <v>4999</v>
      </c>
      <c r="H565" s="17" t="s">
        <v>4967</v>
      </c>
      <c r="I565" s="17">
        <v>38</v>
      </c>
      <c r="J565" s="17">
        <v>8</v>
      </c>
      <c r="K565" s="17" t="s">
        <v>29</v>
      </c>
      <c r="L565" s="17" t="s">
        <v>32</v>
      </c>
    </row>
    <row r="566" spans="1:12" x14ac:dyDescent="0.25">
      <c r="A566" s="17">
        <v>565</v>
      </c>
      <c r="B566" s="48" t="s">
        <v>4987</v>
      </c>
      <c r="C566" s="48" t="s">
        <v>4998</v>
      </c>
      <c r="D566" s="48" t="s">
        <v>4999</v>
      </c>
      <c r="E566" s="48" t="s">
        <v>4999</v>
      </c>
      <c r="H566" s="17" t="s">
        <v>4967</v>
      </c>
      <c r="I566" s="17">
        <v>32</v>
      </c>
      <c r="J566" s="17">
        <v>8</v>
      </c>
      <c r="K566" s="17" t="s">
        <v>29</v>
      </c>
      <c r="L566" s="17" t="s">
        <v>32</v>
      </c>
    </row>
    <row r="567" spans="1:12" x14ac:dyDescent="0.25">
      <c r="A567" s="17">
        <v>566</v>
      </c>
      <c r="B567" s="48" t="s">
        <v>4987</v>
      </c>
      <c r="C567" s="48" t="s">
        <v>4998</v>
      </c>
      <c r="D567" s="48" t="s">
        <v>4999</v>
      </c>
      <c r="E567" s="48" t="s">
        <v>4999</v>
      </c>
      <c r="H567" s="17" t="s">
        <v>4967</v>
      </c>
      <c r="I567" s="17">
        <v>34</v>
      </c>
      <c r="J567" s="17">
        <v>8</v>
      </c>
      <c r="K567" s="17" t="s">
        <v>29</v>
      </c>
      <c r="L567" s="17" t="s">
        <v>32</v>
      </c>
    </row>
    <row r="568" spans="1:12" x14ac:dyDescent="0.25">
      <c r="A568" s="17">
        <v>567</v>
      </c>
      <c r="B568" s="48" t="s">
        <v>4987</v>
      </c>
      <c r="C568" s="48" t="s">
        <v>4998</v>
      </c>
      <c r="D568" s="48" t="s">
        <v>4999</v>
      </c>
      <c r="E568" s="48" t="s">
        <v>4999</v>
      </c>
      <c r="H568" s="17" t="s">
        <v>4967</v>
      </c>
      <c r="I568" s="17">
        <v>35</v>
      </c>
      <c r="J568" s="17">
        <v>8</v>
      </c>
      <c r="K568" s="17" t="s">
        <v>29</v>
      </c>
      <c r="L568" s="17" t="s">
        <v>32</v>
      </c>
    </row>
    <row r="569" spans="1:12" x14ac:dyDescent="0.25">
      <c r="A569" s="17">
        <v>568</v>
      </c>
      <c r="B569" s="48" t="s">
        <v>4987</v>
      </c>
      <c r="C569" s="48" t="s">
        <v>4998</v>
      </c>
      <c r="D569" s="48" t="s">
        <v>4999</v>
      </c>
      <c r="E569" s="48" t="s">
        <v>4999</v>
      </c>
      <c r="H569" s="17" t="s">
        <v>4967</v>
      </c>
      <c r="I569" s="17">
        <v>32</v>
      </c>
      <c r="J569" s="17">
        <v>8</v>
      </c>
      <c r="K569" s="17" t="s">
        <v>29</v>
      </c>
      <c r="L569" s="17" t="s">
        <v>32</v>
      </c>
    </row>
    <row r="570" spans="1:12" x14ac:dyDescent="0.25">
      <c r="A570" s="17">
        <v>569</v>
      </c>
      <c r="B570" s="48" t="s">
        <v>4987</v>
      </c>
      <c r="C570" s="48" t="s">
        <v>4998</v>
      </c>
      <c r="D570" s="48" t="s">
        <v>4999</v>
      </c>
      <c r="E570" s="48" t="s">
        <v>4999</v>
      </c>
      <c r="H570" s="17" t="s">
        <v>4967</v>
      </c>
      <c r="I570" s="17">
        <v>38</v>
      </c>
      <c r="J570" s="17">
        <v>8</v>
      </c>
      <c r="K570" s="17" t="s">
        <v>29</v>
      </c>
      <c r="L570" s="17" t="s">
        <v>32</v>
      </c>
    </row>
    <row r="571" spans="1:12" x14ac:dyDescent="0.25">
      <c r="A571" s="17">
        <v>570</v>
      </c>
      <c r="B571" s="48" t="s">
        <v>4987</v>
      </c>
      <c r="C571" s="48" t="s">
        <v>4998</v>
      </c>
      <c r="D571" s="48" t="s">
        <v>4999</v>
      </c>
      <c r="E571" s="48" t="s">
        <v>4999</v>
      </c>
      <c r="H571" s="17" t="s">
        <v>4967</v>
      </c>
      <c r="I571" s="17">
        <v>37</v>
      </c>
      <c r="J571" s="17">
        <v>8</v>
      </c>
      <c r="K571" s="17" t="s">
        <v>29</v>
      </c>
      <c r="L571" s="17" t="s">
        <v>32</v>
      </c>
    </row>
    <row r="572" spans="1:12" x14ac:dyDescent="0.25">
      <c r="A572" s="17">
        <v>571</v>
      </c>
      <c r="B572" s="48" t="s">
        <v>4987</v>
      </c>
      <c r="C572" s="48" t="s">
        <v>4998</v>
      </c>
      <c r="D572" s="48" t="s">
        <v>4999</v>
      </c>
      <c r="E572" s="48" t="s">
        <v>4999</v>
      </c>
      <c r="H572" s="17" t="s">
        <v>4967</v>
      </c>
      <c r="I572" s="17">
        <v>39</v>
      </c>
      <c r="J572" s="17">
        <v>8</v>
      </c>
      <c r="K572" s="17" t="s">
        <v>29</v>
      </c>
      <c r="L572" s="17" t="s">
        <v>32</v>
      </c>
    </row>
    <row r="573" spans="1:12" x14ac:dyDescent="0.25">
      <c r="A573" s="17">
        <v>572</v>
      </c>
      <c r="B573" s="48" t="s">
        <v>4987</v>
      </c>
      <c r="C573" s="48" t="s">
        <v>4998</v>
      </c>
      <c r="D573" s="48" t="s">
        <v>4999</v>
      </c>
      <c r="E573" s="48" t="s">
        <v>4999</v>
      </c>
      <c r="H573" s="17" t="s">
        <v>4967</v>
      </c>
      <c r="I573" s="17">
        <v>25</v>
      </c>
      <c r="J573" s="17">
        <v>8</v>
      </c>
      <c r="K573" s="17" t="s">
        <v>29</v>
      </c>
      <c r="L573" s="17" t="s">
        <v>32</v>
      </c>
    </row>
    <row r="574" spans="1:12" x14ac:dyDescent="0.25">
      <c r="A574" s="17">
        <v>573</v>
      </c>
      <c r="B574" s="48" t="s">
        <v>4987</v>
      </c>
      <c r="C574" s="48" t="s">
        <v>4998</v>
      </c>
      <c r="D574" s="48" t="s">
        <v>4999</v>
      </c>
      <c r="E574" s="48" t="s">
        <v>4999</v>
      </c>
      <c r="H574" s="17" t="s">
        <v>4967</v>
      </c>
      <c r="I574" s="17">
        <v>31</v>
      </c>
      <c r="J574" s="17">
        <v>8</v>
      </c>
      <c r="K574" s="17" t="s">
        <v>29</v>
      </c>
      <c r="L574" s="17" t="s">
        <v>32</v>
      </c>
    </row>
    <row r="575" spans="1:12" x14ac:dyDescent="0.25">
      <c r="A575" s="17">
        <v>574</v>
      </c>
      <c r="B575" s="48" t="s">
        <v>4987</v>
      </c>
      <c r="C575" s="48" t="s">
        <v>4998</v>
      </c>
      <c r="D575" s="48" t="s">
        <v>4999</v>
      </c>
      <c r="E575" s="48" t="s">
        <v>4999</v>
      </c>
      <c r="H575" s="17" t="s">
        <v>4967</v>
      </c>
      <c r="I575" s="17">
        <v>26</v>
      </c>
      <c r="J575" s="17">
        <v>8</v>
      </c>
      <c r="K575" s="17" t="s">
        <v>29</v>
      </c>
      <c r="L575" s="17" t="s">
        <v>32</v>
      </c>
    </row>
    <row r="576" spans="1:12" x14ac:dyDescent="0.25">
      <c r="A576" s="17">
        <v>575</v>
      </c>
      <c r="B576" s="48" t="s">
        <v>4987</v>
      </c>
      <c r="C576" s="48" t="s">
        <v>4998</v>
      </c>
      <c r="D576" s="48" t="s">
        <v>4999</v>
      </c>
      <c r="E576" s="48" t="s">
        <v>4999</v>
      </c>
      <c r="H576" s="17" t="s">
        <v>4967</v>
      </c>
      <c r="I576" s="17">
        <v>38</v>
      </c>
      <c r="J576" s="17">
        <v>8</v>
      </c>
      <c r="K576" s="17" t="s">
        <v>29</v>
      </c>
      <c r="L576" s="17" t="s">
        <v>32</v>
      </c>
    </row>
    <row r="577" spans="1:12" x14ac:dyDescent="0.25">
      <c r="A577" s="17">
        <v>576</v>
      </c>
      <c r="B577" s="48" t="s">
        <v>4987</v>
      </c>
      <c r="C577" s="48" t="s">
        <v>4998</v>
      </c>
      <c r="D577" s="48" t="s">
        <v>4999</v>
      </c>
      <c r="E577" s="48" t="s">
        <v>4999</v>
      </c>
      <c r="H577" s="17" t="s">
        <v>4967</v>
      </c>
      <c r="I577" s="17">
        <v>34</v>
      </c>
      <c r="J577" s="17">
        <v>8</v>
      </c>
      <c r="K577" s="17" t="s">
        <v>29</v>
      </c>
      <c r="L577" s="17" t="s">
        <v>32</v>
      </c>
    </row>
    <row r="578" spans="1:12" x14ac:dyDescent="0.25">
      <c r="A578" s="17">
        <v>577</v>
      </c>
      <c r="B578" s="48" t="s">
        <v>4987</v>
      </c>
      <c r="C578" s="48" t="s">
        <v>4998</v>
      </c>
      <c r="D578" s="48" t="s">
        <v>4999</v>
      </c>
      <c r="E578" s="48" t="s">
        <v>4999</v>
      </c>
      <c r="H578" s="17" t="s">
        <v>4967</v>
      </c>
      <c r="I578" s="17">
        <v>32</v>
      </c>
      <c r="J578" s="17">
        <v>8</v>
      </c>
      <c r="K578" s="17" t="s">
        <v>29</v>
      </c>
      <c r="L578" s="17" t="s">
        <v>32</v>
      </c>
    </row>
    <row r="579" spans="1:12" x14ac:dyDescent="0.25">
      <c r="A579" s="17">
        <v>578</v>
      </c>
      <c r="B579" s="48" t="s">
        <v>4987</v>
      </c>
      <c r="C579" s="48" t="s">
        <v>4998</v>
      </c>
      <c r="D579" s="48" t="s">
        <v>4999</v>
      </c>
      <c r="E579" s="48" t="s">
        <v>4999</v>
      </c>
      <c r="H579" s="17" t="s">
        <v>4967</v>
      </c>
      <c r="I579" s="17">
        <v>35</v>
      </c>
      <c r="J579" s="17">
        <v>8</v>
      </c>
      <c r="K579" s="17" t="s">
        <v>29</v>
      </c>
      <c r="L579" s="17" t="s">
        <v>32</v>
      </c>
    </row>
    <row r="580" spans="1:12" x14ac:dyDescent="0.25">
      <c r="A580" s="17">
        <v>579</v>
      </c>
      <c r="B580" s="48" t="s">
        <v>4987</v>
      </c>
      <c r="C580" s="48" t="s">
        <v>4998</v>
      </c>
      <c r="D580" s="48" t="s">
        <v>4999</v>
      </c>
      <c r="E580" s="48" t="s">
        <v>4999</v>
      </c>
      <c r="H580" s="17" t="s">
        <v>4967</v>
      </c>
      <c r="I580" s="17">
        <v>34</v>
      </c>
      <c r="J580" s="17">
        <v>8</v>
      </c>
      <c r="K580" s="17" t="s">
        <v>29</v>
      </c>
      <c r="L580" s="17" t="s">
        <v>32</v>
      </c>
    </row>
    <row r="581" spans="1:12" x14ac:dyDescent="0.25">
      <c r="A581" s="17">
        <v>580</v>
      </c>
      <c r="B581" s="48" t="s">
        <v>4987</v>
      </c>
      <c r="C581" s="48" t="s">
        <v>4998</v>
      </c>
      <c r="D581" s="48" t="s">
        <v>4999</v>
      </c>
      <c r="E581" s="48" t="s">
        <v>4999</v>
      </c>
      <c r="H581" s="17" t="s">
        <v>4967</v>
      </c>
      <c r="I581" s="17">
        <v>21</v>
      </c>
      <c r="J581" s="17">
        <v>8</v>
      </c>
      <c r="K581" s="17" t="s">
        <v>29</v>
      </c>
      <c r="L581" s="17" t="s">
        <v>32</v>
      </c>
    </row>
    <row r="582" spans="1:12" x14ac:dyDescent="0.25">
      <c r="A582" s="17">
        <v>581</v>
      </c>
      <c r="B582" s="48" t="s">
        <v>4987</v>
      </c>
      <c r="C582" s="48" t="s">
        <v>4998</v>
      </c>
      <c r="D582" s="48" t="s">
        <v>4999</v>
      </c>
      <c r="E582" s="48" t="s">
        <v>4999</v>
      </c>
      <c r="H582" s="17" t="s">
        <v>4967</v>
      </c>
      <c r="I582" s="17">
        <v>28</v>
      </c>
      <c r="J582" s="17">
        <v>8</v>
      </c>
      <c r="K582" s="17" t="s">
        <v>29</v>
      </c>
      <c r="L582" s="17" t="s">
        <v>32</v>
      </c>
    </row>
    <row r="583" spans="1:12" x14ac:dyDescent="0.25">
      <c r="A583" s="17">
        <v>582</v>
      </c>
      <c r="B583" s="48" t="s">
        <v>4987</v>
      </c>
      <c r="C583" s="48" t="s">
        <v>4998</v>
      </c>
      <c r="D583" s="48" t="s">
        <v>4999</v>
      </c>
      <c r="E583" s="48" t="s">
        <v>4999</v>
      </c>
      <c r="H583" s="17" t="s">
        <v>4967</v>
      </c>
      <c r="I583" s="17">
        <v>24</v>
      </c>
      <c r="J583" s="17">
        <v>8</v>
      </c>
      <c r="K583" s="17" t="s">
        <v>29</v>
      </c>
      <c r="L583" s="17" t="s">
        <v>32</v>
      </c>
    </row>
    <row r="584" spans="1:12" x14ac:dyDescent="0.25">
      <c r="A584" s="17">
        <v>583</v>
      </c>
      <c r="B584" s="48" t="s">
        <v>4987</v>
      </c>
      <c r="C584" s="48" t="s">
        <v>4998</v>
      </c>
      <c r="D584" s="48" t="s">
        <v>4999</v>
      </c>
      <c r="E584" s="48" t="s">
        <v>4999</v>
      </c>
      <c r="H584" s="17" t="s">
        <v>4967</v>
      </c>
      <c r="I584" s="17">
        <v>25</v>
      </c>
      <c r="J584" s="17">
        <v>8</v>
      </c>
      <c r="K584" s="17" t="s">
        <v>29</v>
      </c>
      <c r="L584" s="17" t="s">
        <v>32</v>
      </c>
    </row>
    <row r="585" spans="1:12" x14ac:dyDescent="0.25">
      <c r="A585" s="17">
        <v>584</v>
      </c>
      <c r="B585" s="48" t="s">
        <v>4987</v>
      </c>
      <c r="C585" s="48" t="s">
        <v>4998</v>
      </c>
      <c r="D585" s="48" t="s">
        <v>4999</v>
      </c>
      <c r="E585" s="48" t="s">
        <v>4999</v>
      </c>
      <c r="H585" s="17" t="s">
        <v>4967</v>
      </c>
      <c r="I585" s="17">
        <v>32</v>
      </c>
      <c r="J585" s="17">
        <v>8</v>
      </c>
      <c r="K585" s="17" t="s">
        <v>29</v>
      </c>
      <c r="L585" s="17" t="s">
        <v>32</v>
      </c>
    </row>
    <row r="586" spans="1:12" x14ac:dyDescent="0.25">
      <c r="A586" s="17">
        <v>585</v>
      </c>
      <c r="B586" s="48" t="s">
        <v>4987</v>
      </c>
      <c r="C586" s="48" t="s">
        <v>4998</v>
      </c>
      <c r="D586" s="48" t="s">
        <v>4999</v>
      </c>
      <c r="E586" s="48" t="s">
        <v>4999</v>
      </c>
      <c r="H586" s="17" t="s">
        <v>4967</v>
      </c>
      <c r="I586" s="17">
        <v>33</v>
      </c>
      <c r="J586" s="17">
        <v>8</v>
      </c>
      <c r="K586" s="17" t="s">
        <v>29</v>
      </c>
      <c r="L586" s="17" t="s">
        <v>32</v>
      </c>
    </row>
    <row r="587" spans="1:12" x14ac:dyDescent="0.25">
      <c r="A587" s="17">
        <v>586</v>
      </c>
      <c r="B587" s="48" t="s">
        <v>4987</v>
      </c>
      <c r="C587" s="48" t="s">
        <v>4998</v>
      </c>
      <c r="D587" s="48" t="s">
        <v>4999</v>
      </c>
      <c r="E587" s="48" t="s">
        <v>4999</v>
      </c>
      <c r="H587" s="17" t="s">
        <v>4967</v>
      </c>
      <c r="I587" s="17">
        <v>37</v>
      </c>
      <c r="J587" s="17">
        <v>8</v>
      </c>
      <c r="K587" s="17" t="s">
        <v>29</v>
      </c>
      <c r="L587" s="17" t="s">
        <v>32</v>
      </c>
    </row>
    <row r="588" spans="1:12" x14ac:dyDescent="0.25">
      <c r="A588" s="17">
        <v>587</v>
      </c>
      <c r="B588" s="48" t="s">
        <v>4987</v>
      </c>
      <c r="C588" s="48" t="s">
        <v>4998</v>
      </c>
      <c r="D588" s="48" t="s">
        <v>4999</v>
      </c>
      <c r="E588" s="48" t="s">
        <v>4999</v>
      </c>
      <c r="H588" s="17" t="s">
        <v>4967</v>
      </c>
      <c r="I588" s="17">
        <v>36</v>
      </c>
      <c r="J588" s="17">
        <v>8</v>
      </c>
      <c r="K588" s="17" t="s">
        <v>29</v>
      </c>
      <c r="L588" s="17" t="s">
        <v>32</v>
      </c>
    </row>
    <row r="589" spans="1:12" x14ac:dyDescent="0.25">
      <c r="A589" s="17">
        <v>588</v>
      </c>
      <c r="B589" s="48" t="s">
        <v>4987</v>
      </c>
      <c r="C589" s="48" t="s">
        <v>4998</v>
      </c>
      <c r="D589" s="48" t="s">
        <v>4999</v>
      </c>
      <c r="E589" s="48" t="s">
        <v>4999</v>
      </c>
      <c r="H589" s="17" t="s">
        <v>4967</v>
      </c>
      <c r="I589" s="17">
        <v>25</v>
      </c>
      <c r="J589" s="17">
        <v>8</v>
      </c>
      <c r="K589" s="17" t="s">
        <v>29</v>
      </c>
      <c r="L589" s="17" t="s">
        <v>32</v>
      </c>
    </row>
    <row r="590" spans="1:12" x14ac:dyDescent="0.25">
      <c r="A590" s="17">
        <v>589</v>
      </c>
      <c r="B590" s="48" t="s">
        <v>4987</v>
      </c>
      <c r="C590" s="48" t="s">
        <v>4998</v>
      </c>
      <c r="D590" s="48" t="s">
        <v>4999</v>
      </c>
      <c r="E590" s="48" t="s">
        <v>4999</v>
      </c>
      <c r="H590" s="17" t="s">
        <v>4967</v>
      </c>
      <c r="I590" s="17">
        <v>35</v>
      </c>
      <c r="J590" s="17">
        <v>8</v>
      </c>
      <c r="K590" s="17" t="s">
        <v>29</v>
      </c>
      <c r="L590" s="17" t="s">
        <v>32</v>
      </c>
    </row>
    <row r="591" spans="1:12" x14ac:dyDescent="0.25">
      <c r="A591" s="17">
        <v>590</v>
      </c>
      <c r="B591" s="48" t="s">
        <v>4987</v>
      </c>
      <c r="C591" s="48" t="s">
        <v>4998</v>
      </c>
      <c r="D591" s="48" t="s">
        <v>4999</v>
      </c>
      <c r="E591" s="48" t="s">
        <v>4999</v>
      </c>
      <c r="H591" s="17" t="s">
        <v>4967</v>
      </c>
      <c r="I591" s="17">
        <v>26</v>
      </c>
      <c r="J591" s="17">
        <v>8</v>
      </c>
      <c r="K591" s="17" t="s">
        <v>29</v>
      </c>
      <c r="L591" s="17" t="s">
        <v>32</v>
      </c>
    </row>
    <row r="592" spans="1:12" x14ac:dyDescent="0.25">
      <c r="A592" s="17">
        <v>591</v>
      </c>
      <c r="B592" s="48" t="s">
        <v>4987</v>
      </c>
      <c r="C592" s="48" t="s">
        <v>4998</v>
      </c>
      <c r="D592" s="48" t="s">
        <v>4999</v>
      </c>
      <c r="E592" s="48" t="s">
        <v>4999</v>
      </c>
      <c r="H592" s="17" t="s">
        <v>4967</v>
      </c>
      <c r="I592" s="17">
        <v>38</v>
      </c>
      <c r="J592" s="17">
        <v>8</v>
      </c>
      <c r="K592" s="17" t="s">
        <v>29</v>
      </c>
      <c r="L592" s="17" t="s">
        <v>32</v>
      </c>
    </row>
    <row r="593" spans="1:12" x14ac:dyDescent="0.25">
      <c r="A593" s="17">
        <v>592</v>
      </c>
      <c r="B593" s="48" t="s">
        <v>4987</v>
      </c>
      <c r="C593" s="48" t="s">
        <v>4998</v>
      </c>
      <c r="D593" s="48" t="s">
        <v>4999</v>
      </c>
      <c r="E593" s="48" t="s">
        <v>4999</v>
      </c>
      <c r="H593" s="17" t="s">
        <v>4967</v>
      </c>
      <c r="I593" s="17">
        <v>32</v>
      </c>
      <c r="J593" s="17">
        <v>8</v>
      </c>
      <c r="K593" s="17" t="s">
        <v>29</v>
      </c>
      <c r="L593" s="17" t="s">
        <v>32</v>
      </c>
    </row>
    <row r="594" spans="1:12" x14ac:dyDescent="0.25">
      <c r="A594" s="17">
        <v>593</v>
      </c>
      <c r="B594" s="48" t="s">
        <v>4987</v>
      </c>
      <c r="C594" s="48" t="s">
        <v>4998</v>
      </c>
      <c r="D594" s="48" t="s">
        <v>4999</v>
      </c>
      <c r="E594" s="48" t="s">
        <v>4999</v>
      </c>
      <c r="H594" s="17" t="s">
        <v>4967</v>
      </c>
      <c r="I594" s="17">
        <v>31</v>
      </c>
      <c r="J594" s="17">
        <v>8</v>
      </c>
      <c r="K594" s="17" t="s">
        <v>29</v>
      </c>
      <c r="L594" s="17" t="s">
        <v>32</v>
      </c>
    </row>
    <row r="595" spans="1:12" x14ac:dyDescent="0.25">
      <c r="A595" s="17">
        <v>594</v>
      </c>
      <c r="B595" s="48" t="s">
        <v>4987</v>
      </c>
      <c r="C595" s="48" t="s">
        <v>4998</v>
      </c>
      <c r="D595" s="48" t="s">
        <v>4999</v>
      </c>
      <c r="E595" s="48" t="s">
        <v>4999</v>
      </c>
      <c r="H595" s="17" t="s">
        <v>4967</v>
      </c>
      <c r="I595" s="17">
        <v>25</v>
      </c>
      <c r="J595" s="17">
        <v>8</v>
      </c>
      <c r="K595" s="17" t="s">
        <v>29</v>
      </c>
      <c r="L595" s="17" t="s">
        <v>32</v>
      </c>
    </row>
    <row r="596" spans="1:12" x14ac:dyDescent="0.25">
      <c r="A596" s="17">
        <v>595</v>
      </c>
      <c r="B596" s="48" t="s">
        <v>4987</v>
      </c>
      <c r="C596" s="48" t="s">
        <v>4998</v>
      </c>
      <c r="D596" s="48" t="s">
        <v>4999</v>
      </c>
      <c r="E596" s="48" t="s">
        <v>4999</v>
      </c>
      <c r="H596" s="17" t="s">
        <v>4967</v>
      </c>
      <c r="I596" s="17">
        <v>29</v>
      </c>
      <c r="J596" s="17">
        <v>8</v>
      </c>
      <c r="K596" s="17" t="s">
        <v>29</v>
      </c>
      <c r="L596" s="17" t="s">
        <v>32</v>
      </c>
    </row>
    <row r="597" spans="1:12" x14ac:dyDescent="0.25">
      <c r="A597" s="17">
        <v>596</v>
      </c>
      <c r="B597" s="48" t="s">
        <v>4987</v>
      </c>
      <c r="C597" s="48" t="s">
        <v>4998</v>
      </c>
      <c r="D597" s="48" t="s">
        <v>4999</v>
      </c>
      <c r="E597" s="48" t="s">
        <v>4999</v>
      </c>
      <c r="H597" s="17" t="s">
        <v>4967</v>
      </c>
      <c r="I597" s="17">
        <v>27</v>
      </c>
      <c r="J597" s="17">
        <v>8</v>
      </c>
      <c r="K597" s="17" t="s">
        <v>29</v>
      </c>
      <c r="L597" s="17" t="s">
        <v>32</v>
      </c>
    </row>
    <row r="598" spans="1:12" x14ac:dyDescent="0.25">
      <c r="A598" s="17">
        <v>597</v>
      </c>
      <c r="B598" s="48" t="s">
        <v>4987</v>
      </c>
      <c r="C598" s="48" t="s">
        <v>4998</v>
      </c>
      <c r="D598" s="48" t="s">
        <v>4999</v>
      </c>
      <c r="E598" s="48" t="s">
        <v>4999</v>
      </c>
      <c r="H598" s="17" t="s">
        <v>4967</v>
      </c>
      <c r="I598" s="17">
        <v>30</v>
      </c>
      <c r="J598" s="17">
        <v>8</v>
      </c>
      <c r="K598" s="17" t="s">
        <v>29</v>
      </c>
      <c r="L598" s="17" t="s">
        <v>32</v>
      </c>
    </row>
    <row r="599" spans="1:12" x14ac:dyDescent="0.25">
      <c r="A599" s="17">
        <v>598</v>
      </c>
      <c r="B599" s="48" t="s">
        <v>4987</v>
      </c>
      <c r="C599" s="48" t="s">
        <v>4998</v>
      </c>
      <c r="D599" s="48" t="s">
        <v>4999</v>
      </c>
      <c r="E599" s="48" t="s">
        <v>4999</v>
      </c>
      <c r="H599" s="17" t="s">
        <v>4967</v>
      </c>
      <c r="I599" s="17">
        <v>32</v>
      </c>
      <c r="J599" s="17">
        <v>8</v>
      </c>
      <c r="K599" s="17" t="s">
        <v>29</v>
      </c>
      <c r="L599" s="17" t="s">
        <v>32</v>
      </c>
    </row>
    <row r="600" spans="1:12" x14ac:dyDescent="0.25">
      <c r="A600" s="17">
        <v>599</v>
      </c>
      <c r="B600" s="48" t="s">
        <v>4987</v>
      </c>
      <c r="C600" s="48" t="s">
        <v>4998</v>
      </c>
      <c r="D600" s="48" t="s">
        <v>4999</v>
      </c>
      <c r="E600" s="48" t="s">
        <v>4999</v>
      </c>
      <c r="H600" s="17" t="s">
        <v>4967</v>
      </c>
      <c r="I600" s="17">
        <v>35</v>
      </c>
      <c r="J600" s="17">
        <v>8</v>
      </c>
      <c r="K600" s="17" t="s">
        <v>29</v>
      </c>
      <c r="L600" s="17" t="s">
        <v>32</v>
      </c>
    </row>
    <row r="601" spans="1:12" x14ac:dyDescent="0.25">
      <c r="A601" s="17">
        <v>600</v>
      </c>
      <c r="B601" s="48" t="s">
        <v>4987</v>
      </c>
      <c r="C601" s="48" t="s">
        <v>4998</v>
      </c>
      <c r="D601" s="48" t="s">
        <v>4999</v>
      </c>
      <c r="E601" s="48" t="s">
        <v>4999</v>
      </c>
      <c r="H601" s="17" t="s">
        <v>4967</v>
      </c>
      <c r="I601" s="17">
        <v>38</v>
      </c>
      <c r="J601" s="17">
        <v>8</v>
      </c>
      <c r="K601" s="17" t="s">
        <v>29</v>
      </c>
      <c r="L601" s="17" t="s">
        <v>32</v>
      </c>
    </row>
    <row r="602" spans="1:12" x14ac:dyDescent="0.25">
      <c r="A602" s="17">
        <v>601</v>
      </c>
      <c r="B602" s="48" t="s">
        <v>4987</v>
      </c>
      <c r="C602" s="48" t="s">
        <v>4998</v>
      </c>
      <c r="D602" s="48" t="s">
        <v>4999</v>
      </c>
      <c r="E602" s="48" t="s">
        <v>4999</v>
      </c>
      <c r="H602" s="17" t="s">
        <v>4967</v>
      </c>
      <c r="I602" s="17">
        <v>24</v>
      </c>
      <c r="J602" s="17">
        <v>8</v>
      </c>
      <c r="K602" s="17" t="s">
        <v>29</v>
      </c>
      <c r="L602" s="17" t="s">
        <v>32</v>
      </c>
    </row>
    <row r="603" spans="1:12" x14ac:dyDescent="0.25">
      <c r="A603" s="17">
        <v>602</v>
      </c>
      <c r="B603" s="48" t="s">
        <v>4987</v>
      </c>
      <c r="C603" s="48" t="s">
        <v>4998</v>
      </c>
      <c r="D603" s="48" t="s">
        <v>4999</v>
      </c>
      <c r="E603" s="48" t="s">
        <v>4999</v>
      </c>
      <c r="H603" s="17" t="s">
        <v>4967</v>
      </c>
      <c r="I603" s="17">
        <v>20</v>
      </c>
      <c r="J603" s="17">
        <v>8</v>
      </c>
      <c r="K603" s="17" t="s">
        <v>29</v>
      </c>
      <c r="L603" s="17" t="s">
        <v>32</v>
      </c>
    </row>
    <row r="604" spans="1:12" x14ac:dyDescent="0.25">
      <c r="A604" s="17">
        <v>603</v>
      </c>
      <c r="B604" s="48" t="s">
        <v>4987</v>
      </c>
      <c r="C604" s="48" t="s">
        <v>4998</v>
      </c>
      <c r="D604" s="48" t="s">
        <v>4999</v>
      </c>
      <c r="E604" s="48" t="s">
        <v>4999</v>
      </c>
      <c r="H604" s="17" t="s">
        <v>4967</v>
      </c>
      <c r="I604" s="17">
        <v>21</v>
      </c>
      <c r="J604" s="17">
        <v>8</v>
      </c>
      <c r="K604" s="17" t="s">
        <v>29</v>
      </c>
      <c r="L604" s="17" t="s">
        <v>32</v>
      </c>
    </row>
    <row r="605" spans="1:12" x14ac:dyDescent="0.25">
      <c r="A605" s="17">
        <v>604</v>
      </c>
      <c r="B605" s="48" t="s">
        <v>4987</v>
      </c>
      <c r="C605" s="48" t="s">
        <v>4998</v>
      </c>
      <c r="D605" s="48" t="s">
        <v>4999</v>
      </c>
      <c r="E605" s="48" t="s">
        <v>4999</v>
      </c>
      <c r="H605" s="17" t="s">
        <v>4967</v>
      </c>
      <c r="I605" s="17">
        <v>35</v>
      </c>
      <c r="J605" s="17">
        <v>8</v>
      </c>
      <c r="K605" s="17" t="s">
        <v>29</v>
      </c>
      <c r="L605" s="17" t="s">
        <v>32</v>
      </c>
    </row>
    <row r="606" spans="1:12" x14ac:dyDescent="0.25">
      <c r="A606" s="17">
        <v>605</v>
      </c>
      <c r="B606" s="48" t="s">
        <v>4987</v>
      </c>
      <c r="C606" s="48" t="s">
        <v>4998</v>
      </c>
      <c r="D606" s="48" t="s">
        <v>4999</v>
      </c>
      <c r="E606" s="48" t="s">
        <v>4999</v>
      </c>
      <c r="H606" s="17" t="s">
        <v>4967</v>
      </c>
      <c r="I606" s="17">
        <v>31</v>
      </c>
      <c r="J606" s="17">
        <v>8</v>
      </c>
      <c r="K606" s="17" t="s">
        <v>29</v>
      </c>
      <c r="L606" s="17" t="s">
        <v>32</v>
      </c>
    </row>
    <row r="607" spans="1:12" x14ac:dyDescent="0.25">
      <c r="A607" s="17">
        <v>606</v>
      </c>
      <c r="B607" s="48" t="s">
        <v>4987</v>
      </c>
      <c r="C607" s="48" t="s">
        <v>4998</v>
      </c>
      <c r="D607" s="48" t="s">
        <v>4999</v>
      </c>
      <c r="E607" s="48" t="s">
        <v>4999</v>
      </c>
      <c r="H607" s="17" t="s">
        <v>4967</v>
      </c>
      <c r="I607" s="17">
        <v>29</v>
      </c>
      <c r="J607" s="17">
        <v>8</v>
      </c>
      <c r="K607" s="17" t="s">
        <v>29</v>
      </c>
      <c r="L607" s="17" t="s">
        <v>32</v>
      </c>
    </row>
    <row r="608" spans="1:12" x14ac:dyDescent="0.25">
      <c r="A608" s="17">
        <v>607</v>
      </c>
      <c r="B608" s="48" t="s">
        <v>4987</v>
      </c>
      <c r="C608" s="48" t="s">
        <v>4998</v>
      </c>
      <c r="D608" s="48" t="s">
        <v>4999</v>
      </c>
      <c r="E608" s="48" t="s">
        <v>4999</v>
      </c>
      <c r="H608" s="17" t="s">
        <v>4967</v>
      </c>
      <c r="I608" s="17">
        <v>35</v>
      </c>
      <c r="J608" s="17">
        <v>8</v>
      </c>
      <c r="K608" s="17" t="s">
        <v>29</v>
      </c>
      <c r="L608" s="17" t="s">
        <v>32</v>
      </c>
    </row>
    <row r="609" spans="1:12" x14ac:dyDescent="0.25">
      <c r="A609" s="17">
        <v>608</v>
      </c>
      <c r="B609" s="48" t="s">
        <v>4987</v>
      </c>
      <c r="C609" s="48" t="s">
        <v>4998</v>
      </c>
      <c r="D609" s="48" t="s">
        <v>4999</v>
      </c>
      <c r="E609" s="48" t="s">
        <v>4999</v>
      </c>
      <c r="H609" s="17" t="s">
        <v>4967</v>
      </c>
      <c r="I609" s="17">
        <v>34</v>
      </c>
      <c r="J609" s="17">
        <v>8</v>
      </c>
      <c r="K609" s="17" t="s">
        <v>29</v>
      </c>
      <c r="L609" s="17" t="s">
        <v>32</v>
      </c>
    </row>
    <row r="610" spans="1:12" x14ac:dyDescent="0.25">
      <c r="A610" s="17">
        <v>609</v>
      </c>
      <c r="B610" s="48" t="s">
        <v>4987</v>
      </c>
      <c r="C610" s="48" t="s">
        <v>4998</v>
      </c>
      <c r="D610" s="48" t="s">
        <v>4999</v>
      </c>
      <c r="E610" s="48" t="s">
        <v>4999</v>
      </c>
      <c r="H610" s="17" t="s">
        <v>4967</v>
      </c>
      <c r="I610" s="17">
        <v>36</v>
      </c>
      <c r="J610" s="17">
        <v>8</v>
      </c>
      <c r="K610" s="17" t="s">
        <v>29</v>
      </c>
      <c r="L610" s="17" t="s">
        <v>32</v>
      </c>
    </row>
    <row r="611" spans="1:12" x14ac:dyDescent="0.25">
      <c r="A611" s="17">
        <v>610</v>
      </c>
      <c r="B611" s="48" t="s">
        <v>4987</v>
      </c>
      <c r="C611" s="48" t="s">
        <v>4998</v>
      </c>
      <c r="D611" s="48" t="s">
        <v>4999</v>
      </c>
      <c r="E611" s="48" t="s">
        <v>4999</v>
      </c>
      <c r="H611" s="17" t="s">
        <v>4967</v>
      </c>
      <c r="I611" s="17">
        <v>31</v>
      </c>
      <c r="J611" s="17">
        <v>8</v>
      </c>
      <c r="K611" s="17" t="s">
        <v>29</v>
      </c>
      <c r="L611" s="17" t="s">
        <v>32</v>
      </c>
    </row>
    <row r="612" spans="1:12" x14ac:dyDescent="0.25">
      <c r="A612" s="17">
        <v>611</v>
      </c>
      <c r="B612" s="48" t="s">
        <v>4987</v>
      </c>
      <c r="C612" s="48" t="s">
        <v>4998</v>
      </c>
      <c r="D612" s="48" t="s">
        <v>4999</v>
      </c>
      <c r="E612" s="48" t="s">
        <v>4999</v>
      </c>
      <c r="H612" s="17" t="s">
        <v>4967</v>
      </c>
      <c r="I612" s="17">
        <v>35</v>
      </c>
      <c r="J612" s="17">
        <v>8</v>
      </c>
      <c r="K612" s="17" t="s">
        <v>29</v>
      </c>
      <c r="L612" s="17" t="s">
        <v>32</v>
      </c>
    </row>
    <row r="613" spans="1:12" x14ac:dyDescent="0.25">
      <c r="A613" s="17">
        <v>612</v>
      </c>
      <c r="B613" s="48" t="s">
        <v>4987</v>
      </c>
      <c r="C613" s="48" t="s">
        <v>4998</v>
      </c>
      <c r="D613" s="48" t="s">
        <v>4999</v>
      </c>
      <c r="E613" s="48" t="s">
        <v>4999</v>
      </c>
      <c r="H613" s="17" t="s">
        <v>4967</v>
      </c>
      <c r="I613" s="17">
        <v>36</v>
      </c>
      <c r="J613" s="17">
        <v>8</v>
      </c>
      <c r="K613" s="17" t="s">
        <v>29</v>
      </c>
      <c r="L613" s="17" t="s">
        <v>32</v>
      </c>
    </row>
    <row r="614" spans="1:12" x14ac:dyDescent="0.25">
      <c r="A614" s="17">
        <v>613</v>
      </c>
      <c r="B614" s="48" t="s">
        <v>4987</v>
      </c>
      <c r="C614" s="48" t="s">
        <v>4998</v>
      </c>
      <c r="D614" s="48" t="s">
        <v>4999</v>
      </c>
      <c r="E614" s="48" t="s">
        <v>4999</v>
      </c>
      <c r="H614" s="17" t="s">
        <v>4967</v>
      </c>
      <c r="I614" s="17">
        <v>24</v>
      </c>
      <c r="J614" s="17">
        <v>8</v>
      </c>
      <c r="K614" s="17" t="s">
        <v>29</v>
      </c>
      <c r="L614" s="17" t="s">
        <v>32</v>
      </c>
    </row>
    <row r="615" spans="1:12" x14ac:dyDescent="0.25">
      <c r="A615" s="17">
        <v>614</v>
      </c>
      <c r="B615" s="48" t="s">
        <v>4987</v>
      </c>
      <c r="C615" s="48" t="s">
        <v>4998</v>
      </c>
      <c r="D615" s="48" t="s">
        <v>4999</v>
      </c>
      <c r="E615" s="48" t="s">
        <v>4999</v>
      </c>
      <c r="H615" s="17" t="s">
        <v>4967</v>
      </c>
      <c r="I615" s="17">
        <v>28</v>
      </c>
      <c r="J615" s="17">
        <v>8</v>
      </c>
      <c r="K615" s="17" t="s">
        <v>29</v>
      </c>
      <c r="L615" s="17" t="s">
        <v>32</v>
      </c>
    </row>
    <row r="616" spans="1:12" x14ac:dyDescent="0.25">
      <c r="A616" s="17">
        <v>615</v>
      </c>
      <c r="B616" s="48" t="s">
        <v>4987</v>
      </c>
      <c r="C616" s="48" t="s">
        <v>4998</v>
      </c>
      <c r="D616" s="48" t="s">
        <v>4999</v>
      </c>
      <c r="E616" s="48" t="s">
        <v>4999</v>
      </c>
      <c r="H616" s="17" t="s">
        <v>4967</v>
      </c>
      <c r="I616" s="17">
        <v>29</v>
      </c>
      <c r="J616" s="17">
        <v>8</v>
      </c>
      <c r="K616" s="17" t="s">
        <v>29</v>
      </c>
      <c r="L616" s="17" t="s">
        <v>32</v>
      </c>
    </row>
    <row r="617" spans="1:12" x14ac:dyDescent="0.25">
      <c r="A617" s="17">
        <v>616</v>
      </c>
      <c r="B617" s="48" t="s">
        <v>4987</v>
      </c>
      <c r="C617" s="48" t="s">
        <v>4998</v>
      </c>
      <c r="D617" s="48" t="s">
        <v>4999</v>
      </c>
      <c r="E617" s="48" t="s">
        <v>4999</v>
      </c>
      <c r="H617" s="17" t="s">
        <v>4967</v>
      </c>
      <c r="I617" s="17">
        <v>25</v>
      </c>
      <c r="J617" s="17">
        <v>8</v>
      </c>
      <c r="K617" s="17" t="s">
        <v>29</v>
      </c>
      <c r="L617" s="17" t="s">
        <v>32</v>
      </c>
    </row>
    <row r="618" spans="1:12" x14ac:dyDescent="0.25">
      <c r="A618" s="17">
        <v>617</v>
      </c>
      <c r="B618" s="48" t="s">
        <v>4987</v>
      </c>
      <c r="C618" s="48" t="s">
        <v>4998</v>
      </c>
      <c r="D618" s="48" t="s">
        <v>4999</v>
      </c>
      <c r="E618" s="48" t="s">
        <v>4999</v>
      </c>
      <c r="H618" s="17" t="s">
        <v>4967</v>
      </c>
      <c r="I618" s="17">
        <v>31</v>
      </c>
      <c r="J618" s="17">
        <v>8</v>
      </c>
      <c r="K618" s="17" t="s">
        <v>29</v>
      </c>
      <c r="L618" s="17" t="s">
        <v>32</v>
      </c>
    </row>
    <row r="619" spans="1:12" x14ac:dyDescent="0.25">
      <c r="A619" s="17">
        <v>618</v>
      </c>
      <c r="B619" s="48" t="s">
        <v>4987</v>
      </c>
      <c r="C619" s="48" t="s">
        <v>4998</v>
      </c>
      <c r="D619" s="48" t="s">
        <v>4999</v>
      </c>
      <c r="E619" s="48" t="s">
        <v>4999</v>
      </c>
      <c r="H619" s="17" t="s">
        <v>4967</v>
      </c>
      <c r="I619" s="17">
        <v>32</v>
      </c>
      <c r="J619" s="17">
        <v>8</v>
      </c>
      <c r="K619" s="17" t="s">
        <v>29</v>
      </c>
      <c r="L619" s="17" t="s">
        <v>32</v>
      </c>
    </row>
    <row r="620" spans="1:12" x14ac:dyDescent="0.25">
      <c r="A620" s="17">
        <v>619</v>
      </c>
      <c r="B620" s="48" t="s">
        <v>4987</v>
      </c>
      <c r="C620" s="48" t="s">
        <v>4998</v>
      </c>
      <c r="D620" s="48" t="s">
        <v>4999</v>
      </c>
      <c r="E620" s="48" t="s">
        <v>4999</v>
      </c>
      <c r="H620" s="17" t="s">
        <v>4967</v>
      </c>
      <c r="I620" s="17">
        <v>33</v>
      </c>
      <c r="J620" s="17">
        <v>8</v>
      </c>
      <c r="K620" s="17" t="s">
        <v>29</v>
      </c>
      <c r="L620" s="17" t="s">
        <v>32</v>
      </c>
    </row>
    <row r="621" spans="1:12" x14ac:dyDescent="0.25">
      <c r="A621" s="17">
        <v>620</v>
      </c>
      <c r="B621" s="48" t="s">
        <v>4987</v>
      </c>
      <c r="C621" s="48" t="s">
        <v>4998</v>
      </c>
      <c r="D621" s="48" t="s">
        <v>4999</v>
      </c>
      <c r="E621" s="48" t="s">
        <v>4999</v>
      </c>
      <c r="H621" s="17" t="s">
        <v>4967</v>
      </c>
      <c r="I621" s="17">
        <v>35</v>
      </c>
      <c r="J621" s="17">
        <v>8</v>
      </c>
      <c r="K621" s="17" t="s">
        <v>29</v>
      </c>
      <c r="L621" s="17" t="s">
        <v>32</v>
      </c>
    </row>
    <row r="622" spans="1:12" x14ac:dyDescent="0.25">
      <c r="A622" s="17">
        <v>621</v>
      </c>
      <c r="B622" s="48" t="s">
        <v>4987</v>
      </c>
      <c r="C622" s="48" t="s">
        <v>4998</v>
      </c>
      <c r="D622" s="48" t="s">
        <v>4999</v>
      </c>
      <c r="E622" s="48" t="s">
        <v>4999</v>
      </c>
      <c r="H622" s="17" t="s">
        <v>4967</v>
      </c>
      <c r="I622" s="17">
        <v>36</v>
      </c>
      <c r="J622" s="17">
        <v>8</v>
      </c>
      <c r="K622" s="17" t="s">
        <v>29</v>
      </c>
      <c r="L622" s="17" t="s">
        <v>32</v>
      </c>
    </row>
    <row r="623" spans="1:12" x14ac:dyDescent="0.25">
      <c r="A623" s="17">
        <v>622</v>
      </c>
      <c r="B623" s="48" t="s">
        <v>4987</v>
      </c>
      <c r="C623" s="48" t="s">
        <v>4998</v>
      </c>
      <c r="D623" s="48" t="s">
        <v>4999</v>
      </c>
      <c r="E623" s="48" t="s">
        <v>4999</v>
      </c>
      <c r="H623" s="17" t="s">
        <v>4967</v>
      </c>
      <c r="I623" s="17">
        <v>32</v>
      </c>
      <c r="J623" s="17">
        <v>8</v>
      </c>
      <c r="K623" s="17" t="s">
        <v>29</v>
      </c>
      <c r="L623" s="17" t="s">
        <v>32</v>
      </c>
    </row>
    <row r="624" spans="1:12" x14ac:dyDescent="0.25">
      <c r="A624" s="17">
        <v>623</v>
      </c>
      <c r="B624" s="48" t="s">
        <v>4987</v>
      </c>
      <c r="C624" s="48" t="s">
        <v>4998</v>
      </c>
      <c r="D624" s="48" t="s">
        <v>4999</v>
      </c>
      <c r="E624" s="48" t="s">
        <v>4999</v>
      </c>
      <c r="H624" s="17" t="s">
        <v>4967</v>
      </c>
      <c r="I624" s="17">
        <v>36</v>
      </c>
      <c r="J624" s="17">
        <v>8</v>
      </c>
      <c r="K624" s="17" t="s">
        <v>29</v>
      </c>
      <c r="L624" s="17" t="s">
        <v>32</v>
      </c>
    </row>
    <row r="625" spans="1:12" x14ac:dyDescent="0.25">
      <c r="A625" s="17">
        <v>624</v>
      </c>
      <c r="B625" s="48" t="s">
        <v>4987</v>
      </c>
      <c r="C625" s="48" t="s">
        <v>4998</v>
      </c>
      <c r="D625" s="48" t="s">
        <v>4999</v>
      </c>
      <c r="E625" s="48" t="s">
        <v>4999</v>
      </c>
      <c r="H625" s="17" t="s">
        <v>4967</v>
      </c>
      <c r="I625" s="17">
        <v>34</v>
      </c>
      <c r="J625" s="17">
        <v>8</v>
      </c>
      <c r="K625" s="17" t="s">
        <v>29</v>
      </c>
      <c r="L625" s="17" t="s">
        <v>32</v>
      </c>
    </row>
    <row r="626" spans="1:12" x14ac:dyDescent="0.25">
      <c r="A626" s="17">
        <v>625</v>
      </c>
      <c r="B626" s="48" t="s">
        <v>4987</v>
      </c>
      <c r="C626" s="48" t="s">
        <v>4998</v>
      </c>
      <c r="D626" s="48" t="s">
        <v>4999</v>
      </c>
      <c r="E626" s="48" t="s">
        <v>4999</v>
      </c>
      <c r="H626" s="17" t="s">
        <v>4967</v>
      </c>
      <c r="I626" s="17">
        <v>35</v>
      </c>
      <c r="J626" s="17">
        <v>8</v>
      </c>
      <c r="K626" s="17" t="s">
        <v>29</v>
      </c>
      <c r="L626" s="17" t="s">
        <v>32</v>
      </c>
    </row>
    <row r="627" spans="1:12" x14ac:dyDescent="0.25">
      <c r="A627" s="17">
        <v>626</v>
      </c>
      <c r="B627" s="48" t="s">
        <v>4987</v>
      </c>
      <c r="C627" s="48" t="s">
        <v>4998</v>
      </c>
      <c r="D627" s="48" t="s">
        <v>4999</v>
      </c>
      <c r="E627" s="48" t="s">
        <v>4999</v>
      </c>
      <c r="H627" s="17" t="s">
        <v>4967</v>
      </c>
      <c r="I627" s="17">
        <v>32</v>
      </c>
      <c r="J627" s="17">
        <v>8</v>
      </c>
      <c r="K627" s="17" t="s">
        <v>29</v>
      </c>
      <c r="L627" s="17" t="s">
        <v>32</v>
      </c>
    </row>
    <row r="628" spans="1:12" x14ac:dyDescent="0.25">
      <c r="A628" s="17">
        <v>627</v>
      </c>
      <c r="B628" s="48" t="s">
        <v>4987</v>
      </c>
      <c r="C628" s="48" t="s">
        <v>4998</v>
      </c>
      <c r="D628" s="48" t="s">
        <v>4999</v>
      </c>
      <c r="E628" s="48" t="s">
        <v>4999</v>
      </c>
      <c r="H628" s="17" t="s">
        <v>4967</v>
      </c>
      <c r="I628" s="17">
        <v>38</v>
      </c>
      <c r="J628" s="17">
        <v>8</v>
      </c>
      <c r="K628" s="17" t="s">
        <v>29</v>
      </c>
      <c r="L628" s="17" t="s">
        <v>32</v>
      </c>
    </row>
    <row r="629" spans="1:12" x14ac:dyDescent="0.25">
      <c r="A629" s="17">
        <v>628</v>
      </c>
      <c r="B629" s="48" t="s">
        <v>4987</v>
      </c>
      <c r="C629" s="48" t="s">
        <v>4998</v>
      </c>
      <c r="D629" s="48" t="s">
        <v>4999</v>
      </c>
      <c r="E629" s="48" t="s">
        <v>4999</v>
      </c>
      <c r="H629" s="17" t="s">
        <v>4967</v>
      </c>
      <c r="I629" s="17">
        <v>40</v>
      </c>
      <c r="J629" s="17">
        <v>8</v>
      </c>
      <c r="K629" s="17" t="s">
        <v>29</v>
      </c>
      <c r="L629" s="17" t="s">
        <v>32</v>
      </c>
    </row>
    <row r="630" spans="1:12" x14ac:dyDescent="0.25">
      <c r="A630" s="17">
        <v>629</v>
      </c>
      <c r="B630" s="48" t="s">
        <v>4987</v>
      </c>
      <c r="C630" s="48" t="s">
        <v>4998</v>
      </c>
      <c r="D630" s="48" t="s">
        <v>4999</v>
      </c>
      <c r="E630" s="48" t="s">
        <v>4999</v>
      </c>
      <c r="H630" s="17" t="s">
        <v>4967</v>
      </c>
      <c r="I630" s="17">
        <v>32</v>
      </c>
      <c r="J630" s="17">
        <v>8</v>
      </c>
      <c r="K630" s="17" t="s">
        <v>29</v>
      </c>
      <c r="L630" s="17" t="s">
        <v>32</v>
      </c>
    </row>
    <row r="631" spans="1:12" x14ac:dyDescent="0.25">
      <c r="A631" s="17">
        <v>630</v>
      </c>
      <c r="B631" s="48" t="s">
        <v>4987</v>
      </c>
      <c r="C631" s="48" t="s">
        <v>4998</v>
      </c>
      <c r="D631" s="48" t="s">
        <v>4999</v>
      </c>
      <c r="E631" s="48" t="s">
        <v>4999</v>
      </c>
      <c r="H631" s="17" t="s">
        <v>4967</v>
      </c>
      <c r="I631" s="17">
        <v>35</v>
      </c>
      <c r="J631" s="17">
        <v>8</v>
      </c>
      <c r="K631" s="17" t="s">
        <v>29</v>
      </c>
      <c r="L631" s="17" t="s">
        <v>32</v>
      </c>
    </row>
    <row r="632" spans="1:12" x14ac:dyDescent="0.25">
      <c r="A632" s="17">
        <v>631</v>
      </c>
      <c r="B632" s="48" t="s">
        <v>4987</v>
      </c>
      <c r="C632" s="48" t="s">
        <v>4998</v>
      </c>
      <c r="D632" s="48" t="s">
        <v>4999</v>
      </c>
      <c r="E632" s="48" t="s">
        <v>4999</v>
      </c>
      <c r="H632" s="17" t="s">
        <v>4967</v>
      </c>
      <c r="I632" s="17">
        <v>28</v>
      </c>
      <c r="J632" s="17">
        <v>8</v>
      </c>
      <c r="K632" s="17" t="s">
        <v>29</v>
      </c>
      <c r="L632" s="17" t="s">
        <v>32</v>
      </c>
    </row>
    <row r="633" spans="1:12" x14ac:dyDescent="0.25">
      <c r="A633" s="17">
        <v>632</v>
      </c>
      <c r="B633" s="48" t="s">
        <v>4987</v>
      </c>
      <c r="C633" s="48" t="s">
        <v>4998</v>
      </c>
      <c r="D633" s="48" t="s">
        <v>4999</v>
      </c>
      <c r="E633" s="48" t="s">
        <v>4999</v>
      </c>
      <c r="H633" s="17" t="s">
        <v>4967</v>
      </c>
      <c r="I633" s="17">
        <v>36</v>
      </c>
      <c r="J633" s="17">
        <v>8</v>
      </c>
      <c r="K633" s="17" t="s">
        <v>29</v>
      </c>
      <c r="L633" s="17" t="s">
        <v>32</v>
      </c>
    </row>
    <row r="634" spans="1:12" x14ac:dyDescent="0.25">
      <c r="A634" s="17">
        <v>633</v>
      </c>
      <c r="B634" s="48" t="s">
        <v>4987</v>
      </c>
      <c r="C634" s="48" t="s">
        <v>4998</v>
      </c>
      <c r="D634" s="48" t="s">
        <v>4999</v>
      </c>
      <c r="E634" s="48" t="s">
        <v>4999</v>
      </c>
      <c r="H634" s="17" t="s">
        <v>4967</v>
      </c>
      <c r="I634" s="17">
        <v>35</v>
      </c>
      <c r="J634" s="17">
        <v>8</v>
      </c>
      <c r="K634" s="17" t="s">
        <v>29</v>
      </c>
      <c r="L634" s="17" t="s">
        <v>32</v>
      </c>
    </row>
    <row r="635" spans="1:12" x14ac:dyDescent="0.25">
      <c r="A635" s="17">
        <v>634</v>
      </c>
      <c r="B635" s="48" t="s">
        <v>4987</v>
      </c>
      <c r="C635" s="48" t="s">
        <v>4998</v>
      </c>
      <c r="D635" s="48" t="s">
        <v>4999</v>
      </c>
      <c r="E635" s="48" t="s">
        <v>4999</v>
      </c>
      <c r="H635" s="17" t="s">
        <v>4967</v>
      </c>
      <c r="I635" s="17">
        <v>31</v>
      </c>
      <c r="J635" s="17">
        <v>8</v>
      </c>
      <c r="K635" s="17" t="s">
        <v>29</v>
      </c>
      <c r="L635" s="17" t="s">
        <v>32</v>
      </c>
    </row>
    <row r="636" spans="1:12" x14ac:dyDescent="0.25">
      <c r="A636" s="17">
        <v>635</v>
      </c>
      <c r="B636" s="48" t="s">
        <v>4987</v>
      </c>
      <c r="C636" s="48" t="s">
        <v>4998</v>
      </c>
      <c r="D636" s="48" t="s">
        <v>4999</v>
      </c>
      <c r="E636" s="48" t="s">
        <v>4999</v>
      </c>
      <c r="H636" s="17" t="s">
        <v>4967</v>
      </c>
      <c r="I636" s="17">
        <v>22</v>
      </c>
      <c r="J636" s="17">
        <v>8</v>
      </c>
      <c r="K636" s="17" t="s">
        <v>29</v>
      </c>
      <c r="L636" s="17" t="s">
        <v>32</v>
      </c>
    </row>
    <row r="637" spans="1:12" x14ac:dyDescent="0.25">
      <c r="A637" s="17">
        <v>636</v>
      </c>
      <c r="B637" s="48" t="s">
        <v>4987</v>
      </c>
      <c r="C637" s="48" t="s">
        <v>4998</v>
      </c>
      <c r="D637" s="48" t="s">
        <v>4999</v>
      </c>
      <c r="E637" s="48" t="s">
        <v>4999</v>
      </c>
      <c r="H637" s="17" t="s">
        <v>4967</v>
      </c>
      <c r="I637" s="17">
        <v>17</v>
      </c>
      <c r="J637" s="17">
        <v>8</v>
      </c>
      <c r="K637" s="17" t="s">
        <v>29</v>
      </c>
      <c r="L637" s="17" t="s">
        <v>32</v>
      </c>
    </row>
    <row r="638" spans="1:12" x14ac:dyDescent="0.25">
      <c r="A638" s="17">
        <v>637</v>
      </c>
      <c r="B638" s="48" t="s">
        <v>4987</v>
      </c>
      <c r="C638" s="48" t="s">
        <v>4998</v>
      </c>
      <c r="D638" s="48" t="s">
        <v>4999</v>
      </c>
      <c r="E638" s="48" t="s">
        <v>4999</v>
      </c>
      <c r="H638" s="17" t="s">
        <v>4967</v>
      </c>
      <c r="I638" s="17">
        <v>32</v>
      </c>
      <c r="J638" s="17">
        <v>8</v>
      </c>
      <c r="K638" s="17" t="s">
        <v>29</v>
      </c>
      <c r="L638" s="17" t="s">
        <v>32</v>
      </c>
    </row>
    <row r="639" spans="1:12" x14ac:dyDescent="0.25">
      <c r="A639" s="17">
        <v>638</v>
      </c>
      <c r="B639" s="48" t="s">
        <v>4987</v>
      </c>
      <c r="C639" s="48" t="s">
        <v>4998</v>
      </c>
      <c r="D639" s="48" t="s">
        <v>4999</v>
      </c>
      <c r="E639" s="48" t="s">
        <v>4999</v>
      </c>
      <c r="H639" s="17" t="s">
        <v>4967</v>
      </c>
      <c r="I639" s="17">
        <v>35</v>
      </c>
      <c r="J639" s="17">
        <v>8</v>
      </c>
      <c r="K639" s="17" t="s">
        <v>29</v>
      </c>
      <c r="L639" s="17" t="s">
        <v>32</v>
      </c>
    </row>
    <row r="640" spans="1:12" x14ac:dyDescent="0.25">
      <c r="A640" s="17">
        <v>639</v>
      </c>
      <c r="B640" s="48" t="s">
        <v>4987</v>
      </c>
      <c r="C640" s="48" t="s">
        <v>4998</v>
      </c>
      <c r="D640" s="48" t="s">
        <v>4999</v>
      </c>
      <c r="E640" s="48" t="s">
        <v>4999</v>
      </c>
      <c r="H640" s="17" t="s">
        <v>4967</v>
      </c>
      <c r="I640" s="17">
        <v>33</v>
      </c>
      <c r="J640" s="17">
        <v>8</v>
      </c>
      <c r="K640" s="17" t="s">
        <v>29</v>
      </c>
      <c r="L640" s="17" t="s">
        <v>32</v>
      </c>
    </row>
    <row r="641" spans="1:12" x14ac:dyDescent="0.25">
      <c r="A641" s="17">
        <v>640</v>
      </c>
      <c r="B641" s="48" t="s">
        <v>4987</v>
      </c>
      <c r="C641" s="48" t="s">
        <v>4998</v>
      </c>
      <c r="D641" s="48" t="s">
        <v>4999</v>
      </c>
      <c r="E641" s="48" t="s">
        <v>4999</v>
      </c>
      <c r="H641" s="17" t="s">
        <v>4967</v>
      </c>
      <c r="I641" s="17">
        <v>30</v>
      </c>
      <c r="J641" s="17">
        <v>8</v>
      </c>
      <c r="K641" s="17" t="s">
        <v>29</v>
      </c>
      <c r="L641" s="17" t="s">
        <v>32</v>
      </c>
    </row>
    <row r="642" spans="1:12" x14ac:dyDescent="0.25">
      <c r="A642" s="17">
        <v>641</v>
      </c>
      <c r="B642" s="48" t="s">
        <v>4987</v>
      </c>
      <c r="C642" s="48" t="s">
        <v>4998</v>
      </c>
      <c r="D642" s="48" t="s">
        <v>4999</v>
      </c>
      <c r="E642" s="48" t="s">
        <v>4999</v>
      </c>
      <c r="H642" s="17" t="s">
        <v>4967</v>
      </c>
      <c r="I642" s="17">
        <v>31</v>
      </c>
      <c r="J642" s="17">
        <v>8</v>
      </c>
      <c r="K642" s="17" t="s">
        <v>29</v>
      </c>
      <c r="L642" s="17" t="s">
        <v>32</v>
      </c>
    </row>
    <row r="643" spans="1:12" x14ac:dyDescent="0.25">
      <c r="A643" s="17">
        <v>642</v>
      </c>
      <c r="B643" s="48" t="s">
        <v>4987</v>
      </c>
      <c r="C643" s="48" t="s">
        <v>4998</v>
      </c>
      <c r="D643" s="48" t="s">
        <v>4999</v>
      </c>
      <c r="E643" s="48" t="s">
        <v>4999</v>
      </c>
      <c r="H643" s="17" t="s">
        <v>4967</v>
      </c>
      <c r="I643" s="17">
        <v>30</v>
      </c>
      <c r="J643" s="17">
        <v>8</v>
      </c>
      <c r="K643" s="17" t="s">
        <v>29</v>
      </c>
      <c r="L643" s="17" t="s">
        <v>32</v>
      </c>
    </row>
    <row r="644" spans="1:12" x14ac:dyDescent="0.25">
      <c r="A644" s="17">
        <v>643</v>
      </c>
      <c r="B644" s="48" t="s">
        <v>4987</v>
      </c>
      <c r="C644" s="48" t="s">
        <v>4998</v>
      </c>
      <c r="D644" s="48" t="s">
        <v>4999</v>
      </c>
      <c r="E644" s="48" t="s">
        <v>4999</v>
      </c>
      <c r="H644" s="17" t="s">
        <v>4967</v>
      </c>
      <c r="I644" s="17">
        <v>30</v>
      </c>
      <c r="J644" s="17">
        <v>8</v>
      </c>
      <c r="K644" s="17" t="s">
        <v>29</v>
      </c>
      <c r="L644" s="17" t="s">
        <v>32</v>
      </c>
    </row>
    <row r="645" spans="1:12" x14ac:dyDescent="0.25">
      <c r="A645" s="17">
        <v>644</v>
      </c>
      <c r="B645" s="48" t="s">
        <v>4987</v>
      </c>
      <c r="C645" s="48" t="s">
        <v>4998</v>
      </c>
      <c r="D645" s="48" t="s">
        <v>4999</v>
      </c>
      <c r="E645" s="48" t="s">
        <v>4999</v>
      </c>
      <c r="H645" s="17" t="s">
        <v>4967</v>
      </c>
      <c r="I645" s="17">
        <v>25</v>
      </c>
      <c r="J645" s="17">
        <v>8</v>
      </c>
      <c r="K645" s="17" t="s">
        <v>29</v>
      </c>
      <c r="L645" s="17" t="s">
        <v>32</v>
      </c>
    </row>
    <row r="646" spans="1:12" x14ac:dyDescent="0.25">
      <c r="A646" s="17">
        <v>645</v>
      </c>
      <c r="B646" s="48" t="s">
        <v>4987</v>
      </c>
      <c r="C646" s="48" t="s">
        <v>4998</v>
      </c>
      <c r="D646" s="48" t="s">
        <v>4999</v>
      </c>
      <c r="E646" s="48" t="s">
        <v>4999</v>
      </c>
      <c r="H646" s="17" t="s">
        <v>4967</v>
      </c>
      <c r="I646" s="17">
        <v>36</v>
      </c>
      <c r="J646" s="17">
        <v>8</v>
      </c>
      <c r="K646" s="17" t="s">
        <v>29</v>
      </c>
      <c r="L646" s="17" t="s">
        <v>32</v>
      </c>
    </row>
    <row r="647" spans="1:12" x14ac:dyDescent="0.25">
      <c r="A647" s="17">
        <v>646</v>
      </c>
      <c r="B647" s="48" t="s">
        <v>4987</v>
      </c>
      <c r="C647" s="48" t="s">
        <v>4998</v>
      </c>
      <c r="D647" s="48" t="s">
        <v>4999</v>
      </c>
      <c r="E647" s="48" t="s">
        <v>4999</v>
      </c>
      <c r="H647" s="17" t="s">
        <v>4967</v>
      </c>
      <c r="I647" s="17">
        <v>21</v>
      </c>
      <c r="J647" s="17">
        <v>8</v>
      </c>
      <c r="K647" s="17" t="s">
        <v>29</v>
      </c>
      <c r="L647" s="17" t="s">
        <v>32</v>
      </c>
    </row>
    <row r="648" spans="1:12" x14ac:dyDescent="0.25">
      <c r="A648" s="17">
        <v>647</v>
      </c>
      <c r="B648" s="48" t="s">
        <v>4987</v>
      </c>
      <c r="C648" s="48" t="s">
        <v>4998</v>
      </c>
      <c r="D648" s="48" t="s">
        <v>4999</v>
      </c>
      <c r="E648" s="48" t="s">
        <v>4999</v>
      </c>
      <c r="H648" s="17" t="s">
        <v>4967</v>
      </c>
      <c r="I648" s="17">
        <v>32</v>
      </c>
      <c r="J648" s="17">
        <v>8</v>
      </c>
      <c r="K648" s="17" t="s">
        <v>29</v>
      </c>
      <c r="L648" s="17" t="s">
        <v>32</v>
      </c>
    </row>
    <row r="649" spans="1:12" x14ac:dyDescent="0.25">
      <c r="A649" s="17">
        <v>648</v>
      </c>
      <c r="B649" s="48" t="s">
        <v>4987</v>
      </c>
      <c r="C649" s="48" t="s">
        <v>4998</v>
      </c>
      <c r="D649" s="48" t="s">
        <v>4999</v>
      </c>
      <c r="E649" s="48" t="s">
        <v>4999</v>
      </c>
      <c r="H649" s="17" t="s">
        <v>4967</v>
      </c>
      <c r="I649" s="17">
        <v>35</v>
      </c>
      <c r="J649" s="17">
        <v>8</v>
      </c>
      <c r="K649" s="17" t="s">
        <v>29</v>
      </c>
      <c r="L649" s="17" t="s">
        <v>32</v>
      </c>
    </row>
    <row r="650" spans="1:12" x14ac:dyDescent="0.25">
      <c r="A650" s="17">
        <v>649</v>
      </c>
      <c r="B650" s="48" t="s">
        <v>4987</v>
      </c>
      <c r="C650" s="48" t="s">
        <v>4998</v>
      </c>
      <c r="D650" s="48" t="s">
        <v>4999</v>
      </c>
      <c r="E650" s="48" t="s">
        <v>4999</v>
      </c>
      <c r="H650" s="17" t="s">
        <v>4967</v>
      </c>
      <c r="I650" s="17">
        <v>36</v>
      </c>
      <c r="J650" s="17">
        <v>8</v>
      </c>
      <c r="K650" s="17" t="s">
        <v>29</v>
      </c>
      <c r="L650" s="17" t="s">
        <v>32</v>
      </c>
    </row>
    <row r="651" spans="1:12" x14ac:dyDescent="0.25">
      <c r="A651" s="17">
        <v>650</v>
      </c>
      <c r="B651" s="48" t="s">
        <v>4987</v>
      </c>
      <c r="C651" s="48" t="s">
        <v>4998</v>
      </c>
      <c r="D651" s="48" t="s">
        <v>4999</v>
      </c>
      <c r="E651" s="48" t="s">
        <v>4999</v>
      </c>
      <c r="H651" s="17" t="s">
        <v>4967</v>
      </c>
      <c r="I651" s="17">
        <v>30</v>
      </c>
      <c r="J651" s="17">
        <v>8</v>
      </c>
      <c r="K651" s="17" t="s">
        <v>29</v>
      </c>
      <c r="L651" s="17" t="s">
        <v>32</v>
      </c>
    </row>
    <row r="652" spans="1:12" x14ac:dyDescent="0.25">
      <c r="A652" s="17">
        <v>651</v>
      </c>
      <c r="B652" s="48" t="s">
        <v>4987</v>
      </c>
      <c r="C652" s="48" t="s">
        <v>4998</v>
      </c>
      <c r="D652" s="48" t="s">
        <v>4999</v>
      </c>
      <c r="E652" s="48" t="s">
        <v>4999</v>
      </c>
      <c r="H652" s="17" t="s">
        <v>4967</v>
      </c>
      <c r="I652" s="17">
        <v>31</v>
      </c>
      <c r="J652" s="17">
        <v>8</v>
      </c>
      <c r="K652" s="17" t="s">
        <v>29</v>
      </c>
      <c r="L652" s="17" t="s">
        <v>32</v>
      </c>
    </row>
    <row r="653" spans="1:12" x14ac:dyDescent="0.25">
      <c r="A653" s="17">
        <v>652</v>
      </c>
      <c r="B653" s="48" t="s">
        <v>4987</v>
      </c>
      <c r="C653" s="48" t="s">
        <v>4998</v>
      </c>
      <c r="D653" s="48" t="s">
        <v>4999</v>
      </c>
      <c r="E653" s="48" t="s">
        <v>4999</v>
      </c>
      <c r="H653" s="17" t="s">
        <v>4967</v>
      </c>
      <c r="I653" s="17">
        <v>25</v>
      </c>
      <c r="J653" s="17">
        <v>8</v>
      </c>
      <c r="K653" s="17" t="s">
        <v>29</v>
      </c>
      <c r="L653" s="17" t="s">
        <v>32</v>
      </c>
    </row>
    <row r="654" spans="1:12" x14ac:dyDescent="0.25">
      <c r="A654" s="17">
        <v>653</v>
      </c>
      <c r="B654" s="48" t="s">
        <v>4987</v>
      </c>
      <c r="C654" s="48" t="s">
        <v>4998</v>
      </c>
      <c r="D654" s="48" t="s">
        <v>4999</v>
      </c>
      <c r="E654" s="48" t="s">
        <v>4999</v>
      </c>
      <c r="H654" s="17" t="s">
        <v>4967</v>
      </c>
      <c r="I654" s="17">
        <v>29</v>
      </c>
      <c r="J654" s="17">
        <v>8</v>
      </c>
      <c r="K654" s="17" t="s">
        <v>29</v>
      </c>
      <c r="L654" s="17" t="s">
        <v>32</v>
      </c>
    </row>
    <row r="655" spans="1:12" x14ac:dyDescent="0.25">
      <c r="A655" s="17">
        <v>654</v>
      </c>
      <c r="B655" s="48" t="s">
        <v>4987</v>
      </c>
      <c r="C655" s="48" t="s">
        <v>4998</v>
      </c>
      <c r="D655" s="48" t="s">
        <v>4999</v>
      </c>
      <c r="E655" s="48" t="s">
        <v>4999</v>
      </c>
      <c r="H655" s="17" t="s">
        <v>4967</v>
      </c>
      <c r="I655" s="17">
        <v>32</v>
      </c>
      <c r="J655" s="17">
        <v>8</v>
      </c>
      <c r="K655" s="17" t="s">
        <v>29</v>
      </c>
      <c r="L655" s="17" t="s">
        <v>32</v>
      </c>
    </row>
    <row r="656" spans="1:12" x14ac:dyDescent="0.25">
      <c r="A656" s="17">
        <v>655</v>
      </c>
      <c r="B656" s="48" t="s">
        <v>4987</v>
      </c>
      <c r="C656" s="48" t="s">
        <v>4998</v>
      </c>
      <c r="D656" s="48" t="s">
        <v>4999</v>
      </c>
      <c r="E656" s="48" t="s">
        <v>4999</v>
      </c>
      <c r="H656" s="17" t="s">
        <v>4967</v>
      </c>
      <c r="I656" s="17">
        <v>25</v>
      </c>
      <c r="J656" s="17">
        <v>8</v>
      </c>
      <c r="K656" s="17" t="s">
        <v>29</v>
      </c>
      <c r="L656" s="17" t="s">
        <v>32</v>
      </c>
    </row>
    <row r="657" spans="1:12" x14ac:dyDescent="0.25">
      <c r="A657" s="17">
        <v>656</v>
      </c>
      <c r="B657" s="48" t="s">
        <v>4987</v>
      </c>
      <c r="C657" s="48" t="s">
        <v>4998</v>
      </c>
      <c r="D657" s="48" t="s">
        <v>4999</v>
      </c>
      <c r="E657" s="48" t="s">
        <v>4999</v>
      </c>
      <c r="H657" s="17" t="s">
        <v>4967</v>
      </c>
      <c r="I657" s="17">
        <v>34</v>
      </c>
      <c r="J657" s="17">
        <v>8</v>
      </c>
      <c r="K657" s="17" t="s">
        <v>29</v>
      </c>
      <c r="L657" s="17" t="s">
        <v>32</v>
      </c>
    </row>
    <row r="658" spans="1:12" x14ac:dyDescent="0.25">
      <c r="A658" s="17">
        <v>657</v>
      </c>
      <c r="B658" s="48" t="s">
        <v>4987</v>
      </c>
      <c r="C658" s="48" t="s">
        <v>4998</v>
      </c>
      <c r="D658" s="48" t="s">
        <v>4999</v>
      </c>
      <c r="E658" s="48" t="s">
        <v>4999</v>
      </c>
      <c r="H658" s="17" t="s">
        <v>4967</v>
      </c>
      <c r="I658" s="17">
        <v>20</v>
      </c>
      <c r="J658" s="17">
        <v>8</v>
      </c>
      <c r="K658" s="17" t="s">
        <v>29</v>
      </c>
      <c r="L658" s="17" t="s">
        <v>32</v>
      </c>
    </row>
    <row r="659" spans="1:12" x14ac:dyDescent="0.25">
      <c r="A659" s="17">
        <v>658</v>
      </c>
      <c r="B659" s="48" t="s">
        <v>4987</v>
      </c>
      <c r="C659" s="48" t="s">
        <v>4998</v>
      </c>
      <c r="D659" s="48" t="s">
        <v>4999</v>
      </c>
      <c r="E659" s="48" t="s">
        <v>4999</v>
      </c>
      <c r="H659" s="17" t="s">
        <v>4967</v>
      </c>
      <c r="I659" s="17">
        <v>19</v>
      </c>
      <c r="J659" s="17">
        <v>8</v>
      </c>
      <c r="K659" s="17" t="s">
        <v>29</v>
      </c>
      <c r="L659" s="17" t="s">
        <v>32</v>
      </c>
    </row>
    <row r="660" spans="1:12" x14ac:dyDescent="0.25">
      <c r="A660" s="17">
        <v>659</v>
      </c>
      <c r="B660" s="48" t="s">
        <v>4987</v>
      </c>
      <c r="C660" s="48" t="s">
        <v>4998</v>
      </c>
      <c r="D660" s="48" t="s">
        <v>4999</v>
      </c>
      <c r="E660" s="48" t="s">
        <v>4999</v>
      </c>
      <c r="H660" s="17" t="s">
        <v>4967</v>
      </c>
      <c r="I660" s="17">
        <v>32</v>
      </c>
      <c r="J660" s="17">
        <v>8</v>
      </c>
      <c r="K660" s="17" t="s">
        <v>29</v>
      </c>
      <c r="L660" s="17" t="s">
        <v>32</v>
      </c>
    </row>
    <row r="661" spans="1:12" x14ac:dyDescent="0.25">
      <c r="A661" s="17">
        <v>660</v>
      </c>
      <c r="B661" s="48" t="s">
        <v>4987</v>
      </c>
      <c r="C661" s="48" t="s">
        <v>4998</v>
      </c>
      <c r="D661" s="48" t="s">
        <v>4999</v>
      </c>
      <c r="E661" s="48" t="s">
        <v>4999</v>
      </c>
      <c r="H661" s="17" t="s">
        <v>4967</v>
      </c>
      <c r="I661" s="17">
        <v>28</v>
      </c>
      <c r="J661" s="17">
        <v>8</v>
      </c>
      <c r="K661" s="17" t="s">
        <v>29</v>
      </c>
      <c r="L661" s="17" t="s">
        <v>32</v>
      </c>
    </row>
    <row r="662" spans="1:12" x14ac:dyDescent="0.25">
      <c r="A662" s="17">
        <v>661</v>
      </c>
      <c r="B662" s="48" t="s">
        <v>4987</v>
      </c>
      <c r="C662" s="48" t="s">
        <v>4998</v>
      </c>
      <c r="D662" s="48" t="s">
        <v>4999</v>
      </c>
      <c r="E662" s="48" t="s">
        <v>4999</v>
      </c>
      <c r="H662" s="17" t="s">
        <v>4967</v>
      </c>
      <c r="I662" s="17">
        <v>30</v>
      </c>
      <c r="J662" s="17">
        <v>8</v>
      </c>
      <c r="K662" s="17" t="s">
        <v>29</v>
      </c>
      <c r="L662" s="17" t="s">
        <v>32</v>
      </c>
    </row>
    <row r="663" spans="1:12" x14ac:dyDescent="0.25">
      <c r="A663" s="17">
        <v>662</v>
      </c>
      <c r="B663" s="48" t="s">
        <v>4987</v>
      </c>
      <c r="C663" s="48" t="s">
        <v>4998</v>
      </c>
      <c r="D663" s="48" t="s">
        <v>4999</v>
      </c>
      <c r="E663" s="48" t="s">
        <v>4999</v>
      </c>
      <c r="H663" s="17" t="s">
        <v>4967</v>
      </c>
      <c r="I663" s="17">
        <v>31</v>
      </c>
      <c r="J663" s="17">
        <v>8</v>
      </c>
      <c r="K663" s="17" t="s">
        <v>29</v>
      </c>
      <c r="L663" s="17" t="s">
        <v>32</v>
      </c>
    </row>
    <row r="664" spans="1:12" x14ac:dyDescent="0.25">
      <c r="A664" s="17">
        <v>663</v>
      </c>
      <c r="B664" s="48" t="s">
        <v>4987</v>
      </c>
      <c r="C664" s="48" t="s">
        <v>4998</v>
      </c>
      <c r="D664" s="48" t="s">
        <v>4999</v>
      </c>
      <c r="E664" s="48" t="s">
        <v>4999</v>
      </c>
      <c r="H664" s="17" t="s">
        <v>4967</v>
      </c>
      <c r="I664" s="17">
        <v>35</v>
      </c>
      <c r="J664" s="17">
        <v>8</v>
      </c>
      <c r="K664" s="17" t="s">
        <v>29</v>
      </c>
      <c r="L664" s="17" t="s">
        <v>32</v>
      </c>
    </row>
    <row r="665" spans="1:12" x14ac:dyDescent="0.25">
      <c r="A665" s="17">
        <v>664</v>
      </c>
      <c r="B665" s="48" t="s">
        <v>4987</v>
      </c>
      <c r="C665" s="48" t="s">
        <v>4998</v>
      </c>
      <c r="D665" s="48" t="s">
        <v>4999</v>
      </c>
      <c r="E665" s="48" t="s">
        <v>4999</v>
      </c>
      <c r="H665" s="17" t="s">
        <v>4967</v>
      </c>
      <c r="I665" s="17">
        <v>34</v>
      </c>
      <c r="J665" s="17">
        <v>8</v>
      </c>
      <c r="K665" s="17" t="s">
        <v>29</v>
      </c>
      <c r="L665" s="17" t="s">
        <v>32</v>
      </c>
    </row>
    <row r="666" spans="1:12" x14ac:dyDescent="0.25">
      <c r="A666" s="17">
        <v>665</v>
      </c>
      <c r="B666" s="48" t="s">
        <v>4987</v>
      </c>
      <c r="C666" s="48" t="s">
        <v>4998</v>
      </c>
      <c r="D666" s="48" t="s">
        <v>4999</v>
      </c>
      <c r="E666" s="48" t="s">
        <v>4999</v>
      </c>
      <c r="H666" s="17" t="s">
        <v>4967</v>
      </c>
      <c r="I666" s="17">
        <v>32</v>
      </c>
      <c r="J666" s="17">
        <v>8</v>
      </c>
      <c r="K666" s="17" t="s">
        <v>29</v>
      </c>
      <c r="L666" s="17" t="s">
        <v>32</v>
      </c>
    </row>
    <row r="667" spans="1:12" x14ac:dyDescent="0.25">
      <c r="A667" s="17">
        <v>666</v>
      </c>
      <c r="B667" s="48" t="s">
        <v>4987</v>
      </c>
      <c r="C667" s="48" t="s">
        <v>4998</v>
      </c>
      <c r="D667" s="48" t="s">
        <v>4999</v>
      </c>
      <c r="E667" s="48" t="s">
        <v>4999</v>
      </c>
      <c r="H667" s="17" t="s">
        <v>4967</v>
      </c>
      <c r="I667" s="17">
        <v>35</v>
      </c>
      <c r="J667" s="17">
        <v>8</v>
      </c>
      <c r="K667" s="17" t="s">
        <v>29</v>
      </c>
      <c r="L667" s="17" t="s">
        <v>32</v>
      </c>
    </row>
    <row r="668" spans="1:12" x14ac:dyDescent="0.25">
      <c r="A668" s="17">
        <v>667</v>
      </c>
      <c r="B668" s="48" t="s">
        <v>4987</v>
      </c>
      <c r="C668" s="48" t="s">
        <v>4998</v>
      </c>
      <c r="D668" s="48" t="s">
        <v>4999</v>
      </c>
      <c r="E668" s="48" t="s">
        <v>4999</v>
      </c>
      <c r="H668" s="17" t="s">
        <v>4967</v>
      </c>
      <c r="I668" s="17">
        <v>32</v>
      </c>
      <c r="J668" s="17">
        <v>8</v>
      </c>
      <c r="K668" s="17" t="s">
        <v>29</v>
      </c>
      <c r="L668" s="17" t="s">
        <v>32</v>
      </c>
    </row>
    <row r="669" spans="1:12" x14ac:dyDescent="0.25">
      <c r="A669" s="17">
        <v>668</v>
      </c>
      <c r="B669" s="48" t="s">
        <v>4987</v>
      </c>
      <c r="C669" s="48" t="s">
        <v>4998</v>
      </c>
      <c r="D669" s="48" t="s">
        <v>4999</v>
      </c>
      <c r="E669" s="48" t="s">
        <v>4999</v>
      </c>
      <c r="H669" s="17" t="s">
        <v>4967</v>
      </c>
      <c r="I669" s="17">
        <v>31</v>
      </c>
      <c r="J669" s="17">
        <v>8</v>
      </c>
      <c r="K669" s="17" t="s">
        <v>29</v>
      </c>
      <c r="L669" s="17" t="s">
        <v>32</v>
      </c>
    </row>
    <row r="670" spans="1:12" x14ac:dyDescent="0.25">
      <c r="A670" s="17">
        <v>669</v>
      </c>
      <c r="B670" s="48" t="s">
        <v>4987</v>
      </c>
      <c r="C670" s="48" t="s">
        <v>4998</v>
      </c>
      <c r="D670" s="48" t="s">
        <v>4999</v>
      </c>
      <c r="E670" s="48" t="s">
        <v>4999</v>
      </c>
      <c r="H670" s="17" t="s">
        <v>4967</v>
      </c>
      <c r="I670" s="17">
        <v>30</v>
      </c>
      <c r="J670" s="17">
        <v>8</v>
      </c>
      <c r="K670" s="17" t="s">
        <v>29</v>
      </c>
      <c r="L670" s="17" t="s">
        <v>32</v>
      </c>
    </row>
    <row r="671" spans="1:12" x14ac:dyDescent="0.25">
      <c r="A671" s="17">
        <v>670</v>
      </c>
      <c r="B671" s="48" t="s">
        <v>4987</v>
      </c>
      <c r="C671" s="48" t="s">
        <v>4998</v>
      </c>
      <c r="D671" s="48" t="s">
        <v>4999</v>
      </c>
      <c r="E671" s="48" t="s">
        <v>4999</v>
      </c>
      <c r="H671" s="17" t="s">
        <v>4967</v>
      </c>
      <c r="I671" s="17">
        <v>32</v>
      </c>
      <c r="J671" s="17">
        <v>8</v>
      </c>
      <c r="K671" s="17" t="s">
        <v>29</v>
      </c>
      <c r="L671" s="17" t="s">
        <v>32</v>
      </c>
    </row>
    <row r="672" spans="1:12" x14ac:dyDescent="0.25">
      <c r="A672" s="17">
        <v>671</v>
      </c>
      <c r="B672" s="48" t="s">
        <v>4987</v>
      </c>
      <c r="C672" s="48" t="s">
        <v>4998</v>
      </c>
      <c r="D672" s="48" t="s">
        <v>4999</v>
      </c>
      <c r="E672" s="48" t="s">
        <v>4999</v>
      </c>
      <c r="H672" s="17" t="s">
        <v>4967</v>
      </c>
      <c r="I672" s="17">
        <v>36</v>
      </c>
      <c r="J672" s="17">
        <v>8</v>
      </c>
      <c r="K672" s="17" t="s">
        <v>29</v>
      </c>
      <c r="L672" s="17" t="s">
        <v>32</v>
      </c>
    </row>
    <row r="673" spans="1:12" x14ac:dyDescent="0.25">
      <c r="A673" s="17">
        <v>672</v>
      </c>
      <c r="B673" s="48" t="s">
        <v>4987</v>
      </c>
      <c r="C673" s="48" t="s">
        <v>4998</v>
      </c>
      <c r="D673" s="48" t="s">
        <v>4999</v>
      </c>
      <c r="E673" s="48" t="s">
        <v>4999</v>
      </c>
      <c r="H673" s="17" t="s">
        <v>4967</v>
      </c>
      <c r="I673" s="17">
        <v>29</v>
      </c>
      <c r="J673" s="17">
        <v>8</v>
      </c>
      <c r="K673" s="17" t="s">
        <v>29</v>
      </c>
      <c r="L673" s="17" t="s">
        <v>32</v>
      </c>
    </row>
    <row r="674" spans="1:12" x14ac:dyDescent="0.25">
      <c r="A674" s="17">
        <v>673</v>
      </c>
      <c r="B674" s="48" t="s">
        <v>4987</v>
      </c>
      <c r="C674" s="48" t="s">
        <v>4998</v>
      </c>
      <c r="D674" s="48" t="s">
        <v>4999</v>
      </c>
      <c r="E674" s="48" t="s">
        <v>4999</v>
      </c>
      <c r="H674" s="17" t="s">
        <v>4967</v>
      </c>
      <c r="I674" s="17">
        <v>32</v>
      </c>
      <c r="J674" s="17">
        <v>8</v>
      </c>
      <c r="K674" s="17" t="s">
        <v>29</v>
      </c>
      <c r="L674" s="17" t="s">
        <v>32</v>
      </c>
    </row>
    <row r="675" spans="1:12" x14ac:dyDescent="0.25">
      <c r="A675" s="17">
        <v>674</v>
      </c>
      <c r="B675" s="48" t="s">
        <v>4987</v>
      </c>
      <c r="C675" s="48" t="s">
        <v>4998</v>
      </c>
      <c r="D675" s="48" t="s">
        <v>4999</v>
      </c>
      <c r="E675" s="48" t="s">
        <v>4999</v>
      </c>
      <c r="H675" s="17" t="s">
        <v>4967</v>
      </c>
      <c r="I675" s="17">
        <v>29</v>
      </c>
      <c r="J675" s="17">
        <v>8</v>
      </c>
      <c r="K675" s="17" t="s">
        <v>29</v>
      </c>
      <c r="L675" s="17" t="s">
        <v>32</v>
      </c>
    </row>
    <row r="676" spans="1:12" x14ac:dyDescent="0.25">
      <c r="A676" s="17">
        <v>675</v>
      </c>
      <c r="B676" s="48" t="s">
        <v>4987</v>
      </c>
      <c r="C676" s="48" t="s">
        <v>4998</v>
      </c>
      <c r="D676" s="48" t="s">
        <v>4999</v>
      </c>
      <c r="E676" s="48" t="s">
        <v>4999</v>
      </c>
      <c r="H676" s="17" t="s">
        <v>4967</v>
      </c>
      <c r="I676" s="17">
        <v>28</v>
      </c>
      <c r="J676" s="17">
        <v>8</v>
      </c>
      <c r="K676" s="17" t="s">
        <v>29</v>
      </c>
      <c r="L676" s="17" t="s">
        <v>32</v>
      </c>
    </row>
    <row r="677" spans="1:12" x14ac:dyDescent="0.25">
      <c r="A677" s="17">
        <v>676</v>
      </c>
      <c r="B677" s="48" t="s">
        <v>4987</v>
      </c>
      <c r="C677" s="48" t="s">
        <v>4998</v>
      </c>
      <c r="D677" s="48" t="s">
        <v>4999</v>
      </c>
      <c r="E677" s="48" t="s">
        <v>4999</v>
      </c>
      <c r="H677" s="17" t="s">
        <v>4967</v>
      </c>
      <c r="I677" s="17">
        <v>34</v>
      </c>
      <c r="J677" s="17">
        <v>8</v>
      </c>
      <c r="K677" s="17" t="s">
        <v>29</v>
      </c>
      <c r="L677" s="17" t="s">
        <v>32</v>
      </c>
    </row>
    <row r="678" spans="1:12" x14ac:dyDescent="0.25">
      <c r="A678" s="17">
        <v>677</v>
      </c>
      <c r="B678" s="48" t="s">
        <v>4987</v>
      </c>
      <c r="C678" s="48" t="s">
        <v>4998</v>
      </c>
      <c r="D678" s="48" t="s">
        <v>4999</v>
      </c>
      <c r="E678" s="48" t="s">
        <v>4999</v>
      </c>
      <c r="H678" s="17" t="s">
        <v>4967</v>
      </c>
      <c r="I678" s="17">
        <v>31</v>
      </c>
      <c r="J678" s="17">
        <v>8</v>
      </c>
      <c r="K678" s="17" t="s">
        <v>29</v>
      </c>
      <c r="L678" s="17" t="s">
        <v>32</v>
      </c>
    </row>
    <row r="679" spans="1:12" x14ac:dyDescent="0.25">
      <c r="A679" s="17">
        <v>678</v>
      </c>
      <c r="B679" s="48" t="s">
        <v>4987</v>
      </c>
      <c r="C679" s="48" t="s">
        <v>4998</v>
      </c>
      <c r="D679" s="48" t="s">
        <v>4999</v>
      </c>
      <c r="E679" s="48" t="s">
        <v>4999</v>
      </c>
      <c r="H679" s="17" t="s">
        <v>4967</v>
      </c>
      <c r="I679" s="17">
        <v>28</v>
      </c>
      <c r="J679" s="17">
        <v>8</v>
      </c>
      <c r="K679" s="17" t="s">
        <v>29</v>
      </c>
      <c r="L679" s="17" t="s">
        <v>32</v>
      </c>
    </row>
    <row r="680" spans="1:12" x14ac:dyDescent="0.25">
      <c r="A680" s="17">
        <v>679</v>
      </c>
      <c r="B680" s="48" t="s">
        <v>4987</v>
      </c>
      <c r="C680" s="48" t="s">
        <v>4998</v>
      </c>
      <c r="D680" s="48" t="s">
        <v>4999</v>
      </c>
      <c r="E680" s="48" t="s">
        <v>4999</v>
      </c>
      <c r="H680" s="17" t="s">
        <v>4967</v>
      </c>
      <c r="I680" s="17">
        <v>29</v>
      </c>
      <c r="J680" s="17">
        <v>8</v>
      </c>
      <c r="K680" s="17" t="s">
        <v>29</v>
      </c>
      <c r="L680" s="17" t="s">
        <v>32</v>
      </c>
    </row>
    <row r="681" spans="1:12" x14ac:dyDescent="0.25">
      <c r="A681" s="17">
        <v>680</v>
      </c>
      <c r="B681" s="48" t="s">
        <v>4987</v>
      </c>
      <c r="C681" s="48" t="s">
        <v>4998</v>
      </c>
      <c r="D681" s="48" t="s">
        <v>4999</v>
      </c>
      <c r="E681" s="48" t="s">
        <v>4999</v>
      </c>
      <c r="H681" s="17" t="s">
        <v>4967</v>
      </c>
      <c r="I681" s="17">
        <v>32</v>
      </c>
      <c r="J681" s="17">
        <v>8</v>
      </c>
      <c r="K681" s="17" t="s">
        <v>29</v>
      </c>
      <c r="L681" s="17" t="s">
        <v>32</v>
      </c>
    </row>
    <row r="682" spans="1:12" x14ac:dyDescent="0.25">
      <c r="A682" s="17">
        <v>681</v>
      </c>
      <c r="B682" s="48" t="s">
        <v>4987</v>
      </c>
      <c r="C682" s="48" t="s">
        <v>4998</v>
      </c>
      <c r="D682" s="48" t="s">
        <v>4999</v>
      </c>
      <c r="E682" s="48" t="s">
        <v>4999</v>
      </c>
      <c r="H682" s="17" t="s">
        <v>4967</v>
      </c>
      <c r="I682" s="17">
        <v>31</v>
      </c>
      <c r="J682" s="17">
        <v>8</v>
      </c>
      <c r="K682" s="17" t="s">
        <v>29</v>
      </c>
      <c r="L682" s="17" t="s">
        <v>32</v>
      </c>
    </row>
    <row r="683" spans="1:12" x14ac:dyDescent="0.25">
      <c r="A683" s="17">
        <v>682</v>
      </c>
      <c r="B683" s="48" t="s">
        <v>4987</v>
      </c>
      <c r="C683" s="48" t="s">
        <v>4998</v>
      </c>
      <c r="D683" s="48" t="s">
        <v>4999</v>
      </c>
      <c r="E683" s="48" t="s">
        <v>4999</v>
      </c>
      <c r="H683" s="17" t="s">
        <v>4967</v>
      </c>
      <c r="I683" s="17">
        <v>35</v>
      </c>
      <c r="J683" s="17">
        <v>8</v>
      </c>
      <c r="K683" s="17" t="s">
        <v>29</v>
      </c>
      <c r="L683" s="17" t="s">
        <v>32</v>
      </c>
    </row>
    <row r="684" spans="1:12" x14ac:dyDescent="0.25">
      <c r="A684" s="17">
        <v>683</v>
      </c>
      <c r="B684" s="48" t="s">
        <v>4987</v>
      </c>
      <c r="C684" s="48" t="s">
        <v>4998</v>
      </c>
      <c r="D684" s="48" t="s">
        <v>4999</v>
      </c>
      <c r="E684" s="48" t="s">
        <v>4999</v>
      </c>
      <c r="H684" s="17" t="s">
        <v>4967</v>
      </c>
      <c r="I684" s="17">
        <v>36</v>
      </c>
      <c r="J684" s="17">
        <v>8</v>
      </c>
      <c r="K684" s="17" t="s">
        <v>29</v>
      </c>
      <c r="L684" s="17" t="s">
        <v>32</v>
      </c>
    </row>
    <row r="685" spans="1:12" x14ac:dyDescent="0.25">
      <c r="A685" s="17">
        <v>684</v>
      </c>
      <c r="B685" s="48" t="s">
        <v>4987</v>
      </c>
      <c r="C685" s="48" t="s">
        <v>4998</v>
      </c>
      <c r="D685" s="48" t="s">
        <v>4999</v>
      </c>
      <c r="E685" s="48" t="s">
        <v>4999</v>
      </c>
      <c r="H685" s="17" t="s">
        <v>4967</v>
      </c>
      <c r="I685" s="17">
        <v>32</v>
      </c>
      <c r="J685" s="17">
        <v>8</v>
      </c>
      <c r="K685" s="17" t="s">
        <v>29</v>
      </c>
      <c r="L685" s="17" t="s">
        <v>32</v>
      </c>
    </row>
    <row r="686" spans="1:12" x14ac:dyDescent="0.25">
      <c r="A686" s="17">
        <v>685</v>
      </c>
      <c r="B686" s="48" t="s">
        <v>4987</v>
      </c>
      <c r="C686" s="48" t="s">
        <v>4998</v>
      </c>
      <c r="D686" s="48" t="s">
        <v>4999</v>
      </c>
      <c r="E686" s="48" t="s">
        <v>4999</v>
      </c>
      <c r="H686" s="17" t="s">
        <v>4967</v>
      </c>
      <c r="I686" s="17">
        <v>31</v>
      </c>
      <c r="J686" s="17">
        <v>8</v>
      </c>
      <c r="K686" s="17" t="s">
        <v>29</v>
      </c>
      <c r="L686" s="17" t="s">
        <v>32</v>
      </c>
    </row>
    <row r="687" spans="1:12" x14ac:dyDescent="0.25">
      <c r="A687" s="17">
        <v>686</v>
      </c>
      <c r="B687" s="48" t="s">
        <v>4987</v>
      </c>
      <c r="C687" s="48" t="s">
        <v>4998</v>
      </c>
      <c r="D687" s="48" t="s">
        <v>4999</v>
      </c>
      <c r="E687" s="48" t="s">
        <v>4999</v>
      </c>
      <c r="H687" s="17" t="s">
        <v>4967</v>
      </c>
      <c r="I687" s="17">
        <v>32</v>
      </c>
      <c r="J687" s="17">
        <v>8</v>
      </c>
      <c r="K687" s="17" t="s">
        <v>29</v>
      </c>
      <c r="L687" s="17" t="s">
        <v>32</v>
      </c>
    </row>
    <row r="688" spans="1:12" x14ac:dyDescent="0.25">
      <c r="A688" s="17">
        <v>687</v>
      </c>
      <c r="B688" s="48" t="s">
        <v>4987</v>
      </c>
      <c r="C688" s="48" t="s">
        <v>4998</v>
      </c>
      <c r="D688" s="48" t="s">
        <v>4999</v>
      </c>
      <c r="E688" s="48" t="s">
        <v>4999</v>
      </c>
      <c r="H688" s="17" t="s">
        <v>4967</v>
      </c>
      <c r="I688" s="17">
        <v>29</v>
      </c>
      <c r="J688" s="17">
        <v>8</v>
      </c>
      <c r="K688" s="17" t="s">
        <v>29</v>
      </c>
      <c r="L688" s="17" t="s">
        <v>32</v>
      </c>
    </row>
    <row r="689" spans="1:12" x14ac:dyDescent="0.25">
      <c r="A689" s="17">
        <v>688</v>
      </c>
      <c r="B689" s="48" t="s">
        <v>4987</v>
      </c>
      <c r="C689" s="48" t="s">
        <v>4998</v>
      </c>
      <c r="D689" s="48" t="s">
        <v>4999</v>
      </c>
      <c r="E689" s="48" t="s">
        <v>4999</v>
      </c>
      <c r="H689" s="17" t="s">
        <v>4967</v>
      </c>
      <c r="I689" s="17">
        <v>30</v>
      </c>
      <c r="J689" s="17">
        <v>8</v>
      </c>
      <c r="K689" s="17" t="s">
        <v>29</v>
      </c>
      <c r="L689" s="17" t="s">
        <v>32</v>
      </c>
    </row>
    <row r="690" spans="1:12" x14ac:dyDescent="0.25">
      <c r="A690" s="17">
        <v>689</v>
      </c>
      <c r="B690" s="48" t="s">
        <v>4987</v>
      </c>
      <c r="C690" s="48" t="s">
        <v>4998</v>
      </c>
      <c r="D690" s="48" t="s">
        <v>4999</v>
      </c>
      <c r="E690" s="48" t="s">
        <v>4999</v>
      </c>
      <c r="H690" s="17" t="s">
        <v>4967</v>
      </c>
      <c r="I690" s="17">
        <v>29</v>
      </c>
      <c r="J690" s="17">
        <v>8</v>
      </c>
      <c r="K690" s="17" t="s">
        <v>29</v>
      </c>
      <c r="L690" s="17" t="s">
        <v>32</v>
      </c>
    </row>
    <row r="691" spans="1:12" x14ac:dyDescent="0.25">
      <c r="A691" s="17">
        <v>690</v>
      </c>
      <c r="B691" s="48" t="s">
        <v>4987</v>
      </c>
      <c r="C691" s="48" t="s">
        <v>4998</v>
      </c>
      <c r="D691" s="48" t="s">
        <v>4999</v>
      </c>
      <c r="E691" s="48" t="s">
        <v>4999</v>
      </c>
      <c r="H691" s="17" t="s">
        <v>4967</v>
      </c>
      <c r="I691" s="17">
        <v>31</v>
      </c>
      <c r="J691" s="17">
        <v>8</v>
      </c>
      <c r="K691" s="17" t="s">
        <v>29</v>
      </c>
      <c r="L691" s="17" t="s">
        <v>32</v>
      </c>
    </row>
    <row r="692" spans="1:12" x14ac:dyDescent="0.25">
      <c r="A692" s="17">
        <v>691</v>
      </c>
      <c r="B692" s="48" t="s">
        <v>4987</v>
      </c>
      <c r="C692" s="48" t="s">
        <v>4998</v>
      </c>
      <c r="D692" s="48" t="s">
        <v>4999</v>
      </c>
      <c r="E692" s="48" t="s">
        <v>4999</v>
      </c>
      <c r="H692" s="17" t="s">
        <v>4967</v>
      </c>
      <c r="I692" s="17">
        <v>32</v>
      </c>
      <c r="J692" s="17">
        <v>8</v>
      </c>
      <c r="K692" s="17" t="s">
        <v>29</v>
      </c>
      <c r="L692" s="17" t="s">
        <v>32</v>
      </c>
    </row>
    <row r="693" spans="1:12" x14ac:dyDescent="0.25">
      <c r="A693" s="17">
        <v>692</v>
      </c>
      <c r="B693" s="48" t="s">
        <v>4987</v>
      </c>
      <c r="C693" s="48" t="s">
        <v>4998</v>
      </c>
      <c r="D693" s="48" t="s">
        <v>4999</v>
      </c>
      <c r="E693" s="48" t="s">
        <v>4999</v>
      </c>
      <c r="H693" s="17" t="s">
        <v>4967</v>
      </c>
      <c r="I693" s="17">
        <v>29</v>
      </c>
      <c r="J693" s="17">
        <v>8</v>
      </c>
      <c r="K693" s="17" t="s">
        <v>29</v>
      </c>
      <c r="L693" s="17" t="s">
        <v>32</v>
      </c>
    </row>
    <row r="694" spans="1:12" x14ac:dyDescent="0.25">
      <c r="A694" s="17">
        <v>693</v>
      </c>
      <c r="B694" s="48" t="s">
        <v>4987</v>
      </c>
      <c r="C694" s="48" t="s">
        <v>4998</v>
      </c>
      <c r="D694" s="48" t="s">
        <v>4999</v>
      </c>
      <c r="E694" s="48" t="s">
        <v>4999</v>
      </c>
      <c r="H694" s="17" t="s">
        <v>4967</v>
      </c>
      <c r="I694" s="17">
        <v>28</v>
      </c>
      <c r="J694" s="17">
        <v>8</v>
      </c>
      <c r="K694" s="17" t="s">
        <v>29</v>
      </c>
      <c r="L694" s="17" t="s">
        <v>32</v>
      </c>
    </row>
    <row r="695" spans="1:12" x14ac:dyDescent="0.25">
      <c r="A695" s="17">
        <v>694</v>
      </c>
      <c r="B695" s="48" t="s">
        <v>4987</v>
      </c>
      <c r="C695" s="48" t="s">
        <v>4998</v>
      </c>
      <c r="D695" s="48" t="s">
        <v>4999</v>
      </c>
      <c r="E695" s="48" t="s">
        <v>4999</v>
      </c>
      <c r="H695" s="17" t="s">
        <v>4967</v>
      </c>
      <c r="I695" s="17">
        <v>29</v>
      </c>
      <c r="J695" s="17">
        <v>8</v>
      </c>
      <c r="K695" s="17" t="s">
        <v>29</v>
      </c>
      <c r="L695" s="17" t="s">
        <v>32</v>
      </c>
    </row>
    <row r="696" spans="1:12" x14ac:dyDescent="0.25">
      <c r="A696" s="17">
        <v>695</v>
      </c>
      <c r="B696" s="48" t="s">
        <v>4987</v>
      </c>
      <c r="C696" s="48" t="s">
        <v>4998</v>
      </c>
      <c r="D696" s="48" t="s">
        <v>4999</v>
      </c>
      <c r="E696" s="48" t="s">
        <v>4999</v>
      </c>
      <c r="H696" s="17" t="s">
        <v>4967</v>
      </c>
      <c r="I696" s="17">
        <v>32</v>
      </c>
      <c r="J696" s="17">
        <v>8</v>
      </c>
      <c r="K696" s="17" t="s">
        <v>29</v>
      </c>
      <c r="L696" s="17" t="s">
        <v>32</v>
      </c>
    </row>
    <row r="697" spans="1:12" x14ac:dyDescent="0.25">
      <c r="A697" s="17">
        <v>696</v>
      </c>
      <c r="B697" s="48" t="s">
        <v>4987</v>
      </c>
      <c r="C697" s="48" t="s">
        <v>4998</v>
      </c>
      <c r="D697" s="48" t="s">
        <v>4999</v>
      </c>
      <c r="E697" s="48" t="s">
        <v>4999</v>
      </c>
      <c r="H697" s="17" t="s">
        <v>4967</v>
      </c>
      <c r="I697" s="17">
        <v>32</v>
      </c>
      <c r="J697" s="17">
        <v>8</v>
      </c>
      <c r="K697" s="17" t="s">
        <v>29</v>
      </c>
      <c r="L697" s="17" t="s">
        <v>32</v>
      </c>
    </row>
    <row r="698" spans="1:12" x14ac:dyDescent="0.25">
      <c r="A698" s="17">
        <v>697</v>
      </c>
      <c r="B698" s="48" t="s">
        <v>4987</v>
      </c>
      <c r="C698" s="48" t="s">
        <v>4998</v>
      </c>
      <c r="D698" s="48" t="s">
        <v>4999</v>
      </c>
      <c r="E698" s="48" t="s">
        <v>4999</v>
      </c>
      <c r="H698" s="17" t="s">
        <v>4967</v>
      </c>
      <c r="I698" s="17">
        <v>33</v>
      </c>
      <c r="J698" s="17">
        <v>8</v>
      </c>
      <c r="K698" s="17" t="s">
        <v>29</v>
      </c>
      <c r="L698" s="17" t="s">
        <v>32</v>
      </c>
    </row>
    <row r="699" spans="1:12" x14ac:dyDescent="0.25">
      <c r="A699" s="17">
        <v>698</v>
      </c>
      <c r="B699" s="48" t="s">
        <v>4987</v>
      </c>
      <c r="C699" s="48" t="s">
        <v>4998</v>
      </c>
      <c r="D699" s="48" t="s">
        <v>4999</v>
      </c>
      <c r="E699" s="48" t="s">
        <v>4999</v>
      </c>
      <c r="H699" s="17" t="s">
        <v>4967</v>
      </c>
      <c r="I699" s="17">
        <v>32</v>
      </c>
      <c r="J699" s="17">
        <v>8</v>
      </c>
      <c r="K699" s="17" t="s">
        <v>29</v>
      </c>
      <c r="L699" s="17" t="s">
        <v>32</v>
      </c>
    </row>
    <row r="700" spans="1:12" x14ac:dyDescent="0.25">
      <c r="A700" s="17">
        <v>699</v>
      </c>
      <c r="B700" s="48" t="s">
        <v>4987</v>
      </c>
      <c r="C700" s="48" t="s">
        <v>4998</v>
      </c>
      <c r="D700" s="48" t="s">
        <v>4999</v>
      </c>
      <c r="E700" s="48" t="s">
        <v>4999</v>
      </c>
      <c r="H700" s="17" t="s">
        <v>4967</v>
      </c>
      <c r="I700" s="17">
        <v>31</v>
      </c>
      <c r="J700" s="17">
        <v>8</v>
      </c>
      <c r="K700" s="17" t="s">
        <v>29</v>
      </c>
      <c r="L700" s="17" t="s">
        <v>32</v>
      </c>
    </row>
    <row r="701" spans="1:12" x14ac:dyDescent="0.25">
      <c r="A701" s="17">
        <v>700</v>
      </c>
      <c r="B701" s="48" t="s">
        <v>4987</v>
      </c>
      <c r="C701" s="48" t="s">
        <v>4998</v>
      </c>
      <c r="D701" s="48" t="s">
        <v>4999</v>
      </c>
      <c r="E701" s="48" t="s">
        <v>4999</v>
      </c>
      <c r="H701" s="17" t="s">
        <v>4967</v>
      </c>
      <c r="I701" s="17">
        <v>32</v>
      </c>
      <c r="J701" s="17">
        <v>8</v>
      </c>
      <c r="K701" s="17" t="s">
        <v>29</v>
      </c>
      <c r="L701" s="17" t="s">
        <v>32</v>
      </c>
    </row>
    <row r="702" spans="1:12" x14ac:dyDescent="0.25">
      <c r="A702" s="17">
        <v>701</v>
      </c>
      <c r="B702" s="48" t="s">
        <v>4987</v>
      </c>
      <c r="C702" s="48" t="s">
        <v>4998</v>
      </c>
      <c r="D702" s="48" t="s">
        <v>4999</v>
      </c>
      <c r="E702" s="48" t="s">
        <v>4999</v>
      </c>
      <c r="H702" s="17" t="s">
        <v>4967</v>
      </c>
      <c r="I702" s="17">
        <v>33</v>
      </c>
      <c r="J702" s="17">
        <v>8</v>
      </c>
      <c r="K702" s="17" t="s">
        <v>29</v>
      </c>
      <c r="L702" s="17" t="s">
        <v>32</v>
      </c>
    </row>
    <row r="703" spans="1:12" x14ac:dyDescent="0.25">
      <c r="A703" s="17">
        <v>702</v>
      </c>
      <c r="B703" s="48" t="s">
        <v>4987</v>
      </c>
      <c r="C703" s="48" t="s">
        <v>4998</v>
      </c>
      <c r="D703" s="48" t="s">
        <v>4999</v>
      </c>
      <c r="E703" s="48" t="s">
        <v>4999</v>
      </c>
      <c r="H703" s="17" t="s">
        <v>4967</v>
      </c>
      <c r="I703" s="17">
        <v>33</v>
      </c>
      <c r="J703" s="17">
        <v>8</v>
      </c>
      <c r="K703" s="17" t="s">
        <v>29</v>
      </c>
      <c r="L703" s="17" t="s">
        <v>32</v>
      </c>
    </row>
    <row r="704" spans="1:12" x14ac:dyDescent="0.25">
      <c r="A704" s="17">
        <v>703</v>
      </c>
      <c r="B704" s="48" t="s">
        <v>4987</v>
      </c>
      <c r="C704" s="48" t="s">
        <v>4998</v>
      </c>
      <c r="D704" s="48" t="s">
        <v>4999</v>
      </c>
      <c r="E704" s="48" t="s">
        <v>4999</v>
      </c>
      <c r="H704" s="17" t="s">
        <v>4967</v>
      </c>
      <c r="I704" s="17">
        <v>34</v>
      </c>
      <c r="J704" s="17">
        <v>8</v>
      </c>
      <c r="K704" s="17" t="s">
        <v>29</v>
      </c>
      <c r="L704" s="17" t="s">
        <v>32</v>
      </c>
    </row>
    <row r="705" spans="1:12" x14ac:dyDescent="0.25">
      <c r="A705" s="17">
        <v>704</v>
      </c>
      <c r="B705" s="48" t="s">
        <v>4987</v>
      </c>
      <c r="C705" s="48" t="s">
        <v>4998</v>
      </c>
      <c r="D705" s="48" t="s">
        <v>4999</v>
      </c>
      <c r="E705" s="48" t="s">
        <v>4999</v>
      </c>
      <c r="H705" s="17" t="s">
        <v>4967</v>
      </c>
      <c r="I705" s="17">
        <v>38</v>
      </c>
      <c r="J705" s="17">
        <v>8</v>
      </c>
      <c r="K705" s="17" t="s">
        <v>29</v>
      </c>
      <c r="L705" s="17" t="s">
        <v>32</v>
      </c>
    </row>
    <row r="706" spans="1:12" x14ac:dyDescent="0.25">
      <c r="A706" s="17">
        <v>705</v>
      </c>
      <c r="B706" s="48" t="s">
        <v>4987</v>
      </c>
      <c r="C706" s="48" t="s">
        <v>4998</v>
      </c>
      <c r="D706" s="48" t="s">
        <v>4999</v>
      </c>
      <c r="E706" s="48" t="s">
        <v>4999</v>
      </c>
      <c r="H706" s="17" t="s">
        <v>4967</v>
      </c>
      <c r="I706" s="17">
        <v>22</v>
      </c>
      <c r="J706" s="17">
        <v>8</v>
      </c>
      <c r="K706" s="17" t="s">
        <v>29</v>
      </c>
      <c r="L706" s="17" t="s">
        <v>32</v>
      </c>
    </row>
    <row r="707" spans="1:12" x14ac:dyDescent="0.25">
      <c r="A707" s="17">
        <v>706</v>
      </c>
      <c r="B707" s="48" t="s">
        <v>4987</v>
      </c>
      <c r="C707" s="48" t="s">
        <v>4998</v>
      </c>
      <c r="D707" s="48" t="s">
        <v>4999</v>
      </c>
      <c r="E707" s="48" t="s">
        <v>4999</v>
      </c>
      <c r="H707" s="17" t="s">
        <v>4967</v>
      </c>
      <c r="I707" s="17">
        <v>31</v>
      </c>
      <c r="J707" s="17">
        <v>8</v>
      </c>
      <c r="K707" s="17" t="s">
        <v>29</v>
      </c>
      <c r="L707" s="17" t="s">
        <v>32</v>
      </c>
    </row>
    <row r="708" spans="1:12" x14ac:dyDescent="0.25">
      <c r="A708" s="17">
        <v>707</v>
      </c>
      <c r="B708" s="48" t="s">
        <v>4987</v>
      </c>
      <c r="C708" s="48" t="s">
        <v>4998</v>
      </c>
      <c r="D708" s="48" t="s">
        <v>4999</v>
      </c>
      <c r="E708" s="48" t="s">
        <v>4999</v>
      </c>
      <c r="H708" s="17" t="s">
        <v>4967</v>
      </c>
      <c r="I708" s="17">
        <v>32</v>
      </c>
      <c r="J708" s="17">
        <v>8</v>
      </c>
      <c r="K708" s="17" t="s">
        <v>29</v>
      </c>
      <c r="L708" s="17" t="s">
        <v>32</v>
      </c>
    </row>
    <row r="709" spans="1:12" x14ac:dyDescent="0.25">
      <c r="A709" s="17">
        <v>708</v>
      </c>
      <c r="B709" s="48" t="s">
        <v>4987</v>
      </c>
      <c r="C709" s="48" t="s">
        <v>4998</v>
      </c>
      <c r="D709" s="48" t="s">
        <v>4999</v>
      </c>
      <c r="E709" s="48" t="s">
        <v>4999</v>
      </c>
      <c r="H709" s="17" t="s">
        <v>4967</v>
      </c>
      <c r="I709" s="17">
        <v>30</v>
      </c>
      <c r="J709" s="17">
        <v>8</v>
      </c>
      <c r="K709" s="17" t="s">
        <v>29</v>
      </c>
      <c r="L709" s="17" t="s">
        <v>32</v>
      </c>
    </row>
    <row r="710" spans="1:12" x14ac:dyDescent="0.25">
      <c r="A710" s="17">
        <v>709</v>
      </c>
      <c r="B710" s="48" t="s">
        <v>4987</v>
      </c>
      <c r="C710" s="48" t="s">
        <v>4998</v>
      </c>
      <c r="D710" s="48" t="s">
        <v>4999</v>
      </c>
      <c r="E710" s="48" t="s">
        <v>4999</v>
      </c>
      <c r="H710" s="17" t="s">
        <v>4967</v>
      </c>
      <c r="I710" s="17">
        <v>25</v>
      </c>
      <c r="J710" s="17">
        <v>8</v>
      </c>
      <c r="K710" s="17" t="s">
        <v>29</v>
      </c>
      <c r="L710" s="17" t="s">
        <v>32</v>
      </c>
    </row>
    <row r="711" spans="1:12" x14ac:dyDescent="0.25">
      <c r="A711" s="17">
        <v>710</v>
      </c>
      <c r="B711" s="48" t="s">
        <v>4987</v>
      </c>
      <c r="C711" s="48" t="s">
        <v>4998</v>
      </c>
      <c r="D711" s="48" t="s">
        <v>4999</v>
      </c>
      <c r="E711" s="48" t="s">
        <v>4999</v>
      </c>
      <c r="H711" s="17" t="s">
        <v>4967</v>
      </c>
      <c r="I711" s="17">
        <v>26</v>
      </c>
      <c r="J711" s="17">
        <v>8</v>
      </c>
      <c r="K711" s="17" t="s">
        <v>29</v>
      </c>
      <c r="L711" s="17" t="s">
        <v>32</v>
      </c>
    </row>
    <row r="712" spans="1:12" x14ac:dyDescent="0.25">
      <c r="A712" s="17">
        <v>711</v>
      </c>
      <c r="B712" s="48" t="s">
        <v>4987</v>
      </c>
      <c r="C712" s="48" t="s">
        <v>4998</v>
      </c>
      <c r="D712" s="48" t="s">
        <v>4999</v>
      </c>
      <c r="E712" s="48" t="s">
        <v>4999</v>
      </c>
      <c r="H712" s="17" t="s">
        <v>4967</v>
      </c>
      <c r="I712" s="17">
        <v>30</v>
      </c>
      <c r="J712" s="17">
        <v>8</v>
      </c>
      <c r="K712" s="17" t="s">
        <v>29</v>
      </c>
      <c r="L712" s="17" t="s">
        <v>32</v>
      </c>
    </row>
    <row r="713" spans="1:12" x14ac:dyDescent="0.25">
      <c r="A713" s="17">
        <v>712</v>
      </c>
      <c r="B713" s="48" t="s">
        <v>4987</v>
      </c>
      <c r="C713" s="48" t="s">
        <v>4998</v>
      </c>
      <c r="D713" s="48" t="s">
        <v>4999</v>
      </c>
      <c r="E713" s="48" t="s">
        <v>4999</v>
      </c>
      <c r="H713" s="17" t="s">
        <v>4967</v>
      </c>
      <c r="I713" s="17">
        <v>29</v>
      </c>
      <c r="J713" s="17">
        <v>8</v>
      </c>
      <c r="K713" s="17" t="s">
        <v>29</v>
      </c>
      <c r="L713" s="17" t="s">
        <v>32</v>
      </c>
    </row>
    <row r="714" spans="1:12" x14ac:dyDescent="0.25">
      <c r="A714" s="17">
        <v>713</v>
      </c>
      <c r="B714" s="48" t="s">
        <v>4987</v>
      </c>
      <c r="C714" s="48" t="s">
        <v>4998</v>
      </c>
      <c r="D714" s="48" t="s">
        <v>4999</v>
      </c>
      <c r="E714" s="48" t="s">
        <v>4999</v>
      </c>
      <c r="H714" s="17" t="s">
        <v>4967</v>
      </c>
      <c r="I714" s="17">
        <v>29</v>
      </c>
      <c r="J714" s="17">
        <v>8</v>
      </c>
      <c r="K714" s="17" t="s">
        <v>29</v>
      </c>
      <c r="L714" s="17" t="s">
        <v>32</v>
      </c>
    </row>
    <row r="715" spans="1:12" x14ac:dyDescent="0.25">
      <c r="A715" s="17">
        <v>714</v>
      </c>
      <c r="B715" s="48" t="s">
        <v>4987</v>
      </c>
      <c r="C715" s="48" t="s">
        <v>4998</v>
      </c>
      <c r="D715" s="48" t="s">
        <v>4999</v>
      </c>
      <c r="E715" s="48" t="s">
        <v>4999</v>
      </c>
      <c r="H715" s="17" t="s">
        <v>4967</v>
      </c>
      <c r="I715" s="17">
        <v>28</v>
      </c>
      <c r="J715" s="17">
        <v>8</v>
      </c>
      <c r="K715" s="17" t="s">
        <v>29</v>
      </c>
      <c r="L715" s="17" t="s">
        <v>32</v>
      </c>
    </row>
    <row r="716" spans="1:12" x14ac:dyDescent="0.25">
      <c r="A716" s="17">
        <v>715</v>
      </c>
      <c r="B716" s="48" t="s">
        <v>4987</v>
      </c>
      <c r="C716" s="48" t="s">
        <v>4987</v>
      </c>
      <c r="D716" s="48" t="s">
        <v>4987</v>
      </c>
      <c r="E716" s="48" t="s">
        <v>5000</v>
      </c>
      <c r="H716" s="17" t="s">
        <v>4968</v>
      </c>
      <c r="I716" s="17">
        <v>73</v>
      </c>
      <c r="J716" s="17">
        <v>12</v>
      </c>
      <c r="K716" s="17" t="s">
        <v>29</v>
      </c>
      <c r="L716" s="17" t="s">
        <v>5001</v>
      </c>
    </row>
    <row r="717" spans="1:12" x14ac:dyDescent="0.25">
      <c r="A717" s="17">
        <v>716</v>
      </c>
      <c r="B717" s="48" t="s">
        <v>4987</v>
      </c>
      <c r="C717" s="48" t="s">
        <v>4987</v>
      </c>
      <c r="D717" s="48" t="s">
        <v>4987</v>
      </c>
      <c r="E717" s="48" t="s">
        <v>5000</v>
      </c>
      <c r="H717" s="17" t="s">
        <v>4968</v>
      </c>
      <c r="I717" s="17">
        <v>73</v>
      </c>
      <c r="J717" s="17">
        <v>12</v>
      </c>
      <c r="K717" s="17" t="s">
        <v>29</v>
      </c>
      <c r="L717" s="17" t="s">
        <v>5001</v>
      </c>
    </row>
    <row r="718" spans="1:12" x14ac:dyDescent="0.25">
      <c r="A718" s="17">
        <v>717</v>
      </c>
      <c r="B718" s="48" t="s">
        <v>4987</v>
      </c>
      <c r="C718" s="48" t="s">
        <v>4987</v>
      </c>
      <c r="D718" s="48" t="s">
        <v>4987</v>
      </c>
      <c r="E718" s="48" t="s">
        <v>5000</v>
      </c>
      <c r="H718" s="17" t="s">
        <v>4968</v>
      </c>
      <c r="I718" s="17">
        <v>50</v>
      </c>
      <c r="J718" s="17">
        <v>12</v>
      </c>
      <c r="K718" s="17" t="s">
        <v>29</v>
      </c>
      <c r="L718" s="17" t="s">
        <v>5001</v>
      </c>
    </row>
    <row r="719" spans="1:12" x14ac:dyDescent="0.25">
      <c r="A719" s="17">
        <v>718</v>
      </c>
      <c r="B719" s="48" t="s">
        <v>4987</v>
      </c>
      <c r="C719" s="48" t="s">
        <v>4987</v>
      </c>
      <c r="D719" s="48" t="s">
        <v>4987</v>
      </c>
      <c r="E719" s="48" t="s">
        <v>5000</v>
      </c>
      <c r="H719" s="17" t="s">
        <v>4968</v>
      </c>
      <c r="I719" s="17">
        <v>54</v>
      </c>
      <c r="J719" s="17">
        <v>12</v>
      </c>
      <c r="K719" s="17" t="s">
        <v>29</v>
      </c>
      <c r="L719" s="17" t="s">
        <v>5001</v>
      </c>
    </row>
    <row r="720" spans="1:12" x14ac:dyDescent="0.25">
      <c r="A720" s="17">
        <v>719</v>
      </c>
      <c r="B720" s="48" t="s">
        <v>4987</v>
      </c>
      <c r="C720" s="48" t="s">
        <v>4987</v>
      </c>
      <c r="D720" s="48" t="s">
        <v>4987</v>
      </c>
      <c r="E720" s="48" t="s">
        <v>5000</v>
      </c>
      <c r="H720" s="17" t="s">
        <v>4968</v>
      </c>
      <c r="I720" s="17">
        <v>73</v>
      </c>
      <c r="J720" s="17">
        <v>12</v>
      </c>
      <c r="K720" s="17" t="s">
        <v>29</v>
      </c>
      <c r="L720" s="17" t="s">
        <v>5001</v>
      </c>
    </row>
    <row r="721" spans="1:12" x14ac:dyDescent="0.25">
      <c r="A721" s="17">
        <v>720</v>
      </c>
      <c r="B721" s="48" t="s">
        <v>4987</v>
      </c>
      <c r="C721" s="48" t="s">
        <v>4987</v>
      </c>
      <c r="D721" s="48" t="s">
        <v>4987</v>
      </c>
      <c r="E721" s="48" t="s">
        <v>5000</v>
      </c>
      <c r="H721" s="17" t="s">
        <v>4968</v>
      </c>
      <c r="I721" s="17">
        <v>66</v>
      </c>
      <c r="J721" s="17">
        <v>12</v>
      </c>
      <c r="K721" s="17" t="s">
        <v>29</v>
      </c>
      <c r="L721" s="17" t="s">
        <v>5001</v>
      </c>
    </row>
    <row r="722" spans="1:12" x14ac:dyDescent="0.25">
      <c r="A722" s="17">
        <v>721</v>
      </c>
      <c r="B722" s="48" t="s">
        <v>4987</v>
      </c>
      <c r="C722" s="48" t="s">
        <v>4987</v>
      </c>
      <c r="D722" s="48" t="s">
        <v>4987</v>
      </c>
      <c r="E722" s="48" t="s">
        <v>5000</v>
      </c>
      <c r="H722" s="17" t="s">
        <v>4968</v>
      </c>
      <c r="I722" s="17">
        <v>64</v>
      </c>
      <c r="J722" s="17">
        <v>12</v>
      </c>
      <c r="K722" s="17" t="s">
        <v>29</v>
      </c>
      <c r="L722" s="17" t="s">
        <v>5001</v>
      </c>
    </row>
    <row r="723" spans="1:12" x14ac:dyDescent="0.25">
      <c r="A723" s="17">
        <v>722</v>
      </c>
      <c r="B723" s="48" t="s">
        <v>4987</v>
      </c>
      <c r="C723" s="48" t="s">
        <v>4987</v>
      </c>
      <c r="D723" s="48" t="s">
        <v>4987</v>
      </c>
      <c r="E723" s="48" t="s">
        <v>5000</v>
      </c>
      <c r="H723" s="17" t="s">
        <v>4968</v>
      </c>
      <c r="I723" s="17">
        <v>66</v>
      </c>
      <c r="J723" s="17">
        <v>12</v>
      </c>
      <c r="K723" s="17" t="s">
        <v>29</v>
      </c>
      <c r="L723" s="17" t="s">
        <v>5001</v>
      </c>
    </row>
    <row r="724" spans="1:12" x14ac:dyDescent="0.25">
      <c r="A724" s="17">
        <v>723</v>
      </c>
      <c r="B724" s="48" t="s">
        <v>4987</v>
      </c>
      <c r="C724" s="48" t="s">
        <v>4987</v>
      </c>
      <c r="D724" s="48" t="s">
        <v>4987</v>
      </c>
      <c r="E724" s="48" t="s">
        <v>5000</v>
      </c>
      <c r="H724" s="17" t="s">
        <v>4968</v>
      </c>
      <c r="I724" s="17">
        <v>93</v>
      </c>
      <c r="J724" s="17">
        <v>12</v>
      </c>
      <c r="K724" s="17" t="s">
        <v>29</v>
      </c>
      <c r="L724" s="17" t="s">
        <v>5001</v>
      </c>
    </row>
    <row r="725" spans="1:12" x14ac:dyDescent="0.25">
      <c r="A725" s="17">
        <v>724</v>
      </c>
      <c r="B725" s="48" t="s">
        <v>4987</v>
      </c>
      <c r="C725" s="48" t="s">
        <v>4987</v>
      </c>
      <c r="D725" s="48" t="s">
        <v>4987</v>
      </c>
      <c r="E725" s="48" t="s">
        <v>5000</v>
      </c>
      <c r="H725" s="17" t="s">
        <v>4968</v>
      </c>
      <c r="I725" s="17">
        <v>85</v>
      </c>
      <c r="J725" s="17">
        <v>12</v>
      </c>
      <c r="K725" s="17" t="s">
        <v>29</v>
      </c>
      <c r="L725" s="17" t="s">
        <v>5001</v>
      </c>
    </row>
    <row r="726" spans="1:12" x14ac:dyDescent="0.25">
      <c r="A726" s="17">
        <v>725</v>
      </c>
      <c r="B726" s="48" t="s">
        <v>4987</v>
      </c>
      <c r="C726" s="48" t="s">
        <v>4987</v>
      </c>
      <c r="D726" s="48" t="s">
        <v>4987</v>
      </c>
      <c r="E726" s="48" t="s">
        <v>5000</v>
      </c>
      <c r="H726" s="17" t="s">
        <v>4968</v>
      </c>
      <c r="I726" s="17">
        <v>87</v>
      </c>
      <c r="J726" s="17">
        <v>12</v>
      </c>
      <c r="K726" s="17" t="s">
        <v>29</v>
      </c>
      <c r="L726" s="17" t="s">
        <v>5001</v>
      </c>
    </row>
    <row r="727" spans="1:12" x14ac:dyDescent="0.25">
      <c r="A727" s="17">
        <v>726</v>
      </c>
      <c r="B727" s="48" t="s">
        <v>4987</v>
      </c>
      <c r="C727" s="48" t="s">
        <v>4987</v>
      </c>
      <c r="D727" s="48" t="s">
        <v>4987</v>
      </c>
      <c r="E727" s="48" t="s">
        <v>5000</v>
      </c>
      <c r="H727" s="17" t="s">
        <v>4968</v>
      </c>
      <c r="I727" s="17">
        <v>92</v>
      </c>
      <c r="J727" s="17">
        <v>12</v>
      </c>
      <c r="K727" s="17" t="s">
        <v>29</v>
      </c>
      <c r="L727" s="17" t="s">
        <v>5001</v>
      </c>
    </row>
    <row r="728" spans="1:12" x14ac:dyDescent="0.25">
      <c r="A728" s="17">
        <v>727</v>
      </c>
      <c r="B728" s="48" t="s">
        <v>4987</v>
      </c>
      <c r="C728" s="48" t="s">
        <v>4987</v>
      </c>
      <c r="D728" s="48" t="s">
        <v>4987</v>
      </c>
      <c r="E728" s="48" t="s">
        <v>5000</v>
      </c>
      <c r="H728" s="17" t="s">
        <v>4968</v>
      </c>
      <c r="I728" s="17">
        <v>54</v>
      </c>
      <c r="J728" s="17">
        <v>12</v>
      </c>
      <c r="K728" s="17" t="s">
        <v>29</v>
      </c>
      <c r="L728" s="17" t="s">
        <v>5001</v>
      </c>
    </row>
    <row r="729" spans="1:12" x14ac:dyDescent="0.25">
      <c r="A729" s="17">
        <v>728</v>
      </c>
      <c r="B729" s="48" t="s">
        <v>4987</v>
      </c>
      <c r="C729" s="48" t="s">
        <v>4987</v>
      </c>
      <c r="D729" s="48" t="s">
        <v>4987</v>
      </c>
      <c r="E729" s="48" t="s">
        <v>5000</v>
      </c>
      <c r="H729" s="17" t="s">
        <v>4968</v>
      </c>
      <c r="I729" s="17">
        <v>67</v>
      </c>
      <c r="J729" s="17">
        <v>12</v>
      </c>
      <c r="K729" s="17" t="s">
        <v>29</v>
      </c>
      <c r="L729" s="17" t="s">
        <v>5001</v>
      </c>
    </row>
    <row r="730" spans="1:12" x14ac:dyDescent="0.25">
      <c r="A730" s="17">
        <v>729</v>
      </c>
      <c r="B730" s="48" t="s">
        <v>4987</v>
      </c>
      <c r="C730" s="48" t="s">
        <v>4987</v>
      </c>
      <c r="D730" s="48" t="s">
        <v>4987</v>
      </c>
      <c r="E730" s="48" t="s">
        <v>5000</v>
      </c>
      <c r="H730" s="17" t="s">
        <v>4968</v>
      </c>
      <c r="I730" s="17">
        <v>90</v>
      </c>
      <c r="J730" s="17">
        <v>12</v>
      </c>
      <c r="K730" s="17" t="s">
        <v>29</v>
      </c>
      <c r="L730" s="17" t="s">
        <v>5001</v>
      </c>
    </row>
    <row r="731" spans="1:12" x14ac:dyDescent="0.25">
      <c r="A731" s="17">
        <v>730</v>
      </c>
      <c r="B731" s="48" t="s">
        <v>4987</v>
      </c>
      <c r="C731" s="48" t="s">
        <v>4987</v>
      </c>
      <c r="D731" s="48" t="s">
        <v>4987</v>
      </c>
      <c r="E731" s="48" t="s">
        <v>5000</v>
      </c>
      <c r="H731" s="17" t="s">
        <v>4968</v>
      </c>
      <c r="I731" s="17">
        <v>90</v>
      </c>
      <c r="J731" s="17">
        <v>12</v>
      </c>
      <c r="K731" s="17" t="s">
        <v>29</v>
      </c>
      <c r="L731" s="17" t="s">
        <v>5001</v>
      </c>
    </row>
    <row r="732" spans="1:12" x14ac:dyDescent="0.25">
      <c r="A732" s="17">
        <v>731</v>
      </c>
      <c r="B732" s="48" t="s">
        <v>4987</v>
      </c>
      <c r="C732" s="48" t="s">
        <v>4987</v>
      </c>
      <c r="D732" s="48" t="s">
        <v>4987</v>
      </c>
      <c r="E732" s="48" t="s">
        <v>5000</v>
      </c>
      <c r="H732" s="17" t="s">
        <v>4968</v>
      </c>
      <c r="I732" s="17">
        <v>98</v>
      </c>
      <c r="J732" s="17">
        <v>12</v>
      </c>
      <c r="K732" s="17" t="s">
        <v>29</v>
      </c>
      <c r="L732" s="17" t="s">
        <v>5001</v>
      </c>
    </row>
    <row r="733" spans="1:12" x14ac:dyDescent="0.25">
      <c r="A733" s="17">
        <v>732</v>
      </c>
      <c r="B733" s="48" t="s">
        <v>4987</v>
      </c>
      <c r="C733" s="48" t="s">
        <v>4987</v>
      </c>
      <c r="D733" s="48" t="s">
        <v>4987</v>
      </c>
      <c r="E733" s="48" t="s">
        <v>5000</v>
      </c>
      <c r="H733" s="17" t="s">
        <v>4968</v>
      </c>
      <c r="I733" s="17">
        <v>85</v>
      </c>
      <c r="J733" s="17">
        <v>12</v>
      </c>
      <c r="K733" s="17" t="s">
        <v>29</v>
      </c>
      <c r="L733" s="17" t="s">
        <v>5001</v>
      </c>
    </row>
    <row r="734" spans="1:12" x14ac:dyDescent="0.25">
      <c r="A734" s="17">
        <v>733</v>
      </c>
      <c r="B734" s="48" t="s">
        <v>4987</v>
      </c>
      <c r="C734" s="48" t="s">
        <v>4987</v>
      </c>
      <c r="D734" s="48" t="s">
        <v>4987</v>
      </c>
      <c r="E734" s="48" t="s">
        <v>5000</v>
      </c>
      <c r="H734" s="17" t="s">
        <v>4968</v>
      </c>
      <c r="I734" s="17">
        <v>89</v>
      </c>
      <c r="J734" s="17">
        <v>12</v>
      </c>
      <c r="K734" s="17" t="s">
        <v>29</v>
      </c>
      <c r="L734" s="17" t="s">
        <v>5001</v>
      </c>
    </row>
    <row r="735" spans="1:12" x14ac:dyDescent="0.25">
      <c r="A735" s="17">
        <v>734</v>
      </c>
      <c r="B735" s="48" t="s">
        <v>4987</v>
      </c>
      <c r="C735" s="48" t="s">
        <v>4987</v>
      </c>
      <c r="D735" s="48" t="s">
        <v>4987</v>
      </c>
      <c r="E735" s="48" t="s">
        <v>5000</v>
      </c>
      <c r="H735" s="17" t="s">
        <v>4968</v>
      </c>
      <c r="I735" s="17">
        <v>70</v>
      </c>
      <c r="J735" s="17">
        <v>12</v>
      </c>
      <c r="K735" s="17" t="s">
        <v>29</v>
      </c>
      <c r="L735" s="17" t="s">
        <v>5001</v>
      </c>
    </row>
    <row r="736" spans="1:12" x14ac:dyDescent="0.25">
      <c r="A736" s="17">
        <v>735</v>
      </c>
      <c r="B736" s="48" t="s">
        <v>4987</v>
      </c>
      <c r="C736" s="48" t="s">
        <v>4987</v>
      </c>
      <c r="D736" s="48" t="s">
        <v>4987</v>
      </c>
      <c r="E736" s="48" t="s">
        <v>5000</v>
      </c>
      <c r="H736" s="17" t="s">
        <v>4968</v>
      </c>
      <c r="I736" s="17">
        <v>89</v>
      </c>
      <c r="J736" s="17">
        <v>12</v>
      </c>
      <c r="K736" s="17" t="s">
        <v>29</v>
      </c>
      <c r="L736" s="17" t="s">
        <v>5001</v>
      </c>
    </row>
    <row r="737" spans="1:12" x14ac:dyDescent="0.25">
      <c r="A737" s="17">
        <v>736</v>
      </c>
      <c r="B737" s="48" t="s">
        <v>4987</v>
      </c>
      <c r="C737" s="48" t="s">
        <v>4987</v>
      </c>
      <c r="D737" s="48" t="s">
        <v>4987</v>
      </c>
      <c r="E737" s="48" t="s">
        <v>5000</v>
      </c>
      <c r="H737" s="17" t="s">
        <v>4968</v>
      </c>
      <c r="I737" s="17">
        <v>85</v>
      </c>
      <c r="J737" s="17">
        <v>12</v>
      </c>
      <c r="K737" s="17" t="s">
        <v>29</v>
      </c>
      <c r="L737" s="17" t="s">
        <v>5001</v>
      </c>
    </row>
    <row r="738" spans="1:12" x14ac:dyDescent="0.25">
      <c r="A738" s="17">
        <v>737</v>
      </c>
      <c r="B738" s="48" t="s">
        <v>4987</v>
      </c>
      <c r="C738" s="48" t="s">
        <v>4987</v>
      </c>
      <c r="D738" s="48" t="s">
        <v>4987</v>
      </c>
      <c r="E738" s="48" t="s">
        <v>5000</v>
      </c>
      <c r="H738" s="17" t="s">
        <v>4968</v>
      </c>
      <c r="I738" s="17">
        <v>85</v>
      </c>
      <c r="J738" s="17">
        <v>12</v>
      </c>
      <c r="K738" s="17" t="s">
        <v>29</v>
      </c>
      <c r="L738" s="17" t="s">
        <v>5001</v>
      </c>
    </row>
    <row r="739" spans="1:12" x14ac:dyDescent="0.25">
      <c r="A739" s="17">
        <v>738</v>
      </c>
      <c r="B739" s="48" t="s">
        <v>4987</v>
      </c>
      <c r="C739" s="48" t="s">
        <v>4987</v>
      </c>
      <c r="D739" s="48" t="s">
        <v>4987</v>
      </c>
      <c r="E739" s="48" t="s">
        <v>5000</v>
      </c>
      <c r="H739" s="17" t="s">
        <v>4968</v>
      </c>
      <c r="I739" s="17">
        <v>80</v>
      </c>
      <c r="J739" s="17">
        <v>12</v>
      </c>
      <c r="K739" s="17" t="s">
        <v>29</v>
      </c>
      <c r="L739" s="17" t="s">
        <v>5001</v>
      </c>
    </row>
    <row r="740" spans="1:12" x14ac:dyDescent="0.25">
      <c r="A740" s="17">
        <v>739</v>
      </c>
      <c r="B740" s="48" t="s">
        <v>4987</v>
      </c>
      <c r="C740" s="48" t="s">
        <v>4987</v>
      </c>
      <c r="D740" s="48" t="s">
        <v>4987</v>
      </c>
      <c r="E740" s="48" t="s">
        <v>5000</v>
      </c>
      <c r="H740" s="17" t="s">
        <v>4968</v>
      </c>
      <c r="I740" s="17">
        <v>88</v>
      </c>
      <c r="J740" s="17">
        <v>12</v>
      </c>
      <c r="K740" s="17" t="s">
        <v>29</v>
      </c>
      <c r="L740" s="17" t="s">
        <v>5001</v>
      </c>
    </row>
    <row r="741" spans="1:12" x14ac:dyDescent="0.25">
      <c r="A741" s="17">
        <v>740</v>
      </c>
      <c r="B741" s="48" t="s">
        <v>4987</v>
      </c>
      <c r="C741" s="48" t="s">
        <v>4987</v>
      </c>
      <c r="D741" s="48" t="s">
        <v>4987</v>
      </c>
      <c r="E741" s="48" t="s">
        <v>5000</v>
      </c>
      <c r="H741" s="17" t="s">
        <v>4968</v>
      </c>
      <c r="I741" s="17">
        <v>84</v>
      </c>
      <c r="J741" s="17">
        <v>12</v>
      </c>
      <c r="K741" s="17" t="s">
        <v>29</v>
      </c>
      <c r="L741" s="17" t="s">
        <v>5001</v>
      </c>
    </row>
    <row r="742" spans="1:12" x14ac:dyDescent="0.25">
      <c r="A742" s="17">
        <v>741</v>
      </c>
      <c r="B742" s="48" t="s">
        <v>4987</v>
      </c>
      <c r="C742" s="48" t="s">
        <v>4987</v>
      </c>
      <c r="D742" s="48" t="s">
        <v>4987</v>
      </c>
      <c r="E742" s="48" t="s">
        <v>5000</v>
      </c>
      <c r="H742" s="17" t="s">
        <v>4968</v>
      </c>
      <c r="I742" s="17">
        <v>39</v>
      </c>
      <c r="J742" s="17">
        <v>12</v>
      </c>
      <c r="K742" s="17" t="s">
        <v>29</v>
      </c>
      <c r="L742" s="17" t="s">
        <v>5001</v>
      </c>
    </row>
    <row r="743" spans="1:12" x14ac:dyDescent="0.25">
      <c r="A743" s="17">
        <v>742</v>
      </c>
      <c r="B743" s="48" t="s">
        <v>4987</v>
      </c>
      <c r="C743" s="48" t="s">
        <v>4987</v>
      </c>
      <c r="D743" s="48" t="s">
        <v>4987</v>
      </c>
      <c r="E743" s="48" t="s">
        <v>5000</v>
      </c>
      <c r="H743" s="17" t="s">
        <v>4968</v>
      </c>
      <c r="I743" s="17">
        <v>46</v>
      </c>
      <c r="J743" s="17">
        <v>12</v>
      </c>
      <c r="K743" s="17" t="s">
        <v>29</v>
      </c>
      <c r="L743" s="17" t="s">
        <v>5001</v>
      </c>
    </row>
    <row r="744" spans="1:12" x14ac:dyDescent="0.25">
      <c r="A744" s="17">
        <v>743</v>
      </c>
      <c r="B744" s="48" t="s">
        <v>4987</v>
      </c>
      <c r="C744" s="48" t="s">
        <v>4987</v>
      </c>
      <c r="D744" s="48" t="s">
        <v>4987</v>
      </c>
      <c r="E744" s="48" t="s">
        <v>5000</v>
      </c>
      <c r="H744" s="17" t="s">
        <v>4968</v>
      </c>
      <c r="I744" s="17">
        <v>73</v>
      </c>
      <c r="J744" s="17">
        <v>12</v>
      </c>
      <c r="K744" s="17" t="s">
        <v>29</v>
      </c>
      <c r="L744" s="17" t="s">
        <v>5001</v>
      </c>
    </row>
    <row r="745" spans="1:12" x14ac:dyDescent="0.25">
      <c r="A745" s="17">
        <v>744</v>
      </c>
      <c r="B745" s="48" t="s">
        <v>4987</v>
      </c>
      <c r="C745" s="48" t="s">
        <v>4987</v>
      </c>
      <c r="D745" s="48" t="s">
        <v>4987</v>
      </c>
      <c r="E745" s="48" t="s">
        <v>5000</v>
      </c>
      <c r="H745" s="17" t="s">
        <v>4968</v>
      </c>
      <c r="I745" s="17">
        <v>32</v>
      </c>
      <c r="J745" s="17">
        <v>12</v>
      </c>
      <c r="K745" s="17" t="s">
        <v>29</v>
      </c>
      <c r="L745" s="17" t="s">
        <v>5001</v>
      </c>
    </row>
    <row r="746" spans="1:12" x14ac:dyDescent="0.25">
      <c r="A746" s="17">
        <v>745</v>
      </c>
      <c r="B746" s="48" t="s">
        <v>4987</v>
      </c>
      <c r="C746" s="48" t="s">
        <v>4987</v>
      </c>
      <c r="D746" s="48" t="s">
        <v>4987</v>
      </c>
      <c r="E746" s="48" t="s">
        <v>5000</v>
      </c>
      <c r="H746" s="17" t="s">
        <v>4968</v>
      </c>
      <c r="I746" s="17">
        <v>47</v>
      </c>
      <c r="J746" s="17">
        <v>12</v>
      </c>
      <c r="K746" s="17" t="s">
        <v>29</v>
      </c>
      <c r="L746" s="17" t="s">
        <v>5001</v>
      </c>
    </row>
    <row r="747" spans="1:12" x14ac:dyDescent="0.25">
      <c r="A747" s="17">
        <v>746</v>
      </c>
      <c r="B747" s="48" t="s">
        <v>4987</v>
      </c>
      <c r="C747" s="48" t="s">
        <v>4987</v>
      </c>
      <c r="D747" s="48" t="s">
        <v>4987</v>
      </c>
      <c r="E747" s="48" t="s">
        <v>5000</v>
      </c>
      <c r="H747" s="17" t="s">
        <v>4968</v>
      </c>
      <c r="I747" s="17">
        <v>34</v>
      </c>
      <c r="J747" s="17">
        <v>12</v>
      </c>
      <c r="K747" s="17" t="s">
        <v>29</v>
      </c>
      <c r="L747" s="17" t="s">
        <v>5001</v>
      </c>
    </row>
    <row r="748" spans="1:12" x14ac:dyDescent="0.25">
      <c r="A748" s="17">
        <v>747</v>
      </c>
      <c r="B748" s="48" t="s">
        <v>4987</v>
      </c>
      <c r="C748" s="48" t="s">
        <v>4987</v>
      </c>
      <c r="D748" s="48" t="s">
        <v>4987</v>
      </c>
      <c r="E748" s="48" t="s">
        <v>5000</v>
      </c>
      <c r="H748" s="17" t="s">
        <v>4968</v>
      </c>
      <c r="I748" s="17">
        <v>45</v>
      </c>
      <c r="J748" s="17">
        <v>12</v>
      </c>
      <c r="K748" s="17" t="s">
        <v>29</v>
      </c>
      <c r="L748" s="17" t="s">
        <v>5001</v>
      </c>
    </row>
    <row r="749" spans="1:12" x14ac:dyDescent="0.25">
      <c r="A749" s="17">
        <v>748</v>
      </c>
      <c r="B749" s="48" t="s">
        <v>4987</v>
      </c>
      <c r="C749" s="48" t="s">
        <v>4987</v>
      </c>
      <c r="D749" s="48" t="s">
        <v>4987</v>
      </c>
      <c r="E749" s="48" t="s">
        <v>5000</v>
      </c>
      <c r="H749" s="17" t="s">
        <v>4968</v>
      </c>
      <c r="I749" s="17">
        <v>56</v>
      </c>
      <c r="J749" s="17">
        <v>12</v>
      </c>
      <c r="K749" s="17" t="s">
        <v>29</v>
      </c>
      <c r="L749" s="17" t="s">
        <v>5001</v>
      </c>
    </row>
    <row r="750" spans="1:12" x14ac:dyDescent="0.25">
      <c r="A750" s="17">
        <v>749</v>
      </c>
      <c r="B750" s="48" t="s">
        <v>4987</v>
      </c>
      <c r="C750" s="48" t="s">
        <v>4987</v>
      </c>
      <c r="D750" s="48" t="s">
        <v>4987</v>
      </c>
      <c r="E750" s="48" t="s">
        <v>5000</v>
      </c>
      <c r="H750" s="17" t="s">
        <v>4968</v>
      </c>
      <c r="I750" s="17">
        <v>91</v>
      </c>
      <c r="J750" s="17">
        <v>12</v>
      </c>
      <c r="K750" s="17" t="s">
        <v>29</v>
      </c>
      <c r="L750" s="17" t="s">
        <v>5001</v>
      </c>
    </row>
    <row r="751" spans="1:12" x14ac:dyDescent="0.25">
      <c r="A751" s="17">
        <v>750</v>
      </c>
      <c r="B751" s="48" t="s">
        <v>4987</v>
      </c>
      <c r="C751" s="48" t="s">
        <v>4987</v>
      </c>
      <c r="D751" s="48" t="s">
        <v>4987</v>
      </c>
      <c r="E751" s="48" t="s">
        <v>5000</v>
      </c>
      <c r="H751" s="17" t="s">
        <v>4968</v>
      </c>
      <c r="I751" s="17">
        <v>78</v>
      </c>
      <c r="J751" s="17">
        <v>12</v>
      </c>
      <c r="K751" s="17" t="s">
        <v>29</v>
      </c>
      <c r="L751" s="17" t="s">
        <v>5001</v>
      </c>
    </row>
    <row r="752" spans="1:12" x14ac:dyDescent="0.25">
      <c r="A752" s="17">
        <v>751</v>
      </c>
      <c r="B752" s="48" t="s">
        <v>4987</v>
      </c>
      <c r="C752" s="48" t="s">
        <v>4987</v>
      </c>
      <c r="D752" s="48" t="s">
        <v>4987</v>
      </c>
      <c r="E752" s="48" t="s">
        <v>5000</v>
      </c>
      <c r="H752" s="17" t="s">
        <v>4967</v>
      </c>
      <c r="I752" s="17">
        <v>27</v>
      </c>
      <c r="J752" s="17">
        <v>8</v>
      </c>
      <c r="K752" s="17" t="s">
        <v>29</v>
      </c>
      <c r="L752" s="17" t="s">
        <v>5001</v>
      </c>
    </row>
    <row r="753" spans="1:12" x14ac:dyDescent="0.25">
      <c r="A753" s="17">
        <v>752</v>
      </c>
      <c r="B753" s="48" t="s">
        <v>4987</v>
      </c>
      <c r="C753" s="48" t="s">
        <v>4987</v>
      </c>
      <c r="D753" s="48" t="s">
        <v>4987</v>
      </c>
      <c r="E753" s="48" t="s">
        <v>5000</v>
      </c>
      <c r="H753" s="17" t="s">
        <v>4968</v>
      </c>
      <c r="I753" s="17">
        <v>110.02</v>
      </c>
      <c r="J753" s="17">
        <v>12</v>
      </c>
      <c r="K753" s="17" t="s">
        <v>29</v>
      </c>
      <c r="L753" s="17" t="s">
        <v>5001</v>
      </c>
    </row>
    <row r="754" spans="1:12" x14ac:dyDescent="0.25">
      <c r="A754" s="17">
        <v>753</v>
      </c>
      <c r="B754" s="48" t="s">
        <v>4987</v>
      </c>
      <c r="C754" s="48" t="s">
        <v>4987</v>
      </c>
      <c r="D754" s="48" t="s">
        <v>4987</v>
      </c>
      <c r="E754" s="48" t="s">
        <v>5000</v>
      </c>
      <c r="H754" s="17" t="s">
        <v>4967</v>
      </c>
      <c r="I754" s="17">
        <v>120</v>
      </c>
      <c r="J754" s="17">
        <v>8</v>
      </c>
      <c r="K754" s="17" t="s">
        <v>29</v>
      </c>
      <c r="L754" s="17" t="s">
        <v>5001</v>
      </c>
    </row>
    <row r="755" spans="1:12" x14ac:dyDescent="0.25">
      <c r="A755" s="17">
        <v>754</v>
      </c>
      <c r="B755" s="48" t="s">
        <v>4987</v>
      </c>
      <c r="C755" s="48" t="s">
        <v>4987</v>
      </c>
      <c r="D755" s="48" t="s">
        <v>4987</v>
      </c>
      <c r="E755" s="48" t="s">
        <v>5000</v>
      </c>
      <c r="H755" s="17" t="s">
        <v>4968</v>
      </c>
      <c r="I755" s="17">
        <v>121</v>
      </c>
      <c r="J755" s="17">
        <v>12</v>
      </c>
      <c r="K755" s="17" t="s">
        <v>29</v>
      </c>
      <c r="L755" s="17" t="s">
        <v>5001</v>
      </c>
    </row>
    <row r="756" spans="1:12" x14ac:dyDescent="0.25">
      <c r="A756" s="17">
        <v>755</v>
      </c>
      <c r="B756" s="48" t="s">
        <v>4987</v>
      </c>
      <c r="C756" s="48" t="s">
        <v>4987</v>
      </c>
      <c r="D756" s="48" t="s">
        <v>4987</v>
      </c>
      <c r="E756" s="48" t="s">
        <v>5000</v>
      </c>
      <c r="H756" s="17" t="s">
        <v>4968</v>
      </c>
      <c r="I756" s="17">
        <v>43</v>
      </c>
      <c r="J756" s="17">
        <v>12</v>
      </c>
      <c r="K756" s="17" t="s">
        <v>29</v>
      </c>
      <c r="L756" s="17" t="s">
        <v>5001</v>
      </c>
    </row>
    <row r="757" spans="1:12" x14ac:dyDescent="0.25">
      <c r="A757" s="17">
        <v>756</v>
      </c>
      <c r="B757" s="48" t="s">
        <v>4987</v>
      </c>
      <c r="C757" s="48" t="s">
        <v>4987</v>
      </c>
      <c r="D757" s="48" t="s">
        <v>4987</v>
      </c>
      <c r="E757" s="48" t="s">
        <v>5000</v>
      </c>
      <c r="H757" s="17" t="s">
        <v>4968</v>
      </c>
      <c r="I757" s="17">
        <v>63</v>
      </c>
      <c r="J757" s="17">
        <v>12</v>
      </c>
      <c r="K757" s="17" t="s">
        <v>29</v>
      </c>
      <c r="L757" s="17" t="s">
        <v>5001</v>
      </c>
    </row>
    <row r="758" spans="1:12" x14ac:dyDescent="0.25">
      <c r="A758" s="17">
        <v>757</v>
      </c>
      <c r="B758" s="48" t="s">
        <v>4987</v>
      </c>
      <c r="C758" s="48" t="s">
        <v>4987</v>
      </c>
      <c r="D758" s="48" t="s">
        <v>4987</v>
      </c>
      <c r="E758" s="48" t="s">
        <v>5000</v>
      </c>
      <c r="H758" s="17" t="s">
        <v>4968</v>
      </c>
      <c r="I758" s="17">
        <v>67</v>
      </c>
      <c r="J758" s="17">
        <v>12</v>
      </c>
      <c r="K758" s="17" t="s">
        <v>29</v>
      </c>
      <c r="L758" s="17" t="s">
        <v>5001</v>
      </c>
    </row>
    <row r="759" spans="1:12" x14ac:dyDescent="0.25">
      <c r="A759" s="17">
        <v>758</v>
      </c>
      <c r="B759" s="48" t="s">
        <v>4987</v>
      </c>
      <c r="C759" s="48" t="s">
        <v>4987</v>
      </c>
      <c r="D759" s="48" t="s">
        <v>4987</v>
      </c>
      <c r="E759" s="48" t="s">
        <v>5000</v>
      </c>
      <c r="H759" s="17" t="s">
        <v>4968</v>
      </c>
      <c r="I759" s="17">
        <v>68</v>
      </c>
      <c r="J759" s="17">
        <v>12</v>
      </c>
      <c r="K759" s="17" t="s">
        <v>29</v>
      </c>
      <c r="L759" s="17" t="s">
        <v>5001</v>
      </c>
    </row>
    <row r="760" spans="1:12" x14ac:dyDescent="0.25">
      <c r="A760" s="17">
        <v>759</v>
      </c>
      <c r="B760" s="48" t="s">
        <v>4987</v>
      </c>
      <c r="C760" s="48" t="s">
        <v>4987</v>
      </c>
      <c r="D760" s="48" t="s">
        <v>4987</v>
      </c>
      <c r="E760" s="48" t="s">
        <v>5000</v>
      </c>
      <c r="H760" s="17" t="s">
        <v>4968</v>
      </c>
      <c r="I760" s="17">
        <v>72</v>
      </c>
      <c r="J760" s="17">
        <v>12</v>
      </c>
      <c r="K760" s="17" t="s">
        <v>29</v>
      </c>
      <c r="L760" s="17" t="s">
        <v>5001</v>
      </c>
    </row>
    <row r="761" spans="1:12" x14ac:dyDescent="0.25">
      <c r="A761" s="17">
        <v>760</v>
      </c>
      <c r="B761" s="48" t="s">
        <v>4987</v>
      </c>
      <c r="C761" s="48" t="s">
        <v>4987</v>
      </c>
      <c r="D761" s="48" t="s">
        <v>4987</v>
      </c>
      <c r="E761" s="48" t="s">
        <v>5000</v>
      </c>
      <c r="H761" s="17" t="s">
        <v>4968</v>
      </c>
      <c r="I761" s="17">
        <v>70</v>
      </c>
      <c r="J761" s="17">
        <v>12</v>
      </c>
      <c r="K761" s="17" t="s">
        <v>29</v>
      </c>
      <c r="L761" s="17" t="s">
        <v>5001</v>
      </c>
    </row>
    <row r="762" spans="1:12" x14ac:dyDescent="0.25">
      <c r="A762" s="17">
        <v>761</v>
      </c>
      <c r="B762" s="48" t="s">
        <v>4987</v>
      </c>
      <c r="C762" s="48" t="s">
        <v>4987</v>
      </c>
      <c r="D762" s="48" t="s">
        <v>4987</v>
      </c>
      <c r="E762" s="48" t="s">
        <v>5000</v>
      </c>
      <c r="H762" s="17" t="s">
        <v>4967</v>
      </c>
      <c r="I762" s="17">
        <v>65</v>
      </c>
      <c r="J762" s="17">
        <v>8</v>
      </c>
      <c r="K762" s="17" t="s">
        <v>29</v>
      </c>
      <c r="L762" s="17" t="s">
        <v>5001</v>
      </c>
    </row>
    <row r="763" spans="1:12" x14ac:dyDescent="0.25">
      <c r="A763" s="17">
        <v>762</v>
      </c>
      <c r="B763" s="48" t="s">
        <v>4987</v>
      </c>
      <c r="C763" s="48" t="s">
        <v>4987</v>
      </c>
      <c r="D763" s="48" t="s">
        <v>4987</v>
      </c>
      <c r="E763" s="48" t="s">
        <v>5000</v>
      </c>
      <c r="H763" s="17" t="s">
        <v>4968</v>
      </c>
      <c r="I763" s="17">
        <v>64</v>
      </c>
      <c r="J763" s="17">
        <v>12</v>
      </c>
      <c r="K763" s="17" t="s">
        <v>29</v>
      </c>
      <c r="L763" s="17" t="s">
        <v>5001</v>
      </c>
    </row>
    <row r="764" spans="1:12" x14ac:dyDescent="0.25">
      <c r="A764" s="17">
        <v>763</v>
      </c>
      <c r="B764" s="48" t="s">
        <v>4987</v>
      </c>
      <c r="C764" s="48" t="s">
        <v>4987</v>
      </c>
      <c r="D764" s="48" t="s">
        <v>4987</v>
      </c>
      <c r="E764" s="48" t="s">
        <v>5000</v>
      </c>
      <c r="H764" s="17" t="s">
        <v>4967</v>
      </c>
      <c r="I764" s="17">
        <v>70</v>
      </c>
      <c r="J764" s="17">
        <v>8</v>
      </c>
      <c r="K764" s="17" t="s">
        <v>29</v>
      </c>
      <c r="L764" s="17" t="s">
        <v>5001</v>
      </c>
    </row>
    <row r="765" spans="1:12" x14ac:dyDescent="0.25">
      <c r="A765" s="17">
        <v>764</v>
      </c>
      <c r="B765" s="48" t="s">
        <v>4987</v>
      </c>
      <c r="C765" s="48" t="s">
        <v>4987</v>
      </c>
      <c r="D765" s="48" t="s">
        <v>4987</v>
      </c>
      <c r="E765" s="48" t="s">
        <v>5000</v>
      </c>
      <c r="H765" s="17" t="s">
        <v>4968</v>
      </c>
      <c r="I765" s="17">
        <v>50</v>
      </c>
      <c r="J765" s="17">
        <v>12</v>
      </c>
      <c r="K765" s="17" t="s">
        <v>29</v>
      </c>
      <c r="L765" s="17" t="s">
        <v>5001</v>
      </c>
    </row>
    <row r="766" spans="1:12" x14ac:dyDescent="0.25">
      <c r="A766" s="17">
        <v>765</v>
      </c>
      <c r="B766" s="48" t="s">
        <v>4987</v>
      </c>
      <c r="C766" s="48" t="s">
        <v>4987</v>
      </c>
      <c r="D766" s="48" t="s">
        <v>4987</v>
      </c>
      <c r="E766" s="48" t="s">
        <v>5000</v>
      </c>
      <c r="H766" s="17" t="s">
        <v>4967</v>
      </c>
      <c r="I766" s="17">
        <v>59</v>
      </c>
      <c r="J766" s="17">
        <v>8</v>
      </c>
      <c r="K766" s="17" t="s">
        <v>29</v>
      </c>
      <c r="L766" s="17" t="s">
        <v>5001</v>
      </c>
    </row>
    <row r="767" spans="1:12" x14ac:dyDescent="0.25">
      <c r="A767" s="17">
        <v>766</v>
      </c>
      <c r="B767" s="48" t="s">
        <v>4987</v>
      </c>
      <c r="C767" s="48" t="s">
        <v>4987</v>
      </c>
      <c r="D767" s="48" t="s">
        <v>4987</v>
      </c>
      <c r="E767" s="48" t="s">
        <v>5000</v>
      </c>
      <c r="H767" s="17" t="s">
        <v>4968</v>
      </c>
      <c r="I767" s="17">
        <v>59</v>
      </c>
      <c r="J767" s="17">
        <v>12</v>
      </c>
      <c r="K767" s="17" t="s">
        <v>29</v>
      </c>
      <c r="L767" s="17" t="s">
        <v>5001</v>
      </c>
    </row>
    <row r="768" spans="1:12" x14ac:dyDescent="0.25">
      <c r="A768" s="17">
        <v>767</v>
      </c>
      <c r="B768" s="48" t="s">
        <v>4987</v>
      </c>
      <c r="C768" s="48" t="s">
        <v>4987</v>
      </c>
      <c r="D768" s="48" t="s">
        <v>4987</v>
      </c>
      <c r="E768" s="48" t="s">
        <v>5000</v>
      </c>
      <c r="H768" s="17" t="s">
        <v>4968</v>
      </c>
      <c r="I768" s="17">
        <v>70</v>
      </c>
      <c r="J768" s="17">
        <v>12</v>
      </c>
      <c r="K768" s="17" t="s">
        <v>29</v>
      </c>
      <c r="L768" s="17" t="s">
        <v>5001</v>
      </c>
    </row>
    <row r="769" spans="1:12" x14ac:dyDescent="0.25">
      <c r="A769" s="17">
        <v>768</v>
      </c>
      <c r="B769" s="48" t="s">
        <v>4987</v>
      </c>
      <c r="C769" s="48" t="s">
        <v>4987</v>
      </c>
      <c r="D769" s="48" t="s">
        <v>4987</v>
      </c>
      <c r="E769" s="48" t="s">
        <v>5000</v>
      </c>
      <c r="H769" s="17" t="s">
        <v>4968</v>
      </c>
      <c r="I769" s="17">
        <v>64</v>
      </c>
      <c r="J769" s="17">
        <v>12</v>
      </c>
      <c r="K769" s="17" t="s">
        <v>29</v>
      </c>
      <c r="L769" s="17" t="s">
        <v>5001</v>
      </c>
    </row>
    <row r="770" spans="1:12" x14ac:dyDescent="0.25">
      <c r="A770" s="17">
        <v>769</v>
      </c>
      <c r="B770" s="48" t="s">
        <v>4987</v>
      </c>
      <c r="C770" s="48" t="s">
        <v>4987</v>
      </c>
      <c r="D770" s="48" t="s">
        <v>4987</v>
      </c>
      <c r="E770" s="48" t="s">
        <v>5000</v>
      </c>
      <c r="H770" s="17" t="s">
        <v>4968</v>
      </c>
      <c r="I770" s="17">
        <v>110</v>
      </c>
      <c r="J770" s="17">
        <v>12</v>
      </c>
      <c r="K770" s="17" t="s">
        <v>29</v>
      </c>
      <c r="L770" s="17" t="s">
        <v>5001</v>
      </c>
    </row>
    <row r="771" spans="1:12" x14ac:dyDescent="0.25">
      <c r="A771" s="17">
        <v>770</v>
      </c>
      <c r="B771" s="48" t="s">
        <v>4987</v>
      </c>
      <c r="C771" s="48" t="s">
        <v>4987</v>
      </c>
      <c r="D771" s="48" t="s">
        <v>4987</v>
      </c>
      <c r="E771" s="48" t="s">
        <v>5000</v>
      </c>
      <c r="H771" s="17" t="s">
        <v>4968</v>
      </c>
      <c r="I771" s="17">
        <v>111</v>
      </c>
      <c r="J771" s="17">
        <v>12</v>
      </c>
      <c r="K771" s="17" t="s">
        <v>29</v>
      </c>
      <c r="L771" s="17" t="s">
        <v>5001</v>
      </c>
    </row>
    <row r="772" spans="1:12" x14ac:dyDescent="0.25">
      <c r="A772" s="17">
        <v>771</v>
      </c>
      <c r="B772" s="48" t="s">
        <v>4987</v>
      </c>
      <c r="C772" s="48" t="s">
        <v>4987</v>
      </c>
      <c r="D772" s="48" t="s">
        <v>4987</v>
      </c>
      <c r="E772" s="48" t="s">
        <v>5000</v>
      </c>
      <c r="H772" s="17" t="s">
        <v>4968</v>
      </c>
      <c r="I772" s="17">
        <v>130</v>
      </c>
      <c r="J772" s="17">
        <v>12</v>
      </c>
      <c r="K772" s="17" t="s">
        <v>29</v>
      </c>
      <c r="L772" s="17" t="s">
        <v>5001</v>
      </c>
    </row>
    <row r="773" spans="1:12" x14ac:dyDescent="0.25">
      <c r="A773" s="17">
        <v>772</v>
      </c>
      <c r="B773" s="48" t="s">
        <v>4987</v>
      </c>
      <c r="C773" s="48" t="s">
        <v>4987</v>
      </c>
      <c r="D773" s="48" t="s">
        <v>4987</v>
      </c>
      <c r="E773" s="48" t="s">
        <v>5000</v>
      </c>
      <c r="H773" s="17" t="s">
        <v>4968</v>
      </c>
      <c r="I773" s="17">
        <v>95</v>
      </c>
      <c r="J773" s="17">
        <v>12</v>
      </c>
      <c r="K773" s="17" t="s">
        <v>29</v>
      </c>
      <c r="L773" s="17" t="s">
        <v>5001</v>
      </c>
    </row>
    <row r="774" spans="1:12" x14ac:dyDescent="0.25">
      <c r="A774" s="17">
        <v>773</v>
      </c>
      <c r="B774" s="48" t="s">
        <v>4987</v>
      </c>
      <c r="C774" s="48" t="s">
        <v>4987</v>
      </c>
      <c r="D774" s="48" t="s">
        <v>4987</v>
      </c>
      <c r="E774" s="48" t="s">
        <v>5000</v>
      </c>
      <c r="H774" s="17" t="s">
        <v>4968</v>
      </c>
      <c r="I774" s="17">
        <v>106</v>
      </c>
      <c r="J774" s="17">
        <v>12</v>
      </c>
      <c r="K774" s="17" t="s">
        <v>29</v>
      </c>
      <c r="L774" s="17" t="s">
        <v>5001</v>
      </c>
    </row>
    <row r="775" spans="1:12" x14ac:dyDescent="0.25">
      <c r="A775" s="17">
        <v>774</v>
      </c>
      <c r="B775" s="48" t="s">
        <v>4987</v>
      </c>
      <c r="C775" s="48" t="s">
        <v>4987</v>
      </c>
      <c r="D775" s="48" t="s">
        <v>4987</v>
      </c>
      <c r="E775" s="48" t="s">
        <v>5000</v>
      </c>
      <c r="H775" s="17" t="s">
        <v>4968</v>
      </c>
      <c r="I775" s="17">
        <v>120</v>
      </c>
      <c r="J775" s="17">
        <v>12</v>
      </c>
      <c r="K775" s="17" t="s">
        <v>29</v>
      </c>
      <c r="L775" s="17" t="s">
        <v>5001</v>
      </c>
    </row>
    <row r="776" spans="1:12" x14ac:dyDescent="0.25">
      <c r="A776" s="17">
        <v>775</v>
      </c>
      <c r="B776" s="48" t="s">
        <v>4987</v>
      </c>
      <c r="C776" s="48" t="s">
        <v>4987</v>
      </c>
      <c r="D776" s="48" t="s">
        <v>4987</v>
      </c>
      <c r="E776" s="48" t="s">
        <v>5000</v>
      </c>
      <c r="H776" s="17" t="s">
        <v>4968</v>
      </c>
      <c r="I776" s="17">
        <v>123</v>
      </c>
      <c r="J776" s="17">
        <v>12</v>
      </c>
      <c r="K776" s="17" t="s">
        <v>29</v>
      </c>
      <c r="L776" s="17" t="s">
        <v>5001</v>
      </c>
    </row>
    <row r="777" spans="1:12" x14ac:dyDescent="0.25">
      <c r="A777" s="17">
        <v>776</v>
      </c>
      <c r="B777" s="48" t="s">
        <v>4987</v>
      </c>
      <c r="C777" s="48" t="s">
        <v>4987</v>
      </c>
      <c r="D777" s="48" t="s">
        <v>4987</v>
      </c>
      <c r="E777" s="48" t="s">
        <v>5000</v>
      </c>
      <c r="H777" s="17" t="s">
        <v>4968</v>
      </c>
      <c r="I777" s="17">
        <v>118</v>
      </c>
      <c r="J777" s="17">
        <v>12</v>
      </c>
      <c r="K777" s="17" t="s">
        <v>29</v>
      </c>
      <c r="L777" s="17" t="s">
        <v>5001</v>
      </c>
    </row>
    <row r="778" spans="1:12" x14ac:dyDescent="0.25">
      <c r="A778" s="17">
        <v>777</v>
      </c>
      <c r="B778" s="48" t="s">
        <v>4987</v>
      </c>
      <c r="C778" s="48" t="s">
        <v>4987</v>
      </c>
      <c r="D778" s="48" t="s">
        <v>4987</v>
      </c>
      <c r="E778" s="48" t="s">
        <v>5000</v>
      </c>
      <c r="H778" s="17" t="s">
        <v>4968</v>
      </c>
      <c r="I778" s="17">
        <v>120</v>
      </c>
      <c r="J778" s="17">
        <v>12</v>
      </c>
      <c r="K778" s="17" t="s">
        <v>29</v>
      </c>
      <c r="L778" s="17" t="s">
        <v>5001</v>
      </c>
    </row>
    <row r="779" spans="1:12" x14ac:dyDescent="0.25">
      <c r="A779" s="17">
        <v>778</v>
      </c>
      <c r="B779" s="48" t="s">
        <v>4987</v>
      </c>
      <c r="C779" s="48" t="s">
        <v>4987</v>
      </c>
      <c r="D779" s="48" t="s">
        <v>4987</v>
      </c>
      <c r="E779" s="48" t="s">
        <v>5000</v>
      </c>
      <c r="H779" s="17" t="s">
        <v>4968</v>
      </c>
      <c r="I779" s="17">
        <v>104</v>
      </c>
      <c r="J779" s="17">
        <v>12</v>
      </c>
      <c r="K779" s="17" t="s">
        <v>29</v>
      </c>
      <c r="L779" s="17" t="s">
        <v>5001</v>
      </c>
    </row>
    <row r="780" spans="1:12" x14ac:dyDescent="0.25">
      <c r="A780" s="17">
        <v>779</v>
      </c>
      <c r="B780" s="48" t="s">
        <v>4987</v>
      </c>
      <c r="C780" s="48" t="s">
        <v>4987</v>
      </c>
      <c r="D780" s="48" t="s">
        <v>4987</v>
      </c>
      <c r="E780" s="48" t="s">
        <v>5000</v>
      </c>
      <c r="H780" s="17" t="s">
        <v>4968</v>
      </c>
      <c r="I780" s="17">
        <v>86</v>
      </c>
      <c r="J780" s="17">
        <v>12</v>
      </c>
      <c r="K780" s="17" t="s">
        <v>29</v>
      </c>
      <c r="L780" s="17" t="s">
        <v>5001</v>
      </c>
    </row>
    <row r="781" spans="1:12" x14ac:dyDescent="0.25">
      <c r="A781" s="17">
        <v>780</v>
      </c>
      <c r="B781" s="48" t="s">
        <v>4987</v>
      </c>
      <c r="C781" s="48" t="s">
        <v>4987</v>
      </c>
      <c r="D781" s="48" t="s">
        <v>4987</v>
      </c>
      <c r="E781" s="48" t="s">
        <v>5000</v>
      </c>
      <c r="H781" s="17" t="s">
        <v>4968</v>
      </c>
      <c r="I781" s="17">
        <v>113</v>
      </c>
      <c r="J781" s="17">
        <v>12</v>
      </c>
      <c r="K781" s="17" t="s">
        <v>29</v>
      </c>
      <c r="L781" s="17" t="s">
        <v>5001</v>
      </c>
    </row>
    <row r="782" spans="1:12" x14ac:dyDescent="0.25">
      <c r="A782" s="17">
        <v>781</v>
      </c>
      <c r="B782" s="48" t="s">
        <v>4987</v>
      </c>
      <c r="C782" s="48" t="s">
        <v>4987</v>
      </c>
      <c r="D782" s="48" t="s">
        <v>4987</v>
      </c>
      <c r="E782" s="48" t="s">
        <v>5000</v>
      </c>
      <c r="H782" s="17" t="s">
        <v>4968</v>
      </c>
      <c r="I782" s="17">
        <v>112</v>
      </c>
      <c r="J782" s="17">
        <v>12</v>
      </c>
      <c r="K782" s="17" t="s">
        <v>29</v>
      </c>
      <c r="L782" s="17" t="s">
        <v>5001</v>
      </c>
    </row>
    <row r="783" spans="1:12" x14ac:dyDescent="0.25">
      <c r="A783" s="17">
        <v>782</v>
      </c>
      <c r="B783" s="48" t="s">
        <v>4987</v>
      </c>
      <c r="C783" s="48" t="s">
        <v>4987</v>
      </c>
      <c r="D783" s="48" t="s">
        <v>4987</v>
      </c>
      <c r="E783" s="48" t="s">
        <v>5000</v>
      </c>
      <c r="H783" s="17" t="s">
        <v>4968</v>
      </c>
      <c r="I783" s="17">
        <v>103</v>
      </c>
      <c r="J783" s="17">
        <v>12</v>
      </c>
      <c r="K783" s="17" t="s">
        <v>29</v>
      </c>
      <c r="L783" s="17" t="s">
        <v>5001</v>
      </c>
    </row>
    <row r="784" spans="1:12" x14ac:dyDescent="0.25">
      <c r="A784" s="17">
        <v>783</v>
      </c>
      <c r="B784" s="48" t="s">
        <v>4987</v>
      </c>
      <c r="C784" s="48" t="s">
        <v>4987</v>
      </c>
      <c r="D784" s="48" t="s">
        <v>4987</v>
      </c>
      <c r="E784" s="48" t="s">
        <v>5000</v>
      </c>
      <c r="H784" s="17" t="s">
        <v>4968</v>
      </c>
      <c r="I784" s="17">
        <v>108</v>
      </c>
      <c r="J784" s="17">
        <v>12</v>
      </c>
      <c r="K784" s="17" t="s">
        <v>29</v>
      </c>
      <c r="L784" s="17" t="s">
        <v>5001</v>
      </c>
    </row>
    <row r="785" spans="1:12" x14ac:dyDescent="0.25">
      <c r="A785" s="17">
        <v>784</v>
      </c>
      <c r="B785" s="48" t="s">
        <v>4987</v>
      </c>
      <c r="C785" s="48" t="s">
        <v>4987</v>
      </c>
      <c r="D785" s="48" t="s">
        <v>4987</v>
      </c>
      <c r="E785" s="48" t="s">
        <v>5000</v>
      </c>
      <c r="H785" s="17" t="s">
        <v>4968</v>
      </c>
      <c r="I785" s="17">
        <v>110</v>
      </c>
      <c r="J785" s="17">
        <v>12</v>
      </c>
      <c r="K785" s="17" t="s">
        <v>29</v>
      </c>
      <c r="L785" s="17" t="s">
        <v>5001</v>
      </c>
    </row>
    <row r="786" spans="1:12" x14ac:dyDescent="0.25">
      <c r="A786" s="17">
        <v>785</v>
      </c>
      <c r="B786" s="48" t="s">
        <v>4987</v>
      </c>
      <c r="C786" s="48" t="s">
        <v>4987</v>
      </c>
      <c r="D786" s="48" t="s">
        <v>4987</v>
      </c>
      <c r="E786" s="48" t="s">
        <v>5000</v>
      </c>
      <c r="H786" s="17" t="s">
        <v>4968</v>
      </c>
      <c r="I786" s="17">
        <v>98</v>
      </c>
      <c r="J786" s="17">
        <v>12</v>
      </c>
      <c r="K786" s="17" t="s">
        <v>29</v>
      </c>
      <c r="L786" s="17" t="s">
        <v>5001</v>
      </c>
    </row>
    <row r="787" spans="1:12" x14ac:dyDescent="0.25">
      <c r="A787" s="17">
        <v>786</v>
      </c>
      <c r="B787" s="48" t="s">
        <v>4987</v>
      </c>
      <c r="C787" s="48" t="s">
        <v>4987</v>
      </c>
      <c r="D787" s="48" t="s">
        <v>4987</v>
      </c>
      <c r="E787" s="48" t="s">
        <v>5000</v>
      </c>
      <c r="H787" s="17" t="s">
        <v>4968</v>
      </c>
      <c r="I787" s="17">
        <v>60</v>
      </c>
      <c r="J787" s="17">
        <v>12</v>
      </c>
      <c r="K787" s="17" t="s">
        <v>29</v>
      </c>
      <c r="L787" s="17" t="s">
        <v>5001</v>
      </c>
    </row>
    <row r="788" spans="1:12" x14ac:dyDescent="0.25">
      <c r="A788" s="17">
        <v>787</v>
      </c>
      <c r="B788" s="48" t="s">
        <v>4987</v>
      </c>
      <c r="C788" s="48" t="s">
        <v>4987</v>
      </c>
      <c r="D788" s="48" t="s">
        <v>4987</v>
      </c>
      <c r="E788" s="48" t="s">
        <v>5000</v>
      </c>
      <c r="H788" s="17" t="s">
        <v>4968</v>
      </c>
      <c r="I788" s="17">
        <v>69</v>
      </c>
      <c r="J788" s="17">
        <v>12</v>
      </c>
      <c r="K788" s="17" t="s">
        <v>29</v>
      </c>
      <c r="L788" s="17" t="s">
        <v>5001</v>
      </c>
    </row>
    <row r="789" spans="1:12" x14ac:dyDescent="0.25">
      <c r="A789" s="17">
        <v>788</v>
      </c>
      <c r="B789" s="48" t="s">
        <v>4987</v>
      </c>
      <c r="C789" s="48" t="s">
        <v>4987</v>
      </c>
      <c r="D789" s="48" t="s">
        <v>4987</v>
      </c>
      <c r="E789" s="48" t="s">
        <v>5000</v>
      </c>
      <c r="H789" s="17" t="s">
        <v>4968</v>
      </c>
      <c r="I789" s="17">
        <v>40</v>
      </c>
      <c r="J789" s="17">
        <v>12</v>
      </c>
      <c r="K789" s="17" t="s">
        <v>29</v>
      </c>
      <c r="L789" s="17" t="s">
        <v>5001</v>
      </c>
    </row>
    <row r="790" spans="1:12" x14ac:dyDescent="0.25">
      <c r="A790" s="17">
        <v>789</v>
      </c>
      <c r="B790" s="48" t="s">
        <v>4987</v>
      </c>
      <c r="C790" s="48" t="s">
        <v>4987</v>
      </c>
      <c r="D790" s="48" t="s">
        <v>4987</v>
      </c>
      <c r="E790" s="48" t="s">
        <v>5000</v>
      </c>
      <c r="H790" s="17" t="s">
        <v>4968</v>
      </c>
      <c r="I790" s="17">
        <v>57</v>
      </c>
      <c r="J790" s="17">
        <v>12</v>
      </c>
      <c r="K790" s="17" t="s">
        <v>29</v>
      </c>
      <c r="L790" s="17" t="s">
        <v>5001</v>
      </c>
    </row>
    <row r="791" spans="1:12" x14ac:dyDescent="0.25">
      <c r="A791" s="17">
        <v>790</v>
      </c>
      <c r="B791" s="48" t="s">
        <v>4987</v>
      </c>
      <c r="C791" s="48" t="s">
        <v>4987</v>
      </c>
      <c r="D791" s="48" t="s">
        <v>4987</v>
      </c>
      <c r="E791" s="48" t="s">
        <v>5000</v>
      </c>
      <c r="H791" s="17" t="s">
        <v>4968</v>
      </c>
      <c r="I791" s="17">
        <v>106</v>
      </c>
      <c r="J791" s="17">
        <v>12</v>
      </c>
      <c r="K791" s="17" t="s">
        <v>29</v>
      </c>
      <c r="L791" s="17" t="s">
        <v>5001</v>
      </c>
    </row>
    <row r="792" spans="1:12" x14ac:dyDescent="0.25">
      <c r="A792" s="17">
        <v>791</v>
      </c>
      <c r="B792" s="48" t="s">
        <v>4987</v>
      </c>
      <c r="C792" s="48" t="s">
        <v>4987</v>
      </c>
      <c r="D792" s="48" t="s">
        <v>4987</v>
      </c>
      <c r="E792" s="48" t="s">
        <v>5000</v>
      </c>
      <c r="H792" s="17" t="s">
        <v>4968</v>
      </c>
      <c r="I792" s="17">
        <v>111</v>
      </c>
      <c r="J792" s="17">
        <v>12</v>
      </c>
      <c r="K792" s="17" t="s">
        <v>29</v>
      </c>
      <c r="L792" s="17" t="s">
        <v>5001</v>
      </c>
    </row>
    <row r="793" spans="1:12" x14ac:dyDescent="0.25">
      <c r="A793" s="17">
        <v>792</v>
      </c>
      <c r="B793" s="48" t="s">
        <v>4987</v>
      </c>
      <c r="C793" s="48" t="s">
        <v>4987</v>
      </c>
      <c r="D793" s="48" t="s">
        <v>4987</v>
      </c>
      <c r="E793" s="48" t="s">
        <v>5000</v>
      </c>
      <c r="H793" s="17" t="s">
        <v>4968</v>
      </c>
      <c r="I793" s="17">
        <v>108</v>
      </c>
      <c r="J793" s="17">
        <v>12</v>
      </c>
      <c r="K793" s="17" t="s">
        <v>29</v>
      </c>
      <c r="L793" s="17" t="s">
        <v>5001</v>
      </c>
    </row>
    <row r="794" spans="1:12" x14ac:dyDescent="0.25">
      <c r="A794" s="17">
        <v>793</v>
      </c>
      <c r="B794" s="48" t="s">
        <v>4987</v>
      </c>
      <c r="C794" s="48" t="s">
        <v>4987</v>
      </c>
      <c r="D794" s="48" t="s">
        <v>4987</v>
      </c>
      <c r="E794" s="48" t="s">
        <v>5000</v>
      </c>
      <c r="H794" s="17" t="s">
        <v>4968</v>
      </c>
      <c r="I794" s="17">
        <v>107</v>
      </c>
      <c r="J794" s="17">
        <v>12</v>
      </c>
      <c r="K794" s="17" t="s">
        <v>29</v>
      </c>
      <c r="L794" s="17" t="s">
        <v>5001</v>
      </c>
    </row>
    <row r="795" spans="1:12" x14ac:dyDescent="0.25">
      <c r="A795" s="17">
        <v>794</v>
      </c>
      <c r="B795" s="48" t="s">
        <v>4987</v>
      </c>
      <c r="C795" s="48" t="s">
        <v>4987</v>
      </c>
      <c r="D795" s="48" t="s">
        <v>4987</v>
      </c>
      <c r="E795" s="48" t="s">
        <v>5000</v>
      </c>
      <c r="H795" s="17" t="s">
        <v>4968</v>
      </c>
      <c r="I795" s="17">
        <v>110</v>
      </c>
      <c r="J795" s="17">
        <v>12</v>
      </c>
      <c r="K795" s="17" t="s">
        <v>29</v>
      </c>
      <c r="L795" s="17" t="s">
        <v>5001</v>
      </c>
    </row>
    <row r="796" spans="1:12" x14ac:dyDescent="0.25">
      <c r="A796" s="17">
        <v>795</v>
      </c>
      <c r="B796" s="48" t="s">
        <v>4987</v>
      </c>
      <c r="C796" s="48" t="s">
        <v>4987</v>
      </c>
      <c r="D796" s="48" t="s">
        <v>4987</v>
      </c>
      <c r="E796" s="48" t="s">
        <v>5000</v>
      </c>
      <c r="H796" s="17" t="s">
        <v>4968</v>
      </c>
      <c r="I796" s="17">
        <v>88</v>
      </c>
      <c r="J796" s="17">
        <v>12</v>
      </c>
      <c r="K796" s="17" t="s">
        <v>29</v>
      </c>
      <c r="L796" s="17" t="s">
        <v>5001</v>
      </c>
    </row>
    <row r="797" spans="1:12" x14ac:dyDescent="0.25">
      <c r="A797" s="17">
        <v>796</v>
      </c>
      <c r="B797" s="48" t="s">
        <v>4987</v>
      </c>
      <c r="C797" s="48" t="s">
        <v>4987</v>
      </c>
      <c r="D797" s="48" t="s">
        <v>4987</v>
      </c>
      <c r="E797" s="48" t="s">
        <v>5000</v>
      </c>
      <c r="H797" s="17" t="s">
        <v>4968</v>
      </c>
      <c r="I797" s="17">
        <v>44</v>
      </c>
      <c r="J797" s="17">
        <v>12</v>
      </c>
      <c r="K797" s="17" t="s">
        <v>29</v>
      </c>
      <c r="L797" s="17" t="s">
        <v>5001</v>
      </c>
    </row>
    <row r="798" spans="1:12" x14ac:dyDescent="0.25">
      <c r="A798" s="17">
        <v>797</v>
      </c>
      <c r="B798" s="48" t="s">
        <v>4987</v>
      </c>
      <c r="C798" s="48" t="s">
        <v>4987</v>
      </c>
      <c r="D798" s="48" t="s">
        <v>4987</v>
      </c>
      <c r="E798" s="48" t="s">
        <v>5000</v>
      </c>
      <c r="H798" s="17" t="s">
        <v>4968</v>
      </c>
      <c r="I798" s="17">
        <v>91</v>
      </c>
      <c r="J798" s="17">
        <v>12</v>
      </c>
      <c r="K798" s="17" t="s">
        <v>29</v>
      </c>
      <c r="L798" s="17" t="s">
        <v>5001</v>
      </c>
    </row>
    <row r="799" spans="1:12" x14ac:dyDescent="0.25">
      <c r="A799" s="17">
        <v>798</v>
      </c>
      <c r="B799" s="48" t="s">
        <v>4987</v>
      </c>
      <c r="C799" s="48" t="s">
        <v>4987</v>
      </c>
      <c r="D799" s="48" t="s">
        <v>4987</v>
      </c>
      <c r="E799" s="48" t="s">
        <v>5000</v>
      </c>
      <c r="H799" s="17" t="s">
        <v>4968</v>
      </c>
      <c r="I799" s="17">
        <v>111</v>
      </c>
      <c r="J799" s="17">
        <v>12</v>
      </c>
      <c r="K799" s="17" t="s">
        <v>29</v>
      </c>
      <c r="L799" s="17" t="s">
        <v>5001</v>
      </c>
    </row>
    <row r="800" spans="1:12" x14ac:dyDescent="0.25">
      <c r="A800" s="17">
        <v>799</v>
      </c>
      <c r="B800" s="48" t="s">
        <v>4987</v>
      </c>
      <c r="C800" s="48" t="s">
        <v>4998</v>
      </c>
      <c r="D800" s="48" t="s">
        <v>5002</v>
      </c>
      <c r="E800" s="48" t="s">
        <v>5000</v>
      </c>
      <c r="H800" s="17" t="s">
        <v>4968</v>
      </c>
      <c r="I800" s="17">
        <v>109</v>
      </c>
      <c r="J800" s="17">
        <v>12</v>
      </c>
      <c r="K800" s="17" t="s">
        <v>29</v>
      </c>
      <c r="L800" s="17" t="s">
        <v>5001</v>
      </c>
    </row>
    <row r="801" spans="1:12" x14ac:dyDescent="0.25">
      <c r="A801" s="17">
        <v>800</v>
      </c>
      <c r="B801" s="48" t="s">
        <v>4987</v>
      </c>
      <c r="C801" s="48" t="s">
        <v>4998</v>
      </c>
      <c r="D801" s="48" t="s">
        <v>5002</v>
      </c>
      <c r="E801" s="48" t="s">
        <v>5000</v>
      </c>
      <c r="H801" s="17" t="s">
        <v>4968</v>
      </c>
      <c r="I801" s="17">
        <v>98</v>
      </c>
      <c r="J801" s="17">
        <v>12</v>
      </c>
      <c r="K801" s="17" t="s">
        <v>29</v>
      </c>
      <c r="L801" s="17" t="s">
        <v>5001</v>
      </c>
    </row>
    <row r="802" spans="1:12" x14ac:dyDescent="0.25">
      <c r="A802" s="17">
        <v>801</v>
      </c>
      <c r="B802" s="48" t="s">
        <v>4987</v>
      </c>
      <c r="C802" s="48" t="s">
        <v>4998</v>
      </c>
      <c r="D802" s="48" t="s">
        <v>5002</v>
      </c>
      <c r="E802" s="48" t="s">
        <v>5000</v>
      </c>
      <c r="H802" s="17" t="s">
        <v>4968</v>
      </c>
      <c r="I802" s="17">
        <v>80</v>
      </c>
      <c r="J802" s="17">
        <v>12</v>
      </c>
      <c r="K802" s="17" t="s">
        <v>29</v>
      </c>
      <c r="L802" s="17" t="s">
        <v>5001</v>
      </c>
    </row>
    <row r="803" spans="1:12" x14ac:dyDescent="0.25">
      <c r="A803" s="17">
        <v>802</v>
      </c>
      <c r="B803" s="48" t="s">
        <v>4987</v>
      </c>
      <c r="C803" s="48" t="s">
        <v>4998</v>
      </c>
      <c r="D803" s="48" t="s">
        <v>5002</v>
      </c>
      <c r="E803" s="48" t="s">
        <v>5000</v>
      </c>
      <c r="H803" s="17" t="s">
        <v>4968</v>
      </c>
      <c r="I803" s="17">
        <v>106</v>
      </c>
      <c r="J803" s="17">
        <v>12</v>
      </c>
      <c r="K803" s="17" t="s">
        <v>29</v>
      </c>
      <c r="L803" s="17" t="s">
        <v>5001</v>
      </c>
    </row>
    <row r="804" spans="1:12" x14ac:dyDescent="0.25">
      <c r="A804" s="17">
        <v>803</v>
      </c>
      <c r="B804" s="48" t="s">
        <v>4987</v>
      </c>
      <c r="C804" s="48" t="s">
        <v>4998</v>
      </c>
      <c r="D804" s="48" t="s">
        <v>5002</v>
      </c>
      <c r="E804" s="48" t="s">
        <v>5000</v>
      </c>
      <c r="H804" s="17" t="s">
        <v>4967</v>
      </c>
      <c r="I804" s="17">
        <v>110</v>
      </c>
      <c r="J804" s="17">
        <v>8</v>
      </c>
      <c r="K804" s="17" t="s">
        <v>29</v>
      </c>
      <c r="L804" s="17" t="s">
        <v>5001</v>
      </c>
    </row>
    <row r="805" spans="1:12" x14ac:dyDescent="0.25">
      <c r="A805" s="17">
        <v>804</v>
      </c>
      <c r="B805" s="48" t="s">
        <v>4987</v>
      </c>
      <c r="C805" s="48" t="s">
        <v>4998</v>
      </c>
      <c r="D805" s="48" t="s">
        <v>5002</v>
      </c>
      <c r="E805" s="48" t="s">
        <v>5000</v>
      </c>
      <c r="H805" s="17" t="s">
        <v>4968</v>
      </c>
      <c r="I805" s="17">
        <v>112</v>
      </c>
      <c r="J805" s="17">
        <v>12</v>
      </c>
      <c r="K805" s="17" t="s">
        <v>29</v>
      </c>
      <c r="L805" s="17" t="s">
        <v>5001</v>
      </c>
    </row>
    <row r="806" spans="1:12" x14ac:dyDescent="0.25">
      <c r="A806" s="17">
        <v>805</v>
      </c>
      <c r="B806" s="48" t="s">
        <v>4987</v>
      </c>
      <c r="C806" s="48" t="s">
        <v>4998</v>
      </c>
      <c r="D806" s="48" t="s">
        <v>5002</v>
      </c>
      <c r="E806" s="48" t="s">
        <v>5000</v>
      </c>
      <c r="H806" s="17" t="s">
        <v>4968</v>
      </c>
      <c r="I806" s="17">
        <v>88</v>
      </c>
      <c r="J806" s="17">
        <v>12</v>
      </c>
      <c r="K806" s="17" t="s">
        <v>29</v>
      </c>
      <c r="L806" s="17" t="s">
        <v>5001</v>
      </c>
    </row>
    <row r="807" spans="1:12" x14ac:dyDescent="0.25">
      <c r="A807" s="17">
        <v>806</v>
      </c>
      <c r="B807" s="48" t="s">
        <v>4987</v>
      </c>
      <c r="C807" s="48" t="s">
        <v>4998</v>
      </c>
      <c r="D807" s="48" t="s">
        <v>5002</v>
      </c>
      <c r="E807" s="48" t="s">
        <v>5000</v>
      </c>
      <c r="H807" s="17" t="s">
        <v>4968</v>
      </c>
      <c r="I807" s="17">
        <v>64</v>
      </c>
      <c r="J807" s="17">
        <v>12</v>
      </c>
      <c r="K807" s="17" t="s">
        <v>29</v>
      </c>
      <c r="L807" s="17" t="s">
        <v>5001</v>
      </c>
    </row>
    <row r="808" spans="1:12" x14ac:dyDescent="0.25">
      <c r="A808" s="17">
        <v>807</v>
      </c>
      <c r="B808" s="48" t="s">
        <v>4987</v>
      </c>
      <c r="C808" s="48" t="s">
        <v>4998</v>
      </c>
      <c r="D808" s="48" t="s">
        <v>5002</v>
      </c>
      <c r="E808" s="48" t="s">
        <v>5000</v>
      </c>
      <c r="H808" s="17" t="s">
        <v>4968</v>
      </c>
      <c r="I808" s="17">
        <v>71</v>
      </c>
      <c r="J808" s="17">
        <v>12</v>
      </c>
      <c r="K808" s="17" t="s">
        <v>29</v>
      </c>
      <c r="L808" s="17" t="s">
        <v>5001</v>
      </c>
    </row>
    <row r="809" spans="1:12" x14ac:dyDescent="0.25">
      <c r="A809" s="17">
        <v>808</v>
      </c>
      <c r="B809" s="48" t="s">
        <v>4987</v>
      </c>
      <c r="C809" s="48" t="s">
        <v>4998</v>
      </c>
      <c r="D809" s="48" t="s">
        <v>5002</v>
      </c>
      <c r="E809" s="48" t="s">
        <v>5000</v>
      </c>
      <c r="H809" s="17" t="s">
        <v>4968</v>
      </c>
      <c r="I809" s="17">
        <v>86</v>
      </c>
      <c r="J809" s="17">
        <v>12</v>
      </c>
      <c r="K809" s="17" t="s">
        <v>29</v>
      </c>
      <c r="L809" s="17" t="s">
        <v>5001</v>
      </c>
    </row>
    <row r="810" spans="1:12" x14ac:dyDescent="0.25">
      <c r="A810" s="17">
        <v>809</v>
      </c>
      <c r="B810" s="48" t="s">
        <v>4987</v>
      </c>
      <c r="C810" s="48" t="s">
        <v>4998</v>
      </c>
      <c r="D810" s="48" t="s">
        <v>5002</v>
      </c>
      <c r="E810" s="48" t="s">
        <v>5000</v>
      </c>
      <c r="H810" s="17" t="s">
        <v>4968</v>
      </c>
      <c r="I810" s="17">
        <v>86</v>
      </c>
      <c r="J810" s="17">
        <v>12</v>
      </c>
      <c r="K810" s="17" t="s">
        <v>29</v>
      </c>
      <c r="L810" s="17" t="s">
        <v>5001</v>
      </c>
    </row>
    <row r="811" spans="1:12" x14ac:dyDescent="0.25">
      <c r="A811" s="17">
        <v>810</v>
      </c>
      <c r="B811" s="48" t="s">
        <v>4987</v>
      </c>
      <c r="C811" s="48" t="s">
        <v>4998</v>
      </c>
      <c r="D811" s="48" t="s">
        <v>5002</v>
      </c>
      <c r="E811" s="48" t="s">
        <v>5000</v>
      </c>
      <c r="H811" s="17" t="s">
        <v>4968</v>
      </c>
      <c r="I811" s="17">
        <v>106</v>
      </c>
      <c r="J811" s="17">
        <v>12</v>
      </c>
      <c r="K811" s="17" t="s">
        <v>29</v>
      </c>
      <c r="L811" s="17" t="s">
        <v>5001</v>
      </c>
    </row>
    <row r="812" spans="1:12" x14ac:dyDescent="0.25">
      <c r="A812" s="17">
        <v>811</v>
      </c>
      <c r="B812" s="48" t="s">
        <v>4987</v>
      </c>
      <c r="C812" s="48" t="s">
        <v>4998</v>
      </c>
      <c r="D812" s="48" t="s">
        <v>5002</v>
      </c>
      <c r="E812" s="48" t="s">
        <v>5000</v>
      </c>
      <c r="H812" s="17" t="s">
        <v>4968</v>
      </c>
      <c r="I812" s="17">
        <v>107</v>
      </c>
      <c r="J812" s="17">
        <v>12</v>
      </c>
      <c r="K812" s="17" t="s">
        <v>29</v>
      </c>
      <c r="L812" s="17" t="s">
        <v>5001</v>
      </c>
    </row>
    <row r="813" spans="1:12" x14ac:dyDescent="0.25">
      <c r="A813" s="17">
        <v>812</v>
      </c>
      <c r="B813" s="48" t="s">
        <v>4987</v>
      </c>
      <c r="C813" s="48" t="s">
        <v>4998</v>
      </c>
      <c r="D813" s="48" t="s">
        <v>5002</v>
      </c>
      <c r="E813" s="48" t="s">
        <v>5000</v>
      </c>
      <c r="H813" s="17" t="s">
        <v>4967</v>
      </c>
      <c r="I813" s="17">
        <v>49</v>
      </c>
      <c r="J813" s="17">
        <v>8</v>
      </c>
      <c r="K813" s="17" t="s">
        <v>29</v>
      </c>
      <c r="L813" s="17" t="s">
        <v>5001</v>
      </c>
    </row>
    <row r="814" spans="1:12" x14ac:dyDescent="0.25">
      <c r="A814" s="17">
        <v>813</v>
      </c>
      <c r="B814" s="48" t="s">
        <v>4987</v>
      </c>
      <c r="C814" s="48" t="s">
        <v>4998</v>
      </c>
      <c r="D814" s="48" t="s">
        <v>5002</v>
      </c>
      <c r="E814" s="48" t="s">
        <v>5000</v>
      </c>
      <c r="H814" s="17" t="s">
        <v>4968</v>
      </c>
      <c r="I814" s="17">
        <v>111</v>
      </c>
      <c r="J814" s="17">
        <v>12</v>
      </c>
      <c r="K814" s="17" t="s">
        <v>29</v>
      </c>
      <c r="L814" s="17" t="s">
        <v>5001</v>
      </c>
    </row>
    <row r="815" spans="1:12" x14ac:dyDescent="0.25">
      <c r="A815" s="17">
        <v>814</v>
      </c>
      <c r="B815" s="48" t="s">
        <v>4987</v>
      </c>
      <c r="C815" s="48" t="s">
        <v>4998</v>
      </c>
      <c r="D815" s="48" t="s">
        <v>5002</v>
      </c>
      <c r="E815" s="48" t="s">
        <v>5000</v>
      </c>
      <c r="H815" s="17" t="s">
        <v>4968</v>
      </c>
      <c r="I815" s="17">
        <v>119</v>
      </c>
      <c r="J815" s="17">
        <v>12</v>
      </c>
      <c r="K815" s="17" t="s">
        <v>29</v>
      </c>
      <c r="L815" s="17" t="s">
        <v>5001</v>
      </c>
    </row>
    <row r="816" spans="1:12" x14ac:dyDescent="0.25">
      <c r="A816" s="17">
        <v>815</v>
      </c>
      <c r="B816" s="48" t="s">
        <v>4987</v>
      </c>
      <c r="C816" s="48" t="s">
        <v>4998</v>
      </c>
      <c r="D816" s="48" t="s">
        <v>5002</v>
      </c>
      <c r="E816" s="48" t="s">
        <v>5000</v>
      </c>
      <c r="H816" s="17" t="s">
        <v>4968</v>
      </c>
      <c r="I816" s="17">
        <v>111</v>
      </c>
      <c r="J816" s="17">
        <v>12</v>
      </c>
      <c r="K816" s="17" t="s">
        <v>29</v>
      </c>
      <c r="L816" s="17" t="s">
        <v>5001</v>
      </c>
    </row>
    <row r="817" spans="1:12" x14ac:dyDescent="0.25">
      <c r="A817" s="17">
        <v>816</v>
      </c>
      <c r="B817" s="48" t="s">
        <v>4987</v>
      </c>
      <c r="C817" s="48" t="s">
        <v>4998</v>
      </c>
      <c r="D817" s="48" t="s">
        <v>5002</v>
      </c>
      <c r="E817" s="48" t="s">
        <v>5000</v>
      </c>
      <c r="H817" s="17" t="s">
        <v>4967</v>
      </c>
      <c r="I817" s="17">
        <v>107</v>
      </c>
      <c r="J817" s="17">
        <v>8</v>
      </c>
      <c r="K817" s="17" t="s">
        <v>29</v>
      </c>
      <c r="L817" s="17" t="s">
        <v>5001</v>
      </c>
    </row>
    <row r="818" spans="1:12" x14ac:dyDescent="0.25">
      <c r="A818" s="17">
        <v>817</v>
      </c>
      <c r="B818" s="48" t="s">
        <v>4987</v>
      </c>
      <c r="C818" s="48" t="s">
        <v>4998</v>
      </c>
      <c r="D818" s="48" t="s">
        <v>5002</v>
      </c>
      <c r="E818" s="48" t="s">
        <v>5000</v>
      </c>
      <c r="H818" s="17" t="s">
        <v>4967</v>
      </c>
      <c r="I818" s="17">
        <v>127</v>
      </c>
      <c r="J818" s="17">
        <v>8</v>
      </c>
      <c r="K818" s="17" t="s">
        <v>29</v>
      </c>
      <c r="L818" s="17" t="s">
        <v>5001</v>
      </c>
    </row>
    <row r="819" spans="1:12" x14ac:dyDescent="0.25">
      <c r="A819" s="17">
        <v>818</v>
      </c>
      <c r="B819" s="48" t="s">
        <v>4987</v>
      </c>
      <c r="C819" s="48" t="s">
        <v>4998</v>
      </c>
      <c r="D819" s="48" t="s">
        <v>5002</v>
      </c>
      <c r="E819" s="48" t="s">
        <v>5000</v>
      </c>
      <c r="H819" s="17" t="s">
        <v>4967</v>
      </c>
      <c r="I819" s="17">
        <v>104</v>
      </c>
      <c r="J819" s="17">
        <v>8</v>
      </c>
      <c r="K819" s="17" t="s">
        <v>29</v>
      </c>
      <c r="L819" s="17" t="s">
        <v>5001</v>
      </c>
    </row>
    <row r="820" spans="1:12" x14ac:dyDescent="0.25">
      <c r="A820" s="17">
        <v>819</v>
      </c>
      <c r="B820" s="48" t="s">
        <v>4987</v>
      </c>
      <c r="C820" s="48" t="s">
        <v>4998</v>
      </c>
      <c r="D820" s="48" t="s">
        <v>5002</v>
      </c>
      <c r="E820" s="48" t="s">
        <v>5000</v>
      </c>
      <c r="H820" s="17" t="s">
        <v>4968</v>
      </c>
      <c r="I820" s="17">
        <v>112</v>
      </c>
      <c r="J820" s="17">
        <v>12</v>
      </c>
      <c r="K820" s="17" t="s">
        <v>29</v>
      </c>
      <c r="L820" s="17" t="s">
        <v>5001</v>
      </c>
    </row>
    <row r="821" spans="1:12" x14ac:dyDescent="0.25">
      <c r="A821" s="17">
        <v>820</v>
      </c>
      <c r="B821" s="48" t="s">
        <v>4987</v>
      </c>
      <c r="C821" s="48" t="s">
        <v>4998</v>
      </c>
      <c r="D821" s="48" t="s">
        <v>5002</v>
      </c>
      <c r="E821" s="48" t="s">
        <v>5000</v>
      </c>
      <c r="H821" s="17" t="s">
        <v>4968</v>
      </c>
      <c r="I821" s="17">
        <v>104.03</v>
      </c>
      <c r="J821" s="17">
        <v>12</v>
      </c>
      <c r="K821" s="17" t="s">
        <v>29</v>
      </c>
      <c r="L821" s="17" t="s">
        <v>5001</v>
      </c>
    </row>
    <row r="822" spans="1:12" x14ac:dyDescent="0.25">
      <c r="A822" s="17">
        <v>821</v>
      </c>
      <c r="B822" s="48" t="s">
        <v>4987</v>
      </c>
      <c r="C822" s="48" t="s">
        <v>4998</v>
      </c>
      <c r="D822" s="48" t="s">
        <v>5002</v>
      </c>
      <c r="E822" s="48" t="s">
        <v>5000</v>
      </c>
      <c r="H822" s="17" t="s">
        <v>4968</v>
      </c>
      <c r="I822" s="17">
        <v>100</v>
      </c>
      <c r="J822" s="17">
        <v>12</v>
      </c>
      <c r="K822" s="17" t="s">
        <v>29</v>
      </c>
      <c r="L822" s="17" t="s">
        <v>5001</v>
      </c>
    </row>
    <row r="823" spans="1:12" x14ac:dyDescent="0.25">
      <c r="A823" s="17">
        <v>822</v>
      </c>
      <c r="B823" s="48" t="s">
        <v>4987</v>
      </c>
      <c r="C823" s="48" t="s">
        <v>4998</v>
      </c>
      <c r="D823" s="48" t="s">
        <v>5002</v>
      </c>
      <c r="E823" s="48" t="s">
        <v>5000</v>
      </c>
      <c r="H823" s="17" t="s">
        <v>4968</v>
      </c>
      <c r="I823" s="17">
        <v>107</v>
      </c>
      <c r="J823" s="17">
        <v>12</v>
      </c>
      <c r="K823" s="17" t="s">
        <v>29</v>
      </c>
      <c r="L823" s="17" t="s">
        <v>5001</v>
      </c>
    </row>
    <row r="824" spans="1:12" x14ac:dyDescent="0.25">
      <c r="A824" s="17">
        <v>823</v>
      </c>
      <c r="B824" s="48" t="s">
        <v>4987</v>
      </c>
      <c r="C824" s="48" t="s">
        <v>4998</v>
      </c>
      <c r="D824" s="48" t="s">
        <v>5002</v>
      </c>
      <c r="E824" s="48" t="s">
        <v>5000</v>
      </c>
      <c r="H824" s="17" t="s">
        <v>4968</v>
      </c>
      <c r="I824" s="17">
        <v>109</v>
      </c>
      <c r="J824" s="17">
        <v>12</v>
      </c>
      <c r="K824" s="17" t="s">
        <v>29</v>
      </c>
      <c r="L824" s="17" t="s">
        <v>5001</v>
      </c>
    </row>
    <row r="825" spans="1:12" x14ac:dyDescent="0.25">
      <c r="A825" s="17">
        <v>824</v>
      </c>
      <c r="B825" s="48" t="s">
        <v>4987</v>
      </c>
      <c r="C825" s="48" t="s">
        <v>4998</v>
      </c>
      <c r="D825" s="48" t="s">
        <v>5002</v>
      </c>
      <c r="E825" s="48" t="s">
        <v>5000</v>
      </c>
      <c r="H825" s="17" t="s">
        <v>4968</v>
      </c>
      <c r="I825" s="17">
        <v>40</v>
      </c>
      <c r="J825" s="17">
        <v>12</v>
      </c>
      <c r="K825" s="17" t="s">
        <v>29</v>
      </c>
      <c r="L825" s="17" t="s">
        <v>5001</v>
      </c>
    </row>
    <row r="826" spans="1:12" x14ac:dyDescent="0.25">
      <c r="A826" s="17">
        <v>825</v>
      </c>
      <c r="B826" s="48" t="s">
        <v>4987</v>
      </c>
      <c r="C826" s="48" t="s">
        <v>4998</v>
      </c>
      <c r="D826" s="48" t="s">
        <v>5002</v>
      </c>
      <c r="E826" s="48" t="s">
        <v>5000</v>
      </c>
      <c r="H826" s="17" t="s">
        <v>4968</v>
      </c>
      <c r="I826" s="17">
        <v>85</v>
      </c>
      <c r="J826" s="17">
        <v>12</v>
      </c>
      <c r="K826" s="17" t="s">
        <v>29</v>
      </c>
      <c r="L826" s="17" t="s">
        <v>5001</v>
      </c>
    </row>
    <row r="827" spans="1:12" x14ac:dyDescent="0.25">
      <c r="A827" s="17">
        <v>826</v>
      </c>
      <c r="B827" s="48" t="s">
        <v>4987</v>
      </c>
      <c r="C827" s="48" t="s">
        <v>4998</v>
      </c>
      <c r="D827" s="48" t="s">
        <v>5002</v>
      </c>
      <c r="E827" s="48" t="s">
        <v>5000</v>
      </c>
      <c r="H827" s="17" t="s">
        <v>4968</v>
      </c>
      <c r="I827" s="17">
        <v>117</v>
      </c>
      <c r="J827" s="17">
        <v>12</v>
      </c>
      <c r="K827" s="17" t="s">
        <v>29</v>
      </c>
      <c r="L827" s="17" t="s">
        <v>5001</v>
      </c>
    </row>
    <row r="828" spans="1:12" x14ac:dyDescent="0.25">
      <c r="A828" s="17">
        <v>827</v>
      </c>
      <c r="B828" s="48" t="s">
        <v>4987</v>
      </c>
      <c r="C828" s="48" t="s">
        <v>4998</v>
      </c>
      <c r="D828" s="48" t="s">
        <v>5002</v>
      </c>
      <c r="E828" s="48" t="s">
        <v>5000</v>
      </c>
      <c r="H828" s="17" t="s">
        <v>4968</v>
      </c>
      <c r="I828" s="17">
        <v>112</v>
      </c>
      <c r="J828" s="17">
        <v>12</v>
      </c>
      <c r="K828" s="17" t="s">
        <v>29</v>
      </c>
      <c r="L828" s="17" t="s">
        <v>5001</v>
      </c>
    </row>
    <row r="829" spans="1:12" x14ac:dyDescent="0.25">
      <c r="A829" s="17">
        <v>828</v>
      </c>
      <c r="B829" s="48" t="s">
        <v>4987</v>
      </c>
      <c r="C829" s="48" t="s">
        <v>4998</v>
      </c>
      <c r="D829" s="48" t="s">
        <v>5002</v>
      </c>
      <c r="E829" s="48" t="s">
        <v>5000</v>
      </c>
      <c r="H829" s="17" t="s">
        <v>4968</v>
      </c>
      <c r="I829" s="17">
        <v>116</v>
      </c>
      <c r="J829" s="17">
        <v>12</v>
      </c>
      <c r="K829" s="17" t="s">
        <v>29</v>
      </c>
      <c r="L829" s="17" t="s">
        <v>30</v>
      </c>
    </row>
    <row r="830" spans="1:12" x14ac:dyDescent="0.25">
      <c r="A830" s="17">
        <v>829</v>
      </c>
      <c r="B830" s="48" t="s">
        <v>4987</v>
      </c>
      <c r="C830" s="48" t="s">
        <v>4998</v>
      </c>
      <c r="D830" s="48" t="s">
        <v>5002</v>
      </c>
      <c r="E830" s="48" t="s">
        <v>5000</v>
      </c>
      <c r="H830" s="17" t="s">
        <v>4968</v>
      </c>
      <c r="I830" s="17">
        <v>119</v>
      </c>
      <c r="J830" s="17">
        <v>12</v>
      </c>
      <c r="K830" s="17" t="s">
        <v>29</v>
      </c>
      <c r="L830" s="17" t="s">
        <v>5001</v>
      </c>
    </row>
    <row r="831" spans="1:12" x14ac:dyDescent="0.25">
      <c r="A831" s="17">
        <v>830</v>
      </c>
      <c r="B831" s="48" t="s">
        <v>4987</v>
      </c>
      <c r="C831" s="48" t="s">
        <v>4998</v>
      </c>
      <c r="D831" s="48" t="s">
        <v>5002</v>
      </c>
      <c r="E831" s="48" t="s">
        <v>5000</v>
      </c>
      <c r="H831" s="17" t="s">
        <v>4968</v>
      </c>
      <c r="I831" s="17">
        <v>65</v>
      </c>
      <c r="J831" s="17">
        <v>12</v>
      </c>
      <c r="K831" s="17" t="s">
        <v>29</v>
      </c>
      <c r="L831" s="17" t="s">
        <v>5001</v>
      </c>
    </row>
    <row r="832" spans="1:12" x14ac:dyDescent="0.25">
      <c r="A832" s="17">
        <v>831</v>
      </c>
      <c r="B832" s="48" t="s">
        <v>4987</v>
      </c>
      <c r="C832" s="48" t="s">
        <v>4998</v>
      </c>
      <c r="D832" s="48" t="s">
        <v>5002</v>
      </c>
      <c r="E832" s="48" t="s">
        <v>5000</v>
      </c>
      <c r="H832" s="17" t="s">
        <v>4968</v>
      </c>
      <c r="I832" s="17">
        <v>65</v>
      </c>
      <c r="J832" s="17">
        <v>12</v>
      </c>
      <c r="K832" s="17" t="s">
        <v>29</v>
      </c>
      <c r="L832" s="17" t="s">
        <v>5001</v>
      </c>
    </row>
    <row r="833" spans="1:12" x14ac:dyDescent="0.25">
      <c r="A833" s="17">
        <v>832</v>
      </c>
      <c r="B833" s="48" t="s">
        <v>4987</v>
      </c>
      <c r="C833" s="48" t="s">
        <v>4998</v>
      </c>
      <c r="D833" s="48" t="s">
        <v>5002</v>
      </c>
      <c r="E833" s="48" t="s">
        <v>5000</v>
      </c>
      <c r="H833" s="17" t="s">
        <v>4968</v>
      </c>
      <c r="I833" s="17">
        <v>55</v>
      </c>
      <c r="J833" s="17">
        <v>12</v>
      </c>
      <c r="K833" s="17" t="s">
        <v>29</v>
      </c>
      <c r="L833" s="17" t="s">
        <v>5001</v>
      </c>
    </row>
    <row r="834" spans="1:12" x14ac:dyDescent="0.25">
      <c r="A834" s="17">
        <v>833</v>
      </c>
      <c r="B834" s="48" t="s">
        <v>4987</v>
      </c>
      <c r="C834" s="48" t="s">
        <v>4998</v>
      </c>
      <c r="D834" s="48" t="s">
        <v>5002</v>
      </c>
      <c r="E834" s="48" t="s">
        <v>5000</v>
      </c>
      <c r="H834" s="17" t="s">
        <v>4968</v>
      </c>
      <c r="I834" s="17">
        <v>63</v>
      </c>
      <c r="J834" s="17">
        <v>12</v>
      </c>
      <c r="K834" s="17" t="s">
        <v>29</v>
      </c>
      <c r="L834" s="17" t="s">
        <v>5001</v>
      </c>
    </row>
    <row r="835" spans="1:12" x14ac:dyDescent="0.25">
      <c r="A835" s="17">
        <v>834</v>
      </c>
      <c r="B835" s="48" t="s">
        <v>4987</v>
      </c>
      <c r="C835" s="48" t="s">
        <v>4998</v>
      </c>
      <c r="D835" s="48" t="s">
        <v>5002</v>
      </c>
      <c r="E835" s="48" t="s">
        <v>5000</v>
      </c>
      <c r="H835" s="17" t="s">
        <v>4968</v>
      </c>
      <c r="I835" s="17">
        <v>90</v>
      </c>
      <c r="J835" s="17">
        <v>12</v>
      </c>
      <c r="K835" s="17" t="s">
        <v>29</v>
      </c>
      <c r="L835" s="17" t="s">
        <v>5001</v>
      </c>
    </row>
    <row r="836" spans="1:12" x14ac:dyDescent="0.25">
      <c r="A836" s="17">
        <v>835</v>
      </c>
      <c r="B836" s="48" t="s">
        <v>4987</v>
      </c>
      <c r="C836" s="48" t="s">
        <v>4998</v>
      </c>
      <c r="D836" s="48" t="s">
        <v>5002</v>
      </c>
      <c r="E836" s="48" t="s">
        <v>5000</v>
      </c>
      <c r="H836" s="17" t="s">
        <v>4968</v>
      </c>
      <c r="I836" s="17">
        <v>94</v>
      </c>
      <c r="J836" s="17">
        <v>12</v>
      </c>
      <c r="K836" s="17" t="s">
        <v>29</v>
      </c>
      <c r="L836" s="17" t="s">
        <v>5001</v>
      </c>
    </row>
    <row r="837" spans="1:12" x14ac:dyDescent="0.25">
      <c r="A837" s="17">
        <v>836</v>
      </c>
      <c r="B837" s="48" t="s">
        <v>4987</v>
      </c>
      <c r="C837" s="48" t="s">
        <v>4998</v>
      </c>
      <c r="D837" s="48" t="s">
        <v>5002</v>
      </c>
      <c r="E837" s="48" t="s">
        <v>5000</v>
      </c>
      <c r="H837" s="17" t="s">
        <v>4968</v>
      </c>
      <c r="I837" s="17">
        <v>100</v>
      </c>
      <c r="J837" s="17">
        <v>12</v>
      </c>
      <c r="K837" s="17" t="s">
        <v>29</v>
      </c>
      <c r="L837" s="17" t="s">
        <v>5001</v>
      </c>
    </row>
    <row r="838" spans="1:12" x14ac:dyDescent="0.25">
      <c r="A838" s="17">
        <v>837</v>
      </c>
      <c r="B838" s="48" t="s">
        <v>4987</v>
      </c>
      <c r="C838" s="48" t="s">
        <v>4998</v>
      </c>
      <c r="D838" s="48" t="s">
        <v>5002</v>
      </c>
      <c r="E838" s="48" t="s">
        <v>5000</v>
      </c>
      <c r="H838" s="17" t="s">
        <v>4968</v>
      </c>
      <c r="I838" s="17">
        <v>80</v>
      </c>
      <c r="J838" s="17">
        <v>12</v>
      </c>
      <c r="K838" s="17" t="s">
        <v>29</v>
      </c>
      <c r="L838" s="17" t="s">
        <v>5001</v>
      </c>
    </row>
    <row r="839" spans="1:12" x14ac:dyDescent="0.25">
      <c r="A839" s="17">
        <v>838</v>
      </c>
      <c r="B839" s="48" t="s">
        <v>4987</v>
      </c>
      <c r="C839" s="48" t="s">
        <v>4998</v>
      </c>
      <c r="D839" s="48" t="s">
        <v>5002</v>
      </c>
      <c r="E839" s="48" t="s">
        <v>5000</v>
      </c>
      <c r="H839" s="17" t="s">
        <v>4968</v>
      </c>
      <c r="I839" s="17">
        <v>55</v>
      </c>
      <c r="J839" s="17">
        <v>12</v>
      </c>
      <c r="K839" s="17" t="s">
        <v>29</v>
      </c>
      <c r="L839" s="17" t="s">
        <v>5001</v>
      </c>
    </row>
    <row r="840" spans="1:12" x14ac:dyDescent="0.25">
      <c r="A840" s="17">
        <v>839</v>
      </c>
      <c r="B840" s="48" t="s">
        <v>4987</v>
      </c>
      <c r="C840" s="48" t="s">
        <v>4998</v>
      </c>
      <c r="D840" s="48" t="s">
        <v>5002</v>
      </c>
      <c r="E840" s="48" t="s">
        <v>5000</v>
      </c>
      <c r="H840" s="17" t="s">
        <v>4968</v>
      </c>
      <c r="I840" s="17">
        <v>34</v>
      </c>
      <c r="J840" s="17">
        <v>12</v>
      </c>
      <c r="K840" s="17" t="s">
        <v>29</v>
      </c>
      <c r="L840" s="17" t="s">
        <v>5001</v>
      </c>
    </row>
    <row r="841" spans="1:12" x14ac:dyDescent="0.25">
      <c r="A841" s="17">
        <v>840</v>
      </c>
      <c r="B841" s="48" t="s">
        <v>4987</v>
      </c>
      <c r="C841" s="48" t="s">
        <v>4998</v>
      </c>
      <c r="D841" s="48" t="s">
        <v>5002</v>
      </c>
      <c r="E841" s="48" t="s">
        <v>5000</v>
      </c>
      <c r="H841" s="17" t="s">
        <v>4968</v>
      </c>
      <c r="I841" s="17">
        <v>116</v>
      </c>
      <c r="J841" s="17">
        <v>12</v>
      </c>
      <c r="K841" s="17" t="s">
        <v>29</v>
      </c>
      <c r="L841" s="17" t="s">
        <v>5001</v>
      </c>
    </row>
    <row r="842" spans="1:12" x14ac:dyDescent="0.25">
      <c r="A842" s="17">
        <v>841</v>
      </c>
      <c r="B842" s="48" t="s">
        <v>4987</v>
      </c>
      <c r="C842" s="48" t="s">
        <v>4998</v>
      </c>
      <c r="D842" s="48" t="s">
        <v>5002</v>
      </c>
      <c r="E842" s="48" t="s">
        <v>5000</v>
      </c>
      <c r="H842" s="17" t="s">
        <v>4968</v>
      </c>
      <c r="I842" s="17">
        <v>79</v>
      </c>
      <c r="J842" s="17">
        <v>12</v>
      </c>
      <c r="K842" s="17" t="s">
        <v>29</v>
      </c>
      <c r="L842" s="17" t="s">
        <v>5001</v>
      </c>
    </row>
    <row r="843" spans="1:12" x14ac:dyDescent="0.25">
      <c r="A843" s="17">
        <v>842</v>
      </c>
      <c r="B843" s="48" t="s">
        <v>4987</v>
      </c>
      <c r="C843" s="48" t="s">
        <v>4998</v>
      </c>
      <c r="D843" s="48" t="s">
        <v>5002</v>
      </c>
      <c r="E843" s="48" t="s">
        <v>5000</v>
      </c>
      <c r="H843" s="17" t="s">
        <v>4968</v>
      </c>
      <c r="I843" s="17">
        <v>88</v>
      </c>
      <c r="J843" s="17">
        <v>12</v>
      </c>
      <c r="K843" s="17" t="s">
        <v>29</v>
      </c>
      <c r="L843" s="17" t="s">
        <v>5001</v>
      </c>
    </row>
    <row r="844" spans="1:12" x14ac:dyDescent="0.25">
      <c r="A844" s="17">
        <v>843</v>
      </c>
      <c r="B844" s="48" t="s">
        <v>4987</v>
      </c>
      <c r="C844" s="48" t="s">
        <v>4998</v>
      </c>
      <c r="D844" s="48" t="s">
        <v>5002</v>
      </c>
      <c r="E844" s="48" t="s">
        <v>5000</v>
      </c>
      <c r="H844" s="17" t="s">
        <v>4968</v>
      </c>
      <c r="I844" s="17">
        <v>76</v>
      </c>
      <c r="J844" s="17">
        <v>12</v>
      </c>
      <c r="K844" s="17" t="s">
        <v>29</v>
      </c>
      <c r="L844" s="17" t="s">
        <v>5001</v>
      </c>
    </row>
    <row r="845" spans="1:12" x14ac:dyDescent="0.25">
      <c r="A845" s="17">
        <v>844</v>
      </c>
      <c r="B845" s="48" t="s">
        <v>4987</v>
      </c>
      <c r="C845" s="48" t="s">
        <v>4998</v>
      </c>
      <c r="D845" s="48" t="s">
        <v>5002</v>
      </c>
      <c r="E845" s="48" t="s">
        <v>5000</v>
      </c>
      <c r="H845" s="17" t="s">
        <v>4968</v>
      </c>
      <c r="I845" s="17">
        <v>86</v>
      </c>
      <c r="J845" s="17">
        <v>12</v>
      </c>
      <c r="K845" s="17" t="s">
        <v>29</v>
      </c>
      <c r="L845" s="17" t="s">
        <v>5001</v>
      </c>
    </row>
    <row r="846" spans="1:12" x14ac:dyDescent="0.25">
      <c r="A846" s="17">
        <v>845</v>
      </c>
      <c r="B846" s="48" t="s">
        <v>4987</v>
      </c>
      <c r="C846" s="48" t="s">
        <v>4998</v>
      </c>
      <c r="D846" s="48" t="s">
        <v>5002</v>
      </c>
      <c r="E846" s="48" t="s">
        <v>5000</v>
      </c>
      <c r="H846" s="17" t="s">
        <v>4968</v>
      </c>
      <c r="I846" s="17">
        <v>110</v>
      </c>
      <c r="J846" s="17">
        <v>12</v>
      </c>
      <c r="K846" s="17" t="s">
        <v>29</v>
      </c>
      <c r="L846" s="17" t="s">
        <v>5001</v>
      </c>
    </row>
    <row r="847" spans="1:12" x14ac:dyDescent="0.25">
      <c r="A847" s="17">
        <v>846</v>
      </c>
      <c r="B847" s="48" t="s">
        <v>4987</v>
      </c>
      <c r="C847" s="48" t="s">
        <v>4998</v>
      </c>
      <c r="D847" s="48" t="s">
        <v>5002</v>
      </c>
      <c r="E847" s="48" t="s">
        <v>5000</v>
      </c>
      <c r="H847" s="17" t="s">
        <v>4968</v>
      </c>
      <c r="I847" s="17">
        <v>99</v>
      </c>
      <c r="J847" s="17">
        <v>12</v>
      </c>
      <c r="K847" s="17" t="s">
        <v>29</v>
      </c>
      <c r="L847" s="17" t="s">
        <v>5001</v>
      </c>
    </row>
    <row r="848" spans="1:12" x14ac:dyDescent="0.25">
      <c r="A848" s="17">
        <v>847</v>
      </c>
      <c r="B848" s="48" t="s">
        <v>4987</v>
      </c>
      <c r="C848" s="48" t="s">
        <v>4998</v>
      </c>
      <c r="D848" s="48" t="s">
        <v>5002</v>
      </c>
      <c r="E848" s="48" t="s">
        <v>5000</v>
      </c>
      <c r="H848" s="17" t="s">
        <v>4968</v>
      </c>
      <c r="I848" s="17">
        <v>57</v>
      </c>
      <c r="J848" s="17">
        <v>12</v>
      </c>
      <c r="K848" s="17" t="s">
        <v>29</v>
      </c>
      <c r="L848" s="17" t="s">
        <v>5001</v>
      </c>
    </row>
    <row r="849" spans="1:12" x14ac:dyDescent="0.25">
      <c r="A849" s="17">
        <v>848</v>
      </c>
      <c r="B849" s="48" t="s">
        <v>4987</v>
      </c>
      <c r="C849" s="48" t="s">
        <v>4998</v>
      </c>
      <c r="D849" s="48" t="s">
        <v>5002</v>
      </c>
      <c r="E849" s="48" t="s">
        <v>5000</v>
      </c>
      <c r="H849" s="17" t="s">
        <v>4968</v>
      </c>
      <c r="I849" s="17">
        <v>58</v>
      </c>
      <c r="J849" s="17">
        <v>12</v>
      </c>
      <c r="K849" s="17" t="s">
        <v>29</v>
      </c>
      <c r="L849" s="17" t="s">
        <v>5001</v>
      </c>
    </row>
    <row r="850" spans="1:12" x14ac:dyDescent="0.25">
      <c r="A850" s="17">
        <v>849</v>
      </c>
      <c r="B850" s="48" t="s">
        <v>4987</v>
      </c>
      <c r="C850" s="48" t="s">
        <v>4998</v>
      </c>
      <c r="D850" s="48" t="s">
        <v>5002</v>
      </c>
      <c r="E850" s="48" t="s">
        <v>5000</v>
      </c>
      <c r="H850" s="17" t="s">
        <v>4968</v>
      </c>
      <c r="I850" s="17">
        <v>60</v>
      </c>
      <c r="J850" s="17">
        <v>12</v>
      </c>
      <c r="K850" s="17" t="s">
        <v>29</v>
      </c>
      <c r="L850" s="17" t="s">
        <v>5001</v>
      </c>
    </row>
    <row r="851" spans="1:12" x14ac:dyDescent="0.25">
      <c r="A851" s="17">
        <v>850</v>
      </c>
      <c r="B851" s="48" t="s">
        <v>4987</v>
      </c>
      <c r="C851" s="48" t="s">
        <v>4998</v>
      </c>
      <c r="D851" s="48" t="s">
        <v>5002</v>
      </c>
      <c r="E851" s="48" t="s">
        <v>5000</v>
      </c>
      <c r="H851" s="17" t="s">
        <v>4968</v>
      </c>
      <c r="I851" s="17">
        <v>61</v>
      </c>
      <c r="J851" s="17">
        <v>12</v>
      </c>
      <c r="K851" s="17" t="s">
        <v>29</v>
      </c>
      <c r="L851" s="17" t="s">
        <v>5001</v>
      </c>
    </row>
    <row r="852" spans="1:12" x14ac:dyDescent="0.25">
      <c r="A852" s="17">
        <v>851</v>
      </c>
      <c r="B852" s="48" t="s">
        <v>4987</v>
      </c>
      <c r="C852" s="48" t="s">
        <v>4998</v>
      </c>
      <c r="D852" s="48" t="s">
        <v>5002</v>
      </c>
      <c r="E852" s="48" t="s">
        <v>5000</v>
      </c>
      <c r="H852" s="17" t="s">
        <v>4968</v>
      </c>
      <c r="I852" s="17">
        <v>60</v>
      </c>
      <c r="J852" s="17">
        <v>12</v>
      </c>
      <c r="K852" s="17" t="s">
        <v>29</v>
      </c>
      <c r="L852" s="17" t="s">
        <v>5001</v>
      </c>
    </row>
    <row r="853" spans="1:12" x14ac:dyDescent="0.25">
      <c r="A853" s="17">
        <v>852</v>
      </c>
      <c r="B853" s="48" t="s">
        <v>4987</v>
      </c>
      <c r="C853" s="48" t="s">
        <v>4998</v>
      </c>
      <c r="D853" s="48" t="s">
        <v>5002</v>
      </c>
      <c r="E853" s="48" t="s">
        <v>5000</v>
      </c>
      <c r="H853" s="17" t="s">
        <v>4968</v>
      </c>
      <c r="I853" s="17">
        <v>25</v>
      </c>
      <c r="J853" s="17">
        <v>12</v>
      </c>
      <c r="K853" s="17" t="s">
        <v>29</v>
      </c>
      <c r="L853" s="17" t="s">
        <v>5001</v>
      </c>
    </row>
    <row r="854" spans="1:12" x14ac:dyDescent="0.25">
      <c r="A854" s="17">
        <v>853</v>
      </c>
      <c r="B854" s="48" t="s">
        <v>4987</v>
      </c>
      <c r="C854" s="48" t="s">
        <v>4998</v>
      </c>
      <c r="D854" s="48" t="s">
        <v>5002</v>
      </c>
      <c r="E854" s="48" t="s">
        <v>5000</v>
      </c>
      <c r="H854" s="17" t="s">
        <v>4968</v>
      </c>
      <c r="I854" s="17">
        <v>4</v>
      </c>
      <c r="J854" s="17">
        <v>12</v>
      </c>
      <c r="K854" s="17" t="s">
        <v>29</v>
      </c>
      <c r="L854" s="17" t="s">
        <v>5001</v>
      </c>
    </row>
    <row r="855" spans="1:12" x14ac:dyDescent="0.25">
      <c r="A855" s="17">
        <v>854</v>
      </c>
      <c r="B855" s="48" t="s">
        <v>4987</v>
      </c>
      <c r="C855" s="48" t="s">
        <v>4998</v>
      </c>
      <c r="D855" s="48" t="s">
        <v>5002</v>
      </c>
      <c r="E855" s="48" t="s">
        <v>5000</v>
      </c>
      <c r="H855" s="17" t="s">
        <v>4968</v>
      </c>
      <c r="I855" s="17">
        <v>65</v>
      </c>
      <c r="J855" s="17">
        <v>12</v>
      </c>
      <c r="K855" s="17" t="s">
        <v>29</v>
      </c>
      <c r="L855" s="17" t="s">
        <v>5001</v>
      </c>
    </row>
    <row r="856" spans="1:12" x14ac:dyDescent="0.25">
      <c r="A856" s="17">
        <v>855</v>
      </c>
      <c r="B856" s="48" t="s">
        <v>4987</v>
      </c>
      <c r="C856" s="48" t="s">
        <v>4998</v>
      </c>
      <c r="D856" s="48" t="s">
        <v>5002</v>
      </c>
      <c r="E856" s="48" t="s">
        <v>5000</v>
      </c>
      <c r="H856" s="17" t="s">
        <v>4968</v>
      </c>
      <c r="I856" s="17">
        <v>64</v>
      </c>
      <c r="J856" s="17">
        <v>12</v>
      </c>
      <c r="K856" s="17" t="s">
        <v>29</v>
      </c>
      <c r="L856" s="17" t="s">
        <v>5001</v>
      </c>
    </row>
    <row r="857" spans="1:12" x14ac:dyDescent="0.25">
      <c r="A857" s="17">
        <v>856</v>
      </c>
      <c r="B857" s="48" t="s">
        <v>4987</v>
      </c>
      <c r="C857" s="48" t="s">
        <v>4998</v>
      </c>
      <c r="D857" s="48" t="s">
        <v>5002</v>
      </c>
      <c r="E857" s="48" t="s">
        <v>5000</v>
      </c>
      <c r="H857" s="17" t="s">
        <v>4968</v>
      </c>
      <c r="I857" s="17">
        <v>48</v>
      </c>
      <c r="J857" s="17">
        <v>12</v>
      </c>
      <c r="K857" s="17" t="s">
        <v>29</v>
      </c>
      <c r="L857" s="17" t="s">
        <v>5001</v>
      </c>
    </row>
    <row r="858" spans="1:12" x14ac:dyDescent="0.25">
      <c r="A858" s="17">
        <v>857</v>
      </c>
      <c r="B858" s="48" t="s">
        <v>4987</v>
      </c>
      <c r="C858" s="48" t="s">
        <v>4998</v>
      </c>
      <c r="D858" s="48" t="s">
        <v>5002</v>
      </c>
      <c r="E858" s="48" t="s">
        <v>5000</v>
      </c>
      <c r="H858" s="17" t="s">
        <v>4968</v>
      </c>
      <c r="I858" s="17">
        <v>51</v>
      </c>
      <c r="J858" s="17">
        <v>12</v>
      </c>
      <c r="K858" s="17" t="s">
        <v>29</v>
      </c>
      <c r="L858" s="17" t="s">
        <v>5001</v>
      </c>
    </row>
    <row r="859" spans="1:12" x14ac:dyDescent="0.25">
      <c r="A859" s="17">
        <v>858</v>
      </c>
      <c r="B859" s="48" t="s">
        <v>4987</v>
      </c>
      <c r="C859" s="48" t="s">
        <v>4998</v>
      </c>
      <c r="D859" s="48" t="s">
        <v>5002</v>
      </c>
      <c r="E859" s="48" t="s">
        <v>5000</v>
      </c>
      <c r="H859" s="17" t="s">
        <v>4968</v>
      </c>
      <c r="I859" s="17">
        <v>58</v>
      </c>
      <c r="J859" s="17">
        <v>12</v>
      </c>
      <c r="K859" s="17" t="s">
        <v>29</v>
      </c>
      <c r="L859" s="17" t="s">
        <v>5001</v>
      </c>
    </row>
    <row r="860" spans="1:12" x14ac:dyDescent="0.25">
      <c r="A860" s="17">
        <v>859</v>
      </c>
      <c r="B860" s="48" t="s">
        <v>4987</v>
      </c>
      <c r="C860" s="48" t="s">
        <v>4998</v>
      </c>
      <c r="D860" s="48" t="s">
        <v>5002</v>
      </c>
      <c r="E860" s="48" t="s">
        <v>5000</v>
      </c>
      <c r="H860" s="17" t="s">
        <v>4968</v>
      </c>
      <c r="I860" s="17">
        <v>71</v>
      </c>
      <c r="J860" s="17">
        <v>12</v>
      </c>
      <c r="K860" s="17" t="s">
        <v>29</v>
      </c>
      <c r="L860" s="17" t="s">
        <v>5001</v>
      </c>
    </row>
    <row r="861" spans="1:12" x14ac:dyDescent="0.25">
      <c r="A861" s="17">
        <v>860</v>
      </c>
      <c r="B861" s="48" t="s">
        <v>4987</v>
      </c>
      <c r="C861" s="48" t="s">
        <v>4998</v>
      </c>
      <c r="D861" s="48" t="s">
        <v>5002</v>
      </c>
      <c r="E861" s="48" t="s">
        <v>5000</v>
      </c>
      <c r="H861" s="17" t="s">
        <v>4968</v>
      </c>
      <c r="I861" s="17">
        <v>48</v>
      </c>
      <c r="J861" s="17">
        <v>12</v>
      </c>
      <c r="K861" s="17" t="s">
        <v>29</v>
      </c>
      <c r="L861" s="17" t="s">
        <v>5001</v>
      </c>
    </row>
    <row r="862" spans="1:12" x14ac:dyDescent="0.25">
      <c r="A862" s="17">
        <v>861</v>
      </c>
      <c r="B862" s="48" t="s">
        <v>4987</v>
      </c>
      <c r="C862" s="48" t="s">
        <v>4998</v>
      </c>
      <c r="D862" s="48" t="s">
        <v>5002</v>
      </c>
      <c r="E862" s="48" t="s">
        <v>5000</v>
      </c>
      <c r="H862" s="17" t="s">
        <v>4968</v>
      </c>
      <c r="I862" s="17">
        <v>49</v>
      </c>
      <c r="J862" s="17">
        <v>12</v>
      </c>
      <c r="K862" s="17" t="s">
        <v>29</v>
      </c>
      <c r="L862" s="17" t="s">
        <v>5001</v>
      </c>
    </row>
    <row r="863" spans="1:12" x14ac:dyDescent="0.25">
      <c r="A863" s="17">
        <v>862</v>
      </c>
      <c r="B863" s="48" t="s">
        <v>4987</v>
      </c>
      <c r="C863" s="48" t="s">
        <v>4998</v>
      </c>
      <c r="D863" s="48" t="s">
        <v>5002</v>
      </c>
      <c r="E863" s="48" t="s">
        <v>5000</v>
      </c>
      <c r="H863" s="17" t="s">
        <v>4968</v>
      </c>
      <c r="I863" s="17">
        <v>45</v>
      </c>
      <c r="J863" s="17">
        <v>12</v>
      </c>
      <c r="K863" s="17" t="s">
        <v>29</v>
      </c>
      <c r="L863" s="17" t="s">
        <v>5001</v>
      </c>
    </row>
    <row r="864" spans="1:12" x14ac:dyDescent="0.25">
      <c r="A864" s="17">
        <v>863</v>
      </c>
      <c r="B864" s="48" t="s">
        <v>4987</v>
      </c>
      <c r="C864" s="48" t="s">
        <v>4998</v>
      </c>
      <c r="D864" s="48" t="s">
        <v>5002</v>
      </c>
      <c r="E864" s="48" t="s">
        <v>5000</v>
      </c>
      <c r="H864" s="17" t="s">
        <v>4968</v>
      </c>
      <c r="I864" s="17">
        <v>188</v>
      </c>
      <c r="J864" s="17">
        <v>12</v>
      </c>
      <c r="K864" s="17" t="s">
        <v>29</v>
      </c>
      <c r="L864" s="17" t="s">
        <v>5001</v>
      </c>
    </row>
    <row r="865" spans="1:12" x14ac:dyDescent="0.25">
      <c r="A865" s="17">
        <v>864</v>
      </c>
      <c r="B865" s="48" t="s">
        <v>4987</v>
      </c>
      <c r="C865" s="48" t="s">
        <v>4998</v>
      </c>
      <c r="D865" s="48" t="s">
        <v>5002</v>
      </c>
      <c r="E865" s="48" t="s">
        <v>5000</v>
      </c>
      <c r="H865" s="17" t="s">
        <v>4968</v>
      </c>
      <c r="I865" s="17">
        <v>174</v>
      </c>
      <c r="J865" s="17">
        <v>12</v>
      </c>
      <c r="K865" s="17" t="s">
        <v>29</v>
      </c>
      <c r="L865" s="17" t="s">
        <v>5001</v>
      </c>
    </row>
    <row r="866" spans="1:12" x14ac:dyDescent="0.25">
      <c r="A866" s="17">
        <v>865</v>
      </c>
      <c r="B866" s="48" t="s">
        <v>4987</v>
      </c>
      <c r="C866" s="48" t="s">
        <v>4998</v>
      </c>
      <c r="D866" s="48" t="s">
        <v>5002</v>
      </c>
      <c r="E866" s="48" t="s">
        <v>5000</v>
      </c>
      <c r="H866" s="17" t="s">
        <v>4968</v>
      </c>
      <c r="I866" s="17">
        <v>352</v>
      </c>
      <c r="J866" s="17">
        <v>12</v>
      </c>
      <c r="K866" s="17" t="s">
        <v>29</v>
      </c>
      <c r="L866" s="17" t="s">
        <v>5001</v>
      </c>
    </row>
    <row r="867" spans="1:12" x14ac:dyDescent="0.25">
      <c r="A867" s="17">
        <v>866</v>
      </c>
      <c r="B867" s="48" t="s">
        <v>4987</v>
      </c>
      <c r="C867" s="48" t="s">
        <v>4998</v>
      </c>
      <c r="D867" s="48" t="s">
        <v>5002</v>
      </c>
      <c r="E867" s="48" t="s">
        <v>5000</v>
      </c>
      <c r="H867" s="17" t="s">
        <v>4968</v>
      </c>
      <c r="I867" s="17">
        <v>86</v>
      </c>
      <c r="J867" s="17">
        <v>12</v>
      </c>
      <c r="K867" s="17" t="s">
        <v>29</v>
      </c>
      <c r="L867" s="17" t="s">
        <v>5001</v>
      </c>
    </row>
    <row r="868" spans="1:12" x14ac:dyDescent="0.25">
      <c r="A868" s="17">
        <v>867</v>
      </c>
      <c r="B868" s="48" t="s">
        <v>4987</v>
      </c>
      <c r="C868" s="48" t="s">
        <v>4998</v>
      </c>
      <c r="D868" s="48" t="s">
        <v>5002</v>
      </c>
      <c r="E868" s="48" t="s">
        <v>5000</v>
      </c>
      <c r="H868" s="17" t="s">
        <v>4968</v>
      </c>
      <c r="I868" s="17">
        <v>36</v>
      </c>
      <c r="J868" s="17">
        <v>12</v>
      </c>
      <c r="K868" s="17" t="s">
        <v>29</v>
      </c>
      <c r="L868" s="17" t="s">
        <v>5001</v>
      </c>
    </row>
    <row r="869" spans="1:12" x14ac:dyDescent="0.25">
      <c r="A869" s="17">
        <v>868</v>
      </c>
      <c r="B869" s="48" t="s">
        <v>4987</v>
      </c>
      <c r="C869" s="48" t="s">
        <v>4998</v>
      </c>
      <c r="D869" s="48" t="s">
        <v>5002</v>
      </c>
      <c r="E869" s="48" t="s">
        <v>5000</v>
      </c>
      <c r="H869" s="17" t="s">
        <v>4968</v>
      </c>
      <c r="I869" s="17">
        <v>40</v>
      </c>
      <c r="J869" s="17">
        <v>12</v>
      </c>
      <c r="K869" s="17" t="s">
        <v>29</v>
      </c>
      <c r="L869" s="17" t="s">
        <v>5001</v>
      </c>
    </row>
    <row r="870" spans="1:12" x14ac:dyDescent="0.25">
      <c r="A870" s="17">
        <v>869</v>
      </c>
      <c r="B870" s="48" t="s">
        <v>4987</v>
      </c>
      <c r="C870" s="48" t="s">
        <v>4998</v>
      </c>
      <c r="D870" s="48" t="s">
        <v>5002</v>
      </c>
      <c r="E870" s="48" t="s">
        <v>5000</v>
      </c>
      <c r="H870" s="17" t="s">
        <v>4968</v>
      </c>
      <c r="I870" s="17">
        <v>85</v>
      </c>
      <c r="J870" s="17">
        <v>12</v>
      </c>
      <c r="K870" s="17" t="s">
        <v>29</v>
      </c>
      <c r="L870" s="17" t="s">
        <v>5001</v>
      </c>
    </row>
    <row r="871" spans="1:12" x14ac:dyDescent="0.25">
      <c r="A871" s="17">
        <v>870</v>
      </c>
      <c r="B871" s="48" t="s">
        <v>4987</v>
      </c>
      <c r="C871" s="48" t="s">
        <v>4998</v>
      </c>
      <c r="D871" s="48" t="s">
        <v>5002</v>
      </c>
      <c r="E871" s="48" t="s">
        <v>5000</v>
      </c>
      <c r="H871" s="17" t="s">
        <v>4968</v>
      </c>
      <c r="I871" s="17">
        <v>95</v>
      </c>
      <c r="J871" s="17">
        <v>12</v>
      </c>
      <c r="K871" s="17" t="s">
        <v>29</v>
      </c>
      <c r="L871" s="17" t="s">
        <v>5001</v>
      </c>
    </row>
    <row r="872" spans="1:12" x14ac:dyDescent="0.25">
      <c r="A872" s="17">
        <v>871</v>
      </c>
      <c r="B872" s="48" t="s">
        <v>4987</v>
      </c>
      <c r="C872" s="48" t="s">
        <v>4998</v>
      </c>
      <c r="D872" s="48" t="s">
        <v>5002</v>
      </c>
      <c r="E872" s="48" t="s">
        <v>5000</v>
      </c>
      <c r="H872" s="17" t="s">
        <v>4968</v>
      </c>
      <c r="I872" s="17">
        <v>110</v>
      </c>
      <c r="J872" s="17">
        <v>12</v>
      </c>
      <c r="K872" s="17" t="s">
        <v>29</v>
      </c>
      <c r="L872" s="17" t="s">
        <v>5001</v>
      </c>
    </row>
    <row r="873" spans="1:12" x14ac:dyDescent="0.25">
      <c r="A873" s="17">
        <v>872</v>
      </c>
      <c r="B873" s="48" t="s">
        <v>4987</v>
      </c>
      <c r="C873" s="48" t="s">
        <v>4998</v>
      </c>
      <c r="D873" s="48" t="s">
        <v>5002</v>
      </c>
      <c r="E873" s="48" t="s">
        <v>5000</v>
      </c>
      <c r="H873" s="17" t="s">
        <v>4968</v>
      </c>
      <c r="I873" s="17">
        <v>112</v>
      </c>
      <c r="J873" s="17">
        <v>12</v>
      </c>
      <c r="K873" s="17" t="s">
        <v>29</v>
      </c>
      <c r="L873" s="17" t="s">
        <v>5001</v>
      </c>
    </row>
    <row r="874" spans="1:12" x14ac:dyDescent="0.25">
      <c r="A874" s="17">
        <v>873</v>
      </c>
      <c r="B874" s="48" t="s">
        <v>4987</v>
      </c>
      <c r="C874" s="48" t="s">
        <v>4998</v>
      </c>
      <c r="D874" s="48" t="s">
        <v>5002</v>
      </c>
      <c r="E874" s="48" t="s">
        <v>5000</v>
      </c>
      <c r="H874" s="17" t="s">
        <v>4968</v>
      </c>
      <c r="I874" s="17">
        <v>79</v>
      </c>
      <c r="J874" s="17">
        <v>12</v>
      </c>
      <c r="K874" s="17" t="s">
        <v>29</v>
      </c>
      <c r="L874" s="17" t="s">
        <v>5001</v>
      </c>
    </row>
    <row r="875" spans="1:12" x14ac:dyDescent="0.25">
      <c r="A875" s="17">
        <v>874</v>
      </c>
      <c r="B875" s="48" t="s">
        <v>4987</v>
      </c>
      <c r="C875" s="48" t="s">
        <v>4998</v>
      </c>
      <c r="D875" s="48" t="s">
        <v>5002</v>
      </c>
      <c r="E875" s="48" t="s">
        <v>5000</v>
      </c>
      <c r="H875" s="17" t="s">
        <v>4968</v>
      </c>
      <c r="I875" s="17">
        <v>59</v>
      </c>
      <c r="J875" s="17">
        <v>12</v>
      </c>
      <c r="K875" s="17" t="s">
        <v>29</v>
      </c>
      <c r="L875" s="17" t="s">
        <v>5001</v>
      </c>
    </row>
    <row r="876" spans="1:12" x14ac:dyDescent="0.25">
      <c r="A876" s="17">
        <v>875</v>
      </c>
      <c r="B876" s="48" t="s">
        <v>4987</v>
      </c>
      <c r="C876" s="48" t="s">
        <v>4998</v>
      </c>
      <c r="D876" s="48" t="s">
        <v>5002</v>
      </c>
      <c r="E876" s="48" t="s">
        <v>5000</v>
      </c>
      <c r="H876" s="17" t="s">
        <v>4968</v>
      </c>
      <c r="I876" s="17">
        <v>48</v>
      </c>
      <c r="J876" s="17">
        <v>12</v>
      </c>
      <c r="K876" s="17" t="s">
        <v>29</v>
      </c>
      <c r="L876" s="17" t="s">
        <v>5001</v>
      </c>
    </row>
    <row r="877" spans="1:12" x14ac:dyDescent="0.25">
      <c r="A877" s="17">
        <v>876</v>
      </c>
      <c r="B877" s="48" t="s">
        <v>4987</v>
      </c>
      <c r="C877" s="48" t="s">
        <v>4998</v>
      </c>
      <c r="D877" s="48" t="s">
        <v>5002</v>
      </c>
      <c r="E877" s="48" t="s">
        <v>5000</v>
      </c>
      <c r="H877" s="17" t="s">
        <v>4968</v>
      </c>
      <c r="I877" s="17">
        <v>69</v>
      </c>
      <c r="J877" s="17">
        <v>12</v>
      </c>
      <c r="K877" s="17" t="s">
        <v>29</v>
      </c>
      <c r="L877" s="17" t="s">
        <v>5001</v>
      </c>
    </row>
    <row r="878" spans="1:12" x14ac:dyDescent="0.25">
      <c r="A878" s="17">
        <v>877</v>
      </c>
      <c r="B878" s="48" t="s">
        <v>4987</v>
      </c>
      <c r="C878" s="48" t="s">
        <v>4998</v>
      </c>
      <c r="D878" s="48" t="s">
        <v>5002</v>
      </c>
      <c r="E878" s="48" t="s">
        <v>5000</v>
      </c>
      <c r="H878" s="17" t="s">
        <v>4968</v>
      </c>
      <c r="I878" s="17">
        <v>99</v>
      </c>
      <c r="J878" s="17">
        <v>12</v>
      </c>
      <c r="K878" s="17" t="s">
        <v>29</v>
      </c>
      <c r="L878" s="17" t="s">
        <v>30</v>
      </c>
    </row>
    <row r="879" spans="1:12" x14ac:dyDescent="0.25">
      <c r="A879" s="17">
        <v>878</v>
      </c>
      <c r="B879" s="48" t="s">
        <v>4987</v>
      </c>
      <c r="C879" s="48" t="s">
        <v>4998</v>
      </c>
      <c r="D879" s="48" t="s">
        <v>5002</v>
      </c>
      <c r="E879" s="48" t="s">
        <v>5000</v>
      </c>
      <c r="H879" s="17" t="s">
        <v>4968</v>
      </c>
      <c r="I879" s="17">
        <v>121</v>
      </c>
      <c r="J879" s="17">
        <v>12</v>
      </c>
      <c r="K879" s="17" t="s">
        <v>29</v>
      </c>
      <c r="L879" s="17" t="s">
        <v>30</v>
      </c>
    </row>
    <row r="880" spans="1:12" x14ac:dyDescent="0.25">
      <c r="A880" s="17">
        <v>879</v>
      </c>
      <c r="B880" s="48" t="s">
        <v>4987</v>
      </c>
      <c r="C880" s="48" t="s">
        <v>4998</v>
      </c>
      <c r="D880" s="48" t="s">
        <v>5003</v>
      </c>
      <c r="E880" s="48" t="s">
        <v>5000</v>
      </c>
      <c r="H880" s="17" t="s">
        <v>4968</v>
      </c>
      <c r="I880" s="17">
        <v>106</v>
      </c>
      <c r="J880" s="17">
        <v>12</v>
      </c>
      <c r="K880" s="17" t="s">
        <v>29</v>
      </c>
      <c r="L880" s="17" t="s">
        <v>30</v>
      </c>
    </row>
    <row r="881" spans="1:12" x14ac:dyDescent="0.25">
      <c r="A881" s="17">
        <v>880</v>
      </c>
      <c r="B881" s="48" t="s">
        <v>4987</v>
      </c>
      <c r="C881" s="48" t="s">
        <v>4998</v>
      </c>
      <c r="D881" s="48" t="s">
        <v>5003</v>
      </c>
      <c r="E881" s="48" t="s">
        <v>5000</v>
      </c>
      <c r="H881" s="17" t="s">
        <v>4968</v>
      </c>
      <c r="I881" s="17">
        <v>120</v>
      </c>
      <c r="J881" s="17">
        <v>12</v>
      </c>
      <c r="K881" s="17" t="s">
        <v>29</v>
      </c>
      <c r="L881" s="17" t="s">
        <v>30</v>
      </c>
    </row>
    <row r="882" spans="1:12" x14ac:dyDescent="0.25">
      <c r="A882" s="17">
        <v>881</v>
      </c>
      <c r="B882" s="48" t="s">
        <v>4987</v>
      </c>
      <c r="C882" s="48" t="s">
        <v>4998</v>
      </c>
      <c r="D882" s="48" t="s">
        <v>5003</v>
      </c>
      <c r="E882" s="48" t="s">
        <v>5000</v>
      </c>
      <c r="H882" s="17" t="s">
        <v>4968</v>
      </c>
      <c r="I882" s="17">
        <v>115</v>
      </c>
      <c r="J882" s="17">
        <v>12</v>
      </c>
      <c r="K882" s="17" t="s">
        <v>29</v>
      </c>
      <c r="L882" s="17" t="s">
        <v>5001</v>
      </c>
    </row>
    <row r="883" spans="1:12" x14ac:dyDescent="0.25">
      <c r="A883" s="17">
        <v>882</v>
      </c>
      <c r="B883" s="48" t="s">
        <v>4987</v>
      </c>
      <c r="C883" s="48" t="s">
        <v>4998</v>
      </c>
      <c r="D883" s="48" t="s">
        <v>5003</v>
      </c>
      <c r="E883" s="48" t="s">
        <v>5000</v>
      </c>
      <c r="H883" s="17" t="s">
        <v>4968</v>
      </c>
      <c r="I883" s="17">
        <v>117</v>
      </c>
      <c r="J883" s="17">
        <v>12</v>
      </c>
      <c r="K883" s="17" t="s">
        <v>29</v>
      </c>
      <c r="L883" s="17" t="s">
        <v>5001</v>
      </c>
    </row>
    <row r="884" spans="1:12" x14ac:dyDescent="0.25">
      <c r="A884" s="17">
        <v>883</v>
      </c>
      <c r="B884" s="48" t="s">
        <v>4987</v>
      </c>
      <c r="C884" s="48" t="s">
        <v>4998</v>
      </c>
      <c r="D884" s="48" t="s">
        <v>5003</v>
      </c>
      <c r="E884" s="48" t="s">
        <v>5000</v>
      </c>
      <c r="H884" s="17" t="s">
        <v>4968</v>
      </c>
      <c r="I884" s="17">
        <v>326</v>
      </c>
      <c r="J884" s="17">
        <v>12</v>
      </c>
      <c r="K884" s="17" t="s">
        <v>29</v>
      </c>
      <c r="L884" s="17" t="s">
        <v>5001</v>
      </c>
    </row>
    <row r="885" spans="1:12" x14ac:dyDescent="0.25">
      <c r="A885" s="17">
        <v>884</v>
      </c>
      <c r="B885" s="48" t="s">
        <v>4987</v>
      </c>
      <c r="C885" s="48" t="s">
        <v>4998</v>
      </c>
      <c r="D885" s="48" t="s">
        <v>5003</v>
      </c>
      <c r="E885" s="48" t="s">
        <v>5000</v>
      </c>
      <c r="H885" s="17" t="s">
        <v>4968</v>
      </c>
      <c r="I885" s="17">
        <v>108</v>
      </c>
      <c r="J885" s="17">
        <v>12</v>
      </c>
      <c r="K885" s="17" t="s">
        <v>29</v>
      </c>
      <c r="L885" s="17" t="s">
        <v>5001</v>
      </c>
    </row>
    <row r="886" spans="1:12" x14ac:dyDescent="0.25">
      <c r="A886" s="17">
        <v>885</v>
      </c>
      <c r="B886" s="48" t="s">
        <v>4987</v>
      </c>
      <c r="C886" s="48" t="s">
        <v>4998</v>
      </c>
      <c r="D886" s="48" t="s">
        <v>5003</v>
      </c>
      <c r="E886" s="48" t="s">
        <v>5000</v>
      </c>
      <c r="H886" s="17" t="s">
        <v>4968</v>
      </c>
      <c r="I886" s="17">
        <v>107</v>
      </c>
      <c r="J886" s="17">
        <v>12</v>
      </c>
      <c r="K886" s="17" t="s">
        <v>29</v>
      </c>
      <c r="L886" s="17" t="s">
        <v>5001</v>
      </c>
    </row>
    <row r="887" spans="1:12" x14ac:dyDescent="0.25">
      <c r="A887" s="17">
        <v>886</v>
      </c>
      <c r="B887" s="48" t="s">
        <v>4987</v>
      </c>
      <c r="C887" s="48" t="s">
        <v>4998</v>
      </c>
      <c r="D887" s="48" t="s">
        <v>5003</v>
      </c>
      <c r="E887" s="48" t="s">
        <v>5000</v>
      </c>
      <c r="H887" s="17" t="s">
        <v>4968</v>
      </c>
      <c r="I887" s="17">
        <v>69</v>
      </c>
      <c r="J887" s="17">
        <v>12</v>
      </c>
      <c r="K887" s="17" t="s">
        <v>29</v>
      </c>
      <c r="L887" s="17" t="s">
        <v>5001</v>
      </c>
    </row>
    <row r="888" spans="1:12" x14ac:dyDescent="0.25">
      <c r="A888" s="17">
        <v>887</v>
      </c>
      <c r="B888" s="48" t="s">
        <v>4987</v>
      </c>
      <c r="C888" s="48" t="s">
        <v>4998</v>
      </c>
      <c r="D888" s="48" t="s">
        <v>5003</v>
      </c>
      <c r="E888" s="48" t="s">
        <v>5000</v>
      </c>
      <c r="H888" s="17" t="s">
        <v>4968</v>
      </c>
      <c r="I888" s="17">
        <v>125</v>
      </c>
      <c r="J888" s="17">
        <v>12</v>
      </c>
      <c r="K888" s="17" t="s">
        <v>29</v>
      </c>
      <c r="L888" s="17" t="s">
        <v>5001</v>
      </c>
    </row>
    <row r="889" spans="1:12" x14ac:dyDescent="0.25">
      <c r="A889" s="17">
        <v>888</v>
      </c>
      <c r="B889" s="48" t="s">
        <v>4987</v>
      </c>
      <c r="C889" s="48" t="s">
        <v>4998</v>
      </c>
      <c r="D889" s="48" t="s">
        <v>5003</v>
      </c>
      <c r="E889" s="48" t="s">
        <v>5000</v>
      </c>
      <c r="H889" s="17" t="s">
        <v>4968</v>
      </c>
      <c r="I889" s="17">
        <v>108</v>
      </c>
      <c r="J889" s="17">
        <v>12</v>
      </c>
      <c r="K889" s="17" t="s">
        <v>29</v>
      </c>
      <c r="L889" s="17" t="s">
        <v>5001</v>
      </c>
    </row>
    <row r="890" spans="1:12" x14ac:dyDescent="0.25">
      <c r="A890" s="17">
        <v>889</v>
      </c>
      <c r="B890" s="48" t="s">
        <v>4987</v>
      </c>
      <c r="C890" s="48" t="s">
        <v>4998</v>
      </c>
      <c r="D890" s="48" t="s">
        <v>5003</v>
      </c>
      <c r="E890" s="48" t="s">
        <v>5000</v>
      </c>
      <c r="H890" s="17" t="s">
        <v>4968</v>
      </c>
      <c r="I890" s="17">
        <v>133</v>
      </c>
      <c r="J890" s="17">
        <v>12</v>
      </c>
      <c r="K890" s="17" t="s">
        <v>29</v>
      </c>
      <c r="L890" s="17" t="s">
        <v>5001</v>
      </c>
    </row>
    <row r="891" spans="1:12" x14ac:dyDescent="0.25">
      <c r="A891" s="17">
        <v>890</v>
      </c>
      <c r="B891" s="48" t="s">
        <v>4987</v>
      </c>
      <c r="C891" s="48" t="s">
        <v>4998</v>
      </c>
      <c r="D891" s="48" t="s">
        <v>5003</v>
      </c>
      <c r="E891" s="48" t="s">
        <v>5000</v>
      </c>
      <c r="H891" s="17" t="s">
        <v>4968</v>
      </c>
      <c r="I891" s="17">
        <v>126</v>
      </c>
      <c r="J891" s="17">
        <v>12</v>
      </c>
      <c r="K891" s="17" t="s">
        <v>29</v>
      </c>
      <c r="L891" s="17" t="s">
        <v>5001</v>
      </c>
    </row>
    <row r="892" spans="1:12" x14ac:dyDescent="0.25">
      <c r="A892" s="17">
        <v>891</v>
      </c>
      <c r="B892" s="48" t="s">
        <v>4987</v>
      </c>
      <c r="C892" s="48" t="s">
        <v>4998</v>
      </c>
      <c r="D892" s="48" t="s">
        <v>5003</v>
      </c>
      <c r="E892" s="48" t="s">
        <v>5000</v>
      </c>
      <c r="H892" s="17" t="s">
        <v>4968</v>
      </c>
      <c r="I892" s="17">
        <v>128</v>
      </c>
      <c r="J892" s="17">
        <v>12</v>
      </c>
      <c r="K892" s="17" t="s">
        <v>29</v>
      </c>
      <c r="L892" s="17" t="s">
        <v>5001</v>
      </c>
    </row>
    <row r="893" spans="1:12" x14ac:dyDescent="0.25">
      <c r="A893" s="17">
        <v>892</v>
      </c>
      <c r="B893" s="48" t="s">
        <v>4987</v>
      </c>
      <c r="C893" s="48" t="s">
        <v>4998</v>
      </c>
      <c r="D893" s="48" t="s">
        <v>5003</v>
      </c>
      <c r="E893" s="48" t="s">
        <v>5000</v>
      </c>
      <c r="H893" s="17" t="s">
        <v>4968</v>
      </c>
      <c r="I893" s="17">
        <v>128</v>
      </c>
      <c r="J893" s="17">
        <v>12</v>
      </c>
      <c r="K893" s="17" t="s">
        <v>29</v>
      </c>
      <c r="L893" s="17" t="s">
        <v>5001</v>
      </c>
    </row>
    <row r="894" spans="1:12" x14ac:dyDescent="0.25">
      <c r="A894" s="17">
        <v>893</v>
      </c>
      <c r="B894" s="48" t="s">
        <v>4987</v>
      </c>
      <c r="C894" s="48" t="s">
        <v>4998</v>
      </c>
      <c r="D894" s="48" t="s">
        <v>5003</v>
      </c>
      <c r="E894" s="48" t="s">
        <v>5000</v>
      </c>
      <c r="H894" s="17" t="s">
        <v>4968</v>
      </c>
      <c r="I894" s="17">
        <v>124</v>
      </c>
      <c r="J894" s="17">
        <v>12</v>
      </c>
      <c r="K894" s="17" t="s">
        <v>29</v>
      </c>
      <c r="L894" s="17" t="s">
        <v>5001</v>
      </c>
    </row>
    <row r="895" spans="1:12" x14ac:dyDescent="0.25">
      <c r="A895" s="17">
        <v>894</v>
      </c>
      <c r="B895" s="48" t="s">
        <v>4987</v>
      </c>
      <c r="C895" s="48" t="s">
        <v>4998</v>
      </c>
      <c r="D895" s="48" t="s">
        <v>5003</v>
      </c>
      <c r="E895" s="48" t="s">
        <v>5000</v>
      </c>
      <c r="H895" s="17" t="s">
        <v>4968</v>
      </c>
      <c r="I895" s="17">
        <v>122</v>
      </c>
      <c r="J895" s="17">
        <v>12</v>
      </c>
      <c r="K895" s="17" t="s">
        <v>29</v>
      </c>
      <c r="L895" s="17" t="s">
        <v>5001</v>
      </c>
    </row>
    <row r="896" spans="1:12" x14ac:dyDescent="0.25">
      <c r="A896" s="17">
        <v>895</v>
      </c>
      <c r="B896" s="48" t="s">
        <v>4987</v>
      </c>
      <c r="C896" s="48" t="s">
        <v>4998</v>
      </c>
      <c r="D896" s="48" t="s">
        <v>5003</v>
      </c>
      <c r="E896" s="48" t="s">
        <v>5000</v>
      </c>
      <c r="H896" s="17" t="s">
        <v>4968</v>
      </c>
      <c r="I896" s="17">
        <v>124</v>
      </c>
      <c r="J896" s="17">
        <v>12</v>
      </c>
      <c r="K896" s="17" t="s">
        <v>29</v>
      </c>
      <c r="L896" s="17" t="s">
        <v>5001</v>
      </c>
    </row>
    <row r="897" spans="1:12" x14ac:dyDescent="0.25">
      <c r="A897" s="17">
        <v>896</v>
      </c>
      <c r="B897" s="48" t="s">
        <v>4987</v>
      </c>
      <c r="C897" s="48" t="s">
        <v>4998</v>
      </c>
      <c r="D897" s="48" t="s">
        <v>5003</v>
      </c>
      <c r="E897" s="48" t="s">
        <v>5000</v>
      </c>
      <c r="H897" s="17" t="s">
        <v>4968</v>
      </c>
      <c r="I897" s="17">
        <v>112</v>
      </c>
      <c r="J897" s="17">
        <v>12</v>
      </c>
      <c r="K897" s="17" t="s">
        <v>29</v>
      </c>
      <c r="L897" s="17" t="s">
        <v>5001</v>
      </c>
    </row>
    <row r="898" spans="1:12" x14ac:dyDescent="0.25">
      <c r="A898" s="17">
        <v>897</v>
      </c>
      <c r="B898" s="48" t="s">
        <v>4987</v>
      </c>
      <c r="C898" s="48" t="s">
        <v>4998</v>
      </c>
      <c r="D898" s="48" t="s">
        <v>5003</v>
      </c>
      <c r="E898" s="48" t="s">
        <v>5000</v>
      </c>
      <c r="H898" s="17" t="s">
        <v>4968</v>
      </c>
      <c r="I898" s="17">
        <v>122</v>
      </c>
      <c r="J898" s="17">
        <v>12</v>
      </c>
      <c r="K898" s="17" t="s">
        <v>29</v>
      </c>
      <c r="L898" s="17" t="s">
        <v>5001</v>
      </c>
    </row>
    <row r="899" spans="1:12" x14ac:dyDescent="0.25">
      <c r="A899" s="17">
        <v>898</v>
      </c>
      <c r="B899" s="48" t="s">
        <v>4987</v>
      </c>
      <c r="C899" s="48" t="s">
        <v>4998</v>
      </c>
      <c r="D899" s="48" t="s">
        <v>5003</v>
      </c>
      <c r="E899" s="48" t="s">
        <v>5000</v>
      </c>
      <c r="H899" s="17" t="s">
        <v>4968</v>
      </c>
      <c r="I899" s="17">
        <v>126</v>
      </c>
      <c r="J899" s="17">
        <v>12</v>
      </c>
      <c r="K899" s="17" t="s">
        <v>29</v>
      </c>
      <c r="L899" s="17" t="s">
        <v>5001</v>
      </c>
    </row>
    <row r="900" spans="1:12" x14ac:dyDescent="0.25">
      <c r="A900" s="17">
        <v>899</v>
      </c>
      <c r="B900" s="48" t="s">
        <v>4987</v>
      </c>
      <c r="C900" s="48" t="s">
        <v>4998</v>
      </c>
      <c r="D900" s="48" t="s">
        <v>5003</v>
      </c>
      <c r="E900" s="48" t="s">
        <v>5000</v>
      </c>
      <c r="H900" s="17" t="s">
        <v>4968</v>
      </c>
      <c r="I900" s="17">
        <v>127</v>
      </c>
      <c r="J900" s="17">
        <v>12</v>
      </c>
      <c r="K900" s="17" t="s">
        <v>29</v>
      </c>
      <c r="L900" s="17" t="s">
        <v>5001</v>
      </c>
    </row>
    <row r="901" spans="1:12" x14ac:dyDescent="0.25">
      <c r="A901" s="17">
        <v>900</v>
      </c>
      <c r="B901" s="48" t="s">
        <v>4987</v>
      </c>
      <c r="C901" s="48" t="s">
        <v>4998</v>
      </c>
      <c r="D901" s="48" t="s">
        <v>5003</v>
      </c>
      <c r="E901" s="48" t="s">
        <v>5000</v>
      </c>
      <c r="H901" s="17" t="s">
        <v>4968</v>
      </c>
      <c r="I901" s="17">
        <v>119</v>
      </c>
      <c r="J901" s="17">
        <v>12</v>
      </c>
      <c r="K901" s="17" t="s">
        <v>29</v>
      </c>
      <c r="L901" s="17" t="s">
        <v>5001</v>
      </c>
    </row>
    <row r="902" spans="1:12" x14ac:dyDescent="0.25">
      <c r="A902" s="17">
        <v>901</v>
      </c>
      <c r="B902" s="48" t="s">
        <v>4987</v>
      </c>
      <c r="C902" s="48" t="s">
        <v>4998</v>
      </c>
      <c r="D902" s="48" t="s">
        <v>5003</v>
      </c>
      <c r="E902" s="48" t="s">
        <v>5000</v>
      </c>
      <c r="H902" s="17" t="s">
        <v>4968</v>
      </c>
      <c r="I902" s="17">
        <v>127</v>
      </c>
      <c r="J902" s="17">
        <v>12</v>
      </c>
      <c r="K902" s="17" t="s">
        <v>29</v>
      </c>
      <c r="L902" s="17" t="s">
        <v>5001</v>
      </c>
    </row>
    <row r="903" spans="1:12" x14ac:dyDescent="0.25">
      <c r="A903" s="17">
        <v>902</v>
      </c>
      <c r="B903" s="48" t="s">
        <v>4987</v>
      </c>
      <c r="C903" s="48" t="s">
        <v>4998</v>
      </c>
      <c r="D903" s="48" t="s">
        <v>5003</v>
      </c>
      <c r="E903" s="48" t="s">
        <v>5000</v>
      </c>
      <c r="H903" s="17" t="s">
        <v>4968</v>
      </c>
      <c r="I903" s="17">
        <v>127</v>
      </c>
      <c r="J903" s="17">
        <v>12</v>
      </c>
      <c r="K903" s="17" t="s">
        <v>29</v>
      </c>
      <c r="L903" s="17" t="s">
        <v>5001</v>
      </c>
    </row>
    <row r="904" spans="1:12" x14ac:dyDescent="0.25">
      <c r="A904" s="17">
        <v>903</v>
      </c>
      <c r="B904" s="48" t="s">
        <v>4987</v>
      </c>
      <c r="C904" s="48" t="s">
        <v>4998</v>
      </c>
      <c r="D904" s="48" t="s">
        <v>5003</v>
      </c>
      <c r="E904" s="48" t="s">
        <v>5000</v>
      </c>
      <c r="H904" s="17" t="s">
        <v>4968</v>
      </c>
      <c r="I904" s="17">
        <v>127</v>
      </c>
      <c r="J904" s="17">
        <v>12</v>
      </c>
      <c r="K904" s="17" t="s">
        <v>29</v>
      </c>
      <c r="L904" s="17" t="s">
        <v>5001</v>
      </c>
    </row>
    <row r="905" spans="1:12" x14ac:dyDescent="0.25">
      <c r="A905" s="17">
        <v>904</v>
      </c>
      <c r="B905" s="48" t="s">
        <v>4987</v>
      </c>
      <c r="C905" s="48" t="s">
        <v>4998</v>
      </c>
      <c r="D905" s="48" t="s">
        <v>5003</v>
      </c>
      <c r="E905" s="48" t="s">
        <v>5000</v>
      </c>
      <c r="H905" s="17" t="s">
        <v>4968</v>
      </c>
      <c r="I905" s="17">
        <v>118</v>
      </c>
      <c r="J905" s="17">
        <v>12</v>
      </c>
      <c r="K905" s="17" t="s">
        <v>29</v>
      </c>
      <c r="L905" s="17" t="s">
        <v>5001</v>
      </c>
    </row>
    <row r="906" spans="1:12" x14ac:dyDescent="0.25">
      <c r="A906" s="17">
        <v>905</v>
      </c>
      <c r="B906" s="48" t="s">
        <v>4987</v>
      </c>
      <c r="C906" s="48" t="s">
        <v>4998</v>
      </c>
      <c r="D906" s="48" t="s">
        <v>5003</v>
      </c>
      <c r="E906" s="48" t="s">
        <v>5000</v>
      </c>
      <c r="H906" s="17" t="s">
        <v>4968</v>
      </c>
      <c r="I906" s="17">
        <v>151</v>
      </c>
      <c r="J906" s="17">
        <v>12</v>
      </c>
      <c r="K906" s="17" t="s">
        <v>29</v>
      </c>
      <c r="L906" s="17" t="s">
        <v>5001</v>
      </c>
    </row>
    <row r="907" spans="1:12" x14ac:dyDescent="0.25">
      <c r="A907" s="17">
        <v>906</v>
      </c>
      <c r="B907" s="48" t="s">
        <v>4987</v>
      </c>
      <c r="C907" s="48" t="s">
        <v>4998</v>
      </c>
      <c r="D907" s="48" t="s">
        <v>5003</v>
      </c>
      <c r="E907" s="48" t="s">
        <v>5000</v>
      </c>
      <c r="H907" s="17" t="s">
        <v>4968</v>
      </c>
      <c r="I907" s="17">
        <v>114</v>
      </c>
      <c r="J907" s="17">
        <v>12</v>
      </c>
      <c r="K907" s="17" t="s">
        <v>29</v>
      </c>
      <c r="L907" s="17" t="s">
        <v>5001</v>
      </c>
    </row>
    <row r="908" spans="1:12" x14ac:dyDescent="0.25">
      <c r="A908" s="17">
        <v>907</v>
      </c>
      <c r="B908" s="48" t="s">
        <v>4987</v>
      </c>
      <c r="C908" s="48" t="s">
        <v>4998</v>
      </c>
      <c r="D908" s="48" t="s">
        <v>5003</v>
      </c>
      <c r="E908" s="48" t="s">
        <v>5000</v>
      </c>
      <c r="H908" s="17" t="s">
        <v>4968</v>
      </c>
      <c r="I908" s="17">
        <v>86.81</v>
      </c>
      <c r="J908" s="17">
        <v>12</v>
      </c>
      <c r="K908" s="17" t="s">
        <v>29</v>
      </c>
      <c r="L908" s="17" t="s">
        <v>5001</v>
      </c>
    </row>
    <row r="909" spans="1:12" x14ac:dyDescent="0.25">
      <c r="A909" s="17">
        <v>908</v>
      </c>
      <c r="B909" s="48" t="s">
        <v>4987</v>
      </c>
      <c r="C909" s="48" t="s">
        <v>4998</v>
      </c>
      <c r="D909" s="48" t="s">
        <v>5003</v>
      </c>
      <c r="E909" s="48" t="s">
        <v>5000</v>
      </c>
      <c r="H909" s="17" t="s">
        <v>4968</v>
      </c>
      <c r="I909" s="17">
        <v>108</v>
      </c>
      <c r="J909" s="17">
        <v>12</v>
      </c>
      <c r="K909" s="17" t="s">
        <v>29</v>
      </c>
      <c r="L909" s="17" t="s">
        <v>5001</v>
      </c>
    </row>
    <row r="910" spans="1:12" x14ac:dyDescent="0.25">
      <c r="A910" s="17">
        <v>909</v>
      </c>
      <c r="B910" s="48" t="s">
        <v>4987</v>
      </c>
      <c r="C910" s="48" t="s">
        <v>4998</v>
      </c>
      <c r="D910" s="48" t="s">
        <v>5003</v>
      </c>
      <c r="E910" s="48" t="s">
        <v>5000</v>
      </c>
      <c r="H910" s="17" t="s">
        <v>4968</v>
      </c>
      <c r="I910" s="17">
        <v>85</v>
      </c>
      <c r="J910" s="17">
        <v>12</v>
      </c>
      <c r="K910" s="17" t="s">
        <v>29</v>
      </c>
      <c r="L910" s="17" t="s">
        <v>5001</v>
      </c>
    </row>
    <row r="911" spans="1:12" x14ac:dyDescent="0.25">
      <c r="A911" s="17">
        <v>910</v>
      </c>
      <c r="B911" s="48" t="s">
        <v>4987</v>
      </c>
      <c r="C911" s="48" t="s">
        <v>4998</v>
      </c>
      <c r="D911" s="48" t="s">
        <v>5003</v>
      </c>
      <c r="E911" s="48" t="s">
        <v>5000</v>
      </c>
      <c r="H911" s="17" t="s">
        <v>4968</v>
      </c>
      <c r="I911" s="17">
        <v>52</v>
      </c>
      <c r="J911" s="17">
        <v>12</v>
      </c>
      <c r="K911" s="17" t="s">
        <v>29</v>
      </c>
      <c r="L911" s="17" t="s">
        <v>5001</v>
      </c>
    </row>
    <row r="912" spans="1:12" x14ac:dyDescent="0.25">
      <c r="A912" s="17">
        <v>911</v>
      </c>
      <c r="B912" s="48" t="s">
        <v>4987</v>
      </c>
      <c r="C912" s="48" t="s">
        <v>4998</v>
      </c>
      <c r="D912" s="48" t="s">
        <v>5003</v>
      </c>
      <c r="E912" s="48" t="s">
        <v>5000</v>
      </c>
      <c r="H912" s="17" t="s">
        <v>4968</v>
      </c>
      <c r="I912" s="17">
        <v>95</v>
      </c>
      <c r="J912" s="17">
        <v>12</v>
      </c>
      <c r="K912" s="17" t="s">
        <v>29</v>
      </c>
      <c r="L912" s="17" t="s">
        <v>5001</v>
      </c>
    </row>
    <row r="913" spans="1:12" x14ac:dyDescent="0.25">
      <c r="A913" s="17">
        <v>912</v>
      </c>
      <c r="B913" s="48" t="s">
        <v>4987</v>
      </c>
      <c r="C913" s="48" t="s">
        <v>4998</v>
      </c>
      <c r="D913" s="48" t="s">
        <v>5003</v>
      </c>
      <c r="E913" s="48" t="s">
        <v>5000</v>
      </c>
      <c r="H913" s="17" t="s">
        <v>4968</v>
      </c>
      <c r="I913" s="17">
        <v>86</v>
      </c>
      <c r="J913" s="17">
        <v>12</v>
      </c>
      <c r="K913" s="17" t="s">
        <v>29</v>
      </c>
      <c r="L913" s="17" t="s">
        <v>5001</v>
      </c>
    </row>
    <row r="914" spans="1:12" x14ac:dyDescent="0.25">
      <c r="A914" s="17">
        <v>913</v>
      </c>
      <c r="B914" s="48" t="s">
        <v>4987</v>
      </c>
      <c r="C914" s="48" t="s">
        <v>4998</v>
      </c>
      <c r="D914" s="48" t="s">
        <v>5003</v>
      </c>
      <c r="E914" s="48" t="s">
        <v>5000</v>
      </c>
      <c r="H914" s="17" t="s">
        <v>4968</v>
      </c>
      <c r="I914" s="17">
        <v>119</v>
      </c>
      <c r="J914" s="17">
        <v>12</v>
      </c>
      <c r="K914" s="17" t="s">
        <v>29</v>
      </c>
      <c r="L914" s="17" t="s">
        <v>5001</v>
      </c>
    </row>
    <row r="915" spans="1:12" x14ac:dyDescent="0.25">
      <c r="A915" s="17">
        <v>914</v>
      </c>
      <c r="B915" s="48" t="s">
        <v>4987</v>
      </c>
      <c r="C915" s="48" t="s">
        <v>4998</v>
      </c>
      <c r="D915" s="48" t="s">
        <v>5003</v>
      </c>
      <c r="E915" s="48" t="s">
        <v>5000</v>
      </c>
      <c r="H915" s="17" t="s">
        <v>4968</v>
      </c>
      <c r="I915" s="17">
        <v>123</v>
      </c>
      <c r="J915" s="17">
        <v>12</v>
      </c>
      <c r="K915" s="17" t="s">
        <v>29</v>
      </c>
      <c r="L915" s="17" t="s">
        <v>5001</v>
      </c>
    </row>
    <row r="916" spans="1:12" x14ac:dyDescent="0.25">
      <c r="A916" s="17">
        <v>915</v>
      </c>
      <c r="B916" s="48" t="s">
        <v>4987</v>
      </c>
      <c r="C916" s="48" t="s">
        <v>4998</v>
      </c>
      <c r="D916" s="48" t="s">
        <v>5003</v>
      </c>
      <c r="E916" s="48" t="s">
        <v>5000</v>
      </c>
      <c r="H916" s="17" t="s">
        <v>4968</v>
      </c>
      <c r="I916" s="17">
        <v>144</v>
      </c>
      <c r="J916" s="17">
        <v>12</v>
      </c>
      <c r="K916" s="17" t="s">
        <v>29</v>
      </c>
      <c r="L916" s="17" t="s">
        <v>5001</v>
      </c>
    </row>
    <row r="917" spans="1:12" x14ac:dyDescent="0.25">
      <c r="A917" s="17">
        <v>916</v>
      </c>
      <c r="B917" s="48" t="s">
        <v>4987</v>
      </c>
      <c r="C917" s="48" t="s">
        <v>4998</v>
      </c>
      <c r="D917" s="48" t="s">
        <v>5003</v>
      </c>
      <c r="E917" s="48" t="s">
        <v>5000</v>
      </c>
      <c r="H917" s="17" t="s">
        <v>4968</v>
      </c>
      <c r="I917" s="17">
        <v>146</v>
      </c>
      <c r="J917" s="17">
        <v>12</v>
      </c>
      <c r="K917" s="17" t="s">
        <v>29</v>
      </c>
      <c r="L917" s="17" t="s">
        <v>5001</v>
      </c>
    </row>
    <row r="918" spans="1:12" x14ac:dyDescent="0.25">
      <c r="A918" s="17">
        <v>917</v>
      </c>
      <c r="B918" s="48" t="s">
        <v>4987</v>
      </c>
      <c r="C918" s="48" t="s">
        <v>4998</v>
      </c>
      <c r="D918" s="48" t="s">
        <v>5003</v>
      </c>
      <c r="E918" s="48" t="s">
        <v>5000</v>
      </c>
      <c r="H918" s="17" t="s">
        <v>4968</v>
      </c>
      <c r="I918" s="17">
        <v>141</v>
      </c>
      <c r="J918" s="17">
        <v>12</v>
      </c>
      <c r="K918" s="17" t="s">
        <v>29</v>
      </c>
      <c r="L918" s="17" t="s">
        <v>5001</v>
      </c>
    </row>
    <row r="919" spans="1:12" x14ac:dyDescent="0.25">
      <c r="A919" s="17">
        <v>918</v>
      </c>
      <c r="B919" s="48" t="s">
        <v>4987</v>
      </c>
      <c r="C919" s="48" t="s">
        <v>4998</v>
      </c>
      <c r="D919" s="48" t="s">
        <v>5003</v>
      </c>
      <c r="E919" s="48" t="s">
        <v>5000</v>
      </c>
      <c r="H919" s="17" t="s">
        <v>4968</v>
      </c>
      <c r="I919" s="17">
        <v>127</v>
      </c>
      <c r="J919" s="17">
        <v>12</v>
      </c>
      <c r="K919" s="17" t="s">
        <v>29</v>
      </c>
      <c r="L919" s="17" t="s">
        <v>5001</v>
      </c>
    </row>
    <row r="920" spans="1:12" x14ac:dyDescent="0.25">
      <c r="A920" s="17">
        <v>919</v>
      </c>
      <c r="B920" s="48" t="s">
        <v>4987</v>
      </c>
      <c r="C920" s="48" t="s">
        <v>4998</v>
      </c>
      <c r="D920" s="48" t="s">
        <v>5003</v>
      </c>
      <c r="E920" s="48" t="s">
        <v>5000</v>
      </c>
      <c r="H920" s="17" t="s">
        <v>4968</v>
      </c>
      <c r="I920" s="17">
        <v>145</v>
      </c>
      <c r="J920" s="17">
        <v>12</v>
      </c>
      <c r="K920" s="17" t="s">
        <v>29</v>
      </c>
      <c r="L920" s="17" t="s">
        <v>5001</v>
      </c>
    </row>
    <row r="921" spans="1:12" x14ac:dyDescent="0.25">
      <c r="A921" s="17">
        <v>920</v>
      </c>
      <c r="B921" s="48" t="s">
        <v>4987</v>
      </c>
      <c r="C921" s="48" t="s">
        <v>4998</v>
      </c>
      <c r="D921" s="48" t="s">
        <v>5003</v>
      </c>
      <c r="E921" s="48" t="s">
        <v>5000</v>
      </c>
      <c r="H921" s="17" t="s">
        <v>4968</v>
      </c>
      <c r="I921" s="17">
        <v>144</v>
      </c>
      <c r="J921" s="17">
        <v>12</v>
      </c>
      <c r="K921" s="17" t="s">
        <v>29</v>
      </c>
      <c r="L921" s="17" t="s">
        <v>5001</v>
      </c>
    </row>
    <row r="922" spans="1:12" x14ac:dyDescent="0.25">
      <c r="A922" s="17">
        <v>921</v>
      </c>
      <c r="B922" s="48" t="s">
        <v>4987</v>
      </c>
      <c r="C922" s="48" t="s">
        <v>4998</v>
      </c>
      <c r="D922" s="48" t="s">
        <v>5003</v>
      </c>
      <c r="E922" s="48" t="s">
        <v>5000</v>
      </c>
      <c r="H922" s="17" t="s">
        <v>4968</v>
      </c>
      <c r="I922" s="17">
        <v>142</v>
      </c>
      <c r="J922" s="17">
        <v>12</v>
      </c>
      <c r="K922" s="17" t="s">
        <v>29</v>
      </c>
      <c r="L922" s="17" t="s">
        <v>5001</v>
      </c>
    </row>
    <row r="923" spans="1:12" x14ac:dyDescent="0.25">
      <c r="A923" s="17">
        <v>922</v>
      </c>
      <c r="B923" s="48" t="s">
        <v>4987</v>
      </c>
      <c r="C923" s="48" t="s">
        <v>4998</v>
      </c>
      <c r="D923" s="48" t="s">
        <v>5003</v>
      </c>
      <c r="E923" s="48" t="s">
        <v>5000</v>
      </c>
      <c r="H923" s="17" t="s">
        <v>4968</v>
      </c>
      <c r="I923" s="17">
        <v>134</v>
      </c>
      <c r="J923" s="17">
        <v>12</v>
      </c>
      <c r="K923" s="17" t="s">
        <v>29</v>
      </c>
      <c r="L923" s="17" t="s">
        <v>5001</v>
      </c>
    </row>
    <row r="924" spans="1:12" x14ac:dyDescent="0.25">
      <c r="A924" s="17">
        <v>923</v>
      </c>
      <c r="B924" s="48" t="s">
        <v>4987</v>
      </c>
      <c r="C924" s="48" t="s">
        <v>4998</v>
      </c>
      <c r="D924" s="48" t="s">
        <v>5003</v>
      </c>
      <c r="E924" s="48" t="s">
        <v>5000</v>
      </c>
      <c r="H924" s="17" t="s">
        <v>4968</v>
      </c>
      <c r="I924" s="17">
        <v>138</v>
      </c>
      <c r="J924" s="17">
        <v>12</v>
      </c>
      <c r="K924" s="17" t="s">
        <v>29</v>
      </c>
      <c r="L924" s="17" t="s">
        <v>5001</v>
      </c>
    </row>
    <row r="925" spans="1:12" x14ac:dyDescent="0.25">
      <c r="A925" s="17">
        <v>924</v>
      </c>
      <c r="B925" s="48" t="s">
        <v>4987</v>
      </c>
      <c r="C925" s="48" t="s">
        <v>4998</v>
      </c>
      <c r="D925" s="48" t="s">
        <v>5003</v>
      </c>
      <c r="E925" s="48" t="s">
        <v>5000</v>
      </c>
      <c r="H925" s="17" t="s">
        <v>4968</v>
      </c>
      <c r="I925" s="17">
        <v>140</v>
      </c>
      <c r="J925" s="17">
        <v>12</v>
      </c>
      <c r="K925" s="17" t="s">
        <v>29</v>
      </c>
      <c r="L925" s="17" t="s">
        <v>5001</v>
      </c>
    </row>
    <row r="926" spans="1:12" x14ac:dyDescent="0.25">
      <c r="A926" s="17">
        <v>925</v>
      </c>
      <c r="B926" s="48" t="s">
        <v>4987</v>
      </c>
      <c r="C926" s="48" t="s">
        <v>4998</v>
      </c>
      <c r="D926" s="48" t="s">
        <v>5003</v>
      </c>
      <c r="E926" s="48" t="s">
        <v>5000</v>
      </c>
      <c r="H926" s="17" t="s">
        <v>4968</v>
      </c>
      <c r="I926" s="17">
        <v>137</v>
      </c>
      <c r="J926" s="17">
        <v>12</v>
      </c>
      <c r="K926" s="17" t="s">
        <v>29</v>
      </c>
      <c r="L926" s="17" t="s">
        <v>5001</v>
      </c>
    </row>
    <row r="927" spans="1:12" x14ac:dyDescent="0.25">
      <c r="A927" s="17">
        <v>926</v>
      </c>
      <c r="B927" s="48" t="s">
        <v>4987</v>
      </c>
      <c r="C927" s="48" t="s">
        <v>4998</v>
      </c>
      <c r="D927" s="48" t="s">
        <v>5003</v>
      </c>
      <c r="E927" s="48" t="s">
        <v>5000</v>
      </c>
      <c r="H927" s="17" t="s">
        <v>4968</v>
      </c>
      <c r="I927" s="17">
        <v>143</v>
      </c>
      <c r="J927" s="17">
        <v>12</v>
      </c>
      <c r="K927" s="17" t="s">
        <v>29</v>
      </c>
      <c r="L927" s="17" t="s">
        <v>5001</v>
      </c>
    </row>
    <row r="928" spans="1:12" x14ac:dyDescent="0.25">
      <c r="A928" s="17">
        <v>927</v>
      </c>
      <c r="B928" s="48" t="s">
        <v>4987</v>
      </c>
      <c r="C928" s="48" t="s">
        <v>4998</v>
      </c>
      <c r="D928" s="48" t="s">
        <v>5003</v>
      </c>
      <c r="E928" s="48" t="s">
        <v>5000</v>
      </c>
      <c r="H928" s="17" t="s">
        <v>4968</v>
      </c>
      <c r="I928" s="17">
        <v>136</v>
      </c>
      <c r="J928" s="17">
        <v>12</v>
      </c>
      <c r="K928" s="17" t="s">
        <v>29</v>
      </c>
      <c r="L928" s="17" t="s">
        <v>5001</v>
      </c>
    </row>
    <row r="929" spans="1:12" x14ac:dyDescent="0.25">
      <c r="A929" s="17">
        <v>928</v>
      </c>
      <c r="B929" s="48" t="s">
        <v>4987</v>
      </c>
      <c r="C929" s="48" t="s">
        <v>4998</v>
      </c>
      <c r="D929" s="48" t="s">
        <v>5003</v>
      </c>
      <c r="E929" s="48" t="s">
        <v>5000</v>
      </c>
      <c r="H929" s="17" t="s">
        <v>4968</v>
      </c>
      <c r="I929" s="17">
        <v>143</v>
      </c>
      <c r="J929" s="17">
        <v>12</v>
      </c>
      <c r="K929" s="17" t="s">
        <v>29</v>
      </c>
      <c r="L929" s="17" t="s">
        <v>5001</v>
      </c>
    </row>
    <row r="930" spans="1:12" x14ac:dyDescent="0.25">
      <c r="A930" s="17">
        <v>929</v>
      </c>
      <c r="B930" s="48" t="s">
        <v>4987</v>
      </c>
      <c r="C930" s="48" t="s">
        <v>4998</v>
      </c>
      <c r="D930" s="48" t="s">
        <v>5003</v>
      </c>
      <c r="E930" s="48" t="s">
        <v>5000</v>
      </c>
      <c r="H930" s="17" t="s">
        <v>4968</v>
      </c>
      <c r="I930" s="17">
        <v>141</v>
      </c>
      <c r="J930" s="17">
        <v>12</v>
      </c>
      <c r="K930" s="17" t="s">
        <v>29</v>
      </c>
      <c r="L930" s="17" t="s">
        <v>5001</v>
      </c>
    </row>
    <row r="931" spans="1:12" x14ac:dyDescent="0.25">
      <c r="A931" s="17">
        <v>930</v>
      </c>
      <c r="B931" s="48" t="s">
        <v>4987</v>
      </c>
      <c r="C931" s="48" t="s">
        <v>4998</v>
      </c>
      <c r="D931" s="48" t="s">
        <v>5004</v>
      </c>
      <c r="E931" s="48" t="s">
        <v>5000</v>
      </c>
      <c r="H931" s="17" t="s">
        <v>4968</v>
      </c>
      <c r="I931" s="17">
        <v>142</v>
      </c>
      <c r="J931" s="17">
        <v>12</v>
      </c>
      <c r="K931" s="17" t="s">
        <v>29</v>
      </c>
      <c r="L931" s="17" t="s">
        <v>5001</v>
      </c>
    </row>
    <row r="932" spans="1:12" x14ac:dyDescent="0.25">
      <c r="A932" s="17">
        <v>931</v>
      </c>
      <c r="B932" s="48" t="s">
        <v>4987</v>
      </c>
      <c r="C932" s="48" t="s">
        <v>4998</v>
      </c>
      <c r="D932" s="48" t="s">
        <v>5004</v>
      </c>
      <c r="E932" s="48" t="s">
        <v>5000</v>
      </c>
      <c r="H932" s="17" t="s">
        <v>4968</v>
      </c>
      <c r="I932" s="17">
        <v>127</v>
      </c>
      <c r="J932" s="17">
        <v>12</v>
      </c>
      <c r="K932" s="17" t="s">
        <v>29</v>
      </c>
      <c r="L932" s="17" t="s">
        <v>5001</v>
      </c>
    </row>
    <row r="933" spans="1:12" x14ac:dyDescent="0.25">
      <c r="A933" s="17">
        <v>932</v>
      </c>
      <c r="B933" s="48" t="s">
        <v>4987</v>
      </c>
      <c r="C933" s="48" t="s">
        <v>4998</v>
      </c>
      <c r="D933" s="48" t="s">
        <v>5004</v>
      </c>
      <c r="E933" s="48" t="s">
        <v>5000</v>
      </c>
      <c r="H933" s="17" t="s">
        <v>4968</v>
      </c>
      <c r="I933" s="17">
        <v>122</v>
      </c>
      <c r="J933" s="17">
        <v>12</v>
      </c>
      <c r="K933" s="17" t="s">
        <v>29</v>
      </c>
      <c r="L933" s="17" t="s">
        <v>5001</v>
      </c>
    </row>
    <row r="934" spans="1:12" x14ac:dyDescent="0.25">
      <c r="A934" s="17">
        <v>933</v>
      </c>
      <c r="B934" s="48" t="s">
        <v>4987</v>
      </c>
      <c r="C934" s="48" t="s">
        <v>4998</v>
      </c>
      <c r="D934" s="48" t="s">
        <v>5004</v>
      </c>
      <c r="E934" s="48" t="s">
        <v>5000</v>
      </c>
      <c r="H934" s="17" t="s">
        <v>4968</v>
      </c>
      <c r="I934" s="17">
        <v>28</v>
      </c>
      <c r="J934" s="17">
        <v>12</v>
      </c>
      <c r="K934" s="17" t="s">
        <v>29</v>
      </c>
      <c r="L934" s="17" t="s">
        <v>5001</v>
      </c>
    </row>
    <row r="935" spans="1:12" x14ac:dyDescent="0.25">
      <c r="A935" s="17">
        <v>934</v>
      </c>
      <c r="B935" s="48" t="s">
        <v>4987</v>
      </c>
      <c r="C935" s="48" t="s">
        <v>4998</v>
      </c>
      <c r="D935" s="48" t="s">
        <v>5004</v>
      </c>
      <c r="E935" s="48" t="s">
        <v>5000</v>
      </c>
      <c r="H935" s="17" t="s">
        <v>4968</v>
      </c>
      <c r="I935" s="17">
        <v>65</v>
      </c>
      <c r="J935" s="17">
        <v>12</v>
      </c>
      <c r="K935" s="17" t="s">
        <v>29</v>
      </c>
      <c r="L935" s="17" t="s">
        <v>5001</v>
      </c>
    </row>
    <row r="936" spans="1:12" x14ac:dyDescent="0.25">
      <c r="A936" s="17">
        <v>935</v>
      </c>
      <c r="B936" s="48" t="s">
        <v>4987</v>
      </c>
      <c r="C936" s="48" t="s">
        <v>4998</v>
      </c>
      <c r="D936" s="48" t="s">
        <v>5004</v>
      </c>
      <c r="E936" s="48" t="s">
        <v>5000</v>
      </c>
      <c r="H936" s="17" t="s">
        <v>4968</v>
      </c>
      <c r="I936" s="17">
        <v>36</v>
      </c>
      <c r="J936" s="17">
        <v>12</v>
      </c>
      <c r="K936" s="17" t="s">
        <v>29</v>
      </c>
      <c r="L936" s="17" t="s">
        <v>5001</v>
      </c>
    </row>
    <row r="937" spans="1:12" x14ac:dyDescent="0.25">
      <c r="A937" s="17">
        <v>936</v>
      </c>
      <c r="B937" s="48" t="s">
        <v>4987</v>
      </c>
      <c r="C937" s="48" t="s">
        <v>4998</v>
      </c>
      <c r="D937" s="48" t="s">
        <v>5004</v>
      </c>
      <c r="E937" s="48" t="s">
        <v>5000</v>
      </c>
      <c r="H937" s="17" t="s">
        <v>4968</v>
      </c>
      <c r="I937" s="17">
        <v>40</v>
      </c>
      <c r="J937" s="17">
        <v>12</v>
      </c>
      <c r="K937" s="17" t="s">
        <v>29</v>
      </c>
      <c r="L937" s="17" t="s">
        <v>5001</v>
      </c>
    </row>
    <row r="938" spans="1:12" x14ac:dyDescent="0.25">
      <c r="A938" s="17">
        <v>937</v>
      </c>
      <c r="B938" s="48" t="s">
        <v>4987</v>
      </c>
      <c r="C938" s="48" t="s">
        <v>4998</v>
      </c>
      <c r="D938" s="48" t="s">
        <v>5004</v>
      </c>
      <c r="E938" s="48" t="s">
        <v>5000</v>
      </c>
      <c r="H938" s="17" t="s">
        <v>4968</v>
      </c>
      <c r="I938" s="17">
        <v>39</v>
      </c>
      <c r="J938" s="17">
        <v>12</v>
      </c>
      <c r="K938" s="17" t="s">
        <v>29</v>
      </c>
      <c r="L938" s="17" t="s">
        <v>5001</v>
      </c>
    </row>
    <row r="939" spans="1:12" x14ac:dyDescent="0.25">
      <c r="A939" s="17">
        <v>938</v>
      </c>
      <c r="B939" s="48" t="s">
        <v>4987</v>
      </c>
      <c r="C939" s="48" t="s">
        <v>4998</v>
      </c>
      <c r="D939" s="48" t="s">
        <v>5004</v>
      </c>
      <c r="E939" s="48" t="s">
        <v>5000</v>
      </c>
      <c r="H939" s="17" t="s">
        <v>4968</v>
      </c>
      <c r="I939" s="17">
        <v>30</v>
      </c>
      <c r="J939" s="17">
        <v>12</v>
      </c>
      <c r="K939" s="17" t="s">
        <v>29</v>
      </c>
      <c r="L939" s="17" t="s">
        <v>5001</v>
      </c>
    </row>
    <row r="940" spans="1:12" x14ac:dyDescent="0.25">
      <c r="A940" s="17">
        <v>939</v>
      </c>
      <c r="B940" s="48" t="s">
        <v>4987</v>
      </c>
      <c r="C940" s="48" t="s">
        <v>4998</v>
      </c>
      <c r="D940" s="48" t="s">
        <v>5004</v>
      </c>
      <c r="E940" s="48" t="s">
        <v>5000</v>
      </c>
      <c r="H940" s="17" t="s">
        <v>4968</v>
      </c>
      <c r="I940" s="17">
        <v>25</v>
      </c>
      <c r="J940" s="17">
        <v>12</v>
      </c>
      <c r="K940" s="17" t="s">
        <v>29</v>
      </c>
      <c r="L940" s="17" t="s">
        <v>5001</v>
      </c>
    </row>
    <row r="941" spans="1:12" x14ac:dyDescent="0.25">
      <c r="A941" s="17">
        <v>940</v>
      </c>
      <c r="B941" s="48" t="s">
        <v>4987</v>
      </c>
      <c r="C941" s="48" t="s">
        <v>4998</v>
      </c>
      <c r="D941" s="48" t="s">
        <v>5004</v>
      </c>
      <c r="E941" s="48" t="s">
        <v>5000</v>
      </c>
      <c r="H941" s="17" t="s">
        <v>4968</v>
      </c>
      <c r="I941" s="17">
        <v>22</v>
      </c>
      <c r="J941" s="17">
        <v>12</v>
      </c>
      <c r="K941" s="17" t="s">
        <v>29</v>
      </c>
      <c r="L941" s="17" t="s">
        <v>5001</v>
      </c>
    </row>
    <row r="942" spans="1:12" x14ac:dyDescent="0.25">
      <c r="A942" s="17">
        <v>941</v>
      </c>
      <c r="B942" s="48" t="s">
        <v>4987</v>
      </c>
      <c r="C942" s="48" t="s">
        <v>4998</v>
      </c>
      <c r="D942" s="48" t="s">
        <v>5004</v>
      </c>
      <c r="E942" s="48" t="s">
        <v>5000</v>
      </c>
      <c r="H942" s="17" t="s">
        <v>4968</v>
      </c>
      <c r="I942" s="17">
        <v>39</v>
      </c>
      <c r="J942" s="17">
        <v>12</v>
      </c>
      <c r="K942" s="17" t="s">
        <v>29</v>
      </c>
      <c r="L942" s="17" t="s">
        <v>5001</v>
      </c>
    </row>
    <row r="943" spans="1:12" x14ac:dyDescent="0.25">
      <c r="A943" s="17">
        <v>942</v>
      </c>
      <c r="B943" s="48" t="s">
        <v>4987</v>
      </c>
      <c r="C943" s="48" t="s">
        <v>4998</v>
      </c>
      <c r="D943" s="48" t="s">
        <v>5004</v>
      </c>
      <c r="E943" s="48" t="s">
        <v>5000</v>
      </c>
      <c r="H943" s="17" t="s">
        <v>4968</v>
      </c>
      <c r="I943" s="17">
        <v>28</v>
      </c>
      <c r="J943" s="17">
        <v>12</v>
      </c>
      <c r="K943" s="17" t="s">
        <v>29</v>
      </c>
      <c r="L943" s="17" t="s">
        <v>5001</v>
      </c>
    </row>
    <row r="944" spans="1:12" x14ac:dyDescent="0.25">
      <c r="A944" s="17">
        <v>943</v>
      </c>
      <c r="B944" s="48" t="s">
        <v>4987</v>
      </c>
      <c r="C944" s="48" t="s">
        <v>4998</v>
      </c>
      <c r="D944" s="48" t="s">
        <v>5004</v>
      </c>
      <c r="E944" s="48" t="s">
        <v>5000</v>
      </c>
      <c r="H944" s="17" t="s">
        <v>4968</v>
      </c>
      <c r="I944" s="17">
        <v>33</v>
      </c>
      <c r="J944" s="17">
        <v>12</v>
      </c>
      <c r="K944" s="17" t="s">
        <v>29</v>
      </c>
      <c r="L944" s="17" t="s">
        <v>5001</v>
      </c>
    </row>
    <row r="945" spans="1:12" x14ac:dyDescent="0.25">
      <c r="A945" s="17">
        <v>944</v>
      </c>
      <c r="B945" s="48" t="s">
        <v>4987</v>
      </c>
      <c r="C945" s="48" t="s">
        <v>4998</v>
      </c>
      <c r="D945" s="48" t="s">
        <v>5004</v>
      </c>
      <c r="E945" s="48" t="s">
        <v>5000</v>
      </c>
      <c r="H945" s="17" t="s">
        <v>4968</v>
      </c>
      <c r="I945" s="17">
        <v>30</v>
      </c>
      <c r="J945" s="17">
        <v>12</v>
      </c>
      <c r="K945" s="17" t="s">
        <v>29</v>
      </c>
      <c r="L945" s="17" t="s">
        <v>5001</v>
      </c>
    </row>
    <row r="946" spans="1:12" x14ac:dyDescent="0.25">
      <c r="A946" s="17">
        <v>945</v>
      </c>
      <c r="B946" s="48" t="s">
        <v>4987</v>
      </c>
      <c r="C946" s="48" t="s">
        <v>4998</v>
      </c>
      <c r="D946" s="48" t="s">
        <v>5004</v>
      </c>
      <c r="E946" s="48" t="s">
        <v>5000</v>
      </c>
      <c r="H946" s="17" t="s">
        <v>4968</v>
      </c>
      <c r="I946" s="17">
        <v>30</v>
      </c>
      <c r="J946" s="17">
        <v>12</v>
      </c>
      <c r="K946" s="17" t="s">
        <v>29</v>
      </c>
      <c r="L946" s="17" t="s">
        <v>5001</v>
      </c>
    </row>
    <row r="947" spans="1:12" x14ac:dyDescent="0.25">
      <c r="A947" s="17">
        <v>946</v>
      </c>
      <c r="B947" s="48" t="s">
        <v>4987</v>
      </c>
      <c r="C947" s="48" t="s">
        <v>4998</v>
      </c>
      <c r="D947" s="48" t="s">
        <v>5004</v>
      </c>
      <c r="E947" s="48" t="s">
        <v>5000</v>
      </c>
      <c r="H947" s="17" t="s">
        <v>4968</v>
      </c>
      <c r="I947" s="17">
        <v>26</v>
      </c>
      <c r="J947" s="17">
        <v>12</v>
      </c>
      <c r="K947" s="17" t="s">
        <v>29</v>
      </c>
      <c r="L947" s="17" t="s">
        <v>5001</v>
      </c>
    </row>
    <row r="948" spans="1:12" x14ac:dyDescent="0.25">
      <c r="A948" s="17">
        <v>947</v>
      </c>
      <c r="B948" s="48" t="s">
        <v>4987</v>
      </c>
      <c r="C948" s="48" t="s">
        <v>4998</v>
      </c>
      <c r="D948" s="48" t="s">
        <v>5004</v>
      </c>
      <c r="E948" s="48" t="s">
        <v>5000</v>
      </c>
      <c r="H948" s="17" t="s">
        <v>4968</v>
      </c>
      <c r="I948" s="17">
        <v>31</v>
      </c>
      <c r="J948" s="17">
        <v>12</v>
      </c>
      <c r="K948" s="17" t="s">
        <v>29</v>
      </c>
      <c r="L948" s="17" t="s">
        <v>5001</v>
      </c>
    </row>
    <row r="949" spans="1:12" x14ac:dyDescent="0.25">
      <c r="A949" s="17">
        <v>948</v>
      </c>
      <c r="B949" s="48" t="s">
        <v>4987</v>
      </c>
      <c r="C949" s="48" t="s">
        <v>4998</v>
      </c>
      <c r="D949" s="48" t="s">
        <v>5004</v>
      </c>
      <c r="E949" s="48" t="s">
        <v>5000</v>
      </c>
      <c r="H949" s="17" t="s">
        <v>4968</v>
      </c>
      <c r="I949" s="17">
        <v>27</v>
      </c>
      <c r="J949" s="17">
        <v>12</v>
      </c>
      <c r="K949" s="17" t="s">
        <v>29</v>
      </c>
      <c r="L949" s="17" t="s">
        <v>5001</v>
      </c>
    </row>
    <row r="950" spans="1:12" x14ac:dyDescent="0.25">
      <c r="A950" s="17">
        <v>949</v>
      </c>
      <c r="B950" s="48" t="s">
        <v>4987</v>
      </c>
      <c r="C950" s="48" t="s">
        <v>4998</v>
      </c>
      <c r="D950" s="48" t="s">
        <v>5004</v>
      </c>
      <c r="E950" s="48" t="s">
        <v>5000</v>
      </c>
      <c r="H950" s="17" t="s">
        <v>4968</v>
      </c>
      <c r="I950" s="17">
        <v>34</v>
      </c>
      <c r="J950" s="17">
        <v>12</v>
      </c>
      <c r="K950" s="17" t="s">
        <v>29</v>
      </c>
      <c r="L950" s="17" t="s">
        <v>5001</v>
      </c>
    </row>
    <row r="951" spans="1:12" x14ac:dyDescent="0.25">
      <c r="A951" s="17">
        <v>950</v>
      </c>
      <c r="B951" s="48" t="s">
        <v>4987</v>
      </c>
      <c r="C951" s="48" t="s">
        <v>4998</v>
      </c>
      <c r="D951" s="48" t="s">
        <v>5004</v>
      </c>
      <c r="E951" s="48" t="s">
        <v>5000</v>
      </c>
      <c r="H951" s="17" t="s">
        <v>4968</v>
      </c>
      <c r="I951" s="17">
        <v>26</v>
      </c>
      <c r="J951" s="17">
        <v>12</v>
      </c>
      <c r="K951" s="17" t="s">
        <v>29</v>
      </c>
      <c r="L951" s="17" t="s">
        <v>5001</v>
      </c>
    </row>
    <row r="952" spans="1:12" x14ac:dyDescent="0.25">
      <c r="A952" s="17">
        <v>951</v>
      </c>
      <c r="B952" s="48" t="s">
        <v>4987</v>
      </c>
      <c r="C952" s="48" t="s">
        <v>4998</v>
      </c>
      <c r="D952" s="48" t="s">
        <v>5004</v>
      </c>
      <c r="E952" s="48" t="s">
        <v>5000</v>
      </c>
      <c r="H952" s="17" t="s">
        <v>4968</v>
      </c>
      <c r="I952" s="17">
        <v>25</v>
      </c>
      <c r="J952" s="17">
        <v>12</v>
      </c>
      <c r="K952" s="17" t="s">
        <v>29</v>
      </c>
      <c r="L952" s="17" t="s">
        <v>5001</v>
      </c>
    </row>
    <row r="953" spans="1:12" x14ac:dyDescent="0.25">
      <c r="A953" s="17">
        <v>952</v>
      </c>
      <c r="B953" s="48" t="s">
        <v>4987</v>
      </c>
      <c r="C953" s="48" t="s">
        <v>4998</v>
      </c>
      <c r="D953" s="48" t="s">
        <v>5004</v>
      </c>
      <c r="E953" s="48" t="s">
        <v>5000</v>
      </c>
      <c r="H953" s="17" t="s">
        <v>4968</v>
      </c>
      <c r="I953" s="17">
        <v>16</v>
      </c>
      <c r="J953" s="17">
        <v>12</v>
      </c>
      <c r="K953" s="17" t="s">
        <v>29</v>
      </c>
      <c r="L953" s="17" t="s">
        <v>5001</v>
      </c>
    </row>
    <row r="954" spans="1:12" x14ac:dyDescent="0.25">
      <c r="A954" s="17">
        <v>953</v>
      </c>
      <c r="B954" s="48" t="s">
        <v>4987</v>
      </c>
      <c r="C954" s="48" t="s">
        <v>4998</v>
      </c>
      <c r="D954" s="48" t="s">
        <v>5004</v>
      </c>
      <c r="E954" s="48" t="s">
        <v>5000</v>
      </c>
      <c r="H954" s="17" t="s">
        <v>4968</v>
      </c>
      <c r="I954" s="17">
        <v>43</v>
      </c>
      <c r="J954" s="17">
        <v>12</v>
      </c>
      <c r="K954" s="17" t="s">
        <v>29</v>
      </c>
      <c r="L954" s="17" t="s">
        <v>5001</v>
      </c>
    </row>
    <row r="955" spans="1:12" x14ac:dyDescent="0.25">
      <c r="A955" s="17">
        <v>954</v>
      </c>
      <c r="B955" s="48" t="s">
        <v>4987</v>
      </c>
      <c r="C955" s="48" t="s">
        <v>4998</v>
      </c>
      <c r="D955" s="48" t="s">
        <v>5004</v>
      </c>
      <c r="E955" s="48" t="s">
        <v>5000</v>
      </c>
      <c r="H955" s="17" t="s">
        <v>4968</v>
      </c>
      <c r="I955" s="17">
        <v>39</v>
      </c>
      <c r="J955" s="17">
        <v>12</v>
      </c>
      <c r="K955" s="17" t="s">
        <v>29</v>
      </c>
      <c r="L955" s="17" t="s">
        <v>5001</v>
      </c>
    </row>
    <row r="956" spans="1:12" x14ac:dyDescent="0.25">
      <c r="A956" s="17">
        <v>955</v>
      </c>
      <c r="B956" s="48" t="s">
        <v>4987</v>
      </c>
      <c r="C956" s="48" t="s">
        <v>4998</v>
      </c>
      <c r="D956" s="48" t="s">
        <v>5004</v>
      </c>
      <c r="E956" s="48" t="s">
        <v>5000</v>
      </c>
      <c r="H956" s="17" t="s">
        <v>4968</v>
      </c>
      <c r="I956" s="17">
        <v>35</v>
      </c>
      <c r="J956" s="17">
        <v>12</v>
      </c>
      <c r="K956" s="17" t="s">
        <v>29</v>
      </c>
      <c r="L956" s="17" t="s">
        <v>5001</v>
      </c>
    </row>
    <row r="957" spans="1:12" x14ac:dyDescent="0.25">
      <c r="A957" s="17">
        <v>956</v>
      </c>
      <c r="B957" s="48" t="s">
        <v>4987</v>
      </c>
      <c r="C957" s="48" t="s">
        <v>4998</v>
      </c>
      <c r="D957" s="48" t="s">
        <v>5004</v>
      </c>
      <c r="E957" s="48" t="s">
        <v>5000</v>
      </c>
      <c r="H957" s="17" t="s">
        <v>4968</v>
      </c>
      <c r="I957" s="17">
        <v>31</v>
      </c>
      <c r="J957" s="17">
        <v>12</v>
      </c>
      <c r="K957" s="17" t="s">
        <v>29</v>
      </c>
      <c r="L957" s="17" t="s">
        <v>5001</v>
      </c>
    </row>
    <row r="958" spans="1:12" x14ac:dyDescent="0.25">
      <c r="A958" s="17">
        <v>957</v>
      </c>
      <c r="B958" s="48" t="s">
        <v>4987</v>
      </c>
      <c r="C958" s="48" t="s">
        <v>4998</v>
      </c>
      <c r="D958" s="48" t="s">
        <v>5004</v>
      </c>
      <c r="E958" s="48" t="s">
        <v>5000</v>
      </c>
      <c r="H958" s="17" t="s">
        <v>4968</v>
      </c>
      <c r="I958" s="17">
        <v>31</v>
      </c>
      <c r="J958" s="17">
        <v>12</v>
      </c>
      <c r="K958" s="17" t="s">
        <v>29</v>
      </c>
      <c r="L958" s="17" t="s">
        <v>5001</v>
      </c>
    </row>
    <row r="959" spans="1:12" x14ac:dyDescent="0.25">
      <c r="A959" s="17">
        <v>958</v>
      </c>
      <c r="B959" s="48" t="s">
        <v>4987</v>
      </c>
      <c r="C959" s="48" t="s">
        <v>4998</v>
      </c>
      <c r="D959" s="48" t="s">
        <v>5004</v>
      </c>
      <c r="E959" s="48" t="s">
        <v>5000</v>
      </c>
      <c r="H959" s="17" t="s">
        <v>4968</v>
      </c>
      <c r="I959" s="17">
        <v>42</v>
      </c>
      <c r="J959" s="17">
        <v>12</v>
      </c>
      <c r="K959" s="17" t="s">
        <v>29</v>
      </c>
      <c r="L959" s="17" t="s">
        <v>5001</v>
      </c>
    </row>
    <row r="960" spans="1:12" x14ac:dyDescent="0.25">
      <c r="A960" s="17">
        <v>959</v>
      </c>
      <c r="B960" s="48" t="s">
        <v>4987</v>
      </c>
      <c r="C960" s="48" t="s">
        <v>4998</v>
      </c>
      <c r="D960" s="48" t="s">
        <v>5004</v>
      </c>
      <c r="E960" s="48" t="s">
        <v>5000</v>
      </c>
      <c r="H960" s="17" t="s">
        <v>4968</v>
      </c>
      <c r="I960" s="17">
        <v>41</v>
      </c>
      <c r="J960" s="17">
        <v>12</v>
      </c>
      <c r="K960" s="17" t="s">
        <v>29</v>
      </c>
      <c r="L960" s="17" t="s">
        <v>5001</v>
      </c>
    </row>
    <row r="961" spans="1:12" x14ac:dyDescent="0.25">
      <c r="A961" s="17">
        <v>960</v>
      </c>
      <c r="B961" s="48" t="s">
        <v>4987</v>
      </c>
      <c r="C961" s="48" t="s">
        <v>4998</v>
      </c>
      <c r="D961" s="48" t="s">
        <v>5004</v>
      </c>
      <c r="E961" s="48" t="s">
        <v>5000</v>
      </c>
      <c r="H961" s="17" t="s">
        <v>4968</v>
      </c>
      <c r="I961" s="17">
        <v>45</v>
      </c>
      <c r="J961" s="17">
        <v>12</v>
      </c>
      <c r="K961" s="17" t="s">
        <v>29</v>
      </c>
      <c r="L961" s="17" t="s">
        <v>5001</v>
      </c>
    </row>
    <row r="962" spans="1:12" x14ac:dyDescent="0.25">
      <c r="A962" s="17">
        <v>961</v>
      </c>
      <c r="B962" s="48" t="s">
        <v>4987</v>
      </c>
      <c r="C962" s="48" t="s">
        <v>4998</v>
      </c>
      <c r="D962" s="48" t="s">
        <v>5004</v>
      </c>
      <c r="E962" s="48" t="s">
        <v>5000</v>
      </c>
      <c r="H962" s="17" t="s">
        <v>4968</v>
      </c>
      <c r="I962" s="17">
        <v>32</v>
      </c>
      <c r="J962" s="17">
        <v>12</v>
      </c>
      <c r="K962" s="17" t="s">
        <v>29</v>
      </c>
      <c r="L962" s="17" t="s">
        <v>5001</v>
      </c>
    </row>
    <row r="963" spans="1:12" x14ac:dyDescent="0.25">
      <c r="A963" s="17">
        <v>962</v>
      </c>
      <c r="B963" s="48" t="s">
        <v>4987</v>
      </c>
      <c r="C963" s="48" t="s">
        <v>4998</v>
      </c>
      <c r="D963" s="48" t="s">
        <v>5004</v>
      </c>
      <c r="E963" s="48" t="s">
        <v>5000</v>
      </c>
      <c r="H963" s="17" t="s">
        <v>4968</v>
      </c>
      <c r="I963" s="17">
        <v>27</v>
      </c>
      <c r="J963" s="17">
        <v>12</v>
      </c>
      <c r="K963" s="17" t="s">
        <v>29</v>
      </c>
      <c r="L963" s="17" t="s">
        <v>5001</v>
      </c>
    </row>
    <row r="964" spans="1:12" x14ac:dyDescent="0.25">
      <c r="A964" s="17">
        <v>963</v>
      </c>
      <c r="B964" s="48" t="s">
        <v>4987</v>
      </c>
      <c r="C964" s="48" t="s">
        <v>4998</v>
      </c>
      <c r="D964" s="48" t="s">
        <v>5004</v>
      </c>
      <c r="E964" s="48" t="s">
        <v>5000</v>
      </c>
      <c r="H964" s="17" t="s">
        <v>4968</v>
      </c>
      <c r="I964" s="17">
        <v>34</v>
      </c>
      <c r="J964" s="17">
        <v>12</v>
      </c>
      <c r="K964" s="17" t="s">
        <v>29</v>
      </c>
      <c r="L964" s="17" t="s">
        <v>5001</v>
      </c>
    </row>
    <row r="965" spans="1:12" x14ac:dyDescent="0.25">
      <c r="A965" s="17">
        <v>964</v>
      </c>
      <c r="B965" s="48" t="s">
        <v>4987</v>
      </c>
      <c r="C965" s="48" t="s">
        <v>4998</v>
      </c>
      <c r="D965" s="48" t="s">
        <v>5004</v>
      </c>
      <c r="E965" s="48" t="s">
        <v>5000</v>
      </c>
      <c r="H965" s="17" t="s">
        <v>4968</v>
      </c>
      <c r="I965" s="17">
        <v>32</v>
      </c>
      <c r="J965" s="17">
        <v>12</v>
      </c>
      <c r="K965" s="17" t="s">
        <v>29</v>
      </c>
      <c r="L965" s="17" t="s">
        <v>5001</v>
      </c>
    </row>
    <row r="966" spans="1:12" x14ac:dyDescent="0.25">
      <c r="A966" s="17">
        <v>965</v>
      </c>
      <c r="B966" s="48" t="s">
        <v>4987</v>
      </c>
      <c r="C966" s="48" t="s">
        <v>4998</v>
      </c>
      <c r="D966" s="48" t="s">
        <v>5004</v>
      </c>
      <c r="E966" s="48" t="s">
        <v>5000</v>
      </c>
      <c r="H966" s="17" t="s">
        <v>4968</v>
      </c>
      <c r="I966" s="17">
        <v>31</v>
      </c>
      <c r="J966" s="17">
        <v>12</v>
      </c>
      <c r="K966" s="17" t="s">
        <v>29</v>
      </c>
      <c r="L966" s="17" t="s">
        <v>5001</v>
      </c>
    </row>
    <row r="967" spans="1:12" x14ac:dyDescent="0.25">
      <c r="A967" s="17">
        <v>966</v>
      </c>
      <c r="B967" s="48" t="s">
        <v>4987</v>
      </c>
      <c r="C967" s="48" t="s">
        <v>4998</v>
      </c>
      <c r="D967" s="48" t="s">
        <v>5004</v>
      </c>
      <c r="E967" s="48" t="s">
        <v>5000</v>
      </c>
      <c r="H967" s="17" t="s">
        <v>4968</v>
      </c>
      <c r="I967" s="17">
        <v>65</v>
      </c>
      <c r="J967" s="17">
        <v>12</v>
      </c>
      <c r="K967" s="17" t="s">
        <v>29</v>
      </c>
      <c r="L967" s="17" t="s">
        <v>5001</v>
      </c>
    </row>
    <row r="968" spans="1:12" x14ac:dyDescent="0.25">
      <c r="A968" s="17">
        <v>967</v>
      </c>
      <c r="B968" s="48" t="s">
        <v>4987</v>
      </c>
      <c r="C968" s="48" t="s">
        <v>4998</v>
      </c>
      <c r="D968" s="48" t="s">
        <v>5004</v>
      </c>
      <c r="E968" s="48" t="s">
        <v>5000</v>
      </c>
      <c r="H968" s="17" t="s">
        <v>4968</v>
      </c>
      <c r="I968" s="17">
        <v>82</v>
      </c>
      <c r="J968" s="17">
        <v>12</v>
      </c>
      <c r="K968" s="17" t="s">
        <v>29</v>
      </c>
      <c r="L968" s="17" t="s">
        <v>5001</v>
      </c>
    </row>
    <row r="969" spans="1:12" x14ac:dyDescent="0.25">
      <c r="A969" s="17">
        <v>968</v>
      </c>
      <c r="B969" s="48" t="s">
        <v>4987</v>
      </c>
      <c r="C969" s="48" t="s">
        <v>4998</v>
      </c>
      <c r="D969" s="48" t="s">
        <v>5004</v>
      </c>
      <c r="E969" s="48" t="s">
        <v>5000</v>
      </c>
      <c r="H969" s="17" t="s">
        <v>4968</v>
      </c>
      <c r="I969" s="17">
        <v>77</v>
      </c>
      <c r="J969" s="17">
        <v>12</v>
      </c>
      <c r="K969" s="17" t="s">
        <v>29</v>
      </c>
      <c r="L969" s="17" t="s">
        <v>5001</v>
      </c>
    </row>
    <row r="970" spans="1:12" x14ac:dyDescent="0.25">
      <c r="A970" s="17">
        <v>969</v>
      </c>
      <c r="B970" s="48" t="s">
        <v>4987</v>
      </c>
      <c r="C970" s="48" t="s">
        <v>4998</v>
      </c>
      <c r="D970" s="48" t="s">
        <v>5004</v>
      </c>
      <c r="E970" s="48" t="s">
        <v>5000</v>
      </c>
      <c r="H970" s="17" t="s">
        <v>4968</v>
      </c>
      <c r="I970" s="17">
        <v>145</v>
      </c>
      <c r="J970" s="17">
        <v>12</v>
      </c>
      <c r="K970" s="17" t="s">
        <v>29</v>
      </c>
      <c r="L970" s="17" t="s">
        <v>5001</v>
      </c>
    </row>
    <row r="971" spans="1:12" x14ac:dyDescent="0.25">
      <c r="A971" s="17">
        <v>970</v>
      </c>
      <c r="B971" s="48" t="s">
        <v>4987</v>
      </c>
      <c r="C971" s="48" t="s">
        <v>4998</v>
      </c>
      <c r="D971" s="48" t="s">
        <v>5004</v>
      </c>
      <c r="E971" s="48" t="s">
        <v>5000</v>
      </c>
      <c r="H971" s="17" t="s">
        <v>4968</v>
      </c>
      <c r="I971" s="17">
        <v>140</v>
      </c>
      <c r="J971" s="17">
        <v>12</v>
      </c>
      <c r="K971" s="17" t="s">
        <v>29</v>
      </c>
      <c r="L971" s="17" t="s">
        <v>5001</v>
      </c>
    </row>
    <row r="972" spans="1:12" x14ac:dyDescent="0.25">
      <c r="A972" s="17">
        <v>971</v>
      </c>
      <c r="B972" s="48" t="s">
        <v>4987</v>
      </c>
      <c r="C972" s="48" t="s">
        <v>4998</v>
      </c>
      <c r="D972" s="48" t="s">
        <v>5004</v>
      </c>
      <c r="E972" s="48" t="s">
        <v>5000</v>
      </c>
      <c r="H972" s="17" t="s">
        <v>4968</v>
      </c>
      <c r="I972" s="17">
        <v>142</v>
      </c>
      <c r="J972" s="17">
        <v>12</v>
      </c>
      <c r="K972" s="17" t="s">
        <v>29</v>
      </c>
      <c r="L972" s="17" t="s">
        <v>5001</v>
      </c>
    </row>
    <row r="973" spans="1:12" x14ac:dyDescent="0.25">
      <c r="A973" s="17">
        <v>972</v>
      </c>
      <c r="B973" s="48" t="s">
        <v>4987</v>
      </c>
      <c r="C973" s="48" t="s">
        <v>4998</v>
      </c>
      <c r="D973" s="48" t="s">
        <v>5004</v>
      </c>
      <c r="E973" s="48" t="s">
        <v>5000</v>
      </c>
      <c r="H973" s="17" t="s">
        <v>4968</v>
      </c>
      <c r="I973" s="17">
        <v>112</v>
      </c>
      <c r="J973" s="17">
        <v>12</v>
      </c>
      <c r="K973" s="17" t="s">
        <v>29</v>
      </c>
      <c r="L973" s="17" t="s">
        <v>5001</v>
      </c>
    </row>
    <row r="974" spans="1:12" x14ac:dyDescent="0.25">
      <c r="A974" s="17">
        <v>973</v>
      </c>
      <c r="B974" s="48" t="s">
        <v>4987</v>
      </c>
      <c r="C974" s="48" t="s">
        <v>4998</v>
      </c>
      <c r="D974" s="48" t="s">
        <v>5004</v>
      </c>
      <c r="E974" s="48" t="s">
        <v>5000</v>
      </c>
      <c r="H974" s="17" t="s">
        <v>4968</v>
      </c>
      <c r="I974" s="17">
        <v>142</v>
      </c>
      <c r="J974" s="17">
        <v>12</v>
      </c>
      <c r="K974" s="17" t="s">
        <v>29</v>
      </c>
      <c r="L974" s="17" t="s">
        <v>5001</v>
      </c>
    </row>
    <row r="975" spans="1:12" x14ac:dyDescent="0.25">
      <c r="A975" s="17">
        <v>974</v>
      </c>
      <c r="B975" s="48" t="s">
        <v>4987</v>
      </c>
      <c r="C975" s="48" t="s">
        <v>4998</v>
      </c>
      <c r="D975" s="48" t="s">
        <v>5004</v>
      </c>
      <c r="E975" s="48" t="s">
        <v>5000</v>
      </c>
      <c r="H975" s="17" t="s">
        <v>4968</v>
      </c>
      <c r="I975" s="17">
        <v>142</v>
      </c>
      <c r="J975" s="17">
        <v>12</v>
      </c>
      <c r="K975" s="17" t="s">
        <v>29</v>
      </c>
      <c r="L975" s="17" t="s">
        <v>5001</v>
      </c>
    </row>
    <row r="976" spans="1:12" x14ac:dyDescent="0.25">
      <c r="A976" s="17">
        <v>975</v>
      </c>
      <c r="B976" s="48" t="s">
        <v>4987</v>
      </c>
      <c r="C976" s="48" t="s">
        <v>4998</v>
      </c>
      <c r="D976" s="48" t="s">
        <v>5004</v>
      </c>
      <c r="E976" s="48" t="s">
        <v>5000</v>
      </c>
      <c r="H976" s="17" t="s">
        <v>4968</v>
      </c>
      <c r="I976" s="17">
        <v>143</v>
      </c>
      <c r="J976" s="17">
        <v>12</v>
      </c>
      <c r="K976" s="17" t="s">
        <v>29</v>
      </c>
      <c r="L976" s="17" t="s">
        <v>5001</v>
      </c>
    </row>
    <row r="977" spans="1:12" x14ac:dyDescent="0.25">
      <c r="A977" s="17">
        <v>976</v>
      </c>
      <c r="B977" s="48" t="s">
        <v>4987</v>
      </c>
      <c r="C977" s="48" t="s">
        <v>4998</v>
      </c>
      <c r="D977" s="48" t="s">
        <v>5004</v>
      </c>
      <c r="E977" s="48" t="s">
        <v>5000</v>
      </c>
      <c r="H977" s="17" t="s">
        <v>4968</v>
      </c>
      <c r="I977" s="17">
        <v>144</v>
      </c>
      <c r="J977" s="17">
        <v>12</v>
      </c>
      <c r="K977" s="17" t="s">
        <v>29</v>
      </c>
      <c r="L977" s="17" t="s">
        <v>5001</v>
      </c>
    </row>
    <row r="978" spans="1:12" x14ac:dyDescent="0.25">
      <c r="A978" s="17">
        <v>977</v>
      </c>
      <c r="B978" s="48" t="s">
        <v>4987</v>
      </c>
      <c r="C978" s="48" t="s">
        <v>4998</v>
      </c>
      <c r="D978" s="48" t="s">
        <v>5004</v>
      </c>
      <c r="E978" s="48" t="s">
        <v>5000</v>
      </c>
      <c r="H978" s="17" t="s">
        <v>4968</v>
      </c>
      <c r="I978" s="17">
        <v>142</v>
      </c>
      <c r="J978" s="17">
        <v>12</v>
      </c>
      <c r="K978" s="17" t="s">
        <v>29</v>
      </c>
      <c r="L978" s="17" t="s">
        <v>5001</v>
      </c>
    </row>
    <row r="979" spans="1:12" x14ac:dyDescent="0.25">
      <c r="A979" s="17">
        <v>978</v>
      </c>
      <c r="B979" s="48" t="s">
        <v>4987</v>
      </c>
      <c r="C979" s="48" t="s">
        <v>4998</v>
      </c>
      <c r="D979" s="48" t="s">
        <v>5004</v>
      </c>
      <c r="E979" s="48" t="s">
        <v>5000</v>
      </c>
      <c r="H979" s="17" t="s">
        <v>4968</v>
      </c>
      <c r="I979" s="17">
        <v>147</v>
      </c>
      <c r="J979" s="17">
        <v>12</v>
      </c>
      <c r="K979" s="17" t="s">
        <v>29</v>
      </c>
      <c r="L979" s="17" t="s">
        <v>5001</v>
      </c>
    </row>
    <row r="980" spans="1:12" x14ac:dyDescent="0.25">
      <c r="A980" s="17">
        <v>979</v>
      </c>
      <c r="B980" s="48" t="s">
        <v>4987</v>
      </c>
      <c r="C980" s="48" t="s">
        <v>4998</v>
      </c>
      <c r="D980" s="48" t="s">
        <v>5004</v>
      </c>
      <c r="E980" s="48" t="s">
        <v>5000</v>
      </c>
      <c r="H980" s="17" t="s">
        <v>4968</v>
      </c>
      <c r="I980" s="17">
        <v>143</v>
      </c>
      <c r="J980" s="17">
        <v>12</v>
      </c>
      <c r="K980" s="17" t="s">
        <v>29</v>
      </c>
      <c r="L980" s="17" t="s">
        <v>5001</v>
      </c>
    </row>
    <row r="981" spans="1:12" x14ac:dyDescent="0.25">
      <c r="A981" s="17">
        <v>980</v>
      </c>
      <c r="B981" s="48" t="s">
        <v>4987</v>
      </c>
      <c r="C981" s="48" t="s">
        <v>4998</v>
      </c>
      <c r="D981" s="48" t="s">
        <v>5004</v>
      </c>
      <c r="E981" s="48" t="s">
        <v>5000</v>
      </c>
      <c r="H981" s="17" t="s">
        <v>4968</v>
      </c>
      <c r="I981" s="17">
        <v>142</v>
      </c>
      <c r="J981" s="17">
        <v>12</v>
      </c>
      <c r="K981" s="17" t="s">
        <v>29</v>
      </c>
      <c r="L981" s="17" t="s">
        <v>5001</v>
      </c>
    </row>
    <row r="982" spans="1:12" x14ac:dyDescent="0.25">
      <c r="A982" s="17">
        <v>981</v>
      </c>
      <c r="B982" s="48" t="s">
        <v>4987</v>
      </c>
      <c r="C982" s="48" t="s">
        <v>4998</v>
      </c>
      <c r="D982" s="48" t="s">
        <v>5004</v>
      </c>
      <c r="E982" s="48" t="s">
        <v>5000</v>
      </c>
      <c r="H982" s="17" t="s">
        <v>4968</v>
      </c>
      <c r="I982" s="17">
        <v>144</v>
      </c>
      <c r="J982" s="17">
        <v>12</v>
      </c>
      <c r="K982" s="17" t="s">
        <v>29</v>
      </c>
      <c r="L982" s="17" t="s">
        <v>5001</v>
      </c>
    </row>
    <row r="983" spans="1:12" x14ac:dyDescent="0.25">
      <c r="A983" s="17">
        <v>982</v>
      </c>
      <c r="B983" s="48" t="s">
        <v>4987</v>
      </c>
      <c r="C983" s="48" t="s">
        <v>4998</v>
      </c>
      <c r="D983" s="48" t="s">
        <v>5004</v>
      </c>
      <c r="E983" s="48" t="s">
        <v>5000</v>
      </c>
      <c r="H983" s="17" t="s">
        <v>4968</v>
      </c>
      <c r="I983" s="17">
        <v>142</v>
      </c>
      <c r="J983" s="17">
        <v>12</v>
      </c>
      <c r="K983" s="17" t="s">
        <v>29</v>
      </c>
      <c r="L983" s="17" t="s">
        <v>5001</v>
      </c>
    </row>
    <row r="984" spans="1:12" x14ac:dyDescent="0.25">
      <c r="A984" s="17">
        <v>983</v>
      </c>
      <c r="B984" s="48" t="s">
        <v>4987</v>
      </c>
      <c r="C984" s="48" t="s">
        <v>4998</v>
      </c>
      <c r="D984" s="48" t="s">
        <v>5004</v>
      </c>
      <c r="E984" s="48" t="s">
        <v>5000</v>
      </c>
      <c r="H984" s="17" t="s">
        <v>4968</v>
      </c>
      <c r="I984" s="17">
        <v>142</v>
      </c>
      <c r="J984" s="17">
        <v>12</v>
      </c>
      <c r="K984" s="17" t="s">
        <v>29</v>
      </c>
      <c r="L984" s="17" t="s">
        <v>5001</v>
      </c>
    </row>
    <row r="985" spans="1:12" x14ac:dyDescent="0.25">
      <c r="A985" s="17">
        <v>984</v>
      </c>
      <c r="B985" s="48" t="s">
        <v>4987</v>
      </c>
      <c r="C985" s="48" t="s">
        <v>4998</v>
      </c>
      <c r="D985" s="48" t="s">
        <v>5004</v>
      </c>
      <c r="E985" s="48" t="s">
        <v>5000</v>
      </c>
      <c r="H985" s="17" t="s">
        <v>4968</v>
      </c>
      <c r="I985" s="17">
        <v>141</v>
      </c>
      <c r="J985" s="17">
        <v>12</v>
      </c>
      <c r="K985" s="17" t="s">
        <v>29</v>
      </c>
      <c r="L985" s="17" t="s">
        <v>5001</v>
      </c>
    </row>
    <row r="986" spans="1:12" x14ac:dyDescent="0.25">
      <c r="A986" s="17">
        <v>985</v>
      </c>
      <c r="B986" s="48" t="s">
        <v>4987</v>
      </c>
      <c r="C986" s="48" t="s">
        <v>4998</v>
      </c>
      <c r="D986" s="48" t="s">
        <v>5004</v>
      </c>
      <c r="E986" s="48" t="s">
        <v>5000</v>
      </c>
      <c r="H986" s="17" t="s">
        <v>4968</v>
      </c>
      <c r="I986" s="17">
        <v>147</v>
      </c>
      <c r="J986" s="17">
        <v>12</v>
      </c>
      <c r="K986" s="17" t="s">
        <v>29</v>
      </c>
      <c r="L986" s="17" t="s">
        <v>5001</v>
      </c>
    </row>
    <row r="987" spans="1:12" x14ac:dyDescent="0.25">
      <c r="A987" s="17">
        <v>986</v>
      </c>
      <c r="B987" s="48" t="s">
        <v>4987</v>
      </c>
      <c r="C987" s="48" t="s">
        <v>4998</v>
      </c>
      <c r="D987" s="48" t="s">
        <v>5004</v>
      </c>
      <c r="E987" s="48" t="s">
        <v>5000</v>
      </c>
      <c r="H987" s="17" t="s">
        <v>4968</v>
      </c>
      <c r="I987" s="17">
        <v>137</v>
      </c>
      <c r="J987" s="17">
        <v>12</v>
      </c>
      <c r="K987" s="17" t="s">
        <v>29</v>
      </c>
      <c r="L987" s="17" t="s">
        <v>5001</v>
      </c>
    </row>
    <row r="988" spans="1:12" x14ac:dyDescent="0.25">
      <c r="A988" s="17">
        <v>987</v>
      </c>
      <c r="B988" s="48" t="s">
        <v>4987</v>
      </c>
      <c r="C988" s="48" t="s">
        <v>4998</v>
      </c>
      <c r="D988" s="48" t="s">
        <v>5004</v>
      </c>
      <c r="E988" s="48" t="s">
        <v>5000</v>
      </c>
      <c r="H988" s="17" t="s">
        <v>4968</v>
      </c>
      <c r="I988" s="17">
        <v>147</v>
      </c>
      <c r="J988" s="17">
        <v>12</v>
      </c>
      <c r="K988" s="17" t="s">
        <v>29</v>
      </c>
      <c r="L988" s="17" t="s">
        <v>5001</v>
      </c>
    </row>
    <row r="989" spans="1:12" x14ac:dyDescent="0.25">
      <c r="A989" s="17">
        <v>988</v>
      </c>
      <c r="B989" s="48" t="s">
        <v>4987</v>
      </c>
      <c r="C989" s="48" t="s">
        <v>4998</v>
      </c>
      <c r="D989" s="48" t="s">
        <v>5004</v>
      </c>
      <c r="E989" s="48" t="s">
        <v>5000</v>
      </c>
      <c r="H989" s="17" t="s">
        <v>4968</v>
      </c>
      <c r="I989" s="17">
        <v>142</v>
      </c>
      <c r="J989" s="17">
        <v>12</v>
      </c>
      <c r="K989" s="17" t="s">
        <v>29</v>
      </c>
      <c r="L989" s="17" t="s">
        <v>5001</v>
      </c>
    </row>
    <row r="990" spans="1:12" x14ac:dyDescent="0.25">
      <c r="A990" s="17">
        <v>989</v>
      </c>
      <c r="B990" s="48" t="s">
        <v>4987</v>
      </c>
      <c r="C990" s="48" t="s">
        <v>4998</v>
      </c>
      <c r="D990" s="48" t="s">
        <v>5004</v>
      </c>
      <c r="E990" s="48" t="s">
        <v>5000</v>
      </c>
      <c r="H990" s="17" t="s">
        <v>4968</v>
      </c>
      <c r="I990" s="17">
        <v>77.5</v>
      </c>
      <c r="J990" s="17">
        <v>12</v>
      </c>
      <c r="K990" s="17" t="s">
        <v>29</v>
      </c>
      <c r="L990" s="17" t="s">
        <v>5001</v>
      </c>
    </row>
    <row r="991" spans="1:12" x14ac:dyDescent="0.25">
      <c r="A991" s="17">
        <v>990</v>
      </c>
      <c r="B991" s="48" t="s">
        <v>4987</v>
      </c>
      <c r="C991" s="48" t="s">
        <v>4998</v>
      </c>
      <c r="D991" s="48" t="s">
        <v>5004</v>
      </c>
      <c r="E991" s="48" t="s">
        <v>5000</v>
      </c>
      <c r="H991" s="17" t="s">
        <v>4968</v>
      </c>
      <c r="I991" s="17">
        <v>154</v>
      </c>
      <c r="J991" s="17">
        <v>12</v>
      </c>
      <c r="K991" s="17" t="s">
        <v>29</v>
      </c>
      <c r="L991" s="17" t="s">
        <v>5001</v>
      </c>
    </row>
    <row r="992" spans="1:12" x14ac:dyDescent="0.25">
      <c r="A992" s="17">
        <v>991</v>
      </c>
      <c r="B992" s="48" t="s">
        <v>4987</v>
      </c>
      <c r="C992" s="48" t="s">
        <v>4998</v>
      </c>
      <c r="D992" s="48" t="s">
        <v>5004</v>
      </c>
      <c r="E992" s="48" t="s">
        <v>5000</v>
      </c>
      <c r="H992" s="17" t="s">
        <v>4968</v>
      </c>
      <c r="I992" s="17">
        <v>70</v>
      </c>
      <c r="J992" s="17">
        <v>12</v>
      </c>
      <c r="K992" s="17" t="s">
        <v>29</v>
      </c>
      <c r="L992" s="17" t="s">
        <v>5001</v>
      </c>
    </row>
    <row r="993" spans="1:12" x14ac:dyDescent="0.25">
      <c r="A993" s="17">
        <v>992</v>
      </c>
      <c r="B993" s="48" t="s">
        <v>4987</v>
      </c>
      <c r="C993" s="48" t="s">
        <v>4998</v>
      </c>
      <c r="D993" s="48" t="s">
        <v>5004</v>
      </c>
      <c r="E993" s="48" t="s">
        <v>5000</v>
      </c>
      <c r="H993" s="17" t="s">
        <v>4968</v>
      </c>
      <c r="I993" s="17">
        <v>52</v>
      </c>
      <c r="J993" s="17">
        <v>12</v>
      </c>
      <c r="K993" s="17" t="s">
        <v>29</v>
      </c>
      <c r="L993" s="17" t="s">
        <v>5001</v>
      </c>
    </row>
    <row r="994" spans="1:12" x14ac:dyDescent="0.25">
      <c r="A994" s="17">
        <v>993</v>
      </c>
      <c r="B994" s="48" t="s">
        <v>4987</v>
      </c>
      <c r="C994" s="48" t="s">
        <v>4998</v>
      </c>
      <c r="D994" s="48" t="s">
        <v>5004</v>
      </c>
      <c r="E994" s="48" t="s">
        <v>5000</v>
      </c>
      <c r="H994" s="17" t="s">
        <v>4968</v>
      </c>
      <c r="I994" s="17">
        <v>68</v>
      </c>
      <c r="J994" s="17">
        <v>12</v>
      </c>
      <c r="K994" s="17" t="s">
        <v>29</v>
      </c>
      <c r="L994" s="17" t="s">
        <v>5001</v>
      </c>
    </row>
    <row r="995" spans="1:12" x14ac:dyDescent="0.25">
      <c r="A995" s="17">
        <v>994</v>
      </c>
      <c r="B995" s="48" t="s">
        <v>4987</v>
      </c>
      <c r="C995" s="48" t="s">
        <v>4998</v>
      </c>
      <c r="D995" s="48" t="s">
        <v>5004</v>
      </c>
      <c r="E995" s="48" t="s">
        <v>5000</v>
      </c>
      <c r="H995" s="17" t="s">
        <v>4968</v>
      </c>
      <c r="I995" s="17">
        <v>69</v>
      </c>
      <c r="J995" s="17">
        <v>12</v>
      </c>
      <c r="K995" s="17" t="s">
        <v>29</v>
      </c>
      <c r="L995" s="17" t="s">
        <v>5001</v>
      </c>
    </row>
    <row r="996" spans="1:12" x14ac:dyDescent="0.25">
      <c r="A996" s="17">
        <v>995</v>
      </c>
      <c r="B996" s="48" t="s">
        <v>4987</v>
      </c>
      <c r="C996" s="48" t="s">
        <v>4998</v>
      </c>
      <c r="D996" s="48" t="s">
        <v>5004</v>
      </c>
      <c r="E996" s="48" t="s">
        <v>5000</v>
      </c>
      <c r="H996" s="17" t="s">
        <v>4968</v>
      </c>
      <c r="I996" s="17">
        <v>33</v>
      </c>
      <c r="J996" s="17">
        <v>12</v>
      </c>
      <c r="K996" s="17" t="s">
        <v>29</v>
      </c>
      <c r="L996" s="17" t="s">
        <v>5001</v>
      </c>
    </row>
    <row r="997" spans="1:12" x14ac:dyDescent="0.25">
      <c r="A997" s="17">
        <v>996</v>
      </c>
      <c r="B997" s="48" t="s">
        <v>4987</v>
      </c>
      <c r="C997" s="48" t="s">
        <v>4998</v>
      </c>
      <c r="D997" s="48" t="s">
        <v>5004</v>
      </c>
      <c r="E997" s="48" t="s">
        <v>5000</v>
      </c>
      <c r="H997" s="17" t="s">
        <v>4968</v>
      </c>
      <c r="I997" s="17">
        <v>28</v>
      </c>
      <c r="J997" s="17">
        <v>12</v>
      </c>
      <c r="K997" s="17" t="s">
        <v>29</v>
      </c>
      <c r="L997" s="17" t="s">
        <v>5001</v>
      </c>
    </row>
    <row r="998" spans="1:12" x14ac:dyDescent="0.25">
      <c r="A998" s="17">
        <v>997</v>
      </c>
      <c r="B998" s="48" t="s">
        <v>4987</v>
      </c>
      <c r="C998" s="48" t="s">
        <v>4998</v>
      </c>
      <c r="D998" s="48" t="s">
        <v>5004</v>
      </c>
      <c r="E998" s="48" t="s">
        <v>5000</v>
      </c>
      <c r="H998" s="17" t="s">
        <v>4968</v>
      </c>
      <c r="I998" s="17">
        <v>57</v>
      </c>
      <c r="J998" s="17">
        <v>12</v>
      </c>
      <c r="K998" s="17" t="s">
        <v>29</v>
      </c>
      <c r="L998" s="17" t="s">
        <v>5001</v>
      </c>
    </row>
    <row r="999" spans="1:12" x14ac:dyDescent="0.25">
      <c r="A999" s="17">
        <v>998</v>
      </c>
      <c r="B999" s="48" t="s">
        <v>4987</v>
      </c>
      <c r="C999" s="48" t="s">
        <v>4998</v>
      </c>
      <c r="D999" s="48" t="s">
        <v>5004</v>
      </c>
      <c r="E999" s="48" t="s">
        <v>5000</v>
      </c>
      <c r="H999" s="17" t="s">
        <v>4968</v>
      </c>
      <c r="I999" s="17">
        <v>50</v>
      </c>
      <c r="J999" s="17">
        <v>12</v>
      </c>
      <c r="K999" s="17" t="s">
        <v>29</v>
      </c>
      <c r="L999" s="17" t="s">
        <v>5001</v>
      </c>
    </row>
    <row r="1000" spans="1:12" x14ac:dyDescent="0.25">
      <c r="A1000" s="17">
        <v>999</v>
      </c>
      <c r="B1000" s="48" t="s">
        <v>4987</v>
      </c>
      <c r="C1000" s="48" t="s">
        <v>4998</v>
      </c>
      <c r="D1000" s="48" t="s">
        <v>5004</v>
      </c>
      <c r="E1000" s="48" t="s">
        <v>5000</v>
      </c>
      <c r="H1000" s="17" t="s">
        <v>4968</v>
      </c>
      <c r="I1000" s="17">
        <v>66</v>
      </c>
      <c r="J1000" s="17">
        <v>12</v>
      </c>
      <c r="K1000" s="17" t="s">
        <v>29</v>
      </c>
      <c r="L1000" s="17" t="s">
        <v>5001</v>
      </c>
    </row>
    <row r="1001" spans="1:12" x14ac:dyDescent="0.25">
      <c r="A1001" s="17">
        <v>1000</v>
      </c>
      <c r="B1001" s="48" t="s">
        <v>4987</v>
      </c>
      <c r="C1001" s="48" t="s">
        <v>4998</v>
      </c>
      <c r="D1001" s="48" t="s">
        <v>5004</v>
      </c>
      <c r="E1001" s="48" t="s">
        <v>5000</v>
      </c>
      <c r="H1001" s="17" t="s">
        <v>4968</v>
      </c>
      <c r="I1001" s="17">
        <v>69</v>
      </c>
      <c r="J1001" s="17">
        <v>12</v>
      </c>
      <c r="K1001" s="17" t="s">
        <v>29</v>
      </c>
      <c r="L1001" s="17" t="s">
        <v>5001</v>
      </c>
    </row>
    <row r="1002" spans="1:12" x14ac:dyDescent="0.25">
      <c r="A1002" s="17">
        <v>1001</v>
      </c>
      <c r="B1002" s="48" t="s">
        <v>4987</v>
      </c>
      <c r="C1002" s="48" t="s">
        <v>4998</v>
      </c>
      <c r="D1002" s="48" t="s">
        <v>5004</v>
      </c>
      <c r="E1002" s="48" t="s">
        <v>5000</v>
      </c>
      <c r="H1002" s="17" t="s">
        <v>4968</v>
      </c>
      <c r="I1002" s="17">
        <v>91</v>
      </c>
      <c r="J1002" s="17">
        <v>12</v>
      </c>
      <c r="K1002" s="17" t="s">
        <v>29</v>
      </c>
      <c r="L1002" s="17" t="s">
        <v>5001</v>
      </c>
    </row>
    <row r="1003" spans="1:12" x14ac:dyDescent="0.25">
      <c r="A1003" s="17">
        <v>1002</v>
      </c>
      <c r="B1003" s="48" t="s">
        <v>4987</v>
      </c>
      <c r="C1003" s="48" t="s">
        <v>4998</v>
      </c>
      <c r="D1003" s="48" t="s">
        <v>5004</v>
      </c>
      <c r="E1003" s="48" t="s">
        <v>5000</v>
      </c>
      <c r="H1003" s="17" t="s">
        <v>4968</v>
      </c>
      <c r="I1003" s="17">
        <v>66</v>
      </c>
      <c r="J1003" s="17">
        <v>12</v>
      </c>
      <c r="K1003" s="17" t="s">
        <v>29</v>
      </c>
      <c r="L1003" s="17" t="s">
        <v>5001</v>
      </c>
    </row>
    <row r="1004" spans="1:12" x14ac:dyDescent="0.25">
      <c r="A1004" s="17">
        <v>1003</v>
      </c>
      <c r="B1004" s="48" t="s">
        <v>4987</v>
      </c>
      <c r="C1004" s="48" t="s">
        <v>4998</v>
      </c>
      <c r="D1004" s="48" t="s">
        <v>5004</v>
      </c>
      <c r="E1004" s="48" t="s">
        <v>5000</v>
      </c>
      <c r="H1004" s="17" t="s">
        <v>4968</v>
      </c>
      <c r="I1004" s="17">
        <v>62</v>
      </c>
      <c r="J1004" s="17">
        <v>12</v>
      </c>
      <c r="K1004" s="17" t="s">
        <v>29</v>
      </c>
      <c r="L1004" s="17" t="s">
        <v>5001</v>
      </c>
    </row>
    <row r="1005" spans="1:12" x14ac:dyDescent="0.25">
      <c r="A1005" s="17">
        <v>1004</v>
      </c>
      <c r="B1005" s="48" t="s">
        <v>4987</v>
      </c>
      <c r="C1005" s="48" t="s">
        <v>4998</v>
      </c>
      <c r="D1005" s="48" t="s">
        <v>5004</v>
      </c>
      <c r="E1005" s="48" t="s">
        <v>5000</v>
      </c>
      <c r="H1005" s="17" t="s">
        <v>4968</v>
      </c>
      <c r="I1005" s="17">
        <v>57</v>
      </c>
      <c r="J1005" s="17">
        <v>12</v>
      </c>
      <c r="K1005" s="17" t="s">
        <v>29</v>
      </c>
      <c r="L1005" s="17" t="s">
        <v>5001</v>
      </c>
    </row>
    <row r="1006" spans="1:12" x14ac:dyDescent="0.25">
      <c r="A1006" s="17">
        <v>1005</v>
      </c>
      <c r="B1006" s="48" t="s">
        <v>4987</v>
      </c>
      <c r="C1006" s="48" t="s">
        <v>4998</v>
      </c>
      <c r="D1006" s="48" t="s">
        <v>5004</v>
      </c>
      <c r="E1006" s="48" t="s">
        <v>5000</v>
      </c>
      <c r="H1006" s="17" t="s">
        <v>4968</v>
      </c>
      <c r="I1006" s="17">
        <v>56</v>
      </c>
      <c r="J1006" s="17">
        <v>12</v>
      </c>
      <c r="K1006" s="17" t="s">
        <v>29</v>
      </c>
      <c r="L1006" s="17" t="s">
        <v>5001</v>
      </c>
    </row>
    <row r="1007" spans="1:12" x14ac:dyDescent="0.25">
      <c r="A1007" s="17">
        <v>1006</v>
      </c>
      <c r="B1007" s="48" t="s">
        <v>4987</v>
      </c>
      <c r="C1007" s="48" t="s">
        <v>4998</v>
      </c>
      <c r="D1007" s="48" t="s">
        <v>5004</v>
      </c>
      <c r="E1007" s="48" t="s">
        <v>5000</v>
      </c>
      <c r="H1007" s="17" t="s">
        <v>4968</v>
      </c>
      <c r="I1007" s="17">
        <v>67</v>
      </c>
      <c r="J1007" s="17">
        <v>12</v>
      </c>
      <c r="K1007" s="17" t="s">
        <v>29</v>
      </c>
      <c r="L1007" s="17" t="s">
        <v>5001</v>
      </c>
    </row>
    <row r="1008" spans="1:12" x14ac:dyDescent="0.25">
      <c r="A1008" s="17">
        <v>1007</v>
      </c>
      <c r="B1008" s="48" t="s">
        <v>4987</v>
      </c>
      <c r="C1008" s="48" t="s">
        <v>4998</v>
      </c>
      <c r="D1008" s="48" t="s">
        <v>5004</v>
      </c>
      <c r="E1008" s="48" t="s">
        <v>5000</v>
      </c>
      <c r="H1008" s="17" t="s">
        <v>4968</v>
      </c>
      <c r="I1008" s="17">
        <v>58</v>
      </c>
      <c r="J1008" s="17">
        <v>12</v>
      </c>
      <c r="K1008" s="17" t="s">
        <v>29</v>
      </c>
      <c r="L1008" s="17" t="s">
        <v>5001</v>
      </c>
    </row>
    <row r="1009" spans="1:12" x14ac:dyDescent="0.25">
      <c r="A1009" s="17">
        <v>1008</v>
      </c>
      <c r="B1009" s="48" t="s">
        <v>4987</v>
      </c>
      <c r="C1009" s="48" t="s">
        <v>4998</v>
      </c>
      <c r="D1009" s="48" t="s">
        <v>5004</v>
      </c>
      <c r="E1009" s="48" t="s">
        <v>5000</v>
      </c>
      <c r="H1009" s="17" t="s">
        <v>4968</v>
      </c>
      <c r="I1009" s="17">
        <v>99</v>
      </c>
      <c r="J1009" s="17">
        <v>12</v>
      </c>
      <c r="K1009" s="17" t="s">
        <v>29</v>
      </c>
      <c r="L1009" s="17" t="s">
        <v>5001</v>
      </c>
    </row>
    <row r="1010" spans="1:12" x14ac:dyDescent="0.25">
      <c r="A1010" s="17">
        <v>1009</v>
      </c>
      <c r="B1010" s="48" t="s">
        <v>4987</v>
      </c>
      <c r="C1010" s="48" t="s">
        <v>4998</v>
      </c>
      <c r="D1010" s="48" t="s">
        <v>5004</v>
      </c>
      <c r="E1010" s="48" t="s">
        <v>5000</v>
      </c>
      <c r="H1010" s="17" t="s">
        <v>4968</v>
      </c>
      <c r="I1010" s="17">
        <v>94</v>
      </c>
      <c r="J1010" s="17">
        <v>12</v>
      </c>
      <c r="K1010" s="17" t="s">
        <v>29</v>
      </c>
      <c r="L1010" s="17" t="s">
        <v>5001</v>
      </c>
    </row>
    <row r="1011" spans="1:12" x14ac:dyDescent="0.25">
      <c r="A1011" s="17">
        <v>1010</v>
      </c>
      <c r="B1011" s="48" t="s">
        <v>4987</v>
      </c>
      <c r="C1011" s="48" t="s">
        <v>4998</v>
      </c>
      <c r="D1011" s="48" t="s">
        <v>5004</v>
      </c>
      <c r="E1011" s="48" t="s">
        <v>5000</v>
      </c>
      <c r="H1011" s="17" t="s">
        <v>4968</v>
      </c>
      <c r="I1011" s="17">
        <v>120</v>
      </c>
      <c r="J1011" s="17">
        <v>12</v>
      </c>
      <c r="K1011" s="17" t="s">
        <v>29</v>
      </c>
      <c r="L1011" s="17" t="s">
        <v>5001</v>
      </c>
    </row>
    <row r="1012" spans="1:12" x14ac:dyDescent="0.25">
      <c r="A1012" s="17">
        <v>1011</v>
      </c>
      <c r="B1012" s="48" t="s">
        <v>4987</v>
      </c>
      <c r="C1012" s="48" t="s">
        <v>4998</v>
      </c>
      <c r="D1012" s="48" t="s">
        <v>5004</v>
      </c>
      <c r="E1012" s="48" t="s">
        <v>5000</v>
      </c>
      <c r="H1012" s="17" t="s">
        <v>4968</v>
      </c>
      <c r="I1012" s="17">
        <v>52</v>
      </c>
      <c r="J1012" s="17">
        <v>12</v>
      </c>
      <c r="K1012" s="17" t="s">
        <v>29</v>
      </c>
      <c r="L1012" s="17" t="s">
        <v>5001</v>
      </c>
    </row>
    <row r="1013" spans="1:12" x14ac:dyDescent="0.25">
      <c r="A1013" s="17">
        <v>1012</v>
      </c>
      <c r="B1013" s="48" t="s">
        <v>4987</v>
      </c>
      <c r="C1013" s="48" t="s">
        <v>4998</v>
      </c>
      <c r="D1013" s="48" t="s">
        <v>5004</v>
      </c>
      <c r="E1013" s="48" t="s">
        <v>5000</v>
      </c>
      <c r="H1013" s="17" t="s">
        <v>4968</v>
      </c>
      <c r="I1013" s="17">
        <v>67</v>
      </c>
      <c r="J1013" s="17">
        <v>12</v>
      </c>
      <c r="K1013" s="17" t="s">
        <v>29</v>
      </c>
      <c r="L1013" s="17" t="s">
        <v>5001</v>
      </c>
    </row>
    <row r="1014" spans="1:12" x14ac:dyDescent="0.25">
      <c r="A1014" s="17">
        <v>1013</v>
      </c>
      <c r="B1014" s="48" t="s">
        <v>4987</v>
      </c>
      <c r="C1014" s="48" t="s">
        <v>4998</v>
      </c>
      <c r="D1014" s="48" t="s">
        <v>5004</v>
      </c>
      <c r="E1014" s="48" t="s">
        <v>5000</v>
      </c>
      <c r="H1014" s="17" t="s">
        <v>4968</v>
      </c>
      <c r="I1014" s="17">
        <v>68</v>
      </c>
      <c r="J1014" s="17">
        <v>12</v>
      </c>
      <c r="K1014" s="17" t="s">
        <v>29</v>
      </c>
      <c r="L1014" s="17" t="s">
        <v>5001</v>
      </c>
    </row>
    <row r="1015" spans="1:12" x14ac:dyDescent="0.25">
      <c r="A1015" s="17">
        <v>1014</v>
      </c>
      <c r="B1015" s="48" t="s">
        <v>4987</v>
      </c>
      <c r="C1015" s="48" t="s">
        <v>4998</v>
      </c>
      <c r="D1015" s="48" t="s">
        <v>5004</v>
      </c>
      <c r="E1015" s="48" t="s">
        <v>5000</v>
      </c>
      <c r="H1015" s="17" t="s">
        <v>4968</v>
      </c>
      <c r="I1015" s="17">
        <v>70</v>
      </c>
      <c r="J1015" s="17">
        <v>12</v>
      </c>
      <c r="K1015" s="17" t="s">
        <v>29</v>
      </c>
      <c r="L1015" s="17" t="s">
        <v>5001</v>
      </c>
    </row>
    <row r="1016" spans="1:12" x14ac:dyDescent="0.25">
      <c r="A1016" s="17">
        <v>1015</v>
      </c>
      <c r="B1016" s="48" t="s">
        <v>4987</v>
      </c>
      <c r="C1016" s="48" t="s">
        <v>4998</v>
      </c>
      <c r="D1016" s="48" t="s">
        <v>5004</v>
      </c>
      <c r="E1016" s="48" t="s">
        <v>5000</v>
      </c>
      <c r="H1016" s="17" t="s">
        <v>4968</v>
      </c>
      <c r="I1016" s="17">
        <v>49</v>
      </c>
      <c r="J1016" s="17">
        <v>12</v>
      </c>
      <c r="K1016" s="17" t="s">
        <v>29</v>
      </c>
      <c r="L1016" s="17" t="s">
        <v>5001</v>
      </c>
    </row>
    <row r="1017" spans="1:12" x14ac:dyDescent="0.25">
      <c r="A1017" s="17">
        <v>1016</v>
      </c>
      <c r="B1017" s="48" t="s">
        <v>4987</v>
      </c>
      <c r="C1017" s="48" t="s">
        <v>4998</v>
      </c>
      <c r="D1017" s="48" t="s">
        <v>5004</v>
      </c>
      <c r="E1017" s="48" t="s">
        <v>5000</v>
      </c>
      <c r="H1017" s="17" t="s">
        <v>4968</v>
      </c>
      <c r="I1017" s="17">
        <v>89</v>
      </c>
      <c r="J1017" s="17">
        <v>12</v>
      </c>
      <c r="K1017" s="17" t="s">
        <v>29</v>
      </c>
      <c r="L1017" s="17" t="s">
        <v>5001</v>
      </c>
    </row>
    <row r="1018" spans="1:12" x14ac:dyDescent="0.25">
      <c r="A1018" s="17">
        <v>1017</v>
      </c>
      <c r="B1018" s="48" t="s">
        <v>4987</v>
      </c>
      <c r="C1018" s="48" t="s">
        <v>4998</v>
      </c>
      <c r="D1018" s="48" t="s">
        <v>5004</v>
      </c>
      <c r="E1018" s="48" t="s">
        <v>5000</v>
      </c>
      <c r="H1018" s="17" t="s">
        <v>4968</v>
      </c>
      <c r="I1018" s="17">
        <v>37</v>
      </c>
      <c r="J1018" s="17">
        <v>12</v>
      </c>
      <c r="K1018" s="17" t="s">
        <v>29</v>
      </c>
      <c r="L1018" s="17" t="s">
        <v>5001</v>
      </c>
    </row>
    <row r="1019" spans="1:12" x14ac:dyDescent="0.25">
      <c r="A1019" s="17">
        <v>1018</v>
      </c>
      <c r="B1019" s="48" t="s">
        <v>4987</v>
      </c>
      <c r="C1019" s="48" t="s">
        <v>4998</v>
      </c>
      <c r="D1019" s="48" t="s">
        <v>5004</v>
      </c>
      <c r="E1019" s="48" t="s">
        <v>5000</v>
      </c>
      <c r="H1019" s="17" t="s">
        <v>4968</v>
      </c>
      <c r="I1019" s="17">
        <v>47</v>
      </c>
      <c r="J1019" s="17">
        <v>12</v>
      </c>
      <c r="K1019" s="17" t="s">
        <v>29</v>
      </c>
      <c r="L1019" s="17" t="s">
        <v>5001</v>
      </c>
    </row>
    <row r="1020" spans="1:12" x14ac:dyDescent="0.25">
      <c r="A1020" s="17">
        <v>1019</v>
      </c>
      <c r="B1020" s="48" t="s">
        <v>4987</v>
      </c>
      <c r="C1020" s="48" t="s">
        <v>4998</v>
      </c>
      <c r="D1020" s="48" t="s">
        <v>5004</v>
      </c>
      <c r="E1020" s="48" t="s">
        <v>5000</v>
      </c>
      <c r="H1020" s="17" t="s">
        <v>4968</v>
      </c>
      <c r="I1020" s="17">
        <v>131</v>
      </c>
      <c r="J1020" s="17">
        <v>12</v>
      </c>
      <c r="K1020" s="17" t="s">
        <v>29</v>
      </c>
      <c r="L1020" s="17" t="s">
        <v>5001</v>
      </c>
    </row>
    <row r="1021" spans="1:12" x14ac:dyDescent="0.25">
      <c r="A1021" s="17">
        <v>1020</v>
      </c>
      <c r="B1021" s="48" t="s">
        <v>4987</v>
      </c>
      <c r="C1021" s="48" t="s">
        <v>4998</v>
      </c>
      <c r="D1021" s="48" t="s">
        <v>5004</v>
      </c>
      <c r="E1021" s="48" t="s">
        <v>5000</v>
      </c>
      <c r="H1021" s="17" t="s">
        <v>4968</v>
      </c>
      <c r="I1021" s="17">
        <v>75</v>
      </c>
      <c r="J1021" s="17">
        <v>12</v>
      </c>
      <c r="K1021" s="17" t="s">
        <v>29</v>
      </c>
      <c r="L1021" s="17" t="s">
        <v>5001</v>
      </c>
    </row>
    <row r="1022" spans="1:12" x14ac:dyDescent="0.25">
      <c r="A1022" s="17">
        <v>1021</v>
      </c>
      <c r="B1022" s="48" t="s">
        <v>4987</v>
      </c>
      <c r="C1022" s="48" t="s">
        <v>4998</v>
      </c>
      <c r="D1022" s="48" t="s">
        <v>5004</v>
      </c>
      <c r="E1022" s="48" t="s">
        <v>5000</v>
      </c>
      <c r="H1022" s="17" t="s">
        <v>4968</v>
      </c>
      <c r="I1022" s="17">
        <v>132</v>
      </c>
      <c r="J1022" s="17">
        <v>12</v>
      </c>
      <c r="K1022" s="17" t="s">
        <v>29</v>
      </c>
      <c r="L1022" s="17" t="s">
        <v>5001</v>
      </c>
    </row>
    <row r="1023" spans="1:12" x14ac:dyDescent="0.25">
      <c r="A1023" s="17">
        <v>1022</v>
      </c>
      <c r="B1023" s="48" t="s">
        <v>4987</v>
      </c>
      <c r="C1023" s="48" t="s">
        <v>4998</v>
      </c>
      <c r="D1023" s="48" t="s">
        <v>5004</v>
      </c>
      <c r="E1023" s="48" t="s">
        <v>5000</v>
      </c>
      <c r="H1023" s="17" t="s">
        <v>4968</v>
      </c>
      <c r="I1023" s="17">
        <v>68</v>
      </c>
      <c r="J1023" s="17">
        <v>12</v>
      </c>
      <c r="K1023" s="17" t="s">
        <v>29</v>
      </c>
      <c r="L1023" s="17" t="s">
        <v>5001</v>
      </c>
    </row>
    <row r="1024" spans="1:12" x14ac:dyDescent="0.25">
      <c r="A1024" s="17">
        <v>1023</v>
      </c>
      <c r="B1024" s="48" t="s">
        <v>4987</v>
      </c>
      <c r="C1024" s="48" t="s">
        <v>4998</v>
      </c>
      <c r="D1024" s="48" t="s">
        <v>5004</v>
      </c>
      <c r="E1024" s="48" t="s">
        <v>5000</v>
      </c>
      <c r="H1024" s="17" t="s">
        <v>4968</v>
      </c>
      <c r="I1024" s="17">
        <v>72</v>
      </c>
      <c r="J1024" s="17">
        <v>12</v>
      </c>
      <c r="K1024" s="17" t="s">
        <v>29</v>
      </c>
      <c r="L1024" s="17" t="s">
        <v>5001</v>
      </c>
    </row>
    <row r="1025" spans="1:12" x14ac:dyDescent="0.25">
      <c r="A1025" s="17">
        <v>1024</v>
      </c>
      <c r="B1025" s="48" t="s">
        <v>4987</v>
      </c>
      <c r="C1025" s="48" t="s">
        <v>4998</v>
      </c>
      <c r="D1025" s="48" t="s">
        <v>5004</v>
      </c>
      <c r="E1025" s="48" t="s">
        <v>5000</v>
      </c>
      <c r="H1025" s="17" t="s">
        <v>4968</v>
      </c>
      <c r="I1025" s="17">
        <v>109.1</v>
      </c>
      <c r="J1025" s="17">
        <v>12</v>
      </c>
      <c r="K1025" s="17" t="s">
        <v>29</v>
      </c>
      <c r="L1025" s="17" t="s">
        <v>5001</v>
      </c>
    </row>
    <row r="1026" spans="1:12" x14ac:dyDescent="0.25">
      <c r="A1026" s="17">
        <v>1025</v>
      </c>
      <c r="B1026" s="48" t="s">
        <v>4987</v>
      </c>
      <c r="C1026" s="48" t="s">
        <v>4998</v>
      </c>
      <c r="D1026" s="48" t="s">
        <v>5004</v>
      </c>
      <c r="E1026" s="48" t="s">
        <v>5000</v>
      </c>
      <c r="H1026" s="17" t="s">
        <v>4968</v>
      </c>
      <c r="I1026" s="17">
        <v>127</v>
      </c>
      <c r="J1026" s="17">
        <v>12</v>
      </c>
      <c r="K1026" s="17" t="s">
        <v>29</v>
      </c>
      <c r="L1026" s="17" t="s">
        <v>5001</v>
      </c>
    </row>
    <row r="1027" spans="1:12" x14ac:dyDescent="0.25">
      <c r="A1027" s="17">
        <v>1026</v>
      </c>
      <c r="B1027" s="48" t="s">
        <v>4987</v>
      </c>
      <c r="C1027" s="48" t="s">
        <v>4998</v>
      </c>
      <c r="D1027" s="48" t="s">
        <v>4999</v>
      </c>
      <c r="E1027" s="48" t="s">
        <v>5000</v>
      </c>
      <c r="H1027" s="17" t="s">
        <v>4968</v>
      </c>
      <c r="I1027" s="17">
        <v>64</v>
      </c>
      <c r="J1027" s="17">
        <v>12</v>
      </c>
      <c r="K1027" s="17" t="s">
        <v>29</v>
      </c>
      <c r="L1027" s="17" t="s">
        <v>5001</v>
      </c>
    </row>
    <row r="1028" spans="1:12" x14ac:dyDescent="0.25">
      <c r="A1028" s="17">
        <v>1027</v>
      </c>
      <c r="B1028" s="48" t="s">
        <v>4987</v>
      </c>
      <c r="C1028" s="48" t="s">
        <v>4998</v>
      </c>
      <c r="D1028" s="48" t="s">
        <v>4999</v>
      </c>
      <c r="E1028" s="48" t="s">
        <v>5000</v>
      </c>
      <c r="H1028" s="17" t="s">
        <v>4968</v>
      </c>
      <c r="I1028" s="17">
        <v>68</v>
      </c>
      <c r="J1028" s="17">
        <v>12</v>
      </c>
      <c r="K1028" s="17" t="s">
        <v>29</v>
      </c>
      <c r="L1028" s="17" t="s">
        <v>5001</v>
      </c>
    </row>
    <row r="1029" spans="1:12" x14ac:dyDescent="0.25">
      <c r="A1029" s="17">
        <v>1028</v>
      </c>
      <c r="B1029" s="48" t="s">
        <v>4987</v>
      </c>
      <c r="C1029" s="48" t="s">
        <v>4998</v>
      </c>
      <c r="D1029" s="48" t="s">
        <v>4999</v>
      </c>
      <c r="E1029" s="48" t="s">
        <v>5000</v>
      </c>
      <c r="H1029" s="17" t="s">
        <v>4968</v>
      </c>
      <c r="I1029" s="17">
        <v>138</v>
      </c>
      <c r="J1029" s="17">
        <v>12</v>
      </c>
      <c r="K1029" s="17" t="s">
        <v>29</v>
      </c>
      <c r="L1029" s="17" t="s">
        <v>5001</v>
      </c>
    </row>
    <row r="1030" spans="1:12" x14ac:dyDescent="0.25">
      <c r="A1030" s="17">
        <v>1029</v>
      </c>
      <c r="B1030" s="48" t="s">
        <v>4987</v>
      </c>
      <c r="C1030" s="48" t="s">
        <v>4998</v>
      </c>
      <c r="D1030" s="48" t="s">
        <v>4999</v>
      </c>
      <c r="E1030" s="48" t="s">
        <v>5000</v>
      </c>
      <c r="H1030" s="17" t="s">
        <v>4968</v>
      </c>
      <c r="I1030" s="17">
        <v>143</v>
      </c>
      <c r="J1030" s="17">
        <v>12</v>
      </c>
      <c r="K1030" s="17" t="s">
        <v>29</v>
      </c>
      <c r="L1030" s="17" t="s">
        <v>5001</v>
      </c>
    </row>
    <row r="1031" spans="1:12" x14ac:dyDescent="0.25">
      <c r="A1031" s="17">
        <v>1030</v>
      </c>
      <c r="B1031" s="48" t="s">
        <v>4987</v>
      </c>
      <c r="C1031" s="48" t="s">
        <v>4998</v>
      </c>
      <c r="D1031" s="48" t="s">
        <v>4999</v>
      </c>
      <c r="E1031" s="48" t="s">
        <v>5000</v>
      </c>
      <c r="H1031" s="17" t="s">
        <v>4968</v>
      </c>
      <c r="I1031" s="17">
        <v>138</v>
      </c>
      <c r="J1031" s="17">
        <v>12</v>
      </c>
      <c r="K1031" s="17" t="s">
        <v>29</v>
      </c>
      <c r="L1031" s="17" t="s">
        <v>5001</v>
      </c>
    </row>
    <row r="1032" spans="1:12" x14ac:dyDescent="0.25">
      <c r="A1032" s="17">
        <v>1031</v>
      </c>
      <c r="B1032" s="48" t="s">
        <v>4987</v>
      </c>
      <c r="C1032" s="48" t="s">
        <v>4998</v>
      </c>
      <c r="D1032" s="48" t="s">
        <v>4999</v>
      </c>
      <c r="E1032" s="48" t="s">
        <v>5000</v>
      </c>
      <c r="H1032" s="17" t="s">
        <v>4968</v>
      </c>
      <c r="I1032" s="17">
        <v>138</v>
      </c>
      <c r="J1032" s="17">
        <v>12</v>
      </c>
      <c r="K1032" s="17" t="s">
        <v>29</v>
      </c>
      <c r="L1032" s="17" t="s">
        <v>5001</v>
      </c>
    </row>
    <row r="1033" spans="1:12" x14ac:dyDescent="0.25">
      <c r="A1033" s="17">
        <v>1032</v>
      </c>
      <c r="B1033" s="48" t="s">
        <v>4987</v>
      </c>
      <c r="C1033" s="48" t="s">
        <v>4998</v>
      </c>
      <c r="D1033" s="48" t="s">
        <v>4999</v>
      </c>
      <c r="E1033" s="48" t="s">
        <v>5000</v>
      </c>
      <c r="H1033" s="17" t="s">
        <v>4968</v>
      </c>
      <c r="I1033" s="17">
        <v>137</v>
      </c>
      <c r="J1033" s="17">
        <v>12</v>
      </c>
      <c r="K1033" s="17" t="s">
        <v>29</v>
      </c>
      <c r="L1033" s="17" t="s">
        <v>5001</v>
      </c>
    </row>
    <row r="1034" spans="1:12" x14ac:dyDescent="0.25">
      <c r="A1034" s="17">
        <v>1033</v>
      </c>
      <c r="B1034" s="48" t="s">
        <v>4987</v>
      </c>
      <c r="C1034" s="48" t="s">
        <v>4998</v>
      </c>
      <c r="D1034" s="48" t="s">
        <v>4999</v>
      </c>
      <c r="E1034" s="48" t="s">
        <v>5000</v>
      </c>
      <c r="H1034" s="17" t="s">
        <v>4968</v>
      </c>
      <c r="I1034" s="17">
        <v>138</v>
      </c>
      <c r="J1034" s="17">
        <v>12</v>
      </c>
      <c r="K1034" s="17" t="s">
        <v>29</v>
      </c>
      <c r="L1034" s="17" t="s">
        <v>5001</v>
      </c>
    </row>
    <row r="1035" spans="1:12" x14ac:dyDescent="0.25">
      <c r="A1035" s="17">
        <v>1034</v>
      </c>
      <c r="B1035" s="48" t="s">
        <v>4987</v>
      </c>
      <c r="C1035" s="48" t="s">
        <v>4998</v>
      </c>
      <c r="D1035" s="48" t="s">
        <v>4999</v>
      </c>
      <c r="E1035" s="48" t="s">
        <v>5000</v>
      </c>
      <c r="H1035" s="17" t="s">
        <v>4968</v>
      </c>
      <c r="I1035" s="17">
        <v>279</v>
      </c>
      <c r="J1035" s="17">
        <v>12</v>
      </c>
      <c r="K1035" s="17" t="s">
        <v>29</v>
      </c>
      <c r="L1035" s="17" t="s">
        <v>5001</v>
      </c>
    </row>
    <row r="1036" spans="1:12" x14ac:dyDescent="0.25">
      <c r="A1036" s="17">
        <v>1035</v>
      </c>
      <c r="B1036" s="48" t="s">
        <v>4987</v>
      </c>
      <c r="C1036" s="48" t="s">
        <v>4998</v>
      </c>
      <c r="D1036" s="48" t="s">
        <v>4999</v>
      </c>
      <c r="E1036" s="48" t="s">
        <v>5000</v>
      </c>
      <c r="H1036" s="17" t="s">
        <v>4968</v>
      </c>
      <c r="I1036" s="17">
        <v>139</v>
      </c>
      <c r="J1036" s="17">
        <v>12</v>
      </c>
      <c r="K1036" s="17" t="s">
        <v>29</v>
      </c>
      <c r="L1036" s="17" t="s">
        <v>5001</v>
      </c>
    </row>
    <row r="1037" spans="1:12" x14ac:dyDescent="0.25">
      <c r="A1037" s="17">
        <v>1036</v>
      </c>
      <c r="B1037" s="48" t="s">
        <v>4987</v>
      </c>
      <c r="C1037" s="48" t="s">
        <v>4998</v>
      </c>
      <c r="D1037" s="48" t="s">
        <v>4999</v>
      </c>
      <c r="E1037" s="48" t="s">
        <v>5000</v>
      </c>
      <c r="H1037" s="17" t="s">
        <v>4968</v>
      </c>
      <c r="I1037" s="17">
        <v>137</v>
      </c>
      <c r="J1037" s="17">
        <v>12</v>
      </c>
      <c r="K1037" s="17" t="s">
        <v>29</v>
      </c>
      <c r="L1037" s="17" t="s">
        <v>5001</v>
      </c>
    </row>
    <row r="1038" spans="1:12" x14ac:dyDescent="0.25">
      <c r="A1038" s="17">
        <v>1037</v>
      </c>
      <c r="B1038" s="48" t="s">
        <v>4987</v>
      </c>
      <c r="C1038" s="48" t="s">
        <v>4998</v>
      </c>
      <c r="D1038" s="48" t="s">
        <v>4999</v>
      </c>
      <c r="E1038" s="48" t="s">
        <v>5000</v>
      </c>
      <c r="H1038" s="17" t="s">
        <v>4968</v>
      </c>
      <c r="I1038" s="17">
        <v>139</v>
      </c>
      <c r="J1038" s="17">
        <v>12</v>
      </c>
      <c r="K1038" s="17" t="s">
        <v>29</v>
      </c>
      <c r="L1038" s="17" t="s">
        <v>5001</v>
      </c>
    </row>
    <row r="1039" spans="1:12" x14ac:dyDescent="0.25">
      <c r="A1039" s="17">
        <v>1038</v>
      </c>
      <c r="B1039" s="48" t="s">
        <v>4987</v>
      </c>
      <c r="C1039" s="48" t="s">
        <v>4998</v>
      </c>
      <c r="D1039" s="48" t="s">
        <v>4999</v>
      </c>
      <c r="E1039" s="48" t="s">
        <v>5000</v>
      </c>
      <c r="H1039" s="17" t="s">
        <v>4968</v>
      </c>
      <c r="I1039" s="17">
        <v>140</v>
      </c>
      <c r="J1039" s="17">
        <v>12</v>
      </c>
      <c r="K1039" s="17" t="s">
        <v>29</v>
      </c>
      <c r="L1039" s="17" t="s">
        <v>5001</v>
      </c>
    </row>
    <row r="1040" spans="1:12" x14ac:dyDescent="0.25">
      <c r="A1040" s="17">
        <v>1039</v>
      </c>
      <c r="B1040" s="48" t="s">
        <v>4987</v>
      </c>
      <c r="C1040" s="48" t="s">
        <v>4998</v>
      </c>
      <c r="D1040" s="48" t="s">
        <v>4999</v>
      </c>
      <c r="E1040" s="48" t="s">
        <v>5000</v>
      </c>
      <c r="H1040" s="17" t="s">
        <v>4968</v>
      </c>
      <c r="I1040" s="17">
        <v>136</v>
      </c>
      <c r="J1040" s="17">
        <v>12</v>
      </c>
      <c r="K1040" s="17" t="s">
        <v>29</v>
      </c>
      <c r="L1040" s="17" t="s">
        <v>5001</v>
      </c>
    </row>
    <row r="1041" spans="1:12" x14ac:dyDescent="0.25">
      <c r="A1041" s="17">
        <v>1040</v>
      </c>
      <c r="B1041" s="48" t="s">
        <v>4987</v>
      </c>
      <c r="C1041" s="48" t="s">
        <v>4998</v>
      </c>
      <c r="D1041" s="48" t="s">
        <v>4999</v>
      </c>
      <c r="E1041" s="48" t="s">
        <v>5000</v>
      </c>
      <c r="H1041" s="17" t="s">
        <v>4968</v>
      </c>
      <c r="I1041" s="17">
        <v>130</v>
      </c>
      <c r="J1041" s="17">
        <v>12</v>
      </c>
      <c r="K1041" s="17" t="s">
        <v>29</v>
      </c>
      <c r="L1041" s="17" t="s">
        <v>5001</v>
      </c>
    </row>
    <row r="1042" spans="1:12" x14ac:dyDescent="0.25">
      <c r="A1042" s="17">
        <v>1041</v>
      </c>
      <c r="B1042" s="48" t="s">
        <v>4987</v>
      </c>
      <c r="C1042" s="48" t="s">
        <v>4998</v>
      </c>
      <c r="D1042" s="48" t="s">
        <v>4999</v>
      </c>
      <c r="E1042" s="48" t="s">
        <v>5000</v>
      </c>
      <c r="H1042" s="17" t="s">
        <v>4968</v>
      </c>
      <c r="I1042" s="17">
        <v>115</v>
      </c>
      <c r="J1042" s="17">
        <v>12</v>
      </c>
      <c r="K1042" s="17" t="s">
        <v>29</v>
      </c>
      <c r="L1042" s="17" t="s">
        <v>5001</v>
      </c>
    </row>
    <row r="1043" spans="1:12" x14ac:dyDescent="0.25">
      <c r="A1043" s="17">
        <v>1042</v>
      </c>
      <c r="B1043" s="48" t="s">
        <v>4987</v>
      </c>
      <c r="C1043" s="48" t="s">
        <v>4998</v>
      </c>
      <c r="D1043" s="48" t="s">
        <v>4999</v>
      </c>
      <c r="E1043" s="48" t="s">
        <v>5000</v>
      </c>
      <c r="H1043" s="17" t="s">
        <v>4968</v>
      </c>
      <c r="I1043" s="17">
        <v>140</v>
      </c>
      <c r="J1043" s="17">
        <v>12</v>
      </c>
      <c r="K1043" s="17" t="s">
        <v>29</v>
      </c>
      <c r="L1043" s="17" t="s">
        <v>5001</v>
      </c>
    </row>
    <row r="1044" spans="1:12" x14ac:dyDescent="0.25">
      <c r="A1044" s="17">
        <v>1043</v>
      </c>
      <c r="B1044" s="48" t="s">
        <v>4987</v>
      </c>
      <c r="C1044" s="48" t="s">
        <v>4998</v>
      </c>
      <c r="D1044" s="48" t="s">
        <v>4999</v>
      </c>
      <c r="E1044" s="48" t="s">
        <v>5000</v>
      </c>
      <c r="H1044" s="17" t="s">
        <v>4968</v>
      </c>
      <c r="I1044" s="17">
        <v>140</v>
      </c>
      <c r="J1044" s="17">
        <v>12</v>
      </c>
      <c r="K1044" s="17" t="s">
        <v>29</v>
      </c>
      <c r="L1044" s="17" t="s">
        <v>5001</v>
      </c>
    </row>
    <row r="1045" spans="1:12" x14ac:dyDescent="0.25">
      <c r="A1045" s="17">
        <v>1044</v>
      </c>
      <c r="B1045" s="48" t="s">
        <v>4987</v>
      </c>
      <c r="C1045" s="48" t="s">
        <v>4998</v>
      </c>
      <c r="D1045" s="48" t="s">
        <v>4999</v>
      </c>
      <c r="E1045" s="48" t="s">
        <v>5000</v>
      </c>
      <c r="H1045" s="17" t="s">
        <v>4968</v>
      </c>
      <c r="I1045" s="17">
        <v>134</v>
      </c>
      <c r="J1045" s="17">
        <v>12</v>
      </c>
      <c r="K1045" s="17" t="s">
        <v>29</v>
      </c>
      <c r="L1045" s="17" t="s">
        <v>5001</v>
      </c>
    </row>
    <row r="1046" spans="1:12" x14ac:dyDescent="0.25">
      <c r="A1046" s="17">
        <v>1045</v>
      </c>
      <c r="B1046" s="48" t="s">
        <v>4987</v>
      </c>
      <c r="C1046" s="48" t="s">
        <v>4998</v>
      </c>
      <c r="D1046" s="48" t="s">
        <v>4999</v>
      </c>
      <c r="E1046" s="48" t="s">
        <v>5000</v>
      </c>
      <c r="H1046" s="17" t="s">
        <v>4968</v>
      </c>
      <c r="I1046" s="17">
        <v>137</v>
      </c>
      <c r="J1046" s="17">
        <v>12</v>
      </c>
      <c r="K1046" s="17" t="s">
        <v>29</v>
      </c>
      <c r="L1046" s="17" t="s">
        <v>5001</v>
      </c>
    </row>
    <row r="1047" spans="1:12" x14ac:dyDescent="0.25">
      <c r="A1047" s="17">
        <v>1046</v>
      </c>
      <c r="B1047" s="48" t="s">
        <v>4987</v>
      </c>
      <c r="C1047" s="48" t="s">
        <v>4998</v>
      </c>
      <c r="D1047" s="48" t="s">
        <v>4999</v>
      </c>
      <c r="E1047" s="48" t="s">
        <v>5000</v>
      </c>
      <c r="H1047" s="17" t="s">
        <v>4968</v>
      </c>
      <c r="I1047" s="17">
        <v>126</v>
      </c>
      <c r="J1047" s="17">
        <v>12</v>
      </c>
      <c r="K1047" s="17" t="s">
        <v>29</v>
      </c>
      <c r="L1047" s="17" t="s">
        <v>5001</v>
      </c>
    </row>
    <row r="1048" spans="1:12" x14ac:dyDescent="0.25">
      <c r="A1048" s="17">
        <v>1047</v>
      </c>
      <c r="B1048" s="48" t="s">
        <v>4987</v>
      </c>
      <c r="C1048" s="48" t="s">
        <v>4998</v>
      </c>
      <c r="D1048" s="48" t="s">
        <v>4999</v>
      </c>
      <c r="E1048" s="48" t="s">
        <v>5000</v>
      </c>
      <c r="H1048" s="17" t="s">
        <v>4968</v>
      </c>
      <c r="I1048" s="17">
        <v>120</v>
      </c>
      <c r="J1048" s="17">
        <v>12</v>
      </c>
      <c r="K1048" s="17" t="s">
        <v>29</v>
      </c>
      <c r="L1048" s="17" t="s">
        <v>5001</v>
      </c>
    </row>
    <row r="1049" spans="1:12" x14ac:dyDescent="0.25">
      <c r="A1049" s="17">
        <v>1048</v>
      </c>
      <c r="B1049" s="48" t="s">
        <v>4987</v>
      </c>
      <c r="C1049" s="48" t="s">
        <v>4998</v>
      </c>
      <c r="D1049" s="48" t="s">
        <v>4999</v>
      </c>
      <c r="E1049" s="48" t="s">
        <v>5000</v>
      </c>
      <c r="H1049" s="17" t="s">
        <v>4968</v>
      </c>
      <c r="I1049" s="17">
        <v>139</v>
      </c>
      <c r="J1049" s="17">
        <v>12</v>
      </c>
      <c r="K1049" s="17" t="s">
        <v>29</v>
      </c>
      <c r="L1049" s="17" t="s">
        <v>5001</v>
      </c>
    </row>
    <row r="1050" spans="1:12" x14ac:dyDescent="0.25">
      <c r="A1050" s="17">
        <v>1049</v>
      </c>
      <c r="B1050" s="48" t="s">
        <v>4987</v>
      </c>
      <c r="C1050" s="48" t="s">
        <v>4998</v>
      </c>
      <c r="D1050" s="48" t="s">
        <v>4999</v>
      </c>
      <c r="E1050" s="48" t="s">
        <v>5000</v>
      </c>
      <c r="H1050" s="17" t="s">
        <v>4968</v>
      </c>
      <c r="I1050" s="17">
        <v>116</v>
      </c>
      <c r="J1050" s="17">
        <v>12</v>
      </c>
      <c r="K1050" s="17" t="s">
        <v>29</v>
      </c>
      <c r="L1050" s="17" t="s">
        <v>5001</v>
      </c>
    </row>
    <row r="1051" spans="1:12" x14ac:dyDescent="0.25">
      <c r="A1051" s="17">
        <v>1050</v>
      </c>
      <c r="B1051" s="48" t="s">
        <v>4987</v>
      </c>
      <c r="C1051" s="48" t="s">
        <v>4998</v>
      </c>
      <c r="D1051" s="48" t="s">
        <v>4999</v>
      </c>
      <c r="E1051" s="48" t="s">
        <v>5000</v>
      </c>
      <c r="H1051" s="17" t="s">
        <v>4968</v>
      </c>
      <c r="I1051" s="17">
        <v>148</v>
      </c>
      <c r="J1051" s="17">
        <v>12</v>
      </c>
      <c r="K1051" s="17" t="s">
        <v>29</v>
      </c>
      <c r="L1051" s="17" t="s">
        <v>5001</v>
      </c>
    </row>
    <row r="1052" spans="1:12" x14ac:dyDescent="0.25">
      <c r="A1052" s="17">
        <v>1051</v>
      </c>
      <c r="B1052" s="48" t="s">
        <v>4987</v>
      </c>
      <c r="C1052" s="48" t="s">
        <v>4998</v>
      </c>
      <c r="D1052" s="48" t="s">
        <v>4999</v>
      </c>
      <c r="E1052" s="48" t="s">
        <v>5000</v>
      </c>
      <c r="H1052" s="17" t="s">
        <v>4968</v>
      </c>
      <c r="I1052" s="17">
        <v>132</v>
      </c>
      <c r="J1052" s="17">
        <v>12</v>
      </c>
      <c r="K1052" s="17" t="s">
        <v>29</v>
      </c>
      <c r="L1052" s="17" t="s">
        <v>5001</v>
      </c>
    </row>
    <row r="1053" spans="1:12" x14ac:dyDescent="0.25">
      <c r="A1053" s="17">
        <v>1052</v>
      </c>
      <c r="B1053" s="48" t="s">
        <v>4987</v>
      </c>
      <c r="C1053" s="48" t="s">
        <v>4998</v>
      </c>
      <c r="D1053" s="48" t="s">
        <v>4999</v>
      </c>
      <c r="E1053" s="48" t="s">
        <v>5000</v>
      </c>
      <c r="H1053" s="17" t="s">
        <v>4968</v>
      </c>
      <c r="I1053" s="17">
        <v>149</v>
      </c>
      <c r="J1053" s="17">
        <v>12</v>
      </c>
      <c r="K1053" s="17" t="s">
        <v>29</v>
      </c>
      <c r="L1053" s="17" t="s">
        <v>5001</v>
      </c>
    </row>
    <row r="1054" spans="1:12" x14ac:dyDescent="0.25">
      <c r="A1054" s="17">
        <v>1053</v>
      </c>
      <c r="B1054" s="48" t="s">
        <v>4987</v>
      </c>
      <c r="C1054" s="48" t="s">
        <v>4998</v>
      </c>
      <c r="D1054" s="48" t="s">
        <v>4999</v>
      </c>
      <c r="E1054" s="48" t="s">
        <v>5000</v>
      </c>
      <c r="H1054" s="17" t="s">
        <v>4968</v>
      </c>
      <c r="I1054" s="17">
        <v>127</v>
      </c>
      <c r="J1054" s="17">
        <v>12</v>
      </c>
      <c r="K1054" s="17" t="s">
        <v>29</v>
      </c>
      <c r="L1054" s="17" t="s">
        <v>5001</v>
      </c>
    </row>
    <row r="1055" spans="1:12" x14ac:dyDescent="0.25">
      <c r="A1055" s="17">
        <v>1054</v>
      </c>
      <c r="B1055" s="48" t="s">
        <v>4987</v>
      </c>
      <c r="C1055" s="48" t="s">
        <v>4998</v>
      </c>
      <c r="D1055" s="48" t="s">
        <v>4999</v>
      </c>
      <c r="E1055" s="48" t="s">
        <v>5000</v>
      </c>
      <c r="H1055" s="17" t="s">
        <v>4968</v>
      </c>
      <c r="I1055" s="17">
        <v>118</v>
      </c>
      <c r="J1055" s="17">
        <v>12</v>
      </c>
      <c r="K1055" s="17" t="s">
        <v>29</v>
      </c>
      <c r="L1055" s="17" t="s">
        <v>5001</v>
      </c>
    </row>
    <row r="1056" spans="1:12" x14ac:dyDescent="0.25">
      <c r="A1056" s="17">
        <v>1055</v>
      </c>
      <c r="B1056" s="48" t="s">
        <v>4987</v>
      </c>
      <c r="C1056" s="48" t="s">
        <v>4998</v>
      </c>
      <c r="D1056" s="48" t="s">
        <v>4999</v>
      </c>
      <c r="E1056" s="48" t="s">
        <v>5000</v>
      </c>
      <c r="H1056" s="17" t="s">
        <v>4968</v>
      </c>
      <c r="I1056" s="17">
        <v>125</v>
      </c>
      <c r="J1056" s="17">
        <v>12</v>
      </c>
      <c r="K1056" s="17" t="s">
        <v>29</v>
      </c>
      <c r="L1056" s="17" t="s">
        <v>5001</v>
      </c>
    </row>
    <row r="1057" spans="1:12" x14ac:dyDescent="0.25">
      <c r="A1057" s="17">
        <v>1056</v>
      </c>
      <c r="B1057" s="48" t="s">
        <v>4987</v>
      </c>
      <c r="C1057" s="48" t="s">
        <v>4998</v>
      </c>
      <c r="D1057" s="48" t="s">
        <v>4999</v>
      </c>
      <c r="E1057" s="48" t="s">
        <v>5000</v>
      </c>
      <c r="H1057" s="17" t="s">
        <v>4968</v>
      </c>
      <c r="I1057" s="17">
        <v>146</v>
      </c>
      <c r="J1057" s="17">
        <v>12</v>
      </c>
      <c r="K1057" s="17" t="s">
        <v>29</v>
      </c>
      <c r="L1057" s="17" t="s">
        <v>5001</v>
      </c>
    </row>
    <row r="1058" spans="1:12" x14ac:dyDescent="0.25">
      <c r="A1058" s="17">
        <v>1057</v>
      </c>
      <c r="B1058" s="48" t="s">
        <v>4987</v>
      </c>
      <c r="C1058" s="48" t="s">
        <v>4998</v>
      </c>
      <c r="D1058" s="48" t="s">
        <v>4999</v>
      </c>
      <c r="E1058" s="48" t="s">
        <v>5000</v>
      </c>
      <c r="H1058" s="17" t="s">
        <v>4968</v>
      </c>
      <c r="I1058" s="17">
        <v>147</v>
      </c>
      <c r="J1058" s="17">
        <v>12</v>
      </c>
      <c r="K1058" s="17" t="s">
        <v>29</v>
      </c>
      <c r="L1058" s="17" t="s">
        <v>5001</v>
      </c>
    </row>
    <row r="1059" spans="1:12" x14ac:dyDescent="0.25">
      <c r="A1059" s="17">
        <v>1058</v>
      </c>
      <c r="B1059" s="48" t="s">
        <v>4987</v>
      </c>
      <c r="C1059" s="48" t="s">
        <v>4998</v>
      </c>
      <c r="D1059" s="48" t="s">
        <v>4999</v>
      </c>
      <c r="E1059" s="48" t="s">
        <v>5000</v>
      </c>
      <c r="H1059" s="17" t="s">
        <v>4968</v>
      </c>
      <c r="I1059" s="17">
        <v>148</v>
      </c>
      <c r="J1059" s="17">
        <v>12</v>
      </c>
      <c r="K1059" s="17" t="s">
        <v>29</v>
      </c>
      <c r="L1059" s="17" t="s">
        <v>5001</v>
      </c>
    </row>
    <row r="1060" spans="1:12" x14ac:dyDescent="0.25">
      <c r="A1060" s="17">
        <v>1059</v>
      </c>
      <c r="B1060" s="48" t="s">
        <v>4987</v>
      </c>
      <c r="C1060" s="48" t="s">
        <v>4998</v>
      </c>
      <c r="D1060" s="48" t="s">
        <v>4999</v>
      </c>
      <c r="E1060" s="48" t="s">
        <v>5000</v>
      </c>
      <c r="H1060" s="17" t="s">
        <v>4968</v>
      </c>
      <c r="I1060" s="17">
        <v>128</v>
      </c>
      <c r="J1060" s="17">
        <v>12</v>
      </c>
      <c r="K1060" s="17" t="s">
        <v>29</v>
      </c>
      <c r="L1060" s="17" t="s">
        <v>5001</v>
      </c>
    </row>
    <row r="1061" spans="1:12" x14ac:dyDescent="0.25">
      <c r="A1061" s="17">
        <v>1060</v>
      </c>
      <c r="B1061" s="48" t="s">
        <v>4987</v>
      </c>
      <c r="C1061" s="48" t="s">
        <v>4998</v>
      </c>
      <c r="D1061" s="48" t="s">
        <v>4999</v>
      </c>
      <c r="E1061" s="48" t="s">
        <v>5000</v>
      </c>
      <c r="H1061" s="17" t="s">
        <v>4968</v>
      </c>
      <c r="I1061" s="17">
        <v>122</v>
      </c>
      <c r="J1061" s="17">
        <v>12</v>
      </c>
      <c r="K1061" s="17" t="s">
        <v>29</v>
      </c>
      <c r="L1061" s="17" t="s">
        <v>5001</v>
      </c>
    </row>
    <row r="1062" spans="1:12" x14ac:dyDescent="0.25">
      <c r="A1062" s="17">
        <v>1061</v>
      </c>
      <c r="B1062" s="48" t="s">
        <v>4987</v>
      </c>
      <c r="C1062" s="48" t="s">
        <v>4998</v>
      </c>
      <c r="D1062" s="48" t="s">
        <v>4999</v>
      </c>
      <c r="E1062" s="48" t="s">
        <v>5000</v>
      </c>
      <c r="H1062" s="17" t="s">
        <v>4968</v>
      </c>
      <c r="I1062" s="17">
        <v>136</v>
      </c>
      <c r="J1062" s="17">
        <v>12</v>
      </c>
      <c r="K1062" s="17" t="s">
        <v>29</v>
      </c>
      <c r="L1062" s="17" t="s">
        <v>5001</v>
      </c>
    </row>
    <row r="1063" spans="1:12" x14ac:dyDescent="0.25">
      <c r="A1063" s="17">
        <v>1062</v>
      </c>
      <c r="B1063" s="48" t="s">
        <v>4987</v>
      </c>
      <c r="C1063" s="48" t="s">
        <v>4998</v>
      </c>
      <c r="D1063" s="48" t="s">
        <v>4999</v>
      </c>
      <c r="E1063" s="48" t="s">
        <v>5000</v>
      </c>
      <c r="H1063" s="17" t="s">
        <v>4968</v>
      </c>
      <c r="I1063" s="17">
        <v>143</v>
      </c>
      <c r="J1063" s="17">
        <v>12</v>
      </c>
      <c r="K1063" s="17" t="s">
        <v>29</v>
      </c>
      <c r="L1063" s="17" t="s">
        <v>5001</v>
      </c>
    </row>
    <row r="1064" spans="1:12" x14ac:dyDescent="0.25">
      <c r="A1064" s="17">
        <v>1063</v>
      </c>
      <c r="B1064" s="48" t="s">
        <v>4987</v>
      </c>
      <c r="C1064" s="48" t="s">
        <v>4998</v>
      </c>
      <c r="D1064" s="48" t="s">
        <v>4999</v>
      </c>
      <c r="E1064" s="48" t="s">
        <v>5000</v>
      </c>
      <c r="H1064" s="17" t="s">
        <v>4968</v>
      </c>
      <c r="I1064" s="17">
        <v>138</v>
      </c>
      <c r="J1064" s="17">
        <v>12</v>
      </c>
      <c r="K1064" s="17" t="s">
        <v>29</v>
      </c>
      <c r="L1064" s="17" t="s">
        <v>5001</v>
      </c>
    </row>
    <row r="1065" spans="1:12" x14ac:dyDescent="0.25">
      <c r="A1065" s="17">
        <v>1064</v>
      </c>
      <c r="B1065" s="48" t="s">
        <v>4987</v>
      </c>
      <c r="C1065" s="48" t="s">
        <v>4998</v>
      </c>
      <c r="D1065" s="48" t="s">
        <v>4999</v>
      </c>
      <c r="E1065" s="48" t="s">
        <v>5000</v>
      </c>
      <c r="H1065" s="17" t="s">
        <v>4968</v>
      </c>
      <c r="I1065" s="17">
        <v>164</v>
      </c>
      <c r="J1065" s="17">
        <v>12</v>
      </c>
      <c r="K1065" s="17" t="s">
        <v>29</v>
      </c>
      <c r="L1065" s="17" t="s">
        <v>5001</v>
      </c>
    </row>
    <row r="1066" spans="1:12" x14ac:dyDescent="0.25">
      <c r="A1066" s="17">
        <v>1065</v>
      </c>
      <c r="B1066" s="48" t="s">
        <v>4987</v>
      </c>
      <c r="C1066" s="48" t="s">
        <v>4998</v>
      </c>
      <c r="D1066" s="48" t="s">
        <v>4999</v>
      </c>
      <c r="E1066" s="48" t="s">
        <v>5000</v>
      </c>
      <c r="H1066" s="17" t="s">
        <v>4968</v>
      </c>
      <c r="I1066" s="17">
        <v>162</v>
      </c>
      <c r="J1066" s="17">
        <v>12</v>
      </c>
      <c r="K1066" s="17" t="s">
        <v>29</v>
      </c>
      <c r="L1066" s="17" t="s">
        <v>5001</v>
      </c>
    </row>
    <row r="1067" spans="1:12" x14ac:dyDescent="0.25">
      <c r="A1067" s="17">
        <v>1066</v>
      </c>
      <c r="B1067" s="48" t="s">
        <v>4987</v>
      </c>
      <c r="C1067" s="48" t="s">
        <v>4998</v>
      </c>
      <c r="D1067" s="48" t="s">
        <v>4999</v>
      </c>
      <c r="E1067" s="48" t="s">
        <v>5000</v>
      </c>
      <c r="H1067" s="17" t="s">
        <v>4968</v>
      </c>
      <c r="I1067" s="17">
        <v>164</v>
      </c>
      <c r="J1067" s="17">
        <v>12</v>
      </c>
      <c r="K1067" s="17" t="s">
        <v>29</v>
      </c>
      <c r="L1067" s="17" t="s">
        <v>5001</v>
      </c>
    </row>
    <row r="1068" spans="1:12" x14ac:dyDescent="0.25">
      <c r="A1068" s="17">
        <v>1067</v>
      </c>
      <c r="B1068" s="48" t="s">
        <v>4987</v>
      </c>
      <c r="C1068" s="48" t="s">
        <v>4998</v>
      </c>
      <c r="D1068" s="48" t="s">
        <v>4999</v>
      </c>
      <c r="E1068" s="48" t="s">
        <v>5000</v>
      </c>
      <c r="H1068" s="17" t="s">
        <v>4968</v>
      </c>
      <c r="I1068" s="17">
        <v>165</v>
      </c>
      <c r="J1068" s="17">
        <v>12</v>
      </c>
      <c r="K1068" s="17" t="s">
        <v>29</v>
      </c>
      <c r="L1068" s="17" t="s">
        <v>5001</v>
      </c>
    </row>
    <row r="1069" spans="1:12" x14ac:dyDescent="0.25">
      <c r="A1069" s="17">
        <v>1068</v>
      </c>
      <c r="B1069" s="48" t="s">
        <v>4987</v>
      </c>
      <c r="C1069" s="48" t="s">
        <v>4998</v>
      </c>
      <c r="D1069" s="48" t="s">
        <v>4999</v>
      </c>
      <c r="E1069" s="48" t="s">
        <v>5000</v>
      </c>
      <c r="H1069" s="17" t="s">
        <v>4968</v>
      </c>
      <c r="I1069" s="17">
        <v>160</v>
      </c>
      <c r="J1069" s="17">
        <v>12</v>
      </c>
      <c r="K1069" s="17" t="s">
        <v>29</v>
      </c>
      <c r="L1069" s="17" t="s">
        <v>5001</v>
      </c>
    </row>
    <row r="1070" spans="1:12" x14ac:dyDescent="0.25">
      <c r="A1070" s="17">
        <v>1069</v>
      </c>
      <c r="B1070" s="48" t="s">
        <v>4987</v>
      </c>
      <c r="C1070" s="48" t="s">
        <v>4998</v>
      </c>
      <c r="D1070" s="48" t="s">
        <v>4999</v>
      </c>
      <c r="E1070" s="48" t="s">
        <v>5000</v>
      </c>
      <c r="H1070" s="17" t="s">
        <v>4968</v>
      </c>
      <c r="I1070" s="17">
        <v>164</v>
      </c>
      <c r="J1070" s="17">
        <v>12</v>
      </c>
      <c r="K1070" s="17" t="s">
        <v>29</v>
      </c>
      <c r="L1070" s="17" t="s">
        <v>5001</v>
      </c>
    </row>
    <row r="1071" spans="1:12" x14ac:dyDescent="0.25">
      <c r="A1071" s="17">
        <v>1070</v>
      </c>
      <c r="B1071" s="48" t="s">
        <v>4987</v>
      </c>
      <c r="C1071" s="48" t="s">
        <v>4998</v>
      </c>
      <c r="D1071" s="48" t="s">
        <v>4999</v>
      </c>
      <c r="E1071" s="48" t="s">
        <v>5000</v>
      </c>
      <c r="H1071" s="17" t="s">
        <v>4968</v>
      </c>
      <c r="I1071" s="17">
        <v>148</v>
      </c>
      <c r="J1071" s="17">
        <v>12</v>
      </c>
      <c r="K1071" s="17" t="s">
        <v>29</v>
      </c>
      <c r="L1071" s="17" t="s">
        <v>5001</v>
      </c>
    </row>
    <row r="1072" spans="1:12" x14ac:dyDescent="0.25">
      <c r="A1072" s="17">
        <v>1071</v>
      </c>
      <c r="B1072" s="48" t="s">
        <v>4987</v>
      </c>
      <c r="C1072" s="48" t="s">
        <v>4998</v>
      </c>
      <c r="D1072" s="48" t="s">
        <v>4999</v>
      </c>
      <c r="E1072" s="48" t="s">
        <v>5000</v>
      </c>
      <c r="H1072" s="17" t="s">
        <v>4968</v>
      </c>
      <c r="I1072" s="17">
        <v>146</v>
      </c>
      <c r="J1072" s="17">
        <v>12</v>
      </c>
      <c r="K1072" s="17" t="s">
        <v>29</v>
      </c>
      <c r="L1072" s="17" t="s">
        <v>5001</v>
      </c>
    </row>
    <row r="1073" spans="1:12" x14ac:dyDescent="0.25">
      <c r="A1073" s="17">
        <v>1072</v>
      </c>
      <c r="B1073" s="48" t="s">
        <v>4987</v>
      </c>
      <c r="C1073" s="48" t="s">
        <v>4998</v>
      </c>
      <c r="D1073" s="48" t="s">
        <v>4999</v>
      </c>
      <c r="E1073" s="48" t="s">
        <v>5000</v>
      </c>
      <c r="H1073" s="17" t="s">
        <v>4968</v>
      </c>
      <c r="I1073" s="17">
        <v>145</v>
      </c>
      <c r="J1073" s="17">
        <v>12</v>
      </c>
      <c r="K1073" s="17" t="s">
        <v>29</v>
      </c>
      <c r="L1073" s="17" t="s">
        <v>5001</v>
      </c>
    </row>
    <row r="1074" spans="1:12" x14ac:dyDescent="0.25">
      <c r="A1074" s="17">
        <v>1073</v>
      </c>
      <c r="B1074" s="48" t="s">
        <v>4987</v>
      </c>
      <c r="C1074" s="48" t="s">
        <v>4998</v>
      </c>
      <c r="D1074" s="48" t="s">
        <v>4999</v>
      </c>
      <c r="E1074" s="48" t="s">
        <v>5000</v>
      </c>
      <c r="H1074" s="17" t="s">
        <v>4968</v>
      </c>
      <c r="I1074" s="17">
        <v>147</v>
      </c>
      <c r="J1074" s="17">
        <v>12</v>
      </c>
      <c r="K1074" s="17" t="s">
        <v>29</v>
      </c>
      <c r="L1074" s="17" t="s">
        <v>5001</v>
      </c>
    </row>
    <row r="1075" spans="1:12" x14ac:dyDescent="0.25">
      <c r="A1075" s="17">
        <v>1074</v>
      </c>
      <c r="B1075" s="48" t="s">
        <v>4987</v>
      </c>
      <c r="C1075" s="48" t="s">
        <v>4998</v>
      </c>
      <c r="D1075" s="48" t="s">
        <v>4999</v>
      </c>
      <c r="E1075" s="48" t="s">
        <v>5000</v>
      </c>
      <c r="H1075" s="17" t="s">
        <v>4968</v>
      </c>
      <c r="I1075" s="17">
        <v>147</v>
      </c>
      <c r="J1075" s="17">
        <v>12</v>
      </c>
      <c r="K1075" s="17" t="s">
        <v>29</v>
      </c>
      <c r="L1075" s="17" t="s">
        <v>5001</v>
      </c>
    </row>
    <row r="1076" spans="1:12" x14ac:dyDescent="0.25">
      <c r="A1076" s="17">
        <v>1075</v>
      </c>
      <c r="B1076" s="48" t="s">
        <v>4987</v>
      </c>
      <c r="C1076" s="48" t="s">
        <v>4998</v>
      </c>
      <c r="D1076" s="48" t="s">
        <v>4999</v>
      </c>
      <c r="E1076" s="48" t="s">
        <v>5000</v>
      </c>
      <c r="H1076" s="17" t="s">
        <v>4968</v>
      </c>
      <c r="I1076" s="17">
        <v>94</v>
      </c>
      <c r="J1076" s="17">
        <v>12</v>
      </c>
      <c r="K1076" s="17" t="s">
        <v>29</v>
      </c>
      <c r="L1076" s="17" t="s">
        <v>5001</v>
      </c>
    </row>
    <row r="1077" spans="1:12" x14ac:dyDescent="0.25">
      <c r="A1077" s="17">
        <v>1076</v>
      </c>
      <c r="B1077" s="48" t="s">
        <v>4987</v>
      </c>
      <c r="C1077" s="48" t="s">
        <v>4998</v>
      </c>
      <c r="D1077" s="48" t="s">
        <v>4999</v>
      </c>
      <c r="E1077" s="48" t="s">
        <v>5000</v>
      </c>
      <c r="H1077" s="17" t="s">
        <v>4968</v>
      </c>
      <c r="I1077" s="17">
        <v>134</v>
      </c>
      <c r="J1077" s="17">
        <v>12</v>
      </c>
      <c r="K1077" s="17" t="s">
        <v>29</v>
      </c>
      <c r="L1077" s="17" t="s">
        <v>5001</v>
      </c>
    </row>
    <row r="1078" spans="1:12" x14ac:dyDescent="0.25">
      <c r="A1078" s="17">
        <v>1077</v>
      </c>
      <c r="B1078" s="48" t="s">
        <v>4987</v>
      </c>
      <c r="C1078" s="48" t="s">
        <v>4998</v>
      </c>
      <c r="D1078" s="48" t="s">
        <v>4999</v>
      </c>
      <c r="E1078" s="48" t="s">
        <v>5000</v>
      </c>
      <c r="H1078" s="17" t="s">
        <v>4968</v>
      </c>
      <c r="I1078" s="17">
        <v>122</v>
      </c>
      <c r="J1078" s="17">
        <v>12</v>
      </c>
      <c r="K1078" s="17" t="s">
        <v>29</v>
      </c>
      <c r="L1078" s="17" t="s">
        <v>5001</v>
      </c>
    </row>
    <row r="1079" spans="1:12" x14ac:dyDescent="0.25">
      <c r="A1079" s="17">
        <v>1078</v>
      </c>
      <c r="B1079" s="48" t="s">
        <v>4987</v>
      </c>
      <c r="C1079" s="48" t="s">
        <v>4998</v>
      </c>
      <c r="D1079" s="48" t="s">
        <v>4999</v>
      </c>
      <c r="E1079" s="48" t="s">
        <v>5000</v>
      </c>
      <c r="H1079" s="17" t="s">
        <v>4968</v>
      </c>
      <c r="I1079" s="17">
        <v>148</v>
      </c>
      <c r="J1079" s="17">
        <v>12</v>
      </c>
      <c r="K1079" s="17" t="s">
        <v>29</v>
      </c>
      <c r="L1079" s="17" t="s">
        <v>5001</v>
      </c>
    </row>
    <row r="1080" spans="1:12" x14ac:dyDescent="0.25">
      <c r="A1080" s="17">
        <v>1079</v>
      </c>
      <c r="B1080" s="48" t="s">
        <v>4987</v>
      </c>
      <c r="C1080" s="48" t="s">
        <v>4998</v>
      </c>
      <c r="D1080" s="48" t="s">
        <v>4999</v>
      </c>
      <c r="E1080" s="48" t="s">
        <v>5000</v>
      </c>
      <c r="H1080" s="17" t="s">
        <v>4968</v>
      </c>
      <c r="I1080" s="17">
        <v>142</v>
      </c>
      <c r="J1080" s="17">
        <v>12</v>
      </c>
      <c r="K1080" s="17" t="s">
        <v>29</v>
      </c>
      <c r="L1080" s="17" t="s">
        <v>5001</v>
      </c>
    </row>
    <row r="1081" spans="1:12" x14ac:dyDescent="0.25">
      <c r="A1081" s="17">
        <v>1080</v>
      </c>
      <c r="B1081" s="48" t="s">
        <v>4987</v>
      </c>
      <c r="C1081" s="48" t="s">
        <v>4998</v>
      </c>
      <c r="D1081" s="48" t="s">
        <v>4999</v>
      </c>
      <c r="E1081" s="48" t="s">
        <v>5000</v>
      </c>
      <c r="H1081" s="17" t="s">
        <v>4968</v>
      </c>
      <c r="I1081" s="17">
        <v>137</v>
      </c>
      <c r="J1081" s="17">
        <v>12</v>
      </c>
      <c r="K1081" s="17" t="s">
        <v>29</v>
      </c>
      <c r="L1081" s="17" t="s">
        <v>5001</v>
      </c>
    </row>
    <row r="1082" spans="1:12" x14ac:dyDescent="0.25">
      <c r="A1082" s="17">
        <v>1081</v>
      </c>
      <c r="B1082" s="48" t="s">
        <v>4987</v>
      </c>
      <c r="C1082" s="48" t="s">
        <v>4998</v>
      </c>
      <c r="D1082" s="48" t="s">
        <v>4999</v>
      </c>
      <c r="E1082" s="48" t="s">
        <v>5000</v>
      </c>
      <c r="H1082" s="17" t="s">
        <v>4968</v>
      </c>
      <c r="I1082" s="17">
        <v>147</v>
      </c>
      <c r="J1082" s="17">
        <v>12</v>
      </c>
      <c r="K1082" s="17" t="s">
        <v>29</v>
      </c>
      <c r="L1082" s="17" t="s">
        <v>5001</v>
      </c>
    </row>
    <row r="1083" spans="1:12" x14ac:dyDescent="0.25">
      <c r="A1083" s="17">
        <v>1082</v>
      </c>
      <c r="B1083" s="48" t="s">
        <v>4987</v>
      </c>
      <c r="C1083" s="48" t="s">
        <v>4998</v>
      </c>
      <c r="D1083" s="48" t="s">
        <v>4999</v>
      </c>
      <c r="E1083" s="48" t="s">
        <v>5000</v>
      </c>
      <c r="H1083" s="17" t="s">
        <v>4968</v>
      </c>
      <c r="I1083" s="17">
        <v>136</v>
      </c>
      <c r="J1083" s="17">
        <v>12</v>
      </c>
      <c r="K1083" s="17" t="s">
        <v>29</v>
      </c>
      <c r="L1083" s="17" t="s">
        <v>5001</v>
      </c>
    </row>
    <row r="1084" spans="1:12" x14ac:dyDescent="0.25">
      <c r="A1084" s="17">
        <v>1083</v>
      </c>
      <c r="B1084" s="48" t="s">
        <v>4987</v>
      </c>
      <c r="C1084" s="48" t="s">
        <v>4998</v>
      </c>
      <c r="D1084" s="48" t="s">
        <v>4999</v>
      </c>
      <c r="E1084" s="48" t="s">
        <v>5000</v>
      </c>
      <c r="H1084" s="17" t="s">
        <v>4968</v>
      </c>
      <c r="I1084" s="17">
        <v>150</v>
      </c>
      <c r="J1084" s="17">
        <v>12</v>
      </c>
      <c r="K1084" s="17" t="s">
        <v>29</v>
      </c>
      <c r="L1084" s="17" t="s">
        <v>5001</v>
      </c>
    </row>
    <row r="1085" spans="1:12" x14ac:dyDescent="0.25">
      <c r="A1085" s="17">
        <v>1084</v>
      </c>
      <c r="B1085" s="48" t="s">
        <v>4987</v>
      </c>
      <c r="C1085" s="48" t="s">
        <v>4998</v>
      </c>
      <c r="D1085" s="48" t="s">
        <v>4999</v>
      </c>
      <c r="E1085" s="48" t="s">
        <v>5000</v>
      </c>
      <c r="H1085" s="17" t="s">
        <v>4968</v>
      </c>
      <c r="I1085" s="17">
        <v>140</v>
      </c>
      <c r="J1085" s="17">
        <v>12</v>
      </c>
      <c r="K1085" s="17" t="s">
        <v>29</v>
      </c>
      <c r="L1085" s="17" t="s">
        <v>5001</v>
      </c>
    </row>
    <row r="1086" spans="1:12" x14ac:dyDescent="0.25">
      <c r="A1086" s="17">
        <v>1085</v>
      </c>
      <c r="B1086" s="48" t="s">
        <v>4987</v>
      </c>
      <c r="C1086" s="48" t="s">
        <v>4998</v>
      </c>
      <c r="D1086" s="48" t="s">
        <v>4999</v>
      </c>
      <c r="E1086" s="48" t="s">
        <v>5000</v>
      </c>
      <c r="H1086" s="17" t="s">
        <v>4968</v>
      </c>
      <c r="I1086" s="17">
        <v>140</v>
      </c>
      <c r="J1086" s="17">
        <v>12</v>
      </c>
      <c r="K1086" s="17" t="s">
        <v>29</v>
      </c>
      <c r="L1086" s="17" t="s">
        <v>5001</v>
      </c>
    </row>
    <row r="1087" spans="1:12" x14ac:dyDescent="0.25">
      <c r="A1087" s="17">
        <v>1086</v>
      </c>
      <c r="B1087" s="48" t="s">
        <v>4987</v>
      </c>
      <c r="C1087" s="48" t="s">
        <v>4998</v>
      </c>
      <c r="D1087" s="48" t="s">
        <v>4999</v>
      </c>
      <c r="E1087" s="48" t="s">
        <v>5000</v>
      </c>
      <c r="H1087" s="17" t="s">
        <v>4968</v>
      </c>
      <c r="I1087" s="17">
        <v>137</v>
      </c>
      <c r="J1087" s="17">
        <v>12</v>
      </c>
      <c r="K1087" s="17" t="s">
        <v>29</v>
      </c>
      <c r="L1087" s="17" t="s">
        <v>5001</v>
      </c>
    </row>
    <row r="1088" spans="1:12" x14ac:dyDescent="0.25">
      <c r="A1088" s="17">
        <v>1087</v>
      </c>
      <c r="B1088" s="48" t="s">
        <v>4987</v>
      </c>
      <c r="C1088" s="48" t="s">
        <v>4998</v>
      </c>
      <c r="D1088" s="48" t="s">
        <v>4999</v>
      </c>
      <c r="E1088" s="48" t="s">
        <v>5000</v>
      </c>
      <c r="H1088" s="17" t="s">
        <v>4968</v>
      </c>
      <c r="I1088" s="17">
        <v>139</v>
      </c>
      <c r="J1088" s="17">
        <v>12</v>
      </c>
      <c r="K1088" s="17" t="s">
        <v>29</v>
      </c>
      <c r="L1088" s="17" t="s">
        <v>5001</v>
      </c>
    </row>
    <row r="1089" spans="1:12" x14ac:dyDescent="0.25">
      <c r="A1089" s="17">
        <v>1088</v>
      </c>
      <c r="B1089" s="48" t="s">
        <v>4987</v>
      </c>
      <c r="C1089" s="48" t="s">
        <v>4998</v>
      </c>
      <c r="D1089" s="48" t="s">
        <v>4999</v>
      </c>
      <c r="E1089" s="48" t="s">
        <v>5000</v>
      </c>
      <c r="H1089" s="17" t="s">
        <v>4968</v>
      </c>
      <c r="I1089" s="17">
        <v>137</v>
      </c>
      <c r="J1089" s="17">
        <v>12</v>
      </c>
      <c r="K1089" s="17" t="s">
        <v>29</v>
      </c>
      <c r="L1089" s="17" t="s">
        <v>5001</v>
      </c>
    </row>
    <row r="1090" spans="1:12" x14ac:dyDescent="0.25">
      <c r="A1090" s="17">
        <v>1089</v>
      </c>
      <c r="B1090" s="48" t="s">
        <v>4987</v>
      </c>
      <c r="C1090" s="48" t="s">
        <v>4998</v>
      </c>
      <c r="D1090" s="48" t="s">
        <v>4999</v>
      </c>
      <c r="E1090" s="48" t="s">
        <v>5000</v>
      </c>
      <c r="H1090" s="17" t="s">
        <v>4968</v>
      </c>
      <c r="I1090" s="17">
        <v>143</v>
      </c>
      <c r="J1090" s="17">
        <v>12</v>
      </c>
      <c r="K1090" s="17" t="s">
        <v>29</v>
      </c>
      <c r="L1090" s="17" t="s">
        <v>5001</v>
      </c>
    </row>
    <row r="1091" spans="1:12" x14ac:dyDescent="0.25">
      <c r="A1091" s="17">
        <v>1090</v>
      </c>
      <c r="B1091" s="48" t="s">
        <v>4987</v>
      </c>
      <c r="C1091" s="48" t="s">
        <v>4998</v>
      </c>
      <c r="D1091" s="48" t="s">
        <v>4999</v>
      </c>
      <c r="E1091" s="48" t="s">
        <v>5000</v>
      </c>
      <c r="H1091" s="17" t="s">
        <v>4968</v>
      </c>
      <c r="I1091" s="17">
        <v>134</v>
      </c>
      <c r="J1091" s="17">
        <v>12</v>
      </c>
      <c r="K1091" s="17" t="s">
        <v>29</v>
      </c>
      <c r="L1091" s="17" t="s">
        <v>5001</v>
      </c>
    </row>
    <row r="1092" spans="1:12" x14ac:dyDescent="0.25">
      <c r="A1092" s="17">
        <v>1091</v>
      </c>
      <c r="B1092" s="48" t="s">
        <v>4987</v>
      </c>
      <c r="C1092" s="48" t="s">
        <v>4998</v>
      </c>
      <c r="D1092" s="48" t="s">
        <v>4999</v>
      </c>
      <c r="E1092" s="48" t="s">
        <v>5000</v>
      </c>
      <c r="H1092" s="17" t="s">
        <v>4968</v>
      </c>
      <c r="I1092" s="17">
        <v>138</v>
      </c>
      <c r="J1092" s="17">
        <v>12</v>
      </c>
      <c r="K1092" s="17" t="s">
        <v>29</v>
      </c>
      <c r="L1092" s="17" t="s">
        <v>5001</v>
      </c>
    </row>
    <row r="1093" spans="1:12" x14ac:dyDescent="0.25">
      <c r="A1093" s="17">
        <v>1092</v>
      </c>
      <c r="B1093" s="48" t="s">
        <v>4987</v>
      </c>
      <c r="C1093" s="48" t="s">
        <v>4998</v>
      </c>
      <c r="D1093" s="48" t="s">
        <v>4999</v>
      </c>
      <c r="E1093" s="48" t="s">
        <v>5000</v>
      </c>
      <c r="H1093" s="17" t="s">
        <v>4968</v>
      </c>
      <c r="I1093" s="17">
        <v>137</v>
      </c>
      <c r="J1093" s="17">
        <v>12</v>
      </c>
      <c r="K1093" s="17" t="s">
        <v>29</v>
      </c>
      <c r="L1093" s="17" t="s">
        <v>5001</v>
      </c>
    </row>
    <row r="1094" spans="1:12" x14ac:dyDescent="0.25">
      <c r="A1094" s="17">
        <v>1093</v>
      </c>
      <c r="B1094" s="48" t="s">
        <v>4987</v>
      </c>
      <c r="C1094" s="48" t="s">
        <v>4998</v>
      </c>
      <c r="D1094" s="48" t="s">
        <v>4999</v>
      </c>
      <c r="E1094" s="48" t="s">
        <v>5000</v>
      </c>
      <c r="H1094" s="17" t="s">
        <v>4968</v>
      </c>
      <c r="I1094" s="17">
        <v>145</v>
      </c>
      <c r="J1094" s="17">
        <v>12</v>
      </c>
      <c r="K1094" s="17" t="s">
        <v>29</v>
      </c>
      <c r="L1094" s="17" t="s">
        <v>5001</v>
      </c>
    </row>
    <row r="1095" spans="1:12" x14ac:dyDescent="0.25">
      <c r="A1095" s="17">
        <v>1094</v>
      </c>
      <c r="B1095" s="48" t="s">
        <v>4987</v>
      </c>
      <c r="C1095" s="48" t="s">
        <v>4998</v>
      </c>
      <c r="D1095" s="48" t="s">
        <v>4999</v>
      </c>
      <c r="E1095" s="48" t="s">
        <v>5000</v>
      </c>
      <c r="H1095" s="17" t="s">
        <v>4968</v>
      </c>
      <c r="I1095" s="17">
        <v>128</v>
      </c>
      <c r="J1095" s="17">
        <v>12</v>
      </c>
      <c r="K1095" s="17" t="s">
        <v>29</v>
      </c>
      <c r="L1095" s="17" t="s">
        <v>5001</v>
      </c>
    </row>
    <row r="1096" spans="1:12" x14ac:dyDescent="0.25">
      <c r="A1096" s="17">
        <v>1095</v>
      </c>
      <c r="B1096" s="48" t="s">
        <v>4987</v>
      </c>
      <c r="C1096" s="48" t="s">
        <v>4998</v>
      </c>
      <c r="D1096" s="48" t="s">
        <v>4999</v>
      </c>
      <c r="E1096" s="48" t="s">
        <v>5000</v>
      </c>
      <c r="H1096" s="17" t="s">
        <v>4968</v>
      </c>
      <c r="I1096" s="17">
        <v>157</v>
      </c>
      <c r="J1096" s="17">
        <v>12</v>
      </c>
      <c r="K1096" s="17" t="s">
        <v>29</v>
      </c>
      <c r="L1096" s="17" t="s">
        <v>5001</v>
      </c>
    </row>
    <row r="1097" spans="1:12" x14ac:dyDescent="0.25">
      <c r="A1097" s="17">
        <v>1096</v>
      </c>
      <c r="B1097" s="48" t="s">
        <v>4987</v>
      </c>
      <c r="C1097" s="48" t="s">
        <v>4998</v>
      </c>
      <c r="D1097" s="48" t="s">
        <v>4999</v>
      </c>
      <c r="E1097" s="48" t="s">
        <v>5000</v>
      </c>
      <c r="H1097" s="17" t="s">
        <v>4968</v>
      </c>
      <c r="I1097" s="17">
        <v>154</v>
      </c>
      <c r="J1097" s="17">
        <v>12</v>
      </c>
      <c r="K1097" s="17" t="s">
        <v>29</v>
      </c>
      <c r="L1097" s="17" t="s">
        <v>5001</v>
      </c>
    </row>
    <row r="1098" spans="1:12" x14ac:dyDescent="0.25">
      <c r="A1098" s="17">
        <v>1097</v>
      </c>
      <c r="B1098" s="48" t="s">
        <v>4987</v>
      </c>
      <c r="C1098" s="48" t="s">
        <v>4998</v>
      </c>
      <c r="D1098" s="48" t="s">
        <v>4999</v>
      </c>
      <c r="E1098" s="48" t="s">
        <v>5000</v>
      </c>
      <c r="H1098" s="17" t="s">
        <v>4968</v>
      </c>
      <c r="I1098" s="17">
        <v>144</v>
      </c>
      <c r="J1098" s="17">
        <v>12</v>
      </c>
      <c r="K1098" s="17" t="s">
        <v>29</v>
      </c>
      <c r="L1098" s="17" t="s">
        <v>5001</v>
      </c>
    </row>
    <row r="1099" spans="1:12" x14ac:dyDescent="0.25">
      <c r="A1099" s="17">
        <v>1098</v>
      </c>
      <c r="B1099" s="48" t="s">
        <v>4987</v>
      </c>
      <c r="C1099" s="48" t="s">
        <v>4998</v>
      </c>
      <c r="D1099" s="48" t="s">
        <v>4999</v>
      </c>
      <c r="E1099" s="48" t="s">
        <v>5000</v>
      </c>
      <c r="H1099" s="17" t="s">
        <v>4968</v>
      </c>
      <c r="I1099" s="17">
        <v>146</v>
      </c>
      <c r="J1099" s="17">
        <v>12</v>
      </c>
      <c r="K1099" s="17" t="s">
        <v>29</v>
      </c>
      <c r="L1099" s="17" t="s">
        <v>5001</v>
      </c>
    </row>
    <row r="1100" spans="1:12" x14ac:dyDescent="0.25">
      <c r="A1100" s="17">
        <v>1099</v>
      </c>
      <c r="B1100" s="48" t="s">
        <v>4987</v>
      </c>
      <c r="C1100" s="48" t="s">
        <v>4998</v>
      </c>
      <c r="D1100" s="48" t="s">
        <v>4999</v>
      </c>
      <c r="E1100" s="48" t="s">
        <v>5000</v>
      </c>
      <c r="H1100" s="17" t="s">
        <v>4968</v>
      </c>
      <c r="I1100" s="17">
        <v>147</v>
      </c>
      <c r="J1100" s="17">
        <v>12</v>
      </c>
      <c r="K1100" s="17" t="s">
        <v>29</v>
      </c>
      <c r="L1100" s="17" t="s">
        <v>5001</v>
      </c>
    </row>
    <row r="1101" spans="1:12" x14ac:dyDescent="0.25">
      <c r="A1101" s="17">
        <v>1100</v>
      </c>
      <c r="B1101" s="48" t="s">
        <v>4987</v>
      </c>
      <c r="C1101" s="48" t="s">
        <v>4998</v>
      </c>
      <c r="D1101" s="48" t="s">
        <v>4999</v>
      </c>
      <c r="E1101" s="48" t="s">
        <v>5000</v>
      </c>
      <c r="H1101" s="17" t="s">
        <v>4968</v>
      </c>
      <c r="I1101" s="17">
        <v>144</v>
      </c>
      <c r="J1101" s="17">
        <v>12</v>
      </c>
      <c r="K1101" s="17" t="s">
        <v>29</v>
      </c>
      <c r="L1101" s="17" t="s">
        <v>5001</v>
      </c>
    </row>
    <row r="1102" spans="1:12" x14ac:dyDescent="0.25">
      <c r="A1102" s="17">
        <v>1101</v>
      </c>
      <c r="B1102" s="48" t="s">
        <v>4987</v>
      </c>
      <c r="C1102" s="48" t="s">
        <v>4998</v>
      </c>
      <c r="D1102" s="48" t="s">
        <v>4999</v>
      </c>
      <c r="E1102" s="48" t="s">
        <v>5000</v>
      </c>
      <c r="H1102" s="17" t="s">
        <v>4968</v>
      </c>
      <c r="I1102" s="17">
        <v>148</v>
      </c>
      <c r="J1102" s="17">
        <v>12</v>
      </c>
      <c r="K1102" s="17" t="s">
        <v>29</v>
      </c>
      <c r="L1102" s="17" t="s">
        <v>5001</v>
      </c>
    </row>
    <row r="1103" spans="1:12" x14ac:dyDescent="0.25">
      <c r="A1103" s="17">
        <v>1102</v>
      </c>
      <c r="B1103" s="48" t="s">
        <v>4987</v>
      </c>
      <c r="C1103" s="48" t="s">
        <v>4998</v>
      </c>
      <c r="D1103" s="48" t="s">
        <v>4999</v>
      </c>
      <c r="E1103" s="48" t="s">
        <v>5000</v>
      </c>
      <c r="H1103" s="17" t="s">
        <v>4968</v>
      </c>
      <c r="I1103" s="17">
        <v>132</v>
      </c>
      <c r="J1103" s="17">
        <v>12</v>
      </c>
      <c r="K1103" s="17" t="s">
        <v>29</v>
      </c>
      <c r="L1103" s="17" t="s">
        <v>5001</v>
      </c>
    </row>
    <row r="1104" spans="1:12" x14ac:dyDescent="0.25">
      <c r="A1104" s="17">
        <v>1103</v>
      </c>
      <c r="B1104" s="48" t="s">
        <v>4987</v>
      </c>
      <c r="C1104" s="48" t="s">
        <v>4998</v>
      </c>
      <c r="D1104" s="48" t="s">
        <v>4999</v>
      </c>
      <c r="E1104" s="48" t="s">
        <v>5000</v>
      </c>
      <c r="H1104" s="17" t="s">
        <v>4968</v>
      </c>
      <c r="I1104" s="17">
        <v>145</v>
      </c>
      <c r="J1104" s="17">
        <v>12</v>
      </c>
      <c r="K1104" s="17" t="s">
        <v>29</v>
      </c>
      <c r="L1104" s="17" t="s">
        <v>5001</v>
      </c>
    </row>
    <row r="1105" spans="1:12" x14ac:dyDescent="0.25">
      <c r="A1105" s="17">
        <v>1104</v>
      </c>
      <c r="B1105" s="48" t="s">
        <v>4987</v>
      </c>
      <c r="C1105" s="48" t="s">
        <v>4998</v>
      </c>
      <c r="D1105" s="48" t="s">
        <v>4999</v>
      </c>
      <c r="E1105" s="48" t="s">
        <v>5000</v>
      </c>
      <c r="H1105" s="17" t="s">
        <v>4968</v>
      </c>
      <c r="I1105" s="17">
        <v>166</v>
      </c>
      <c r="J1105" s="17">
        <v>12</v>
      </c>
      <c r="K1105" s="17" t="s">
        <v>29</v>
      </c>
      <c r="L1105" s="17" t="s">
        <v>5001</v>
      </c>
    </row>
    <row r="1106" spans="1:12" x14ac:dyDescent="0.25">
      <c r="A1106" s="17">
        <v>1105</v>
      </c>
      <c r="B1106" s="48" t="s">
        <v>4987</v>
      </c>
      <c r="C1106" s="48" t="s">
        <v>4998</v>
      </c>
      <c r="D1106" s="48" t="s">
        <v>4999</v>
      </c>
      <c r="E1106" s="48" t="s">
        <v>5000</v>
      </c>
      <c r="H1106" s="17" t="s">
        <v>4968</v>
      </c>
      <c r="I1106" s="17">
        <v>109</v>
      </c>
      <c r="J1106" s="17">
        <v>12</v>
      </c>
      <c r="K1106" s="17" t="s">
        <v>29</v>
      </c>
      <c r="L1106" s="17" t="s">
        <v>5001</v>
      </c>
    </row>
    <row r="1107" spans="1:12" x14ac:dyDescent="0.25">
      <c r="A1107" s="17">
        <v>1106</v>
      </c>
      <c r="B1107" s="48" t="s">
        <v>4987</v>
      </c>
      <c r="C1107" s="48" t="s">
        <v>4998</v>
      </c>
      <c r="D1107" s="48" t="s">
        <v>4999</v>
      </c>
      <c r="E1107" s="48" t="s">
        <v>5000</v>
      </c>
      <c r="H1107" s="17" t="s">
        <v>4968</v>
      </c>
      <c r="I1107" s="17">
        <v>105</v>
      </c>
      <c r="J1107" s="17">
        <v>12</v>
      </c>
      <c r="K1107" s="17" t="s">
        <v>29</v>
      </c>
      <c r="L1107" s="17" t="s">
        <v>5001</v>
      </c>
    </row>
    <row r="1108" spans="1:12" x14ac:dyDescent="0.25">
      <c r="A1108" s="17">
        <v>1107</v>
      </c>
      <c r="B1108" s="48" t="s">
        <v>4987</v>
      </c>
      <c r="C1108" s="48" t="s">
        <v>4998</v>
      </c>
      <c r="D1108" s="48" t="s">
        <v>4999</v>
      </c>
      <c r="E1108" s="48" t="s">
        <v>5000</v>
      </c>
      <c r="H1108" s="17" t="s">
        <v>4968</v>
      </c>
      <c r="I1108" s="17">
        <v>146</v>
      </c>
      <c r="J1108" s="17">
        <v>12</v>
      </c>
      <c r="K1108" s="17" t="s">
        <v>29</v>
      </c>
      <c r="L1108" s="17" t="s">
        <v>5001</v>
      </c>
    </row>
    <row r="1109" spans="1:12" x14ac:dyDescent="0.25">
      <c r="A1109" s="17">
        <v>1108</v>
      </c>
      <c r="B1109" s="48" t="s">
        <v>4987</v>
      </c>
      <c r="C1109" s="48" t="s">
        <v>4998</v>
      </c>
      <c r="D1109" s="48" t="s">
        <v>4999</v>
      </c>
      <c r="E1109" s="48" t="s">
        <v>5000</v>
      </c>
      <c r="H1109" s="17" t="s">
        <v>4968</v>
      </c>
      <c r="I1109" s="17">
        <v>142</v>
      </c>
      <c r="J1109" s="17">
        <v>12</v>
      </c>
      <c r="K1109" s="17" t="s">
        <v>29</v>
      </c>
      <c r="L1109" s="17" t="s">
        <v>5001</v>
      </c>
    </row>
    <row r="1110" spans="1:12" x14ac:dyDescent="0.25">
      <c r="A1110" s="17">
        <v>1109</v>
      </c>
      <c r="B1110" s="48" t="s">
        <v>4987</v>
      </c>
      <c r="C1110" s="48" t="s">
        <v>4998</v>
      </c>
      <c r="D1110" s="48" t="s">
        <v>4999</v>
      </c>
      <c r="E1110" s="48" t="s">
        <v>5000</v>
      </c>
      <c r="H1110" s="17" t="s">
        <v>4968</v>
      </c>
      <c r="I1110" s="17">
        <v>139</v>
      </c>
      <c r="J1110" s="17">
        <v>12</v>
      </c>
      <c r="K1110" s="17" t="s">
        <v>29</v>
      </c>
      <c r="L1110" s="17" t="s">
        <v>5001</v>
      </c>
    </row>
    <row r="1111" spans="1:12" x14ac:dyDescent="0.25">
      <c r="A1111" s="17">
        <v>1110</v>
      </c>
      <c r="B1111" s="48" t="s">
        <v>4987</v>
      </c>
      <c r="C1111" s="48" t="s">
        <v>4998</v>
      </c>
      <c r="D1111" s="48" t="s">
        <v>4999</v>
      </c>
      <c r="E1111" s="48" t="s">
        <v>5000</v>
      </c>
      <c r="H1111" s="17" t="s">
        <v>4968</v>
      </c>
      <c r="I1111" s="17">
        <v>136</v>
      </c>
      <c r="J1111" s="17">
        <v>12</v>
      </c>
      <c r="K1111" s="17" t="s">
        <v>29</v>
      </c>
      <c r="L1111" s="17" t="s">
        <v>5001</v>
      </c>
    </row>
    <row r="1112" spans="1:12" x14ac:dyDescent="0.25">
      <c r="A1112" s="17">
        <v>1111</v>
      </c>
      <c r="B1112" s="48" t="s">
        <v>4987</v>
      </c>
      <c r="C1112" s="48" t="s">
        <v>4998</v>
      </c>
      <c r="D1112" s="48" t="s">
        <v>4999</v>
      </c>
      <c r="E1112" s="48" t="s">
        <v>5000</v>
      </c>
      <c r="H1112" s="17" t="s">
        <v>4968</v>
      </c>
      <c r="I1112" s="17">
        <v>186</v>
      </c>
      <c r="J1112" s="17">
        <v>12</v>
      </c>
      <c r="K1112" s="17" t="s">
        <v>29</v>
      </c>
      <c r="L1112" s="17" t="s">
        <v>5001</v>
      </c>
    </row>
    <row r="1113" spans="1:12" x14ac:dyDescent="0.25">
      <c r="A1113" s="17">
        <v>1112</v>
      </c>
      <c r="B1113" s="48" t="s">
        <v>4987</v>
      </c>
      <c r="C1113" s="48" t="s">
        <v>4998</v>
      </c>
      <c r="D1113" s="48" t="s">
        <v>4999</v>
      </c>
      <c r="E1113" s="48" t="s">
        <v>5000</v>
      </c>
      <c r="H1113" s="17" t="s">
        <v>4968</v>
      </c>
      <c r="I1113" s="17">
        <v>160</v>
      </c>
      <c r="J1113" s="17">
        <v>12</v>
      </c>
      <c r="K1113" s="17" t="s">
        <v>29</v>
      </c>
      <c r="L1113" s="17" t="s">
        <v>5001</v>
      </c>
    </row>
    <row r="1114" spans="1:12" x14ac:dyDescent="0.25">
      <c r="A1114" s="17">
        <v>1113</v>
      </c>
      <c r="B1114" s="48" t="s">
        <v>4987</v>
      </c>
      <c r="C1114" s="48" t="s">
        <v>4998</v>
      </c>
      <c r="D1114" s="48" t="s">
        <v>4999</v>
      </c>
      <c r="E1114" s="48" t="s">
        <v>5000</v>
      </c>
      <c r="H1114" s="17" t="s">
        <v>4968</v>
      </c>
      <c r="I1114" s="17">
        <v>116</v>
      </c>
      <c r="J1114" s="17">
        <v>12</v>
      </c>
      <c r="K1114" s="17" t="s">
        <v>29</v>
      </c>
      <c r="L1114" s="17" t="s">
        <v>5001</v>
      </c>
    </row>
    <row r="1115" spans="1:12" x14ac:dyDescent="0.25">
      <c r="A1115" s="17">
        <v>1114</v>
      </c>
      <c r="B1115" s="48" t="s">
        <v>4987</v>
      </c>
      <c r="C1115" s="48" t="s">
        <v>4998</v>
      </c>
      <c r="D1115" s="48" t="s">
        <v>4999</v>
      </c>
      <c r="E1115" s="48" t="s">
        <v>5000</v>
      </c>
      <c r="H1115" s="17" t="s">
        <v>4968</v>
      </c>
      <c r="I1115" s="17">
        <v>101</v>
      </c>
      <c r="J1115" s="17">
        <v>12</v>
      </c>
      <c r="K1115" s="17" t="s">
        <v>29</v>
      </c>
      <c r="L1115" s="17" t="s">
        <v>5001</v>
      </c>
    </row>
    <row r="1116" spans="1:12" x14ac:dyDescent="0.25">
      <c r="A1116" s="17">
        <v>1115</v>
      </c>
      <c r="B1116" s="48" t="s">
        <v>4987</v>
      </c>
      <c r="C1116" s="48" t="s">
        <v>4998</v>
      </c>
      <c r="D1116" s="48" t="s">
        <v>4999</v>
      </c>
      <c r="E1116" s="48" t="s">
        <v>5000</v>
      </c>
      <c r="H1116" s="17" t="s">
        <v>4968</v>
      </c>
      <c r="I1116" s="17">
        <v>140</v>
      </c>
      <c r="J1116" s="17">
        <v>12</v>
      </c>
      <c r="K1116" s="17" t="s">
        <v>29</v>
      </c>
      <c r="L1116" s="17" t="s">
        <v>5001</v>
      </c>
    </row>
    <row r="1117" spans="1:12" x14ac:dyDescent="0.25">
      <c r="A1117" s="17">
        <v>1116</v>
      </c>
      <c r="B1117" s="48" t="s">
        <v>4987</v>
      </c>
      <c r="C1117" s="48" t="s">
        <v>4998</v>
      </c>
      <c r="D1117" s="48" t="s">
        <v>4999</v>
      </c>
      <c r="E1117" s="48" t="s">
        <v>5000</v>
      </c>
      <c r="H1117" s="17" t="s">
        <v>4968</v>
      </c>
      <c r="I1117" s="17">
        <v>140</v>
      </c>
      <c r="J1117" s="17">
        <v>12</v>
      </c>
      <c r="K1117" s="17" t="s">
        <v>29</v>
      </c>
      <c r="L1117" s="17" t="s">
        <v>5001</v>
      </c>
    </row>
    <row r="1118" spans="1:12" x14ac:dyDescent="0.25">
      <c r="A1118" s="17">
        <v>1117</v>
      </c>
      <c r="B1118" s="48" t="s">
        <v>4987</v>
      </c>
      <c r="C1118" s="48" t="s">
        <v>4998</v>
      </c>
      <c r="D1118" s="48" t="s">
        <v>4999</v>
      </c>
      <c r="E1118" s="48" t="s">
        <v>5000</v>
      </c>
      <c r="H1118" s="17" t="s">
        <v>4968</v>
      </c>
      <c r="I1118" s="17">
        <v>141</v>
      </c>
      <c r="J1118" s="17">
        <v>12</v>
      </c>
      <c r="K1118" s="17" t="s">
        <v>29</v>
      </c>
      <c r="L1118" s="17" t="s">
        <v>5001</v>
      </c>
    </row>
    <row r="1119" spans="1:12" x14ac:dyDescent="0.25">
      <c r="A1119" s="17">
        <v>1118</v>
      </c>
      <c r="B1119" s="48" t="s">
        <v>4987</v>
      </c>
      <c r="C1119" s="48" t="s">
        <v>4998</v>
      </c>
      <c r="D1119" s="48" t="s">
        <v>4999</v>
      </c>
      <c r="E1119" s="48" t="s">
        <v>5000</v>
      </c>
      <c r="H1119" s="17" t="s">
        <v>4968</v>
      </c>
      <c r="I1119" s="17">
        <v>139</v>
      </c>
      <c r="J1119" s="17">
        <v>12</v>
      </c>
      <c r="K1119" s="17" t="s">
        <v>29</v>
      </c>
      <c r="L1119" s="17" t="s">
        <v>5001</v>
      </c>
    </row>
    <row r="1120" spans="1:12" x14ac:dyDescent="0.25">
      <c r="A1120" s="17">
        <v>1119</v>
      </c>
      <c r="B1120" s="48" t="s">
        <v>4987</v>
      </c>
      <c r="C1120" s="48" t="s">
        <v>4998</v>
      </c>
      <c r="D1120" s="48" t="s">
        <v>4999</v>
      </c>
      <c r="E1120" s="48" t="s">
        <v>5000</v>
      </c>
      <c r="H1120" s="17" t="s">
        <v>4968</v>
      </c>
      <c r="I1120" s="17">
        <v>142</v>
      </c>
      <c r="J1120" s="17">
        <v>12</v>
      </c>
      <c r="K1120" s="17" t="s">
        <v>29</v>
      </c>
      <c r="L1120" s="17" t="s">
        <v>5001</v>
      </c>
    </row>
    <row r="1121" spans="1:12" x14ac:dyDescent="0.25">
      <c r="A1121" s="17">
        <v>1120</v>
      </c>
      <c r="B1121" s="48" t="s">
        <v>4987</v>
      </c>
      <c r="C1121" s="48" t="s">
        <v>4998</v>
      </c>
      <c r="D1121" s="48" t="s">
        <v>4999</v>
      </c>
      <c r="E1121" s="48" t="s">
        <v>5000</v>
      </c>
      <c r="H1121" s="17" t="s">
        <v>4968</v>
      </c>
      <c r="I1121" s="17">
        <v>145</v>
      </c>
      <c r="J1121" s="17">
        <v>12</v>
      </c>
      <c r="K1121" s="17" t="s">
        <v>29</v>
      </c>
      <c r="L1121" s="17" t="s">
        <v>5001</v>
      </c>
    </row>
    <row r="1122" spans="1:12" x14ac:dyDescent="0.25">
      <c r="A1122" s="17">
        <v>1121</v>
      </c>
      <c r="B1122" s="48" t="s">
        <v>4987</v>
      </c>
      <c r="C1122" s="48" t="s">
        <v>4998</v>
      </c>
      <c r="D1122" s="48" t="s">
        <v>4999</v>
      </c>
      <c r="E1122" s="48" t="s">
        <v>5000</v>
      </c>
      <c r="H1122" s="17" t="s">
        <v>4968</v>
      </c>
      <c r="I1122" s="17">
        <v>135</v>
      </c>
      <c r="J1122" s="17">
        <v>12</v>
      </c>
      <c r="K1122" s="17" t="s">
        <v>29</v>
      </c>
      <c r="L1122" s="17" t="s">
        <v>5001</v>
      </c>
    </row>
    <row r="1123" spans="1:12" x14ac:dyDescent="0.25">
      <c r="A1123" s="17">
        <v>1122</v>
      </c>
      <c r="B1123" s="48" t="s">
        <v>4987</v>
      </c>
      <c r="C1123" s="48" t="s">
        <v>4987</v>
      </c>
      <c r="D1123" s="48" t="s">
        <v>4987</v>
      </c>
      <c r="E1123" s="48" t="s">
        <v>5000</v>
      </c>
      <c r="H1123" s="17" t="s">
        <v>2</v>
      </c>
      <c r="I1123" s="17">
        <v>0</v>
      </c>
      <c r="J1123" s="17">
        <v>18</v>
      </c>
      <c r="K1123" s="17" t="s">
        <v>29</v>
      </c>
      <c r="L1123" s="17" t="s">
        <v>5005</v>
      </c>
    </row>
    <row r="1124" spans="1:12" x14ac:dyDescent="0.25">
      <c r="A1124" s="17">
        <v>1123</v>
      </c>
      <c r="B1124" s="48" t="s">
        <v>4987</v>
      </c>
      <c r="C1124" s="48" t="s">
        <v>4987</v>
      </c>
      <c r="D1124" s="48" t="s">
        <v>4987</v>
      </c>
      <c r="E1124" s="48" t="s">
        <v>5000</v>
      </c>
      <c r="H1124" s="17" t="s">
        <v>2</v>
      </c>
      <c r="I1124" s="17">
        <v>118</v>
      </c>
      <c r="J1124" s="17">
        <v>18</v>
      </c>
      <c r="K1124" s="17" t="s">
        <v>29</v>
      </c>
      <c r="L1124" s="17" t="s">
        <v>5005</v>
      </c>
    </row>
    <row r="1125" spans="1:12" x14ac:dyDescent="0.25">
      <c r="A1125" s="17">
        <v>1124</v>
      </c>
      <c r="B1125" s="48" t="s">
        <v>4987</v>
      </c>
      <c r="C1125" s="48" t="s">
        <v>4987</v>
      </c>
      <c r="D1125" s="48" t="s">
        <v>4987</v>
      </c>
      <c r="E1125" s="48" t="s">
        <v>5000</v>
      </c>
      <c r="H1125" s="17" t="s">
        <v>2</v>
      </c>
      <c r="I1125" s="17">
        <v>134</v>
      </c>
      <c r="J1125" s="17">
        <v>18</v>
      </c>
      <c r="K1125" s="17" t="s">
        <v>29</v>
      </c>
      <c r="L1125" s="17" t="s">
        <v>5005</v>
      </c>
    </row>
    <row r="1126" spans="1:12" x14ac:dyDescent="0.25">
      <c r="A1126" s="17">
        <v>1125</v>
      </c>
      <c r="B1126" s="48" t="s">
        <v>4987</v>
      </c>
      <c r="C1126" s="48" t="s">
        <v>4987</v>
      </c>
      <c r="D1126" s="48" t="s">
        <v>4987</v>
      </c>
      <c r="E1126" s="48" t="s">
        <v>5000</v>
      </c>
      <c r="H1126" s="17" t="s">
        <v>2</v>
      </c>
      <c r="I1126" s="17">
        <v>172</v>
      </c>
      <c r="J1126" s="17">
        <v>18</v>
      </c>
      <c r="K1126" s="17" t="s">
        <v>29</v>
      </c>
      <c r="L1126" s="17" t="s">
        <v>5005</v>
      </c>
    </row>
    <row r="1127" spans="1:12" x14ac:dyDescent="0.25">
      <c r="A1127" s="17">
        <v>1126</v>
      </c>
      <c r="B1127" s="48" t="s">
        <v>4987</v>
      </c>
      <c r="C1127" s="48" t="s">
        <v>4987</v>
      </c>
      <c r="D1127" s="48" t="s">
        <v>4987</v>
      </c>
      <c r="E1127" s="48" t="s">
        <v>5000</v>
      </c>
      <c r="H1127" s="17" t="s">
        <v>2</v>
      </c>
      <c r="I1127" s="17">
        <v>222</v>
      </c>
      <c r="J1127" s="17">
        <v>18</v>
      </c>
      <c r="K1127" s="17" t="s">
        <v>29</v>
      </c>
      <c r="L1127" s="17" t="s">
        <v>5005</v>
      </c>
    </row>
    <row r="1128" spans="1:12" x14ac:dyDescent="0.25">
      <c r="A1128" s="17">
        <v>1127</v>
      </c>
      <c r="B1128" s="48" t="s">
        <v>4987</v>
      </c>
      <c r="C1128" s="48" t="s">
        <v>4987</v>
      </c>
      <c r="D1128" s="48" t="s">
        <v>4987</v>
      </c>
      <c r="E1128" s="48" t="s">
        <v>5000</v>
      </c>
      <c r="H1128" s="17" t="s">
        <v>2</v>
      </c>
      <c r="I1128" s="17">
        <v>198</v>
      </c>
      <c r="J1128" s="17">
        <v>18</v>
      </c>
      <c r="K1128" s="17" t="s">
        <v>29</v>
      </c>
      <c r="L1128" s="17" t="s">
        <v>5005</v>
      </c>
    </row>
    <row r="1129" spans="1:12" x14ac:dyDescent="0.25">
      <c r="A1129" s="17">
        <v>1128</v>
      </c>
      <c r="B1129" s="48" t="s">
        <v>4987</v>
      </c>
      <c r="C1129" s="48" t="s">
        <v>4987</v>
      </c>
      <c r="D1129" s="48" t="s">
        <v>4987</v>
      </c>
      <c r="E1129" s="48" t="s">
        <v>5000</v>
      </c>
      <c r="H1129" s="17" t="s">
        <v>2</v>
      </c>
      <c r="I1129" s="17">
        <v>85</v>
      </c>
      <c r="J1129" s="17">
        <v>18</v>
      </c>
      <c r="K1129" s="17" t="s">
        <v>29</v>
      </c>
      <c r="L1129" s="17" t="s">
        <v>5005</v>
      </c>
    </row>
    <row r="1130" spans="1:12" x14ac:dyDescent="0.25">
      <c r="A1130" s="17">
        <v>1129</v>
      </c>
      <c r="B1130" s="48" t="s">
        <v>4987</v>
      </c>
      <c r="C1130" s="48" t="s">
        <v>4987</v>
      </c>
      <c r="D1130" s="48" t="s">
        <v>4987</v>
      </c>
      <c r="E1130" s="48" t="s">
        <v>5000</v>
      </c>
      <c r="H1130" s="17" t="s">
        <v>2</v>
      </c>
      <c r="I1130" s="17">
        <v>132</v>
      </c>
      <c r="J1130" s="17">
        <v>18</v>
      </c>
      <c r="K1130" s="17" t="s">
        <v>29</v>
      </c>
      <c r="L1130" s="17" t="s">
        <v>5005</v>
      </c>
    </row>
    <row r="1131" spans="1:12" x14ac:dyDescent="0.25">
      <c r="A1131" s="17">
        <v>1130</v>
      </c>
      <c r="B1131" s="48" t="s">
        <v>4987</v>
      </c>
      <c r="C1131" s="48" t="s">
        <v>4987</v>
      </c>
      <c r="D1131" s="48" t="s">
        <v>4987</v>
      </c>
      <c r="E1131" s="48" t="s">
        <v>5000</v>
      </c>
      <c r="H1131" s="17" t="s">
        <v>2</v>
      </c>
      <c r="I1131" s="17">
        <v>229</v>
      </c>
      <c r="J1131" s="17">
        <v>18</v>
      </c>
      <c r="K1131" s="17" t="s">
        <v>29</v>
      </c>
      <c r="L1131" s="17" t="s">
        <v>5005</v>
      </c>
    </row>
    <row r="1132" spans="1:12" x14ac:dyDescent="0.25">
      <c r="A1132" s="17">
        <v>1131</v>
      </c>
      <c r="B1132" s="48" t="s">
        <v>4987</v>
      </c>
      <c r="C1132" s="48" t="s">
        <v>4987</v>
      </c>
      <c r="D1132" s="48" t="s">
        <v>4987</v>
      </c>
      <c r="E1132" s="48" t="s">
        <v>5000</v>
      </c>
      <c r="H1132" s="17" t="s">
        <v>2</v>
      </c>
      <c r="I1132" s="17">
        <v>124</v>
      </c>
      <c r="J1132" s="17">
        <v>18</v>
      </c>
      <c r="K1132" s="17" t="s">
        <v>29</v>
      </c>
      <c r="L1132" s="17" t="s">
        <v>5005</v>
      </c>
    </row>
    <row r="1133" spans="1:12" x14ac:dyDescent="0.25">
      <c r="A1133" s="17">
        <v>1132</v>
      </c>
      <c r="B1133" s="48" t="s">
        <v>4987</v>
      </c>
      <c r="C1133" s="48" t="s">
        <v>4987</v>
      </c>
      <c r="D1133" s="48" t="s">
        <v>4987</v>
      </c>
      <c r="E1133" s="48" t="s">
        <v>5000</v>
      </c>
      <c r="H1133" s="17" t="s">
        <v>2</v>
      </c>
      <c r="I1133" s="17">
        <v>220</v>
      </c>
      <c r="J1133" s="17">
        <v>18</v>
      </c>
      <c r="K1133" s="17" t="s">
        <v>29</v>
      </c>
      <c r="L1133" s="17" t="s">
        <v>5005</v>
      </c>
    </row>
    <row r="1134" spans="1:12" x14ac:dyDescent="0.25">
      <c r="A1134" s="17">
        <v>1133</v>
      </c>
      <c r="B1134" s="48" t="s">
        <v>4987</v>
      </c>
      <c r="C1134" s="48" t="s">
        <v>4987</v>
      </c>
      <c r="D1134" s="48" t="s">
        <v>4987</v>
      </c>
      <c r="E1134" s="48" t="s">
        <v>5000</v>
      </c>
      <c r="H1134" s="17" t="s">
        <v>2</v>
      </c>
      <c r="I1134" s="17">
        <v>154</v>
      </c>
      <c r="J1134" s="17">
        <v>18</v>
      </c>
      <c r="K1134" s="17" t="s">
        <v>29</v>
      </c>
      <c r="L1134" s="17" t="s">
        <v>5005</v>
      </c>
    </row>
    <row r="1135" spans="1:12" x14ac:dyDescent="0.25">
      <c r="A1135" s="17">
        <v>1134</v>
      </c>
      <c r="B1135" s="48" t="s">
        <v>4987</v>
      </c>
      <c r="C1135" s="48" t="s">
        <v>4987</v>
      </c>
      <c r="D1135" s="48" t="s">
        <v>4987</v>
      </c>
      <c r="E1135" s="48" t="s">
        <v>5000</v>
      </c>
      <c r="H1135" s="17" t="s">
        <v>2</v>
      </c>
      <c r="I1135" s="17">
        <v>104</v>
      </c>
      <c r="J1135" s="17">
        <v>18</v>
      </c>
      <c r="K1135" s="17" t="s">
        <v>29</v>
      </c>
      <c r="L1135" s="17" t="s">
        <v>5005</v>
      </c>
    </row>
    <row r="1136" spans="1:12" x14ac:dyDescent="0.25">
      <c r="A1136" s="17">
        <v>1135</v>
      </c>
      <c r="B1136" s="48" t="s">
        <v>4987</v>
      </c>
      <c r="C1136" s="48" t="s">
        <v>4987</v>
      </c>
      <c r="D1136" s="48" t="s">
        <v>4987</v>
      </c>
      <c r="E1136" s="48" t="s">
        <v>5000</v>
      </c>
      <c r="H1136" s="17" t="s">
        <v>2</v>
      </c>
      <c r="I1136" s="17">
        <v>153</v>
      </c>
      <c r="J1136" s="17">
        <v>18</v>
      </c>
      <c r="K1136" s="17" t="s">
        <v>29</v>
      </c>
      <c r="L1136" s="17" t="s">
        <v>5005</v>
      </c>
    </row>
    <row r="1137" spans="1:12" x14ac:dyDescent="0.25">
      <c r="A1137" s="17">
        <v>1136</v>
      </c>
      <c r="B1137" s="48" t="s">
        <v>4987</v>
      </c>
      <c r="C1137" s="48" t="s">
        <v>4987</v>
      </c>
      <c r="D1137" s="48" t="s">
        <v>4987</v>
      </c>
      <c r="E1137" s="48" t="s">
        <v>5000</v>
      </c>
      <c r="H1137" s="17" t="s">
        <v>2</v>
      </c>
      <c r="I1137" s="17">
        <v>145</v>
      </c>
      <c r="J1137" s="17">
        <v>18</v>
      </c>
      <c r="K1137" s="17" t="s">
        <v>29</v>
      </c>
      <c r="L1137" s="17" t="s">
        <v>5005</v>
      </c>
    </row>
    <row r="1138" spans="1:12" x14ac:dyDescent="0.25">
      <c r="A1138" s="17">
        <v>1137</v>
      </c>
      <c r="B1138" s="48" t="s">
        <v>4987</v>
      </c>
      <c r="C1138" s="48" t="s">
        <v>4987</v>
      </c>
      <c r="D1138" s="48" t="s">
        <v>4987</v>
      </c>
      <c r="E1138" s="48" t="s">
        <v>5000</v>
      </c>
      <c r="H1138" s="17" t="s">
        <v>2</v>
      </c>
      <c r="I1138" s="17">
        <v>113</v>
      </c>
      <c r="J1138" s="17">
        <v>18</v>
      </c>
      <c r="K1138" s="17" t="s">
        <v>29</v>
      </c>
      <c r="L1138" s="17" t="s">
        <v>5005</v>
      </c>
    </row>
    <row r="1139" spans="1:12" x14ac:dyDescent="0.25">
      <c r="A1139" s="17">
        <v>1138</v>
      </c>
      <c r="B1139" s="48" t="s">
        <v>4987</v>
      </c>
      <c r="C1139" s="48" t="s">
        <v>4987</v>
      </c>
      <c r="D1139" s="48" t="s">
        <v>4987</v>
      </c>
      <c r="E1139" s="48" t="s">
        <v>5000</v>
      </c>
      <c r="H1139" s="17" t="s">
        <v>2</v>
      </c>
      <c r="I1139" s="17">
        <v>163</v>
      </c>
      <c r="J1139" s="17">
        <v>18</v>
      </c>
      <c r="K1139" s="17" t="s">
        <v>29</v>
      </c>
      <c r="L1139" s="17" t="s">
        <v>5005</v>
      </c>
    </row>
    <row r="1140" spans="1:12" x14ac:dyDescent="0.25">
      <c r="A1140" s="17">
        <v>1139</v>
      </c>
      <c r="B1140" s="48" t="s">
        <v>4987</v>
      </c>
      <c r="C1140" s="48" t="s">
        <v>4987</v>
      </c>
      <c r="D1140" s="48" t="s">
        <v>4987</v>
      </c>
      <c r="E1140" s="48" t="s">
        <v>5000</v>
      </c>
      <c r="H1140" s="17" t="s">
        <v>2</v>
      </c>
      <c r="I1140" s="17">
        <v>140</v>
      </c>
      <c r="J1140" s="17">
        <v>18</v>
      </c>
      <c r="K1140" s="17" t="s">
        <v>29</v>
      </c>
      <c r="L1140" s="17" t="s">
        <v>5005</v>
      </c>
    </row>
    <row r="1141" spans="1:12" x14ac:dyDescent="0.25">
      <c r="A1141" s="17">
        <v>1140</v>
      </c>
      <c r="B1141" s="48" t="s">
        <v>4987</v>
      </c>
      <c r="C1141" s="48" t="s">
        <v>4987</v>
      </c>
      <c r="D1141" s="48" t="s">
        <v>4987</v>
      </c>
      <c r="E1141" s="48" t="s">
        <v>5000</v>
      </c>
      <c r="H1141" s="17" t="s">
        <v>2</v>
      </c>
      <c r="I1141" s="17">
        <v>201</v>
      </c>
      <c r="J1141" s="17">
        <v>18</v>
      </c>
      <c r="K1141" s="17" t="s">
        <v>29</v>
      </c>
      <c r="L1141" s="17" t="s">
        <v>5005</v>
      </c>
    </row>
    <row r="1142" spans="1:12" x14ac:dyDescent="0.25">
      <c r="A1142" s="17">
        <v>1141</v>
      </c>
      <c r="B1142" s="48" t="s">
        <v>4987</v>
      </c>
      <c r="C1142" s="48" t="s">
        <v>4987</v>
      </c>
      <c r="D1142" s="48" t="s">
        <v>4987</v>
      </c>
      <c r="E1142" s="48" t="s">
        <v>5000</v>
      </c>
      <c r="H1142" s="17" t="s">
        <v>2</v>
      </c>
      <c r="I1142" s="17">
        <v>148</v>
      </c>
      <c r="J1142" s="17">
        <v>18</v>
      </c>
      <c r="K1142" s="17" t="s">
        <v>29</v>
      </c>
      <c r="L1142" s="17" t="s">
        <v>5005</v>
      </c>
    </row>
    <row r="1143" spans="1:12" x14ac:dyDescent="0.25">
      <c r="A1143" s="17">
        <v>1142</v>
      </c>
      <c r="B1143" s="48" t="s">
        <v>4987</v>
      </c>
      <c r="C1143" s="48" t="s">
        <v>4987</v>
      </c>
      <c r="D1143" s="48" t="s">
        <v>4987</v>
      </c>
      <c r="E1143" s="48" t="s">
        <v>5000</v>
      </c>
      <c r="H1143" s="17" t="s">
        <v>2</v>
      </c>
      <c r="I1143" s="17">
        <v>89</v>
      </c>
      <c r="J1143" s="17">
        <v>18</v>
      </c>
      <c r="K1143" s="17" t="s">
        <v>29</v>
      </c>
      <c r="L1143" s="17" t="s">
        <v>5005</v>
      </c>
    </row>
    <row r="1144" spans="1:12" x14ac:dyDescent="0.25">
      <c r="A1144" s="17">
        <v>1143</v>
      </c>
      <c r="B1144" s="48" t="s">
        <v>4987</v>
      </c>
      <c r="C1144" s="48" t="s">
        <v>4987</v>
      </c>
      <c r="D1144" s="48" t="s">
        <v>4987</v>
      </c>
      <c r="E1144" s="48" t="s">
        <v>5000</v>
      </c>
      <c r="H1144" s="17" t="s">
        <v>2</v>
      </c>
      <c r="I1144" s="17">
        <v>268</v>
      </c>
      <c r="J1144" s="17">
        <v>18</v>
      </c>
      <c r="K1144" s="17" t="s">
        <v>29</v>
      </c>
      <c r="L1144" s="17" t="s">
        <v>5005</v>
      </c>
    </row>
    <row r="1145" spans="1:12" x14ac:dyDescent="0.25">
      <c r="A1145" s="17">
        <v>1144</v>
      </c>
      <c r="B1145" s="48" t="s">
        <v>4987</v>
      </c>
      <c r="C1145" s="48" t="s">
        <v>4987</v>
      </c>
      <c r="D1145" s="48" t="s">
        <v>4987</v>
      </c>
      <c r="E1145" s="48" t="s">
        <v>5000</v>
      </c>
      <c r="H1145" s="17" t="s">
        <v>2</v>
      </c>
      <c r="I1145" s="17">
        <v>175</v>
      </c>
      <c r="J1145" s="17">
        <v>18</v>
      </c>
      <c r="K1145" s="17" t="s">
        <v>29</v>
      </c>
      <c r="L1145" s="17" t="s">
        <v>5005</v>
      </c>
    </row>
    <row r="1146" spans="1:12" x14ac:dyDescent="0.25">
      <c r="A1146" s="17">
        <v>1145</v>
      </c>
      <c r="B1146" s="48" t="s">
        <v>4987</v>
      </c>
      <c r="C1146" s="48" t="s">
        <v>4987</v>
      </c>
      <c r="D1146" s="48" t="s">
        <v>4987</v>
      </c>
      <c r="E1146" s="48" t="s">
        <v>5000</v>
      </c>
      <c r="H1146" s="17" t="s">
        <v>2</v>
      </c>
      <c r="I1146" s="17">
        <v>143</v>
      </c>
      <c r="J1146" s="17">
        <v>18</v>
      </c>
      <c r="K1146" s="17" t="s">
        <v>29</v>
      </c>
      <c r="L1146" s="17" t="s">
        <v>5005</v>
      </c>
    </row>
    <row r="1147" spans="1:12" x14ac:dyDescent="0.25">
      <c r="A1147" s="17">
        <v>1146</v>
      </c>
      <c r="B1147" s="48" t="s">
        <v>4987</v>
      </c>
      <c r="C1147" s="48" t="s">
        <v>4987</v>
      </c>
      <c r="D1147" s="48" t="s">
        <v>4987</v>
      </c>
      <c r="E1147" s="48" t="s">
        <v>5000</v>
      </c>
      <c r="H1147" s="17" t="s">
        <v>2</v>
      </c>
      <c r="I1147" s="17">
        <v>157</v>
      </c>
      <c r="J1147" s="17">
        <v>18</v>
      </c>
      <c r="K1147" s="17" t="s">
        <v>29</v>
      </c>
      <c r="L1147" s="17" t="s">
        <v>5005</v>
      </c>
    </row>
    <row r="1148" spans="1:12" x14ac:dyDescent="0.25">
      <c r="A1148" s="17">
        <v>1147</v>
      </c>
      <c r="B1148" s="48" t="s">
        <v>4987</v>
      </c>
      <c r="C1148" s="48" t="s">
        <v>4987</v>
      </c>
      <c r="D1148" s="48" t="s">
        <v>4987</v>
      </c>
      <c r="E1148" s="48" t="s">
        <v>5000</v>
      </c>
      <c r="H1148" s="17" t="s">
        <v>2</v>
      </c>
      <c r="I1148" s="17">
        <v>183</v>
      </c>
      <c r="J1148" s="17">
        <v>18</v>
      </c>
      <c r="K1148" s="17" t="s">
        <v>29</v>
      </c>
      <c r="L1148" s="17" t="s">
        <v>5005</v>
      </c>
    </row>
    <row r="1149" spans="1:12" x14ac:dyDescent="0.25">
      <c r="A1149" s="17">
        <v>1148</v>
      </c>
      <c r="B1149" s="48" t="s">
        <v>4987</v>
      </c>
      <c r="C1149" s="48" t="s">
        <v>4987</v>
      </c>
      <c r="D1149" s="48" t="s">
        <v>4987</v>
      </c>
      <c r="E1149" s="48" t="s">
        <v>5000</v>
      </c>
      <c r="H1149" s="17" t="s">
        <v>2</v>
      </c>
      <c r="I1149" s="17">
        <v>248</v>
      </c>
      <c r="J1149" s="17">
        <v>18</v>
      </c>
      <c r="K1149" s="17" t="s">
        <v>29</v>
      </c>
      <c r="L1149" s="17" t="s">
        <v>5005</v>
      </c>
    </row>
    <row r="1150" spans="1:12" x14ac:dyDescent="0.25">
      <c r="A1150" s="17">
        <v>1149</v>
      </c>
      <c r="B1150" s="48" t="s">
        <v>4987</v>
      </c>
      <c r="C1150" s="48" t="s">
        <v>4987</v>
      </c>
      <c r="D1150" s="48" t="s">
        <v>4987</v>
      </c>
      <c r="E1150" s="48" t="s">
        <v>5000</v>
      </c>
      <c r="H1150" s="17" t="s">
        <v>2</v>
      </c>
      <c r="I1150" s="17">
        <v>247</v>
      </c>
      <c r="J1150" s="17">
        <v>18</v>
      </c>
      <c r="K1150" s="17" t="s">
        <v>29</v>
      </c>
      <c r="L1150" s="17" t="s">
        <v>5005</v>
      </c>
    </row>
    <row r="1151" spans="1:12" x14ac:dyDescent="0.25">
      <c r="A1151" s="17">
        <v>1150</v>
      </c>
      <c r="B1151" s="48" t="s">
        <v>4987</v>
      </c>
      <c r="C1151" s="48" t="s">
        <v>4987</v>
      </c>
      <c r="D1151" s="48" t="s">
        <v>4987</v>
      </c>
      <c r="E1151" s="48" t="s">
        <v>5000</v>
      </c>
      <c r="H1151" s="17" t="s">
        <v>4968</v>
      </c>
      <c r="I1151" s="17">
        <v>99</v>
      </c>
      <c r="J1151" s="17">
        <v>12</v>
      </c>
      <c r="K1151" s="17" t="s">
        <v>29</v>
      </c>
      <c r="L1151" s="17" t="s">
        <v>5001</v>
      </c>
    </row>
    <row r="1152" spans="1:12" x14ac:dyDescent="0.25">
      <c r="A1152" s="17">
        <v>1151</v>
      </c>
      <c r="B1152" s="48" t="s">
        <v>4987</v>
      </c>
      <c r="C1152" s="48" t="s">
        <v>4987</v>
      </c>
      <c r="D1152" s="48" t="s">
        <v>4987</v>
      </c>
      <c r="E1152" s="48" t="s">
        <v>5000</v>
      </c>
      <c r="H1152" s="17" t="s">
        <v>4968</v>
      </c>
      <c r="I1152" s="17">
        <v>175</v>
      </c>
      <c r="J1152" s="17">
        <v>12</v>
      </c>
      <c r="K1152" s="17" t="s">
        <v>29</v>
      </c>
      <c r="L1152" s="17" t="s">
        <v>5001</v>
      </c>
    </row>
    <row r="1153" spans="1:12" x14ac:dyDescent="0.25">
      <c r="A1153" s="17">
        <v>1152</v>
      </c>
      <c r="B1153" s="48" t="s">
        <v>4987</v>
      </c>
      <c r="C1153" s="48" t="s">
        <v>4987</v>
      </c>
      <c r="D1153" s="48" t="s">
        <v>4987</v>
      </c>
      <c r="E1153" s="48" t="s">
        <v>5000</v>
      </c>
      <c r="H1153" s="17" t="s">
        <v>4968</v>
      </c>
      <c r="I1153" s="17">
        <v>82</v>
      </c>
      <c r="J1153" s="17">
        <v>12</v>
      </c>
      <c r="K1153" s="17" t="s">
        <v>29</v>
      </c>
      <c r="L1153" s="17" t="s">
        <v>5001</v>
      </c>
    </row>
    <row r="1154" spans="1:12" x14ac:dyDescent="0.25">
      <c r="A1154" s="17">
        <v>1153</v>
      </c>
      <c r="B1154" s="48" t="s">
        <v>4987</v>
      </c>
      <c r="C1154" s="48" t="s">
        <v>4987</v>
      </c>
      <c r="D1154" s="48" t="s">
        <v>4987</v>
      </c>
      <c r="E1154" s="48" t="s">
        <v>5000</v>
      </c>
      <c r="H1154" s="17" t="s">
        <v>4967</v>
      </c>
      <c r="I1154" s="17">
        <v>84</v>
      </c>
      <c r="J1154" s="17">
        <v>12</v>
      </c>
      <c r="K1154" s="17" t="s">
        <v>29</v>
      </c>
      <c r="L1154" s="17" t="s">
        <v>5001</v>
      </c>
    </row>
    <row r="1155" spans="1:12" x14ac:dyDescent="0.25">
      <c r="A1155" s="17">
        <v>1154</v>
      </c>
      <c r="B1155" s="48" t="s">
        <v>4987</v>
      </c>
      <c r="C1155" s="48" t="s">
        <v>4987</v>
      </c>
      <c r="D1155" s="48" t="s">
        <v>4987</v>
      </c>
      <c r="E1155" s="48" t="s">
        <v>5000</v>
      </c>
      <c r="H1155" s="17" t="s">
        <v>4967</v>
      </c>
      <c r="I1155" s="17">
        <v>64</v>
      </c>
      <c r="J1155" s="17">
        <v>12</v>
      </c>
      <c r="K1155" s="17" t="s">
        <v>29</v>
      </c>
      <c r="L1155" s="17" t="s">
        <v>5001</v>
      </c>
    </row>
    <row r="1156" spans="1:12" x14ac:dyDescent="0.25">
      <c r="A1156" s="17">
        <v>1155</v>
      </c>
      <c r="B1156" s="48" t="s">
        <v>4987</v>
      </c>
      <c r="C1156" s="48" t="s">
        <v>4987</v>
      </c>
      <c r="D1156" s="48" t="s">
        <v>4987</v>
      </c>
      <c r="E1156" s="48" t="s">
        <v>5000</v>
      </c>
      <c r="H1156" s="17" t="s">
        <v>4967</v>
      </c>
      <c r="I1156" s="17">
        <v>68</v>
      </c>
      <c r="J1156" s="17">
        <v>12</v>
      </c>
      <c r="K1156" s="17" t="s">
        <v>29</v>
      </c>
      <c r="L1156" s="17" t="s">
        <v>5001</v>
      </c>
    </row>
    <row r="1157" spans="1:12" x14ac:dyDescent="0.25">
      <c r="A1157" s="17">
        <v>1156</v>
      </c>
      <c r="B1157" s="48" t="s">
        <v>4987</v>
      </c>
      <c r="C1157" s="48" t="s">
        <v>4987</v>
      </c>
      <c r="D1157" s="48" t="s">
        <v>4987</v>
      </c>
      <c r="E1157" s="48" t="s">
        <v>5000</v>
      </c>
      <c r="H1157" s="17" t="s">
        <v>4968</v>
      </c>
      <c r="I1157" s="17">
        <v>63</v>
      </c>
      <c r="J1157" s="17">
        <v>12</v>
      </c>
      <c r="K1157" s="17" t="s">
        <v>29</v>
      </c>
      <c r="L1157" s="17" t="s">
        <v>5001</v>
      </c>
    </row>
    <row r="1158" spans="1:12" x14ac:dyDescent="0.25">
      <c r="A1158" s="17">
        <v>1157</v>
      </c>
      <c r="B1158" s="48" t="s">
        <v>4987</v>
      </c>
      <c r="C1158" s="48" t="s">
        <v>4987</v>
      </c>
      <c r="D1158" s="48" t="s">
        <v>4987</v>
      </c>
      <c r="E1158" s="48" t="s">
        <v>5000</v>
      </c>
      <c r="H1158" s="17" t="s">
        <v>4968</v>
      </c>
      <c r="I1158" s="17">
        <v>176</v>
      </c>
      <c r="J1158" s="17">
        <v>12</v>
      </c>
      <c r="K1158" s="17" t="s">
        <v>29</v>
      </c>
      <c r="L1158" s="17" t="s">
        <v>5001</v>
      </c>
    </row>
    <row r="1159" spans="1:12" x14ac:dyDescent="0.25">
      <c r="A1159" s="17">
        <v>1158</v>
      </c>
      <c r="B1159" s="48" t="s">
        <v>4987</v>
      </c>
      <c r="C1159" s="48" t="s">
        <v>4987</v>
      </c>
      <c r="D1159" s="48" t="s">
        <v>4987</v>
      </c>
      <c r="E1159" s="48" t="s">
        <v>5000</v>
      </c>
      <c r="H1159" s="17" t="s">
        <v>4968</v>
      </c>
      <c r="I1159" s="17">
        <v>148</v>
      </c>
      <c r="J1159" s="17">
        <v>12</v>
      </c>
      <c r="K1159" s="17" t="s">
        <v>29</v>
      </c>
      <c r="L1159" s="17" t="s">
        <v>5001</v>
      </c>
    </row>
    <row r="1160" spans="1:12" x14ac:dyDescent="0.25">
      <c r="A1160" s="17">
        <v>1159</v>
      </c>
      <c r="B1160" s="48" t="s">
        <v>4987</v>
      </c>
      <c r="C1160" s="48" t="s">
        <v>4987</v>
      </c>
      <c r="D1160" s="48" t="s">
        <v>4987</v>
      </c>
      <c r="E1160" s="48" t="s">
        <v>5000</v>
      </c>
      <c r="H1160" s="17" t="s">
        <v>4968</v>
      </c>
      <c r="I1160" s="17">
        <v>163</v>
      </c>
      <c r="J1160" s="17">
        <v>12</v>
      </c>
      <c r="K1160" s="17" t="s">
        <v>29</v>
      </c>
      <c r="L1160" s="17" t="s">
        <v>5001</v>
      </c>
    </row>
    <row r="1161" spans="1:12" x14ac:dyDescent="0.25">
      <c r="A1161" s="17">
        <v>1160</v>
      </c>
      <c r="B1161" s="48" t="s">
        <v>4987</v>
      </c>
      <c r="C1161" s="48" t="s">
        <v>4987</v>
      </c>
      <c r="D1161" s="48" t="s">
        <v>4987</v>
      </c>
      <c r="E1161" s="48" t="s">
        <v>5000</v>
      </c>
      <c r="H1161" s="17" t="s">
        <v>4968</v>
      </c>
      <c r="I1161" s="17">
        <v>154</v>
      </c>
      <c r="J1161" s="17">
        <v>12</v>
      </c>
      <c r="K1161" s="17" t="s">
        <v>29</v>
      </c>
      <c r="L1161" s="17" t="s">
        <v>5001</v>
      </c>
    </row>
    <row r="1162" spans="1:12" x14ac:dyDescent="0.25">
      <c r="A1162" s="17">
        <v>1161</v>
      </c>
      <c r="B1162" s="48" t="s">
        <v>4987</v>
      </c>
      <c r="C1162" s="48" t="s">
        <v>4987</v>
      </c>
      <c r="D1162" s="48" t="s">
        <v>4987</v>
      </c>
      <c r="E1162" s="48" t="s">
        <v>5000</v>
      </c>
      <c r="H1162" s="17" t="s">
        <v>4968</v>
      </c>
      <c r="I1162" s="17">
        <v>144</v>
      </c>
      <c r="J1162" s="17">
        <v>12</v>
      </c>
      <c r="K1162" s="17" t="s">
        <v>29</v>
      </c>
      <c r="L1162" s="17" t="s">
        <v>5001</v>
      </c>
    </row>
    <row r="1163" spans="1:12" x14ac:dyDescent="0.25">
      <c r="A1163" s="17">
        <v>1162</v>
      </c>
      <c r="B1163" s="48" t="s">
        <v>4987</v>
      </c>
      <c r="C1163" s="48" t="s">
        <v>4987</v>
      </c>
      <c r="D1163" s="48" t="s">
        <v>4987</v>
      </c>
      <c r="E1163" s="48" t="s">
        <v>5000</v>
      </c>
      <c r="H1163" s="17" t="s">
        <v>4968</v>
      </c>
      <c r="I1163" s="17">
        <v>165</v>
      </c>
      <c r="J1163" s="17">
        <v>12</v>
      </c>
      <c r="K1163" s="17" t="s">
        <v>29</v>
      </c>
      <c r="L1163" s="17" t="s">
        <v>5001</v>
      </c>
    </row>
    <row r="1164" spans="1:12" x14ac:dyDescent="0.25">
      <c r="A1164" s="17">
        <v>1163</v>
      </c>
      <c r="B1164" s="48" t="s">
        <v>4987</v>
      </c>
      <c r="C1164" s="48" t="s">
        <v>4987</v>
      </c>
      <c r="D1164" s="48" t="s">
        <v>4987</v>
      </c>
      <c r="E1164" s="48" t="s">
        <v>5000</v>
      </c>
      <c r="H1164" s="17" t="s">
        <v>4968</v>
      </c>
      <c r="I1164" s="17">
        <v>166</v>
      </c>
      <c r="J1164" s="17">
        <v>12</v>
      </c>
      <c r="K1164" s="17" t="s">
        <v>29</v>
      </c>
      <c r="L1164" s="17" t="s">
        <v>5001</v>
      </c>
    </row>
    <row r="1165" spans="1:12" x14ac:dyDescent="0.25">
      <c r="A1165" s="17">
        <v>1164</v>
      </c>
      <c r="B1165" s="48" t="s">
        <v>4987</v>
      </c>
      <c r="C1165" s="48" t="s">
        <v>4987</v>
      </c>
      <c r="D1165" s="48" t="s">
        <v>4987</v>
      </c>
      <c r="E1165" s="48" t="s">
        <v>5000</v>
      </c>
      <c r="H1165" s="17" t="s">
        <v>4968</v>
      </c>
      <c r="I1165" s="17">
        <v>138</v>
      </c>
      <c r="J1165" s="17">
        <v>12</v>
      </c>
      <c r="K1165" s="17" t="s">
        <v>29</v>
      </c>
      <c r="L1165" s="17" t="s">
        <v>5001</v>
      </c>
    </row>
    <row r="1166" spans="1:12" x14ac:dyDescent="0.25">
      <c r="A1166" s="17">
        <v>1165</v>
      </c>
      <c r="B1166" s="48" t="s">
        <v>4987</v>
      </c>
      <c r="C1166" s="48" t="s">
        <v>4987</v>
      </c>
      <c r="D1166" s="48" t="s">
        <v>4987</v>
      </c>
      <c r="E1166" s="48" t="s">
        <v>5000</v>
      </c>
      <c r="H1166" s="17" t="s">
        <v>4968</v>
      </c>
      <c r="I1166" s="17">
        <v>146</v>
      </c>
      <c r="J1166" s="17">
        <v>12</v>
      </c>
      <c r="K1166" s="17" t="s">
        <v>29</v>
      </c>
      <c r="L1166" s="17" t="s">
        <v>5001</v>
      </c>
    </row>
    <row r="1167" spans="1:12" x14ac:dyDescent="0.25">
      <c r="A1167" s="17">
        <v>1166</v>
      </c>
      <c r="B1167" s="48" t="s">
        <v>4987</v>
      </c>
      <c r="C1167" s="48" t="s">
        <v>4987</v>
      </c>
      <c r="D1167" s="48" t="s">
        <v>4987</v>
      </c>
      <c r="E1167" s="48" t="s">
        <v>5000</v>
      </c>
      <c r="H1167" s="17" t="s">
        <v>4968</v>
      </c>
      <c r="I1167" s="17">
        <v>146</v>
      </c>
      <c r="J1167" s="17">
        <v>12</v>
      </c>
      <c r="K1167" s="17" t="s">
        <v>29</v>
      </c>
      <c r="L1167" s="17" t="s">
        <v>5001</v>
      </c>
    </row>
    <row r="1168" spans="1:12" x14ac:dyDescent="0.25">
      <c r="A1168" s="17">
        <v>1167</v>
      </c>
      <c r="B1168" s="48" t="s">
        <v>4987</v>
      </c>
      <c r="C1168" s="48" t="s">
        <v>4987</v>
      </c>
      <c r="D1168" s="48" t="s">
        <v>4987</v>
      </c>
      <c r="E1168" s="48" t="s">
        <v>5000</v>
      </c>
      <c r="H1168" s="17" t="s">
        <v>4968</v>
      </c>
      <c r="I1168" s="17">
        <v>180</v>
      </c>
      <c r="J1168" s="17">
        <v>12</v>
      </c>
      <c r="K1168" s="17" t="s">
        <v>29</v>
      </c>
      <c r="L1168" s="17" t="s">
        <v>5001</v>
      </c>
    </row>
    <row r="1169" spans="1:12" x14ac:dyDescent="0.25">
      <c r="A1169" s="17">
        <v>1168</v>
      </c>
      <c r="B1169" s="48" t="s">
        <v>4987</v>
      </c>
      <c r="C1169" s="48" t="s">
        <v>4987</v>
      </c>
      <c r="D1169" s="48" t="s">
        <v>4987</v>
      </c>
      <c r="E1169" s="48" t="s">
        <v>5000</v>
      </c>
      <c r="H1169" s="17" t="s">
        <v>4968</v>
      </c>
      <c r="I1169" s="17">
        <v>152</v>
      </c>
      <c r="J1169" s="17">
        <v>12</v>
      </c>
      <c r="K1169" s="17" t="s">
        <v>29</v>
      </c>
      <c r="L1169" s="17" t="s">
        <v>5001</v>
      </c>
    </row>
    <row r="1170" spans="1:12" x14ac:dyDescent="0.25">
      <c r="A1170" s="17">
        <v>1169</v>
      </c>
      <c r="B1170" s="48" t="s">
        <v>4987</v>
      </c>
      <c r="C1170" s="48" t="s">
        <v>4987</v>
      </c>
      <c r="D1170" s="48" t="s">
        <v>4987</v>
      </c>
      <c r="E1170" s="48" t="s">
        <v>5000</v>
      </c>
      <c r="H1170" s="17" t="s">
        <v>4968</v>
      </c>
      <c r="I1170" s="17">
        <v>156</v>
      </c>
      <c r="J1170" s="17">
        <v>12</v>
      </c>
      <c r="K1170" s="17" t="s">
        <v>29</v>
      </c>
      <c r="L1170" s="17" t="s">
        <v>5001</v>
      </c>
    </row>
    <row r="1171" spans="1:12" x14ac:dyDescent="0.25">
      <c r="A1171" s="17">
        <v>1170</v>
      </c>
      <c r="B1171" s="48" t="s">
        <v>4987</v>
      </c>
      <c r="C1171" s="48" t="s">
        <v>4987</v>
      </c>
      <c r="D1171" s="48" t="s">
        <v>5006</v>
      </c>
      <c r="E1171" s="48" t="s">
        <v>5000</v>
      </c>
      <c r="H1171" s="17" t="s">
        <v>4968</v>
      </c>
      <c r="I1171" s="17">
        <v>172</v>
      </c>
      <c r="J1171" s="17">
        <v>12</v>
      </c>
      <c r="K1171" s="17" t="s">
        <v>29</v>
      </c>
      <c r="L1171" s="17" t="s">
        <v>5001</v>
      </c>
    </row>
    <row r="1172" spans="1:12" x14ac:dyDescent="0.25">
      <c r="A1172" s="17">
        <v>1171</v>
      </c>
      <c r="B1172" s="48" t="s">
        <v>4987</v>
      </c>
      <c r="C1172" s="48" t="s">
        <v>4987</v>
      </c>
      <c r="D1172" s="48" t="s">
        <v>5006</v>
      </c>
      <c r="E1172" s="48" t="s">
        <v>5000</v>
      </c>
      <c r="H1172" s="17" t="s">
        <v>4968</v>
      </c>
      <c r="I1172" s="17">
        <v>172</v>
      </c>
      <c r="J1172" s="17">
        <v>12</v>
      </c>
      <c r="K1172" s="17" t="s">
        <v>29</v>
      </c>
      <c r="L1172" s="17" t="s">
        <v>5001</v>
      </c>
    </row>
    <row r="1173" spans="1:12" x14ac:dyDescent="0.25">
      <c r="A1173" s="17">
        <v>1172</v>
      </c>
      <c r="B1173" s="48" t="s">
        <v>4987</v>
      </c>
      <c r="C1173" s="48" t="s">
        <v>4987</v>
      </c>
      <c r="D1173" s="48" t="s">
        <v>5006</v>
      </c>
      <c r="E1173" s="48" t="s">
        <v>5000</v>
      </c>
      <c r="H1173" s="17" t="s">
        <v>4968</v>
      </c>
      <c r="I1173" s="17">
        <v>81</v>
      </c>
      <c r="J1173" s="17">
        <v>12</v>
      </c>
      <c r="K1173" s="17" t="s">
        <v>29</v>
      </c>
      <c r="L1173" s="17" t="s">
        <v>5001</v>
      </c>
    </row>
    <row r="1174" spans="1:12" x14ac:dyDescent="0.25">
      <c r="A1174" s="17">
        <v>1173</v>
      </c>
      <c r="B1174" s="48" t="s">
        <v>4987</v>
      </c>
      <c r="C1174" s="48" t="s">
        <v>4987</v>
      </c>
      <c r="D1174" s="48" t="s">
        <v>5006</v>
      </c>
      <c r="E1174" s="48" t="s">
        <v>5000</v>
      </c>
      <c r="H1174" s="17" t="s">
        <v>4968</v>
      </c>
      <c r="I1174" s="17">
        <v>118</v>
      </c>
      <c r="J1174" s="17">
        <v>12</v>
      </c>
      <c r="K1174" s="17" t="s">
        <v>29</v>
      </c>
      <c r="L1174" s="17" t="s">
        <v>5001</v>
      </c>
    </row>
    <row r="1175" spans="1:12" x14ac:dyDescent="0.25">
      <c r="A1175" s="17">
        <v>1174</v>
      </c>
      <c r="B1175" s="48" t="s">
        <v>4987</v>
      </c>
      <c r="C1175" s="48" t="s">
        <v>4987</v>
      </c>
      <c r="D1175" s="48" t="s">
        <v>5006</v>
      </c>
      <c r="E1175" s="48" t="s">
        <v>5000</v>
      </c>
      <c r="H1175" s="17" t="s">
        <v>4968</v>
      </c>
      <c r="I1175" s="17">
        <v>60</v>
      </c>
      <c r="J1175" s="17">
        <v>12</v>
      </c>
      <c r="K1175" s="17" t="s">
        <v>29</v>
      </c>
      <c r="L1175" s="17" t="s">
        <v>5001</v>
      </c>
    </row>
    <row r="1176" spans="1:12" x14ac:dyDescent="0.25">
      <c r="A1176" s="17">
        <v>1175</v>
      </c>
      <c r="B1176" s="48" t="s">
        <v>4987</v>
      </c>
      <c r="C1176" s="48" t="s">
        <v>4987</v>
      </c>
      <c r="D1176" s="48" t="s">
        <v>5006</v>
      </c>
      <c r="E1176" s="48" t="s">
        <v>5000</v>
      </c>
      <c r="H1176" s="17" t="s">
        <v>4968</v>
      </c>
      <c r="I1176" s="17">
        <v>25</v>
      </c>
      <c r="J1176" s="17">
        <v>12</v>
      </c>
      <c r="K1176" s="17" t="s">
        <v>29</v>
      </c>
      <c r="L1176" s="17" t="s">
        <v>5001</v>
      </c>
    </row>
    <row r="1177" spans="1:12" x14ac:dyDescent="0.25">
      <c r="A1177" s="17">
        <v>1176</v>
      </c>
      <c r="B1177" s="48" t="s">
        <v>4987</v>
      </c>
      <c r="C1177" s="48" t="s">
        <v>4987</v>
      </c>
      <c r="D1177" s="48" t="s">
        <v>5006</v>
      </c>
      <c r="E1177" s="48" t="s">
        <v>5000</v>
      </c>
      <c r="H1177" s="17" t="s">
        <v>4968</v>
      </c>
      <c r="I1177" s="17">
        <v>54</v>
      </c>
      <c r="J1177" s="17">
        <v>12</v>
      </c>
      <c r="K1177" s="17" t="s">
        <v>29</v>
      </c>
      <c r="L1177" s="17" t="s">
        <v>5001</v>
      </c>
    </row>
    <row r="1178" spans="1:12" x14ac:dyDescent="0.25">
      <c r="A1178" s="17">
        <v>1177</v>
      </c>
      <c r="B1178" s="48" t="s">
        <v>4987</v>
      </c>
      <c r="C1178" s="48" t="s">
        <v>4987</v>
      </c>
      <c r="D1178" s="48" t="s">
        <v>5006</v>
      </c>
      <c r="E1178" s="48" t="s">
        <v>5000</v>
      </c>
      <c r="H1178" s="17" t="s">
        <v>4968</v>
      </c>
      <c r="I1178" s="17">
        <v>64</v>
      </c>
      <c r="J1178" s="17">
        <v>12</v>
      </c>
      <c r="K1178" s="17" t="s">
        <v>29</v>
      </c>
      <c r="L1178" s="17" t="s">
        <v>5001</v>
      </c>
    </row>
    <row r="1179" spans="1:12" x14ac:dyDescent="0.25">
      <c r="A1179" s="17">
        <v>1178</v>
      </c>
      <c r="B1179" s="48" t="s">
        <v>4987</v>
      </c>
      <c r="C1179" s="48" t="s">
        <v>4987</v>
      </c>
      <c r="D1179" s="48" t="s">
        <v>5006</v>
      </c>
      <c r="E1179" s="48" t="s">
        <v>5000</v>
      </c>
      <c r="H1179" s="17" t="s">
        <v>4968</v>
      </c>
      <c r="I1179" s="17">
        <v>75</v>
      </c>
      <c r="J1179" s="17">
        <v>12</v>
      </c>
      <c r="K1179" s="17" t="s">
        <v>29</v>
      </c>
      <c r="L1179" s="17" t="s">
        <v>5001</v>
      </c>
    </row>
    <row r="1180" spans="1:12" x14ac:dyDescent="0.25">
      <c r="A1180" s="17">
        <v>1179</v>
      </c>
      <c r="B1180" s="48" t="s">
        <v>4987</v>
      </c>
      <c r="C1180" s="48" t="s">
        <v>4987</v>
      </c>
      <c r="D1180" s="48" t="s">
        <v>5006</v>
      </c>
      <c r="E1180" s="48" t="s">
        <v>5000</v>
      </c>
      <c r="H1180" s="17" t="s">
        <v>4968</v>
      </c>
      <c r="I1180" s="17">
        <v>68</v>
      </c>
      <c r="J1180" s="17">
        <v>12</v>
      </c>
      <c r="K1180" s="17" t="s">
        <v>29</v>
      </c>
      <c r="L1180" s="17" t="s">
        <v>5001</v>
      </c>
    </row>
    <row r="1181" spans="1:12" x14ac:dyDescent="0.25">
      <c r="A1181" s="17">
        <v>1180</v>
      </c>
      <c r="B1181" s="48" t="s">
        <v>4987</v>
      </c>
      <c r="C1181" s="48" t="s">
        <v>4987</v>
      </c>
      <c r="D1181" s="48" t="s">
        <v>5006</v>
      </c>
      <c r="E1181" s="48" t="s">
        <v>5000</v>
      </c>
      <c r="H1181" s="17" t="s">
        <v>4968</v>
      </c>
      <c r="I1181" s="17">
        <v>32</v>
      </c>
      <c r="J1181" s="17">
        <v>12</v>
      </c>
      <c r="K1181" s="17" t="s">
        <v>29</v>
      </c>
      <c r="L1181" s="17" t="s">
        <v>5001</v>
      </c>
    </row>
    <row r="1182" spans="1:12" x14ac:dyDescent="0.25">
      <c r="A1182" s="17">
        <v>1181</v>
      </c>
      <c r="B1182" s="48" t="s">
        <v>4987</v>
      </c>
      <c r="C1182" s="48" t="s">
        <v>4987</v>
      </c>
      <c r="D1182" s="48" t="s">
        <v>5006</v>
      </c>
      <c r="E1182" s="48" t="s">
        <v>5000</v>
      </c>
      <c r="H1182" s="17" t="s">
        <v>4968</v>
      </c>
      <c r="I1182" s="17">
        <v>57</v>
      </c>
      <c r="J1182" s="17">
        <v>12</v>
      </c>
      <c r="K1182" s="17" t="s">
        <v>29</v>
      </c>
      <c r="L1182" s="17" t="s">
        <v>5001</v>
      </c>
    </row>
    <row r="1183" spans="1:12" x14ac:dyDescent="0.25">
      <c r="A1183" s="17">
        <v>1182</v>
      </c>
      <c r="B1183" s="48" t="s">
        <v>4987</v>
      </c>
      <c r="C1183" s="48" t="s">
        <v>4987</v>
      </c>
      <c r="D1183" s="48" t="s">
        <v>5006</v>
      </c>
      <c r="E1183" s="48" t="s">
        <v>5000</v>
      </c>
      <c r="H1183" s="17" t="s">
        <v>4968</v>
      </c>
      <c r="I1183" s="17">
        <v>70</v>
      </c>
      <c r="J1183" s="17">
        <v>12</v>
      </c>
      <c r="K1183" s="17" t="s">
        <v>29</v>
      </c>
      <c r="L1183" s="17" t="s">
        <v>5001</v>
      </c>
    </row>
    <row r="1184" spans="1:12" x14ac:dyDescent="0.25">
      <c r="A1184" s="17">
        <v>1183</v>
      </c>
      <c r="B1184" s="48" t="s">
        <v>4987</v>
      </c>
      <c r="C1184" s="48" t="s">
        <v>4987</v>
      </c>
      <c r="D1184" s="48" t="s">
        <v>5006</v>
      </c>
      <c r="E1184" s="48" t="s">
        <v>5000</v>
      </c>
      <c r="H1184" s="17" t="s">
        <v>4968</v>
      </c>
      <c r="I1184" s="17">
        <v>78</v>
      </c>
      <c r="J1184" s="17">
        <v>12</v>
      </c>
      <c r="K1184" s="17" t="s">
        <v>29</v>
      </c>
      <c r="L1184" s="17" t="s">
        <v>5001</v>
      </c>
    </row>
    <row r="1185" spans="1:12" x14ac:dyDescent="0.25">
      <c r="A1185" s="17">
        <v>1184</v>
      </c>
      <c r="B1185" s="48" t="s">
        <v>4987</v>
      </c>
      <c r="C1185" s="48" t="s">
        <v>4987</v>
      </c>
      <c r="D1185" s="48" t="s">
        <v>5006</v>
      </c>
      <c r="E1185" s="48" t="s">
        <v>5000</v>
      </c>
      <c r="H1185" s="17" t="s">
        <v>4968</v>
      </c>
      <c r="I1185" s="17">
        <v>87</v>
      </c>
      <c r="J1185" s="17">
        <v>12</v>
      </c>
      <c r="K1185" s="17" t="s">
        <v>29</v>
      </c>
      <c r="L1185" s="17" t="s">
        <v>5001</v>
      </c>
    </row>
    <row r="1186" spans="1:12" x14ac:dyDescent="0.25">
      <c r="A1186" s="17">
        <v>1185</v>
      </c>
      <c r="B1186" s="48" t="s">
        <v>4987</v>
      </c>
      <c r="C1186" s="48" t="s">
        <v>4987</v>
      </c>
      <c r="D1186" s="48" t="s">
        <v>5006</v>
      </c>
      <c r="E1186" s="48" t="s">
        <v>5000</v>
      </c>
      <c r="H1186" s="17" t="s">
        <v>4968</v>
      </c>
      <c r="I1186" s="17">
        <v>84</v>
      </c>
      <c r="J1186" s="17">
        <v>12</v>
      </c>
      <c r="K1186" s="17" t="s">
        <v>29</v>
      </c>
      <c r="L1186" s="17" t="s">
        <v>5001</v>
      </c>
    </row>
    <row r="1187" spans="1:12" x14ac:dyDescent="0.25">
      <c r="A1187" s="17">
        <v>1186</v>
      </c>
      <c r="B1187" s="48" t="s">
        <v>4987</v>
      </c>
      <c r="C1187" s="48" t="s">
        <v>4987</v>
      </c>
      <c r="D1187" s="48" t="s">
        <v>5006</v>
      </c>
      <c r="E1187" s="48" t="s">
        <v>5000</v>
      </c>
      <c r="H1187" s="17" t="s">
        <v>4968</v>
      </c>
      <c r="I1187" s="17">
        <v>75</v>
      </c>
      <c r="J1187" s="17">
        <v>12</v>
      </c>
      <c r="K1187" s="17" t="s">
        <v>29</v>
      </c>
      <c r="L1187" s="17" t="s">
        <v>5001</v>
      </c>
    </row>
    <row r="1188" spans="1:12" x14ac:dyDescent="0.25">
      <c r="A1188" s="17">
        <v>1187</v>
      </c>
      <c r="B1188" s="48" t="s">
        <v>4987</v>
      </c>
      <c r="C1188" s="48" t="s">
        <v>4987</v>
      </c>
      <c r="D1188" s="48" t="s">
        <v>5006</v>
      </c>
      <c r="E1188" s="48" t="s">
        <v>5000</v>
      </c>
      <c r="H1188" s="17" t="s">
        <v>4968</v>
      </c>
      <c r="I1188" s="17">
        <v>62</v>
      </c>
      <c r="J1188" s="17">
        <v>12</v>
      </c>
      <c r="K1188" s="17" t="s">
        <v>29</v>
      </c>
      <c r="L1188" s="17" t="s">
        <v>5001</v>
      </c>
    </row>
    <row r="1189" spans="1:12" x14ac:dyDescent="0.25">
      <c r="A1189" s="17">
        <v>1188</v>
      </c>
      <c r="B1189" s="48" t="s">
        <v>4987</v>
      </c>
      <c r="C1189" s="48" t="s">
        <v>4987</v>
      </c>
      <c r="D1189" s="48" t="s">
        <v>5006</v>
      </c>
      <c r="E1189" s="48" t="s">
        <v>5000</v>
      </c>
      <c r="H1189" s="17" t="s">
        <v>4968</v>
      </c>
      <c r="I1189" s="17">
        <v>92</v>
      </c>
      <c r="J1189" s="17">
        <v>12</v>
      </c>
      <c r="K1189" s="17" t="s">
        <v>29</v>
      </c>
      <c r="L1189" s="17" t="s">
        <v>5001</v>
      </c>
    </row>
    <row r="1190" spans="1:12" x14ac:dyDescent="0.25">
      <c r="A1190" s="17">
        <v>1189</v>
      </c>
      <c r="B1190" s="48" t="s">
        <v>4987</v>
      </c>
      <c r="C1190" s="48" t="s">
        <v>4987</v>
      </c>
      <c r="D1190" s="48" t="s">
        <v>5006</v>
      </c>
      <c r="E1190" s="48" t="s">
        <v>5000</v>
      </c>
      <c r="H1190" s="17" t="s">
        <v>4968</v>
      </c>
      <c r="I1190" s="17">
        <v>126</v>
      </c>
      <c r="J1190" s="17">
        <v>12</v>
      </c>
      <c r="K1190" s="17" t="s">
        <v>29</v>
      </c>
      <c r="L1190" s="17" t="s">
        <v>5001</v>
      </c>
    </row>
    <row r="1191" spans="1:12" x14ac:dyDescent="0.25">
      <c r="A1191" s="17">
        <v>1190</v>
      </c>
      <c r="B1191" s="48" t="s">
        <v>4987</v>
      </c>
      <c r="C1191" s="48" t="s">
        <v>4987</v>
      </c>
      <c r="D1191" s="48" t="s">
        <v>5006</v>
      </c>
      <c r="E1191" s="48" t="s">
        <v>5000</v>
      </c>
      <c r="H1191" s="17" t="s">
        <v>4968</v>
      </c>
      <c r="I1191" s="17">
        <v>109</v>
      </c>
      <c r="J1191" s="17">
        <v>12</v>
      </c>
      <c r="K1191" s="17" t="s">
        <v>29</v>
      </c>
      <c r="L1191" s="17" t="s">
        <v>5001</v>
      </c>
    </row>
    <row r="1192" spans="1:12" x14ac:dyDescent="0.25">
      <c r="A1192" s="17">
        <v>1191</v>
      </c>
      <c r="B1192" s="48" t="s">
        <v>4987</v>
      </c>
      <c r="C1192" s="48" t="s">
        <v>4987</v>
      </c>
      <c r="D1192" s="48" t="s">
        <v>5006</v>
      </c>
      <c r="E1192" s="48" t="s">
        <v>5000</v>
      </c>
      <c r="H1192" s="17" t="s">
        <v>4968</v>
      </c>
      <c r="I1192" s="17">
        <v>106</v>
      </c>
      <c r="J1192" s="17">
        <v>12</v>
      </c>
      <c r="K1192" s="17" t="s">
        <v>29</v>
      </c>
      <c r="L1192" s="17" t="s">
        <v>5001</v>
      </c>
    </row>
    <row r="1193" spans="1:12" x14ac:dyDescent="0.25">
      <c r="A1193" s="17">
        <v>1192</v>
      </c>
      <c r="B1193" s="48" t="s">
        <v>4987</v>
      </c>
      <c r="C1193" s="48" t="s">
        <v>4987</v>
      </c>
      <c r="D1193" s="48" t="s">
        <v>5006</v>
      </c>
      <c r="E1193" s="48" t="s">
        <v>5000</v>
      </c>
      <c r="H1193" s="17" t="s">
        <v>4968</v>
      </c>
      <c r="I1193" s="17">
        <v>113</v>
      </c>
      <c r="J1193" s="17">
        <v>12</v>
      </c>
      <c r="K1193" s="17" t="s">
        <v>29</v>
      </c>
      <c r="L1193" s="17" t="s">
        <v>5001</v>
      </c>
    </row>
    <row r="1194" spans="1:12" x14ac:dyDescent="0.25">
      <c r="A1194" s="17">
        <v>1193</v>
      </c>
      <c r="B1194" s="48" t="s">
        <v>4987</v>
      </c>
      <c r="C1194" s="48" t="s">
        <v>4987</v>
      </c>
      <c r="D1194" s="48" t="s">
        <v>5006</v>
      </c>
      <c r="E1194" s="48" t="s">
        <v>5000</v>
      </c>
      <c r="H1194" s="17" t="s">
        <v>4968</v>
      </c>
      <c r="I1194" s="17">
        <v>107</v>
      </c>
      <c r="J1194" s="17">
        <v>12</v>
      </c>
      <c r="K1194" s="17" t="s">
        <v>29</v>
      </c>
      <c r="L1194" s="17" t="s">
        <v>5001</v>
      </c>
    </row>
    <row r="1195" spans="1:12" x14ac:dyDescent="0.25">
      <c r="A1195" s="17">
        <v>1194</v>
      </c>
      <c r="B1195" s="48" t="s">
        <v>4987</v>
      </c>
      <c r="C1195" s="48" t="s">
        <v>4987</v>
      </c>
      <c r="D1195" s="48" t="s">
        <v>5006</v>
      </c>
      <c r="E1195" s="48" t="s">
        <v>5000</v>
      </c>
      <c r="H1195" s="17" t="s">
        <v>4968</v>
      </c>
      <c r="I1195" s="17">
        <v>106</v>
      </c>
      <c r="J1195" s="17">
        <v>12</v>
      </c>
      <c r="K1195" s="17" t="s">
        <v>29</v>
      </c>
      <c r="L1195" s="17" t="s">
        <v>5001</v>
      </c>
    </row>
    <row r="1196" spans="1:12" x14ac:dyDescent="0.25">
      <c r="A1196" s="17">
        <v>1195</v>
      </c>
      <c r="B1196" s="48" t="s">
        <v>4987</v>
      </c>
      <c r="C1196" s="48" t="s">
        <v>4987</v>
      </c>
      <c r="D1196" s="48" t="s">
        <v>5006</v>
      </c>
      <c r="E1196" s="48" t="s">
        <v>5000</v>
      </c>
      <c r="H1196" s="17" t="s">
        <v>4968</v>
      </c>
      <c r="I1196" s="17">
        <v>114</v>
      </c>
      <c r="J1196" s="17">
        <v>12</v>
      </c>
      <c r="K1196" s="17" t="s">
        <v>29</v>
      </c>
      <c r="L1196" s="17" t="s">
        <v>5001</v>
      </c>
    </row>
    <row r="1197" spans="1:12" x14ac:dyDescent="0.25">
      <c r="A1197" s="17">
        <v>1196</v>
      </c>
      <c r="B1197" s="48" t="s">
        <v>4987</v>
      </c>
      <c r="C1197" s="48" t="s">
        <v>4987</v>
      </c>
      <c r="D1197" s="48" t="s">
        <v>5006</v>
      </c>
      <c r="E1197" s="48" t="s">
        <v>5000</v>
      </c>
      <c r="H1197" s="17" t="s">
        <v>4968</v>
      </c>
      <c r="I1197" s="17">
        <v>111</v>
      </c>
      <c r="J1197" s="17">
        <v>12</v>
      </c>
      <c r="K1197" s="17" t="s">
        <v>29</v>
      </c>
      <c r="L1197" s="17" t="s">
        <v>5001</v>
      </c>
    </row>
    <row r="1198" spans="1:12" x14ac:dyDescent="0.25">
      <c r="A1198" s="17">
        <v>1197</v>
      </c>
      <c r="B1198" s="48" t="s">
        <v>4987</v>
      </c>
      <c r="C1198" s="48" t="s">
        <v>4987</v>
      </c>
      <c r="D1198" s="48" t="s">
        <v>5006</v>
      </c>
      <c r="E1198" s="48" t="s">
        <v>5000</v>
      </c>
      <c r="H1198" s="17" t="s">
        <v>4968</v>
      </c>
      <c r="I1198" s="17">
        <v>109</v>
      </c>
      <c r="J1198" s="17">
        <v>12</v>
      </c>
      <c r="K1198" s="17" t="s">
        <v>29</v>
      </c>
      <c r="L1198" s="17" t="s">
        <v>5001</v>
      </c>
    </row>
    <row r="1199" spans="1:12" x14ac:dyDescent="0.25">
      <c r="A1199" s="17">
        <v>1198</v>
      </c>
      <c r="B1199" s="48" t="s">
        <v>4987</v>
      </c>
      <c r="C1199" s="48" t="s">
        <v>4987</v>
      </c>
      <c r="D1199" s="48" t="s">
        <v>5006</v>
      </c>
      <c r="E1199" s="48" t="s">
        <v>5000</v>
      </c>
      <c r="H1199" s="17" t="s">
        <v>4968</v>
      </c>
      <c r="I1199" s="17">
        <v>102</v>
      </c>
      <c r="J1199" s="17">
        <v>12</v>
      </c>
      <c r="K1199" s="17" t="s">
        <v>29</v>
      </c>
      <c r="L1199" s="17" t="s">
        <v>5001</v>
      </c>
    </row>
    <row r="1200" spans="1:12" x14ac:dyDescent="0.25">
      <c r="A1200" s="17">
        <v>1199</v>
      </c>
      <c r="B1200" s="48" t="s">
        <v>4987</v>
      </c>
      <c r="C1200" s="48" t="s">
        <v>4987</v>
      </c>
      <c r="D1200" s="48" t="s">
        <v>5006</v>
      </c>
      <c r="E1200" s="48" t="s">
        <v>5000</v>
      </c>
      <c r="H1200" s="17" t="s">
        <v>4968</v>
      </c>
      <c r="I1200" s="17">
        <v>102</v>
      </c>
      <c r="J1200" s="17">
        <v>12</v>
      </c>
      <c r="K1200" s="17" t="s">
        <v>29</v>
      </c>
      <c r="L1200" s="17" t="s">
        <v>5001</v>
      </c>
    </row>
    <row r="1201" spans="1:12" x14ac:dyDescent="0.25">
      <c r="A1201" s="17">
        <v>1200</v>
      </c>
      <c r="B1201" s="48" t="s">
        <v>4987</v>
      </c>
      <c r="C1201" s="48" t="s">
        <v>4987</v>
      </c>
      <c r="D1201" s="48" t="s">
        <v>5006</v>
      </c>
      <c r="E1201" s="48" t="s">
        <v>5000</v>
      </c>
      <c r="H1201" s="17" t="s">
        <v>4968</v>
      </c>
      <c r="I1201" s="17">
        <v>112</v>
      </c>
      <c r="J1201" s="17">
        <v>12</v>
      </c>
      <c r="K1201" s="17" t="s">
        <v>29</v>
      </c>
      <c r="L1201" s="17" t="s">
        <v>5001</v>
      </c>
    </row>
    <row r="1202" spans="1:12" x14ac:dyDescent="0.25">
      <c r="A1202" s="17">
        <v>1201</v>
      </c>
      <c r="B1202" s="48" t="s">
        <v>4987</v>
      </c>
      <c r="C1202" s="48" t="s">
        <v>4987</v>
      </c>
      <c r="D1202" s="48" t="s">
        <v>5006</v>
      </c>
      <c r="E1202" s="48" t="s">
        <v>5000</v>
      </c>
      <c r="H1202" s="17" t="s">
        <v>4968</v>
      </c>
      <c r="I1202" s="17">
        <v>108</v>
      </c>
      <c r="J1202" s="17">
        <v>12</v>
      </c>
      <c r="K1202" s="17" t="s">
        <v>29</v>
      </c>
      <c r="L1202" s="17" t="s">
        <v>5001</v>
      </c>
    </row>
    <row r="1203" spans="1:12" x14ac:dyDescent="0.25">
      <c r="A1203" s="17">
        <v>1202</v>
      </c>
      <c r="B1203" s="48" t="s">
        <v>4987</v>
      </c>
      <c r="C1203" s="48" t="s">
        <v>4987</v>
      </c>
      <c r="D1203" s="48" t="s">
        <v>5006</v>
      </c>
      <c r="E1203" s="48" t="s">
        <v>5000</v>
      </c>
      <c r="H1203" s="17" t="s">
        <v>4968</v>
      </c>
      <c r="I1203" s="17">
        <v>99</v>
      </c>
      <c r="J1203" s="17">
        <v>12</v>
      </c>
      <c r="K1203" s="17" t="s">
        <v>29</v>
      </c>
      <c r="L1203" s="17" t="s">
        <v>5001</v>
      </c>
    </row>
    <row r="1204" spans="1:12" x14ac:dyDescent="0.25">
      <c r="A1204" s="17">
        <v>1203</v>
      </c>
      <c r="B1204" s="48" t="s">
        <v>4987</v>
      </c>
      <c r="C1204" s="48" t="s">
        <v>4987</v>
      </c>
      <c r="D1204" s="48" t="s">
        <v>5006</v>
      </c>
      <c r="E1204" s="48" t="s">
        <v>5000</v>
      </c>
      <c r="H1204" s="17" t="s">
        <v>4968</v>
      </c>
      <c r="I1204" s="17">
        <v>106</v>
      </c>
      <c r="J1204" s="17">
        <v>12</v>
      </c>
      <c r="K1204" s="17" t="s">
        <v>29</v>
      </c>
      <c r="L1204" s="17" t="s">
        <v>5001</v>
      </c>
    </row>
    <row r="1205" spans="1:12" x14ac:dyDescent="0.25">
      <c r="A1205" s="17">
        <v>1204</v>
      </c>
      <c r="B1205" s="48" t="s">
        <v>4987</v>
      </c>
      <c r="C1205" s="48" t="s">
        <v>4987</v>
      </c>
      <c r="D1205" s="48" t="s">
        <v>5006</v>
      </c>
      <c r="E1205" s="48" t="s">
        <v>5000</v>
      </c>
      <c r="H1205" s="17" t="s">
        <v>4968</v>
      </c>
      <c r="I1205" s="17">
        <v>109</v>
      </c>
      <c r="J1205" s="17">
        <v>12</v>
      </c>
      <c r="K1205" s="17" t="s">
        <v>29</v>
      </c>
      <c r="L1205" s="17" t="s">
        <v>5001</v>
      </c>
    </row>
    <row r="1206" spans="1:12" x14ac:dyDescent="0.25">
      <c r="A1206" s="17">
        <v>1205</v>
      </c>
      <c r="B1206" s="48" t="s">
        <v>4987</v>
      </c>
      <c r="C1206" s="48" t="s">
        <v>4987</v>
      </c>
      <c r="D1206" s="48" t="s">
        <v>5006</v>
      </c>
      <c r="E1206" s="48" t="s">
        <v>5000</v>
      </c>
      <c r="H1206" s="17" t="s">
        <v>4968</v>
      </c>
      <c r="I1206" s="17">
        <v>107</v>
      </c>
      <c r="J1206" s="17">
        <v>12</v>
      </c>
      <c r="K1206" s="17" t="s">
        <v>29</v>
      </c>
      <c r="L1206" s="17" t="s">
        <v>5001</v>
      </c>
    </row>
    <row r="1207" spans="1:12" x14ac:dyDescent="0.25">
      <c r="A1207" s="17">
        <v>1206</v>
      </c>
      <c r="B1207" s="48" t="s">
        <v>4987</v>
      </c>
      <c r="C1207" s="48" t="s">
        <v>4987</v>
      </c>
      <c r="D1207" s="48" t="s">
        <v>5006</v>
      </c>
      <c r="E1207" s="48" t="s">
        <v>5000</v>
      </c>
      <c r="H1207" s="17" t="s">
        <v>4968</v>
      </c>
      <c r="I1207" s="17">
        <v>112</v>
      </c>
      <c r="J1207" s="17">
        <v>12</v>
      </c>
      <c r="K1207" s="17" t="s">
        <v>29</v>
      </c>
      <c r="L1207" s="17" t="s">
        <v>5001</v>
      </c>
    </row>
    <row r="1208" spans="1:12" x14ac:dyDescent="0.25">
      <c r="A1208" s="17">
        <v>1207</v>
      </c>
      <c r="B1208" s="48" t="s">
        <v>4987</v>
      </c>
      <c r="C1208" s="48" t="s">
        <v>4987</v>
      </c>
      <c r="D1208" s="48" t="s">
        <v>5006</v>
      </c>
      <c r="E1208" s="48" t="s">
        <v>5000</v>
      </c>
      <c r="H1208" s="17" t="s">
        <v>4968</v>
      </c>
      <c r="I1208" s="17">
        <v>106</v>
      </c>
      <c r="J1208" s="17">
        <v>12</v>
      </c>
      <c r="K1208" s="17" t="s">
        <v>29</v>
      </c>
      <c r="L1208" s="17" t="s">
        <v>5001</v>
      </c>
    </row>
    <row r="1209" spans="1:12" x14ac:dyDescent="0.25">
      <c r="A1209" s="17">
        <v>1208</v>
      </c>
      <c r="B1209" s="48" t="s">
        <v>4987</v>
      </c>
      <c r="C1209" s="48" t="s">
        <v>4987</v>
      </c>
      <c r="D1209" s="48" t="s">
        <v>5006</v>
      </c>
      <c r="E1209" s="48" t="s">
        <v>5000</v>
      </c>
      <c r="H1209" s="17" t="s">
        <v>4968</v>
      </c>
      <c r="I1209" s="17">
        <v>106</v>
      </c>
      <c r="J1209" s="17">
        <v>12</v>
      </c>
      <c r="K1209" s="17" t="s">
        <v>29</v>
      </c>
      <c r="L1209" s="17" t="s">
        <v>5001</v>
      </c>
    </row>
    <row r="1210" spans="1:12" x14ac:dyDescent="0.25">
      <c r="A1210" s="17">
        <v>1209</v>
      </c>
      <c r="B1210" s="48" t="s">
        <v>4987</v>
      </c>
      <c r="C1210" s="48" t="s">
        <v>4987</v>
      </c>
      <c r="D1210" s="48" t="s">
        <v>5006</v>
      </c>
      <c r="E1210" s="48" t="s">
        <v>5000</v>
      </c>
      <c r="H1210" s="17" t="s">
        <v>4968</v>
      </c>
      <c r="I1210" s="17">
        <v>110</v>
      </c>
      <c r="J1210" s="17">
        <v>12</v>
      </c>
      <c r="K1210" s="17" t="s">
        <v>29</v>
      </c>
      <c r="L1210" s="17" t="s">
        <v>5001</v>
      </c>
    </row>
    <row r="1211" spans="1:12" x14ac:dyDescent="0.25">
      <c r="A1211" s="17">
        <v>1210</v>
      </c>
      <c r="B1211" s="48" t="s">
        <v>4987</v>
      </c>
      <c r="C1211" s="48" t="s">
        <v>4987</v>
      </c>
      <c r="D1211" s="48" t="s">
        <v>5006</v>
      </c>
      <c r="E1211" s="48" t="s">
        <v>5000</v>
      </c>
      <c r="H1211" s="17" t="s">
        <v>4968</v>
      </c>
      <c r="I1211" s="17">
        <v>109</v>
      </c>
      <c r="J1211" s="17">
        <v>12</v>
      </c>
      <c r="K1211" s="17" t="s">
        <v>29</v>
      </c>
      <c r="L1211" s="17" t="s">
        <v>5001</v>
      </c>
    </row>
    <row r="1212" spans="1:12" x14ac:dyDescent="0.25">
      <c r="A1212" s="17">
        <v>1211</v>
      </c>
      <c r="B1212" s="48" t="s">
        <v>4987</v>
      </c>
      <c r="C1212" s="48" t="s">
        <v>4987</v>
      </c>
      <c r="D1212" s="48" t="s">
        <v>5006</v>
      </c>
      <c r="E1212" s="48" t="s">
        <v>5000</v>
      </c>
      <c r="H1212" s="17" t="s">
        <v>4968</v>
      </c>
      <c r="I1212" s="17">
        <v>111</v>
      </c>
      <c r="J1212" s="17">
        <v>12</v>
      </c>
      <c r="K1212" s="17" t="s">
        <v>29</v>
      </c>
      <c r="L1212" s="17" t="s">
        <v>5001</v>
      </c>
    </row>
    <row r="1213" spans="1:12" x14ac:dyDescent="0.25">
      <c r="A1213" s="17">
        <v>1212</v>
      </c>
      <c r="B1213" s="48" t="s">
        <v>4987</v>
      </c>
      <c r="C1213" s="48" t="s">
        <v>4987</v>
      </c>
      <c r="D1213" s="48" t="s">
        <v>5006</v>
      </c>
      <c r="E1213" s="48" t="s">
        <v>5000</v>
      </c>
      <c r="H1213" s="17" t="s">
        <v>4968</v>
      </c>
      <c r="I1213" s="17">
        <v>115</v>
      </c>
      <c r="J1213" s="17">
        <v>12</v>
      </c>
      <c r="K1213" s="17" t="s">
        <v>29</v>
      </c>
      <c r="L1213" s="17" t="s">
        <v>5001</v>
      </c>
    </row>
    <row r="1214" spans="1:12" x14ac:dyDescent="0.25">
      <c r="A1214" s="17">
        <v>1213</v>
      </c>
      <c r="B1214" s="48" t="s">
        <v>4987</v>
      </c>
      <c r="C1214" s="48" t="s">
        <v>4987</v>
      </c>
      <c r="D1214" s="48" t="s">
        <v>5006</v>
      </c>
      <c r="E1214" s="48" t="s">
        <v>5000</v>
      </c>
      <c r="H1214" s="17" t="s">
        <v>4968</v>
      </c>
      <c r="I1214" s="17">
        <v>106</v>
      </c>
      <c r="J1214" s="17">
        <v>12</v>
      </c>
      <c r="K1214" s="17" t="s">
        <v>29</v>
      </c>
      <c r="L1214" s="17" t="s">
        <v>5001</v>
      </c>
    </row>
    <row r="1215" spans="1:12" x14ac:dyDescent="0.25">
      <c r="A1215" s="17">
        <v>1214</v>
      </c>
      <c r="B1215" s="48" t="s">
        <v>4987</v>
      </c>
      <c r="C1215" s="48" t="s">
        <v>4987</v>
      </c>
      <c r="D1215" s="48" t="s">
        <v>5006</v>
      </c>
      <c r="E1215" s="48" t="s">
        <v>5000</v>
      </c>
      <c r="H1215" s="17" t="s">
        <v>4968</v>
      </c>
      <c r="I1215" s="17">
        <v>109</v>
      </c>
      <c r="J1215" s="17">
        <v>12</v>
      </c>
      <c r="K1215" s="17" t="s">
        <v>29</v>
      </c>
      <c r="L1215" s="17" t="s">
        <v>5001</v>
      </c>
    </row>
    <row r="1216" spans="1:12" x14ac:dyDescent="0.25">
      <c r="A1216" s="17">
        <v>1215</v>
      </c>
      <c r="B1216" s="48" t="s">
        <v>4987</v>
      </c>
      <c r="C1216" s="48" t="s">
        <v>4987</v>
      </c>
      <c r="D1216" s="48" t="s">
        <v>5006</v>
      </c>
      <c r="E1216" s="48" t="s">
        <v>5000</v>
      </c>
      <c r="H1216" s="17" t="s">
        <v>4968</v>
      </c>
      <c r="I1216" s="17">
        <v>111</v>
      </c>
      <c r="J1216" s="17">
        <v>12</v>
      </c>
      <c r="K1216" s="17" t="s">
        <v>29</v>
      </c>
      <c r="L1216" s="17" t="s">
        <v>5001</v>
      </c>
    </row>
    <row r="1217" spans="1:12" x14ac:dyDescent="0.25">
      <c r="A1217" s="17">
        <v>1216</v>
      </c>
      <c r="B1217" s="48" t="s">
        <v>4987</v>
      </c>
      <c r="C1217" s="48" t="s">
        <v>4987</v>
      </c>
      <c r="D1217" s="48" t="s">
        <v>5006</v>
      </c>
      <c r="E1217" s="48" t="s">
        <v>5000</v>
      </c>
      <c r="H1217" s="17" t="s">
        <v>4968</v>
      </c>
      <c r="I1217" s="17">
        <v>106</v>
      </c>
      <c r="J1217" s="17">
        <v>12</v>
      </c>
      <c r="K1217" s="17" t="s">
        <v>29</v>
      </c>
      <c r="L1217" s="17" t="s">
        <v>5001</v>
      </c>
    </row>
    <row r="1218" spans="1:12" x14ac:dyDescent="0.25">
      <c r="A1218" s="17">
        <v>1217</v>
      </c>
      <c r="B1218" s="48" t="s">
        <v>4987</v>
      </c>
      <c r="C1218" s="48" t="s">
        <v>4987</v>
      </c>
      <c r="D1218" s="48" t="s">
        <v>5006</v>
      </c>
      <c r="E1218" s="48" t="s">
        <v>5000</v>
      </c>
      <c r="H1218" s="17" t="s">
        <v>4968</v>
      </c>
      <c r="I1218" s="17">
        <v>109</v>
      </c>
      <c r="J1218" s="17">
        <v>12</v>
      </c>
      <c r="K1218" s="17" t="s">
        <v>29</v>
      </c>
      <c r="L1218" s="17" t="s">
        <v>5001</v>
      </c>
    </row>
    <row r="1219" spans="1:12" x14ac:dyDescent="0.25">
      <c r="A1219" s="17">
        <v>1218</v>
      </c>
      <c r="B1219" s="48" t="s">
        <v>4987</v>
      </c>
      <c r="C1219" s="48" t="s">
        <v>4987</v>
      </c>
      <c r="D1219" s="48" t="s">
        <v>5006</v>
      </c>
      <c r="E1219" s="48" t="s">
        <v>5000</v>
      </c>
      <c r="H1219" s="17" t="s">
        <v>4968</v>
      </c>
      <c r="I1219" s="17">
        <v>110</v>
      </c>
      <c r="J1219" s="17">
        <v>12</v>
      </c>
      <c r="K1219" s="17" t="s">
        <v>29</v>
      </c>
      <c r="L1219" s="17" t="s">
        <v>5001</v>
      </c>
    </row>
    <row r="1220" spans="1:12" x14ac:dyDescent="0.25">
      <c r="A1220" s="17">
        <v>1219</v>
      </c>
      <c r="B1220" s="48" t="s">
        <v>4987</v>
      </c>
      <c r="C1220" s="48" t="s">
        <v>4987</v>
      </c>
      <c r="D1220" s="48" t="s">
        <v>5006</v>
      </c>
      <c r="E1220" s="48" t="s">
        <v>5000</v>
      </c>
      <c r="H1220" s="17" t="s">
        <v>4968</v>
      </c>
      <c r="I1220" s="17">
        <v>109</v>
      </c>
      <c r="J1220" s="17">
        <v>12</v>
      </c>
      <c r="K1220" s="17" t="s">
        <v>29</v>
      </c>
      <c r="L1220" s="17" t="s">
        <v>5001</v>
      </c>
    </row>
    <row r="1221" spans="1:12" x14ac:dyDescent="0.25">
      <c r="A1221" s="17">
        <v>1220</v>
      </c>
      <c r="B1221" s="48" t="s">
        <v>4987</v>
      </c>
      <c r="C1221" s="48" t="s">
        <v>4987</v>
      </c>
      <c r="D1221" s="48" t="s">
        <v>5006</v>
      </c>
      <c r="E1221" s="48" t="s">
        <v>5000</v>
      </c>
      <c r="H1221" s="17" t="s">
        <v>4968</v>
      </c>
      <c r="I1221" s="17">
        <v>104</v>
      </c>
      <c r="J1221" s="17">
        <v>12</v>
      </c>
      <c r="K1221" s="17" t="s">
        <v>29</v>
      </c>
      <c r="L1221" s="17" t="s">
        <v>5001</v>
      </c>
    </row>
    <row r="1222" spans="1:12" x14ac:dyDescent="0.25">
      <c r="A1222" s="17">
        <v>1221</v>
      </c>
      <c r="B1222" s="48" t="s">
        <v>4987</v>
      </c>
      <c r="C1222" s="48" t="s">
        <v>4987</v>
      </c>
      <c r="D1222" s="48" t="s">
        <v>5006</v>
      </c>
      <c r="E1222" s="48" t="s">
        <v>5000</v>
      </c>
      <c r="H1222" s="17" t="s">
        <v>4968</v>
      </c>
      <c r="I1222" s="17">
        <v>108</v>
      </c>
      <c r="J1222" s="17">
        <v>12</v>
      </c>
      <c r="K1222" s="17" t="s">
        <v>29</v>
      </c>
      <c r="L1222" s="17" t="s">
        <v>5001</v>
      </c>
    </row>
    <row r="1223" spans="1:12" x14ac:dyDescent="0.25">
      <c r="A1223" s="17">
        <v>1222</v>
      </c>
      <c r="B1223" s="48" t="s">
        <v>4987</v>
      </c>
      <c r="C1223" s="48" t="s">
        <v>4987</v>
      </c>
      <c r="D1223" s="48" t="s">
        <v>5006</v>
      </c>
      <c r="E1223" s="48" t="s">
        <v>5000</v>
      </c>
      <c r="H1223" s="17" t="s">
        <v>4968</v>
      </c>
      <c r="I1223" s="17">
        <v>104</v>
      </c>
      <c r="J1223" s="17">
        <v>12</v>
      </c>
      <c r="K1223" s="17" t="s">
        <v>29</v>
      </c>
      <c r="L1223" s="17" t="s">
        <v>5001</v>
      </c>
    </row>
    <row r="1224" spans="1:12" x14ac:dyDescent="0.25">
      <c r="A1224" s="17">
        <v>1223</v>
      </c>
      <c r="B1224" s="48" t="s">
        <v>4987</v>
      </c>
      <c r="C1224" s="48" t="s">
        <v>4987</v>
      </c>
      <c r="D1224" s="48" t="s">
        <v>5006</v>
      </c>
      <c r="E1224" s="48" t="s">
        <v>5000</v>
      </c>
      <c r="H1224" s="17" t="s">
        <v>4968</v>
      </c>
      <c r="I1224" s="17">
        <v>106</v>
      </c>
      <c r="J1224" s="17">
        <v>12</v>
      </c>
      <c r="K1224" s="17" t="s">
        <v>29</v>
      </c>
      <c r="L1224" s="17" t="s">
        <v>5001</v>
      </c>
    </row>
    <row r="1225" spans="1:12" x14ac:dyDescent="0.25">
      <c r="A1225" s="17">
        <v>1224</v>
      </c>
      <c r="B1225" s="48" t="s">
        <v>4987</v>
      </c>
      <c r="C1225" s="48" t="s">
        <v>4987</v>
      </c>
      <c r="D1225" s="48" t="s">
        <v>5006</v>
      </c>
      <c r="E1225" s="48" t="s">
        <v>5000</v>
      </c>
      <c r="H1225" s="17" t="s">
        <v>4968</v>
      </c>
      <c r="I1225" s="17">
        <v>99</v>
      </c>
      <c r="J1225" s="17">
        <v>12</v>
      </c>
      <c r="K1225" s="17" t="s">
        <v>29</v>
      </c>
      <c r="L1225" s="17" t="s">
        <v>5001</v>
      </c>
    </row>
    <row r="1226" spans="1:12" x14ac:dyDescent="0.25">
      <c r="A1226" s="17">
        <v>1225</v>
      </c>
      <c r="B1226" s="48" t="s">
        <v>4987</v>
      </c>
      <c r="C1226" s="48" t="s">
        <v>4987</v>
      </c>
      <c r="D1226" s="48" t="s">
        <v>5006</v>
      </c>
      <c r="E1226" s="48" t="s">
        <v>5000</v>
      </c>
      <c r="H1226" s="17" t="s">
        <v>4968</v>
      </c>
      <c r="I1226" s="17">
        <v>108</v>
      </c>
      <c r="J1226" s="17">
        <v>12</v>
      </c>
      <c r="K1226" s="17" t="s">
        <v>29</v>
      </c>
      <c r="L1226" s="17" t="s">
        <v>5001</v>
      </c>
    </row>
    <row r="1227" spans="1:12" x14ac:dyDescent="0.25">
      <c r="A1227" s="17">
        <v>1226</v>
      </c>
      <c r="B1227" s="48" t="s">
        <v>4987</v>
      </c>
      <c r="C1227" s="48" t="s">
        <v>4987</v>
      </c>
      <c r="D1227" s="48" t="s">
        <v>5006</v>
      </c>
      <c r="E1227" s="48" t="s">
        <v>5000</v>
      </c>
      <c r="H1227" s="17" t="s">
        <v>4968</v>
      </c>
      <c r="I1227" s="17">
        <v>90</v>
      </c>
      <c r="J1227" s="17">
        <v>12</v>
      </c>
      <c r="K1227" s="17" t="s">
        <v>29</v>
      </c>
      <c r="L1227" s="17" t="s">
        <v>5001</v>
      </c>
    </row>
    <row r="1228" spans="1:12" x14ac:dyDescent="0.25">
      <c r="A1228" s="17">
        <v>1227</v>
      </c>
      <c r="B1228" s="48" t="s">
        <v>4987</v>
      </c>
      <c r="C1228" s="48" t="s">
        <v>4987</v>
      </c>
      <c r="D1228" s="48" t="s">
        <v>5006</v>
      </c>
      <c r="E1228" s="48" t="s">
        <v>5000</v>
      </c>
      <c r="H1228" s="17" t="s">
        <v>4968</v>
      </c>
      <c r="I1228" s="17">
        <v>130</v>
      </c>
      <c r="J1228" s="17">
        <v>12</v>
      </c>
      <c r="K1228" s="17" t="s">
        <v>29</v>
      </c>
      <c r="L1228" s="17" t="s">
        <v>5001</v>
      </c>
    </row>
    <row r="1229" spans="1:12" x14ac:dyDescent="0.25">
      <c r="A1229" s="17">
        <v>1228</v>
      </c>
      <c r="B1229" s="48" t="s">
        <v>4987</v>
      </c>
      <c r="C1229" s="48" t="s">
        <v>4987</v>
      </c>
      <c r="D1229" s="48" t="s">
        <v>5006</v>
      </c>
      <c r="E1229" s="48" t="s">
        <v>5000</v>
      </c>
      <c r="H1229" s="17" t="s">
        <v>4968</v>
      </c>
      <c r="I1229" s="17">
        <v>112</v>
      </c>
      <c r="J1229" s="17">
        <v>12</v>
      </c>
      <c r="K1229" s="17" t="s">
        <v>29</v>
      </c>
      <c r="L1229" s="17" t="s">
        <v>5001</v>
      </c>
    </row>
    <row r="1230" spans="1:12" x14ac:dyDescent="0.25">
      <c r="A1230" s="17">
        <v>1229</v>
      </c>
      <c r="B1230" s="48" t="s">
        <v>4987</v>
      </c>
      <c r="C1230" s="48" t="s">
        <v>4987</v>
      </c>
      <c r="D1230" s="48" t="s">
        <v>5006</v>
      </c>
      <c r="E1230" s="48" t="s">
        <v>5000</v>
      </c>
      <c r="H1230" s="17" t="s">
        <v>4968</v>
      </c>
      <c r="I1230" s="17">
        <v>112</v>
      </c>
      <c r="J1230" s="17">
        <v>12</v>
      </c>
      <c r="K1230" s="17" t="s">
        <v>29</v>
      </c>
      <c r="L1230" s="17" t="s">
        <v>5001</v>
      </c>
    </row>
    <row r="1231" spans="1:12" x14ac:dyDescent="0.25">
      <c r="A1231" s="17">
        <v>1230</v>
      </c>
      <c r="B1231" s="48" t="s">
        <v>4987</v>
      </c>
      <c r="C1231" s="48" t="s">
        <v>4987</v>
      </c>
      <c r="D1231" s="48" t="s">
        <v>5006</v>
      </c>
      <c r="E1231" s="48" t="s">
        <v>5000</v>
      </c>
      <c r="H1231" s="17" t="s">
        <v>4968</v>
      </c>
      <c r="I1231" s="17">
        <v>111</v>
      </c>
      <c r="J1231" s="17">
        <v>12</v>
      </c>
      <c r="K1231" s="17" t="s">
        <v>29</v>
      </c>
      <c r="L1231" s="17" t="s">
        <v>5001</v>
      </c>
    </row>
    <row r="1232" spans="1:12" x14ac:dyDescent="0.25">
      <c r="A1232" s="17">
        <v>1231</v>
      </c>
      <c r="B1232" s="48" t="s">
        <v>4987</v>
      </c>
      <c r="C1232" s="48" t="s">
        <v>4987</v>
      </c>
      <c r="D1232" s="48" t="s">
        <v>5006</v>
      </c>
      <c r="E1232" s="48" t="s">
        <v>5000</v>
      </c>
      <c r="H1232" s="17" t="s">
        <v>4968</v>
      </c>
      <c r="I1232" s="17">
        <v>110</v>
      </c>
      <c r="J1232" s="17">
        <v>12</v>
      </c>
      <c r="K1232" s="17" t="s">
        <v>29</v>
      </c>
      <c r="L1232" s="17" t="s">
        <v>5001</v>
      </c>
    </row>
    <row r="1233" spans="1:12" x14ac:dyDescent="0.25">
      <c r="A1233" s="17">
        <v>1232</v>
      </c>
      <c r="B1233" s="48" t="s">
        <v>4987</v>
      </c>
      <c r="C1233" s="48" t="s">
        <v>4987</v>
      </c>
      <c r="D1233" s="48" t="s">
        <v>5006</v>
      </c>
      <c r="E1233" s="48" t="s">
        <v>5000</v>
      </c>
      <c r="H1233" s="17" t="s">
        <v>4968</v>
      </c>
      <c r="I1233" s="17">
        <v>107</v>
      </c>
      <c r="J1233" s="17">
        <v>12</v>
      </c>
      <c r="K1233" s="17" t="s">
        <v>29</v>
      </c>
      <c r="L1233" s="17" t="s">
        <v>5001</v>
      </c>
    </row>
    <row r="1234" spans="1:12" x14ac:dyDescent="0.25">
      <c r="A1234" s="17">
        <v>1233</v>
      </c>
      <c r="B1234" s="48" t="s">
        <v>4987</v>
      </c>
      <c r="C1234" s="48" t="s">
        <v>4987</v>
      </c>
      <c r="D1234" s="48" t="s">
        <v>5006</v>
      </c>
      <c r="E1234" s="48" t="s">
        <v>5000</v>
      </c>
      <c r="H1234" s="17" t="s">
        <v>4968</v>
      </c>
      <c r="I1234" s="17">
        <v>102</v>
      </c>
      <c r="J1234" s="17">
        <v>12</v>
      </c>
      <c r="K1234" s="17" t="s">
        <v>29</v>
      </c>
      <c r="L1234" s="17" t="s">
        <v>5001</v>
      </c>
    </row>
    <row r="1235" spans="1:12" x14ac:dyDescent="0.25">
      <c r="A1235" s="17">
        <v>1234</v>
      </c>
      <c r="B1235" s="48" t="s">
        <v>4987</v>
      </c>
      <c r="C1235" s="48" t="s">
        <v>4987</v>
      </c>
      <c r="D1235" s="48" t="s">
        <v>5006</v>
      </c>
      <c r="E1235" s="48" t="s">
        <v>5000</v>
      </c>
      <c r="H1235" s="17" t="s">
        <v>4968</v>
      </c>
      <c r="I1235" s="17">
        <v>96</v>
      </c>
      <c r="J1235" s="17">
        <v>12</v>
      </c>
      <c r="K1235" s="17" t="s">
        <v>29</v>
      </c>
      <c r="L1235" s="17" t="s">
        <v>5001</v>
      </c>
    </row>
    <row r="1236" spans="1:12" x14ac:dyDescent="0.25">
      <c r="A1236" s="17">
        <v>1235</v>
      </c>
      <c r="B1236" s="48" t="s">
        <v>4987</v>
      </c>
      <c r="C1236" s="48" t="s">
        <v>4987</v>
      </c>
      <c r="D1236" s="48" t="s">
        <v>5006</v>
      </c>
      <c r="E1236" s="48" t="s">
        <v>5000</v>
      </c>
      <c r="H1236" s="17" t="s">
        <v>4968</v>
      </c>
      <c r="I1236" s="17">
        <v>106</v>
      </c>
      <c r="J1236" s="17">
        <v>12</v>
      </c>
      <c r="K1236" s="17" t="s">
        <v>29</v>
      </c>
      <c r="L1236" s="17" t="s">
        <v>5001</v>
      </c>
    </row>
    <row r="1237" spans="1:12" x14ac:dyDescent="0.25">
      <c r="A1237" s="17">
        <v>1236</v>
      </c>
      <c r="B1237" s="48" t="s">
        <v>4987</v>
      </c>
      <c r="C1237" s="48" t="s">
        <v>4987</v>
      </c>
      <c r="D1237" s="48" t="s">
        <v>5007</v>
      </c>
      <c r="E1237" s="48" t="s">
        <v>5000</v>
      </c>
      <c r="H1237" s="17" t="s">
        <v>4968</v>
      </c>
      <c r="I1237" s="17">
        <v>105</v>
      </c>
      <c r="J1237" s="17">
        <v>12</v>
      </c>
      <c r="K1237" s="17" t="s">
        <v>29</v>
      </c>
      <c r="L1237" s="17" t="s">
        <v>5001</v>
      </c>
    </row>
    <row r="1238" spans="1:12" x14ac:dyDescent="0.25">
      <c r="A1238" s="17">
        <v>1237</v>
      </c>
      <c r="B1238" s="48" t="s">
        <v>4987</v>
      </c>
      <c r="C1238" s="48" t="s">
        <v>4987</v>
      </c>
      <c r="D1238" s="48" t="s">
        <v>5007</v>
      </c>
      <c r="E1238" s="48" t="s">
        <v>5000</v>
      </c>
      <c r="H1238" s="17" t="s">
        <v>4968</v>
      </c>
      <c r="I1238" s="17">
        <v>121</v>
      </c>
      <c r="J1238" s="17">
        <v>12</v>
      </c>
      <c r="K1238" s="17" t="s">
        <v>29</v>
      </c>
      <c r="L1238" s="17" t="s">
        <v>5001</v>
      </c>
    </row>
    <row r="1239" spans="1:12" x14ac:dyDescent="0.25">
      <c r="A1239" s="17">
        <v>1238</v>
      </c>
      <c r="B1239" s="48" t="s">
        <v>4987</v>
      </c>
      <c r="C1239" s="48" t="s">
        <v>4987</v>
      </c>
      <c r="D1239" s="48" t="s">
        <v>5007</v>
      </c>
      <c r="E1239" s="48" t="s">
        <v>5000</v>
      </c>
      <c r="H1239" s="17" t="s">
        <v>4968</v>
      </c>
      <c r="I1239" s="17">
        <v>80</v>
      </c>
      <c r="J1239" s="17">
        <v>12</v>
      </c>
      <c r="K1239" s="17" t="s">
        <v>29</v>
      </c>
      <c r="L1239" s="17" t="s">
        <v>5001</v>
      </c>
    </row>
    <row r="1240" spans="1:12" x14ac:dyDescent="0.25">
      <c r="A1240" s="17">
        <v>1239</v>
      </c>
      <c r="B1240" s="48" t="s">
        <v>4987</v>
      </c>
      <c r="C1240" s="48" t="s">
        <v>4987</v>
      </c>
      <c r="D1240" s="48" t="s">
        <v>5007</v>
      </c>
      <c r="E1240" s="48" t="s">
        <v>5000</v>
      </c>
      <c r="H1240" s="17" t="s">
        <v>4968</v>
      </c>
      <c r="I1240" s="17">
        <v>138</v>
      </c>
      <c r="J1240" s="17">
        <v>12</v>
      </c>
      <c r="K1240" s="17" t="s">
        <v>29</v>
      </c>
      <c r="L1240" s="17" t="s">
        <v>5001</v>
      </c>
    </row>
    <row r="1241" spans="1:12" x14ac:dyDescent="0.25">
      <c r="A1241" s="17">
        <v>1240</v>
      </c>
      <c r="B1241" s="48" t="s">
        <v>4987</v>
      </c>
      <c r="C1241" s="48" t="s">
        <v>4987</v>
      </c>
      <c r="D1241" s="48" t="s">
        <v>5007</v>
      </c>
      <c r="E1241" s="48" t="s">
        <v>5000</v>
      </c>
      <c r="H1241" s="17" t="s">
        <v>4968</v>
      </c>
      <c r="I1241" s="17">
        <v>92</v>
      </c>
      <c r="J1241" s="17">
        <v>12</v>
      </c>
      <c r="K1241" s="17" t="s">
        <v>29</v>
      </c>
      <c r="L1241" s="17" t="s">
        <v>5001</v>
      </c>
    </row>
    <row r="1242" spans="1:12" x14ac:dyDescent="0.25">
      <c r="A1242" s="17">
        <v>1241</v>
      </c>
      <c r="B1242" s="48" t="s">
        <v>4987</v>
      </c>
      <c r="C1242" s="48" t="s">
        <v>4987</v>
      </c>
      <c r="D1242" s="48" t="s">
        <v>5007</v>
      </c>
      <c r="E1242" s="48" t="s">
        <v>5000</v>
      </c>
      <c r="H1242" s="17" t="s">
        <v>4968</v>
      </c>
      <c r="I1242" s="17">
        <v>126</v>
      </c>
      <c r="J1242" s="17">
        <v>12</v>
      </c>
      <c r="K1242" s="17" t="s">
        <v>29</v>
      </c>
      <c r="L1242" s="17" t="s">
        <v>5001</v>
      </c>
    </row>
    <row r="1243" spans="1:12" x14ac:dyDescent="0.25">
      <c r="A1243" s="17">
        <v>1242</v>
      </c>
      <c r="B1243" s="48" t="s">
        <v>4987</v>
      </c>
      <c r="C1243" s="48" t="s">
        <v>4987</v>
      </c>
      <c r="D1243" s="48" t="s">
        <v>5007</v>
      </c>
      <c r="E1243" s="48" t="s">
        <v>5000</v>
      </c>
      <c r="H1243" s="17" t="s">
        <v>4968</v>
      </c>
      <c r="I1243" s="17">
        <v>111</v>
      </c>
      <c r="J1243" s="17">
        <v>12</v>
      </c>
      <c r="K1243" s="17" t="s">
        <v>29</v>
      </c>
      <c r="L1243" s="17" t="s">
        <v>5001</v>
      </c>
    </row>
    <row r="1244" spans="1:12" x14ac:dyDescent="0.25">
      <c r="A1244" s="17">
        <v>1243</v>
      </c>
      <c r="B1244" s="48" t="s">
        <v>4987</v>
      </c>
      <c r="C1244" s="48" t="s">
        <v>4987</v>
      </c>
      <c r="D1244" s="48" t="s">
        <v>5007</v>
      </c>
      <c r="E1244" s="48" t="s">
        <v>5000</v>
      </c>
      <c r="H1244" s="17" t="s">
        <v>4968</v>
      </c>
      <c r="I1244" s="17">
        <v>112</v>
      </c>
      <c r="J1244" s="17">
        <v>12</v>
      </c>
      <c r="K1244" s="17" t="s">
        <v>29</v>
      </c>
      <c r="L1244" s="17" t="s">
        <v>5001</v>
      </c>
    </row>
    <row r="1245" spans="1:12" x14ac:dyDescent="0.25">
      <c r="A1245" s="17">
        <v>1244</v>
      </c>
      <c r="B1245" s="48" t="s">
        <v>4987</v>
      </c>
      <c r="C1245" s="48" t="s">
        <v>4987</v>
      </c>
      <c r="D1245" s="48" t="s">
        <v>5007</v>
      </c>
      <c r="E1245" s="48" t="s">
        <v>5000</v>
      </c>
      <c r="H1245" s="17" t="s">
        <v>4968</v>
      </c>
      <c r="I1245" s="17">
        <v>87</v>
      </c>
      <c r="J1245" s="17">
        <v>12</v>
      </c>
      <c r="K1245" s="17" t="s">
        <v>29</v>
      </c>
      <c r="L1245" s="17" t="s">
        <v>5001</v>
      </c>
    </row>
    <row r="1246" spans="1:12" x14ac:dyDescent="0.25">
      <c r="A1246" s="17">
        <v>1245</v>
      </c>
      <c r="B1246" s="48" t="s">
        <v>4987</v>
      </c>
      <c r="C1246" s="48" t="s">
        <v>4987</v>
      </c>
      <c r="D1246" s="48" t="s">
        <v>5007</v>
      </c>
      <c r="E1246" s="48" t="s">
        <v>5000</v>
      </c>
      <c r="H1246" s="17" t="s">
        <v>4968</v>
      </c>
      <c r="I1246" s="17">
        <v>133</v>
      </c>
      <c r="J1246" s="17">
        <v>12</v>
      </c>
      <c r="K1246" s="17" t="s">
        <v>29</v>
      </c>
      <c r="L1246" s="17" t="s">
        <v>5001</v>
      </c>
    </row>
    <row r="1247" spans="1:12" x14ac:dyDescent="0.25">
      <c r="A1247" s="17">
        <v>1246</v>
      </c>
      <c r="B1247" s="48" t="s">
        <v>4987</v>
      </c>
      <c r="C1247" s="48" t="s">
        <v>4987</v>
      </c>
      <c r="D1247" s="48" t="s">
        <v>5007</v>
      </c>
      <c r="E1247" s="48" t="s">
        <v>5000</v>
      </c>
      <c r="H1247" s="17" t="s">
        <v>4968</v>
      </c>
      <c r="I1247" s="17">
        <v>94</v>
      </c>
      <c r="J1247" s="17">
        <v>12</v>
      </c>
      <c r="K1247" s="17" t="s">
        <v>29</v>
      </c>
      <c r="L1247" s="17" t="s">
        <v>5001</v>
      </c>
    </row>
    <row r="1248" spans="1:12" x14ac:dyDescent="0.25">
      <c r="A1248" s="17">
        <v>1247</v>
      </c>
      <c r="B1248" s="48" t="s">
        <v>4987</v>
      </c>
      <c r="C1248" s="48" t="s">
        <v>4987</v>
      </c>
      <c r="D1248" s="48" t="s">
        <v>5007</v>
      </c>
      <c r="E1248" s="48" t="s">
        <v>5000</v>
      </c>
      <c r="H1248" s="17" t="s">
        <v>4968</v>
      </c>
      <c r="I1248" s="17">
        <v>124</v>
      </c>
      <c r="J1248" s="17">
        <v>12</v>
      </c>
      <c r="K1248" s="17" t="s">
        <v>29</v>
      </c>
      <c r="L1248" s="17" t="s">
        <v>5001</v>
      </c>
    </row>
    <row r="1249" spans="1:12" x14ac:dyDescent="0.25">
      <c r="A1249" s="17">
        <v>1248</v>
      </c>
      <c r="B1249" s="48" t="s">
        <v>4987</v>
      </c>
      <c r="C1249" s="48" t="s">
        <v>4987</v>
      </c>
      <c r="D1249" s="48" t="s">
        <v>5007</v>
      </c>
      <c r="E1249" s="48" t="s">
        <v>5000</v>
      </c>
      <c r="H1249" s="17" t="s">
        <v>4968</v>
      </c>
      <c r="I1249" s="17">
        <v>103</v>
      </c>
      <c r="J1249" s="17">
        <v>12</v>
      </c>
      <c r="K1249" s="17" t="s">
        <v>29</v>
      </c>
      <c r="L1249" s="17" t="s">
        <v>5001</v>
      </c>
    </row>
    <row r="1250" spans="1:12" x14ac:dyDescent="0.25">
      <c r="A1250" s="17">
        <v>1249</v>
      </c>
      <c r="B1250" s="48" t="s">
        <v>4987</v>
      </c>
      <c r="C1250" s="48" t="s">
        <v>4987</v>
      </c>
      <c r="D1250" s="48" t="s">
        <v>5007</v>
      </c>
      <c r="E1250" s="48" t="s">
        <v>5000</v>
      </c>
      <c r="H1250" s="17" t="s">
        <v>4968</v>
      </c>
      <c r="I1250" s="17">
        <v>112</v>
      </c>
      <c r="J1250" s="17">
        <v>12</v>
      </c>
      <c r="K1250" s="17" t="s">
        <v>29</v>
      </c>
      <c r="L1250" s="17" t="s">
        <v>5001</v>
      </c>
    </row>
    <row r="1251" spans="1:12" x14ac:dyDescent="0.25">
      <c r="A1251" s="17">
        <v>1250</v>
      </c>
      <c r="B1251" s="48" t="s">
        <v>4987</v>
      </c>
      <c r="C1251" s="48" t="s">
        <v>4987</v>
      </c>
      <c r="D1251" s="48" t="s">
        <v>5007</v>
      </c>
      <c r="E1251" s="48" t="s">
        <v>5000</v>
      </c>
      <c r="H1251" s="17" t="s">
        <v>4968</v>
      </c>
      <c r="I1251" s="17">
        <v>119</v>
      </c>
      <c r="J1251" s="17">
        <v>12</v>
      </c>
      <c r="K1251" s="17" t="s">
        <v>29</v>
      </c>
      <c r="L1251" s="17" t="s">
        <v>5001</v>
      </c>
    </row>
    <row r="1252" spans="1:12" x14ac:dyDescent="0.25">
      <c r="A1252" s="17">
        <v>1251</v>
      </c>
      <c r="B1252" s="48" t="s">
        <v>4987</v>
      </c>
      <c r="C1252" s="48" t="s">
        <v>4987</v>
      </c>
      <c r="D1252" s="48" t="s">
        <v>5007</v>
      </c>
      <c r="E1252" s="48" t="s">
        <v>5000</v>
      </c>
      <c r="H1252" s="17" t="s">
        <v>4967</v>
      </c>
      <c r="I1252" s="17">
        <v>48</v>
      </c>
      <c r="J1252" s="17">
        <v>12</v>
      </c>
      <c r="K1252" s="17" t="s">
        <v>29</v>
      </c>
      <c r="L1252" s="17" t="s">
        <v>5001</v>
      </c>
    </row>
    <row r="1253" spans="1:12" x14ac:dyDescent="0.25">
      <c r="A1253" s="17">
        <v>1252</v>
      </c>
      <c r="B1253" s="48" t="s">
        <v>4987</v>
      </c>
      <c r="C1253" s="48" t="s">
        <v>4987</v>
      </c>
      <c r="D1253" s="48" t="s">
        <v>5007</v>
      </c>
      <c r="E1253" s="48" t="s">
        <v>5000</v>
      </c>
      <c r="H1253" s="17" t="s">
        <v>4968</v>
      </c>
      <c r="I1253" s="17">
        <v>41</v>
      </c>
      <c r="J1253" s="17">
        <v>12</v>
      </c>
      <c r="K1253" s="17" t="s">
        <v>29</v>
      </c>
      <c r="L1253" s="17" t="s">
        <v>5001</v>
      </c>
    </row>
    <row r="1254" spans="1:12" x14ac:dyDescent="0.25">
      <c r="A1254" s="17">
        <v>1253</v>
      </c>
      <c r="B1254" s="48" t="s">
        <v>4987</v>
      </c>
      <c r="C1254" s="48" t="s">
        <v>4987</v>
      </c>
      <c r="D1254" s="48" t="s">
        <v>5007</v>
      </c>
      <c r="E1254" s="48" t="s">
        <v>5000</v>
      </c>
      <c r="H1254" s="17" t="s">
        <v>4968</v>
      </c>
      <c r="I1254" s="17">
        <v>97</v>
      </c>
      <c r="J1254" s="17">
        <v>12</v>
      </c>
      <c r="K1254" s="17" t="s">
        <v>29</v>
      </c>
      <c r="L1254" s="17" t="s">
        <v>5001</v>
      </c>
    </row>
    <row r="1255" spans="1:12" x14ac:dyDescent="0.25">
      <c r="A1255" s="17">
        <v>1254</v>
      </c>
      <c r="B1255" s="48" t="s">
        <v>4987</v>
      </c>
      <c r="C1255" s="48" t="s">
        <v>4987</v>
      </c>
      <c r="D1255" s="48" t="s">
        <v>5007</v>
      </c>
      <c r="E1255" s="48" t="s">
        <v>5000</v>
      </c>
      <c r="H1255" s="17" t="s">
        <v>4968</v>
      </c>
      <c r="I1255" s="17">
        <v>161</v>
      </c>
      <c r="J1255" s="17">
        <v>12</v>
      </c>
      <c r="K1255" s="17" t="s">
        <v>29</v>
      </c>
      <c r="L1255" s="17" t="s">
        <v>5001</v>
      </c>
    </row>
    <row r="1256" spans="1:12" x14ac:dyDescent="0.25">
      <c r="A1256" s="17">
        <v>1255</v>
      </c>
      <c r="B1256" s="48" t="s">
        <v>4987</v>
      </c>
      <c r="C1256" s="48" t="s">
        <v>4987</v>
      </c>
      <c r="D1256" s="48" t="s">
        <v>5007</v>
      </c>
      <c r="E1256" s="48" t="s">
        <v>5000</v>
      </c>
      <c r="H1256" s="17" t="s">
        <v>4968</v>
      </c>
      <c r="I1256" s="17">
        <v>99</v>
      </c>
      <c r="J1256" s="17">
        <v>12</v>
      </c>
      <c r="K1256" s="17" t="s">
        <v>29</v>
      </c>
      <c r="L1256" s="17" t="s">
        <v>5001</v>
      </c>
    </row>
    <row r="1257" spans="1:12" x14ac:dyDescent="0.25">
      <c r="A1257" s="17">
        <v>1256</v>
      </c>
      <c r="B1257" s="48" t="s">
        <v>4987</v>
      </c>
      <c r="C1257" s="48" t="s">
        <v>4987</v>
      </c>
      <c r="D1257" s="48" t="s">
        <v>5007</v>
      </c>
      <c r="E1257" s="48" t="s">
        <v>5000</v>
      </c>
      <c r="H1257" s="17" t="s">
        <v>2</v>
      </c>
      <c r="I1257" s="17">
        <v>54</v>
      </c>
      <c r="J1257" s="17">
        <v>18</v>
      </c>
      <c r="K1257" s="17" t="s">
        <v>29</v>
      </c>
      <c r="L1257" s="17" t="s">
        <v>5005</v>
      </c>
    </row>
    <row r="1258" spans="1:12" x14ac:dyDescent="0.25">
      <c r="A1258" s="17">
        <v>1257</v>
      </c>
      <c r="B1258" s="48" t="s">
        <v>4987</v>
      </c>
      <c r="C1258" s="48" t="s">
        <v>4987</v>
      </c>
      <c r="D1258" s="48" t="s">
        <v>5007</v>
      </c>
      <c r="E1258" s="48" t="s">
        <v>5000</v>
      </c>
      <c r="H1258" s="17" t="s">
        <v>2</v>
      </c>
      <c r="I1258" s="17">
        <v>201</v>
      </c>
      <c r="J1258" s="17">
        <v>18</v>
      </c>
      <c r="K1258" s="17" t="s">
        <v>29</v>
      </c>
      <c r="L1258" s="17" t="s">
        <v>5005</v>
      </c>
    </row>
    <row r="1259" spans="1:12" x14ac:dyDescent="0.25">
      <c r="A1259" s="17">
        <v>1258</v>
      </c>
      <c r="B1259" s="48" t="s">
        <v>4987</v>
      </c>
      <c r="C1259" s="48" t="s">
        <v>4987</v>
      </c>
      <c r="D1259" s="48" t="s">
        <v>5007</v>
      </c>
      <c r="E1259" s="48" t="s">
        <v>5000</v>
      </c>
      <c r="H1259" s="17" t="s">
        <v>2</v>
      </c>
      <c r="I1259" s="17">
        <v>213</v>
      </c>
      <c r="J1259" s="17">
        <v>18</v>
      </c>
      <c r="K1259" s="17" t="s">
        <v>29</v>
      </c>
      <c r="L1259" s="17" t="s">
        <v>5005</v>
      </c>
    </row>
    <row r="1260" spans="1:12" x14ac:dyDescent="0.25">
      <c r="A1260" s="17">
        <v>1259</v>
      </c>
      <c r="B1260" s="48" t="s">
        <v>4987</v>
      </c>
      <c r="C1260" s="48" t="s">
        <v>4987</v>
      </c>
      <c r="D1260" s="48" t="s">
        <v>5007</v>
      </c>
      <c r="E1260" s="48" t="s">
        <v>5000</v>
      </c>
      <c r="H1260" s="17" t="s">
        <v>2</v>
      </c>
      <c r="I1260" s="17">
        <v>219</v>
      </c>
      <c r="J1260" s="17">
        <v>18</v>
      </c>
      <c r="K1260" s="17" t="s">
        <v>29</v>
      </c>
      <c r="L1260" s="17" t="s">
        <v>5005</v>
      </c>
    </row>
    <row r="1261" spans="1:12" x14ac:dyDescent="0.25">
      <c r="A1261" s="17">
        <v>1260</v>
      </c>
      <c r="B1261" s="48" t="s">
        <v>4987</v>
      </c>
      <c r="C1261" s="48" t="s">
        <v>4987</v>
      </c>
      <c r="D1261" s="48" t="s">
        <v>5007</v>
      </c>
      <c r="E1261" s="48" t="s">
        <v>5000</v>
      </c>
      <c r="H1261" s="17" t="s">
        <v>2</v>
      </c>
      <c r="I1261" s="17">
        <v>213</v>
      </c>
      <c r="J1261" s="17">
        <v>18</v>
      </c>
      <c r="K1261" s="17" t="s">
        <v>29</v>
      </c>
      <c r="L1261" s="17" t="s">
        <v>5005</v>
      </c>
    </row>
    <row r="1262" spans="1:12" x14ac:dyDescent="0.25">
      <c r="A1262" s="17">
        <v>1261</v>
      </c>
      <c r="B1262" s="48" t="s">
        <v>4987</v>
      </c>
      <c r="C1262" s="48" t="s">
        <v>4987</v>
      </c>
      <c r="D1262" s="48" t="s">
        <v>5007</v>
      </c>
      <c r="E1262" s="48" t="s">
        <v>5000</v>
      </c>
      <c r="H1262" s="17" t="s">
        <v>2</v>
      </c>
      <c r="I1262" s="17">
        <v>218</v>
      </c>
      <c r="J1262" s="17">
        <v>18</v>
      </c>
      <c r="K1262" s="17" t="s">
        <v>29</v>
      </c>
      <c r="L1262" s="17" t="s">
        <v>5005</v>
      </c>
    </row>
    <row r="1263" spans="1:12" x14ac:dyDescent="0.25">
      <c r="A1263" s="17">
        <v>1262</v>
      </c>
      <c r="B1263" s="48" t="s">
        <v>4987</v>
      </c>
      <c r="C1263" s="48" t="s">
        <v>4987</v>
      </c>
      <c r="D1263" s="48" t="s">
        <v>5007</v>
      </c>
      <c r="E1263" s="48" t="s">
        <v>5000</v>
      </c>
      <c r="H1263" s="17" t="s">
        <v>2</v>
      </c>
      <c r="I1263" s="17">
        <v>219</v>
      </c>
      <c r="J1263" s="17">
        <v>18</v>
      </c>
      <c r="K1263" s="17" t="s">
        <v>29</v>
      </c>
      <c r="L1263" s="17" t="s">
        <v>5005</v>
      </c>
    </row>
    <row r="1264" spans="1:12" x14ac:dyDescent="0.25">
      <c r="A1264" s="17">
        <v>1263</v>
      </c>
      <c r="B1264" s="48" t="s">
        <v>4987</v>
      </c>
      <c r="C1264" s="48" t="s">
        <v>4987</v>
      </c>
      <c r="D1264" s="48" t="s">
        <v>5007</v>
      </c>
      <c r="E1264" s="48" t="s">
        <v>5000</v>
      </c>
      <c r="H1264" s="17" t="s">
        <v>2</v>
      </c>
      <c r="I1264" s="17">
        <v>234</v>
      </c>
      <c r="J1264" s="17">
        <v>18</v>
      </c>
      <c r="K1264" s="17" t="s">
        <v>29</v>
      </c>
      <c r="L1264" s="17" t="s">
        <v>5005</v>
      </c>
    </row>
    <row r="1265" spans="1:12" x14ac:dyDescent="0.25">
      <c r="A1265" s="17">
        <v>1264</v>
      </c>
      <c r="B1265" s="48" t="s">
        <v>4987</v>
      </c>
      <c r="C1265" s="48" t="s">
        <v>4987</v>
      </c>
      <c r="D1265" s="48" t="s">
        <v>5007</v>
      </c>
      <c r="E1265" s="48" t="s">
        <v>5000</v>
      </c>
      <c r="H1265" s="17" t="s">
        <v>2</v>
      </c>
      <c r="I1265" s="17">
        <v>200</v>
      </c>
      <c r="J1265" s="17">
        <v>18</v>
      </c>
      <c r="K1265" s="17" t="s">
        <v>29</v>
      </c>
      <c r="L1265" s="17" t="s">
        <v>5005</v>
      </c>
    </row>
    <row r="1266" spans="1:12" x14ac:dyDescent="0.25">
      <c r="A1266" s="17">
        <v>1265</v>
      </c>
      <c r="B1266" s="48" t="s">
        <v>4987</v>
      </c>
      <c r="C1266" s="48" t="s">
        <v>4987</v>
      </c>
      <c r="D1266" s="48" t="s">
        <v>5007</v>
      </c>
      <c r="E1266" s="48" t="s">
        <v>5000</v>
      </c>
      <c r="H1266" s="17" t="s">
        <v>2</v>
      </c>
      <c r="I1266" s="17">
        <v>206</v>
      </c>
      <c r="J1266" s="17">
        <v>18</v>
      </c>
      <c r="K1266" s="17" t="s">
        <v>29</v>
      </c>
      <c r="L1266" s="17" t="s">
        <v>5005</v>
      </c>
    </row>
    <row r="1267" spans="1:12" x14ac:dyDescent="0.25">
      <c r="A1267" s="17">
        <v>1266</v>
      </c>
      <c r="B1267" s="48" t="s">
        <v>4987</v>
      </c>
      <c r="C1267" s="48" t="s">
        <v>4987</v>
      </c>
      <c r="D1267" s="48" t="s">
        <v>5007</v>
      </c>
      <c r="E1267" s="48" t="s">
        <v>5000</v>
      </c>
      <c r="H1267" s="17" t="s">
        <v>2</v>
      </c>
      <c r="I1267" s="17">
        <v>213</v>
      </c>
      <c r="J1267" s="17">
        <v>18</v>
      </c>
      <c r="K1267" s="17" t="s">
        <v>29</v>
      </c>
      <c r="L1267" s="17" t="s">
        <v>5005</v>
      </c>
    </row>
    <row r="1268" spans="1:12" x14ac:dyDescent="0.25">
      <c r="A1268" s="17">
        <v>1267</v>
      </c>
      <c r="B1268" s="48" t="s">
        <v>4987</v>
      </c>
      <c r="C1268" s="48" t="s">
        <v>4987</v>
      </c>
      <c r="D1268" s="48" t="s">
        <v>5007</v>
      </c>
      <c r="E1268" s="48" t="s">
        <v>5000</v>
      </c>
      <c r="H1268" s="17" t="s">
        <v>2</v>
      </c>
      <c r="I1268" s="17">
        <v>213</v>
      </c>
      <c r="J1268" s="17">
        <v>18</v>
      </c>
      <c r="K1268" s="17" t="s">
        <v>29</v>
      </c>
      <c r="L1268" s="17" t="s">
        <v>5005</v>
      </c>
    </row>
    <row r="1269" spans="1:12" x14ac:dyDescent="0.25">
      <c r="A1269" s="17">
        <v>1268</v>
      </c>
      <c r="B1269" s="48" t="s">
        <v>4987</v>
      </c>
      <c r="C1269" s="48" t="s">
        <v>4987</v>
      </c>
      <c r="D1269" s="48" t="s">
        <v>5007</v>
      </c>
      <c r="E1269" s="48" t="s">
        <v>5000</v>
      </c>
      <c r="H1269" s="17" t="s">
        <v>2</v>
      </c>
      <c r="I1269" s="17">
        <v>218</v>
      </c>
      <c r="J1269" s="17">
        <v>18</v>
      </c>
      <c r="K1269" s="17" t="s">
        <v>29</v>
      </c>
      <c r="L1269" s="17" t="s">
        <v>5005</v>
      </c>
    </row>
    <row r="1270" spans="1:12" x14ac:dyDescent="0.25">
      <c r="A1270" s="17">
        <v>1269</v>
      </c>
      <c r="B1270" s="48" t="s">
        <v>4987</v>
      </c>
      <c r="C1270" s="48" t="s">
        <v>4987</v>
      </c>
      <c r="D1270" s="48" t="s">
        <v>5007</v>
      </c>
      <c r="E1270" s="48" t="s">
        <v>5000</v>
      </c>
      <c r="H1270" s="17" t="s">
        <v>2</v>
      </c>
      <c r="I1270" s="17">
        <v>147</v>
      </c>
      <c r="J1270" s="17">
        <v>18</v>
      </c>
      <c r="K1270" s="17" t="s">
        <v>29</v>
      </c>
      <c r="L1270" s="17" t="s">
        <v>5005</v>
      </c>
    </row>
    <row r="1271" spans="1:12" x14ac:dyDescent="0.25">
      <c r="A1271" s="17">
        <v>1270</v>
      </c>
      <c r="B1271" s="48" t="s">
        <v>4987</v>
      </c>
      <c r="C1271" s="48" t="s">
        <v>4987</v>
      </c>
      <c r="D1271" s="48" t="s">
        <v>5007</v>
      </c>
      <c r="E1271" s="48" t="s">
        <v>5000</v>
      </c>
      <c r="H1271" s="17" t="s">
        <v>2</v>
      </c>
      <c r="I1271" s="17">
        <v>150</v>
      </c>
      <c r="J1271" s="17">
        <v>18</v>
      </c>
      <c r="K1271" s="17" t="s">
        <v>29</v>
      </c>
      <c r="L1271" s="17" t="s">
        <v>5005</v>
      </c>
    </row>
    <row r="1272" spans="1:12" x14ac:dyDescent="0.25">
      <c r="A1272" s="17">
        <v>1271</v>
      </c>
      <c r="B1272" s="48" t="s">
        <v>4987</v>
      </c>
      <c r="C1272" s="48" t="s">
        <v>4987</v>
      </c>
      <c r="D1272" s="48" t="s">
        <v>5007</v>
      </c>
      <c r="E1272" s="48" t="s">
        <v>5000</v>
      </c>
      <c r="H1272" s="17" t="s">
        <v>2</v>
      </c>
      <c r="I1272" s="17">
        <v>220</v>
      </c>
      <c r="J1272" s="17">
        <v>18</v>
      </c>
      <c r="K1272" s="17" t="s">
        <v>29</v>
      </c>
      <c r="L1272" s="17" t="s">
        <v>5005</v>
      </c>
    </row>
    <row r="1273" spans="1:12" x14ac:dyDescent="0.25">
      <c r="A1273" s="17">
        <v>1272</v>
      </c>
      <c r="B1273" s="48" t="s">
        <v>4987</v>
      </c>
      <c r="C1273" s="48" t="s">
        <v>4987</v>
      </c>
      <c r="D1273" s="48" t="s">
        <v>5007</v>
      </c>
      <c r="E1273" s="48" t="s">
        <v>5000</v>
      </c>
      <c r="H1273" s="17" t="s">
        <v>2</v>
      </c>
      <c r="I1273" s="17">
        <v>217</v>
      </c>
      <c r="J1273" s="17">
        <v>18</v>
      </c>
      <c r="K1273" s="17" t="s">
        <v>29</v>
      </c>
      <c r="L1273" s="17" t="s">
        <v>5005</v>
      </c>
    </row>
    <row r="1274" spans="1:12" x14ac:dyDescent="0.25">
      <c r="A1274" s="17">
        <v>1273</v>
      </c>
      <c r="B1274" s="48" t="s">
        <v>4987</v>
      </c>
      <c r="C1274" s="48" t="s">
        <v>4987</v>
      </c>
      <c r="D1274" s="48" t="s">
        <v>5007</v>
      </c>
      <c r="E1274" s="48" t="s">
        <v>5000</v>
      </c>
      <c r="H1274" s="17" t="s">
        <v>2</v>
      </c>
      <c r="I1274" s="17">
        <v>220</v>
      </c>
      <c r="J1274" s="17">
        <v>18</v>
      </c>
      <c r="K1274" s="17" t="s">
        <v>29</v>
      </c>
      <c r="L1274" s="17" t="s">
        <v>5005</v>
      </c>
    </row>
    <row r="1275" spans="1:12" x14ac:dyDescent="0.25">
      <c r="A1275" s="17">
        <v>1274</v>
      </c>
      <c r="B1275" s="48" t="s">
        <v>4987</v>
      </c>
      <c r="C1275" s="48" t="s">
        <v>4987</v>
      </c>
      <c r="D1275" s="48" t="s">
        <v>5007</v>
      </c>
      <c r="E1275" s="48" t="s">
        <v>5000</v>
      </c>
      <c r="H1275" s="17" t="s">
        <v>2</v>
      </c>
      <c r="I1275" s="17">
        <v>218</v>
      </c>
      <c r="J1275" s="17">
        <v>18</v>
      </c>
      <c r="K1275" s="17" t="s">
        <v>29</v>
      </c>
      <c r="L1275" s="17" t="s">
        <v>5005</v>
      </c>
    </row>
    <row r="1276" spans="1:12" x14ac:dyDescent="0.25">
      <c r="A1276" s="17">
        <v>1275</v>
      </c>
      <c r="B1276" s="48" t="s">
        <v>4987</v>
      </c>
      <c r="C1276" s="48" t="s">
        <v>4987</v>
      </c>
      <c r="D1276" s="48" t="s">
        <v>5007</v>
      </c>
      <c r="E1276" s="48" t="s">
        <v>5000</v>
      </c>
      <c r="H1276" s="17" t="s">
        <v>2</v>
      </c>
      <c r="I1276" s="17">
        <v>217</v>
      </c>
      <c r="J1276" s="17">
        <v>18</v>
      </c>
      <c r="K1276" s="17" t="s">
        <v>29</v>
      </c>
      <c r="L1276" s="17" t="s">
        <v>5005</v>
      </c>
    </row>
    <row r="1277" spans="1:12" x14ac:dyDescent="0.25">
      <c r="A1277" s="17">
        <v>1276</v>
      </c>
      <c r="B1277" s="48" t="s">
        <v>4987</v>
      </c>
      <c r="C1277" s="48" t="s">
        <v>4987</v>
      </c>
      <c r="D1277" s="48" t="s">
        <v>5007</v>
      </c>
      <c r="E1277" s="48" t="s">
        <v>5000</v>
      </c>
      <c r="H1277" s="17" t="s">
        <v>2</v>
      </c>
      <c r="I1277" s="17">
        <v>218</v>
      </c>
      <c r="J1277" s="17">
        <v>18</v>
      </c>
      <c r="K1277" s="17" t="s">
        <v>29</v>
      </c>
      <c r="L1277" s="17" t="s">
        <v>5005</v>
      </c>
    </row>
    <row r="1278" spans="1:12" x14ac:dyDescent="0.25">
      <c r="A1278" s="17">
        <v>1277</v>
      </c>
      <c r="B1278" s="48" t="s">
        <v>4987</v>
      </c>
      <c r="C1278" s="48" t="s">
        <v>4987</v>
      </c>
      <c r="D1278" s="48" t="s">
        <v>5007</v>
      </c>
      <c r="E1278" s="48" t="s">
        <v>5000</v>
      </c>
      <c r="H1278" s="17" t="s">
        <v>2</v>
      </c>
      <c r="I1278" s="17">
        <v>215</v>
      </c>
      <c r="J1278" s="17">
        <v>18</v>
      </c>
      <c r="K1278" s="17" t="s">
        <v>29</v>
      </c>
      <c r="L1278" s="17" t="s">
        <v>5005</v>
      </c>
    </row>
    <row r="1279" spans="1:12" x14ac:dyDescent="0.25">
      <c r="A1279" s="17">
        <v>1278</v>
      </c>
      <c r="B1279" s="48" t="s">
        <v>4987</v>
      </c>
      <c r="C1279" s="48" t="s">
        <v>4987</v>
      </c>
      <c r="D1279" s="48" t="s">
        <v>5007</v>
      </c>
      <c r="E1279" s="48" t="s">
        <v>5000</v>
      </c>
      <c r="H1279" s="17" t="s">
        <v>2</v>
      </c>
      <c r="I1279" s="17">
        <v>216</v>
      </c>
      <c r="J1279" s="17">
        <v>18</v>
      </c>
      <c r="K1279" s="17" t="s">
        <v>29</v>
      </c>
      <c r="L1279" s="17" t="s">
        <v>5005</v>
      </c>
    </row>
    <row r="1280" spans="1:12" x14ac:dyDescent="0.25">
      <c r="A1280" s="17">
        <v>1279</v>
      </c>
      <c r="B1280" s="48" t="s">
        <v>4987</v>
      </c>
      <c r="C1280" s="48" t="s">
        <v>4987</v>
      </c>
      <c r="D1280" s="48" t="s">
        <v>5007</v>
      </c>
      <c r="E1280" s="48" t="s">
        <v>5000</v>
      </c>
      <c r="H1280" s="17" t="s">
        <v>2</v>
      </c>
      <c r="I1280" s="17">
        <v>216</v>
      </c>
      <c r="J1280" s="17">
        <v>18</v>
      </c>
      <c r="K1280" s="17" t="s">
        <v>29</v>
      </c>
      <c r="L1280" s="17" t="s">
        <v>5005</v>
      </c>
    </row>
    <row r="1281" spans="1:12" x14ac:dyDescent="0.25">
      <c r="A1281" s="17">
        <v>1280</v>
      </c>
      <c r="B1281" s="48" t="s">
        <v>4987</v>
      </c>
      <c r="C1281" s="48" t="s">
        <v>4987</v>
      </c>
      <c r="D1281" s="48" t="s">
        <v>5007</v>
      </c>
      <c r="E1281" s="48" t="s">
        <v>5000</v>
      </c>
      <c r="H1281" s="17" t="s">
        <v>2</v>
      </c>
      <c r="I1281" s="17">
        <v>220</v>
      </c>
      <c r="J1281" s="17">
        <v>18</v>
      </c>
      <c r="K1281" s="17" t="s">
        <v>29</v>
      </c>
      <c r="L1281" s="17" t="s">
        <v>5005</v>
      </c>
    </row>
    <row r="1282" spans="1:12" x14ac:dyDescent="0.25">
      <c r="A1282" s="17">
        <v>1281</v>
      </c>
      <c r="B1282" s="48" t="s">
        <v>4987</v>
      </c>
      <c r="C1282" s="48" t="s">
        <v>4987</v>
      </c>
      <c r="D1282" s="48" t="s">
        <v>5007</v>
      </c>
      <c r="E1282" s="48" t="s">
        <v>5000</v>
      </c>
      <c r="H1282" s="17" t="s">
        <v>2</v>
      </c>
      <c r="I1282" s="17">
        <v>218</v>
      </c>
      <c r="J1282" s="17">
        <v>18</v>
      </c>
      <c r="K1282" s="17" t="s">
        <v>29</v>
      </c>
      <c r="L1282" s="17" t="s">
        <v>5005</v>
      </c>
    </row>
    <row r="1283" spans="1:12" x14ac:dyDescent="0.25">
      <c r="A1283" s="17">
        <v>1282</v>
      </c>
      <c r="B1283" s="48" t="s">
        <v>4987</v>
      </c>
      <c r="C1283" s="48" t="s">
        <v>4987</v>
      </c>
      <c r="D1283" s="48" t="s">
        <v>5007</v>
      </c>
      <c r="E1283" s="48" t="s">
        <v>5000</v>
      </c>
      <c r="H1283" s="17" t="s">
        <v>2</v>
      </c>
      <c r="I1283" s="17">
        <v>210</v>
      </c>
      <c r="J1283" s="17">
        <v>18</v>
      </c>
      <c r="K1283" s="17" t="s">
        <v>29</v>
      </c>
      <c r="L1283" s="17" t="s">
        <v>5005</v>
      </c>
    </row>
    <row r="1284" spans="1:12" x14ac:dyDescent="0.25">
      <c r="A1284" s="17">
        <v>1283</v>
      </c>
      <c r="B1284" s="48" t="s">
        <v>4987</v>
      </c>
      <c r="C1284" s="48" t="s">
        <v>4987</v>
      </c>
      <c r="D1284" s="48" t="s">
        <v>5007</v>
      </c>
      <c r="E1284" s="48" t="s">
        <v>5000</v>
      </c>
      <c r="H1284" s="17" t="s">
        <v>2</v>
      </c>
      <c r="I1284" s="17">
        <v>222</v>
      </c>
      <c r="J1284" s="17">
        <v>18</v>
      </c>
      <c r="K1284" s="17" t="s">
        <v>29</v>
      </c>
      <c r="L1284" s="17" t="s">
        <v>5005</v>
      </c>
    </row>
    <row r="1285" spans="1:12" x14ac:dyDescent="0.25">
      <c r="A1285" s="17">
        <v>1284</v>
      </c>
      <c r="B1285" s="48" t="s">
        <v>4987</v>
      </c>
      <c r="C1285" s="48" t="s">
        <v>4987</v>
      </c>
      <c r="D1285" s="48" t="s">
        <v>5007</v>
      </c>
      <c r="E1285" s="48" t="s">
        <v>5000</v>
      </c>
      <c r="H1285" s="17" t="s">
        <v>2</v>
      </c>
      <c r="I1285" s="17">
        <v>218</v>
      </c>
      <c r="J1285" s="17">
        <v>18</v>
      </c>
      <c r="K1285" s="17" t="s">
        <v>29</v>
      </c>
      <c r="L1285" s="17" t="s">
        <v>5005</v>
      </c>
    </row>
    <row r="1286" spans="1:12" x14ac:dyDescent="0.25">
      <c r="A1286" s="17">
        <v>1285</v>
      </c>
      <c r="B1286" s="48" t="s">
        <v>4987</v>
      </c>
      <c r="C1286" s="48" t="s">
        <v>4987</v>
      </c>
      <c r="D1286" s="48" t="s">
        <v>5007</v>
      </c>
      <c r="E1286" s="48" t="s">
        <v>5000</v>
      </c>
      <c r="H1286" s="17" t="s">
        <v>2</v>
      </c>
      <c r="I1286" s="17">
        <v>215</v>
      </c>
      <c r="J1286" s="17">
        <v>18</v>
      </c>
      <c r="K1286" s="17" t="s">
        <v>29</v>
      </c>
      <c r="L1286" s="17" t="s">
        <v>5005</v>
      </c>
    </row>
    <row r="1287" spans="1:12" x14ac:dyDescent="0.25">
      <c r="A1287" s="17">
        <v>1286</v>
      </c>
      <c r="B1287" s="48" t="s">
        <v>4987</v>
      </c>
      <c r="C1287" s="48" t="s">
        <v>4987</v>
      </c>
      <c r="D1287" s="48" t="s">
        <v>5007</v>
      </c>
      <c r="E1287" s="48" t="s">
        <v>5000</v>
      </c>
      <c r="H1287" s="17" t="s">
        <v>2</v>
      </c>
      <c r="I1287" s="17">
        <v>219</v>
      </c>
      <c r="J1287" s="17">
        <v>18</v>
      </c>
      <c r="K1287" s="17" t="s">
        <v>29</v>
      </c>
      <c r="L1287" s="17" t="s">
        <v>5005</v>
      </c>
    </row>
    <row r="1288" spans="1:12" x14ac:dyDescent="0.25">
      <c r="A1288" s="17">
        <v>1287</v>
      </c>
      <c r="B1288" s="48" t="s">
        <v>4987</v>
      </c>
      <c r="C1288" s="48" t="s">
        <v>4987</v>
      </c>
      <c r="D1288" s="48" t="s">
        <v>5007</v>
      </c>
      <c r="E1288" s="48" t="s">
        <v>5000</v>
      </c>
      <c r="H1288" s="17" t="s">
        <v>2</v>
      </c>
      <c r="I1288" s="17">
        <v>221</v>
      </c>
      <c r="J1288" s="17">
        <v>18</v>
      </c>
      <c r="K1288" s="17" t="s">
        <v>29</v>
      </c>
      <c r="L1288" s="17" t="s">
        <v>5005</v>
      </c>
    </row>
    <row r="1289" spans="1:12" x14ac:dyDescent="0.25">
      <c r="A1289" s="17">
        <v>1288</v>
      </c>
      <c r="B1289" s="48" t="s">
        <v>4987</v>
      </c>
      <c r="C1289" s="48" t="s">
        <v>4987</v>
      </c>
      <c r="D1289" s="48" t="s">
        <v>5007</v>
      </c>
      <c r="E1289" s="48" t="s">
        <v>5000</v>
      </c>
      <c r="H1289" s="17" t="s">
        <v>2</v>
      </c>
      <c r="I1289" s="17">
        <v>216</v>
      </c>
      <c r="J1289" s="17">
        <v>18</v>
      </c>
      <c r="K1289" s="17" t="s">
        <v>29</v>
      </c>
      <c r="L1289" s="17" t="s">
        <v>5005</v>
      </c>
    </row>
    <row r="1290" spans="1:12" x14ac:dyDescent="0.25">
      <c r="A1290" s="17">
        <v>1289</v>
      </c>
      <c r="B1290" s="48" t="s">
        <v>4987</v>
      </c>
      <c r="C1290" s="48" t="s">
        <v>4987</v>
      </c>
      <c r="D1290" s="48" t="s">
        <v>5007</v>
      </c>
      <c r="E1290" s="48" t="s">
        <v>5000</v>
      </c>
      <c r="H1290" s="17" t="s">
        <v>2</v>
      </c>
      <c r="I1290" s="17">
        <v>220</v>
      </c>
      <c r="J1290" s="17">
        <v>18</v>
      </c>
      <c r="K1290" s="17" t="s">
        <v>29</v>
      </c>
      <c r="L1290" s="17" t="s">
        <v>5005</v>
      </c>
    </row>
    <row r="1291" spans="1:12" x14ac:dyDescent="0.25">
      <c r="A1291" s="17">
        <v>1290</v>
      </c>
      <c r="B1291" s="48" t="s">
        <v>4987</v>
      </c>
      <c r="C1291" s="48" t="s">
        <v>4987</v>
      </c>
      <c r="D1291" s="48" t="s">
        <v>5007</v>
      </c>
      <c r="E1291" s="48" t="s">
        <v>5000</v>
      </c>
      <c r="H1291" s="17" t="s">
        <v>2</v>
      </c>
      <c r="I1291" s="17">
        <v>215</v>
      </c>
      <c r="J1291" s="17">
        <v>18</v>
      </c>
      <c r="K1291" s="17" t="s">
        <v>29</v>
      </c>
      <c r="L1291" s="17" t="s">
        <v>5005</v>
      </c>
    </row>
    <row r="1292" spans="1:12" x14ac:dyDescent="0.25">
      <c r="A1292" s="17">
        <v>1291</v>
      </c>
      <c r="B1292" s="48" t="s">
        <v>4987</v>
      </c>
      <c r="C1292" s="48" t="s">
        <v>4987</v>
      </c>
      <c r="D1292" s="48" t="s">
        <v>5007</v>
      </c>
      <c r="E1292" s="48" t="s">
        <v>5000</v>
      </c>
      <c r="H1292" s="17" t="s">
        <v>2</v>
      </c>
      <c r="I1292" s="17">
        <v>225</v>
      </c>
      <c r="J1292" s="17">
        <v>18</v>
      </c>
      <c r="K1292" s="17" t="s">
        <v>29</v>
      </c>
      <c r="L1292" s="17" t="s">
        <v>5005</v>
      </c>
    </row>
    <row r="1293" spans="1:12" x14ac:dyDescent="0.25">
      <c r="A1293" s="17">
        <v>1292</v>
      </c>
      <c r="B1293" s="48" t="s">
        <v>4987</v>
      </c>
      <c r="C1293" s="48" t="s">
        <v>4987</v>
      </c>
      <c r="D1293" s="48" t="s">
        <v>5007</v>
      </c>
      <c r="E1293" s="48" t="s">
        <v>5000</v>
      </c>
      <c r="H1293" s="17" t="s">
        <v>2</v>
      </c>
      <c r="I1293" s="17">
        <v>213</v>
      </c>
      <c r="J1293" s="17">
        <v>18</v>
      </c>
      <c r="K1293" s="17" t="s">
        <v>29</v>
      </c>
      <c r="L1293" s="17" t="s">
        <v>5005</v>
      </c>
    </row>
    <row r="1294" spans="1:12" x14ac:dyDescent="0.25">
      <c r="A1294" s="17">
        <v>1293</v>
      </c>
      <c r="B1294" s="48" t="s">
        <v>4987</v>
      </c>
      <c r="C1294" s="48" t="s">
        <v>4987</v>
      </c>
      <c r="D1294" s="48" t="s">
        <v>5007</v>
      </c>
      <c r="E1294" s="48" t="s">
        <v>5000</v>
      </c>
      <c r="H1294" s="17" t="s">
        <v>2</v>
      </c>
      <c r="I1294" s="17">
        <v>125</v>
      </c>
      <c r="J1294" s="17">
        <v>18</v>
      </c>
      <c r="K1294" s="17" t="s">
        <v>29</v>
      </c>
      <c r="L1294" s="17" t="s">
        <v>5005</v>
      </c>
    </row>
    <row r="1295" spans="1:12" x14ac:dyDescent="0.25">
      <c r="A1295" s="17">
        <v>1294</v>
      </c>
      <c r="B1295" s="48" t="s">
        <v>4987</v>
      </c>
      <c r="C1295" s="48" t="s">
        <v>4987</v>
      </c>
      <c r="D1295" s="48" t="s">
        <v>5007</v>
      </c>
      <c r="E1295" s="48" t="s">
        <v>5000</v>
      </c>
      <c r="H1295" s="17" t="s">
        <v>2</v>
      </c>
      <c r="I1295" s="17">
        <v>117</v>
      </c>
      <c r="J1295" s="17">
        <v>18</v>
      </c>
      <c r="K1295" s="17" t="s">
        <v>29</v>
      </c>
      <c r="L1295" s="17" t="s">
        <v>5005</v>
      </c>
    </row>
    <row r="1296" spans="1:12" x14ac:dyDescent="0.25">
      <c r="A1296" s="17">
        <v>1295</v>
      </c>
      <c r="B1296" s="48" t="s">
        <v>4987</v>
      </c>
      <c r="C1296" s="48" t="s">
        <v>4987</v>
      </c>
      <c r="D1296" s="48" t="s">
        <v>5007</v>
      </c>
      <c r="E1296" s="48" t="s">
        <v>5000</v>
      </c>
      <c r="H1296" s="17" t="s">
        <v>2</v>
      </c>
      <c r="I1296" s="17">
        <v>187</v>
      </c>
      <c r="J1296" s="17">
        <v>18</v>
      </c>
      <c r="K1296" s="17" t="s">
        <v>29</v>
      </c>
      <c r="L1296" s="17" t="s">
        <v>5005</v>
      </c>
    </row>
    <row r="1297" spans="1:12" x14ac:dyDescent="0.25">
      <c r="A1297" s="17">
        <v>1296</v>
      </c>
      <c r="B1297" s="48" t="s">
        <v>4987</v>
      </c>
      <c r="C1297" s="48" t="s">
        <v>4987</v>
      </c>
      <c r="D1297" s="48" t="s">
        <v>5007</v>
      </c>
      <c r="E1297" s="48" t="s">
        <v>5000</v>
      </c>
      <c r="H1297" s="17" t="s">
        <v>2</v>
      </c>
      <c r="I1297" s="17">
        <v>192</v>
      </c>
      <c r="J1297" s="17">
        <v>18</v>
      </c>
      <c r="K1297" s="17" t="s">
        <v>29</v>
      </c>
      <c r="L1297" s="17" t="s">
        <v>5005</v>
      </c>
    </row>
    <row r="1298" spans="1:12" x14ac:dyDescent="0.25">
      <c r="A1298" s="17">
        <v>1297</v>
      </c>
      <c r="B1298" s="48" t="s">
        <v>4987</v>
      </c>
      <c r="C1298" s="48" t="s">
        <v>4987</v>
      </c>
      <c r="D1298" s="48" t="s">
        <v>5007</v>
      </c>
      <c r="E1298" s="48" t="s">
        <v>5000</v>
      </c>
      <c r="H1298" s="17" t="s">
        <v>2</v>
      </c>
      <c r="I1298" s="17">
        <v>181</v>
      </c>
      <c r="J1298" s="17">
        <v>18</v>
      </c>
      <c r="K1298" s="17" t="s">
        <v>29</v>
      </c>
      <c r="L1298" s="17" t="s">
        <v>5005</v>
      </c>
    </row>
    <row r="1299" spans="1:12" x14ac:dyDescent="0.25">
      <c r="A1299" s="17">
        <v>1298</v>
      </c>
      <c r="B1299" s="48" t="s">
        <v>4987</v>
      </c>
      <c r="C1299" s="48" t="s">
        <v>4987</v>
      </c>
      <c r="D1299" s="48" t="s">
        <v>5007</v>
      </c>
      <c r="E1299" s="48" t="s">
        <v>5000</v>
      </c>
      <c r="H1299" s="17" t="s">
        <v>2</v>
      </c>
      <c r="I1299" s="17">
        <v>198</v>
      </c>
      <c r="J1299" s="17">
        <v>18</v>
      </c>
      <c r="K1299" s="17" t="s">
        <v>29</v>
      </c>
      <c r="L1299" s="17" t="s">
        <v>5005</v>
      </c>
    </row>
    <row r="1300" spans="1:12" x14ac:dyDescent="0.25">
      <c r="A1300" s="17">
        <v>1299</v>
      </c>
      <c r="B1300" s="48" t="s">
        <v>4987</v>
      </c>
      <c r="C1300" s="48" t="s">
        <v>4987</v>
      </c>
      <c r="D1300" s="48" t="s">
        <v>5007</v>
      </c>
      <c r="E1300" s="48" t="s">
        <v>5000</v>
      </c>
      <c r="H1300" s="17" t="s">
        <v>2</v>
      </c>
      <c r="I1300" s="17">
        <v>201</v>
      </c>
      <c r="J1300" s="17">
        <v>18</v>
      </c>
      <c r="K1300" s="17" t="s">
        <v>29</v>
      </c>
      <c r="L1300" s="17" t="s">
        <v>5005</v>
      </c>
    </row>
    <row r="1301" spans="1:12" x14ac:dyDescent="0.25">
      <c r="A1301" s="17">
        <v>1300</v>
      </c>
      <c r="B1301" s="48" t="s">
        <v>4987</v>
      </c>
      <c r="C1301" s="48" t="s">
        <v>4987</v>
      </c>
      <c r="D1301" s="48" t="s">
        <v>5007</v>
      </c>
      <c r="E1301" s="48" t="s">
        <v>5000</v>
      </c>
      <c r="H1301" s="17" t="s">
        <v>2</v>
      </c>
      <c r="I1301" s="17">
        <v>200</v>
      </c>
      <c r="J1301" s="17">
        <v>18</v>
      </c>
      <c r="K1301" s="17" t="s">
        <v>29</v>
      </c>
      <c r="L1301" s="17" t="s">
        <v>5005</v>
      </c>
    </row>
    <row r="1302" spans="1:12" x14ac:dyDescent="0.25">
      <c r="A1302" s="17">
        <v>1301</v>
      </c>
      <c r="B1302" s="48" t="s">
        <v>4987</v>
      </c>
      <c r="C1302" s="48" t="s">
        <v>4987</v>
      </c>
      <c r="D1302" s="48" t="s">
        <v>5007</v>
      </c>
      <c r="E1302" s="48" t="s">
        <v>5000</v>
      </c>
      <c r="H1302" s="17" t="s">
        <v>2</v>
      </c>
      <c r="I1302" s="17">
        <v>186</v>
      </c>
      <c r="J1302" s="17">
        <v>18</v>
      </c>
      <c r="K1302" s="17" t="s">
        <v>29</v>
      </c>
      <c r="L1302" s="17" t="s">
        <v>5005</v>
      </c>
    </row>
    <row r="1303" spans="1:12" x14ac:dyDescent="0.25">
      <c r="A1303" s="17">
        <v>1302</v>
      </c>
      <c r="B1303" s="48" t="s">
        <v>4987</v>
      </c>
      <c r="C1303" s="48" t="s">
        <v>4991</v>
      </c>
      <c r="D1303" s="48" t="s">
        <v>5007</v>
      </c>
      <c r="E1303" s="48" t="s">
        <v>5000</v>
      </c>
      <c r="H1303" s="17" t="s">
        <v>2</v>
      </c>
      <c r="I1303" s="17">
        <v>198</v>
      </c>
      <c r="J1303" s="17">
        <v>18</v>
      </c>
      <c r="K1303" s="17" t="s">
        <v>29</v>
      </c>
      <c r="L1303" s="17" t="s">
        <v>5005</v>
      </c>
    </row>
    <row r="1304" spans="1:12" x14ac:dyDescent="0.25">
      <c r="A1304" s="17">
        <v>1303</v>
      </c>
      <c r="B1304" s="48" t="s">
        <v>4987</v>
      </c>
      <c r="C1304" s="48" t="s">
        <v>4991</v>
      </c>
      <c r="D1304" s="48" t="s">
        <v>5007</v>
      </c>
      <c r="E1304" s="48" t="s">
        <v>5000</v>
      </c>
      <c r="H1304" s="17" t="s">
        <v>2</v>
      </c>
      <c r="I1304" s="17">
        <v>205</v>
      </c>
      <c r="J1304" s="17">
        <v>18</v>
      </c>
      <c r="K1304" s="17" t="s">
        <v>29</v>
      </c>
      <c r="L1304" s="17" t="s">
        <v>5005</v>
      </c>
    </row>
    <row r="1305" spans="1:12" x14ac:dyDescent="0.25">
      <c r="A1305" s="17">
        <v>1304</v>
      </c>
      <c r="B1305" s="48" t="s">
        <v>4987</v>
      </c>
      <c r="C1305" s="48" t="s">
        <v>4991</v>
      </c>
      <c r="D1305" s="48" t="s">
        <v>5007</v>
      </c>
      <c r="E1305" s="48" t="s">
        <v>5000</v>
      </c>
      <c r="H1305" s="17" t="s">
        <v>2</v>
      </c>
      <c r="I1305" s="17">
        <v>180</v>
      </c>
      <c r="J1305" s="17">
        <v>18</v>
      </c>
      <c r="K1305" s="17" t="s">
        <v>29</v>
      </c>
      <c r="L1305" s="17" t="s">
        <v>5005</v>
      </c>
    </row>
    <row r="1306" spans="1:12" x14ac:dyDescent="0.25">
      <c r="A1306" s="17">
        <v>1305</v>
      </c>
      <c r="B1306" s="48" t="s">
        <v>4987</v>
      </c>
      <c r="C1306" s="48" t="s">
        <v>4991</v>
      </c>
      <c r="D1306" s="48" t="s">
        <v>5007</v>
      </c>
      <c r="E1306" s="48" t="s">
        <v>5000</v>
      </c>
      <c r="H1306" s="17" t="s">
        <v>2</v>
      </c>
      <c r="I1306" s="17">
        <v>205</v>
      </c>
      <c r="J1306" s="17">
        <v>18</v>
      </c>
      <c r="K1306" s="17" t="s">
        <v>29</v>
      </c>
      <c r="L1306" s="17" t="s">
        <v>5005</v>
      </c>
    </row>
    <row r="1307" spans="1:12" x14ac:dyDescent="0.25">
      <c r="A1307" s="17">
        <v>1306</v>
      </c>
      <c r="B1307" s="48" t="s">
        <v>4987</v>
      </c>
      <c r="C1307" s="48" t="s">
        <v>4991</v>
      </c>
      <c r="D1307" s="48" t="s">
        <v>5007</v>
      </c>
      <c r="E1307" s="48" t="s">
        <v>5000</v>
      </c>
      <c r="H1307" s="17" t="s">
        <v>2</v>
      </c>
      <c r="I1307" s="17">
        <v>312</v>
      </c>
      <c r="J1307" s="17">
        <v>18</v>
      </c>
      <c r="K1307" s="17" t="s">
        <v>29</v>
      </c>
      <c r="L1307" s="17" t="s">
        <v>5005</v>
      </c>
    </row>
    <row r="1308" spans="1:12" x14ac:dyDescent="0.25">
      <c r="A1308" s="17">
        <v>1307</v>
      </c>
      <c r="B1308" s="48" t="s">
        <v>4987</v>
      </c>
      <c r="C1308" s="48" t="s">
        <v>4991</v>
      </c>
      <c r="D1308" s="48" t="s">
        <v>5007</v>
      </c>
      <c r="E1308" s="48" t="s">
        <v>5000</v>
      </c>
      <c r="H1308" s="17" t="s">
        <v>2</v>
      </c>
      <c r="I1308" s="17">
        <v>213</v>
      </c>
      <c r="J1308" s="17">
        <v>18</v>
      </c>
      <c r="K1308" s="17" t="s">
        <v>29</v>
      </c>
      <c r="L1308" s="17" t="s">
        <v>5005</v>
      </c>
    </row>
    <row r="1309" spans="1:12" x14ac:dyDescent="0.25">
      <c r="A1309" s="17">
        <v>1308</v>
      </c>
      <c r="B1309" s="48" t="s">
        <v>4987</v>
      </c>
      <c r="C1309" s="48" t="s">
        <v>4991</v>
      </c>
      <c r="D1309" s="48" t="s">
        <v>5007</v>
      </c>
      <c r="E1309" s="48" t="s">
        <v>5000</v>
      </c>
      <c r="H1309" s="17" t="s">
        <v>2</v>
      </c>
      <c r="I1309" s="17">
        <v>205</v>
      </c>
      <c r="J1309" s="17">
        <v>18</v>
      </c>
      <c r="K1309" s="17" t="s">
        <v>29</v>
      </c>
      <c r="L1309" s="17" t="s">
        <v>5005</v>
      </c>
    </row>
    <row r="1310" spans="1:12" x14ac:dyDescent="0.25">
      <c r="A1310" s="17">
        <v>1309</v>
      </c>
      <c r="B1310" s="48" t="s">
        <v>4987</v>
      </c>
      <c r="C1310" s="48" t="s">
        <v>4991</v>
      </c>
      <c r="D1310" s="48" t="s">
        <v>5007</v>
      </c>
      <c r="E1310" s="48" t="s">
        <v>5000</v>
      </c>
      <c r="H1310" s="17" t="s">
        <v>2</v>
      </c>
      <c r="I1310" s="17">
        <v>193</v>
      </c>
      <c r="J1310" s="17">
        <v>18</v>
      </c>
      <c r="K1310" s="17" t="s">
        <v>29</v>
      </c>
      <c r="L1310" s="17" t="s">
        <v>5005</v>
      </c>
    </row>
    <row r="1311" spans="1:12" x14ac:dyDescent="0.25">
      <c r="A1311" s="17">
        <v>1310</v>
      </c>
      <c r="B1311" s="48" t="s">
        <v>4987</v>
      </c>
      <c r="C1311" s="48" t="s">
        <v>4991</v>
      </c>
      <c r="D1311" s="48" t="s">
        <v>5007</v>
      </c>
      <c r="E1311" s="48" t="s">
        <v>5000</v>
      </c>
      <c r="H1311" s="17" t="s">
        <v>2</v>
      </c>
      <c r="I1311" s="17">
        <v>202</v>
      </c>
      <c r="J1311" s="17">
        <v>18</v>
      </c>
      <c r="K1311" s="17" t="s">
        <v>29</v>
      </c>
      <c r="L1311" s="17" t="s">
        <v>5005</v>
      </c>
    </row>
    <row r="1312" spans="1:12" x14ac:dyDescent="0.25">
      <c r="A1312" s="17">
        <v>1311</v>
      </c>
      <c r="B1312" s="48" t="s">
        <v>4987</v>
      </c>
      <c r="C1312" s="48" t="s">
        <v>4991</v>
      </c>
      <c r="D1312" s="48" t="s">
        <v>5007</v>
      </c>
      <c r="E1312" s="48" t="s">
        <v>5000</v>
      </c>
      <c r="H1312" s="17" t="s">
        <v>2</v>
      </c>
      <c r="I1312" s="17">
        <v>205</v>
      </c>
      <c r="J1312" s="17">
        <v>18</v>
      </c>
      <c r="K1312" s="17" t="s">
        <v>29</v>
      </c>
      <c r="L1312" s="17" t="s">
        <v>5005</v>
      </c>
    </row>
    <row r="1313" spans="1:12" x14ac:dyDescent="0.25">
      <c r="A1313" s="17">
        <v>1312</v>
      </c>
      <c r="B1313" s="48" t="s">
        <v>4987</v>
      </c>
      <c r="C1313" s="48" t="s">
        <v>4991</v>
      </c>
      <c r="D1313" s="48" t="s">
        <v>5007</v>
      </c>
      <c r="E1313" s="48" t="s">
        <v>5000</v>
      </c>
      <c r="H1313" s="17" t="s">
        <v>2</v>
      </c>
      <c r="I1313" s="17">
        <v>191</v>
      </c>
      <c r="J1313" s="17">
        <v>18</v>
      </c>
      <c r="K1313" s="17" t="s">
        <v>29</v>
      </c>
      <c r="L1313" s="17" t="s">
        <v>5005</v>
      </c>
    </row>
    <row r="1314" spans="1:12" x14ac:dyDescent="0.25">
      <c r="A1314" s="17">
        <v>1313</v>
      </c>
      <c r="B1314" s="48" t="s">
        <v>4987</v>
      </c>
      <c r="C1314" s="48" t="s">
        <v>4991</v>
      </c>
      <c r="D1314" s="48" t="s">
        <v>5007</v>
      </c>
      <c r="E1314" s="48" t="s">
        <v>5000</v>
      </c>
      <c r="H1314" s="17" t="s">
        <v>2</v>
      </c>
      <c r="I1314" s="17">
        <v>98</v>
      </c>
      <c r="J1314" s="17">
        <v>18</v>
      </c>
      <c r="K1314" s="17" t="s">
        <v>29</v>
      </c>
      <c r="L1314" s="17" t="s">
        <v>5005</v>
      </c>
    </row>
    <row r="1315" spans="1:12" x14ac:dyDescent="0.25">
      <c r="A1315" s="17">
        <v>1314</v>
      </c>
      <c r="B1315" s="48" t="s">
        <v>4987</v>
      </c>
      <c r="C1315" s="48" t="s">
        <v>4991</v>
      </c>
      <c r="D1315" s="48" t="s">
        <v>5007</v>
      </c>
      <c r="E1315" s="48" t="s">
        <v>5000</v>
      </c>
      <c r="H1315" s="17" t="s">
        <v>2</v>
      </c>
      <c r="I1315" s="17">
        <v>186</v>
      </c>
      <c r="J1315" s="17">
        <v>18</v>
      </c>
      <c r="K1315" s="17" t="s">
        <v>29</v>
      </c>
      <c r="L1315" s="17" t="s">
        <v>5005</v>
      </c>
    </row>
    <row r="1316" spans="1:12" x14ac:dyDescent="0.25">
      <c r="A1316" s="17">
        <v>1315</v>
      </c>
      <c r="B1316" s="48" t="s">
        <v>4987</v>
      </c>
      <c r="C1316" s="48" t="s">
        <v>4991</v>
      </c>
      <c r="D1316" s="48" t="s">
        <v>5007</v>
      </c>
      <c r="E1316" s="48" t="s">
        <v>5000</v>
      </c>
      <c r="H1316" s="17" t="s">
        <v>2</v>
      </c>
      <c r="I1316" s="17">
        <v>209</v>
      </c>
      <c r="J1316" s="17">
        <v>18</v>
      </c>
      <c r="K1316" s="17" t="s">
        <v>29</v>
      </c>
      <c r="L1316" s="17" t="s">
        <v>5005</v>
      </c>
    </row>
    <row r="1317" spans="1:12" x14ac:dyDescent="0.25">
      <c r="A1317" s="17">
        <v>1316</v>
      </c>
      <c r="B1317" s="48" t="s">
        <v>4987</v>
      </c>
      <c r="C1317" s="48" t="s">
        <v>4991</v>
      </c>
      <c r="D1317" s="48" t="s">
        <v>5007</v>
      </c>
      <c r="E1317" s="48" t="s">
        <v>5000</v>
      </c>
      <c r="H1317" s="17" t="s">
        <v>2</v>
      </c>
      <c r="I1317" s="17">
        <v>205</v>
      </c>
      <c r="J1317" s="17">
        <v>18</v>
      </c>
      <c r="K1317" s="17" t="s">
        <v>29</v>
      </c>
      <c r="L1317" s="17" t="s">
        <v>5005</v>
      </c>
    </row>
    <row r="1318" spans="1:12" x14ac:dyDescent="0.25">
      <c r="A1318" s="17">
        <v>1317</v>
      </c>
      <c r="B1318" s="48" t="s">
        <v>4987</v>
      </c>
      <c r="C1318" s="48" t="s">
        <v>4991</v>
      </c>
      <c r="D1318" s="48" t="s">
        <v>5007</v>
      </c>
      <c r="E1318" s="48" t="s">
        <v>5000</v>
      </c>
      <c r="H1318" s="17" t="s">
        <v>2</v>
      </c>
      <c r="I1318" s="17">
        <v>203</v>
      </c>
      <c r="J1318" s="17">
        <v>18</v>
      </c>
      <c r="K1318" s="17" t="s">
        <v>29</v>
      </c>
      <c r="L1318" s="17" t="s">
        <v>5005</v>
      </c>
    </row>
    <row r="1319" spans="1:12" x14ac:dyDescent="0.25">
      <c r="A1319" s="17">
        <v>1318</v>
      </c>
      <c r="B1319" s="48" t="s">
        <v>4987</v>
      </c>
      <c r="C1319" s="48" t="s">
        <v>4991</v>
      </c>
      <c r="D1319" s="48" t="s">
        <v>5007</v>
      </c>
      <c r="E1319" s="48" t="s">
        <v>5000</v>
      </c>
      <c r="H1319" s="17" t="s">
        <v>2</v>
      </c>
      <c r="I1319" s="17">
        <v>200</v>
      </c>
      <c r="J1319" s="17">
        <v>18</v>
      </c>
      <c r="K1319" s="17" t="s">
        <v>29</v>
      </c>
      <c r="L1319" s="17" t="s">
        <v>5005</v>
      </c>
    </row>
    <row r="1320" spans="1:12" x14ac:dyDescent="0.25">
      <c r="A1320" s="17">
        <v>1319</v>
      </c>
      <c r="B1320" s="48" t="s">
        <v>4987</v>
      </c>
      <c r="C1320" s="48" t="s">
        <v>4991</v>
      </c>
      <c r="D1320" s="48" t="s">
        <v>5007</v>
      </c>
      <c r="E1320" s="48" t="s">
        <v>5000</v>
      </c>
      <c r="H1320" s="17" t="s">
        <v>2</v>
      </c>
      <c r="I1320" s="17">
        <v>224</v>
      </c>
      <c r="J1320" s="17">
        <v>18</v>
      </c>
      <c r="K1320" s="17" t="s">
        <v>29</v>
      </c>
      <c r="L1320" s="17" t="s">
        <v>5005</v>
      </c>
    </row>
    <row r="1321" spans="1:12" x14ac:dyDescent="0.25">
      <c r="A1321" s="17">
        <v>1320</v>
      </c>
      <c r="B1321" s="48" t="s">
        <v>4987</v>
      </c>
      <c r="C1321" s="48" t="s">
        <v>4991</v>
      </c>
      <c r="D1321" s="48" t="s">
        <v>5007</v>
      </c>
      <c r="E1321" s="48" t="s">
        <v>5000</v>
      </c>
      <c r="H1321" s="17" t="s">
        <v>4968</v>
      </c>
      <c r="I1321" s="17">
        <v>39</v>
      </c>
      <c r="J1321" s="17">
        <v>12</v>
      </c>
      <c r="K1321" s="17" t="s">
        <v>29</v>
      </c>
      <c r="L1321" s="17" t="s">
        <v>5001</v>
      </c>
    </row>
    <row r="1322" spans="1:12" x14ac:dyDescent="0.25">
      <c r="A1322" s="17">
        <v>1321</v>
      </c>
      <c r="B1322" s="48" t="s">
        <v>4987</v>
      </c>
      <c r="C1322" s="48" t="s">
        <v>4991</v>
      </c>
      <c r="D1322" s="48" t="s">
        <v>5007</v>
      </c>
      <c r="E1322" s="48" t="s">
        <v>5000</v>
      </c>
      <c r="H1322" s="17" t="s">
        <v>4968</v>
      </c>
      <c r="I1322" s="17">
        <v>63</v>
      </c>
      <c r="J1322" s="17">
        <v>12</v>
      </c>
      <c r="K1322" s="17" t="s">
        <v>29</v>
      </c>
      <c r="L1322" s="17" t="s">
        <v>5001</v>
      </c>
    </row>
    <row r="1323" spans="1:12" x14ac:dyDescent="0.25">
      <c r="A1323" s="17">
        <v>1322</v>
      </c>
      <c r="B1323" s="48" t="s">
        <v>4987</v>
      </c>
      <c r="C1323" s="48" t="s">
        <v>4991</v>
      </c>
      <c r="D1323" s="48" t="s">
        <v>5007</v>
      </c>
      <c r="E1323" s="48" t="s">
        <v>5000</v>
      </c>
      <c r="H1323" s="17" t="s">
        <v>4968</v>
      </c>
      <c r="I1323" s="17">
        <v>132</v>
      </c>
      <c r="J1323" s="17">
        <v>12</v>
      </c>
      <c r="K1323" s="17" t="s">
        <v>29</v>
      </c>
      <c r="L1323" s="17" t="s">
        <v>5001</v>
      </c>
    </row>
    <row r="1324" spans="1:12" x14ac:dyDescent="0.25">
      <c r="A1324" s="17">
        <v>1323</v>
      </c>
      <c r="B1324" s="48" t="s">
        <v>4987</v>
      </c>
      <c r="C1324" s="48" t="s">
        <v>4991</v>
      </c>
      <c r="D1324" s="48" t="s">
        <v>5007</v>
      </c>
      <c r="E1324" s="48" t="s">
        <v>5000</v>
      </c>
      <c r="H1324" s="17" t="s">
        <v>4968</v>
      </c>
      <c r="I1324" s="17">
        <v>140</v>
      </c>
      <c r="J1324" s="17">
        <v>12</v>
      </c>
      <c r="K1324" s="17" t="s">
        <v>29</v>
      </c>
      <c r="L1324" s="17" t="s">
        <v>5001</v>
      </c>
    </row>
    <row r="1325" spans="1:12" x14ac:dyDescent="0.25">
      <c r="A1325" s="17">
        <v>1324</v>
      </c>
      <c r="B1325" s="48" t="s">
        <v>4987</v>
      </c>
      <c r="C1325" s="48" t="s">
        <v>4991</v>
      </c>
      <c r="D1325" s="48" t="s">
        <v>5007</v>
      </c>
      <c r="E1325" s="48" t="s">
        <v>5000</v>
      </c>
      <c r="H1325" s="17" t="s">
        <v>4968</v>
      </c>
      <c r="I1325" s="17">
        <v>140</v>
      </c>
      <c r="J1325" s="17">
        <v>12</v>
      </c>
      <c r="K1325" s="17" t="s">
        <v>29</v>
      </c>
      <c r="L1325" s="17" t="s">
        <v>5001</v>
      </c>
    </row>
    <row r="1326" spans="1:12" x14ac:dyDescent="0.25">
      <c r="A1326" s="17">
        <v>1325</v>
      </c>
      <c r="B1326" s="48" t="s">
        <v>4987</v>
      </c>
      <c r="C1326" s="48" t="s">
        <v>4991</v>
      </c>
      <c r="D1326" s="48" t="s">
        <v>5007</v>
      </c>
      <c r="E1326" s="48" t="s">
        <v>5000</v>
      </c>
      <c r="H1326" s="17" t="s">
        <v>4968</v>
      </c>
      <c r="I1326" s="17">
        <v>135</v>
      </c>
      <c r="J1326" s="17">
        <v>12</v>
      </c>
      <c r="K1326" s="17" t="s">
        <v>29</v>
      </c>
      <c r="L1326" s="17" t="s">
        <v>5001</v>
      </c>
    </row>
    <row r="1327" spans="1:12" x14ac:dyDescent="0.25">
      <c r="A1327" s="17">
        <v>1326</v>
      </c>
      <c r="B1327" s="48" t="s">
        <v>4987</v>
      </c>
      <c r="C1327" s="48" t="s">
        <v>4991</v>
      </c>
      <c r="D1327" s="48" t="s">
        <v>5007</v>
      </c>
      <c r="E1327" s="48" t="s">
        <v>5000</v>
      </c>
      <c r="H1327" s="17" t="s">
        <v>4968</v>
      </c>
      <c r="I1327" s="17">
        <v>30</v>
      </c>
      <c r="J1327" s="17">
        <v>12</v>
      </c>
      <c r="K1327" s="17" t="s">
        <v>29</v>
      </c>
      <c r="L1327" s="17" t="s">
        <v>5001</v>
      </c>
    </row>
    <row r="1328" spans="1:12" x14ac:dyDescent="0.25">
      <c r="A1328" s="17">
        <v>1327</v>
      </c>
      <c r="B1328" s="48" t="s">
        <v>4987</v>
      </c>
      <c r="C1328" s="48" t="s">
        <v>4991</v>
      </c>
      <c r="D1328" s="48" t="s">
        <v>5007</v>
      </c>
      <c r="E1328" s="48" t="s">
        <v>5000</v>
      </c>
      <c r="H1328" s="17" t="s">
        <v>4968</v>
      </c>
      <c r="I1328" s="17">
        <v>14</v>
      </c>
      <c r="J1328" s="17">
        <v>12</v>
      </c>
      <c r="K1328" s="17" t="s">
        <v>29</v>
      </c>
      <c r="L1328" s="17" t="s">
        <v>5001</v>
      </c>
    </row>
    <row r="1329" spans="1:12" x14ac:dyDescent="0.25">
      <c r="A1329" s="17">
        <v>1328</v>
      </c>
      <c r="B1329" s="48" t="s">
        <v>4987</v>
      </c>
      <c r="C1329" s="48" t="s">
        <v>4991</v>
      </c>
      <c r="D1329" s="48" t="s">
        <v>5007</v>
      </c>
      <c r="E1329" s="48" t="s">
        <v>5000</v>
      </c>
      <c r="H1329" s="17" t="s">
        <v>4968</v>
      </c>
      <c r="I1329" s="17">
        <v>138</v>
      </c>
      <c r="J1329" s="17">
        <v>12</v>
      </c>
      <c r="K1329" s="17" t="s">
        <v>29</v>
      </c>
      <c r="L1329" s="17" t="s">
        <v>5001</v>
      </c>
    </row>
    <row r="1330" spans="1:12" x14ac:dyDescent="0.25">
      <c r="A1330" s="17">
        <v>1329</v>
      </c>
      <c r="B1330" s="48" t="s">
        <v>4987</v>
      </c>
      <c r="C1330" s="48" t="s">
        <v>4991</v>
      </c>
      <c r="D1330" s="48" t="s">
        <v>5007</v>
      </c>
      <c r="E1330" s="48" t="s">
        <v>5000</v>
      </c>
      <c r="H1330" s="17" t="s">
        <v>4968</v>
      </c>
      <c r="I1330" s="17">
        <v>141</v>
      </c>
      <c r="J1330" s="17">
        <v>12</v>
      </c>
      <c r="K1330" s="17" t="s">
        <v>29</v>
      </c>
      <c r="L1330" s="17" t="s">
        <v>5001</v>
      </c>
    </row>
    <row r="1331" spans="1:12" x14ac:dyDescent="0.25">
      <c r="A1331" s="17">
        <v>1330</v>
      </c>
      <c r="B1331" s="48" t="s">
        <v>4987</v>
      </c>
      <c r="C1331" s="48" t="s">
        <v>4991</v>
      </c>
      <c r="D1331" s="48" t="s">
        <v>5007</v>
      </c>
      <c r="E1331" s="48" t="s">
        <v>5000</v>
      </c>
      <c r="H1331" s="17" t="s">
        <v>4968</v>
      </c>
      <c r="I1331" s="17">
        <v>140</v>
      </c>
      <c r="J1331" s="17">
        <v>12</v>
      </c>
      <c r="K1331" s="17" t="s">
        <v>29</v>
      </c>
      <c r="L1331" s="17" t="s">
        <v>5001</v>
      </c>
    </row>
    <row r="1332" spans="1:12" x14ac:dyDescent="0.25">
      <c r="A1332" s="17">
        <v>1331</v>
      </c>
      <c r="B1332" s="48" t="s">
        <v>4987</v>
      </c>
      <c r="C1332" s="48" t="s">
        <v>4991</v>
      </c>
      <c r="D1332" s="48" t="s">
        <v>5007</v>
      </c>
      <c r="E1332" s="48" t="s">
        <v>5000</v>
      </c>
      <c r="H1332" s="17" t="s">
        <v>4968</v>
      </c>
      <c r="I1332" s="17">
        <v>142</v>
      </c>
      <c r="J1332" s="17">
        <v>12</v>
      </c>
      <c r="K1332" s="17" t="s">
        <v>29</v>
      </c>
      <c r="L1332" s="17" t="s">
        <v>5001</v>
      </c>
    </row>
    <row r="1333" spans="1:12" x14ac:dyDescent="0.25">
      <c r="A1333" s="17">
        <v>1332</v>
      </c>
      <c r="B1333" s="48" t="s">
        <v>4987</v>
      </c>
      <c r="C1333" s="48" t="s">
        <v>4991</v>
      </c>
      <c r="D1333" s="48" t="s">
        <v>5007</v>
      </c>
      <c r="E1333" s="48" t="s">
        <v>5000</v>
      </c>
      <c r="H1333" s="17" t="s">
        <v>4968</v>
      </c>
      <c r="I1333" s="17">
        <v>141</v>
      </c>
      <c r="J1333" s="17">
        <v>12</v>
      </c>
      <c r="K1333" s="17" t="s">
        <v>29</v>
      </c>
      <c r="L1333" s="17" t="s">
        <v>5001</v>
      </c>
    </row>
    <row r="1334" spans="1:12" x14ac:dyDescent="0.25">
      <c r="A1334" s="17">
        <v>1333</v>
      </c>
      <c r="B1334" s="48" t="s">
        <v>4987</v>
      </c>
      <c r="C1334" s="48" t="s">
        <v>4991</v>
      </c>
      <c r="D1334" s="48" t="s">
        <v>5007</v>
      </c>
      <c r="E1334" s="48" t="s">
        <v>5000</v>
      </c>
      <c r="H1334" s="17" t="s">
        <v>4968</v>
      </c>
      <c r="I1334" s="17">
        <v>142</v>
      </c>
      <c r="J1334" s="17">
        <v>12</v>
      </c>
      <c r="K1334" s="17" t="s">
        <v>29</v>
      </c>
      <c r="L1334" s="17" t="s">
        <v>5001</v>
      </c>
    </row>
    <row r="1335" spans="1:12" x14ac:dyDescent="0.25">
      <c r="A1335" s="17">
        <v>1334</v>
      </c>
      <c r="B1335" s="48" t="s">
        <v>4987</v>
      </c>
      <c r="C1335" s="48" t="s">
        <v>4991</v>
      </c>
      <c r="D1335" s="48" t="s">
        <v>4992</v>
      </c>
      <c r="E1335" s="48" t="s">
        <v>5000</v>
      </c>
      <c r="H1335" s="17" t="s">
        <v>4968</v>
      </c>
      <c r="I1335" s="17">
        <v>141</v>
      </c>
      <c r="J1335" s="17">
        <v>12</v>
      </c>
      <c r="K1335" s="17" t="s">
        <v>29</v>
      </c>
      <c r="L1335" s="17" t="s">
        <v>5001</v>
      </c>
    </row>
    <row r="1336" spans="1:12" x14ac:dyDescent="0.25">
      <c r="A1336" s="17">
        <v>1335</v>
      </c>
      <c r="B1336" s="48" t="s">
        <v>4987</v>
      </c>
      <c r="C1336" s="48" t="s">
        <v>4991</v>
      </c>
      <c r="D1336" s="48" t="s">
        <v>4992</v>
      </c>
      <c r="E1336" s="48" t="s">
        <v>5000</v>
      </c>
      <c r="H1336" s="17" t="s">
        <v>4968</v>
      </c>
      <c r="I1336" s="17">
        <v>58</v>
      </c>
      <c r="J1336" s="17">
        <v>12</v>
      </c>
      <c r="K1336" s="17" t="s">
        <v>29</v>
      </c>
      <c r="L1336" s="17" t="s">
        <v>5001</v>
      </c>
    </row>
    <row r="1337" spans="1:12" x14ac:dyDescent="0.25">
      <c r="A1337" s="17">
        <v>1336</v>
      </c>
      <c r="B1337" s="48" t="s">
        <v>4987</v>
      </c>
      <c r="C1337" s="48" t="s">
        <v>4991</v>
      </c>
      <c r="D1337" s="48" t="s">
        <v>4992</v>
      </c>
      <c r="E1337" s="48" t="s">
        <v>5000</v>
      </c>
      <c r="H1337" s="17" t="s">
        <v>4968</v>
      </c>
      <c r="I1337" s="17">
        <v>82</v>
      </c>
      <c r="J1337" s="17">
        <v>12</v>
      </c>
      <c r="K1337" s="17" t="s">
        <v>29</v>
      </c>
      <c r="L1337" s="17" t="s">
        <v>5001</v>
      </c>
    </row>
    <row r="1338" spans="1:12" x14ac:dyDescent="0.25">
      <c r="A1338" s="17">
        <v>1337</v>
      </c>
      <c r="B1338" s="48" t="s">
        <v>4987</v>
      </c>
      <c r="C1338" s="48" t="s">
        <v>4991</v>
      </c>
      <c r="D1338" s="48" t="s">
        <v>4992</v>
      </c>
      <c r="E1338" s="48" t="s">
        <v>5000</v>
      </c>
      <c r="H1338" s="17" t="s">
        <v>4968</v>
      </c>
      <c r="I1338" s="17">
        <v>137</v>
      </c>
      <c r="J1338" s="17">
        <v>12</v>
      </c>
      <c r="K1338" s="17" t="s">
        <v>29</v>
      </c>
      <c r="L1338" s="17" t="s">
        <v>5001</v>
      </c>
    </row>
    <row r="1339" spans="1:12" x14ac:dyDescent="0.25">
      <c r="A1339" s="17">
        <v>1338</v>
      </c>
      <c r="B1339" s="48" t="s">
        <v>4987</v>
      </c>
      <c r="C1339" s="48" t="s">
        <v>4991</v>
      </c>
      <c r="D1339" s="48" t="s">
        <v>4992</v>
      </c>
      <c r="E1339" s="48" t="s">
        <v>5000</v>
      </c>
      <c r="H1339" s="17" t="s">
        <v>4968</v>
      </c>
      <c r="I1339" s="17">
        <v>64</v>
      </c>
      <c r="J1339" s="17">
        <v>12</v>
      </c>
      <c r="K1339" s="17" t="s">
        <v>29</v>
      </c>
      <c r="L1339" s="17" t="s">
        <v>5001</v>
      </c>
    </row>
    <row r="1340" spans="1:12" x14ac:dyDescent="0.25">
      <c r="A1340" s="17">
        <v>1339</v>
      </c>
      <c r="B1340" s="48" t="s">
        <v>4987</v>
      </c>
      <c r="C1340" s="48" t="s">
        <v>4991</v>
      </c>
      <c r="D1340" s="48" t="s">
        <v>4992</v>
      </c>
      <c r="E1340" s="48" t="s">
        <v>5000</v>
      </c>
      <c r="H1340" s="17" t="s">
        <v>4968</v>
      </c>
      <c r="I1340" s="17">
        <v>75</v>
      </c>
      <c r="J1340" s="17">
        <v>12</v>
      </c>
      <c r="K1340" s="17" t="s">
        <v>29</v>
      </c>
      <c r="L1340" s="17" t="s">
        <v>5001</v>
      </c>
    </row>
    <row r="1341" spans="1:12" x14ac:dyDescent="0.25">
      <c r="A1341" s="17">
        <v>1340</v>
      </c>
      <c r="B1341" s="48" t="s">
        <v>4987</v>
      </c>
      <c r="C1341" s="48" t="s">
        <v>4991</v>
      </c>
      <c r="D1341" s="48" t="s">
        <v>4992</v>
      </c>
      <c r="E1341" s="48" t="s">
        <v>5000</v>
      </c>
      <c r="H1341" s="17" t="s">
        <v>4968</v>
      </c>
      <c r="I1341" s="17">
        <v>140</v>
      </c>
      <c r="J1341" s="17">
        <v>12</v>
      </c>
      <c r="K1341" s="17" t="s">
        <v>29</v>
      </c>
      <c r="L1341" s="17" t="s">
        <v>5001</v>
      </c>
    </row>
    <row r="1342" spans="1:12" x14ac:dyDescent="0.25">
      <c r="A1342" s="17">
        <v>1341</v>
      </c>
      <c r="B1342" s="48" t="s">
        <v>4987</v>
      </c>
      <c r="C1342" s="48" t="s">
        <v>4991</v>
      </c>
      <c r="D1342" s="48" t="s">
        <v>4992</v>
      </c>
      <c r="E1342" s="48" t="s">
        <v>5000</v>
      </c>
      <c r="H1342" s="17" t="s">
        <v>4968</v>
      </c>
      <c r="I1342" s="17">
        <v>141</v>
      </c>
      <c r="J1342" s="17">
        <v>12</v>
      </c>
      <c r="K1342" s="17" t="s">
        <v>29</v>
      </c>
      <c r="L1342" s="17" t="s">
        <v>5001</v>
      </c>
    </row>
    <row r="1343" spans="1:12" x14ac:dyDescent="0.25">
      <c r="A1343" s="17">
        <v>1342</v>
      </c>
      <c r="B1343" s="48" t="s">
        <v>4987</v>
      </c>
      <c r="C1343" s="48" t="s">
        <v>4991</v>
      </c>
      <c r="D1343" s="48" t="s">
        <v>4992</v>
      </c>
      <c r="E1343" s="48" t="s">
        <v>5000</v>
      </c>
      <c r="H1343" s="17" t="s">
        <v>4968</v>
      </c>
      <c r="I1343" s="17">
        <v>139</v>
      </c>
      <c r="J1343" s="17">
        <v>12</v>
      </c>
      <c r="K1343" s="17" t="s">
        <v>29</v>
      </c>
      <c r="L1343" s="17" t="s">
        <v>5001</v>
      </c>
    </row>
    <row r="1344" spans="1:12" x14ac:dyDescent="0.25">
      <c r="A1344" s="17">
        <v>1343</v>
      </c>
      <c r="B1344" s="48" t="s">
        <v>4987</v>
      </c>
      <c r="C1344" s="48" t="s">
        <v>4991</v>
      </c>
      <c r="D1344" s="48" t="s">
        <v>4992</v>
      </c>
      <c r="E1344" s="48" t="s">
        <v>5000</v>
      </c>
      <c r="H1344" s="17" t="s">
        <v>4968</v>
      </c>
      <c r="I1344" s="17">
        <v>140</v>
      </c>
      <c r="J1344" s="17">
        <v>12</v>
      </c>
      <c r="K1344" s="17" t="s">
        <v>29</v>
      </c>
      <c r="L1344" s="17" t="s">
        <v>5001</v>
      </c>
    </row>
    <row r="1345" spans="1:12" x14ac:dyDescent="0.25">
      <c r="A1345" s="17">
        <v>1344</v>
      </c>
      <c r="B1345" s="48" t="s">
        <v>4987</v>
      </c>
      <c r="C1345" s="48" t="s">
        <v>4991</v>
      </c>
      <c r="D1345" s="48" t="s">
        <v>4992</v>
      </c>
      <c r="E1345" s="48" t="s">
        <v>5000</v>
      </c>
      <c r="H1345" s="17" t="s">
        <v>4968</v>
      </c>
      <c r="I1345" s="17">
        <v>140</v>
      </c>
      <c r="J1345" s="17">
        <v>12</v>
      </c>
      <c r="K1345" s="17" t="s">
        <v>29</v>
      </c>
      <c r="L1345" s="17" t="s">
        <v>5001</v>
      </c>
    </row>
    <row r="1346" spans="1:12" x14ac:dyDescent="0.25">
      <c r="A1346" s="17">
        <v>1345</v>
      </c>
      <c r="B1346" s="48" t="s">
        <v>4987</v>
      </c>
      <c r="C1346" s="48" t="s">
        <v>4991</v>
      </c>
      <c r="D1346" s="48" t="s">
        <v>4992</v>
      </c>
      <c r="E1346" s="48" t="s">
        <v>5000</v>
      </c>
      <c r="H1346" s="17" t="s">
        <v>4968</v>
      </c>
      <c r="I1346" s="17">
        <v>137</v>
      </c>
      <c r="J1346" s="17">
        <v>12</v>
      </c>
      <c r="K1346" s="17" t="s">
        <v>29</v>
      </c>
      <c r="L1346" s="17" t="s">
        <v>5001</v>
      </c>
    </row>
    <row r="1347" spans="1:12" x14ac:dyDescent="0.25">
      <c r="A1347" s="17">
        <v>1346</v>
      </c>
      <c r="B1347" s="48" t="s">
        <v>4987</v>
      </c>
      <c r="C1347" s="48" t="s">
        <v>4991</v>
      </c>
      <c r="D1347" s="48" t="s">
        <v>4992</v>
      </c>
      <c r="E1347" s="48" t="s">
        <v>5000</v>
      </c>
      <c r="H1347" s="17" t="s">
        <v>4968</v>
      </c>
      <c r="I1347" s="17">
        <v>140</v>
      </c>
      <c r="J1347" s="17">
        <v>12</v>
      </c>
      <c r="K1347" s="17" t="s">
        <v>29</v>
      </c>
      <c r="L1347" s="17" t="s">
        <v>5001</v>
      </c>
    </row>
    <row r="1348" spans="1:12" x14ac:dyDescent="0.25">
      <c r="A1348" s="17">
        <v>1347</v>
      </c>
      <c r="B1348" s="48" t="s">
        <v>4987</v>
      </c>
      <c r="C1348" s="48" t="s">
        <v>4991</v>
      </c>
      <c r="D1348" s="48" t="s">
        <v>4992</v>
      </c>
      <c r="E1348" s="48" t="s">
        <v>5000</v>
      </c>
      <c r="H1348" s="17" t="s">
        <v>4968</v>
      </c>
      <c r="I1348" s="17">
        <v>137</v>
      </c>
      <c r="J1348" s="17">
        <v>12</v>
      </c>
      <c r="K1348" s="17" t="s">
        <v>29</v>
      </c>
      <c r="L1348" s="17" t="s">
        <v>5001</v>
      </c>
    </row>
    <row r="1349" spans="1:12" x14ac:dyDescent="0.25">
      <c r="A1349" s="17">
        <v>1348</v>
      </c>
      <c r="B1349" s="48" t="s">
        <v>4987</v>
      </c>
      <c r="C1349" s="48" t="s">
        <v>4991</v>
      </c>
      <c r="D1349" s="48" t="s">
        <v>4992</v>
      </c>
      <c r="E1349" s="48" t="s">
        <v>5000</v>
      </c>
      <c r="H1349" s="17" t="s">
        <v>4968</v>
      </c>
      <c r="I1349" s="17">
        <v>71</v>
      </c>
      <c r="J1349" s="17">
        <v>12</v>
      </c>
      <c r="K1349" s="17" t="s">
        <v>29</v>
      </c>
      <c r="L1349" s="17" t="s">
        <v>5001</v>
      </c>
    </row>
    <row r="1350" spans="1:12" x14ac:dyDescent="0.25">
      <c r="A1350" s="17">
        <v>1349</v>
      </c>
      <c r="B1350" s="48" t="s">
        <v>4987</v>
      </c>
      <c r="C1350" s="48" t="s">
        <v>4991</v>
      </c>
      <c r="D1350" s="48" t="s">
        <v>4992</v>
      </c>
      <c r="E1350" s="48" t="s">
        <v>5000</v>
      </c>
      <c r="H1350" s="17" t="s">
        <v>4968</v>
      </c>
      <c r="I1350" s="17">
        <v>71</v>
      </c>
      <c r="J1350" s="17">
        <v>12</v>
      </c>
      <c r="K1350" s="17" t="s">
        <v>29</v>
      </c>
      <c r="L1350" s="17" t="s">
        <v>5001</v>
      </c>
    </row>
    <row r="1351" spans="1:12" x14ac:dyDescent="0.25">
      <c r="A1351" s="17">
        <v>1350</v>
      </c>
      <c r="B1351" s="48" t="s">
        <v>4987</v>
      </c>
      <c r="C1351" s="48" t="s">
        <v>4991</v>
      </c>
      <c r="D1351" s="48" t="s">
        <v>4992</v>
      </c>
      <c r="E1351" s="48" t="s">
        <v>5000</v>
      </c>
      <c r="H1351" s="17" t="s">
        <v>4968</v>
      </c>
      <c r="I1351" s="17">
        <v>63</v>
      </c>
      <c r="J1351" s="17">
        <v>12</v>
      </c>
      <c r="K1351" s="17" t="s">
        <v>29</v>
      </c>
      <c r="L1351" s="17" t="s">
        <v>5001</v>
      </c>
    </row>
    <row r="1352" spans="1:12" x14ac:dyDescent="0.25">
      <c r="A1352" s="17">
        <v>1351</v>
      </c>
      <c r="B1352" s="48" t="s">
        <v>4987</v>
      </c>
      <c r="C1352" s="48" t="s">
        <v>4991</v>
      </c>
      <c r="D1352" s="48" t="s">
        <v>4992</v>
      </c>
      <c r="E1352" s="48" t="s">
        <v>5000</v>
      </c>
      <c r="H1352" s="17" t="s">
        <v>4968</v>
      </c>
      <c r="I1352" s="17">
        <v>78</v>
      </c>
      <c r="J1352" s="17">
        <v>12</v>
      </c>
      <c r="K1352" s="17" t="s">
        <v>29</v>
      </c>
      <c r="L1352" s="17" t="s">
        <v>5001</v>
      </c>
    </row>
    <row r="1353" spans="1:12" x14ac:dyDescent="0.25">
      <c r="A1353" s="17">
        <v>1352</v>
      </c>
      <c r="B1353" s="48" t="s">
        <v>4987</v>
      </c>
      <c r="C1353" s="48" t="s">
        <v>4991</v>
      </c>
      <c r="D1353" s="48" t="s">
        <v>4992</v>
      </c>
      <c r="E1353" s="48" t="s">
        <v>5000</v>
      </c>
      <c r="H1353" s="17" t="s">
        <v>4968</v>
      </c>
      <c r="I1353" s="17">
        <v>139</v>
      </c>
      <c r="J1353" s="17">
        <v>12</v>
      </c>
      <c r="K1353" s="17" t="s">
        <v>29</v>
      </c>
      <c r="L1353" s="17" t="s">
        <v>5001</v>
      </c>
    </row>
    <row r="1354" spans="1:12" x14ac:dyDescent="0.25">
      <c r="A1354" s="17">
        <v>1353</v>
      </c>
      <c r="B1354" s="48" t="s">
        <v>4987</v>
      </c>
      <c r="C1354" s="48" t="s">
        <v>4991</v>
      </c>
      <c r="D1354" s="48" t="s">
        <v>4992</v>
      </c>
      <c r="E1354" s="48" t="s">
        <v>5000</v>
      </c>
      <c r="H1354" s="17" t="s">
        <v>4968</v>
      </c>
      <c r="I1354" s="17">
        <v>141</v>
      </c>
      <c r="J1354" s="17">
        <v>12</v>
      </c>
      <c r="K1354" s="17" t="s">
        <v>29</v>
      </c>
      <c r="L1354" s="17" t="s">
        <v>5001</v>
      </c>
    </row>
    <row r="1355" spans="1:12" x14ac:dyDescent="0.25">
      <c r="A1355" s="17">
        <v>1354</v>
      </c>
      <c r="B1355" s="48" t="s">
        <v>4987</v>
      </c>
      <c r="C1355" s="48" t="s">
        <v>4991</v>
      </c>
      <c r="D1355" s="48" t="s">
        <v>4992</v>
      </c>
      <c r="E1355" s="48" t="s">
        <v>5000</v>
      </c>
      <c r="H1355" s="17" t="s">
        <v>4968</v>
      </c>
      <c r="I1355" s="17">
        <v>141</v>
      </c>
      <c r="J1355" s="17">
        <v>12</v>
      </c>
      <c r="K1355" s="17" t="s">
        <v>29</v>
      </c>
      <c r="L1355" s="17" t="s">
        <v>5001</v>
      </c>
    </row>
    <row r="1356" spans="1:12" x14ac:dyDescent="0.25">
      <c r="A1356" s="17">
        <v>1355</v>
      </c>
      <c r="B1356" s="48" t="s">
        <v>4987</v>
      </c>
      <c r="C1356" s="48" t="s">
        <v>4991</v>
      </c>
      <c r="D1356" s="48" t="s">
        <v>4992</v>
      </c>
      <c r="E1356" s="48" t="s">
        <v>5000</v>
      </c>
      <c r="H1356" s="17" t="s">
        <v>4968</v>
      </c>
      <c r="I1356" s="17">
        <v>137</v>
      </c>
      <c r="J1356" s="17">
        <v>12</v>
      </c>
      <c r="K1356" s="17" t="s">
        <v>29</v>
      </c>
      <c r="L1356" s="17" t="s">
        <v>5001</v>
      </c>
    </row>
    <row r="1357" spans="1:12" x14ac:dyDescent="0.25">
      <c r="A1357" s="17">
        <v>1356</v>
      </c>
      <c r="B1357" s="48" t="s">
        <v>4987</v>
      </c>
      <c r="C1357" s="48" t="s">
        <v>4991</v>
      </c>
      <c r="D1357" s="48" t="s">
        <v>4992</v>
      </c>
      <c r="E1357" s="48" t="s">
        <v>5000</v>
      </c>
      <c r="H1357" s="17" t="s">
        <v>4968</v>
      </c>
      <c r="I1357" s="17">
        <v>63</v>
      </c>
      <c r="J1357" s="17">
        <v>12</v>
      </c>
      <c r="K1357" s="17" t="s">
        <v>29</v>
      </c>
      <c r="L1357" s="17" t="s">
        <v>5001</v>
      </c>
    </row>
    <row r="1358" spans="1:12" x14ac:dyDescent="0.25">
      <c r="A1358" s="17">
        <v>1357</v>
      </c>
      <c r="B1358" s="48" t="s">
        <v>4987</v>
      </c>
      <c r="C1358" s="48" t="s">
        <v>4991</v>
      </c>
      <c r="D1358" s="48" t="s">
        <v>4992</v>
      </c>
      <c r="E1358" s="48" t="s">
        <v>5000</v>
      </c>
      <c r="H1358" s="17" t="s">
        <v>4968</v>
      </c>
      <c r="I1358" s="17">
        <v>76</v>
      </c>
      <c r="J1358" s="17">
        <v>12</v>
      </c>
      <c r="K1358" s="17" t="s">
        <v>29</v>
      </c>
      <c r="L1358" s="17" t="s">
        <v>5001</v>
      </c>
    </row>
    <row r="1359" spans="1:12" x14ac:dyDescent="0.25">
      <c r="A1359" s="17">
        <v>1358</v>
      </c>
      <c r="B1359" s="48" t="s">
        <v>4987</v>
      </c>
      <c r="C1359" s="48" t="s">
        <v>4991</v>
      </c>
      <c r="D1359" s="48" t="s">
        <v>4992</v>
      </c>
      <c r="E1359" s="48" t="s">
        <v>5000</v>
      </c>
      <c r="H1359" s="17" t="s">
        <v>4968</v>
      </c>
      <c r="I1359" s="17">
        <v>65</v>
      </c>
      <c r="J1359" s="17">
        <v>12</v>
      </c>
      <c r="K1359" s="17" t="s">
        <v>29</v>
      </c>
      <c r="L1359" s="17" t="s">
        <v>5001</v>
      </c>
    </row>
    <row r="1360" spans="1:12" x14ac:dyDescent="0.25">
      <c r="A1360" s="17">
        <v>1359</v>
      </c>
      <c r="B1360" s="48" t="s">
        <v>4987</v>
      </c>
      <c r="C1360" s="48" t="s">
        <v>4991</v>
      </c>
      <c r="D1360" s="48" t="s">
        <v>4992</v>
      </c>
      <c r="E1360" s="48" t="s">
        <v>5000</v>
      </c>
      <c r="H1360" s="17" t="s">
        <v>4968</v>
      </c>
      <c r="I1360" s="17">
        <v>66</v>
      </c>
      <c r="J1360" s="17">
        <v>12</v>
      </c>
      <c r="K1360" s="17" t="s">
        <v>29</v>
      </c>
      <c r="L1360" s="17" t="s">
        <v>5001</v>
      </c>
    </row>
    <row r="1361" spans="1:12" x14ac:dyDescent="0.25">
      <c r="A1361" s="17">
        <v>1360</v>
      </c>
      <c r="B1361" s="48" t="s">
        <v>4987</v>
      </c>
      <c r="C1361" s="48" t="s">
        <v>4991</v>
      </c>
      <c r="D1361" s="48" t="s">
        <v>4992</v>
      </c>
      <c r="E1361" s="48" t="s">
        <v>5000</v>
      </c>
      <c r="H1361" s="17" t="s">
        <v>4968</v>
      </c>
      <c r="I1361" s="17">
        <v>71</v>
      </c>
      <c r="J1361" s="17">
        <v>12</v>
      </c>
      <c r="K1361" s="17" t="s">
        <v>29</v>
      </c>
      <c r="L1361" s="17" t="s">
        <v>5001</v>
      </c>
    </row>
    <row r="1362" spans="1:12" x14ac:dyDescent="0.25">
      <c r="A1362" s="17">
        <v>1361</v>
      </c>
      <c r="B1362" s="48" t="s">
        <v>4987</v>
      </c>
      <c r="C1362" s="48" t="s">
        <v>4991</v>
      </c>
      <c r="D1362" s="48" t="s">
        <v>4992</v>
      </c>
      <c r="E1362" s="48" t="s">
        <v>5000</v>
      </c>
      <c r="H1362" s="17" t="s">
        <v>4968</v>
      </c>
      <c r="I1362" s="17">
        <v>74</v>
      </c>
      <c r="J1362" s="17">
        <v>12</v>
      </c>
      <c r="K1362" s="17" t="s">
        <v>29</v>
      </c>
      <c r="L1362" s="17" t="s">
        <v>5001</v>
      </c>
    </row>
    <row r="1363" spans="1:12" x14ac:dyDescent="0.25">
      <c r="A1363" s="17">
        <v>1362</v>
      </c>
      <c r="B1363" s="48" t="s">
        <v>4987</v>
      </c>
      <c r="C1363" s="48" t="s">
        <v>4991</v>
      </c>
      <c r="D1363" s="48" t="s">
        <v>4992</v>
      </c>
      <c r="E1363" s="48" t="s">
        <v>5000</v>
      </c>
      <c r="H1363" s="17" t="s">
        <v>4968</v>
      </c>
      <c r="I1363" s="17">
        <v>65</v>
      </c>
      <c r="J1363" s="17">
        <v>12</v>
      </c>
      <c r="K1363" s="17" t="s">
        <v>29</v>
      </c>
      <c r="L1363" s="17" t="s">
        <v>5001</v>
      </c>
    </row>
    <row r="1364" spans="1:12" x14ac:dyDescent="0.25">
      <c r="A1364" s="17">
        <v>1363</v>
      </c>
      <c r="B1364" s="48" t="s">
        <v>4987</v>
      </c>
      <c r="C1364" s="48" t="s">
        <v>4991</v>
      </c>
      <c r="D1364" s="48" t="s">
        <v>4992</v>
      </c>
      <c r="E1364" s="48" t="s">
        <v>5000</v>
      </c>
      <c r="H1364" s="17" t="s">
        <v>4968</v>
      </c>
      <c r="I1364" s="17">
        <v>68</v>
      </c>
      <c r="J1364" s="17">
        <v>12</v>
      </c>
      <c r="K1364" s="17" t="s">
        <v>29</v>
      </c>
      <c r="L1364" s="17" t="s">
        <v>5001</v>
      </c>
    </row>
    <row r="1365" spans="1:12" x14ac:dyDescent="0.25">
      <c r="A1365" s="17">
        <v>1364</v>
      </c>
      <c r="B1365" s="48" t="s">
        <v>4987</v>
      </c>
      <c r="C1365" s="48" t="s">
        <v>4991</v>
      </c>
      <c r="D1365" s="48" t="s">
        <v>4992</v>
      </c>
      <c r="E1365" s="48" t="s">
        <v>5000</v>
      </c>
      <c r="H1365" s="17" t="s">
        <v>4968</v>
      </c>
      <c r="I1365" s="17">
        <v>133</v>
      </c>
      <c r="J1365" s="17">
        <v>12</v>
      </c>
      <c r="K1365" s="17" t="s">
        <v>29</v>
      </c>
      <c r="L1365" s="17" t="s">
        <v>5001</v>
      </c>
    </row>
    <row r="1366" spans="1:12" x14ac:dyDescent="0.25">
      <c r="A1366" s="17">
        <v>1365</v>
      </c>
      <c r="B1366" s="48" t="s">
        <v>4987</v>
      </c>
      <c r="C1366" s="48" t="s">
        <v>4991</v>
      </c>
      <c r="D1366" s="48" t="s">
        <v>4992</v>
      </c>
      <c r="E1366" s="48" t="s">
        <v>5000</v>
      </c>
      <c r="H1366" s="17" t="s">
        <v>4968</v>
      </c>
      <c r="I1366" s="17">
        <v>144</v>
      </c>
      <c r="J1366" s="17">
        <v>12</v>
      </c>
      <c r="K1366" s="17" t="s">
        <v>29</v>
      </c>
      <c r="L1366" s="17" t="s">
        <v>5001</v>
      </c>
    </row>
    <row r="1367" spans="1:12" x14ac:dyDescent="0.25">
      <c r="A1367" s="17">
        <v>1366</v>
      </c>
      <c r="B1367" s="48" t="s">
        <v>4987</v>
      </c>
      <c r="C1367" s="48" t="s">
        <v>4991</v>
      </c>
      <c r="D1367" s="48" t="s">
        <v>4992</v>
      </c>
      <c r="E1367" s="48" t="s">
        <v>5000</v>
      </c>
      <c r="H1367" s="17" t="s">
        <v>4968</v>
      </c>
      <c r="I1367" s="17">
        <v>41</v>
      </c>
      <c r="J1367" s="17">
        <v>12</v>
      </c>
      <c r="K1367" s="17" t="s">
        <v>29</v>
      </c>
      <c r="L1367" s="17" t="s">
        <v>5001</v>
      </c>
    </row>
    <row r="1368" spans="1:12" x14ac:dyDescent="0.25">
      <c r="A1368" s="17">
        <v>1367</v>
      </c>
      <c r="B1368" s="48" t="s">
        <v>4987</v>
      </c>
      <c r="C1368" s="48" t="s">
        <v>4991</v>
      </c>
      <c r="D1368" s="48" t="s">
        <v>4992</v>
      </c>
      <c r="E1368" s="48" t="s">
        <v>5000</v>
      </c>
      <c r="H1368" s="17" t="s">
        <v>4968</v>
      </c>
      <c r="I1368" s="17">
        <v>43</v>
      </c>
      <c r="J1368" s="17">
        <v>12</v>
      </c>
      <c r="K1368" s="17" t="s">
        <v>29</v>
      </c>
      <c r="L1368" s="17" t="s">
        <v>5001</v>
      </c>
    </row>
    <row r="1369" spans="1:12" x14ac:dyDescent="0.25">
      <c r="A1369" s="17">
        <v>1368</v>
      </c>
      <c r="B1369" s="48" t="s">
        <v>4987</v>
      </c>
      <c r="C1369" s="48" t="s">
        <v>4991</v>
      </c>
      <c r="D1369" s="48" t="s">
        <v>4992</v>
      </c>
      <c r="E1369" s="48" t="s">
        <v>5000</v>
      </c>
      <c r="H1369" s="17" t="s">
        <v>4968</v>
      </c>
      <c r="I1369" s="17">
        <v>77</v>
      </c>
      <c r="J1369" s="17">
        <v>12</v>
      </c>
      <c r="K1369" s="17" t="s">
        <v>29</v>
      </c>
      <c r="L1369" s="17" t="s">
        <v>5001</v>
      </c>
    </row>
    <row r="1370" spans="1:12" x14ac:dyDescent="0.25">
      <c r="A1370" s="17">
        <v>1369</v>
      </c>
      <c r="B1370" s="48" t="s">
        <v>4987</v>
      </c>
      <c r="C1370" s="48" t="s">
        <v>4991</v>
      </c>
      <c r="D1370" s="48" t="s">
        <v>4992</v>
      </c>
      <c r="E1370" s="48" t="s">
        <v>5000</v>
      </c>
      <c r="H1370" s="17" t="s">
        <v>4968</v>
      </c>
      <c r="I1370" s="17">
        <v>71</v>
      </c>
      <c r="J1370" s="17">
        <v>12</v>
      </c>
      <c r="K1370" s="17" t="s">
        <v>29</v>
      </c>
      <c r="L1370" s="17" t="s">
        <v>5001</v>
      </c>
    </row>
    <row r="1371" spans="1:12" x14ac:dyDescent="0.25">
      <c r="A1371" s="17">
        <v>1370</v>
      </c>
      <c r="B1371" s="48" t="s">
        <v>4987</v>
      </c>
      <c r="C1371" s="48" t="s">
        <v>4991</v>
      </c>
      <c r="D1371" s="48" t="s">
        <v>4992</v>
      </c>
      <c r="E1371" s="48" t="s">
        <v>5000</v>
      </c>
      <c r="H1371" s="17" t="s">
        <v>4968</v>
      </c>
      <c r="I1371" s="17">
        <v>68</v>
      </c>
      <c r="J1371" s="17">
        <v>12</v>
      </c>
      <c r="K1371" s="17" t="s">
        <v>29</v>
      </c>
      <c r="L1371" s="17" t="s">
        <v>5001</v>
      </c>
    </row>
    <row r="1372" spans="1:12" x14ac:dyDescent="0.25">
      <c r="A1372" s="17">
        <v>1371</v>
      </c>
      <c r="B1372" s="48" t="s">
        <v>4987</v>
      </c>
      <c r="C1372" s="48" t="s">
        <v>4991</v>
      </c>
      <c r="D1372" s="48" t="s">
        <v>4992</v>
      </c>
      <c r="E1372" s="48" t="s">
        <v>5000</v>
      </c>
      <c r="H1372" s="17" t="s">
        <v>4968</v>
      </c>
      <c r="I1372" s="17">
        <v>66</v>
      </c>
      <c r="J1372" s="17">
        <v>12</v>
      </c>
      <c r="K1372" s="17" t="s">
        <v>29</v>
      </c>
      <c r="L1372" s="17" t="s">
        <v>5001</v>
      </c>
    </row>
    <row r="1373" spans="1:12" x14ac:dyDescent="0.25">
      <c r="A1373" s="17">
        <v>1372</v>
      </c>
      <c r="B1373" s="48" t="s">
        <v>4987</v>
      </c>
      <c r="C1373" s="48" t="s">
        <v>4991</v>
      </c>
      <c r="D1373" s="48" t="s">
        <v>4992</v>
      </c>
      <c r="E1373" s="48" t="s">
        <v>5000</v>
      </c>
      <c r="H1373" s="17" t="s">
        <v>4968</v>
      </c>
      <c r="I1373" s="17">
        <v>72</v>
      </c>
      <c r="J1373" s="17">
        <v>12</v>
      </c>
      <c r="K1373" s="17" t="s">
        <v>29</v>
      </c>
      <c r="L1373" s="17" t="s">
        <v>5001</v>
      </c>
    </row>
    <row r="1374" spans="1:12" x14ac:dyDescent="0.25">
      <c r="A1374" s="17">
        <v>1373</v>
      </c>
      <c r="B1374" s="48" t="s">
        <v>4987</v>
      </c>
      <c r="C1374" s="48" t="s">
        <v>4991</v>
      </c>
      <c r="D1374" s="48" t="s">
        <v>4992</v>
      </c>
      <c r="E1374" s="48" t="s">
        <v>5000</v>
      </c>
      <c r="H1374" s="17" t="s">
        <v>4968</v>
      </c>
      <c r="I1374" s="17">
        <v>77</v>
      </c>
      <c r="J1374" s="17">
        <v>12</v>
      </c>
      <c r="K1374" s="17" t="s">
        <v>29</v>
      </c>
      <c r="L1374" s="17" t="s">
        <v>5001</v>
      </c>
    </row>
    <row r="1375" spans="1:12" x14ac:dyDescent="0.25">
      <c r="A1375" s="17">
        <v>1374</v>
      </c>
      <c r="B1375" s="48" t="s">
        <v>4987</v>
      </c>
      <c r="C1375" s="48" t="s">
        <v>4991</v>
      </c>
      <c r="D1375" s="48" t="s">
        <v>4992</v>
      </c>
      <c r="E1375" s="48" t="s">
        <v>5000</v>
      </c>
      <c r="H1375" s="17" t="s">
        <v>4968</v>
      </c>
      <c r="I1375" s="17">
        <v>69</v>
      </c>
      <c r="J1375" s="17">
        <v>12</v>
      </c>
      <c r="K1375" s="17" t="s">
        <v>29</v>
      </c>
      <c r="L1375" s="17" t="s">
        <v>5001</v>
      </c>
    </row>
    <row r="1376" spans="1:12" x14ac:dyDescent="0.25">
      <c r="A1376" s="17">
        <v>1375</v>
      </c>
      <c r="B1376" s="48" t="s">
        <v>4987</v>
      </c>
      <c r="C1376" s="48" t="s">
        <v>4991</v>
      </c>
      <c r="D1376" s="48" t="s">
        <v>4992</v>
      </c>
      <c r="E1376" s="48" t="s">
        <v>5000</v>
      </c>
      <c r="H1376" s="17" t="s">
        <v>4968</v>
      </c>
      <c r="I1376" s="17">
        <v>71</v>
      </c>
      <c r="J1376" s="17">
        <v>12</v>
      </c>
      <c r="K1376" s="17" t="s">
        <v>29</v>
      </c>
      <c r="L1376" s="17" t="s">
        <v>5001</v>
      </c>
    </row>
    <row r="1377" spans="1:12" x14ac:dyDescent="0.25">
      <c r="A1377" s="17">
        <v>1376</v>
      </c>
      <c r="B1377" s="48" t="s">
        <v>4987</v>
      </c>
      <c r="C1377" s="48" t="s">
        <v>4991</v>
      </c>
      <c r="D1377" s="48" t="s">
        <v>4992</v>
      </c>
      <c r="E1377" s="48" t="s">
        <v>5000</v>
      </c>
      <c r="H1377" s="17" t="s">
        <v>4968</v>
      </c>
      <c r="I1377" s="17">
        <v>69</v>
      </c>
      <c r="J1377" s="17">
        <v>12</v>
      </c>
      <c r="K1377" s="17" t="s">
        <v>29</v>
      </c>
      <c r="L1377" s="17" t="s">
        <v>5001</v>
      </c>
    </row>
    <row r="1378" spans="1:12" x14ac:dyDescent="0.25">
      <c r="A1378" s="17">
        <v>1377</v>
      </c>
      <c r="B1378" s="48" t="s">
        <v>4987</v>
      </c>
      <c r="C1378" s="48" t="s">
        <v>4991</v>
      </c>
      <c r="D1378" s="48" t="s">
        <v>4992</v>
      </c>
      <c r="E1378" s="48" t="s">
        <v>5000</v>
      </c>
      <c r="H1378" s="17" t="s">
        <v>4968</v>
      </c>
      <c r="I1378" s="17">
        <v>72</v>
      </c>
      <c r="J1378" s="17">
        <v>12</v>
      </c>
      <c r="K1378" s="17" t="s">
        <v>29</v>
      </c>
      <c r="L1378" s="17" t="s">
        <v>5001</v>
      </c>
    </row>
    <row r="1379" spans="1:12" x14ac:dyDescent="0.25">
      <c r="A1379" s="17">
        <v>1378</v>
      </c>
      <c r="B1379" s="48" t="s">
        <v>4987</v>
      </c>
      <c r="C1379" s="48" t="s">
        <v>4991</v>
      </c>
      <c r="D1379" s="48" t="s">
        <v>4992</v>
      </c>
      <c r="E1379" s="48" t="s">
        <v>5000</v>
      </c>
      <c r="H1379" s="17" t="s">
        <v>4968</v>
      </c>
      <c r="I1379" s="17">
        <v>67</v>
      </c>
      <c r="J1379" s="17">
        <v>12</v>
      </c>
      <c r="K1379" s="17" t="s">
        <v>29</v>
      </c>
      <c r="L1379" s="17" t="s">
        <v>5001</v>
      </c>
    </row>
    <row r="1380" spans="1:12" x14ac:dyDescent="0.25">
      <c r="A1380" s="17">
        <v>1379</v>
      </c>
      <c r="B1380" s="48" t="s">
        <v>4987</v>
      </c>
      <c r="C1380" s="48" t="s">
        <v>4991</v>
      </c>
      <c r="D1380" s="48" t="s">
        <v>4992</v>
      </c>
      <c r="E1380" s="48" t="s">
        <v>5000</v>
      </c>
      <c r="H1380" s="17" t="s">
        <v>4968</v>
      </c>
      <c r="I1380" s="17">
        <v>70</v>
      </c>
      <c r="J1380" s="17">
        <v>12</v>
      </c>
      <c r="K1380" s="17" t="s">
        <v>29</v>
      </c>
      <c r="L1380" s="17" t="s">
        <v>5001</v>
      </c>
    </row>
    <row r="1381" spans="1:12" x14ac:dyDescent="0.25">
      <c r="A1381" s="17">
        <v>1380</v>
      </c>
      <c r="B1381" s="48" t="s">
        <v>4987</v>
      </c>
      <c r="C1381" s="48" t="s">
        <v>4991</v>
      </c>
      <c r="D1381" s="48" t="s">
        <v>4992</v>
      </c>
      <c r="E1381" s="48" t="s">
        <v>5000</v>
      </c>
      <c r="H1381" s="17" t="s">
        <v>4968</v>
      </c>
      <c r="I1381" s="17">
        <v>70</v>
      </c>
      <c r="J1381" s="17">
        <v>12</v>
      </c>
      <c r="K1381" s="17" t="s">
        <v>29</v>
      </c>
      <c r="L1381" s="17" t="s">
        <v>5001</v>
      </c>
    </row>
    <row r="1382" spans="1:12" x14ac:dyDescent="0.25">
      <c r="A1382" s="17">
        <v>1381</v>
      </c>
      <c r="B1382" s="48" t="s">
        <v>4987</v>
      </c>
      <c r="C1382" s="48" t="s">
        <v>4991</v>
      </c>
      <c r="D1382" s="48" t="s">
        <v>4992</v>
      </c>
      <c r="E1382" s="48" t="s">
        <v>5000</v>
      </c>
      <c r="H1382" s="17" t="s">
        <v>4968</v>
      </c>
      <c r="I1382" s="17">
        <v>70</v>
      </c>
      <c r="J1382" s="17">
        <v>12</v>
      </c>
      <c r="K1382" s="17" t="s">
        <v>29</v>
      </c>
      <c r="L1382" s="17" t="s">
        <v>5001</v>
      </c>
    </row>
    <row r="1383" spans="1:12" x14ac:dyDescent="0.25">
      <c r="A1383" s="17">
        <v>1382</v>
      </c>
      <c r="B1383" s="48" t="s">
        <v>4987</v>
      </c>
      <c r="C1383" s="48" t="s">
        <v>4991</v>
      </c>
      <c r="D1383" s="48" t="s">
        <v>4992</v>
      </c>
      <c r="E1383" s="48" t="s">
        <v>5000</v>
      </c>
      <c r="H1383" s="17" t="s">
        <v>4968</v>
      </c>
      <c r="I1383" s="17">
        <v>69</v>
      </c>
      <c r="J1383" s="17">
        <v>12</v>
      </c>
      <c r="K1383" s="17" t="s">
        <v>29</v>
      </c>
      <c r="L1383" s="17" t="s">
        <v>5001</v>
      </c>
    </row>
    <row r="1384" spans="1:12" x14ac:dyDescent="0.25">
      <c r="A1384" s="17">
        <v>1383</v>
      </c>
      <c r="B1384" s="48" t="s">
        <v>4987</v>
      </c>
      <c r="C1384" s="48" t="s">
        <v>4991</v>
      </c>
      <c r="D1384" s="48" t="s">
        <v>4992</v>
      </c>
      <c r="E1384" s="48" t="s">
        <v>5000</v>
      </c>
      <c r="H1384" s="17" t="s">
        <v>4968</v>
      </c>
      <c r="I1384" s="17">
        <v>69</v>
      </c>
      <c r="J1384" s="17">
        <v>12</v>
      </c>
      <c r="K1384" s="17" t="s">
        <v>29</v>
      </c>
      <c r="L1384" s="17" t="s">
        <v>5001</v>
      </c>
    </row>
    <row r="1385" spans="1:12" x14ac:dyDescent="0.25">
      <c r="A1385" s="17">
        <v>1384</v>
      </c>
      <c r="B1385" s="48" t="s">
        <v>4987</v>
      </c>
      <c r="C1385" s="48" t="s">
        <v>4991</v>
      </c>
      <c r="D1385" s="48" t="s">
        <v>4992</v>
      </c>
      <c r="E1385" s="48" t="s">
        <v>5000</v>
      </c>
      <c r="H1385" s="17" t="s">
        <v>4968</v>
      </c>
      <c r="I1385" s="17">
        <v>70</v>
      </c>
      <c r="J1385" s="17">
        <v>12</v>
      </c>
      <c r="K1385" s="17" t="s">
        <v>29</v>
      </c>
      <c r="L1385" s="17" t="s">
        <v>5001</v>
      </c>
    </row>
    <row r="1386" spans="1:12" x14ac:dyDescent="0.25">
      <c r="A1386" s="17">
        <v>1385</v>
      </c>
      <c r="B1386" s="48" t="s">
        <v>4987</v>
      </c>
      <c r="C1386" s="48" t="s">
        <v>4991</v>
      </c>
      <c r="D1386" s="48" t="s">
        <v>4992</v>
      </c>
      <c r="E1386" s="48" t="s">
        <v>5000</v>
      </c>
      <c r="H1386" s="17" t="s">
        <v>4968</v>
      </c>
      <c r="I1386" s="17">
        <v>68</v>
      </c>
      <c r="J1386" s="17">
        <v>12</v>
      </c>
      <c r="K1386" s="17" t="s">
        <v>29</v>
      </c>
      <c r="L1386" s="17" t="s">
        <v>5001</v>
      </c>
    </row>
    <row r="1387" spans="1:12" x14ac:dyDescent="0.25">
      <c r="A1387" s="17">
        <v>1386</v>
      </c>
      <c r="B1387" s="48" t="s">
        <v>4987</v>
      </c>
      <c r="C1387" s="48" t="s">
        <v>4991</v>
      </c>
      <c r="D1387" s="48" t="s">
        <v>4992</v>
      </c>
      <c r="E1387" s="48" t="s">
        <v>5000</v>
      </c>
      <c r="H1387" s="17" t="s">
        <v>4968</v>
      </c>
      <c r="I1387" s="17">
        <v>60</v>
      </c>
      <c r="J1387" s="17">
        <v>12</v>
      </c>
      <c r="K1387" s="17" t="s">
        <v>29</v>
      </c>
      <c r="L1387" s="17" t="s">
        <v>5001</v>
      </c>
    </row>
    <row r="1388" spans="1:12" x14ac:dyDescent="0.25">
      <c r="A1388" s="17">
        <v>1387</v>
      </c>
      <c r="B1388" s="48" t="s">
        <v>4987</v>
      </c>
      <c r="C1388" s="48" t="s">
        <v>4991</v>
      </c>
      <c r="D1388" s="48" t="s">
        <v>4992</v>
      </c>
      <c r="E1388" s="48" t="s">
        <v>5000</v>
      </c>
      <c r="H1388" s="17" t="s">
        <v>4968</v>
      </c>
      <c r="I1388" s="17">
        <v>70</v>
      </c>
      <c r="J1388" s="17">
        <v>12</v>
      </c>
      <c r="K1388" s="17" t="s">
        <v>29</v>
      </c>
      <c r="L1388" s="17" t="s">
        <v>5001</v>
      </c>
    </row>
    <row r="1389" spans="1:12" x14ac:dyDescent="0.25">
      <c r="A1389" s="17">
        <v>1388</v>
      </c>
      <c r="B1389" s="48" t="s">
        <v>4987</v>
      </c>
      <c r="C1389" s="48" t="s">
        <v>4991</v>
      </c>
      <c r="D1389" s="48" t="s">
        <v>4992</v>
      </c>
      <c r="E1389" s="48" t="s">
        <v>5000</v>
      </c>
      <c r="H1389" s="17" t="s">
        <v>4968</v>
      </c>
      <c r="I1389" s="17">
        <v>69</v>
      </c>
      <c r="J1389" s="17">
        <v>12</v>
      </c>
      <c r="K1389" s="17" t="s">
        <v>29</v>
      </c>
      <c r="L1389" s="17" t="s">
        <v>5001</v>
      </c>
    </row>
    <row r="1390" spans="1:12" x14ac:dyDescent="0.25">
      <c r="A1390" s="17">
        <v>1389</v>
      </c>
      <c r="B1390" s="48" t="s">
        <v>4987</v>
      </c>
      <c r="C1390" s="48" t="s">
        <v>4991</v>
      </c>
      <c r="D1390" s="48" t="s">
        <v>4992</v>
      </c>
      <c r="E1390" s="48" t="s">
        <v>5000</v>
      </c>
      <c r="H1390" s="17" t="s">
        <v>4968</v>
      </c>
      <c r="I1390" s="17">
        <v>69</v>
      </c>
      <c r="J1390" s="17">
        <v>12</v>
      </c>
      <c r="K1390" s="17" t="s">
        <v>29</v>
      </c>
      <c r="L1390" s="17" t="s">
        <v>5001</v>
      </c>
    </row>
    <row r="1391" spans="1:12" x14ac:dyDescent="0.25">
      <c r="A1391" s="17">
        <v>1390</v>
      </c>
      <c r="B1391" s="48" t="s">
        <v>4987</v>
      </c>
      <c r="C1391" s="48" t="s">
        <v>4991</v>
      </c>
      <c r="D1391" s="48" t="s">
        <v>4992</v>
      </c>
      <c r="E1391" s="48" t="s">
        <v>5000</v>
      </c>
      <c r="H1391" s="17" t="s">
        <v>4968</v>
      </c>
      <c r="I1391" s="17">
        <v>53</v>
      </c>
      <c r="J1391" s="17">
        <v>12</v>
      </c>
      <c r="K1391" s="17" t="s">
        <v>29</v>
      </c>
      <c r="L1391" s="17" t="s">
        <v>5001</v>
      </c>
    </row>
    <row r="1392" spans="1:12" x14ac:dyDescent="0.25">
      <c r="A1392" s="17">
        <v>1391</v>
      </c>
      <c r="B1392" s="48" t="s">
        <v>4987</v>
      </c>
      <c r="C1392" s="48" t="s">
        <v>4991</v>
      </c>
      <c r="D1392" s="48" t="s">
        <v>4992</v>
      </c>
      <c r="E1392" s="48" t="s">
        <v>5000</v>
      </c>
      <c r="H1392" s="17" t="s">
        <v>4968</v>
      </c>
      <c r="I1392" s="17">
        <v>70</v>
      </c>
      <c r="J1392" s="17">
        <v>12</v>
      </c>
      <c r="K1392" s="17" t="s">
        <v>29</v>
      </c>
      <c r="L1392" s="17" t="s">
        <v>5001</v>
      </c>
    </row>
    <row r="1393" spans="1:12" x14ac:dyDescent="0.25">
      <c r="A1393" s="17">
        <v>1392</v>
      </c>
      <c r="B1393" s="48" t="s">
        <v>4987</v>
      </c>
      <c r="C1393" s="48" t="s">
        <v>4991</v>
      </c>
      <c r="D1393" s="48" t="s">
        <v>4992</v>
      </c>
      <c r="E1393" s="48" t="s">
        <v>5000</v>
      </c>
      <c r="H1393" s="17" t="s">
        <v>4968</v>
      </c>
      <c r="I1393" s="17">
        <v>79</v>
      </c>
      <c r="J1393" s="17">
        <v>12</v>
      </c>
      <c r="K1393" s="17" t="s">
        <v>29</v>
      </c>
      <c r="L1393" s="17" t="s">
        <v>5001</v>
      </c>
    </row>
    <row r="1394" spans="1:12" x14ac:dyDescent="0.25">
      <c r="A1394" s="17">
        <v>1393</v>
      </c>
      <c r="B1394" s="48" t="s">
        <v>4987</v>
      </c>
      <c r="C1394" s="48" t="s">
        <v>4991</v>
      </c>
      <c r="D1394" s="48" t="s">
        <v>4992</v>
      </c>
      <c r="E1394" s="48" t="s">
        <v>5000</v>
      </c>
      <c r="H1394" s="17" t="s">
        <v>4968</v>
      </c>
      <c r="I1394" s="17">
        <v>71</v>
      </c>
      <c r="J1394" s="17">
        <v>12</v>
      </c>
      <c r="K1394" s="17" t="s">
        <v>29</v>
      </c>
      <c r="L1394" s="17" t="s">
        <v>5001</v>
      </c>
    </row>
    <row r="1395" spans="1:12" x14ac:dyDescent="0.25">
      <c r="A1395" s="17">
        <v>1394</v>
      </c>
      <c r="B1395" s="48" t="s">
        <v>4987</v>
      </c>
      <c r="C1395" s="48" t="s">
        <v>4991</v>
      </c>
      <c r="D1395" s="48" t="s">
        <v>4992</v>
      </c>
      <c r="E1395" s="48" t="s">
        <v>5000</v>
      </c>
      <c r="H1395" s="17" t="s">
        <v>4968</v>
      </c>
      <c r="I1395" s="17">
        <v>68</v>
      </c>
      <c r="J1395" s="17">
        <v>12</v>
      </c>
      <c r="K1395" s="17" t="s">
        <v>29</v>
      </c>
      <c r="L1395" s="17" t="s">
        <v>5001</v>
      </c>
    </row>
    <row r="1396" spans="1:12" x14ac:dyDescent="0.25">
      <c r="A1396" s="17">
        <v>1395</v>
      </c>
      <c r="B1396" s="48" t="s">
        <v>4987</v>
      </c>
      <c r="C1396" s="48" t="s">
        <v>4991</v>
      </c>
      <c r="D1396" s="48" t="s">
        <v>4992</v>
      </c>
      <c r="E1396" s="48" t="s">
        <v>5000</v>
      </c>
      <c r="H1396" s="17" t="s">
        <v>4968</v>
      </c>
      <c r="I1396" s="17">
        <v>77</v>
      </c>
      <c r="J1396" s="17">
        <v>12</v>
      </c>
      <c r="K1396" s="17" t="s">
        <v>29</v>
      </c>
      <c r="L1396" s="17" t="s">
        <v>5001</v>
      </c>
    </row>
    <row r="1397" spans="1:12" x14ac:dyDescent="0.25">
      <c r="A1397" s="17">
        <v>1396</v>
      </c>
      <c r="B1397" s="48" t="s">
        <v>4987</v>
      </c>
      <c r="C1397" s="48" t="s">
        <v>4991</v>
      </c>
      <c r="D1397" s="48" t="s">
        <v>4992</v>
      </c>
      <c r="E1397" s="48" t="s">
        <v>5000</v>
      </c>
      <c r="H1397" s="17" t="s">
        <v>4968</v>
      </c>
      <c r="I1397" s="17">
        <v>79</v>
      </c>
      <c r="J1397" s="17">
        <v>12</v>
      </c>
      <c r="K1397" s="17" t="s">
        <v>29</v>
      </c>
      <c r="L1397" s="17" t="s">
        <v>5001</v>
      </c>
    </row>
    <row r="1398" spans="1:12" x14ac:dyDescent="0.25">
      <c r="A1398" s="17">
        <v>1397</v>
      </c>
      <c r="B1398" s="48" t="s">
        <v>4987</v>
      </c>
      <c r="C1398" s="48" t="s">
        <v>4991</v>
      </c>
      <c r="D1398" s="48" t="s">
        <v>4992</v>
      </c>
      <c r="E1398" s="48" t="s">
        <v>5000</v>
      </c>
      <c r="H1398" s="17" t="s">
        <v>4968</v>
      </c>
      <c r="I1398" s="17">
        <v>70</v>
      </c>
      <c r="J1398" s="17">
        <v>12</v>
      </c>
      <c r="K1398" s="17" t="s">
        <v>29</v>
      </c>
      <c r="L1398" s="17" t="s">
        <v>5001</v>
      </c>
    </row>
    <row r="1399" spans="1:12" x14ac:dyDescent="0.25">
      <c r="A1399" s="17">
        <v>1398</v>
      </c>
      <c r="B1399" s="48" t="s">
        <v>4987</v>
      </c>
      <c r="C1399" s="48" t="s">
        <v>4991</v>
      </c>
      <c r="D1399" s="48" t="s">
        <v>4992</v>
      </c>
      <c r="E1399" s="48" t="s">
        <v>5000</v>
      </c>
      <c r="H1399" s="17" t="s">
        <v>4968</v>
      </c>
      <c r="I1399" s="17">
        <v>75</v>
      </c>
      <c r="J1399" s="17">
        <v>12</v>
      </c>
      <c r="K1399" s="17" t="s">
        <v>29</v>
      </c>
      <c r="L1399" s="17" t="s">
        <v>5001</v>
      </c>
    </row>
    <row r="1400" spans="1:12" x14ac:dyDescent="0.25">
      <c r="A1400" s="17">
        <v>1399</v>
      </c>
      <c r="B1400" s="48" t="s">
        <v>4987</v>
      </c>
      <c r="C1400" s="48" t="s">
        <v>4991</v>
      </c>
      <c r="D1400" s="48" t="s">
        <v>4992</v>
      </c>
      <c r="E1400" s="48" t="s">
        <v>5000</v>
      </c>
      <c r="H1400" s="17" t="s">
        <v>4968</v>
      </c>
      <c r="I1400" s="17">
        <v>81</v>
      </c>
      <c r="J1400" s="17">
        <v>12</v>
      </c>
      <c r="K1400" s="17" t="s">
        <v>29</v>
      </c>
      <c r="L1400" s="17" t="s">
        <v>5001</v>
      </c>
    </row>
    <row r="1401" spans="1:12" x14ac:dyDescent="0.25">
      <c r="A1401" s="17">
        <v>1400</v>
      </c>
      <c r="B1401" s="48" t="s">
        <v>4987</v>
      </c>
      <c r="C1401" s="48" t="s">
        <v>4991</v>
      </c>
      <c r="D1401" s="48" t="s">
        <v>4992</v>
      </c>
      <c r="E1401" s="48" t="s">
        <v>5000</v>
      </c>
      <c r="H1401" s="17" t="s">
        <v>4968</v>
      </c>
      <c r="I1401" s="17">
        <v>58</v>
      </c>
      <c r="J1401" s="17">
        <v>12</v>
      </c>
      <c r="K1401" s="17" t="s">
        <v>29</v>
      </c>
      <c r="L1401" s="17" t="s">
        <v>5001</v>
      </c>
    </row>
    <row r="1402" spans="1:12" x14ac:dyDescent="0.25">
      <c r="A1402" s="17">
        <v>1401</v>
      </c>
      <c r="B1402" s="48" t="s">
        <v>4987</v>
      </c>
      <c r="C1402" s="48" t="s">
        <v>4991</v>
      </c>
      <c r="D1402" s="48" t="s">
        <v>4992</v>
      </c>
      <c r="E1402" s="48" t="s">
        <v>5000</v>
      </c>
      <c r="H1402" s="17" t="s">
        <v>4968</v>
      </c>
      <c r="I1402" s="17">
        <v>80</v>
      </c>
      <c r="J1402" s="17">
        <v>12</v>
      </c>
      <c r="K1402" s="17" t="s">
        <v>29</v>
      </c>
      <c r="L1402" s="17" t="s">
        <v>5001</v>
      </c>
    </row>
    <row r="1403" spans="1:12" x14ac:dyDescent="0.25">
      <c r="A1403" s="17">
        <v>1402</v>
      </c>
      <c r="B1403" s="48" t="s">
        <v>4987</v>
      </c>
      <c r="C1403" s="48" t="s">
        <v>4991</v>
      </c>
      <c r="D1403" s="48" t="s">
        <v>4992</v>
      </c>
      <c r="E1403" s="48" t="s">
        <v>5000</v>
      </c>
      <c r="H1403" s="17" t="s">
        <v>4968</v>
      </c>
      <c r="I1403" s="17">
        <v>28</v>
      </c>
      <c r="J1403" s="17">
        <v>12</v>
      </c>
      <c r="K1403" s="17" t="s">
        <v>29</v>
      </c>
      <c r="L1403" s="17" t="s">
        <v>5001</v>
      </c>
    </row>
    <row r="1404" spans="1:12" x14ac:dyDescent="0.25">
      <c r="A1404" s="17">
        <v>1403</v>
      </c>
      <c r="B1404" s="48" t="s">
        <v>4987</v>
      </c>
      <c r="C1404" s="48" t="s">
        <v>4991</v>
      </c>
      <c r="D1404" s="48" t="s">
        <v>4992</v>
      </c>
      <c r="E1404" s="48" t="s">
        <v>5000</v>
      </c>
      <c r="H1404" s="17" t="s">
        <v>4968</v>
      </c>
      <c r="I1404" s="17">
        <v>60</v>
      </c>
      <c r="J1404" s="17">
        <v>12</v>
      </c>
      <c r="K1404" s="17" t="s">
        <v>29</v>
      </c>
      <c r="L1404" s="17" t="s">
        <v>5001</v>
      </c>
    </row>
    <row r="1405" spans="1:12" x14ac:dyDescent="0.25">
      <c r="A1405" s="17">
        <v>1404</v>
      </c>
      <c r="B1405" s="48" t="s">
        <v>4987</v>
      </c>
      <c r="C1405" s="48" t="s">
        <v>4991</v>
      </c>
      <c r="D1405" s="48" t="s">
        <v>4992</v>
      </c>
      <c r="E1405" s="48" t="s">
        <v>5000</v>
      </c>
      <c r="H1405" s="17" t="s">
        <v>4968</v>
      </c>
      <c r="I1405" s="17">
        <v>45</v>
      </c>
      <c r="J1405" s="17">
        <v>12</v>
      </c>
      <c r="K1405" s="17" t="s">
        <v>29</v>
      </c>
      <c r="L1405" s="17" t="s">
        <v>5001</v>
      </c>
    </row>
    <row r="1406" spans="1:12" x14ac:dyDescent="0.25">
      <c r="A1406" s="17">
        <v>1405</v>
      </c>
      <c r="B1406" s="48" t="s">
        <v>4987</v>
      </c>
      <c r="C1406" s="48" t="s">
        <v>4991</v>
      </c>
      <c r="D1406" s="48" t="s">
        <v>4992</v>
      </c>
      <c r="E1406" s="48" t="s">
        <v>5000</v>
      </c>
      <c r="H1406" s="17" t="s">
        <v>4968</v>
      </c>
      <c r="I1406" s="17">
        <v>48</v>
      </c>
      <c r="J1406" s="17">
        <v>12</v>
      </c>
      <c r="K1406" s="17" t="s">
        <v>29</v>
      </c>
      <c r="L1406" s="17" t="s">
        <v>5001</v>
      </c>
    </row>
    <row r="1407" spans="1:12" x14ac:dyDescent="0.25">
      <c r="A1407" s="17">
        <v>1406</v>
      </c>
      <c r="B1407" s="48" t="s">
        <v>4987</v>
      </c>
      <c r="C1407" s="48" t="s">
        <v>4991</v>
      </c>
      <c r="D1407" s="48" t="s">
        <v>4992</v>
      </c>
      <c r="E1407" s="48" t="s">
        <v>5000</v>
      </c>
      <c r="H1407" s="17" t="s">
        <v>4968</v>
      </c>
      <c r="I1407" s="17">
        <v>53</v>
      </c>
      <c r="J1407" s="17">
        <v>12</v>
      </c>
      <c r="K1407" s="17" t="s">
        <v>29</v>
      </c>
      <c r="L1407" s="17" t="s">
        <v>5001</v>
      </c>
    </row>
    <row r="1408" spans="1:12" x14ac:dyDescent="0.25">
      <c r="A1408" s="17">
        <v>1407</v>
      </c>
      <c r="B1408" s="48" t="s">
        <v>4987</v>
      </c>
      <c r="C1408" s="48" t="s">
        <v>4991</v>
      </c>
      <c r="D1408" s="48" t="s">
        <v>4992</v>
      </c>
      <c r="E1408" s="48" t="s">
        <v>5000</v>
      </c>
      <c r="H1408" s="17" t="s">
        <v>4968</v>
      </c>
      <c r="I1408" s="17">
        <v>49</v>
      </c>
      <c r="J1408" s="17">
        <v>12</v>
      </c>
      <c r="K1408" s="17" t="s">
        <v>29</v>
      </c>
      <c r="L1408" s="17" t="s">
        <v>5001</v>
      </c>
    </row>
    <row r="1409" spans="1:12" x14ac:dyDescent="0.25">
      <c r="A1409" s="17">
        <v>1408</v>
      </c>
      <c r="B1409" s="48" t="s">
        <v>4987</v>
      </c>
      <c r="C1409" s="48" t="s">
        <v>4991</v>
      </c>
      <c r="D1409" s="48" t="s">
        <v>4992</v>
      </c>
      <c r="E1409" s="48" t="s">
        <v>5000</v>
      </c>
      <c r="H1409" s="17" t="s">
        <v>4968</v>
      </c>
      <c r="I1409" s="17">
        <v>53</v>
      </c>
      <c r="J1409" s="17">
        <v>12</v>
      </c>
      <c r="K1409" s="17" t="s">
        <v>29</v>
      </c>
      <c r="L1409" s="17" t="s">
        <v>5001</v>
      </c>
    </row>
    <row r="1410" spans="1:12" x14ac:dyDescent="0.25">
      <c r="A1410" s="17">
        <v>1409</v>
      </c>
      <c r="B1410" s="48" t="s">
        <v>4987</v>
      </c>
      <c r="C1410" s="48" t="s">
        <v>4991</v>
      </c>
      <c r="D1410" s="48" t="s">
        <v>4992</v>
      </c>
      <c r="E1410" s="48" t="s">
        <v>5000</v>
      </c>
      <c r="H1410" s="17" t="s">
        <v>4968</v>
      </c>
      <c r="I1410" s="17">
        <v>50</v>
      </c>
      <c r="J1410" s="17">
        <v>12</v>
      </c>
      <c r="K1410" s="17" t="s">
        <v>29</v>
      </c>
      <c r="L1410" s="17" t="s">
        <v>5001</v>
      </c>
    </row>
    <row r="1411" spans="1:12" x14ac:dyDescent="0.25">
      <c r="A1411" s="17">
        <v>1410</v>
      </c>
      <c r="B1411" s="48" t="s">
        <v>4987</v>
      </c>
      <c r="C1411" s="48" t="s">
        <v>4991</v>
      </c>
      <c r="D1411" s="48" t="s">
        <v>4992</v>
      </c>
      <c r="E1411" s="48" t="s">
        <v>5000</v>
      </c>
      <c r="H1411" s="17" t="s">
        <v>4968</v>
      </c>
      <c r="I1411" s="17">
        <v>56</v>
      </c>
      <c r="J1411" s="17">
        <v>12</v>
      </c>
      <c r="K1411" s="17" t="s">
        <v>29</v>
      </c>
      <c r="L1411" s="17" t="s">
        <v>5001</v>
      </c>
    </row>
    <row r="1412" spans="1:12" x14ac:dyDescent="0.25">
      <c r="A1412" s="17">
        <v>1411</v>
      </c>
      <c r="B1412" s="48" t="s">
        <v>4987</v>
      </c>
      <c r="C1412" s="48" t="s">
        <v>4991</v>
      </c>
      <c r="D1412" s="48" t="s">
        <v>4992</v>
      </c>
      <c r="E1412" s="48" t="s">
        <v>5000</v>
      </c>
      <c r="H1412" s="17" t="s">
        <v>4968</v>
      </c>
      <c r="I1412" s="17">
        <v>49</v>
      </c>
      <c r="J1412" s="17">
        <v>12</v>
      </c>
      <c r="K1412" s="17" t="s">
        <v>29</v>
      </c>
      <c r="L1412" s="17" t="s">
        <v>5001</v>
      </c>
    </row>
    <row r="1413" spans="1:12" x14ac:dyDescent="0.25">
      <c r="A1413" s="17">
        <v>1412</v>
      </c>
      <c r="B1413" s="48" t="s">
        <v>4987</v>
      </c>
      <c r="C1413" s="48" t="s">
        <v>4991</v>
      </c>
      <c r="D1413" s="48" t="s">
        <v>4992</v>
      </c>
      <c r="E1413" s="48" t="s">
        <v>5000</v>
      </c>
      <c r="H1413" s="17" t="s">
        <v>4968</v>
      </c>
      <c r="I1413" s="17">
        <v>51</v>
      </c>
      <c r="J1413" s="17">
        <v>12</v>
      </c>
      <c r="K1413" s="17" t="s">
        <v>29</v>
      </c>
      <c r="L1413" s="17" t="s">
        <v>5001</v>
      </c>
    </row>
    <row r="1414" spans="1:12" x14ac:dyDescent="0.25">
      <c r="A1414" s="17">
        <v>1413</v>
      </c>
      <c r="B1414" s="48" t="s">
        <v>4987</v>
      </c>
      <c r="C1414" s="48" t="s">
        <v>4991</v>
      </c>
      <c r="D1414" s="48" t="s">
        <v>4992</v>
      </c>
      <c r="E1414" s="48" t="s">
        <v>5000</v>
      </c>
      <c r="H1414" s="17" t="s">
        <v>4968</v>
      </c>
      <c r="I1414" s="17">
        <v>49</v>
      </c>
      <c r="J1414" s="17">
        <v>12</v>
      </c>
      <c r="K1414" s="17" t="s">
        <v>29</v>
      </c>
      <c r="L1414" s="17" t="s">
        <v>5001</v>
      </c>
    </row>
    <row r="1415" spans="1:12" x14ac:dyDescent="0.25">
      <c r="A1415" s="17">
        <v>1414</v>
      </c>
      <c r="B1415" s="48" t="s">
        <v>4987</v>
      </c>
      <c r="C1415" s="48" t="s">
        <v>4991</v>
      </c>
      <c r="D1415" s="48" t="s">
        <v>4992</v>
      </c>
      <c r="E1415" s="48" t="s">
        <v>5000</v>
      </c>
      <c r="H1415" s="17" t="s">
        <v>4968</v>
      </c>
      <c r="I1415" s="17">
        <v>52</v>
      </c>
      <c r="J1415" s="17">
        <v>12</v>
      </c>
      <c r="K1415" s="17" t="s">
        <v>29</v>
      </c>
      <c r="L1415" s="17" t="s">
        <v>5001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67"/>
  <sheetViews>
    <sheetView workbookViewId="0"/>
  </sheetViews>
  <sheetFormatPr baseColWidth="10" defaultRowHeight="15" x14ac:dyDescent="0.25"/>
  <cols>
    <col min="1" max="1" width="5" style="1" bestFit="1" customWidth="1"/>
    <col min="2" max="2" width="6.28515625" style="93" customWidth="1"/>
    <col min="3" max="3" width="25.28515625" style="93" customWidth="1"/>
    <col min="4" max="4" width="12.140625" style="93" customWidth="1"/>
    <col min="5" max="5" width="21.5703125" style="93" customWidth="1"/>
    <col min="6" max="8" width="9.42578125" style="93" customWidth="1"/>
    <col min="9" max="9" width="8" style="1" customWidth="1"/>
    <col min="10" max="10" width="9.42578125" style="93" customWidth="1"/>
    <col min="11" max="11" width="10.85546875" style="93" hidden="1" customWidth="1"/>
    <col min="12" max="12" width="11.42578125" style="93"/>
    <col min="13" max="13" width="13.140625" style="2" customWidth="1"/>
    <col min="14" max="16384" width="11.42578125" style="1"/>
  </cols>
  <sheetData>
    <row r="1" spans="1:13" ht="24.75" customHeight="1" x14ac:dyDescent="0.25">
      <c r="A1" s="91" t="s">
        <v>5031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1:13" ht="15" customHeight="1" x14ac:dyDescent="0.25">
      <c r="A2" s="48" t="s">
        <v>5032</v>
      </c>
      <c r="B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13" ht="16.5" customHeight="1" thickBot="1" x14ac:dyDescent="0.3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</row>
    <row r="4" spans="1:13" ht="28.5" customHeight="1" thickTop="1" thickBot="1" x14ac:dyDescent="0.3">
      <c r="A4" s="307" t="s">
        <v>5033</v>
      </c>
      <c r="B4" s="306" t="s">
        <v>4972</v>
      </c>
      <c r="C4" s="308" t="s">
        <v>4980</v>
      </c>
      <c r="D4" s="310" t="s">
        <v>0</v>
      </c>
      <c r="E4" s="306" t="s">
        <v>4975</v>
      </c>
      <c r="F4" s="312" t="s">
        <v>5034</v>
      </c>
      <c r="G4" s="313"/>
      <c r="H4" s="314" t="s">
        <v>5035</v>
      </c>
      <c r="I4" s="314" t="s">
        <v>5036</v>
      </c>
      <c r="J4" s="314" t="s">
        <v>5037</v>
      </c>
      <c r="K4" s="315" t="s">
        <v>4984</v>
      </c>
      <c r="L4" s="317" t="s">
        <v>5038</v>
      </c>
      <c r="M4" s="306" t="s">
        <v>5039</v>
      </c>
    </row>
    <row r="5" spans="1:13" ht="30" customHeight="1" thickTop="1" thickBot="1" x14ac:dyDescent="0.3">
      <c r="A5" s="307"/>
      <c r="B5" s="306"/>
      <c r="C5" s="309"/>
      <c r="D5" s="311"/>
      <c r="E5" s="306"/>
      <c r="F5" s="95" t="s">
        <v>5040</v>
      </c>
      <c r="G5" s="96" t="s">
        <v>5041</v>
      </c>
      <c r="H5" s="314"/>
      <c r="I5" s="314"/>
      <c r="J5" s="314"/>
      <c r="K5" s="316"/>
      <c r="L5" s="317"/>
      <c r="M5" s="306"/>
    </row>
    <row r="6" spans="1:13" ht="15.75" thickTop="1" x14ac:dyDescent="0.25">
      <c r="A6" s="97">
        <v>1</v>
      </c>
      <c r="B6" s="98">
        <v>1</v>
      </c>
      <c r="C6" s="99" t="s">
        <v>4987</v>
      </c>
      <c r="D6" s="99" t="s">
        <v>4987</v>
      </c>
      <c r="E6" s="99" t="s">
        <v>5000</v>
      </c>
      <c r="F6" s="99"/>
      <c r="G6" s="99"/>
      <c r="H6" s="99" t="s">
        <v>4968</v>
      </c>
      <c r="I6" s="99" t="s">
        <v>29</v>
      </c>
      <c r="J6" s="99">
        <f t="shared" ref="J6:J69" si="0">IF(H6="BT",8,12)</f>
        <v>12</v>
      </c>
      <c r="K6" s="99" t="e">
        <f ca="1">IF([12]!Tabla1[[#This Row],[in]]="i",0,IF([12]!Tabla1[[#This Row],[in]]="",ROUND(SQRT((F6-F5)^2+(G6-G5)^2),0),ROUND(SQRT((F6-INDIRECT(ADDRESS([12]!Tabla1[[#This Row],[in]],COLUMN(F:F))))^2+(G6-INDIRECT(ADDRESS([12]!Tabla1[[#This Row],[in]],COLUMN(G:G))))^2),0)))</f>
        <v>#REF!</v>
      </c>
      <c r="L6" s="100" t="s">
        <v>32</v>
      </c>
    </row>
    <row r="7" spans="1:13" x14ac:dyDescent="0.25">
      <c r="A7" s="2">
        <v>2</v>
      </c>
      <c r="B7" s="99">
        <v>2</v>
      </c>
      <c r="C7" s="99" t="s">
        <v>4987</v>
      </c>
      <c r="D7" s="99" t="s">
        <v>4987</v>
      </c>
      <c r="E7" s="99" t="s">
        <v>5000</v>
      </c>
      <c r="F7" s="99"/>
      <c r="G7" s="99"/>
      <c r="H7" s="99" t="s">
        <v>4968</v>
      </c>
      <c r="I7" s="99" t="s">
        <v>29</v>
      </c>
      <c r="J7" s="99">
        <f t="shared" si="0"/>
        <v>12</v>
      </c>
      <c r="K7" s="101" t="e">
        <f ca="1">IF([12]!Tabla1[[#This Row],[in]]="i",0,IF([12]!Tabla1[[#This Row],[in]]="",ROUND(SQRT((F7-F6)^2+(G7-G6)^2),0),ROUND(SQRT((F7-INDIRECT(ADDRESS([12]!Tabla1[[#This Row],[in]],COLUMN(F:F))))^2+(G7-INDIRECT(ADDRESS([12]!Tabla1[[#This Row],[in]],COLUMN(G:G))))^2),0)))</f>
        <v>#REF!</v>
      </c>
      <c r="L7" s="100" t="s">
        <v>32</v>
      </c>
      <c r="M7" s="102"/>
    </row>
    <row r="8" spans="1:13" x14ac:dyDescent="0.25">
      <c r="A8" s="2">
        <v>3</v>
      </c>
      <c r="B8" s="99">
        <v>3</v>
      </c>
      <c r="C8" s="99" t="s">
        <v>4987</v>
      </c>
      <c r="D8" s="99" t="s">
        <v>4987</v>
      </c>
      <c r="E8" s="99" t="s">
        <v>5000</v>
      </c>
      <c r="F8" s="99"/>
      <c r="G8" s="99"/>
      <c r="H8" s="99" t="s">
        <v>4968</v>
      </c>
      <c r="I8" s="99" t="s">
        <v>29</v>
      </c>
      <c r="J8" s="99">
        <f t="shared" si="0"/>
        <v>12</v>
      </c>
      <c r="K8" s="99" t="e">
        <f ca="1">IF([12]!Tabla1[[#This Row],[in]]="i",0,IF([12]!Tabla1[[#This Row],[in]]="",ROUND(SQRT((F8-F7)^2+(G8-G7)^2),0),ROUND(SQRT((F8-INDIRECT(ADDRESS([12]!Tabla1[[#This Row],[in]],COLUMN(F:F))))^2+(G8-INDIRECT(ADDRESS([12]!Tabla1[[#This Row],[in]],COLUMN(G:G))))^2),0)))</f>
        <v>#REF!</v>
      </c>
      <c r="L8" s="100" t="s">
        <v>32</v>
      </c>
    </row>
    <row r="9" spans="1:13" x14ac:dyDescent="0.25">
      <c r="A9" s="2">
        <v>4</v>
      </c>
      <c r="B9" s="99">
        <v>4</v>
      </c>
      <c r="C9" s="99" t="s">
        <v>4987</v>
      </c>
      <c r="D9" s="99" t="s">
        <v>4987</v>
      </c>
      <c r="E9" s="99" t="s">
        <v>5000</v>
      </c>
      <c r="F9" s="99"/>
      <c r="G9" s="99"/>
      <c r="H9" s="99" t="s">
        <v>4968</v>
      </c>
      <c r="I9" s="99" t="s">
        <v>29</v>
      </c>
      <c r="J9" s="99">
        <f t="shared" si="0"/>
        <v>12</v>
      </c>
      <c r="K9" s="99" t="e">
        <f ca="1">IF([12]!Tabla1[[#This Row],[in]]="i",0,IF([12]!Tabla1[[#This Row],[in]]="",ROUND(SQRT((F9-F8)^2+(G9-G8)^2),0),ROUND(SQRT((F9-INDIRECT(ADDRESS([12]!Tabla1[[#This Row],[in]],COLUMN(F:F))))^2+(G9-INDIRECT(ADDRESS([12]!Tabla1[[#This Row],[in]],COLUMN(G:G))))^2),0)))</f>
        <v>#REF!</v>
      </c>
      <c r="L9" s="100" t="s">
        <v>32</v>
      </c>
    </row>
    <row r="10" spans="1:13" x14ac:dyDescent="0.25">
      <c r="A10" s="2">
        <v>5</v>
      </c>
      <c r="B10" s="99">
        <v>5</v>
      </c>
      <c r="C10" s="99" t="s">
        <v>4987</v>
      </c>
      <c r="D10" s="99" t="s">
        <v>4987</v>
      </c>
      <c r="E10" s="99" t="s">
        <v>5000</v>
      </c>
      <c r="F10" s="99"/>
      <c r="G10" s="99"/>
      <c r="H10" s="99" t="s">
        <v>4968</v>
      </c>
      <c r="I10" s="99" t="s">
        <v>29</v>
      </c>
      <c r="J10" s="99">
        <f t="shared" si="0"/>
        <v>12</v>
      </c>
      <c r="K10" s="99" t="e">
        <f ca="1">IF([12]!Tabla1[[#This Row],[in]]="i",0,IF([12]!Tabla1[[#This Row],[in]]="",ROUND(SQRT((F10-F9)^2+(G10-G9)^2),0),ROUND(SQRT((F10-INDIRECT(ADDRESS([12]!Tabla1[[#This Row],[in]],COLUMN(F:F))))^2+(G10-INDIRECT(ADDRESS([12]!Tabla1[[#This Row],[in]],COLUMN(G:G))))^2),0)))</f>
        <v>#REF!</v>
      </c>
      <c r="L10" s="100" t="s">
        <v>32</v>
      </c>
    </row>
    <row r="11" spans="1:13" x14ac:dyDescent="0.25">
      <c r="A11" s="2">
        <v>6</v>
      </c>
      <c r="B11" s="99">
        <v>6</v>
      </c>
      <c r="C11" s="99" t="s">
        <v>4987</v>
      </c>
      <c r="D11" s="99" t="s">
        <v>4987</v>
      </c>
      <c r="E11" s="99" t="s">
        <v>5000</v>
      </c>
      <c r="F11" s="99"/>
      <c r="G11" s="99"/>
      <c r="H11" s="99" t="s">
        <v>4968</v>
      </c>
      <c r="I11" s="99" t="s">
        <v>29</v>
      </c>
      <c r="J11" s="99">
        <f t="shared" si="0"/>
        <v>12</v>
      </c>
      <c r="K11" s="99" t="e">
        <f ca="1">IF([12]!Tabla1[[#This Row],[in]]="i",0,IF([12]!Tabla1[[#This Row],[in]]="",ROUND(SQRT((F11-F10)^2+(G11-G10)^2),0),ROUND(SQRT((F11-INDIRECT(ADDRESS([12]!Tabla1[[#This Row],[in]],COLUMN(F:F))))^2+(G11-INDIRECT(ADDRESS([12]!Tabla1[[#This Row],[in]],COLUMN(G:G))))^2),0)))</f>
        <v>#REF!</v>
      </c>
      <c r="L11" s="100" t="s">
        <v>32</v>
      </c>
    </row>
    <row r="12" spans="1:13" x14ac:dyDescent="0.25">
      <c r="A12" s="2">
        <v>7</v>
      </c>
      <c r="B12" s="99">
        <v>7</v>
      </c>
      <c r="C12" s="99" t="s">
        <v>4987</v>
      </c>
      <c r="D12" s="99" t="s">
        <v>4987</v>
      </c>
      <c r="E12" s="99" t="s">
        <v>5000</v>
      </c>
      <c r="F12" s="99"/>
      <c r="G12" s="99"/>
      <c r="H12" s="99" t="s">
        <v>4968</v>
      </c>
      <c r="I12" s="99" t="s">
        <v>29</v>
      </c>
      <c r="J12" s="99">
        <f t="shared" si="0"/>
        <v>12</v>
      </c>
      <c r="K12" s="99" t="e">
        <f ca="1">IF([12]!Tabla1[[#This Row],[in]]="i",0,IF([12]!Tabla1[[#This Row],[in]]="",ROUND(SQRT((F12-F11)^2+(G12-G11)^2),0),ROUND(SQRT((F12-INDIRECT(ADDRESS([12]!Tabla1[[#This Row],[in]],COLUMN(F:F))))^2+(G12-INDIRECT(ADDRESS([12]!Tabla1[[#This Row],[in]],COLUMN(G:G))))^2),0)))</f>
        <v>#REF!</v>
      </c>
      <c r="L12" s="100" t="s">
        <v>32</v>
      </c>
    </row>
    <row r="13" spans="1:13" x14ac:dyDescent="0.25">
      <c r="A13" s="2">
        <v>8</v>
      </c>
      <c r="B13" s="99">
        <v>8</v>
      </c>
      <c r="C13" s="99" t="s">
        <v>4987</v>
      </c>
      <c r="D13" s="99" t="s">
        <v>4987</v>
      </c>
      <c r="E13" s="99" t="s">
        <v>5000</v>
      </c>
      <c r="F13" s="99"/>
      <c r="G13" s="99"/>
      <c r="H13" s="99" t="s">
        <v>4968</v>
      </c>
      <c r="I13" s="99" t="s">
        <v>29</v>
      </c>
      <c r="J13" s="99">
        <f t="shared" si="0"/>
        <v>12</v>
      </c>
      <c r="K13" s="99" t="e">
        <f ca="1">IF([12]!Tabla1[[#This Row],[in]]="i",0,IF([12]!Tabla1[[#This Row],[in]]="",ROUND(SQRT((F13-F12)^2+(G13-G12)^2),0),ROUND(SQRT((F13-INDIRECT(ADDRESS([12]!Tabla1[[#This Row],[in]],COLUMN(F:F))))^2+(G13-INDIRECT(ADDRESS([12]!Tabla1[[#This Row],[in]],COLUMN(G:G))))^2),0)))</f>
        <v>#REF!</v>
      </c>
      <c r="L13" s="100" t="s">
        <v>32</v>
      </c>
    </row>
    <row r="14" spans="1:13" x14ac:dyDescent="0.25">
      <c r="A14" s="2">
        <v>9</v>
      </c>
      <c r="B14" s="99">
        <v>9</v>
      </c>
      <c r="C14" s="99" t="s">
        <v>4987</v>
      </c>
      <c r="D14" s="99" t="s">
        <v>4987</v>
      </c>
      <c r="E14" s="99" t="s">
        <v>5000</v>
      </c>
      <c r="F14" s="99"/>
      <c r="G14" s="99"/>
      <c r="H14" s="99" t="s">
        <v>4968</v>
      </c>
      <c r="I14" s="99" t="s">
        <v>29</v>
      </c>
      <c r="J14" s="99">
        <f t="shared" si="0"/>
        <v>12</v>
      </c>
      <c r="K14" s="99" t="e">
        <f ca="1">IF([12]!Tabla1[[#This Row],[in]]="i",0,IF([12]!Tabla1[[#This Row],[in]]="",ROUND(SQRT((F14-F13)^2+(G14-G13)^2),0),ROUND(SQRT((F14-INDIRECT(ADDRESS([12]!Tabla1[[#This Row],[in]],COLUMN(F:F))))^2+(G14-INDIRECT(ADDRESS([12]!Tabla1[[#This Row],[in]],COLUMN(G:G))))^2),0)))</f>
        <v>#REF!</v>
      </c>
      <c r="L14" s="100" t="s">
        <v>32</v>
      </c>
    </row>
    <row r="15" spans="1:13" x14ac:dyDescent="0.25">
      <c r="A15" s="2">
        <v>10</v>
      </c>
      <c r="B15" s="99">
        <v>10</v>
      </c>
      <c r="C15" s="99" t="s">
        <v>4987</v>
      </c>
      <c r="D15" s="99" t="s">
        <v>4987</v>
      </c>
      <c r="E15" s="99" t="s">
        <v>5000</v>
      </c>
      <c r="F15" s="99"/>
      <c r="G15" s="99"/>
      <c r="H15" s="99" t="s">
        <v>4968</v>
      </c>
      <c r="I15" s="99" t="s">
        <v>29</v>
      </c>
      <c r="J15" s="99">
        <f t="shared" si="0"/>
        <v>12</v>
      </c>
      <c r="K15" s="99" t="e">
        <f ca="1">IF([12]!Tabla1[[#This Row],[in]]="i",0,IF([12]!Tabla1[[#This Row],[in]]="",ROUND(SQRT((F15-F14)^2+(G15-G14)^2),0),ROUND(SQRT((F15-INDIRECT(ADDRESS([12]!Tabla1[[#This Row],[in]],COLUMN(F:F))))^2+(G15-INDIRECT(ADDRESS([12]!Tabla1[[#This Row],[in]],COLUMN(G:G))))^2),0)))</f>
        <v>#REF!</v>
      </c>
      <c r="L15" s="100" t="s">
        <v>32</v>
      </c>
    </row>
    <row r="16" spans="1:13" x14ac:dyDescent="0.25">
      <c r="A16" s="2">
        <v>11</v>
      </c>
      <c r="B16" s="99">
        <v>11</v>
      </c>
      <c r="C16" s="99" t="s">
        <v>4987</v>
      </c>
      <c r="D16" s="99" t="s">
        <v>4987</v>
      </c>
      <c r="E16" s="99" t="s">
        <v>5000</v>
      </c>
      <c r="F16" s="99"/>
      <c r="G16" s="99"/>
      <c r="H16" s="99" t="s">
        <v>4968</v>
      </c>
      <c r="I16" s="99" t="s">
        <v>29</v>
      </c>
      <c r="J16" s="99">
        <f t="shared" si="0"/>
        <v>12</v>
      </c>
      <c r="K16" s="99" t="e">
        <f ca="1">IF([12]!Tabla1[[#This Row],[in]]="i",0,IF([12]!Tabla1[[#This Row],[in]]="",ROUND(SQRT((F16-F15)^2+(G16-G15)^2),0),ROUND(SQRT((F16-INDIRECT(ADDRESS([12]!Tabla1[[#This Row],[in]],COLUMN(F:F))))^2+(G16-INDIRECT(ADDRESS([12]!Tabla1[[#This Row],[in]],COLUMN(G:G))))^2),0)))</f>
        <v>#REF!</v>
      </c>
      <c r="L16" s="100" t="s">
        <v>32</v>
      </c>
    </row>
    <row r="17" spans="1:12" x14ac:dyDescent="0.25">
      <c r="A17" s="2">
        <v>12</v>
      </c>
      <c r="B17" s="99">
        <v>12</v>
      </c>
      <c r="C17" s="99" t="s">
        <v>4987</v>
      </c>
      <c r="D17" s="99" t="s">
        <v>4987</v>
      </c>
      <c r="E17" s="99" t="s">
        <v>5000</v>
      </c>
      <c r="F17" s="99"/>
      <c r="G17" s="99"/>
      <c r="H17" s="99" t="s">
        <v>4968</v>
      </c>
      <c r="I17" s="99" t="s">
        <v>29</v>
      </c>
      <c r="J17" s="99">
        <f t="shared" si="0"/>
        <v>12</v>
      </c>
      <c r="K17" s="99" t="e">
        <f ca="1">IF([12]!Tabla1[[#This Row],[in]]="i",0,IF([12]!Tabla1[[#This Row],[in]]="",ROUND(SQRT((F17-F16)^2+(G17-G16)^2),0),ROUND(SQRT((F17-INDIRECT(ADDRESS([12]!Tabla1[[#This Row],[in]],COLUMN(F:F))))^2+(G17-INDIRECT(ADDRESS([12]!Tabla1[[#This Row],[in]],COLUMN(G:G))))^2),0)))</f>
        <v>#REF!</v>
      </c>
      <c r="L17" s="100" t="s">
        <v>32</v>
      </c>
    </row>
    <row r="18" spans="1:12" x14ac:dyDescent="0.25">
      <c r="A18" s="2">
        <v>13</v>
      </c>
      <c r="B18" s="99">
        <v>13</v>
      </c>
      <c r="C18" s="99" t="s">
        <v>4987</v>
      </c>
      <c r="D18" s="99" t="s">
        <v>4987</v>
      </c>
      <c r="E18" s="99" t="s">
        <v>5000</v>
      </c>
      <c r="F18" s="99"/>
      <c r="G18" s="99"/>
      <c r="H18" s="99" t="s">
        <v>4968</v>
      </c>
      <c r="I18" s="99" t="s">
        <v>29</v>
      </c>
      <c r="J18" s="99">
        <f t="shared" si="0"/>
        <v>12</v>
      </c>
      <c r="K18" s="99" t="e">
        <f ca="1">IF([12]!Tabla1[[#This Row],[in]]="i",0,IF([12]!Tabla1[[#This Row],[in]]="",ROUND(SQRT((F18-F17)^2+(G18-G17)^2),0),ROUND(SQRT((F18-INDIRECT(ADDRESS([12]!Tabla1[[#This Row],[in]],COLUMN(F:F))))^2+(G18-INDIRECT(ADDRESS([12]!Tabla1[[#This Row],[in]],COLUMN(G:G))))^2),0)))</f>
        <v>#REF!</v>
      </c>
      <c r="L18" s="100" t="s">
        <v>32</v>
      </c>
    </row>
    <row r="19" spans="1:12" x14ac:dyDescent="0.25">
      <c r="A19" s="2">
        <v>14</v>
      </c>
      <c r="B19" s="99">
        <v>14</v>
      </c>
      <c r="C19" s="99" t="s">
        <v>4987</v>
      </c>
      <c r="D19" s="99" t="s">
        <v>4987</v>
      </c>
      <c r="E19" s="99" t="s">
        <v>5000</v>
      </c>
      <c r="F19" s="99"/>
      <c r="G19" s="99"/>
      <c r="H19" s="99" t="s">
        <v>4968</v>
      </c>
      <c r="I19" s="99" t="s">
        <v>29</v>
      </c>
      <c r="J19" s="99">
        <f t="shared" si="0"/>
        <v>12</v>
      </c>
      <c r="K19" s="99" t="e">
        <f ca="1">IF([12]!Tabla1[[#This Row],[in]]="i",0,IF([12]!Tabla1[[#This Row],[in]]="",ROUND(SQRT((F19-F18)^2+(G19-G18)^2),0),ROUND(SQRT((F19-INDIRECT(ADDRESS([12]!Tabla1[[#This Row],[in]],COLUMN(F:F))))^2+(G19-INDIRECT(ADDRESS([12]!Tabla1[[#This Row],[in]],COLUMN(G:G))))^2),0)))</f>
        <v>#REF!</v>
      </c>
      <c r="L19" s="100" t="s">
        <v>32</v>
      </c>
    </row>
    <row r="20" spans="1:12" x14ac:dyDescent="0.25">
      <c r="A20" s="2">
        <v>15</v>
      </c>
      <c r="B20" s="99">
        <v>15</v>
      </c>
      <c r="C20" s="99" t="s">
        <v>4987</v>
      </c>
      <c r="D20" s="99" t="s">
        <v>4987</v>
      </c>
      <c r="E20" s="99" t="s">
        <v>5000</v>
      </c>
      <c r="F20" s="99"/>
      <c r="G20" s="99"/>
      <c r="H20" s="99" t="s">
        <v>4968</v>
      </c>
      <c r="I20" s="99" t="s">
        <v>29</v>
      </c>
      <c r="J20" s="99">
        <f t="shared" si="0"/>
        <v>12</v>
      </c>
      <c r="K20" s="99" t="e">
        <f ca="1">IF([12]!Tabla1[[#This Row],[in]]="i",0,IF([12]!Tabla1[[#This Row],[in]]="",ROUND(SQRT((F20-F19)^2+(G20-G19)^2),0),ROUND(SQRT((F20-INDIRECT(ADDRESS([12]!Tabla1[[#This Row],[in]],COLUMN(F:F))))^2+(G20-INDIRECT(ADDRESS([12]!Tabla1[[#This Row],[in]],COLUMN(G:G))))^2),0)))</f>
        <v>#REF!</v>
      </c>
      <c r="L20" s="100" t="s">
        <v>32</v>
      </c>
    </row>
    <row r="21" spans="1:12" x14ac:dyDescent="0.25">
      <c r="A21" s="2">
        <v>16</v>
      </c>
      <c r="B21" s="99">
        <v>16</v>
      </c>
      <c r="C21" s="99" t="s">
        <v>4987</v>
      </c>
      <c r="D21" s="99" t="s">
        <v>4987</v>
      </c>
      <c r="E21" s="99" t="s">
        <v>5000</v>
      </c>
      <c r="F21" s="99"/>
      <c r="G21" s="99"/>
      <c r="H21" s="99" t="s">
        <v>4968</v>
      </c>
      <c r="I21" s="99" t="s">
        <v>29</v>
      </c>
      <c r="J21" s="99">
        <f t="shared" si="0"/>
        <v>12</v>
      </c>
      <c r="K21" s="99" t="e">
        <f ca="1">IF([12]!Tabla1[[#This Row],[in]]="i",0,IF([12]!Tabla1[[#This Row],[in]]="",ROUND(SQRT((F21-F20)^2+(G21-G20)^2),0),ROUND(SQRT((F21-INDIRECT(ADDRESS([12]!Tabla1[[#This Row],[in]],COLUMN(F:F))))^2+(G21-INDIRECT(ADDRESS([12]!Tabla1[[#This Row],[in]],COLUMN(G:G))))^2),0)))</f>
        <v>#REF!</v>
      </c>
      <c r="L21" s="100" t="s">
        <v>32</v>
      </c>
    </row>
    <row r="22" spans="1:12" x14ac:dyDescent="0.25">
      <c r="A22" s="2">
        <v>17</v>
      </c>
      <c r="B22" s="99">
        <v>17</v>
      </c>
      <c r="C22" s="99" t="s">
        <v>4987</v>
      </c>
      <c r="D22" s="99" t="s">
        <v>4987</v>
      </c>
      <c r="E22" s="99" t="s">
        <v>5000</v>
      </c>
      <c r="F22" s="99"/>
      <c r="G22" s="99"/>
      <c r="H22" s="99" t="s">
        <v>4968</v>
      </c>
      <c r="I22" s="99" t="s">
        <v>29</v>
      </c>
      <c r="J22" s="99">
        <f t="shared" si="0"/>
        <v>12</v>
      </c>
      <c r="K22" s="99" t="e">
        <f ca="1">IF([12]!Tabla1[[#This Row],[in]]="i",0,IF([12]!Tabla1[[#This Row],[in]]="",ROUND(SQRT((F22-F21)^2+(G22-G21)^2),0),ROUND(SQRT((F22-INDIRECT(ADDRESS([12]!Tabla1[[#This Row],[in]],COLUMN(F:F))))^2+(G22-INDIRECT(ADDRESS([12]!Tabla1[[#This Row],[in]],COLUMN(G:G))))^2),0)))</f>
        <v>#REF!</v>
      </c>
      <c r="L22" s="100" t="s">
        <v>32</v>
      </c>
    </row>
    <row r="23" spans="1:12" x14ac:dyDescent="0.25">
      <c r="A23" s="2">
        <v>18</v>
      </c>
      <c r="B23" s="99">
        <v>18</v>
      </c>
      <c r="C23" s="99" t="s">
        <v>4987</v>
      </c>
      <c r="D23" s="99" t="s">
        <v>4987</v>
      </c>
      <c r="E23" s="99" t="s">
        <v>5000</v>
      </c>
      <c r="F23" s="99"/>
      <c r="G23" s="99"/>
      <c r="H23" s="99" t="s">
        <v>4968</v>
      </c>
      <c r="I23" s="99" t="s">
        <v>29</v>
      </c>
      <c r="J23" s="99">
        <f t="shared" si="0"/>
        <v>12</v>
      </c>
      <c r="K23" s="99" t="e">
        <f ca="1">IF([12]!Tabla1[[#This Row],[in]]="i",0,IF([12]!Tabla1[[#This Row],[in]]="",ROUND(SQRT((F23-F22)^2+(G23-G22)^2),0),ROUND(SQRT((F23-INDIRECT(ADDRESS([12]!Tabla1[[#This Row],[in]],COLUMN(F:F))))^2+(G23-INDIRECT(ADDRESS([12]!Tabla1[[#This Row],[in]],COLUMN(G:G))))^2),0)))</f>
        <v>#REF!</v>
      </c>
      <c r="L23" s="100" t="s">
        <v>32</v>
      </c>
    </row>
    <row r="24" spans="1:12" x14ac:dyDescent="0.25">
      <c r="A24" s="2">
        <v>19</v>
      </c>
      <c r="B24" s="99">
        <v>19</v>
      </c>
      <c r="C24" s="99" t="s">
        <v>4987</v>
      </c>
      <c r="D24" s="99" t="s">
        <v>4987</v>
      </c>
      <c r="E24" s="99" t="s">
        <v>5000</v>
      </c>
      <c r="F24" s="99"/>
      <c r="G24" s="99"/>
      <c r="H24" s="99" t="s">
        <v>4968</v>
      </c>
      <c r="I24" s="99" t="s">
        <v>29</v>
      </c>
      <c r="J24" s="99">
        <f t="shared" si="0"/>
        <v>12</v>
      </c>
      <c r="K24" s="99" t="e">
        <f ca="1">IF([12]!Tabla1[[#This Row],[in]]="i",0,IF([12]!Tabla1[[#This Row],[in]]="",ROUND(SQRT((F24-F23)^2+(G24-G23)^2),0),ROUND(SQRT((F24-INDIRECT(ADDRESS([12]!Tabla1[[#This Row],[in]],COLUMN(F:F))))^2+(G24-INDIRECT(ADDRESS([12]!Tabla1[[#This Row],[in]],COLUMN(G:G))))^2),0)))</f>
        <v>#REF!</v>
      </c>
      <c r="L24" s="100" t="s">
        <v>32</v>
      </c>
    </row>
    <row r="25" spans="1:12" x14ac:dyDescent="0.25">
      <c r="A25" s="2">
        <v>20</v>
      </c>
      <c r="B25" s="99">
        <v>20</v>
      </c>
      <c r="C25" s="99" t="s">
        <v>4987</v>
      </c>
      <c r="D25" s="99" t="s">
        <v>4987</v>
      </c>
      <c r="E25" s="99" t="s">
        <v>5000</v>
      </c>
      <c r="F25" s="99"/>
      <c r="G25" s="99"/>
      <c r="H25" s="99" t="s">
        <v>4968</v>
      </c>
      <c r="I25" s="99" t="s">
        <v>29</v>
      </c>
      <c r="J25" s="99">
        <f t="shared" si="0"/>
        <v>12</v>
      </c>
      <c r="K25" s="99" t="e">
        <f ca="1">IF([12]!Tabla1[[#This Row],[in]]="i",0,IF([12]!Tabla1[[#This Row],[in]]="",ROUND(SQRT((F25-F24)^2+(G25-G24)^2),0),ROUND(SQRT((F25-INDIRECT(ADDRESS([12]!Tabla1[[#This Row],[in]],COLUMN(F:F))))^2+(G25-INDIRECT(ADDRESS([12]!Tabla1[[#This Row],[in]],COLUMN(G:G))))^2),0)))</f>
        <v>#REF!</v>
      </c>
      <c r="L25" s="100" t="s">
        <v>32</v>
      </c>
    </row>
    <row r="26" spans="1:12" x14ac:dyDescent="0.25">
      <c r="A26" s="2">
        <v>21</v>
      </c>
      <c r="B26" s="99">
        <v>21</v>
      </c>
      <c r="C26" s="99" t="s">
        <v>4987</v>
      </c>
      <c r="D26" s="99" t="s">
        <v>4987</v>
      </c>
      <c r="E26" s="99" t="s">
        <v>5000</v>
      </c>
      <c r="F26" s="99"/>
      <c r="G26" s="99"/>
      <c r="H26" s="99" t="s">
        <v>4968</v>
      </c>
      <c r="I26" s="99" t="s">
        <v>29</v>
      </c>
      <c r="J26" s="99">
        <f t="shared" si="0"/>
        <v>12</v>
      </c>
      <c r="K26" s="99" t="e">
        <f ca="1">IF([12]!Tabla1[[#This Row],[in]]="i",0,IF([12]!Tabla1[[#This Row],[in]]="",ROUND(SQRT((F26-F25)^2+(G26-G25)^2),0),ROUND(SQRT((F26-INDIRECT(ADDRESS([12]!Tabla1[[#This Row],[in]],COLUMN(F:F))))^2+(G26-INDIRECT(ADDRESS([12]!Tabla1[[#This Row],[in]],COLUMN(G:G))))^2),0)))</f>
        <v>#REF!</v>
      </c>
      <c r="L26" s="100" t="s">
        <v>32</v>
      </c>
    </row>
    <row r="27" spans="1:12" x14ac:dyDescent="0.25">
      <c r="A27" s="2">
        <v>22</v>
      </c>
      <c r="B27" s="99">
        <v>22</v>
      </c>
      <c r="C27" s="99" t="s">
        <v>4987</v>
      </c>
      <c r="D27" s="99" t="s">
        <v>4987</v>
      </c>
      <c r="E27" s="99" t="s">
        <v>5000</v>
      </c>
      <c r="F27" s="99"/>
      <c r="G27" s="99"/>
      <c r="H27" s="99" t="s">
        <v>4968</v>
      </c>
      <c r="I27" s="99" t="s">
        <v>29</v>
      </c>
      <c r="J27" s="99">
        <f t="shared" si="0"/>
        <v>12</v>
      </c>
      <c r="K27" s="99" t="e">
        <f ca="1">IF([12]!Tabla1[[#This Row],[in]]="i",0,IF([12]!Tabla1[[#This Row],[in]]="",ROUND(SQRT((F27-F26)^2+(G27-G26)^2),0),ROUND(SQRT((F27-INDIRECT(ADDRESS([12]!Tabla1[[#This Row],[in]],COLUMN(F:F))))^2+(G27-INDIRECT(ADDRESS([12]!Tabla1[[#This Row],[in]],COLUMN(G:G))))^2),0)))</f>
        <v>#REF!</v>
      </c>
      <c r="L27" s="100" t="s">
        <v>32</v>
      </c>
    </row>
    <row r="28" spans="1:12" x14ac:dyDescent="0.25">
      <c r="A28" s="2">
        <v>23</v>
      </c>
      <c r="B28" s="99">
        <v>23</v>
      </c>
      <c r="C28" s="99" t="s">
        <v>4987</v>
      </c>
      <c r="D28" s="99" t="s">
        <v>4987</v>
      </c>
      <c r="E28" s="99" t="s">
        <v>5000</v>
      </c>
      <c r="F28" s="99"/>
      <c r="G28" s="99"/>
      <c r="H28" s="99" t="s">
        <v>4968</v>
      </c>
      <c r="I28" s="99" t="s">
        <v>29</v>
      </c>
      <c r="J28" s="99">
        <f t="shared" si="0"/>
        <v>12</v>
      </c>
      <c r="K28" s="99" t="e">
        <f ca="1">IF([12]!Tabla1[[#This Row],[in]]="i",0,IF([12]!Tabla1[[#This Row],[in]]="",ROUND(SQRT((F28-F27)^2+(G28-G27)^2),0),ROUND(SQRT((F28-INDIRECT(ADDRESS([12]!Tabla1[[#This Row],[in]],COLUMN(F:F))))^2+(G28-INDIRECT(ADDRESS([12]!Tabla1[[#This Row],[in]],COLUMN(G:G))))^2),0)))</f>
        <v>#REF!</v>
      </c>
      <c r="L28" s="100" t="s">
        <v>32</v>
      </c>
    </row>
    <row r="29" spans="1:12" x14ac:dyDescent="0.25">
      <c r="A29" s="2">
        <v>24</v>
      </c>
      <c r="B29" s="99">
        <v>24</v>
      </c>
      <c r="C29" s="99" t="s">
        <v>4987</v>
      </c>
      <c r="D29" s="99" t="s">
        <v>4987</v>
      </c>
      <c r="E29" s="99" t="s">
        <v>5000</v>
      </c>
      <c r="F29" s="99"/>
      <c r="G29" s="99"/>
      <c r="H29" s="99" t="s">
        <v>4968</v>
      </c>
      <c r="I29" s="99" t="s">
        <v>29</v>
      </c>
      <c r="J29" s="99">
        <f t="shared" si="0"/>
        <v>12</v>
      </c>
      <c r="K29" s="99" t="e">
        <f ca="1">IF([12]!Tabla1[[#This Row],[in]]="i",0,IF([12]!Tabla1[[#This Row],[in]]="",ROUND(SQRT((F29-F28)^2+(G29-G28)^2),0),ROUND(SQRT((F29-INDIRECT(ADDRESS([12]!Tabla1[[#This Row],[in]],COLUMN(F:F))))^2+(G29-INDIRECT(ADDRESS([12]!Tabla1[[#This Row],[in]],COLUMN(G:G))))^2),0)))</f>
        <v>#REF!</v>
      </c>
      <c r="L29" s="100" t="s">
        <v>32</v>
      </c>
    </row>
    <row r="30" spans="1:12" x14ac:dyDescent="0.25">
      <c r="A30" s="2">
        <v>25</v>
      </c>
      <c r="B30" s="99">
        <v>25</v>
      </c>
      <c r="C30" s="99" t="s">
        <v>4987</v>
      </c>
      <c r="D30" s="99" t="s">
        <v>4987</v>
      </c>
      <c r="E30" s="99" t="s">
        <v>5000</v>
      </c>
      <c r="F30" s="99"/>
      <c r="G30" s="99"/>
      <c r="H30" s="99" t="s">
        <v>4968</v>
      </c>
      <c r="I30" s="99" t="s">
        <v>29</v>
      </c>
      <c r="J30" s="99">
        <f t="shared" si="0"/>
        <v>12</v>
      </c>
      <c r="K30" s="99" t="e">
        <f ca="1">IF([12]!Tabla1[[#This Row],[in]]="i",0,IF([12]!Tabla1[[#This Row],[in]]="",ROUND(SQRT((F30-F29)^2+(G30-G29)^2),0),ROUND(SQRT((F30-INDIRECT(ADDRESS([12]!Tabla1[[#This Row],[in]],COLUMN(F:F))))^2+(G30-INDIRECT(ADDRESS([12]!Tabla1[[#This Row],[in]],COLUMN(G:G))))^2),0)))</f>
        <v>#REF!</v>
      </c>
      <c r="L30" s="100" t="s">
        <v>32</v>
      </c>
    </row>
    <row r="31" spans="1:12" x14ac:dyDescent="0.25">
      <c r="A31" s="2">
        <v>26</v>
      </c>
      <c r="B31" s="99">
        <v>26</v>
      </c>
      <c r="C31" s="99" t="s">
        <v>4987</v>
      </c>
      <c r="D31" s="99" t="s">
        <v>4987</v>
      </c>
      <c r="E31" s="99" t="s">
        <v>5000</v>
      </c>
      <c r="F31" s="99"/>
      <c r="G31" s="99"/>
      <c r="H31" s="99" t="s">
        <v>4968</v>
      </c>
      <c r="I31" s="99" t="s">
        <v>29</v>
      </c>
      <c r="J31" s="99">
        <f t="shared" si="0"/>
        <v>12</v>
      </c>
      <c r="K31" s="99" t="e">
        <f ca="1">IF([12]!Tabla1[[#This Row],[in]]="i",0,IF([12]!Tabla1[[#This Row],[in]]="",ROUND(SQRT((F31-F30)^2+(G31-G30)^2),0),ROUND(SQRT((F31-INDIRECT(ADDRESS([12]!Tabla1[[#This Row],[in]],COLUMN(F:F))))^2+(G31-INDIRECT(ADDRESS([12]!Tabla1[[#This Row],[in]],COLUMN(G:G))))^2),0)))</f>
        <v>#REF!</v>
      </c>
      <c r="L31" s="100" t="s">
        <v>32</v>
      </c>
    </row>
    <row r="32" spans="1:12" x14ac:dyDescent="0.25">
      <c r="A32" s="2">
        <v>27</v>
      </c>
      <c r="B32" s="99">
        <v>27</v>
      </c>
      <c r="C32" s="99" t="s">
        <v>4987</v>
      </c>
      <c r="D32" s="99" t="s">
        <v>4987</v>
      </c>
      <c r="E32" s="99" t="s">
        <v>5000</v>
      </c>
      <c r="F32" s="99"/>
      <c r="G32" s="99"/>
      <c r="H32" s="99" t="s">
        <v>4968</v>
      </c>
      <c r="I32" s="99" t="s">
        <v>29</v>
      </c>
      <c r="J32" s="99">
        <f t="shared" si="0"/>
        <v>12</v>
      </c>
      <c r="K32" s="99" t="e">
        <f ca="1">IF([12]!Tabla1[[#This Row],[in]]="i",0,IF([12]!Tabla1[[#This Row],[in]]="",ROUND(SQRT((F32-F31)^2+(G32-G31)^2),0),ROUND(SQRT((F32-INDIRECT(ADDRESS([12]!Tabla1[[#This Row],[in]],COLUMN(F:F))))^2+(G32-INDIRECT(ADDRESS([12]!Tabla1[[#This Row],[in]],COLUMN(G:G))))^2),0)))</f>
        <v>#REF!</v>
      </c>
      <c r="L32" s="100" t="s">
        <v>32</v>
      </c>
    </row>
    <row r="33" spans="1:12" x14ac:dyDescent="0.25">
      <c r="A33" s="2">
        <v>28</v>
      </c>
      <c r="B33" s="99">
        <v>28</v>
      </c>
      <c r="C33" s="99" t="s">
        <v>4987</v>
      </c>
      <c r="D33" s="99" t="s">
        <v>4987</v>
      </c>
      <c r="E33" s="99" t="s">
        <v>5000</v>
      </c>
      <c r="F33" s="99"/>
      <c r="G33" s="99"/>
      <c r="H33" s="99" t="s">
        <v>4968</v>
      </c>
      <c r="I33" s="99" t="s">
        <v>29</v>
      </c>
      <c r="J33" s="99">
        <f t="shared" si="0"/>
        <v>12</v>
      </c>
      <c r="K33" s="99" t="e">
        <f ca="1">IF([12]!Tabla1[[#This Row],[in]]="i",0,IF([12]!Tabla1[[#This Row],[in]]="",ROUND(SQRT((F33-F32)^2+(G33-G32)^2),0),ROUND(SQRT((F33-INDIRECT(ADDRESS([12]!Tabla1[[#This Row],[in]],COLUMN(F:F))))^2+(G33-INDIRECT(ADDRESS([12]!Tabla1[[#This Row],[in]],COLUMN(G:G))))^2),0)))</f>
        <v>#REF!</v>
      </c>
      <c r="L33" s="100" t="s">
        <v>32</v>
      </c>
    </row>
    <row r="34" spans="1:12" x14ac:dyDescent="0.25">
      <c r="A34" s="2">
        <v>29</v>
      </c>
      <c r="B34" s="99">
        <v>29</v>
      </c>
      <c r="C34" s="99" t="s">
        <v>4987</v>
      </c>
      <c r="D34" s="99" t="s">
        <v>4987</v>
      </c>
      <c r="E34" s="99" t="s">
        <v>5000</v>
      </c>
      <c r="F34" s="99"/>
      <c r="G34" s="99"/>
      <c r="H34" s="99" t="s">
        <v>4968</v>
      </c>
      <c r="I34" s="99" t="s">
        <v>29</v>
      </c>
      <c r="J34" s="99">
        <f t="shared" si="0"/>
        <v>12</v>
      </c>
      <c r="K34" s="99" t="e">
        <f ca="1">IF([12]!Tabla1[[#This Row],[in]]="i",0,IF([12]!Tabla1[[#This Row],[in]]="",ROUND(SQRT((F34-F33)^2+(G34-G33)^2),0),ROUND(SQRT((F34-INDIRECT(ADDRESS([12]!Tabla1[[#This Row],[in]],COLUMN(F:F))))^2+(G34-INDIRECT(ADDRESS([12]!Tabla1[[#This Row],[in]],COLUMN(G:G))))^2),0)))</f>
        <v>#REF!</v>
      </c>
      <c r="L34" s="100" t="s">
        <v>32</v>
      </c>
    </row>
    <row r="35" spans="1:12" x14ac:dyDescent="0.25">
      <c r="A35" s="2">
        <v>30</v>
      </c>
      <c r="B35" s="99">
        <v>30</v>
      </c>
      <c r="C35" s="99" t="s">
        <v>4987</v>
      </c>
      <c r="D35" s="99" t="s">
        <v>4987</v>
      </c>
      <c r="E35" s="99" t="s">
        <v>5000</v>
      </c>
      <c r="F35" s="99"/>
      <c r="G35" s="99"/>
      <c r="H35" s="99" t="s">
        <v>4968</v>
      </c>
      <c r="I35" s="99" t="s">
        <v>29</v>
      </c>
      <c r="J35" s="99">
        <f t="shared" si="0"/>
        <v>12</v>
      </c>
      <c r="K35" s="99" t="e">
        <f ca="1">IF([12]!Tabla1[[#This Row],[in]]="i",0,IF([12]!Tabla1[[#This Row],[in]]="",ROUND(SQRT((F35-F34)^2+(G35-G34)^2),0),ROUND(SQRT((F35-INDIRECT(ADDRESS([12]!Tabla1[[#This Row],[in]],COLUMN(F:F))))^2+(G35-INDIRECT(ADDRESS([12]!Tabla1[[#This Row],[in]],COLUMN(G:G))))^2),0)))</f>
        <v>#REF!</v>
      </c>
      <c r="L35" s="100" t="s">
        <v>32</v>
      </c>
    </row>
    <row r="36" spans="1:12" x14ac:dyDescent="0.25">
      <c r="A36" s="2">
        <v>31</v>
      </c>
      <c r="B36" s="99">
        <v>31</v>
      </c>
      <c r="C36" s="99" t="s">
        <v>4987</v>
      </c>
      <c r="D36" s="99" t="s">
        <v>4987</v>
      </c>
      <c r="E36" s="99" t="s">
        <v>5000</v>
      </c>
      <c r="F36" s="99"/>
      <c r="G36" s="99"/>
      <c r="H36" s="99" t="s">
        <v>4968</v>
      </c>
      <c r="I36" s="99" t="s">
        <v>29</v>
      </c>
      <c r="J36" s="99">
        <f t="shared" si="0"/>
        <v>12</v>
      </c>
      <c r="K36" s="99" t="e">
        <f ca="1">IF([12]!Tabla1[[#This Row],[in]]="i",0,IF([12]!Tabla1[[#This Row],[in]]="",ROUND(SQRT((F36-F35)^2+(G36-G35)^2),0),ROUND(SQRT((F36-INDIRECT(ADDRESS([12]!Tabla1[[#This Row],[in]],COLUMN(F:F))))^2+(G36-INDIRECT(ADDRESS([12]!Tabla1[[#This Row],[in]],COLUMN(G:G))))^2),0)))</f>
        <v>#REF!</v>
      </c>
      <c r="L36" s="100" t="s">
        <v>32</v>
      </c>
    </row>
    <row r="37" spans="1:12" x14ac:dyDescent="0.25">
      <c r="A37" s="2">
        <v>32</v>
      </c>
      <c r="B37" s="99">
        <v>32</v>
      </c>
      <c r="C37" s="99" t="s">
        <v>4987</v>
      </c>
      <c r="D37" s="99" t="s">
        <v>4987</v>
      </c>
      <c r="E37" s="99" t="s">
        <v>5000</v>
      </c>
      <c r="F37" s="99"/>
      <c r="G37" s="99"/>
      <c r="H37" s="99" t="s">
        <v>4968</v>
      </c>
      <c r="I37" s="99" t="s">
        <v>29</v>
      </c>
      <c r="J37" s="99">
        <f t="shared" si="0"/>
        <v>12</v>
      </c>
      <c r="K37" s="99" t="e">
        <f ca="1">IF([12]!Tabla1[[#This Row],[in]]="i",0,IF([12]!Tabla1[[#This Row],[in]]="",ROUND(SQRT((F37-F36)^2+(G37-G36)^2),0),ROUND(SQRT((F37-INDIRECT(ADDRESS([12]!Tabla1[[#This Row],[in]],COLUMN(F:F))))^2+(G37-INDIRECT(ADDRESS([12]!Tabla1[[#This Row],[in]],COLUMN(G:G))))^2),0)))</f>
        <v>#REF!</v>
      </c>
      <c r="L37" s="100" t="s">
        <v>32</v>
      </c>
    </row>
    <row r="38" spans="1:12" x14ac:dyDescent="0.25">
      <c r="A38" s="2">
        <v>33</v>
      </c>
      <c r="B38" s="99">
        <v>33</v>
      </c>
      <c r="C38" s="99" t="s">
        <v>4987</v>
      </c>
      <c r="D38" s="99" t="s">
        <v>4987</v>
      </c>
      <c r="E38" s="99" t="s">
        <v>5000</v>
      </c>
      <c r="F38" s="99"/>
      <c r="G38" s="99"/>
      <c r="H38" s="99" t="s">
        <v>4968</v>
      </c>
      <c r="I38" s="99" t="s">
        <v>29</v>
      </c>
      <c r="J38" s="99">
        <f t="shared" si="0"/>
        <v>12</v>
      </c>
      <c r="K38" s="99" t="e">
        <f ca="1">IF([12]!Tabla1[[#This Row],[in]]="i",0,IF([12]!Tabla1[[#This Row],[in]]="",ROUND(SQRT((F38-F37)^2+(G38-G37)^2),0),ROUND(SQRT((F38-INDIRECT(ADDRESS([12]!Tabla1[[#This Row],[in]],COLUMN(F:F))))^2+(G38-INDIRECT(ADDRESS([12]!Tabla1[[#This Row],[in]],COLUMN(G:G))))^2),0)))</f>
        <v>#REF!</v>
      </c>
      <c r="L38" s="100" t="s">
        <v>32</v>
      </c>
    </row>
    <row r="39" spans="1:12" x14ac:dyDescent="0.25">
      <c r="A39" s="2">
        <v>34</v>
      </c>
      <c r="B39" s="99">
        <v>34</v>
      </c>
      <c r="C39" s="99" t="s">
        <v>4987</v>
      </c>
      <c r="D39" s="99" t="s">
        <v>4987</v>
      </c>
      <c r="E39" s="99" t="s">
        <v>5000</v>
      </c>
      <c r="F39" s="99"/>
      <c r="G39" s="99"/>
      <c r="H39" s="99" t="s">
        <v>4968</v>
      </c>
      <c r="I39" s="99" t="s">
        <v>29</v>
      </c>
      <c r="J39" s="99">
        <f t="shared" si="0"/>
        <v>12</v>
      </c>
      <c r="K39" s="99" t="e">
        <f ca="1">IF([12]!Tabla1[[#This Row],[in]]="i",0,IF([12]!Tabla1[[#This Row],[in]]="",ROUND(SQRT((F39-F38)^2+(G39-G38)^2),0),ROUND(SQRT((F39-INDIRECT(ADDRESS([12]!Tabla1[[#This Row],[in]],COLUMN(F:F))))^2+(G39-INDIRECT(ADDRESS([12]!Tabla1[[#This Row],[in]],COLUMN(G:G))))^2),0)))</f>
        <v>#REF!</v>
      </c>
      <c r="L39" s="100" t="s">
        <v>32</v>
      </c>
    </row>
    <row r="40" spans="1:12" x14ac:dyDescent="0.25">
      <c r="A40" s="2">
        <v>35</v>
      </c>
      <c r="B40" s="99">
        <v>35</v>
      </c>
      <c r="C40" s="99" t="s">
        <v>4987</v>
      </c>
      <c r="D40" s="99" t="s">
        <v>4987</v>
      </c>
      <c r="E40" s="99" t="s">
        <v>5000</v>
      </c>
      <c r="F40" s="99"/>
      <c r="G40" s="99"/>
      <c r="H40" s="99" t="s">
        <v>4968</v>
      </c>
      <c r="I40" s="99" t="s">
        <v>29</v>
      </c>
      <c r="J40" s="99">
        <f t="shared" si="0"/>
        <v>12</v>
      </c>
      <c r="K40" s="99" t="e">
        <f ca="1">IF([12]!Tabla1[[#This Row],[in]]="i",0,IF([12]!Tabla1[[#This Row],[in]]="",ROUND(SQRT((F40-F39)^2+(G40-G39)^2),0),ROUND(SQRT((F40-INDIRECT(ADDRESS([12]!Tabla1[[#This Row],[in]],COLUMN(F:F))))^2+(G40-INDIRECT(ADDRESS([12]!Tabla1[[#This Row],[in]],COLUMN(G:G))))^2),0)))</f>
        <v>#REF!</v>
      </c>
      <c r="L40" s="100" t="s">
        <v>32</v>
      </c>
    </row>
    <row r="41" spans="1:12" x14ac:dyDescent="0.25">
      <c r="A41" s="2">
        <v>36</v>
      </c>
      <c r="B41" s="99">
        <v>36</v>
      </c>
      <c r="C41" s="99" t="s">
        <v>4987</v>
      </c>
      <c r="D41" s="99" t="s">
        <v>4987</v>
      </c>
      <c r="E41" s="99" t="s">
        <v>5000</v>
      </c>
      <c r="F41" s="99"/>
      <c r="G41" s="99"/>
      <c r="H41" s="99" t="s">
        <v>4968</v>
      </c>
      <c r="I41" s="99" t="s">
        <v>29</v>
      </c>
      <c r="J41" s="99">
        <f t="shared" si="0"/>
        <v>12</v>
      </c>
      <c r="K41" s="99" t="e">
        <f ca="1">IF([12]!Tabla1[[#This Row],[in]]="i",0,IF([12]!Tabla1[[#This Row],[in]]="",ROUND(SQRT((F41-F40)^2+(G41-G40)^2),0),ROUND(SQRT((F41-INDIRECT(ADDRESS([12]!Tabla1[[#This Row],[in]],COLUMN(F:F))))^2+(G41-INDIRECT(ADDRESS([12]!Tabla1[[#This Row],[in]],COLUMN(G:G))))^2),0)))</f>
        <v>#REF!</v>
      </c>
      <c r="L41" s="100" t="s">
        <v>32</v>
      </c>
    </row>
    <row r="42" spans="1:12" x14ac:dyDescent="0.25">
      <c r="A42" s="2">
        <v>37</v>
      </c>
      <c r="B42" s="99">
        <v>37</v>
      </c>
      <c r="C42" s="99" t="s">
        <v>4987</v>
      </c>
      <c r="D42" s="99" t="s">
        <v>4987</v>
      </c>
      <c r="E42" s="99" t="s">
        <v>5000</v>
      </c>
      <c r="F42" s="99"/>
      <c r="G42" s="99"/>
      <c r="H42" s="99" t="s">
        <v>4967</v>
      </c>
      <c r="I42" s="99" t="s">
        <v>29</v>
      </c>
      <c r="J42" s="99">
        <f t="shared" si="0"/>
        <v>8</v>
      </c>
      <c r="K42" s="99" t="e">
        <f ca="1">IF([12]!Tabla1[[#This Row],[in]]="i",0,IF([12]!Tabla1[[#This Row],[in]]="",ROUND(SQRT((F42-F41)^2+(G42-G41)^2),0),ROUND(SQRT((F42-INDIRECT(ADDRESS([12]!Tabla1[[#This Row],[in]],COLUMN(F:F))))^2+(G42-INDIRECT(ADDRESS([12]!Tabla1[[#This Row],[in]],COLUMN(G:G))))^2),0)))</f>
        <v>#REF!</v>
      </c>
      <c r="L42" s="100" t="s">
        <v>32</v>
      </c>
    </row>
    <row r="43" spans="1:12" x14ac:dyDescent="0.25">
      <c r="A43" s="2">
        <v>38</v>
      </c>
      <c r="B43" s="99">
        <v>38</v>
      </c>
      <c r="C43" s="99" t="s">
        <v>4987</v>
      </c>
      <c r="D43" s="99" t="s">
        <v>4987</v>
      </c>
      <c r="E43" s="99" t="s">
        <v>5000</v>
      </c>
      <c r="F43" s="99"/>
      <c r="G43" s="99"/>
      <c r="H43" s="99" t="s">
        <v>4968</v>
      </c>
      <c r="I43" s="99" t="s">
        <v>29</v>
      </c>
      <c r="J43" s="99">
        <f t="shared" si="0"/>
        <v>12</v>
      </c>
      <c r="K43" s="99" t="e">
        <f ca="1">IF([12]!Tabla1[[#This Row],[in]]="i",0,IF([12]!Tabla1[[#This Row],[in]]="",ROUND(SQRT((F43-F42)^2+(G43-G42)^2),0),ROUND(SQRT((F43-INDIRECT(ADDRESS([12]!Tabla1[[#This Row],[in]],COLUMN(F:F))))^2+(G43-INDIRECT(ADDRESS([12]!Tabla1[[#This Row],[in]],COLUMN(G:G))))^2),0)))</f>
        <v>#REF!</v>
      </c>
      <c r="L43" s="100" t="s">
        <v>32</v>
      </c>
    </row>
    <row r="44" spans="1:12" x14ac:dyDescent="0.25">
      <c r="A44" s="2">
        <v>39</v>
      </c>
      <c r="B44" s="99">
        <v>39</v>
      </c>
      <c r="C44" s="99" t="s">
        <v>4987</v>
      </c>
      <c r="D44" s="99" t="s">
        <v>4987</v>
      </c>
      <c r="E44" s="99" t="s">
        <v>5000</v>
      </c>
      <c r="F44" s="99"/>
      <c r="G44" s="99"/>
      <c r="H44" s="99" t="s">
        <v>4967</v>
      </c>
      <c r="I44" s="99" t="s">
        <v>29</v>
      </c>
      <c r="J44" s="99">
        <f t="shared" si="0"/>
        <v>8</v>
      </c>
      <c r="K44" s="99" t="e">
        <f ca="1">IF([12]!Tabla1[[#This Row],[in]]="i",0,IF([12]!Tabla1[[#This Row],[in]]="",ROUND(SQRT((F44-F43)^2+(G44-G43)^2),0),ROUND(SQRT((F44-INDIRECT(ADDRESS([12]!Tabla1[[#This Row],[in]],COLUMN(F:F))))^2+(G44-INDIRECT(ADDRESS([12]!Tabla1[[#This Row],[in]],COLUMN(G:G))))^2),0)))</f>
        <v>#REF!</v>
      </c>
      <c r="L44" s="100" t="s">
        <v>32</v>
      </c>
    </row>
    <row r="45" spans="1:12" x14ac:dyDescent="0.25">
      <c r="A45" s="2">
        <v>40</v>
      </c>
      <c r="B45" s="99">
        <v>40</v>
      </c>
      <c r="C45" s="99" t="s">
        <v>4987</v>
      </c>
      <c r="D45" s="99" t="s">
        <v>4987</v>
      </c>
      <c r="E45" s="99" t="s">
        <v>5000</v>
      </c>
      <c r="F45" s="99"/>
      <c r="G45" s="99"/>
      <c r="H45" s="99" t="s">
        <v>4968</v>
      </c>
      <c r="I45" s="99" t="s">
        <v>29</v>
      </c>
      <c r="J45" s="99">
        <f t="shared" si="0"/>
        <v>12</v>
      </c>
      <c r="K45" s="99" t="e">
        <f ca="1">IF([12]!Tabla1[[#This Row],[in]]="i",0,IF([12]!Tabla1[[#This Row],[in]]="",ROUND(SQRT((F45-F44)^2+(G45-G44)^2),0),ROUND(SQRT((F45-INDIRECT(ADDRESS([12]!Tabla1[[#This Row],[in]],COLUMN(F:F))))^2+(G45-INDIRECT(ADDRESS([12]!Tabla1[[#This Row],[in]],COLUMN(G:G))))^2),0)))</f>
        <v>#REF!</v>
      </c>
      <c r="L45" s="100" t="s">
        <v>32</v>
      </c>
    </row>
    <row r="46" spans="1:12" x14ac:dyDescent="0.25">
      <c r="A46" s="2">
        <v>41</v>
      </c>
      <c r="B46" s="99">
        <v>41</v>
      </c>
      <c r="C46" s="99" t="s">
        <v>4987</v>
      </c>
      <c r="D46" s="99" t="s">
        <v>4987</v>
      </c>
      <c r="E46" s="99" t="s">
        <v>5000</v>
      </c>
      <c r="F46" s="99"/>
      <c r="G46" s="99"/>
      <c r="H46" s="99" t="s">
        <v>4968</v>
      </c>
      <c r="I46" s="99" t="s">
        <v>29</v>
      </c>
      <c r="J46" s="99">
        <f t="shared" si="0"/>
        <v>12</v>
      </c>
      <c r="K46" s="99" t="e">
        <f ca="1">IF([12]!Tabla1[[#This Row],[in]]="i",0,IF([12]!Tabla1[[#This Row],[in]]="",ROUND(SQRT((F46-F45)^2+(G46-G45)^2),0),ROUND(SQRT((F46-INDIRECT(ADDRESS([12]!Tabla1[[#This Row],[in]],COLUMN(F:F))))^2+(G46-INDIRECT(ADDRESS([12]!Tabla1[[#This Row],[in]],COLUMN(G:G))))^2),0)))</f>
        <v>#REF!</v>
      </c>
      <c r="L46" s="100" t="s">
        <v>32</v>
      </c>
    </row>
    <row r="47" spans="1:12" x14ac:dyDescent="0.25">
      <c r="A47" s="2">
        <v>42</v>
      </c>
      <c r="B47" s="99">
        <v>42</v>
      </c>
      <c r="C47" s="99" t="s">
        <v>4987</v>
      </c>
      <c r="D47" s="99" t="s">
        <v>4987</v>
      </c>
      <c r="E47" s="99" t="s">
        <v>5000</v>
      </c>
      <c r="F47" s="99"/>
      <c r="G47" s="99"/>
      <c r="H47" s="99" t="s">
        <v>4968</v>
      </c>
      <c r="I47" s="99" t="s">
        <v>29</v>
      </c>
      <c r="J47" s="99">
        <f t="shared" si="0"/>
        <v>12</v>
      </c>
      <c r="K47" s="99" t="e">
        <f ca="1">IF([12]!Tabla1[[#This Row],[in]]="i",0,IF([12]!Tabla1[[#This Row],[in]]="",ROUND(SQRT((F47-F46)^2+(G47-G46)^2),0),ROUND(SQRT((F47-INDIRECT(ADDRESS([12]!Tabla1[[#This Row],[in]],COLUMN(F:F))))^2+(G47-INDIRECT(ADDRESS([12]!Tabla1[[#This Row],[in]],COLUMN(G:G))))^2),0)))</f>
        <v>#REF!</v>
      </c>
      <c r="L47" s="100" t="s">
        <v>32</v>
      </c>
    </row>
    <row r="48" spans="1:12" x14ac:dyDescent="0.25">
      <c r="A48" s="2">
        <v>43</v>
      </c>
      <c r="B48" s="99">
        <v>43</v>
      </c>
      <c r="C48" s="99" t="s">
        <v>4987</v>
      </c>
      <c r="D48" s="99" t="s">
        <v>4987</v>
      </c>
      <c r="E48" s="99" t="s">
        <v>5000</v>
      </c>
      <c r="F48" s="99"/>
      <c r="G48" s="99"/>
      <c r="H48" s="99" t="s">
        <v>4968</v>
      </c>
      <c r="I48" s="99" t="s">
        <v>29</v>
      </c>
      <c r="J48" s="99">
        <f t="shared" si="0"/>
        <v>12</v>
      </c>
      <c r="K48" s="99" t="e">
        <f ca="1">IF([12]!Tabla1[[#This Row],[in]]="i",0,IF([12]!Tabla1[[#This Row],[in]]="",ROUND(SQRT((F48-F47)^2+(G48-G47)^2),0),ROUND(SQRT((F48-INDIRECT(ADDRESS([12]!Tabla1[[#This Row],[in]],COLUMN(F:F))))^2+(G48-INDIRECT(ADDRESS([12]!Tabla1[[#This Row],[in]],COLUMN(G:G))))^2),0)))</f>
        <v>#REF!</v>
      </c>
      <c r="L48" s="100" t="s">
        <v>32</v>
      </c>
    </row>
    <row r="49" spans="1:12" x14ac:dyDescent="0.25">
      <c r="A49" s="2">
        <v>44</v>
      </c>
      <c r="B49" s="99">
        <v>44</v>
      </c>
      <c r="C49" s="99" t="s">
        <v>4987</v>
      </c>
      <c r="D49" s="99" t="s">
        <v>4987</v>
      </c>
      <c r="E49" s="99" t="s">
        <v>5000</v>
      </c>
      <c r="F49" s="99"/>
      <c r="G49" s="99"/>
      <c r="H49" s="99" t="s">
        <v>4968</v>
      </c>
      <c r="I49" s="99" t="s">
        <v>29</v>
      </c>
      <c r="J49" s="99">
        <f t="shared" si="0"/>
        <v>12</v>
      </c>
      <c r="K49" s="99" t="e">
        <f ca="1">IF([12]!Tabla1[[#This Row],[in]]="i",0,IF([12]!Tabla1[[#This Row],[in]]="",ROUND(SQRT((F49-F48)^2+(G49-G48)^2),0),ROUND(SQRT((F49-INDIRECT(ADDRESS([12]!Tabla1[[#This Row],[in]],COLUMN(F:F))))^2+(G49-INDIRECT(ADDRESS([12]!Tabla1[[#This Row],[in]],COLUMN(G:G))))^2),0)))</f>
        <v>#REF!</v>
      </c>
      <c r="L49" s="100" t="s">
        <v>32</v>
      </c>
    </row>
    <row r="50" spans="1:12" x14ac:dyDescent="0.25">
      <c r="A50" s="2">
        <v>45</v>
      </c>
      <c r="B50" s="99">
        <v>45</v>
      </c>
      <c r="C50" s="99" t="s">
        <v>4987</v>
      </c>
      <c r="D50" s="99" t="s">
        <v>4987</v>
      </c>
      <c r="E50" s="99" t="s">
        <v>5000</v>
      </c>
      <c r="F50" s="99"/>
      <c r="G50" s="99"/>
      <c r="H50" s="99" t="s">
        <v>4968</v>
      </c>
      <c r="I50" s="99" t="s">
        <v>29</v>
      </c>
      <c r="J50" s="99">
        <f t="shared" si="0"/>
        <v>12</v>
      </c>
      <c r="K50" s="99" t="e">
        <f ca="1">IF([12]!Tabla1[[#This Row],[in]]="i",0,IF([12]!Tabla1[[#This Row],[in]]="",ROUND(SQRT((F50-F49)^2+(G50-G49)^2),0),ROUND(SQRT((F50-INDIRECT(ADDRESS([12]!Tabla1[[#This Row],[in]],COLUMN(F:F))))^2+(G50-INDIRECT(ADDRESS([12]!Tabla1[[#This Row],[in]],COLUMN(G:G))))^2),0)))</f>
        <v>#REF!</v>
      </c>
      <c r="L50" s="100" t="s">
        <v>32</v>
      </c>
    </row>
    <row r="51" spans="1:12" x14ac:dyDescent="0.25">
      <c r="A51" s="2">
        <v>46</v>
      </c>
      <c r="B51" s="99">
        <v>46</v>
      </c>
      <c r="C51" s="99" t="s">
        <v>4987</v>
      </c>
      <c r="D51" s="99" t="s">
        <v>4987</v>
      </c>
      <c r="E51" s="99" t="s">
        <v>5000</v>
      </c>
      <c r="F51" s="99"/>
      <c r="G51" s="99"/>
      <c r="H51" s="99" t="s">
        <v>4968</v>
      </c>
      <c r="I51" s="99" t="s">
        <v>29</v>
      </c>
      <c r="J51" s="99">
        <f t="shared" si="0"/>
        <v>12</v>
      </c>
      <c r="K51" s="99" t="e">
        <f ca="1">IF([12]!Tabla1[[#This Row],[in]]="i",0,IF([12]!Tabla1[[#This Row],[in]]="",ROUND(SQRT((F51-F50)^2+(G51-G50)^2),0),ROUND(SQRT((F51-INDIRECT(ADDRESS([12]!Tabla1[[#This Row],[in]],COLUMN(F:F))))^2+(G51-INDIRECT(ADDRESS([12]!Tabla1[[#This Row],[in]],COLUMN(G:G))))^2),0)))</f>
        <v>#REF!</v>
      </c>
      <c r="L51" s="100" t="s">
        <v>32</v>
      </c>
    </row>
    <row r="52" spans="1:12" x14ac:dyDescent="0.25">
      <c r="A52" s="2">
        <v>47</v>
      </c>
      <c r="B52" s="99">
        <v>47</v>
      </c>
      <c r="C52" s="99" t="s">
        <v>4987</v>
      </c>
      <c r="D52" s="99" t="s">
        <v>4987</v>
      </c>
      <c r="E52" s="99" t="s">
        <v>5000</v>
      </c>
      <c r="F52" s="99"/>
      <c r="G52" s="99"/>
      <c r="H52" s="99" t="s">
        <v>4967</v>
      </c>
      <c r="I52" s="99" t="s">
        <v>29</v>
      </c>
      <c r="J52" s="99">
        <f t="shared" si="0"/>
        <v>8</v>
      </c>
      <c r="K52" s="99" t="e">
        <f ca="1">IF([12]!Tabla1[[#This Row],[in]]="i",0,IF([12]!Tabla1[[#This Row],[in]]="",ROUND(SQRT((F52-F51)^2+(G52-G51)^2),0),ROUND(SQRT((F52-INDIRECT(ADDRESS([12]!Tabla1[[#This Row],[in]],COLUMN(F:F))))^2+(G52-INDIRECT(ADDRESS([12]!Tabla1[[#This Row],[in]],COLUMN(G:G))))^2),0)))</f>
        <v>#REF!</v>
      </c>
      <c r="L52" s="100" t="s">
        <v>32</v>
      </c>
    </row>
    <row r="53" spans="1:12" x14ac:dyDescent="0.25">
      <c r="A53" s="2">
        <v>48</v>
      </c>
      <c r="B53" s="99">
        <v>48</v>
      </c>
      <c r="C53" s="99" t="s">
        <v>4987</v>
      </c>
      <c r="D53" s="99" t="s">
        <v>4987</v>
      </c>
      <c r="E53" s="99" t="s">
        <v>5000</v>
      </c>
      <c r="F53" s="99"/>
      <c r="G53" s="99"/>
      <c r="H53" s="99" t="s">
        <v>4968</v>
      </c>
      <c r="I53" s="99" t="s">
        <v>29</v>
      </c>
      <c r="J53" s="99">
        <f t="shared" si="0"/>
        <v>12</v>
      </c>
      <c r="K53" s="99" t="e">
        <f ca="1">IF([12]!Tabla1[[#This Row],[in]]="i",0,IF([12]!Tabla1[[#This Row],[in]]="",ROUND(SQRT((F53-F52)^2+(G53-G52)^2),0),ROUND(SQRT((F53-INDIRECT(ADDRESS([12]!Tabla1[[#This Row],[in]],COLUMN(F:F))))^2+(G53-INDIRECT(ADDRESS([12]!Tabla1[[#This Row],[in]],COLUMN(G:G))))^2),0)))</f>
        <v>#REF!</v>
      </c>
      <c r="L53" s="100" t="s">
        <v>32</v>
      </c>
    </row>
    <row r="54" spans="1:12" x14ac:dyDescent="0.25">
      <c r="A54" s="2">
        <v>49</v>
      </c>
      <c r="B54" s="99">
        <v>49</v>
      </c>
      <c r="C54" s="99" t="s">
        <v>4987</v>
      </c>
      <c r="D54" s="99" t="s">
        <v>4987</v>
      </c>
      <c r="E54" s="99" t="s">
        <v>5000</v>
      </c>
      <c r="F54" s="99"/>
      <c r="G54" s="99"/>
      <c r="H54" s="99" t="s">
        <v>4967</v>
      </c>
      <c r="I54" s="99" t="s">
        <v>29</v>
      </c>
      <c r="J54" s="99">
        <f t="shared" si="0"/>
        <v>8</v>
      </c>
      <c r="K54" s="99" t="e">
        <f ca="1">IF([12]!Tabla1[[#This Row],[in]]="i",0,IF([12]!Tabla1[[#This Row],[in]]="",ROUND(SQRT((F54-F53)^2+(G54-G53)^2),0),ROUND(SQRT((F54-INDIRECT(ADDRESS([12]!Tabla1[[#This Row],[in]],COLUMN(F:F))))^2+(G54-INDIRECT(ADDRESS([12]!Tabla1[[#This Row],[in]],COLUMN(G:G))))^2),0)))</f>
        <v>#REF!</v>
      </c>
      <c r="L54" s="100" t="s">
        <v>32</v>
      </c>
    </row>
    <row r="55" spans="1:12" x14ac:dyDescent="0.25">
      <c r="A55" s="2">
        <v>50</v>
      </c>
      <c r="B55" s="99">
        <v>50</v>
      </c>
      <c r="C55" s="99" t="s">
        <v>4987</v>
      </c>
      <c r="D55" s="99" t="s">
        <v>4987</v>
      </c>
      <c r="E55" s="99" t="s">
        <v>5000</v>
      </c>
      <c r="F55" s="99"/>
      <c r="G55" s="99"/>
      <c r="H55" s="99" t="s">
        <v>4968</v>
      </c>
      <c r="I55" s="99" t="s">
        <v>29</v>
      </c>
      <c r="J55" s="99">
        <f t="shared" si="0"/>
        <v>12</v>
      </c>
      <c r="K55" s="99" t="e">
        <f ca="1">IF([12]!Tabla1[[#This Row],[in]]="i",0,IF([12]!Tabla1[[#This Row],[in]]="",ROUND(SQRT((F55-F54)^2+(G55-G54)^2),0),ROUND(SQRT((F55-INDIRECT(ADDRESS([12]!Tabla1[[#This Row],[in]],COLUMN(F:F))))^2+(G55-INDIRECT(ADDRESS([12]!Tabla1[[#This Row],[in]],COLUMN(G:G))))^2),0)))</f>
        <v>#REF!</v>
      </c>
      <c r="L55" s="100" t="s">
        <v>32</v>
      </c>
    </row>
    <row r="56" spans="1:12" x14ac:dyDescent="0.25">
      <c r="A56" s="2">
        <v>51</v>
      </c>
      <c r="B56" s="99">
        <v>51</v>
      </c>
      <c r="C56" s="99" t="s">
        <v>4987</v>
      </c>
      <c r="D56" s="99" t="s">
        <v>4987</v>
      </c>
      <c r="E56" s="99" t="s">
        <v>5000</v>
      </c>
      <c r="F56" s="99"/>
      <c r="G56" s="99"/>
      <c r="H56" s="99" t="s">
        <v>4967</v>
      </c>
      <c r="I56" s="99" t="s">
        <v>29</v>
      </c>
      <c r="J56" s="99">
        <f t="shared" si="0"/>
        <v>8</v>
      </c>
      <c r="K56" s="99" t="e">
        <f ca="1">IF([12]!Tabla1[[#This Row],[in]]="i",0,IF([12]!Tabla1[[#This Row],[in]]="",ROUND(SQRT((F56-F55)^2+(G56-G55)^2),0),ROUND(SQRT((F56-INDIRECT(ADDRESS([12]!Tabla1[[#This Row],[in]],COLUMN(F:F))))^2+(G56-INDIRECT(ADDRESS([12]!Tabla1[[#This Row],[in]],COLUMN(G:G))))^2),0)))</f>
        <v>#REF!</v>
      </c>
      <c r="L56" s="100" t="s">
        <v>32</v>
      </c>
    </row>
    <row r="57" spans="1:12" x14ac:dyDescent="0.25">
      <c r="A57" s="2">
        <v>52</v>
      </c>
      <c r="B57" s="99">
        <v>52</v>
      </c>
      <c r="C57" s="99" t="s">
        <v>4987</v>
      </c>
      <c r="D57" s="99" t="s">
        <v>4987</v>
      </c>
      <c r="E57" s="99" t="s">
        <v>5000</v>
      </c>
      <c r="F57" s="99"/>
      <c r="G57" s="99"/>
      <c r="H57" s="99" t="s">
        <v>4968</v>
      </c>
      <c r="I57" s="99" t="s">
        <v>29</v>
      </c>
      <c r="J57" s="99">
        <f t="shared" si="0"/>
        <v>12</v>
      </c>
      <c r="K57" s="99" t="e">
        <f ca="1">IF([12]!Tabla1[[#This Row],[in]]="i",0,IF([12]!Tabla1[[#This Row],[in]]="",ROUND(SQRT((F57-F56)^2+(G57-G56)^2),0),ROUND(SQRT((F57-INDIRECT(ADDRESS([12]!Tabla1[[#This Row],[in]],COLUMN(F:F))))^2+(G57-INDIRECT(ADDRESS([12]!Tabla1[[#This Row],[in]],COLUMN(G:G))))^2),0)))</f>
        <v>#REF!</v>
      </c>
      <c r="L57" s="100" t="s">
        <v>32</v>
      </c>
    </row>
    <row r="58" spans="1:12" x14ac:dyDescent="0.25">
      <c r="A58" s="2">
        <v>53</v>
      </c>
      <c r="B58" s="99">
        <v>53</v>
      </c>
      <c r="C58" s="99" t="s">
        <v>4987</v>
      </c>
      <c r="D58" s="99" t="s">
        <v>4987</v>
      </c>
      <c r="E58" s="99" t="s">
        <v>5000</v>
      </c>
      <c r="F58" s="99"/>
      <c r="G58" s="99"/>
      <c r="H58" s="99" t="s">
        <v>4968</v>
      </c>
      <c r="I58" s="99" t="s">
        <v>29</v>
      </c>
      <c r="J58" s="99">
        <f t="shared" si="0"/>
        <v>12</v>
      </c>
      <c r="K58" s="99" t="e">
        <f ca="1">IF([12]!Tabla1[[#This Row],[in]]="i",0,IF([12]!Tabla1[[#This Row],[in]]="",ROUND(SQRT((F58-F57)^2+(G58-G57)^2),0),ROUND(SQRT((F58-INDIRECT(ADDRESS([12]!Tabla1[[#This Row],[in]],COLUMN(F:F))))^2+(G58-INDIRECT(ADDRESS([12]!Tabla1[[#This Row],[in]],COLUMN(G:G))))^2),0)))</f>
        <v>#REF!</v>
      </c>
      <c r="L58" s="100" t="s">
        <v>32</v>
      </c>
    </row>
    <row r="59" spans="1:12" x14ac:dyDescent="0.25">
      <c r="A59" s="2">
        <v>54</v>
      </c>
      <c r="B59" s="99">
        <v>54</v>
      </c>
      <c r="C59" s="99" t="s">
        <v>4987</v>
      </c>
      <c r="D59" s="99" t="s">
        <v>4987</v>
      </c>
      <c r="E59" s="99" t="s">
        <v>5000</v>
      </c>
      <c r="F59" s="99"/>
      <c r="G59" s="99"/>
      <c r="H59" s="99" t="s">
        <v>4968</v>
      </c>
      <c r="I59" s="99" t="s">
        <v>29</v>
      </c>
      <c r="J59" s="99">
        <f t="shared" si="0"/>
        <v>12</v>
      </c>
      <c r="K59" s="99" t="e">
        <f ca="1">IF([12]!Tabla1[[#This Row],[in]]="i",0,IF([12]!Tabla1[[#This Row],[in]]="",ROUND(SQRT((F59-F58)^2+(G59-G58)^2),0),ROUND(SQRT((F59-INDIRECT(ADDRESS([12]!Tabla1[[#This Row],[in]],COLUMN(F:F))))^2+(G59-INDIRECT(ADDRESS([12]!Tabla1[[#This Row],[in]],COLUMN(G:G))))^2),0)))</f>
        <v>#REF!</v>
      </c>
      <c r="L59" s="100" t="s">
        <v>32</v>
      </c>
    </row>
    <row r="60" spans="1:12" x14ac:dyDescent="0.25">
      <c r="A60" s="2">
        <v>55</v>
      </c>
      <c r="B60" s="99">
        <v>55</v>
      </c>
      <c r="C60" s="99" t="s">
        <v>4987</v>
      </c>
      <c r="D60" s="99" t="s">
        <v>4987</v>
      </c>
      <c r="E60" s="99" t="s">
        <v>5000</v>
      </c>
      <c r="F60" s="99"/>
      <c r="G60" s="99"/>
      <c r="H60" s="99" t="s">
        <v>4968</v>
      </c>
      <c r="I60" s="99" t="s">
        <v>29</v>
      </c>
      <c r="J60" s="99">
        <f t="shared" si="0"/>
        <v>12</v>
      </c>
      <c r="K60" s="99" t="e">
        <f ca="1">IF([12]!Tabla1[[#This Row],[in]]="i",0,IF([12]!Tabla1[[#This Row],[in]]="",ROUND(SQRT((F60-F59)^2+(G60-G59)^2),0),ROUND(SQRT((F60-INDIRECT(ADDRESS([12]!Tabla1[[#This Row],[in]],COLUMN(F:F))))^2+(G60-INDIRECT(ADDRESS([12]!Tabla1[[#This Row],[in]],COLUMN(G:G))))^2),0)))</f>
        <v>#REF!</v>
      </c>
      <c r="L60" s="100" t="s">
        <v>32</v>
      </c>
    </row>
    <row r="61" spans="1:12" x14ac:dyDescent="0.25">
      <c r="A61" s="2">
        <v>56</v>
      </c>
      <c r="B61" s="99">
        <v>56</v>
      </c>
      <c r="C61" s="99" t="s">
        <v>4987</v>
      </c>
      <c r="D61" s="99" t="s">
        <v>4987</v>
      </c>
      <c r="E61" s="99" t="s">
        <v>5000</v>
      </c>
      <c r="F61" s="99"/>
      <c r="G61" s="99"/>
      <c r="H61" s="99" t="s">
        <v>4968</v>
      </c>
      <c r="I61" s="99" t="s">
        <v>29</v>
      </c>
      <c r="J61" s="99">
        <f t="shared" si="0"/>
        <v>12</v>
      </c>
      <c r="K61" s="99" t="e">
        <f ca="1">IF([12]!Tabla1[[#This Row],[in]]="i",0,IF([12]!Tabla1[[#This Row],[in]]="",ROUND(SQRT((F61-F60)^2+(G61-G60)^2),0),ROUND(SQRT((F61-INDIRECT(ADDRESS([12]!Tabla1[[#This Row],[in]],COLUMN(F:F))))^2+(G61-INDIRECT(ADDRESS([12]!Tabla1[[#This Row],[in]],COLUMN(G:G))))^2),0)))</f>
        <v>#REF!</v>
      </c>
      <c r="L61" s="100" t="s">
        <v>32</v>
      </c>
    </row>
    <row r="62" spans="1:12" x14ac:dyDescent="0.25">
      <c r="A62" s="2">
        <v>57</v>
      </c>
      <c r="B62" s="99">
        <v>57</v>
      </c>
      <c r="C62" s="99" t="s">
        <v>4987</v>
      </c>
      <c r="D62" s="99" t="s">
        <v>4987</v>
      </c>
      <c r="E62" s="99" t="s">
        <v>5000</v>
      </c>
      <c r="F62" s="99"/>
      <c r="G62" s="99"/>
      <c r="H62" s="99" t="s">
        <v>4968</v>
      </c>
      <c r="I62" s="99" t="s">
        <v>29</v>
      </c>
      <c r="J62" s="99">
        <f t="shared" si="0"/>
        <v>12</v>
      </c>
      <c r="K62" s="99" t="e">
        <f ca="1">IF([12]!Tabla1[[#This Row],[in]]="i",0,IF([12]!Tabla1[[#This Row],[in]]="",ROUND(SQRT((F62-F61)^2+(G62-G61)^2),0),ROUND(SQRT((F62-INDIRECT(ADDRESS([12]!Tabla1[[#This Row],[in]],COLUMN(F:F))))^2+(G62-INDIRECT(ADDRESS([12]!Tabla1[[#This Row],[in]],COLUMN(G:G))))^2),0)))</f>
        <v>#REF!</v>
      </c>
      <c r="L62" s="100" t="s">
        <v>32</v>
      </c>
    </row>
    <row r="63" spans="1:12" x14ac:dyDescent="0.25">
      <c r="A63" s="2">
        <v>58</v>
      </c>
      <c r="B63" s="99">
        <v>58</v>
      </c>
      <c r="C63" s="99" t="s">
        <v>4987</v>
      </c>
      <c r="D63" s="99" t="s">
        <v>4987</v>
      </c>
      <c r="E63" s="99" t="s">
        <v>5000</v>
      </c>
      <c r="F63" s="99"/>
      <c r="G63" s="99"/>
      <c r="H63" s="99" t="s">
        <v>4968</v>
      </c>
      <c r="I63" s="99" t="s">
        <v>29</v>
      </c>
      <c r="J63" s="99">
        <f t="shared" si="0"/>
        <v>12</v>
      </c>
      <c r="K63" s="99" t="e">
        <f ca="1">IF([12]!Tabla1[[#This Row],[in]]="i",0,IF([12]!Tabla1[[#This Row],[in]]="",ROUND(SQRT((F63-F62)^2+(G63-G62)^2),0),ROUND(SQRT((F63-INDIRECT(ADDRESS([12]!Tabla1[[#This Row],[in]],COLUMN(F:F))))^2+(G63-INDIRECT(ADDRESS([12]!Tabla1[[#This Row],[in]],COLUMN(G:G))))^2),0)))</f>
        <v>#REF!</v>
      </c>
      <c r="L63" s="100" t="s">
        <v>32</v>
      </c>
    </row>
    <row r="64" spans="1:12" x14ac:dyDescent="0.25">
      <c r="A64" s="2">
        <v>59</v>
      </c>
      <c r="B64" s="99">
        <v>59</v>
      </c>
      <c r="C64" s="99" t="s">
        <v>4987</v>
      </c>
      <c r="D64" s="99" t="s">
        <v>4987</v>
      </c>
      <c r="E64" s="99" t="s">
        <v>5000</v>
      </c>
      <c r="F64" s="99"/>
      <c r="G64" s="99"/>
      <c r="H64" s="99" t="s">
        <v>4968</v>
      </c>
      <c r="I64" s="99" t="s">
        <v>29</v>
      </c>
      <c r="J64" s="99">
        <f t="shared" si="0"/>
        <v>12</v>
      </c>
      <c r="K64" s="99" t="e">
        <f ca="1">IF([12]!Tabla1[[#This Row],[in]]="i",0,IF([12]!Tabla1[[#This Row],[in]]="",ROUND(SQRT((F64-F63)^2+(G64-G63)^2),0),ROUND(SQRT((F64-INDIRECT(ADDRESS([12]!Tabla1[[#This Row],[in]],COLUMN(F:F))))^2+(G64-INDIRECT(ADDRESS([12]!Tabla1[[#This Row],[in]],COLUMN(G:G))))^2),0)))</f>
        <v>#REF!</v>
      </c>
      <c r="L64" s="100" t="s">
        <v>32</v>
      </c>
    </row>
    <row r="65" spans="1:12" x14ac:dyDescent="0.25">
      <c r="A65" s="2">
        <v>60</v>
      </c>
      <c r="B65" s="99">
        <v>60</v>
      </c>
      <c r="C65" s="99" t="s">
        <v>4987</v>
      </c>
      <c r="D65" s="99" t="s">
        <v>4987</v>
      </c>
      <c r="E65" s="99" t="s">
        <v>5000</v>
      </c>
      <c r="F65" s="99"/>
      <c r="G65" s="99"/>
      <c r="H65" s="99" t="s">
        <v>4968</v>
      </c>
      <c r="I65" s="99" t="s">
        <v>29</v>
      </c>
      <c r="J65" s="99">
        <f t="shared" si="0"/>
        <v>12</v>
      </c>
      <c r="K65" s="99" t="e">
        <f ca="1">IF([12]!Tabla1[[#This Row],[in]]="i",0,IF([12]!Tabla1[[#This Row],[in]]="",ROUND(SQRT((F65-F64)^2+(G65-G64)^2),0),ROUND(SQRT((F65-INDIRECT(ADDRESS([12]!Tabla1[[#This Row],[in]],COLUMN(F:F))))^2+(G65-INDIRECT(ADDRESS([12]!Tabla1[[#This Row],[in]],COLUMN(G:G))))^2),0)))</f>
        <v>#REF!</v>
      </c>
      <c r="L65" s="100" t="s">
        <v>32</v>
      </c>
    </row>
    <row r="66" spans="1:12" x14ac:dyDescent="0.25">
      <c r="A66" s="2">
        <v>61</v>
      </c>
      <c r="B66" s="99">
        <v>61</v>
      </c>
      <c r="C66" s="99" t="s">
        <v>4987</v>
      </c>
      <c r="D66" s="99" t="s">
        <v>4987</v>
      </c>
      <c r="E66" s="99" t="s">
        <v>5000</v>
      </c>
      <c r="F66" s="99"/>
      <c r="G66" s="99"/>
      <c r="H66" s="99" t="s">
        <v>4968</v>
      </c>
      <c r="I66" s="99" t="s">
        <v>29</v>
      </c>
      <c r="J66" s="99">
        <f t="shared" si="0"/>
        <v>12</v>
      </c>
      <c r="K66" s="99" t="e">
        <f ca="1">IF([12]!Tabla1[[#This Row],[in]]="i",0,IF([12]!Tabla1[[#This Row],[in]]="",ROUND(SQRT((F66-F65)^2+(G66-G65)^2),0),ROUND(SQRT((F66-INDIRECT(ADDRESS([12]!Tabla1[[#This Row],[in]],COLUMN(F:F))))^2+(G66-INDIRECT(ADDRESS([12]!Tabla1[[#This Row],[in]],COLUMN(G:G))))^2),0)))</f>
        <v>#REF!</v>
      </c>
      <c r="L66" s="100" t="s">
        <v>32</v>
      </c>
    </row>
    <row r="67" spans="1:12" x14ac:dyDescent="0.25">
      <c r="A67" s="2">
        <v>62</v>
      </c>
      <c r="B67" s="99">
        <v>62</v>
      </c>
      <c r="C67" s="99" t="s">
        <v>4987</v>
      </c>
      <c r="D67" s="99" t="s">
        <v>4987</v>
      </c>
      <c r="E67" s="99" t="s">
        <v>5000</v>
      </c>
      <c r="F67" s="99"/>
      <c r="G67" s="99"/>
      <c r="H67" s="99" t="s">
        <v>4968</v>
      </c>
      <c r="I67" s="99" t="s">
        <v>29</v>
      </c>
      <c r="J67" s="99">
        <f t="shared" si="0"/>
        <v>12</v>
      </c>
      <c r="K67" s="99" t="e">
        <f ca="1">IF([12]!Tabla1[[#This Row],[in]]="i",0,IF([12]!Tabla1[[#This Row],[in]]="",ROUND(SQRT((F67-F66)^2+(G67-G66)^2),0),ROUND(SQRT((F67-INDIRECT(ADDRESS([12]!Tabla1[[#This Row],[in]],COLUMN(F:F))))^2+(G67-INDIRECT(ADDRESS([12]!Tabla1[[#This Row],[in]],COLUMN(G:G))))^2),0)))</f>
        <v>#REF!</v>
      </c>
      <c r="L67" s="100" t="s">
        <v>32</v>
      </c>
    </row>
    <row r="68" spans="1:12" x14ac:dyDescent="0.25">
      <c r="A68" s="2">
        <v>63</v>
      </c>
      <c r="B68" s="99">
        <v>63</v>
      </c>
      <c r="C68" s="99" t="s">
        <v>4987</v>
      </c>
      <c r="D68" s="99" t="s">
        <v>4987</v>
      </c>
      <c r="E68" s="99" t="s">
        <v>5000</v>
      </c>
      <c r="F68" s="99"/>
      <c r="G68" s="99"/>
      <c r="H68" s="99" t="s">
        <v>4968</v>
      </c>
      <c r="I68" s="99" t="s">
        <v>29</v>
      </c>
      <c r="J68" s="99">
        <f t="shared" si="0"/>
        <v>12</v>
      </c>
      <c r="K68" s="99" t="e">
        <f ca="1">IF([12]!Tabla1[[#This Row],[in]]="i",0,IF([12]!Tabla1[[#This Row],[in]]="",ROUND(SQRT((F68-F67)^2+(G68-G67)^2),0),ROUND(SQRT((F68-INDIRECT(ADDRESS([12]!Tabla1[[#This Row],[in]],COLUMN(F:F))))^2+(G68-INDIRECT(ADDRESS([12]!Tabla1[[#This Row],[in]],COLUMN(G:G))))^2),0)))</f>
        <v>#REF!</v>
      </c>
      <c r="L68" s="100" t="s">
        <v>32</v>
      </c>
    </row>
    <row r="69" spans="1:12" x14ac:dyDescent="0.25">
      <c r="A69" s="2">
        <v>64</v>
      </c>
      <c r="B69" s="99">
        <v>64</v>
      </c>
      <c r="C69" s="99" t="s">
        <v>4987</v>
      </c>
      <c r="D69" s="99" t="s">
        <v>4987</v>
      </c>
      <c r="E69" s="99" t="s">
        <v>5000</v>
      </c>
      <c r="F69" s="99"/>
      <c r="G69" s="99"/>
      <c r="H69" s="99" t="s">
        <v>4968</v>
      </c>
      <c r="I69" s="99" t="s">
        <v>29</v>
      </c>
      <c r="J69" s="99">
        <f t="shared" si="0"/>
        <v>12</v>
      </c>
      <c r="K69" s="99" t="e">
        <f ca="1">IF([12]!Tabla1[[#This Row],[in]]="i",0,IF([12]!Tabla1[[#This Row],[in]]="",ROUND(SQRT((F69-F68)^2+(G69-G68)^2),0),ROUND(SQRT((F69-INDIRECT(ADDRESS([12]!Tabla1[[#This Row],[in]],COLUMN(F:F))))^2+(G69-INDIRECT(ADDRESS([12]!Tabla1[[#This Row],[in]],COLUMN(G:G))))^2),0)))</f>
        <v>#REF!</v>
      </c>
      <c r="L69" s="100" t="s">
        <v>32</v>
      </c>
    </row>
    <row r="70" spans="1:12" x14ac:dyDescent="0.25">
      <c r="A70" s="2">
        <v>65</v>
      </c>
      <c r="B70" s="99">
        <v>65</v>
      </c>
      <c r="C70" s="99" t="s">
        <v>4987</v>
      </c>
      <c r="D70" s="99" t="s">
        <v>4987</v>
      </c>
      <c r="E70" s="99" t="s">
        <v>5000</v>
      </c>
      <c r="F70" s="99"/>
      <c r="G70" s="99"/>
      <c r="H70" s="99" t="s">
        <v>4968</v>
      </c>
      <c r="I70" s="99" t="s">
        <v>29</v>
      </c>
      <c r="J70" s="99">
        <f t="shared" ref="J70:J133" si="1">IF(H70="BT",8,12)</f>
        <v>12</v>
      </c>
      <c r="K70" s="99" t="e">
        <f ca="1">IF([12]!Tabla1[[#This Row],[in]]="i",0,IF([12]!Tabla1[[#This Row],[in]]="",ROUND(SQRT((F70-F69)^2+(G70-G69)^2),0),ROUND(SQRT((F70-INDIRECT(ADDRESS([12]!Tabla1[[#This Row],[in]],COLUMN(F:F))))^2+(G70-INDIRECT(ADDRESS([12]!Tabla1[[#This Row],[in]],COLUMN(G:G))))^2),0)))</f>
        <v>#REF!</v>
      </c>
      <c r="L70" s="100" t="s">
        <v>32</v>
      </c>
    </row>
    <row r="71" spans="1:12" x14ac:dyDescent="0.25">
      <c r="A71" s="2">
        <v>66</v>
      </c>
      <c r="B71" s="99">
        <v>66</v>
      </c>
      <c r="C71" s="99" t="s">
        <v>4987</v>
      </c>
      <c r="D71" s="99" t="s">
        <v>4987</v>
      </c>
      <c r="E71" s="99" t="s">
        <v>5000</v>
      </c>
      <c r="F71" s="99"/>
      <c r="G71" s="99"/>
      <c r="H71" s="99" t="s">
        <v>4968</v>
      </c>
      <c r="I71" s="99" t="s">
        <v>29</v>
      </c>
      <c r="J71" s="99">
        <f t="shared" si="1"/>
        <v>12</v>
      </c>
      <c r="K71" s="99" t="e">
        <f ca="1">IF([12]!Tabla1[[#This Row],[in]]="i",0,IF([12]!Tabla1[[#This Row],[in]]="",ROUND(SQRT((F71-F70)^2+(G71-G70)^2),0),ROUND(SQRT((F71-INDIRECT(ADDRESS([12]!Tabla1[[#This Row],[in]],COLUMN(F:F))))^2+(G71-INDIRECT(ADDRESS([12]!Tabla1[[#This Row],[in]],COLUMN(G:G))))^2),0)))</f>
        <v>#REF!</v>
      </c>
      <c r="L71" s="100" t="s">
        <v>32</v>
      </c>
    </row>
    <row r="72" spans="1:12" x14ac:dyDescent="0.25">
      <c r="A72" s="2">
        <v>67</v>
      </c>
      <c r="B72" s="99">
        <v>67</v>
      </c>
      <c r="C72" s="99" t="s">
        <v>4987</v>
      </c>
      <c r="D72" s="99" t="s">
        <v>4987</v>
      </c>
      <c r="E72" s="99" t="s">
        <v>5000</v>
      </c>
      <c r="F72" s="99"/>
      <c r="G72" s="99"/>
      <c r="H72" s="99" t="s">
        <v>4968</v>
      </c>
      <c r="I72" s="99" t="s">
        <v>29</v>
      </c>
      <c r="J72" s="99">
        <f t="shared" si="1"/>
        <v>12</v>
      </c>
      <c r="K72" s="99" t="e">
        <f ca="1">IF([12]!Tabla1[[#This Row],[in]]="i",0,IF([12]!Tabla1[[#This Row],[in]]="",ROUND(SQRT((F72-F71)^2+(G72-G71)^2),0),ROUND(SQRT((F72-INDIRECT(ADDRESS([12]!Tabla1[[#This Row],[in]],COLUMN(F:F))))^2+(G72-INDIRECT(ADDRESS([12]!Tabla1[[#This Row],[in]],COLUMN(G:G))))^2),0)))</f>
        <v>#REF!</v>
      </c>
      <c r="L72" s="100" t="s">
        <v>32</v>
      </c>
    </row>
    <row r="73" spans="1:12" x14ac:dyDescent="0.25">
      <c r="A73" s="2">
        <v>68</v>
      </c>
      <c r="B73" s="99">
        <v>68</v>
      </c>
      <c r="C73" s="99" t="s">
        <v>4987</v>
      </c>
      <c r="D73" s="99" t="s">
        <v>4987</v>
      </c>
      <c r="E73" s="99" t="s">
        <v>5000</v>
      </c>
      <c r="F73" s="99"/>
      <c r="G73" s="99"/>
      <c r="H73" s="99" t="s">
        <v>4968</v>
      </c>
      <c r="I73" s="99" t="s">
        <v>29</v>
      </c>
      <c r="J73" s="99">
        <f t="shared" si="1"/>
        <v>12</v>
      </c>
      <c r="K73" s="99" t="e">
        <f ca="1">IF([12]!Tabla1[[#This Row],[in]]="i",0,IF([12]!Tabla1[[#This Row],[in]]="",ROUND(SQRT((F73-F72)^2+(G73-G72)^2),0),ROUND(SQRT((F73-INDIRECT(ADDRESS([12]!Tabla1[[#This Row],[in]],COLUMN(F:F))))^2+(G73-INDIRECT(ADDRESS([12]!Tabla1[[#This Row],[in]],COLUMN(G:G))))^2),0)))</f>
        <v>#REF!</v>
      </c>
      <c r="L73" s="100" t="s">
        <v>32</v>
      </c>
    </row>
    <row r="74" spans="1:12" x14ac:dyDescent="0.25">
      <c r="A74" s="2">
        <v>69</v>
      </c>
      <c r="B74" s="99">
        <v>69</v>
      </c>
      <c r="C74" s="99" t="s">
        <v>4987</v>
      </c>
      <c r="D74" s="99" t="s">
        <v>4987</v>
      </c>
      <c r="E74" s="99" t="s">
        <v>5000</v>
      </c>
      <c r="F74" s="99"/>
      <c r="G74" s="99"/>
      <c r="H74" s="99" t="s">
        <v>4968</v>
      </c>
      <c r="I74" s="99" t="s">
        <v>29</v>
      </c>
      <c r="J74" s="99">
        <f t="shared" si="1"/>
        <v>12</v>
      </c>
      <c r="K74" s="99" t="e">
        <f ca="1">IF([12]!Tabla1[[#This Row],[in]]="i",0,IF([12]!Tabla1[[#This Row],[in]]="",ROUND(SQRT((F74-F73)^2+(G74-G73)^2),0),ROUND(SQRT((F74-INDIRECT(ADDRESS([12]!Tabla1[[#This Row],[in]],COLUMN(F:F))))^2+(G74-INDIRECT(ADDRESS([12]!Tabla1[[#This Row],[in]],COLUMN(G:G))))^2),0)))</f>
        <v>#REF!</v>
      </c>
      <c r="L74" s="100" t="s">
        <v>32</v>
      </c>
    </row>
    <row r="75" spans="1:12" x14ac:dyDescent="0.25">
      <c r="A75" s="2">
        <v>70</v>
      </c>
      <c r="B75" s="99">
        <v>70</v>
      </c>
      <c r="C75" s="99" t="s">
        <v>4987</v>
      </c>
      <c r="D75" s="99" t="s">
        <v>4987</v>
      </c>
      <c r="E75" s="99" t="s">
        <v>5000</v>
      </c>
      <c r="F75" s="99"/>
      <c r="G75" s="99"/>
      <c r="H75" s="99" t="s">
        <v>4968</v>
      </c>
      <c r="I75" s="99" t="s">
        <v>29</v>
      </c>
      <c r="J75" s="99">
        <f t="shared" si="1"/>
        <v>12</v>
      </c>
      <c r="K75" s="99" t="e">
        <f ca="1">IF([12]!Tabla1[[#This Row],[in]]="i",0,IF([12]!Tabla1[[#This Row],[in]]="",ROUND(SQRT((F75-F74)^2+(G75-G74)^2),0),ROUND(SQRT((F75-INDIRECT(ADDRESS([12]!Tabla1[[#This Row],[in]],COLUMN(F:F))))^2+(G75-INDIRECT(ADDRESS([12]!Tabla1[[#This Row],[in]],COLUMN(G:G))))^2),0)))</f>
        <v>#REF!</v>
      </c>
      <c r="L75" s="100" t="s">
        <v>32</v>
      </c>
    </row>
    <row r="76" spans="1:12" x14ac:dyDescent="0.25">
      <c r="A76" s="2">
        <v>71</v>
      </c>
      <c r="B76" s="99">
        <v>71</v>
      </c>
      <c r="C76" s="99" t="s">
        <v>4987</v>
      </c>
      <c r="D76" s="99" t="s">
        <v>4987</v>
      </c>
      <c r="E76" s="99" t="s">
        <v>5000</v>
      </c>
      <c r="F76" s="99"/>
      <c r="G76" s="99"/>
      <c r="H76" s="99" t="s">
        <v>4968</v>
      </c>
      <c r="I76" s="99" t="s">
        <v>29</v>
      </c>
      <c r="J76" s="99">
        <f t="shared" si="1"/>
        <v>12</v>
      </c>
      <c r="K76" s="99" t="e">
        <f ca="1">IF([12]!Tabla1[[#This Row],[in]]="i",0,IF([12]!Tabla1[[#This Row],[in]]="",ROUND(SQRT((F76-F75)^2+(G76-G75)^2),0),ROUND(SQRT((F76-INDIRECT(ADDRESS([12]!Tabla1[[#This Row],[in]],COLUMN(F:F))))^2+(G76-INDIRECT(ADDRESS([12]!Tabla1[[#This Row],[in]],COLUMN(G:G))))^2),0)))</f>
        <v>#REF!</v>
      </c>
      <c r="L76" s="100" t="s">
        <v>32</v>
      </c>
    </row>
    <row r="77" spans="1:12" x14ac:dyDescent="0.25">
      <c r="A77" s="2">
        <v>72</v>
      </c>
      <c r="B77" s="99">
        <v>72</v>
      </c>
      <c r="C77" s="99" t="s">
        <v>4987</v>
      </c>
      <c r="D77" s="99" t="s">
        <v>4987</v>
      </c>
      <c r="E77" s="99" t="s">
        <v>5000</v>
      </c>
      <c r="F77" s="99"/>
      <c r="G77" s="99"/>
      <c r="H77" s="99" t="s">
        <v>4968</v>
      </c>
      <c r="I77" s="99" t="s">
        <v>29</v>
      </c>
      <c r="J77" s="99">
        <f t="shared" si="1"/>
        <v>12</v>
      </c>
      <c r="K77" s="99" t="e">
        <f ca="1">IF([12]!Tabla1[[#This Row],[in]]="i",0,IF([12]!Tabla1[[#This Row],[in]]="",ROUND(SQRT((F77-F76)^2+(G77-G76)^2),0),ROUND(SQRT((F77-INDIRECT(ADDRESS([12]!Tabla1[[#This Row],[in]],COLUMN(F:F))))^2+(G77-INDIRECT(ADDRESS([12]!Tabla1[[#This Row],[in]],COLUMN(G:G))))^2),0)))</f>
        <v>#REF!</v>
      </c>
      <c r="L77" s="100" t="s">
        <v>32</v>
      </c>
    </row>
    <row r="78" spans="1:12" x14ac:dyDescent="0.25">
      <c r="A78" s="2">
        <v>73</v>
      </c>
      <c r="B78" s="99">
        <v>73</v>
      </c>
      <c r="C78" s="99" t="s">
        <v>4987</v>
      </c>
      <c r="D78" s="99" t="s">
        <v>4987</v>
      </c>
      <c r="E78" s="99" t="s">
        <v>5000</v>
      </c>
      <c r="F78" s="99"/>
      <c r="G78" s="99"/>
      <c r="H78" s="99" t="s">
        <v>4968</v>
      </c>
      <c r="I78" s="99" t="s">
        <v>29</v>
      </c>
      <c r="J78" s="99">
        <f t="shared" si="1"/>
        <v>12</v>
      </c>
      <c r="K78" s="99" t="e">
        <f ca="1">IF([12]!Tabla1[[#This Row],[in]]="i",0,IF([12]!Tabla1[[#This Row],[in]]="",ROUND(SQRT((F78-F77)^2+(G78-G77)^2),0),ROUND(SQRT((F78-INDIRECT(ADDRESS([12]!Tabla1[[#This Row],[in]],COLUMN(F:F))))^2+(G78-INDIRECT(ADDRESS([12]!Tabla1[[#This Row],[in]],COLUMN(G:G))))^2),0)))</f>
        <v>#REF!</v>
      </c>
      <c r="L78" s="100" t="s">
        <v>32</v>
      </c>
    </row>
    <row r="79" spans="1:12" x14ac:dyDescent="0.25">
      <c r="A79" s="2">
        <v>74</v>
      </c>
      <c r="B79" s="99">
        <v>74</v>
      </c>
      <c r="C79" s="99" t="s">
        <v>4987</v>
      </c>
      <c r="D79" s="99" t="s">
        <v>4987</v>
      </c>
      <c r="E79" s="99" t="s">
        <v>5000</v>
      </c>
      <c r="F79" s="99"/>
      <c r="G79" s="99"/>
      <c r="H79" s="99" t="s">
        <v>4968</v>
      </c>
      <c r="I79" s="99" t="s">
        <v>29</v>
      </c>
      <c r="J79" s="99">
        <f t="shared" si="1"/>
        <v>12</v>
      </c>
      <c r="K79" s="99" t="e">
        <f ca="1">IF([12]!Tabla1[[#This Row],[in]]="i",0,IF([12]!Tabla1[[#This Row],[in]]="",ROUND(SQRT((F79-F78)^2+(G79-G78)^2),0),ROUND(SQRT((F79-INDIRECT(ADDRESS([12]!Tabla1[[#This Row],[in]],COLUMN(F:F))))^2+(G79-INDIRECT(ADDRESS([12]!Tabla1[[#This Row],[in]],COLUMN(G:G))))^2),0)))</f>
        <v>#REF!</v>
      </c>
      <c r="L79" s="100" t="s">
        <v>32</v>
      </c>
    </row>
    <row r="80" spans="1:12" x14ac:dyDescent="0.25">
      <c r="A80" s="2">
        <v>75</v>
      </c>
      <c r="B80" s="99">
        <v>75</v>
      </c>
      <c r="C80" s="99" t="s">
        <v>4987</v>
      </c>
      <c r="D80" s="99" t="s">
        <v>4987</v>
      </c>
      <c r="E80" s="99" t="s">
        <v>5000</v>
      </c>
      <c r="F80" s="99"/>
      <c r="G80" s="99"/>
      <c r="H80" s="99" t="s">
        <v>4968</v>
      </c>
      <c r="I80" s="99" t="s">
        <v>29</v>
      </c>
      <c r="J80" s="99">
        <f t="shared" si="1"/>
        <v>12</v>
      </c>
      <c r="K80" s="99" t="e">
        <f ca="1">IF([12]!Tabla1[[#This Row],[in]]="i",0,IF([12]!Tabla1[[#This Row],[in]]="",ROUND(SQRT((F80-F79)^2+(G80-G79)^2),0),ROUND(SQRT((F80-INDIRECT(ADDRESS([12]!Tabla1[[#This Row],[in]],COLUMN(F:F))))^2+(G80-INDIRECT(ADDRESS([12]!Tabla1[[#This Row],[in]],COLUMN(G:G))))^2),0)))</f>
        <v>#REF!</v>
      </c>
      <c r="L80" s="100" t="s">
        <v>32</v>
      </c>
    </row>
    <row r="81" spans="1:12" x14ac:dyDescent="0.25">
      <c r="A81" s="2">
        <v>76</v>
      </c>
      <c r="B81" s="99">
        <v>76</v>
      </c>
      <c r="C81" s="99" t="s">
        <v>4987</v>
      </c>
      <c r="D81" s="99" t="s">
        <v>4987</v>
      </c>
      <c r="E81" s="99" t="s">
        <v>5000</v>
      </c>
      <c r="F81" s="99"/>
      <c r="G81" s="99"/>
      <c r="H81" s="99" t="s">
        <v>4968</v>
      </c>
      <c r="I81" s="99" t="s">
        <v>29</v>
      </c>
      <c r="J81" s="99">
        <f t="shared" si="1"/>
        <v>12</v>
      </c>
      <c r="K81" s="99" t="e">
        <f ca="1">IF([12]!Tabla1[[#This Row],[in]]="i",0,IF([12]!Tabla1[[#This Row],[in]]="",ROUND(SQRT((F81-F80)^2+(G81-G80)^2),0),ROUND(SQRT((F81-INDIRECT(ADDRESS([12]!Tabla1[[#This Row],[in]],COLUMN(F:F))))^2+(G81-INDIRECT(ADDRESS([12]!Tabla1[[#This Row],[in]],COLUMN(G:G))))^2),0)))</f>
        <v>#REF!</v>
      </c>
      <c r="L81" s="100" t="s">
        <v>32</v>
      </c>
    </row>
    <row r="82" spans="1:12" x14ac:dyDescent="0.25">
      <c r="A82" s="2">
        <v>77</v>
      </c>
      <c r="B82" s="99">
        <v>77</v>
      </c>
      <c r="C82" s="99" t="s">
        <v>4987</v>
      </c>
      <c r="D82" s="99" t="s">
        <v>4987</v>
      </c>
      <c r="E82" s="99" t="s">
        <v>5000</v>
      </c>
      <c r="F82" s="99"/>
      <c r="G82" s="99"/>
      <c r="H82" s="99" t="s">
        <v>4968</v>
      </c>
      <c r="I82" s="99" t="s">
        <v>29</v>
      </c>
      <c r="J82" s="99">
        <f t="shared" si="1"/>
        <v>12</v>
      </c>
      <c r="K82" s="99" t="e">
        <f ca="1">IF([12]!Tabla1[[#This Row],[in]]="i",0,IF([12]!Tabla1[[#This Row],[in]]="",ROUND(SQRT((F82-F81)^2+(G82-G81)^2),0),ROUND(SQRT((F82-INDIRECT(ADDRESS([12]!Tabla1[[#This Row],[in]],COLUMN(F:F))))^2+(G82-INDIRECT(ADDRESS([12]!Tabla1[[#This Row],[in]],COLUMN(G:G))))^2),0)))</f>
        <v>#REF!</v>
      </c>
      <c r="L82" s="100" t="s">
        <v>32</v>
      </c>
    </row>
    <row r="83" spans="1:12" x14ac:dyDescent="0.25">
      <c r="A83" s="2">
        <v>78</v>
      </c>
      <c r="B83" s="99">
        <v>78</v>
      </c>
      <c r="C83" s="99" t="s">
        <v>4987</v>
      </c>
      <c r="D83" s="99" t="s">
        <v>4987</v>
      </c>
      <c r="E83" s="99" t="s">
        <v>5000</v>
      </c>
      <c r="F83" s="99"/>
      <c r="G83" s="99"/>
      <c r="H83" s="99" t="s">
        <v>4968</v>
      </c>
      <c r="I83" s="99" t="s">
        <v>29</v>
      </c>
      <c r="J83" s="99">
        <f t="shared" si="1"/>
        <v>12</v>
      </c>
      <c r="K83" s="99" t="e">
        <f ca="1">IF([12]!Tabla1[[#This Row],[in]]="i",0,IF([12]!Tabla1[[#This Row],[in]]="",ROUND(SQRT((F83-F82)^2+(G83-G82)^2),0),ROUND(SQRT((F83-INDIRECT(ADDRESS([12]!Tabla1[[#This Row],[in]],COLUMN(F:F))))^2+(G83-INDIRECT(ADDRESS([12]!Tabla1[[#This Row],[in]],COLUMN(G:G))))^2),0)))</f>
        <v>#REF!</v>
      </c>
      <c r="L83" s="100" t="s">
        <v>32</v>
      </c>
    </row>
    <row r="84" spans="1:12" x14ac:dyDescent="0.25">
      <c r="A84" s="2">
        <v>79</v>
      </c>
      <c r="B84" s="99">
        <v>79</v>
      </c>
      <c r="C84" s="99" t="s">
        <v>4987</v>
      </c>
      <c r="D84" s="99" t="s">
        <v>4987</v>
      </c>
      <c r="E84" s="99" t="s">
        <v>5000</v>
      </c>
      <c r="F84" s="99"/>
      <c r="G84" s="99"/>
      <c r="H84" s="99" t="s">
        <v>4968</v>
      </c>
      <c r="I84" s="99" t="s">
        <v>29</v>
      </c>
      <c r="J84" s="99">
        <f t="shared" si="1"/>
        <v>12</v>
      </c>
      <c r="K84" s="99" t="e">
        <f ca="1">IF([12]!Tabla1[[#This Row],[in]]="i",0,IF([12]!Tabla1[[#This Row],[in]]="",ROUND(SQRT((F84-F83)^2+(G84-G83)^2),0),ROUND(SQRT((F84-INDIRECT(ADDRESS([12]!Tabla1[[#This Row],[in]],COLUMN(F:F))))^2+(G84-INDIRECT(ADDRESS([12]!Tabla1[[#This Row],[in]],COLUMN(G:G))))^2),0)))</f>
        <v>#REF!</v>
      </c>
      <c r="L84" s="100" t="s">
        <v>32</v>
      </c>
    </row>
    <row r="85" spans="1:12" x14ac:dyDescent="0.25">
      <c r="A85" s="2">
        <v>80</v>
      </c>
      <c r="B85" s="99">
        <v>80</v>
      </c>
      <c r="C85" s="99" t="s">
        <v>4987</v>
      </c>
      <c r="D85" s="99" t="s">
        <v>4987</v>
      </c>
      <c r="E85" s="99" t="s">
        <v>5000</v>
      </c>
      <c r="F85" s="99"/>
      <c r="G85" s="99"/>
      <c r="H85" s="99" t="s">
        <v>4968</v>
      </c>
      <c r="I85" s="99" t="s">
        <v>29</v>
      </c>
      <c r="J85" s="99">
        <f t="shared" si="1"/>
        <v>12</v>
      </c>
      <c r="K85" s="99" t="e">
        <f ca="1">IF([12]!Tabla1[[#This Row],[in]]="i",0,IF([12]!Tabla1[[#This Row],[in]]="",ROUND(SQRT((F85-F84)^2+(G85-G84)^2),0),ROUND(SQRT((F85-INDIRECT(ADDRESS([12]!Tabla1[[#This Row],[in]],COLUMN(F:F))))^2+(G85-INDIRECT(ADDRESS([12]!Tabla1[[#This Row],[in]],COLUMN(G:G))))^2),0)))</f>
        <v>#REF!</v>
      </c>
      <c r="L85" s="100" t="s">
        <v>32</v>
      </c>
    </row>
    <row r="86" spans="1:12" x14ac:dyDescent="0.25">
      <c r="A86" s="2">
        <v>81</v>
      </c>
      <c r="B86" s="99">
        <v>81</v>
      </c>
      <c r="C86" s="99" t="s">
        <v>4987</v>
      </c>
      <c r="D86" s="99" t="s">
        <v>4987</v>
      </c>
      <c r="E86" s="99" t="s">
        <v>5000</v>
      </c>
      <c r="F86" s="99"/>
      <c r="G86" s="99"/>
      <c r="H86" s="99" t="s">
        <v>4968</v>
      </c>
      <c r="I86" s="99" t="s">
        <v>29</v>
      </c>
      <c r="J86" s="99">
        <f t="shared" si="1"/>
        <v>12</v>
      </c>
      <c r="K86" s="99" t="e">
        <f ca="1">IF([12]!Tabla1[[#This Row],[in]]="i",0,IF([12]!Tabla1[[#This Row],[in]]="",ROUND(SQRT((F86-F85)^2+(G86-G85)^2),0),ROUND(SQRT((F86-INDIRECT(ADDRESS([12]!Tabla1[[#This Row],[in]],COLUMN(F:F))))^2+(G86-INDIRECT(ADDRESS([12]!Tabla1[[#This Row],[in]],COLUMN(G:G))))^2),0)))</f>
        <v>#REF!</v>
      </c>
      <c r="L86" s="100" t="s">
        <v>32</v>
      </c>
    </row>
    <row r="87" spans="1:12" x14ac:dyDescent="0.25">
      <c r="A87" s="2">
        <v>82</v>
      </c>
      <c r="B87" s="99">
        <v>82</v>
      </c>
      <c r="C87" s="99" t="s">
        <v>4987</v>
      </c>
      <c r="D87" s="99" t="s">
        <v>4987</v>
      </c>
      <c r="E87" s="99" t="s">
        <v>5000</v>
      </c>
      <c r="F87" s="99"/>
      <c r="G87" s="99"/>
      <c r="H87" s="99" t="s">
        <v>4968</v>
      </c>
      <c r="I87" s="99" t="s">
        <v>29</v>
      </c>
      <c r="J87" s="99">
        <f t="shared" si="1"/>
        <v>12</v>
      </c>
      <c r="K87" s="99" t="e">
        <f ca="1">IF([12]!Tabla1[[#This Row],[in]]="i",0,IF([12]!Tabla1[[#This Row],[in]]="",ROUND(SQRT((F87-F86)^2+(G87-G86)^2),0),ROUND(SQRT((F87-INDIRECT(ADDRESS([12]!Tabla1[[#This Row],[in]],COLUMN(F:F))))^2+(G87-INDIRECT(ADDRESS([12]!Tabla1[[#This Row],[in]],COLUMN(G:G))))^2),0)))</f>
        <v>#REF!</v>
      </c>
      <c r="L87" s="100" t="s">
        <v>32</v>
      </c>
    </row>
    <row r="88" spans="1:12" x14ac:dyDescent="0.25">
      <c r="A88" s="2">
        <v>83</v>
      </c>
      <c r="B88" s="99">
        <v>83</v>
      </c>
      <c r="C88" s="99" t="s">
        <v>4987</v>
      </c>
      <c r="D88" s="99" t="s">
        <v>4987</v>
      </c>
      <c r="E88" s="99" t="s">
        <v>5000</v>
      </c>
      <c r="F88" s="99"/>
      <c r="G88" s="99"/>
      <c r="H88" s="99" t="s">
        <v>4968</v>
      </c>
      <c r="I88" s="99" t="s">
        <v>29</v>
      </c>
      <c r="J88" s="99">
        <f t="shared" si="1"/>
        <v>12</v>
      </c>
      <c r="K88" s="99" t="e">
        <f ca="1">IF([12]!Tabla1[[#This Row],[in]]="i",0,IF([12]!Tabla1[[#This Row],[in]]="",ROUND(SQRT((F88-F87)^2+(G88-G87)^2),0),ROUND(SQRT((F88-INDIRECT(ADDRESS([12]!Tabla1[[#This Row],[in]],COLUMN(F:F))))^2+(G88-INDIRECT(ADDRESS([12]!Tabla1[[#This Row],[in]],COLUMN(G:G))))^2),0)))</f>
        <v>#REF!</v>
      </c>
      <c r="L88" s="100" t="s">
        <v>32</v>
      </c>
    </row>
    <row r="89" spans="1:12" x14ac:dyDescent="0.25">
      <c r="A89" s="2">
        <v>84</v>
      </c>
      <c r="B89" s="99">
        <v>84</v>
      </c>
      <c r="C89" s="99" t="s">
        <v>4987</v>
      </c>
      <c r="D89" s="99" t="s">
        <v>4987</v>
      </c>
      <c r="E89" s="99" t="s">
        <v>5000</v>
      </c>
      <c r="F89" s="99"/>
      <c r="G89" s="99"/>
      <c r="H89" s="99" t="s">
        <v>4968</v>
      </c>
      <c r="I89" s="99" t="s">
        <v>29</v>
      </c>
      <c r="J89" s="99">
        <f t="shared" si="1"/>
        <v>12</v>
      </c>
      <c r="K89" s="99" t="e">
        <f ca="1">IF([12]!Tabla1[[#This Row],[in]]="i",0,IF([12]!Tabla1[[#This Row],[in]]="",ROUND(SQRT((F89-F88)^2+(G89-G88)^2),0),ROUND(SQRT((F89-INDIRECT(ADDRESS([12]!Tabla1[[#This Row],[in]],COLUMN(F:F))))^2+(G89-INDIRECT(ADDRESS([12]!Tabla1[[#This Row],[in]],COLUMN(G:G))))^2),0)))</f>
        <v>#REF!</v>
      </c>
      <c r="L89" s="100" t="s">
        <v>32</v>
      </c>
    </row>
    <row r="90" spans="1:12" x14ac:dyDescent="0.25">
      <c r="A90" s="2">
        <v>85</v>
      </c>
      <c r="B90" s="99">
        <v>85</v>
      </c>
      <c r="C90" s="99" t="s">
        <v>4998</v>
      </c>
      <c r="D90" s="99" t="s">
        <v>5002</v>
      </c>
      <c r="E90" s="99" t="s">
        <v>5000</v>
      </c>
      <c r="F90" s="99"/>
      <c r="G90" s="99"/>
      <c r="H90" s="99" t="s">
        <v>4968</v>
      </c>
      <c r="I90" s="99" t="s">
        <v>29</v>
      </c>
      <c r="J90" s="99">
        <f t="shared" si="1"/>
        <v>12</v>
      </c>
      <c r="K90" s="99" t="e">
        <f ca="1">IF([12]!Tabla1[[#This Row],[in]]="i",0,IF([12]!Tabla1[[#This Row],[in]]="",ROUND(SQRT((F90-F89)^2+(G90-G89)^2),0),ROUND(SQRT((F90-INDIRECT(ADDRESS([12]!Tabla1[[#This Row],[in]],COLUMN(F:F))))^2+(G90-INDIRECT(ADDRESS([12]!Tabla1[[#This Row],[in]],COLUMN(G:G))))^2),0)))</f>
        <v>#REF!</v>
      </c>
      <c r="L90" s="100" t="s">
        <v>32</v>
      </c>
    </row>
    <row r="91" spans="1:12" x14ac:dyDescent="0.25">
      <c r="A91" s="2">
        <v>86</v>
      </c>
      <c r="B91" s="99">
        <v>86</v>
      </c>
      <c r="C91" s="99" t="s">
        <v>4998</v>
      </c>
      <c r="D91" s="99" t="s">
        <v>5002</v>
      </c>
      <c r="E91" s="99" t="s">
        <v>5000</v>
      </c>
      <c r="F91" s="99"/>
      <c r="G91" s="99"/>
      <c r="H91" s="99" t="s">
        <v>4968</v>
      </c>
      <c r="I91" s="99" t="s">
        <v>29</v>
      </c>
      <c r="J91" s="99">
        <f t="shared" si="1"/>
        <v>12</v>
      </c>
      <c r="K91" s="99" t="e">
        <f ca="1">IF([12]!Tabla1[[#This Row],[in]]="i",0,IF([12]!Tabla1[[#This Row],[in]]="",ROUND(SQRT((F91-F90)^2+(G91-G90)^2),0),ROUND(SQRT((F91-INDIRECT(ADDRESS([12]!Tabla1[[#This Row],[in]],COLUMN(F:F))))^2+(G91-INDIRECT(ADDRESS([12]!Tabla1[[#This Row],[in]],COLUMN(G:G))))^2),0)))</f>
        <v>#REF!</v>
      </c>
      <c r="L91" s="100" t="s">
        <v>32</v>
      </c>
    </row>
    <row r="92" spans="1:12" x14ac:dyDescent="0.25">
      <c r="A92" s="2">
        <v>87</v>
      </c>
      <c r="B92" s="99">
        <v>87</v>
      </c>
      <c r="C92" s="99" t="s">
        <v>4998</v>
      </c>
      <c r="D92" s="99" t="s">
        <v>5002</v>
      </c>
      <c r="E92" s="99" t="s">
        <v>5000</v>
      </c>
      <c r="F92" s="99"/>
      <c r="G92" s="99"/>
      <c r="H92" s="99" t="s">
        <v>4968</v>
      </c>
      <c r="I92" s="99" t="s">
        <v>29</v>
      </c>
      <c r="J92" s="99">
        <f t="shared" si="1"/>
        <v>12</v>
      </c>
      <c r="K92" s="99" t="e">
        <f ca="1">IF([12]!Tabla1[[#This Row],[in]]="i",0,IF([12]!Tabla1[[#This Row],[in]]="",ROUND(SQRT((F92-F91)^2+(G92-G91)^2),0),ROUND(SQRT((F92-INDIRECT(ADDRESS([12]!Tabla1[[#This Row],[in]],COLUMN(F:F))))^2+(G92-INDIRECT(ADDRESS([12]!Tabla1[[#This Row],[in]],COLUMN(G:G))))^2),0)))</f>
        <v>#REF!</v>
      </c>
      <c r="L92" s="100" t="s">
        <v>32</v>
      </c>
    </row>
    <row r="93" spans="1:12" x14ac:dyDescent="0.25">
      <c r="A93" s="2">
        <v>88</v>
      </c>
      <c r="B93" s="99">
        <v>88</v>
      </c>
      <c r="C93" s="99" t="s">
        <v>4998</v>
      </c>
      <c r="D93" s="99" t="s">
        <v>5002</v>
      </c>
      <c r="E93" s="99" t="s">
        <v>5000</v>
      </c>
      <c r="F93" s="99"/>
      <c r="G93" s="99"/>
      <c r="H93" s="99" t="s">
        <v>4968</v>
      </c>
      <c r="I93" s="99" t="s">
        <v>29</v>
      </c>
      <c r="J93" s="99">
        <f t="shared" si="1"/>
        <v>12</v>
      </c>
      <c r="K93" s="99" t="e">
        <f ca="1">IF([12]!Tabla1[[#This Row],[in]]="i",0,IF([12]!Tabla1[[#This Row],[in]]="",ROUND(SQRT((F93-F92)^2+(G93-G92)^2),0),ROUND(SQRT((F93-INDIRECT(ADDRESS([12]!Tabla1[[#This Row],[in]],COLUMN(F:F))))^2+(G93-INDIRECT(ADDRESS([12]!Tabla1[[#This Row],[in]],COLUMN(G:G))))^2),0)))</f>
        <v>#REF!</v>
      </c>
      <c r="L93" s="100" t="s">
        <v>32</v>
      </c>
    </row>
    <row r="94" spans="1:12" x14ac:dyDescent="0.25">
      <c r="A94" s="2">
        <v>89</v>
      </c>
      <c r="B94" s="99">
        <v>89</v>
      </c>
      <c r="C94" s="99" t="s">
        <v>4998</v>
      </c>
      <c r="D94" s="99" t="s">
        <v>5002</v>
      </c>
      <c r="E94" s="99" t="s">
        <v>5000</v>
      </c>
      <c r="F94" s="99"/>
      <c r="G94" s="99"/>
      <c r="H94" s="99" t="s">
        <v>4967</v>
      </c>
      <c r="I94" s="99" t="s">
        <v>29</v>
      </c>
      <c r="J94" s="99">
        <f t="shared" si="1"/>
        <v>8</v>
      </c>
      <c r="K94" s="99" t="e">
        <f ca="1">IF([12]!Tabla1[[#This Row],[in]]="i",0,IF([12]!Tabla1[[#This Row],[in]]="",ROUND(SQRT((F94-F93)^2+(G94-G93)^2),0),ROUND(SQRT((F94-INDIRECT(ADDRESS([12]!Tabla1[[#This Row],[in]],COLUMN(F:F))))^2+(G94-INDIRECT(ADDRESS([12]!Tabla1[[#This Row],[in]],COLUMN(G:G))))^2),0)))</f>
        <v>#REF!</v>
      </c>
      <c r="L94" s="100" t="s">
        <v>32</v>
      </c>
    </row>
    <row r="95" spans="1:12" x14ac:dyDescent="0.25">
      <c r="A95" s="2">
        <v>90</v>
      </c>
      <c r="B95" s="99">
        <v>90</v>
      </c>
      <c r="C95" s="99" t="s">
        <v>4998</v>
      </c>
      <c r="D95" s="99" t="s">
        <v>5002</v>
      </c>
      <c r="E95" s="99" t="s">
        <v>5000</v>
      </c>
      <c r="F95" s="99"/>
      <c r="G95" s="99"/>
      <c r="H95" s="99" t="s">
        <v>4968</v>
      </c>
      <c r="I95" s="99" t="s">
        <v>29</v>
      </c>
      <c r="J95" s="99">
        <f t="shared" si="1"/>
        <v>12</v>
      </c>
      <c r="K95" s="99" t="e">
        <f ca="1">IF([12]!Tabla1[[#This Row],[in]]="i",0,IF([12]!Tabla1[[#This Row],[in]]="",ROUND(SQRT((F95-F94)^2+(G95-G94)^2),0),ROUND(SQRT((F95-INDIRECT(ADDRESS([12]!Tabla1[[#This Row],[in]],COLUMN(F:F))))^2+(G95-INDIRECT(ADDRESS([12]!Tabla1[[#This Row],[in]],COLUMN(G:G))))^2),0)))</f>
        <v>#REF!</v>
      </c>
      <c r="L95" s="100" t="s">
        <v>32</v>
      </c>
    </row>
    <row r="96" spans="1:12" x14ac:dyDescent="0.25">
      <c r="A96" s="2">
        <v>91</v>
      </c>
      <c r="B96" s="99">
        <v>91</v>
      </c>
      <c r="C96" s="99" t="s">
        <v>4998</v>
      </c>
      <c r="D96" s="99" t="s">
        <v>5002</v>
      </c>
      <c r="E96" s="99" t="s">
        <v>5000</v>
      </c>
      <c r="F96" s="99"/>
      <c r="G96" s="99"/>
      <c r="H96" s="99" t="s">
        <v>4968</v>
      </c>
      <c r="I96" s="99" t="s">
        <v>29</v>
      </c>
      <c r="J96" s="99">
        <f t="shared" si="1"/>
        <v>12</v>
      </c>
      <c r="K96" s="99" t="e">
        <f ca="1">IF([12]!Tabla1[[#This Row],[in]]="i",0,IF([12]!Tabla1[[#This Row],[in]]="",ROUND(SQRT((F96-F95)^2+(G96-G95)^2),0),ROUND(SQRT((F96-INDIRECT(ADDRESS([12]!Tabla1[[#This Row],[in]],COLUMN(F:F))))^2+(G96-INDIRECT(ADDRESS([12]!Tabla1[[#This Row],[in]],COLUMN(G:G))))^2),0)))</f>
        <v>#REF!</v>
      </c>
      <c r="L96" s="100" t="s">
        <v>32</v>
      </c>
    </row>
    <row r="97" spans="1:12" x14ac:dyDescent="0.25">
      <c r="A97" s="2">
        <v>92</v>
      </c>
      <c r="B97" s="99">
        <v>92</v>
      </c>
      <c r="C97" s="99" t="s">
        <v>4998</v>
      </c>
      <c r="D97" s="99" t="s">
        <v>5002</v>
      </c>
      <c r="E97" s="99" t="s">
        <v>5000</v>
      </c>
      <c r="F97" s="99"/>
      <c r="G97" s="99"/>
      <c r="H97" s="99" t="s">
        <v>4968</v>
      </c>
      <c r="I97" s="99" t="s">
        <v>29</v>
      </c>
      <c r="J97" s="99">
        <f t="shared" si="1"/>
        <v>12</v>
      </c>
      <c r="K97" s="99" t="e">
        <f ca="1">IF([12]!Tabla1[[#This Row],[in]]="i",0,IF([12]!Tabla1[[#This Row],[in]]="",ROUND(SQRT((F97-F96)^2+(G97-G96)^2),0),ROUND(SQRT((F97-INDIRECT(ADDRESS([12]!Tabla1[[#This Row],[in]],COLUMN(F:F))))^2+(G97-INDIRECT(ADDRESS([12]!Tabla1[[#This Row],[in]],COLUMN(G:G))))^2),0)))</f>
        <v>#REF!</v>
      </c>
      <c r="L97" s="100" t="s">
        <v>32</v>
      </c>
    </row>
    <row r="98" spans="1:12" x14ac:dyDescent="0.25">
      <c r="A98" s="2">
        <v>93</v>
      </c>
      <c r="B98" s="99">
        <v>93</v>
      </c>
      <c r="C98" s="99" t="s">
        <v>4998</v>
      </c>
      <c r="D98" s="99" t="s">
        <v>5002</v>
      </c>
      <c r="E98" s="99" t="s">
        <v>5000</v>
      </c>
      <c r="F98" s="99"/>
      <c r="G98" s="99"/>
      <c r="H98" s="99" t="s">
        <v>4968</v>
      </c>
      <c r="I98" s="99" t="s">
        <v>29</v>
      </c>
      <c r="J98" s="99">
        <f t="shared" si="1"/>
        <v>12</v>
      </c>
      <c r="K98" s="99" t="e">
        <f ca="1">IF([12]!Tabla1[[#This Row],[in]]="i",0,IF([12]!Tabla1[[#This Row],[in]]="",ROUND(SQRT((F98-F97)^2+(G98-G97)^2),0),ROUND(SQRT((F98-INDIRECT(ADDRESS([12]!Tabla1[[#This Row],[in]],COLUMN(F:F))))^2+(G98-INDIRECT(ADDRESS([12]!Tabla1[[#This Row],[in]],COLUMN(G:G))))^2),0)))</f>
        <v>#REF!</v>
      </c>
      <c r="L98" s="100" t="s">
        <v>32</v>
      </c>
    </row>
    <row r="99" spans="1:12" x14ac:dyDescent="0.25">
      <c r="A99" s="2">
        <v>94</v>
      </c>
      <c r="B99" s="99">
        <v>94</v>
      </c>
      <c r="C99" s="99" t="s">
        <v>4998</v>
      </c>
      <c r="D99" s="99" t="s">
        <v>5002</v>
      </c>
      <c r="E99" s="99" t="s">
        <v>5000</v>
      </c>
      <c r="F99" s="99"/>
      <c r="G99" s="99"/>
      <c r="H99" s="99" t="s">
        <v>4968</v>
      </c>
      <c r="I99" s="99" t="s">
        <v>29</v>
      </c>
      <c r="J99" s="99">
        <f t="shared" si="1"/>
        <v>12</v>
      </c>
      <c r="K99" s="99" t="e">
        <f ca="1">IF([12]!Tabla1[[#This Row],[in]]="i",0,IF([12]!Tabla1[[#This Row],[in]]="",ROUND(SQRT((F99-F98)^2+(G99-G98)^2),0),ROUND(SQRT((F99-INDIRECT(ADDRESS([12]!Tabla1[[#This Row],[in]],COLUMN(F:F))))^2+(G99-INDIRECT(ADDRESS([12]!Tabla1[[#This Row],[in]],COLUMN(G:G))))^2),0)))</f>
        <v>#REF!</v>
      </c>
      <c r="L99" s="100" t="s">
        <v>32</v>
      </c>
    </row>
    <row r="100" spans="1:12" x14ac:dyDescent="0.25">
      <c r="A100" s="2">
        <v>95</v>
      </c>
      <c r="B100" s="99">
        <v>95</v>
      </c>
      <c r="C100" s="99" t="s">
        <v>4998</v>
      </c>
      <c r="D100" s="99" t="s">
        <v>5002</v>
      </c>
      <c r="E100" s="99" t="s">
        <v>5000</v>
      </c>
      <c r="F100" s="99"/>
      <c r="G100" s="99"/>
      <c r="H100" s="99" t="s">
        <v>4968</v>
      </c>
      <c r="I100" s="99" t="s">
        <v>29</v>
      </c>
      <c r="J100" s="99">
        <f t="shared" si="1"/>
        <v>12</v>
      </c>
      <c r="K100" s="99" t="e">
        <f ca="1">IF([12]!Tabla1[[#This Row],[in]]="i",0,IF([12]!Tabla1[[#This Row],[in]]="",ROUND(SQRT((F100-F99)^2+(G100-G99)^2),0),ROUND(SQRT((F100-INDIRECT(ADDRESS([12]!Tabla1[[#This Row],[in]],COLUMN(F:F))))^2+(G100-INDIRECT(ADDRESS([12]!Tabla1[[#This Row],[in]],COLUMN(G:G))))^2),0)))</f>
        <v>#REF!</v>
      </c>
      <c r="L100" s="100" t="s">
        <v>32</v>
      </c>
    </row>
    <row r="101" spans="1:12" x14ac:dyDescent="0.25">
      <c r="A101" s="2">
        <v>96</v>
      </c>
      <c r="B101" s="99">
        <v>96</v>
      </c>
      <c r="C101" s="99" t="s">
        <v>4998</v>
      </c>
      <c r="D101" s="99" t="s">
        <v>5002</v>
      </c>
      <c r="E101" s="99" t="s">
        <v>5000</v>
      </c>
      <c r="F101" s="99"/>
      <c r="G101" s="99"/>
      <c r="H101" s="99" t="s">
        <v>4968</v>
      </c>
      <c r="I101" s="99" t="s">
        <v>29</v>
      </c>
      <c r="J101" s="99">
        <f t="shared" si="1"/>
        <v>12</v>
      </c>
      <c r="K101" s="99" t="e">
        <f ca="1">IF([12]!Tabla1[[#This Row],[in]]="i",0,IF([12]!Tabla1[[#This Row],[in]]="",ROUND(SQRT((F101-F100)^2+(G101-G100)^2),0),ROUND(SQRT((F101-INDIRECT(ADDRESS([12]!Tabla1[[#This Row],[in]],COLUMN(F:F))))^2+(G101-INDIRECT(ADDRESS([12]!Tabla1[[#This Row],[in]],COLUMN(G:G))))^2),0)))</f>
        <v>#REF!</v>
      </c>
      <c r="L101" s="100" t="s">
        <v>32</v>
      </c>
    </row>
    <row r="102" spans="1:12" x14ac:dyDescent="0.25">
      <c r="A102" s="2">
        <v>97</v>
      </c>
      <c r="B102" s="99">
        <v>97</v>
      </c>
      <c r="C102" s="99" t="s">
        <v>4998</v>
      </c>
      <c r="D102" s="99" t="s">
        <v>5002</v>
      </c>
      <c r="E102" s="99" t="s">
        <v>5000</v>
      </c>
      <c r="F102" s="99"/>
      <c r="G102" s="99"/>
      <c r="H102" s="99" t="s">
        <v>4968</v>
      </c>
      <c r="I102" s="99" t="s">
        <v>29</v>
      </c>
      <c r="J102" s="99">
        <f t="shared" si="1"/>
        <v>12</v>
      </c>
      <c r="K102" s="99" t="e">
        <f ca="1">IF([12]!Tabla1[[#This Row],[in]]="i",0,IF([12]!Tabla1[[#This Row],[in]]="",ROUND(SQRT((F102-F101)^2+(G102-G101)^2),0),ROUND(SQRT((F102-INDIRECT(ADDRESS([12]!Tabla1[[#This Row],[in]],COLUMN(F:F))))^2+(G102-INDIRECT(ADDRESS([12]!Tabla1[[#This Row],[in]],COLUMN(G:G))))^2),0)))</f>
        <v>#REF!</v>
      </c>
      <c r="L102" s="100" t="s">
        <v>32</v>
      </c>
    </row>
    <row r="103" spans="1:12" x14ac:dyDescent="0.25">
      <c r="A103" s="2">
        <v>98</v>
      </c>
      <c r="B103" s="99">
        <v>98</v>
      </c>
      <c r="C103" s="99" t="s">
        <v>4998</v>
      </c>
      <c r="D103" s="99" t="s">
        <v>5002</v>
      </c>
      <c r="E103" s="99" t="s">
        <v>5000</v>
      </c>
      <c r="F103" s="99"/>
      <c r="G103" s="99"/>
      <c r="H103" s="99" t="s">
        <v>4967</v>
      </c>
      <c r="I103" s="99" t="s">
        <v>29</v>
      </c>
      <c r="J103" s="99">
        <f t="shared" si="1"/>
        <v>8</v>
      </c>
      <c r="K103" s="99" t="e">
        <f ca="1">IF([12]!Tabla1[[#This Row],[in]]="i",0,IF([12]!Tabla1[[#This Row],[in]]="",ROUND(SQRT((F103-F102)^2+(G103-G102)^2),0),ROUND(SQRT((F103-INDIRECT(ADDRESS([12]!Tabla1[[#This Row],[in]],COLUMN(F:F))))^2+(G103-INDIRECT(ADDRESS([12]!Tabla1[[#This Row],[in]],COLUMN(G:G))))^2),0)))</f>
        <v>#REF!</v>
      </c>
      <c r="L103" s="100" t="s">
        <v>32</v>
      </c>
    </row>
    <row r="104" spans="1:12" x14ac:dyDescent="0.25">
      <c r="A104" s="2">
        <v>99</v>
      </c>
      <c r="B104" s="99">
        <v>99</v>
      </c>
      <c r="C104" s="99" t="s">
        <v>4998</v>
      </c>
      <c r="D104" s="99" t="s">
        <v>5002</v>
      </c>
      <c r="E104" s="99" t="s">
        <v>5000</v>
      </c>
      <c r="F104" s="99"/>
      <c r="G104" s="99"/>
      <c r="H104" s="99" t="s">
        <v>4968</v>
      </c>
      <c r="I104" s="99" t="s">
        <v>29</v>
      </c>
      <c r="J104" s="99">
        <f t="shared" si="1"/>
        <v>12</v>
      </c>
      <c r="K104" s="99" t="e">
        <f ca="1">IF([12]!Tabla1[[#This Row],[in]]="i",0,IF([12]!Tabla1[[#This Row],[in]]="",ROUND(SQRT((F104-F103)^2+(G104-G103)^2),0),ROUND(SQRT((F104-INDIRECT(ADDRESS([12]!Tabla1[[#This Row],[in]],COLUMN(F:F))))^2+(G104-INDIRECT(ADDRESS([12]!Tabla1[[#This Row],[in]],COLUMN(G:G))))^2),0)))</f>
        <v>#REF!</v>
      </c>
      <c r="L104" s="100" t="s">
        <v>32</v>
      </c>
    </row>
    <row r="105" spans="1:12" x14ac:dyDescent="0.25">
      <c r="A105" s="2">
        <v>100</v>
      </c>
      <c r="B105" s="99">
        <v>100</v>
      </c>
      <c r="C105" s="99" t="s">
        <v>4998</v>
      </c>
      <c r="D105" s="99" t="s">
        <v>5002</v>
      </c>
      <c r="E105" s="99" t="s">
        <v>5000</v>
      </c>
      <c r="F105" s="99"/>
      <c r="G105" s="99"/>
      <c r="H105" s="99" t="s">
        <v>4968</v>
      </c>
      <c r="I105" s="99" t="s">
        <v>29</v>
      </c>
      <c r="J105" s="99">
        <f t="shared" si="1"/>
        <v>12</v>
      </c>
      <c r="K105" s="99" t="e">
        <f ca="1">IF([12]!Tabla1[[#This Row],[in]]="i",0,IF([12]!Tabla1[[#This Row],[in]]="",ROUND(SQRT((F105-F104)^2+(G105-G104)^2),0),ROUND(SQRT((F105-INDIRECT(ADDRESS([12]!Tabla1[[#This Row],[in]],COLUMN(F:F))))^2+(G105-INDIRECT(ADDRESS([12]!Tabla1[[#This Row],[in]],COLUMN(G:G))))^2),0)))</f>
        <v>#REF!</v>
      </c>
      <c r="L105" s="100" t="s">
        <v>32</v>
      </c>
    </row>
    <row r="106" spans="1:12" x14ac:dyDescent="0.25">
      <c r="A106" s="2">
        <v>101</v>
      </c>
      <c r="B106" s="99">
        <v>101</v>
      </c>
      <c r="C106" s="99" t="s">
        <v>4998</v>
      </c>
      <c r="D106" s="99" t="s">
        <v>5002</v>
      </c>
      <c r="E106" s="99" t="s">
        <v>5000</v>
      </c>
      <c r="F106" s="99"/>
      <c r="G106" s="99"/>
      <c r="H106" s="99" t="s">
        <v>4968</v>
      </c>
      <c r="I106" s="99" t="s">
        <v>29</v>
      </c>
      <c r="J106" s="99">
        <f t="shared" si="1"/>
        <v>12</v>
      </c>
      <c r="K106" s="99" t="e">
        <f ca="1">IF([12]!Tabla1[[#This Row],[in]]="i",0,IF([12]!Tabla1[[#This Row],[in]]="",ROUND(SQRT((F106-F105)^2+(G106-G105)^2),0),ROUND(SQRT((F106-INDIRECT(ADDRESS([12]!Tabla1[[#This Row],[in]],COLUMN(F:F))))^2+(G106-INDIRECT(ADDRESS([12]!Tabla1[[#This Row],[in]],COLUMN(G:G))))^2),0)))</f>
        <v>#REF!</v>
      </c>
      <c r="L106" s="100" t="s">
        <v>32</v>
      </c>
    </row>
    <row r="107" spans="1:12" x14ac:dyDescent="0.25">
      <c r="A107" s="2">
        <v>102</v>
      </c>
      <c r="B107" s="99">
        <v>102</v>
      </c>
      <c r="C107" s="99" t="s">
        <v>4998</v>
      </c>
      <c r="D107" s="99" t="s">
        <v>5002</v>
      </c>
      <c r="E107" s="99" t="s">
        <v>5000</v>
      </c>
      <c r="F107" s="99"/>
      <c r="G107" s="99"/>
      <c r="H107" s="99" t="s">
        <v>4967</v>
      </c>
      <c r="I107" s="99" t="s">
        <v>29</v>
      </c>
      <c r="J107" s="99">
        <f t="shared" si="1"/>
        <v>8</v>
      </c>
      <c r="K107" s="99" t="e">
        <f ca="1">IF([12]!Tabla1[[#This Row],[in]]="i",0,IF([12]!Tabla1[[#This Row],[in]]="",ROUND(SQRT((F107-F106)^2+(G107-G106)^2),0),ROUND(SQRT((F107-INDIRECT(ADDRESS([12]!Tabla1[[#This Row],[in]],COLUMN(F:F))))^2+(G107-INDIRECT(ADDRESS([12]!Tabla1[[#This Row],[in]],COLUMN(G:G))))^2),0)))</f>
        <v>#REF!</v>
      </c>
      <c r="L107" s="100" t="s">
        <v>32</v>
      </c>
    </row>
    <row r="108" spans="1:12" x14ac:dyDescent="0.25">
      <c r="A108" s="2">
        <v>103</v>
      </c>
      <c r="B108" s="99">
        <v>103</v>
      </c>
      <c r="C108" s="99" t="s">
        <v>4998</v>
      </c>
      <c r="D108" s="99" t="s">
        <v>5002</v>
      </c>
      <c r="E108" s="99" t="s">
        <v>5000</v>
      </c>
      <c r="F108" s="99"/>
      <c r="G108" s="99"/>
      <c r="H108" s="99" t="s">
        <v>4967</v>
      </c>
      <c r="I108" s="99" t="s">
        <v>29</v>
      </c>
      <c r="J108" s="99">
        <f t="shared" si="1"/>
        <v>8</v>
      </c>
      <c r="K108" s="99" t="e">
        <f ca="1">IF([12]!Tabla1[[#This Row],[in]]="i",0,IF([12]!Tabla1[[#This Row],[in]]="",ROUND(SQRT((F108-F107)^2+(G108-G107)^2),0),ROUND(SQRT((F108-INDIRECT(ADDRESS([12]!Tabla1[[#This Row],[in]],COLUMN(F:F))))^2+(G108-INDIRECT(ADDRESS([12]!Tabla1[[#This Row],[in]],COLUMN(G:G))))^2),0)))</f>
        <v>#REF!</v>
      </c>
      <c r="L108" s="100" t="s">
        <v>32</v>
      </c>
    </row>
    <row r="109" spans="1:12" x14ac:dyDescent="0.25">
      <c r="A109" s="2">
        <v>104</v>
      </c>
      <c r="B109" s="99">
        <v>104</v>
      </c>
      <c r="C109" s="99" t="s">
        <v>4998</v>
      </c>
      <c r="D109" s="99" t="s">
        <v>5002</v>
      </c>
      <c r="E109" s="99" t="s">
        <v>5000</v>
      </c>
      <c r="F109" s="99"/>
      <c r="G109" s="99"/>
      <c r="H109" s="99" t="s">
        <v>4967</v>
      </c>
      <c r="I109" s="99" t="s">
        <v>29</v>
      </c>
      <c r="J109" s="99">
        <f t="shared" si="1"/>
        <v>8</v>
      </c>
      <c r="K109" s="99" t="e">
        <f ca="1">IF([12]!Tabla1[[#This Row],[in]]="i",0,IF([12]!Tabla1[[#This Row],[in]]="",ROUND(SQRT((F109-F108)^2+(G109-G108)^2),0),ROUND(SQRT((F109-INDIRECT(ADDRESS([12]!Tabla1[[#This Row],[in]],COLUMN(F:F))))^2+(G109-INDIRECT(ADDRESS([12]!Tabla1[[#This Row],[in]],COLUMN(G:G))))^2),0)))</f>
        <v>#REF!</v>
      </c>
      <c r="L109" s="100" t="s">
        <v>32</v>
      </c>
    </row>
    <row r="110" spans="1:12" x14ac:dyDescent="0.25">
      <c r="A110" s="2">
        <v>105</v>
      </c>
      <c r="B110" s="99">
        <v>105</v>
      </c>
      <c r="C110" s="99" t="s">
        <v>4998</v>
      </c>
      <c r="D110" s="99" t="s">
        <v>5002</v>
      </c>
      <c r="E110" s="99" t="s">
        <v>5000</v>
      </c>
      <c r="F110" s="99"/>
      <c r="G110" s="99"/>
      <c r="H110" s="99" t="s">
        <v>4968</v>
      </c>
      <c r="I110" s="99" t="s">
        <v>29</v>
      </c>
      <c r="J110" s="99">
        <f t="shared" si="1"/>
        <v>12</v>
      </c>
      <c r="K110" s="99" t="e">
        <f ca="1">IF([12]!Tabla1[[#This Row],[in]]="i",0,IF([12]!Tabla1[[#This Row],[in]]="",ROUND(SQRT((F110-F109)^2+(G110-G109)^2),0),ROUND(SQRT((F110-INDIRECT(ADDRESS([12]!Tabla1[[#This Row],[in]],COLUMN(F:F))))^2+(G110-INDIRECT(ADDRESS([12]!Tabla1[[#This Row],[in]],COLUMN(G:G))))^2),0)))</f>
        <v>#REF!</v>
      </c>
      <c r="L110" s="100" t="s">
        <v>32</v>
      </c>
    </row>
    <row r="111" spans="1:12" x14ac:dyDescent="0.25">
      <c r="A111" s="2">
        <v>106</v>
      </c>
      <c r="B111" s="99">
        <v>106</v>
      </c>
      <c r="C111" s="99" t="s">
        <v>4998</v>
      </c>
      <c r="D111" s="99" t="s">
        <v>5002</v>
      </c>
      <c r="E111" s="99" t="s">
        <v>5000</v>
      </c>
      <c r="F111" s="99"/>
      <c r="G111" s="99"/>
      <c r="H111" s="99" t="s">
        <v>4968</v>
      </c>
      <c r="I111" s="99" t="s">
        <v>29</v>
      </c>
      <c r="J111" s="99">
        <f t="shared" si="1"/>
        <v>12</v>
      </c>
      <c r="K111" s="99" t="e">
        <f ca="1">IF([12]!Tabla1[[#This Row],[in]]="i",0,IF([12]!Tabla1[[#This Row],[in]]="",ROUND(SQRT((F111-F110)^2+(G111-G110)^2),0),ROUND(SQRT((F111-INDIRECT(ADDRESS([12]!Tabla1[[#This Row],[in]],COLUMN(F:F))))^2+(G111-INDIRECT(ADDRESS([12]!Tabla1[[#This Row],[in]],COLUMN(G:G))))^2),0)))</f>
        <v>#REF!</v>
      </c>
      <c r="L111" s="100" t="s">
        <v>32</v>
      </c>
    </row>
    <row r="112" spans="1:12" x14ac:dyDescent="0.25">
      <c r="A112" s="2">
        <v>107</v>
      </c>
      <c r="B112" s="99">
        <v>107</v>
      </c>
      <c r="C112" s="99" t="s">
        <v>4998</v>
      </c>
      <c r="D112" s="99" t="s">
        <v>5002</v>
      </c>
      <c r="E112" s="99" t="s">
        <v>5000</v>
      </c>
      <c r="F112" s="99"/>
      <c r="G112" s="99"/>
      <c r="H112" s="99" t="s">
        <v>4968</v>
      </c>
      <c r="I112" s="99" t="s">
        <v>29</v>
      </c>
      <c r="J112" s="99">
        <f t="shared" si="1"/>
        <v>12</v>
      </c>
      <c r="K112" s="99" t="e">
        <f ca="1">IF([12]!Tabla1[[#This Row],[in]]="i",0,IF([12]!Tabla1[[#This Row],[in]]="",ROUND(SQRT((F112-F111)^2+(G112-G111)^2),0),ROUND(SQRT((F112-INDIRECT(ADDRESS([12]!Tabla1[[#This Row],[in]],COLUMN(F:F))))^2+(G112-INDIRECT(ADDRESS([12]!Tabla1[[#This Row],[in]],COLUMN(G:G))))^2),0)))</f>
        <v>#REF!</v>
      </c>
      <c r="L112" s="100" t="s">
        <v>32</v>
      </c>
    </row>
    <row r="113" spans="1:12" x14ac:dyDescent="0.25">
      <c r="A113" s="2">
        <v>108</v>
      </c>
      <c r="B113" s="99">
        <v>108</v>
      </c>
      <c r="C113" s="99" t="s">
        <v>4998</v>
      </c>
      <c r="D113" s="99" t="s">
        <v>5002</v>
      </c>
      <c r="E113" s="99" t="s">
        <v>5000</v>
      </c>
      <c r="F113" s="99"/>
      <c r="G113" s="99"/>
      <c r="H113" s="99" t="s">
        <v>4968</v>
      </c>
      <c r="I113" s="99" t="s">
        <v>29</v>
      </c>
      <c r="J113" s="99">
        <f t="shared" si="1"/>
        <v>12</v>
      </c>
      <c r="K113" s="99" t="e">
        <f ca="1">IF([12]!Tabla1[[#This Row],[in]]="i",0,IF([12]!Tabla1[[#This Row],[in]]="",ROUND(SQRT((F113-F112)^2+(G113-G112)^2),0),ROUND(SQRT((F113-INDIRECT(ADDRESS([12]!Tabla1[[#This Row],[in]],COLUMN(F:F))))^2+(G113-INDIRECT(ADDRESS([12]!Tabla1[[#This Row],[in]],COLUMN(G:G))))^2),0)))</f>
        <v>#REF!</v>
      </c>
      <c r="L113" s="100" t="s">
        <v>32</v>
      </c>
    </row>
    <row r="114" spans="1:12" x14ac:dyDescent="0.25">
      <c r="A114" s="2">
        <v>109</v>
      </c>
      <c r="B114" s="99">
        <v>109</v>
      </c>
      <c r="C114" s="99" t="s">
        <v>4998</v>
      </c>
      <c r="D114" s="99" t="s">
        <v>5002</v>
      </c>
      <c r="E114" s="99" t="s">
        <v>5000</v>
      </c>
      <c r="F114" s="99"/>
      <c r="G114" s="99"/>
      <c r="H114" s="99" t="s">
        <v>4968</v>
      </c>
      <c r="I114" s="99" t="s">
        <v>29</v>
      </c>
      <c r="J114" s="99">
        <f t="shared" si="1"/>
        <v>12</v>
      </c>
      <c r="K114" s="99" t="e">
        <f ca="1">IF([12]!Tabla1[[#This Row],[in]]="i",0,IF([12]!Tabla1[[#This Row],[in]]="",ROUND(SQRT((F114-F113)^2+(G114-G113)^2),0),ROUND(SQRT((F114-INDIRECT(ADDRESS([12]!Tabla1[[#This Row],[in]],COLUMN(F:F))))^2+(G114-INDIRECT(ADDRESS([12]!Tabla1[[#This Row],[in]],COLUMN(G:G))))^2),0)))</f>
        <v>#REF!</v>
      </c>
      <c r="L114" s="100" t="s">
        <v>32</v>
      </c>
    </row>
    <row r="115" spans="1:12" x14ac:dyDescent="0.25">
      <c r="A115" s="2">
        <v>110</v>
      </c>
      <c r="B115" s="99">
        <v>110</v>
      </c>
      <c r="C115" s="99" t="s">
        <v>4998</v>
      </c>
      <c r="D115" s="99" t="s">
        <v>5002</v>
      </c>
      <c r="E115" s="99" t="s">
        <v>5000</v>
      </c>
      <c r="F115" s="99"/>
      <c r="G115" s="99"/>
      <c r="H115" s="99" t="s">
        <v>4968</v>
      </c>
      <c r="I115" s="99" t="s">
        <v>29</v>
      </c>
      <c r="J115" s="99">
        <f t="shared" si="1"/>
        <v>12</v>
      </c>
      <c r="K115" s="99" t="e">
        <f ca="1">IF([12]!Tabla1[[#This Row],[in]]="i",0,IF([12]!Tabla1[[#This Row],[in]]="",ROUND(SQRT((F115-F114)^2+(G115-G114)^2),0),ROUND(SQRT((F115-INDIRECT(ADDRESS([12]!Tabla1[[#This Row],[in]],COLUMN(F:F))))^2+(G115-INDIRECT(ADDRESS([12]!Tabla1[[#This Row],[in]],COLUMN(G:G))))^2),0)))</f>
        <v>#REF!</v>
      </c>
      <c r="L115" s="100" t="s">
        <v>32</v>
      </c>
    </row>
    <row r="116" spans="1:12" x14ac:dyDescent="0.25">
      <c r="A116" s="2">
        <v>111</v>
      </c>
      <c r="B116" s="99">
        <v>111</v>
      </c>
      <c r="C116" s="99" t="s">
        <v>4998</v>
      </c>
      <c r="D116" s="99" t="s">
        <v>5002</v>
      </c>
      <c r="E116" s="99" t="s">
        <v>5000</v>
      </c>
      <c r="F116" s="99"/>
      <c r="G116" s="99"/>
      <c r="H116" s="99" t="s">
        <v>4968</v>
      </c>
      <c r="I116" s="99" t="s">
        <v>29</v>
      </c>
      <c r="J116" s="99">
        <f t="shared" si="1"/>
        <v>12</v>
      </c>
      <c r="K116" s="99" t="e">
        <f ca="1">IF([12]!Tabla1[[#This Row],[in]]="i",0,IF([12]!Tabla1[[#This Row],[in]]="",ROUND(SQRT((F116-F115)^2+(G116-G115)^2),0),ROUND(SQRT((F116-INDIRECT(ADDRESS([12]!Tabla1[[#This Row],[in]],COLUMN(F:F))))^2+(G116-INDIRECT(ADDRESS([12]!Tabla1[[#This Row],[in]],COLUMN(G:G))))^2),0)))</f>
        <v>#REF!</v>
      </c>
      <c r="L116" s="100" t="s">
        <v>32</v>
      </c>
    </row>
    <row r="117" spans="1:12" x14ac:dyDescent="0.25">
      <c r="A117" s="2">
        <v>112</v>
      </c>
      <c r="B117" s="99">
        <v>112</v>
      </c>
      <c r="C117" s="99" t="s">
        <v>4998</v>
      </c>
      <c r="D117" s="99" t="s">
        <v>5002</v>
      </c>
      <c r="E117" s="99" t="s">
        <v>5000</v>
      </c>
      <c r="F117" s="99"/>
      <c r="G117" s="99"/>
      <c r="H117" s="99" t="s">
        <v>4968</v>
      </c>
      <c r="I117" s="99" t="s">
        <v>29</v>
      </c>
      <c r="J117" s="99">
        <f t="shared" si="1"/>
        <v>12</v>
      </c>
      <c r="K117" s="99" t="e">
        <f ca="1">IF([12]!Tabla1[[#This Row],[in]]="i",0,IF([12]!Tabla1[[#This Row],[in]]="",ROUND(SQRT((F117-F116)^2+(G117-G116)^2),0),ROUND(SQRT((F117-INDIRECT(ADDRESS([12]!Tabla1[[#This Row],[in]],COLUMN(F:F))))^2+(G117-INDIRECT(ADDRESS([12]!Tabla1[[#This Row],[in]],COLUMN(G:G))))^2),0)))</f>
        <v>#REF!</v>
      </c>
      <c r="L117" s="100" t="s">
        <v>32</v>
      </c>
    </row>
    <row r="118" spans="1:12" x14ac:dyDescent="0.25">
      <c r="A118" s="2">
        <v>113</v>
      </c>
      <c r="B118" s="99">
        <v>113</v>
      </c>
      <c r="C118" s="99" t="s">
        <v>4998</v>
      </c>
      <c r="D118" s="99" t="s">
        <v>5002</v>
      </c>
      <c r="E118" s="99" t="s">
        <v>5000</v>
      </c>
      <c r="F118" s="99"/>
      <c r="G118" s="99"/>
      <c r="H118" s="99" t="s">
        <v>4968</v>
      </c>
      <c r="I118" s="99" t="s">
        <v>29</v>
      </c>
      <c r="J118" s="99">
        <f t="shared" si="1"/>
        <v>12</v>
      </c>
      <c r="K118" s="99" t="e">
        <f ca="1">IF([12]!Tabla1[[#This Row],[in]]="i",0,IF([12]!Tabla1[[#This Row],[in]]="",ROUND(SQRT((F118-F117)^2+(G118-G117)^2),0),ROUND(SQRT((F118-INDIRECT(ADDRESS([12]!Tabla1[[#This Row],[in]],COLUMN(F:F))))^2+(G118-INDIRECT(ADDRESS([12]!Tabla1[[#This Row],[in]],COLUMN(G:G))))^2),0)))</f>
        <v>#REF!</v>
      </c>
      <c r="L118" s="100" t="s">
        <v>32</v>
      </c>
    </row>
    <row r="119" spans="1:12" x14ac:dyDescent="0.25">
      <c r="A119" s="2">
        <v>114</v>
      </c>
      <c r="B119" s="99">
        <v>114</v>
      </c>
      <c r="C119" s="99" t="s">
        <v>4998</v>
      </c>
      <c r="D119" s="99" t="s">
        <v>5002</v>
      </c>
      <c r="E119" s="99" t="s">
        <v>5000</v>
      </c>
      <c r="F119" s="99"/>
      <c r="G119" s="99"/>
      <c r="H119" s="99" t="s">
        <v>4968</v>
      </c>
      <c r="I119" s="99" t="s">
        <v>29</v>
      </c>
      <c r="J119" s="99">
        <f t="shared" si="1"/>
        <v>12</v>
      </c>
      <c r="K119" s="99" t="e">
        <f ca="1">IF([12]!Tabla1[[#This Row],[in]]="i",0,IF([12]!Tabla1[[#This Row],[in]]="",ROUND(SQRT((F119-F118)^2+(G119-G118)^2),0),ROUND(SQRT((F119-INDIRECT(ADDRESS([12]!Tabla1[[#This Row],[in]],COLUMN(F:F))))^2+(G119-INDIRECT(ADDRESS([12]!Tabla1[[#This Row],[in]],COLUMN(G:G))))^2),0)))</f>
        <v>#REF!</v>
      </c>
      <c r="L119" s="100" t="s">
        <v>32</v>
      </c>
    </row>
    <row r="120" spans="1:12" x14ac:dyDescent="0.25">
      <c r="A120" s="2">
        <v>115</v>
      </c>
      <c r="B120" s="99">
        <v>115</v>
      </c>
      <c r="C120" s="99" t="s">
        <v>4998</v>
      </c>
      <c r="D120" s="99" t="s">
        <v>5002</v>
      </c>
      <c r="E120" s="99" t="s">
        <v>5000</v>
      </c>
      <c r="F120" s="99"/>
      <c r="G120" s="99"/>
      <c r="H120" s="99" t="s">
        <v>4968</v>
      </c>
      <c r="I120" s="99" t="s">
        <v>29</v>
      </c>
      <c r="J120" s="99">
        <f t="shared" si="1"/>
        <v>12</v>
      </c>
      <c r="K120" s="99" t="e">
        <f ca="1">IF([12]!Tabla1[[#This Row],[in]]="i",0,IF([12]!Tabla1[[#This Row],[in]]="",ROUND(SQRT((F120-F119)^2+(G120-G119)^2),0),ROUND(SQRT((F120-INDIRECT(ADDRESS([12]!Tabla1[[#This Row],[in]],COLUMN(F:F))))^2+(G120-INDIRECT(ADDRESS([12]!Tabla1[[#This Row],[in]],COLUMN(G:G))))^2),0)))</f>
        <v>#REF!</v>
      </c>
      <c r="L120" s="100" t="s">
        <v>32</v>
      </c>
    </row>
    <row r="121" spans="1:12" x14ac:dyDescent="0.25">
      <c r="A121" s="2">
        <v>116</v>
      </c>
      <c r="B121" s="99">
        <v>116</v>
      </c>
      <c r="C121" s="99" t="s">
        <v>4998</v>
      </c>
      <c r="D121" s="99" t="s">
        <v>5002</v>
      </c>
      <c r="E121" s="99" t="s">
        <v>5000</v>
      </c>
      <c r="F121" s="99"/>
      <c r="G121" s="99"/>
      <c r="H121" s="99" t="s">
        <v>4968</v>
      </c>
      <c r="I121" s="99" t="s">
        <v>29</v>
      </c>
      <c r="J121" s="99">
        <f t="shared" si="1"/>
        <v>12</v>
      </c>
      <c r="K121" s="99" t="e">
        <f ca="1">IF([12]!Tabla1[[#This Row],[in]]="i",0,IF([12]!Tabla1[[#This Row],[in]]="",ROUND(SQRT((F121-F120)^2+(G121-G120)^2),0),ROUND(SQRT((F121-INDIRECT(ADDRESS([12]!Tabla1[[#This Row],[in]],COLUMN(F:F))))^2+(G121-INDIRECT(ADDRESS([12]!Tabla1[[#This Row],[in]],COLUMN(G:G))))^2),0)))</f>
        <v>#REF!</v>
      </c>
      <c r="L121" s="100" t="s">
        <v>32</v>
      </c>
    </row>
    <row r="122" spans="1:12" x14ac:dyDescent="0.25">
      <c r="A122" s="2">
        <v>117</v>
      </c>
      <c r="B122" s="99">
        <v>117</v>
      </c>
      <c r="C122" s="99" t="s">
        <v>4998</v>
      </c>
      <c r="D122" s="99" t="s">
        <v>5002</v>
      </c>
      <c r="E122" s="99" t="s">
        <v>5000</v>
      </c>
      <c r="F122" s="99"/>
      <c r="G122" s="99"/>
      <c r="H122" s="99" t="s">
        <v>4968</v>
      </c>
      <c r="I122" s="99" t="s">
        <v>29</v>
      </c>
      <c r="J122" s="99">
        <f t="shared" si="1"/>
        <v>12</v>
      </c>
      <c r="K122" s="99" t="e">
        <f ca="1">IF([12]!Tabla1[[#This Row],[in]]="i",0,IF([12]!Tabla1[[#This Row],[in]]="",ROUND(SQRT((F122-F121)^2+(G122-G121)^2),0),ROUND(SQRT((F122-INDIRECT(ADDRESS([12]!Tabla1[[#This Row],[in]],COLUMN(F:F))))^2+(G122-INDIRECT(ADDRESS([12]!Tabla1[[#This Row],[in]],COLUMN(G:G))))^2),0)))</f>
        <v>#REF!</v>
      </c>
      <c r="L122" s="100" t="s">
        <v>32</v>
      </c>
    </row>
    <row r="123" spans="1:12" x14ac:dyDescent="0.25">
      <c r="A123" s="2">
        <v>118</v>
      </c>
      <c r="B123" s="99">
        <v>118</v>
      </c>
      <c r="C123" s="99" t="s">
        <v>4998</v>
      </c>
      <c r="D123" s="99" t="s">
        <v>5002</v>
      </c>
      <c r="E123" s="99" t="s">
        <v>5000</v>
      </c>
      <c r="F123" s="99"/>
      <c r="G123" s="99"/>
      <c r="H123" s="99" t="s">
        <v>4968</v>
      </c>
      <c r="I123" s="99" t="s">
        <v>29</v>
      </c>
      <c r="J123" s="99">
        <f t="shared" si="1"/>
        <v>12</v>
      </c>
      <c r="K123" s="99" t="e">
        <f ca="1">IF([12]!Tabla1[[#This Row],[in]]="i",0,IF([12]!Tabla1[[#This Row],[in]]="",ROUND(SQRT((F123-F122)^2+(G123-G122)^2),0),ROUND(SQRT((F123-INDIRECT(ADDRESS([12]!Tabla1[[#This Row],[in]],COLUMN(F:F))))^2+(G123-INDIRECT(ADDRESS([12]!Tabla1[[#This Row],[in]],COLUMN(G:G))))^2),0)))</f>
        <v>#REF!</v>
      </c>
      <c r="L123" s="100" t="s">
        <v>32</v>
      </c>
    </row>
    <row r="124" spans="1:12" x14ac:dyDescent="0.25">
      <c r="A124" s="2">
        <v>119</v>
      </c>
      <c r="B124" s="99">
        <v>119</v>
      </c>
      <c r="C124" s="99" t="s">
        <v>4998</v>
      </c>
      <c r="D124" s="99" t="s">
        <v>5002</v>
      </c>
      <c r="E124" s="99" t="s">
        <v>5000</v>
      </c>
      <c r="F124" s="99"/>
      <c r="G124" s="99"/>
      <c r="H124" s="99" t="s">
        <v>4968</v>
      </c>
      <c r="I124" s="99" t="s">
        <v>29</v>
      </c>
      <c r="J124" s="99">
        <f t="shared" si="1"/>
        <v>12</v>
      </c>
      <c r="K124" s="99" t="e">
        <f ca="1">IF([12]!Tabla1[[#This Row],[in]]="i",0,IF([12]!Tabla1[[#This Row],[in]]="",ROUND(SQRT((F124-F123)^2+(G124-G123)^2),0),ROUND(SQRT((F124-INDIRECT(ADDRESS([12]!Tabla1[[#This Row],[in]],COLUMN(F:F))))^2+(G124-INDIRECT(ADDRESS([12]!Tabla1[[#This Row],[in]],COLUMN(G:G))))^2),0)))</f>
        <v>#REF!</v>
      </c>
      <c r="L124" s="100" t="s">
        <v>32</v>
      </c>
    </row>
    <row r="125" spans="1:12" x14ac:dyDescent="0.25">
      <c r="A125" s="2">
        <v>120</v>
      </c>
      <c r="B125" s="99">
        <v>120</v>
      </c>
      <c r="C125" s="99" t="s">
        <v>4998</v>
      </c>
      <c r="D125" s="99" t="s">
        <v>5002</v>
      </c>
      <c r="E125" s="99" t="s">
        <v>5000</v>
      </c>
      <c r="F125" s="99"/>
      <c r="G125" s="99"/>
      <c r="H125" s="99" t="s">
        <v>4968</v>
      </c>
      <c r="I125" s="99" t="s">
        <v>29</v>
      </c>
      <c r="J125" s="99">
        <f t="shared" si="1"/>
        <v>12</v>
      </c>
      <c r="K125" s="99" t="e">
        <f ca="1">IF([12]!Tabla1[[#This Row],[in]]="i",0,IF([12]!Tabla1[[#This Row],[in]]="",ROUND(SQRT((F125-F124)^2+(G125-G124)^2),0),ROUND(SQRT((F125-INDIRECT(ADDRESS([12]!Tabla1[[#This Row],[in]],COLUMN(F:F))))^2+(G125-INDIRECT(ADDRESS([12]!Tabla1[[#This Row],[in]],COLUMN(G:G))))^2),0)))</f>
        <v>#REF!</v>
      </c>
      <c r="L125" s="100" t="s">
        <v>32</v>
      </c>
    </row>
    <row r="126" spans="1:12" x14ac:dyDescent="0.25">
      <c r="A126" s="2">
        <v>121</v>
      </c>
      <c r="B126" s="99">
        <v>121</v>
      </c>
      <c r="C126" s="99" t="s">
        <v>4998</v>
      </c>
      <c r="D126" s="99" t="s">
        <v>5002</v>
      </c>
      <c r="E126" s="99" t="s">
        <v>5000</v>
      </c>
      <c r="F126" s="99"/>
      <c r="G126" s="99"/>
      <c r="H126" s="99" t="s">
        <v>4968</v>
      </c>
      <c r="I126" s="99" t="s">
        <v>29</v>
      </c>
      <c r="J126" s="99">
        <f t="shared" si="1"/>
        <v>12</v>
      </c>
      <c r="K126" s="99" t="e">
        <f ca="1">IF([12]!Tabla1[[#This Row],[in]]="i",0,IF([12]!Tabla1[[#This Row],[in]]="",ROUND(SQRT((F126-F125)^2+(G126-G125)^2),0),ROUND(SQRT((F126-INDIRECT(ADDRESS([12]!Tabla1[[#This Row],[in]],COLUMN(F:F))))^2+(G126-INDIRECT(ADDRESS([12]!Tabla1[[#This Row],[in]],COLUMN(G:G))))^2),0)))</f>
        <v>#REF!</v>
      </c>
      <c r="L126" s="100" t="s">
        <v>32</v>
      </c>
    </row>
    <row r="127" spans="1:12" x14ac:dyDescent="0.25">
      <c r="A127" s="2">
        <v>122</v>
      </c>
      <c r="B127" s="99">
        <v>122</v>
      </c>
      <c r="C127" s="99" t="s">
        <v>4998</v>
      </c>
      <c r="D127" s="99" t="s">
        <v>5002</v>
      </c>
      <c r="E127" s="99" t="s">
        <v>5000</v>
      </c>
      <c r="F127" s="99"/>
      <c r="G127" s="99"/>
      <c r="H127" s="99" t="s">
        <v>4968</v>
      </c>
      <c r="I127" s="99" t="s">
        <v>29</v>
      </c>
      <c r="J127" s="99">
        <f t="shared" si="1"/>
        <v>12</v>
      </c>
      <c r="K127" s="99" t="e">
        <f ca="1">IF([12]!Tabla1[[#This Row],[in]]="i",0,IF([12]!Tabla1[[#This Row],[in]]="",ROUND(SQRT((F127-F126)^2+(G127-G126)^2),0),ROUND(SQRT((F127-INDIRECT(ADDRESS([12]!Tabla1[[#This Row],[in]],COLUMN(F:F))))^2+(G127-INDIRECT(ADDRESS([12]!Tabla1[[#This Row],[in]],COLUMN(G:G))))^2),0)))</f>
        <v>#REF!</v>
      </c>
      <c r="L127" s="100" t="s">
        <v>32</v>
      </c>
    </row>
    <row r="128" spans="1:12" x14ac:dyDescent="0.25">
      <c r="A128" s="2">
        <v>123</v>
      </c>
      <c r="B128" s="99">
        <v>123</v>
      </c>
      <c r="C128" s="99" t="s">
        <v>4998</v>
      </c>
      <c r="D128" s="99" t="s">
        <v>5002</v>
      </c>
      <c r="E128" s="99" t="s">
        <v>5000</v>
      </c>
      <c r="F128" s="99"/>
      <c r="G128" s="99"/>
      <c r="H128" s="99" t="s">
        <v>4968</v>
      </c>
      <c r="I128" s="99" t="s">
        <v>29</v>
      </c>
      <c r="J128" s="99">
        <f t="shared" si="1"/>
        <v>12</v>
      </c>
      <c r="K128" s="99" t="e">
        <f ca="1">IF([12]!Tabla1[[#This Row],[in]]="i",0,IF([12]!Tabla1[[#This Row],[in]]="",ROUND(SQRT((F128-F127)^2+(G128-G127)^2),0),ROUND(SQRT((F128-INDIRECT(ADDRESS([12]!Tabla1[[#This Row],[in]],COLUMN(F:F))))^2+(G128-INDIRECT(ADDRESS([12]!Tabla1[[#This Row],[in]],COLUMN(G:G))))^2),0)))</f>
        <v>#REF!</v>
      </c>
      <c r="L128" s="100" t="s">
        <v>32</v>
      </c>
    </row>
    <row r="129" spans="1:12" x14ac:dyDescent="0.25">
      <c r="A129" s="2">
        <v>124</v>
      </c>
      <c r="B129" s="99">
        <v>124</v>
      </c>
      <c r="C129" s="99" t="s">
        <v>4998</v>
      </c>
      <c r="D129" s="99" t="s">
        <v>5002</v>
      </c>
      <c r="E129" s="99" t="s">
        <v>5000</v>
      </c>
      <c r="F129" s="99"/>
      <c r="G129" s="99"/>
      <c r="H129" s="99" t="s">
        <v>4968</v>
      </c>
      <c r="I129" s="99" t="s">
        <v>29</v>
      </c>
      <c r="J129" s="99">
        <f t="shared" si="1"/>
        <v>12</v>
      </c>
      <c r="K129" s="99" t="e">
        <f ca="1">IF([12]!Tabla1[[#This Row],[in]]="i",0,IF([12]!Tabla1[[#This Row],[in]]="",ROUND(SQRT((F129-F128)^2+(G129-G128)^2),0),ROUND(SQRT((F129-INDIRECT(ADDRESS([12]!Tabla1[[#This Row],[in]],COLUMN(F:F))))^2+(G129-INDIRECT(ADDRESS([12]!Tabla1[[#This Row],[in]],COLUMN(G:G))))^2),0)))</f>
        <v>#REF!</v>
      </c>
      <c r="L129" s="100" t="s">
        <v>32</v>
      </c>
    </row>
    <row r="130" spans="1:12" x14ac:dyDescent="0.25">
      <c r="A130" s="2">
        <v>125</v>
      </c>
      <c r="B130" s="99">
        <v>125</v>
      </c>
      <c r="C130" s="99" t="s">
        <v>4998</v>
      </c>
      <c r="D130" s="99" t="s">
        <v>5002</v>
      </c>
      <c r="E130" s="99" t="s">
        <v>5000</v>
      </c>
      <c r="F130" s="99"/>
      <c r="G130" s="99"/>
      <c r="H130" s="99" t="s">
        <v>4968</v>
      </c>
      <c r="I130" s="99" t="s">
        <v>29</v>
      </c>
      <c r="J130" s="99">
        <f t="shared" si="1"/>
        <v>12</v>
      </c>
      <c r="K130" s="99" t="e">
        <f ca="1">IF([12]!Tabla1[[#This Row],[in]]="i",0,IF([12]!Tabla1[[#This Row],[in]]="",ROUND(SQRT((F130-F129)^2+(G130-G129)^2),0),ROUND(SQRT((F130-INDIRECT(ADDRESS([12]!Tabla1[[#This Row],[in]],COLUMN(F:F))))^2+(G130-INDIRECT(ADDRESS([12]!Tabla1[[#This Row],[in]],COLUMN(G:G))))^2),0)))</f>
        <v>#REF!</v>
      </c>
      <c r="L130" s="100" t="s">
        <v>32</v>
      </c>
    </row>
    <row r="131" spans="1:12" x14ac:dyDescent="0.25">
      <c r="A131" s="2">
        <v>126</v>
      </c>
      <c r="B131" s="99">
        <v>126</v>
      </c>
      <c r="C131" s="99" t="s">
        <v>4998</v>
      </c>
      <c r="D131" s="99" t="s">
        <v>5002</v>
      </c>
      <c r="E131" s="99" t="s">
        <v>5000</v>
      </c>
      <c r="F131" s="99"/>
      <c r="G131" s="99"/>
      <c r="H131" s="99" t="s">
        <v>4968</v>
      </c>
      <c r="I131" s="99" t="s">
        <v>29</v>
      </c>
      <c r="J131" s="99">
        <f t="shared" si="1"/>
        <v>12</v>
      </c>
      <c r="K131" s="99" t="e">
        <f ca="1">IF([12]!Tabla1[[#This Row],[in]]="i",0,IF([12]!Tabla1[[#This Row],[in]]="",ROUND(SQRT((F131-F130)^2+(G131-G130)^2),0),ROUND(SQRT((F131-INDIRECT(ADDRESS([12]!Tabla1[[#This Row],[in]],COLUMN(F:F))))^2+(G131-INDIRECT(ADDRESS([12]!Tabla1[[#This Row],[in]],COLUMN(G:G))))^2),0)))</f>
        <v>#REF!</v>
      </c>
      <c r="L131" s="100" t="s">
        <v>32</v>
      </c>
    </row>
    <row r="132" spans="1:12" x14ac:dyDescent="0.25">
      <c r="A132" s="2">
        <v>127</v>
      </c>
      <c r="B132" s="99">
        <v>127</v>
      </c>
      <c r="C132" s="99" t="s">
        <v>4998</v>
      </c>
      <c r="D132" s="99" t="s">
        <v>5002</v>
      </c>
      <c r="E132" s="99" t="s">
        <v>5000</v>
      </c>
      <c r="F132" s="99"/>
      <c r="G132" s="99"/>
      <c r="H132" s="99" t="s">
        <v>4968</v>
      </c>
      <c r="I132" s="99" t="s">
        <v>29</v>
      </c>
      <c r="J132" s="99">
        <f t="shared" si="1"/>
        <v>12</v>
      </c>
      <c r="K132" s="99" t="e">
        <f ca="1">IF([12]!Tabla1[[#This Row],[in]]="i",0,IF([12]!Tabla1[[#This Row],[in]]="",ROUND(SQRT((F132-F131)^2+(G132-G131)^2),0),ROUND(SQRT((F132-INDIRECT(ADDRESS([12]!Tabla1[[#This Row],[in]],COLUMN(F:F))))^2+(G132-INDIRECT(ADDRESS([12]!Tabla1[[#This Row],[in]],COLUMN(G:G))))^2),0)))</f>
        <v>#REF!</v>
      </c>
      <c r="L132" s="100" t="s">
        <v>32</v>
      </c>
    </row>
    <row r="133" spans="1:12" x14ac:dyDescent="0.25">
      <c r="A133" s="2">
        <v>128</v>
      </c>
      <c r="B133" s="99">
        <v>128</v>
      </c>
      <c r="C133" s="99" t="s">
        <v>4998</v>
      </c>
      <c r="D133" s="99" t="s">
        <v>5002</v>
      </c>
      <c r="E133" s="99" t="s">
        <v>5000</v>
      </c>
      <c r="F133" s="99"/>
      <c r="G133" s="99"/>
      <c r="H133" s="99" t="s">
        <v>4968</v>
      </c>
      <c r="I133" s="99" t="s">
        <v>29</v>
      </c>
      <c r="J133" s="99">
        <f t="shared" si="1"/>
        <v>12</v>
      </c>
      <c r="K133" s="99" t="e">
        <f ca="1">IF([12]!Tabla1[[#This Row],[in]]="i",0,IF([12]!Tabla1[[#This Row],[in]]="",ROUND(SQRT((F133-F132)^2+(G133-G132)^2),0),ROUND(SQRT((F133-INDIRECT(ADDRESS([12]!Tabla1[[#This Row],[in]],COLUMN(F:F))))^2+(G133-INDIRECT(ADDRESS([12]!Tabla1[[#This Row],[in]],COLUMN(G:G))))^2),0)))</f>
        <v>#REF!</v>
      </c>
      <c r="L133" s="100" t="s">
        <v>32</v>
      </c>
    </row>
    <row r="134" spans="1:12" x14ac:dyDescent="0.25">
      <c r="A134" s="2">
        <v>129</v>
      </c>
      <c r="B134" s="99">
        <v>129</v>
      </c>
      <c r="C134" s="99" t="s">
        <v>4998</v>
      </c>
      <c r="D134" s="99" t="s">
        <v>5002</v>
      </c>
      <c r="E134" s="99" t="s">
        <v>5000</v>
      </c>
      <c r="F134" s="99"/>
      <c r="G134" s="99"/>
      <c r="H134" s="99" t="s">
        <v>4968</v>
      </c>
      <c r="I134" s="99" t="s">
        <v>29</v>
      </c>
      <c r="J134" s="99">
        <f t="shared" ref="J134:J197" si="2">IF(H134="BT",8,12)</f>
        <v>12</v>
      </c>
      <c r="K134" s="99" t="e">
        <f ca="1">IF([12]!Tabla1[[#This Row],[in]]="i",0,IF([12]!Tabla1[[#This Row],[in]]="",ROUND(SQRT((F134-F133)^2+(G134-G133)^2),0),ROUND(SQRT((F134-INDIRECT(ADDRESS([12]!Tabla1[[#This Row],[in]],COLUMN(F:F))))^2+(G134-INDIRECT(ADDRESS([12]!Tabla1[[#This Row],[in]],COLUMN(G:G))))^2),0)))</f>
        <v>#REF!</v>
      </c>
      <c r="L134" s="100" t="s">
        <v>32</v>
      </c>
    </row>
    <row r="135" spans="1:12" x14ac:dyDescent="0.25">
      <c r="A135" s="2">
        <v>130</v>
      </c>
      <c r="B135" s="99">
        <v>130</v>
      </c>
      <c r="C135" s="99" t="s">
        <v>4998</v>
      </c>
      <c r="D135" s="99" t="s">
        <v>5002</v>
      </c>
      <c r="E135" s="99" t="s">
        <v>5000</v>
      </c>
      <c r="F135" s="99"/>
      <c r="G135" s="99"/>
      <c r="H135" s="99" t="s">
        <v>4968</v>
      </c>
      <c r="I135" s="99" t="s">
        <v>29</v>
      </c>
      <c r="J135" s="99">
        <f t="shared" si="2"/>
        <v>12</v>
      </c>
      <c r="K135" s="99" t="e">
        <f ca="1">IF([12]!Tabla1[[#This Row],[in]]="i",0,IF([12]!Tabla1[[#This Row],[in]]="",ROUND(SQRT((F135-F134)^2+(G135-G134)^2),0),ROUND(SQRT((F135-INDIRECT(ADDRESS([12]!Tabla1[[#This Row],[in]],COLUMN(F:F))))^2+(G135-INDIRECT(ADDRESS([12]!Tabla1[[#This Row],[in]],COLUMN(G:G))))^2),0)))</f>
        <v>#REF!</v>
      </c>
      <c r="L135" s="100" t="s">
        <v>32</v>
      </c>
    </row>
    <row r="136" spans="1:12" x14ac:dyDescent="0.25">
      <c r="A136" s="2">
        <v>131</v>
      </c>
      <c r="B136" s="99">
        <v>131</v>
      </c>
      <c r="C136" s="99" t="s">
        <v>4998</v>
      </c>
      <c r="D136" s="99" t="s">
        <v>5002</v>
      </c>
      <c r="E136" s="99" t="s">
        <v>5000</v>
      </c>
      <c r="F136" s="99"/>
      <c r="G136" s="99"/>
      <c r="H136" s="99" t="s">
        <v>4968</v>
      </c>
      <c r="I136" s="99" t="s">
        <v>29</v>
      </c>
      <c r="J136" s="99">
        <f t="shared" si="2"/>
        <v>12</v>
      </c>
      <c r="K136" s="99" t="e">
        <f ca="1">IF([12]!Tabla1[[#This Row],[in]]="i",0,IF([12]!Tabla1[[#This Row],[in]]="",ROUND(SQRT((F136-F135)^2+(G136-G135)^2),0),ROUND(SQRT((F136-INDIRECT(ADDRESS([12]!Tabla1[[#This Row],[in]],COLUMN(F:F))))^2+(G136-INDIRECT(ADDRESS([12]!Tabla1[[#This Row],[in]],COLUMN(G:G))))^2),0)))</f>
        <v>#REF!</v>
      </c>
      <c r="L136" s="100" t="s">
        <v>32</v>
      </c>
    </row>
    <row r="137" spans="1:12" x14ac:dyDescent="0.25">
      <c r="A137" s="2">
        <v>132</v>
      </c>
      <c r="B137" s="99">
        <v>132</v>
      </c>
      <c r="C137" s="99" t="s">
        <v>4998</v>
      </c>
      <c r="D137" s="99" t="s">
        <v>5002</v>
      </c>
      <c r="E137" s="99" t="s">
        <v>5000</v>
      </c>
      <c r="F137" s="99"/>
      <c r="G137" s="99"/>
      <c r="H137" s="99" t="s">
        <v>4968</v>
      </c>
      <c r="I137" s="99" t="s">
        <v>29</v>
      </c>
      <c r="J137" s="99">
        <f t="shared" si="2"/>
        <v>12</v>
      </c>
      <c r="K137" s="99" t="e">
        <f ca="1">IF([12]!Tabla1[[#This Row],[in]]="i",0,IF([12]!Tabla1[[#This Row],[in]]="",ROUND(SQRT((F137-F136)^2+(G137-G136)^2),0),ROUND(SQRT((F137-INDIRECT(ADDRESS([12]!Tabla1[[#This Row],[in]],COLUMN(F:F))))^2+(G137-INDIRECT(ADDRESS([12]!Tabla1[[#This Row],[in]],COLUMN(G:G))))^2),0)))</f>
        <v>#REF!</v>
      </c>
      <c r="L137" s="100" t="s">
        <v>32</v>
      </c>
    </row>
    <row r="138" spans="1:12" x14ac:dyDescent="0.25">
      <c r="A138" s="2">
        <v>133</v>
      </c>
      <c r="B138" s="99">
        <v>133</v>
      </c>
      <c r="C138" s="99" t="s">
        <v>4998</v>
      </c>
      <c r="D138" s="99" t="s">
        <v>5002</v>
      </c>
      <c r="E138" s="99" t="s">
        <v>5000</v>
      </c>
      <c r="F138" s="99"/>
      <c r="G138" s="99"/>
      <c r="H138" s="99" t="s">
        <v>4968</v>
      </c>
      <c r="I138" s="99" t="s">
        <v>29</v>
      </c>
      <c r="J138" s="99">
        <f t="shared" si="2"/>
        <v>12</v>
      </c>
      <c r="K138" s="99" t="e">
        <f ca="1">IF([12]!Tabla1[[#This Row],[in]]="i",0,IF([12]!Tabla1[[#This Row],[in]]="",ROUND(SQRT((F138-F137)^2+(G138-G137)^2),0),ROUND(SQRT((F138-INDIRECT(ADDRESS([12]!Tabla1[[#This Row],[in]],COLUMN(F:F))))^2+(G138-INDIRECT(ADDRESS([12]!Tabla1[[#This Row],[in]],COLUMN(G:G))))^2),0)))</f>
        <v>#REF!</v>
      </c>
      <c r="L138" s="100" t="s">
        <v>32</v>
      </c>
    </row>
    <row r="139" spans="1:12" x14ac:dyDescent="0.25">
      <c r="A139" s="2">
        <v>134</v>
      </c>
      <c r="B139" s="99">
        <v>134</v>
      </c>
      <c r="C139" s="99" t="s">
        <v>4998</v>
      </c>
      <c r="D139" s="99" t="s">
        <v>5002</v>
      </c>
      <c r="E139" s="99" t="s">
        <v>5000</v>
      </c>
      <c r="F139" s="99"/>
      <c r="G139" s="99"/>
      <c r="H139" s="99" t="s">
        <v>4968</v>
      </c>
      <c r="I139" s="99" t="s">
        <v>29</v>
      </c>
      <c r="J139" s="99">
        <f t="shared" si="2"/>
        <v>12</v>
      </c>
      <c r="K139" s="99" t="e">
        <f ca="1">IF([12]!Tabla1[[#This Row],[in]]="i",0,IF([12]!Tabla1[[#This Row],[in]]="",ROUND(SQRT((F139-F138)^2+(G139-G138)^2),0),ROUND(SQRT((F139-INDIRECT(ADDRESS([12]!Tabla1[[#This Row],[in]],COLUMN(F:F))))^2+(G139-INDIRECT(ADDRESS([12]!Tabla1[[#This Row],[in]],COLUMN(G:G))))^2),0)))</f>
        <v>#REF!</v>
      </c>
      <c r="L139" s="100" t="s">
        <v>32</v>
      </c>
    </row>
    <row r="140" spans="1:12" x14ac:dyDescent="0.25">
      <c r="A140" s="2">
        <v>135</v>
      </c>
      <c r="B140" s="99">
        <v>135</v>
      </c>
      <c r="C140" s="99" t="s">
        <v>4998</v>
      </c>
      <c r="D140" s="99" t="s">
        <v>5002</v>
      </c>
      <c r="E140" s="99" t="s">
        <v>5000</v>
      </c>
      <c r="F140" s="99"/>
      <c r="G140" s="99"/>
      <c r="H140" s="99" t="s">
        <v>4968</v>
      </c>
      <c r="I140" s="99" t="s">
        <v>29</v>
      </c>
      <c r="J140" s="99">
        <f t="shared" si="2"/>
        <v>12</v>
      </c>
      <c r="K140" s="99" t="e">
        <f ca="1">IF([12]!Tabla1[[#This Row],[in]]="i",0,IF([12]!Tabla1[[#This Row],[in]]="",ROUND(SQRT((F140-F139)^2+(G140-G139)^2),0),ROUND(SQRT((F140-INDIRECT(ADDRESS([12]!Tabla1[[#This Row],[in]],COLUMN(F:F))))^2+(G140-INDIRECT(ADDRESS([12]!Tabla1[[#This Row],[in]],COLUMN(G:G))))^2),0)))</f>
        <v>#REF!</v>
      </c>
      <c r="L140" s="100" t="s">
        <v>32</v>
      </c>
    </row>
    <row r="141" spans="1:12" x14ac:dyDescent="0.25">
      <c r="A141" s="2">
        <v>136</v>
      </c>
      <c r="B141" s="99">
        <v>136</v>
      </c>
      <c r="C141" s="99" t="s">
        <v>4998</v>
      </c>
      <c r="D141" s="99" t="s">
        <v>5002</v>
      </c>
      <c r="E141" s="99" t="s">
        <v>5000</v>
      </c>
      <c r="F141" s="99"/>
      <c r="G141" s="99"/>
      <c r="H141" s="99" t="s">
        <v>4968</v>
      </c>
      <c r="I141" s="99" t="s">
        <v>29</v>
      </c>
      <c r="J141" s="99">
        <f t="shared" si="2"/>
        <v>12</v>
      </c>
      <c r="K141" s="99" t="e">
        <f ca="1">IF([12]!Tabla1[[#This Row],[in]]="i",0,IF([12]!Tabla1[[#This Row],[in]]="",ROUND(SQRT((F141-F140)^2+(G141-G140)^2),0),ROUND(SQRT((F141-INDIRECT(ADDRESS([12]!Tabla1[[#This Row],[in]],COLUMN(F:F))))^2+(G141-INDIRECT(ADDRESS([12]!Tabla1[[#This Row],[in]],COLUMN(G:G))))^2),0)))</f>
        <v>#REF!</v>
      </c>
      <c r="L141" s="100" t="s">
        <v>32</v>
      </c>
    </row>
    <row r="142" spans="1:12" x14ac:dyDescent="0.25">
      <c r="A142" s="2">
        <v>137</v>
      </c>
      <c r="B142" s="99">
        <v>137</v>
      </c>
      <c r="C142" s="99" t="s">
        <v>4998</v>
      </c>
      <c r="D142" s="99" t="s">
        <v>5002</v>
      </c>
      <c r="E142" s="99" t="s">
        <v>5000</v>
      </c>
      <c r="F142" s="99"/>
      <c r="G142" s="99"/>
      <c r="H142" s="99" t="s">
        <v>4968</v>
      </c>
      <c r="I142" s="99" t="s">
        <v>29</v>
      </c>
      <c r="J142" s="99">
        <f t="shared" si="2"/>
        <v>12</v>
      </c>
      <c r="K142" s="99" t="e">
        <f ca="1">IF([12]!Tabla1[[#This Row],[in]]="i",0,IF([12]!Tabla1[[#This Row],[in]]="",ROUND(SQRT((F142-F141)^2+(G142-G141)^2),0),ROUND(SQRT((F142-INDIRECT(ADDRESS([12]!Tabla1[[#This Row],[in]],COLUMN(F:F))))^2+(G142-INDIRECT(ADDRESS([12]!Tabla1[[#This Row],[in]],COLUMN(G:G))))^2),0)))</f>
        <v>#REF!</v>
      </c>
      <c r="L142" s="100" t="s">
        <v>32</v>
      </c>
    </row>
    <row r="143" spans="1:12" x14ac:dyDescent="0.25">
      <c r="A143" s="2">
        <v>138</v>
      </c>
      <c r="B143" s="99">
        <v>138</v>
      </c>
      <c r="C143" s="99" t="s">
        <v>4998</v>
      </c>
      <c r="D143" s="99" t="s">
        <v>5002</v>
      </c>
      <c r="E143" s="99" t="s">
        <v>5000</v>
      </c>
      <c r="F143" s="99"/>
      <c r="G143" s="99"/>
      <c r="H143" s="99" t="s">
        <v>4968</v>
      </c>
      <c r="I143" s="99" t="s">
        <v>29</v>
      </c>
      <c r="J143" s="99">
        <f t="shared" si="2"/>
        <v>12</v>
      </c>
      <c r="K143" s="99" t="e">
        <f ca="1">IF([12]!Tabla1[[#This Row],[in]]="i",0,IF([12]!Tabla1[[#This Row],[in]]="",ROUND(SQRT((F143-F142)^2+(G143-G142)^2),0),ROUND(SQRT((F143-INDIRECT(ADDRESS([12]!Tabla1[[#This Row],[in]],COLUMN(F:F))))^2+(G143-INDIRECT(ADDRESS([12]!Tabla1[[#This Row],[in]],COLUMN(G:G))))^2),0)))</f>
        <v>#REF!</v>
      </c>
      <c r="L143" s="100" t="s">
        <v>32</v>
      </c>
    </row>
    <row r="144" spans="1:12" x14ac:dyDescent="0.25">
      <c r="A144" s="2">
        <v>139</v>
      </c>
      <c r="B144" s="99">
        <v>139</v>
      </c>
      <c r="C144" s="99" t="s">
        <v>4998</v>
      </c>
      <c r="D144" s="99" t="s">
        <v>5002</v>
      </c>
      <c r="E144" s="99" t="s">
        <v>5000</v>
      </c>
      <c r="F144" s="99"/>
      <c r="G144" s="99"/>
      <c r="H144" s="99" t="s">
        <v>4968</v>
      </c>
      <c r="I144" s="99" t="s">
        <v>29</v>
      </c>
      <c r="J144" s="99">
        <f t="shared" si="2"/>
        <v>12</v>
      </c>
      <c r="K144" s="99" t="e">
        <f ca="1">IF([12]!Tabla1[[#This Row],[in]]="i",0,IF([12]!Tabla1[[#This Row],[in]]="",ROUND(SQRT((F144-F143)^2+(G144-G143)^2),0),ROUND(SQRT((F144-INDIRECT(ADDRESS([12]!Tabla1[[#This Row],[in]],COLUMN(F:F))))^2+(G144-INDIRECT(ADDRESS([12]!Tabla1[[#This Row],[in]],COLUMN(G:G))))^2),0)))</f>
        <v>#REF!</v>
      </c>
      <c r="L144" s="100" t="s">
        <v>32</v>
      </c>
    </row>
    <row r="145" spans="1:12" x14ac:dyDescent="0.25">
      <c r="A145" s="2">
        <v>140</v>
      </c>
      <c r="B145" s="99">
        <v>140</v>
      </c>
      <c r="C145" s="99" t="s">
        <v>4998</v>
      </c>
      <c r="D145" s="99" t="s">
        <v>5002</v>
      </c>
      <c r="E145" s="99" t="s">
        <v>5000</v>
      </c>
      <c r="F145" s="99"/>
      <c r="G145" s="99"/>
      <c r="H145" s="99" t="s">
        <v>4968</v>
      </c>
      <c r="I145" s="99" t="s">
        <v>29</v>
      </c>
      <c r="J145" s="99">
        <f t="shared" si="2"/>
        <v>12</v>
      </c>
      <c r="K145" s="99" t="e">
        <f ca="1">IF([12]!Tabla1[[#This Row],[in]]="i",0,IF([12]!Tabla1[[#This Row],[in]]="",ROUND(SQRT((F145-F144)^2+(G145-G144)^2),0),ROUND(SQRT((F145-INDIRECT(ADDRESS([12]!Tabla1[[#This Row],[in]],COLUMN(F:F))))^2+(G145-INDIRECT(ADDRESS([12]!Tabla1[[#This Row],[in]],COLUMN(G:G))))^2),0)))</f>
        <v>#REF!</v>
      </c>
      <c r="L145" s="100" t="s">
        <v>32</v>
      </c>
    </row>
    <row r="146" spans="1:12" x14ac:dyDescent="0.25">
      <c r="A146" s="2">
        <v>141</v>
      </c>
      <c r="B146" s="99">
        <v>141</v>
      </c>
      <c r="C146" s="99" t="s">
        <v>4998</v>
      </c>
      <c r="D146" s="99" t="s">
        <v>5002</v>
      </c>
      <c r="E146" s="99" t="s">
        <v>5000</v>
      </c>
      <c r="F146" s="99"/>
      <c r="G146" s="99"/>
      <c r="H146" s="99" t="s">
        <v>4968</v>
      </c>
      <c r="I146" s="99" t="s">
        <v>29</v>
      </c>
      <c r="J146" s="99">
        <f t="shared" si="2"/>
        <v>12</v>
      </c>
      <c r="K146" s="99" t="e">
        <f ca="1">IF([12]!Tabla1[[#This Row],[in]]="i",0,IF([12]!Tabla1[[#This Row],[in]]="",ROUND(SQRT((F146-F145)^2+(G146-G145)^2),0),ROUND(SQRT((F146-INDIRECT(ADDRESS([12]!Tabla1[[#This Row],[in]],COLUMN(F:F))))^2+(G146-INDIRECT(ADDRESS([12]!Tabla1[[#This Row],[in]],COLUMN(G:G))))^2),0)))</f>
        <v>#REF!</v>
      </c>
      <c r="L146" s="100" t="s">
        <v>32</v>
      </c>
    </row>
    <row r="147" spans="1:12" x14ac:dyDescent="0.25">
      <c r="A147" s="2">
        <v>142</v>
      </c>
      <c r="B147" s="99">
        <v>142</v>
      </c>
      <c r="C147" s="99" t="s">
        <v>4998</v>
      </c>
      <c r="D147" s="99" t="s">
        <v>5002</v>
      </c>
      <c r="E147" s="99" t="s">
        <v>5000</v>
      </c>
      <c r="F147" s="99"/>
      <c r="G147" s="99"/>
      <c r="H147" s="99" t="s">
        <v>4968</v>
      </c>
      <c r="I147" s="99" t="s">
        <v>29</v>
      </c>
      <c r="J147" s="99">
        <f t="shared" si="2"/>
        <v>12</v>
      </c>
      <c r="K147" s="99" t="e">
        <f ca="1">IF([12]!Tabla1[[#This Row],[in]]="i",0,IF([12]!Tabla1[[#This Row],[in]]="",ROUND(SQRT((F147-F146)^2+(G147-G146)^2),0),ROUND(SQRT((F147-INDIRECT(ADDRESS([12]!Tabla1[[#This Row],[in]],COLUMN(F:F))))^2+(G147-INDIRECT(ADDRESS([12]!Tabla1[[#This Row],[in]],COLUMN(G:G))))^2),0)))</f>
        <v>#REF!</v>
      </c>
      <c r="L147" s="100" t="s">
        <v>32</v>
      </c>
    </row>
    <row r="148" spans="1:12" x14ac:dyDescent="0.25">
      <c r="A148" s="2">
        <v>143</v>
      </c>
      <c r="B148" s="99">
        <v>143</v>
      </c>
      <c r="C148" s="99" t="s">
        <v>4998</v>
      </c>
      <c r="D148" s="99" t="s">
        <v>5002</v>
      </c>
      <c r="E148" s="99" t="s">
        <v>5000</v>
      </c>
      <c r="F148" s="99"/>
      <c r="G148" s="99"/>
      <c r="H148" s="99" t="s">
        <v>4968</v>
      </c>
      <c r="I148" s="99" t="s">
        <v>29</v>
      </c>
      <c r="J148" s="99">
        <f t="shared" si="2"/>
        <v>12</v>
      </c>
      <c r="K148" s="99" t="e">
        <f ca="1">IF([12]!Tabla1[[#This Row],[in]]="i",0,IF([12]!Tabla1[[#This Row],[in]]="",ROUND(SQRT((F148-F147)^2+(G148-G147)^2),0),ROUND(SQRT((F148-INDIRECT(ADDRESS([12]!Tabla1[[#This Row],[in]],COLUMN(F:F))))^2+(G148-INDIRECT(ADDRESS([12]!Tabla1[[#This Row],[in]],COLUMN(G:G))))^2),0)))</f>
        <v>#REF!</v>
      </c>
      <c r="L148" s="100" t="s">
        <v>32</v>
      </c>
    </row>
    <row r="149" spans="1:12" x14ac:dyDescent="0.25">
      <c r="A149" s="2">
        <v>144</v>
      </c>
      <c r="B149" s="99">
        <v>144</v>
      </c>
      <c r="C149" s="99" t="s">
        <v>4998</v>
      </c>
      <c r="D149" s="99" t="s">
        <v>5002</v>
      </c>
      <c r="E149" s="99" t="s">
        <v>5000</v>
      </c>
      <c r="F149" s="99"/>
      <c r="G149" s="99"/>
      <c r="H149" s="99" t="s">
        <v>4968</v>
      </c>
      <c r="I149" s="99" t="s">
        <v>29</v>
      </c>
      <c r="J149" s="99">
        <f t="shared" si="2"/>
        <v>12</v>
      </c>
      <c r="K149" s="99" t="e">
        <f ca="1">IF([12]!Tabla1[[#This Row],[in]]="i",0,IF([12]!Tabla1[[#This Row],[in]]="",ROUND(SQRT((F149-F148)^2+(G149-G148)^2),0),ROUND(SQRT((F149-INDIRECT(ADDRESS([12]!Tabla1[[#This Row],[in]],COLUMN(F:F))))^2+(G149-INDIRECT(ADDRESS([12]!Tabla1[[#This Row],[in]],COLUMN(G:G))))^2),0)))</f>
        <v>#REF!</v>
      </c>
      <c r="L149" s="100" t="s">
        <v>32</v>
      </c>
    </row>
    <row r="150" spans="1:12" x14ac:dyDescent="0.25">
      <c r="A150" s="2">
        <v>145</v>
      </c>
      <c r="B150" s="99">
        <v>145</v>
      </c>
      <c r="C150" s="99" t="s">
        <v>4998</v>
      </c>
      <c r="D150" s="99" t="s">
        <v>5002</v>
      </c>
      <c r="E150" s="99" t="s">
        <v>5000</v>
      </c>
      <c r="F150" s="99"/>
      <c r="G150" s="99"/>
      <c r="H150" s="99" t="s">
        <v>4968</v>
      </c>
      <c r="I150" s="99" t="s">
        <v>29</v>
      </c>
      <c r="J150" s="99">
        <f t="shared" si="2"/>
        <v>12</v>
      </c>
      <c r="K150" s="99" t="e">
        <f ca="1">IF([12]!Tabla1[[#This Row],[in]]="i",0,IF([12]!Tabla1[[#This Row],[in]]="",ROUND(SQRT((F150-F149)^2+(G150-G149)^2),0),ROUND(SQRT((F150-INDIRECT(ADDRESS([12]!Tabla1[[#This Row],[in]],COLUMN(F:F))))^2+(G150-INDIRECT(ADDRESS([12]!Tabla1[[#This Row],[in]],COLUMN(G:G))))^2),0)))</f>
        <v>#REF!</v>
      </c>
      <c r="L150" s="100" t="s">
        <v>32</v>
      </c>
    </row>
    <row r="151" spans="1:12" x14ac:dyDescent="0.25">
      <c r="A151" s="2">
        <v>146</v>
      </c>
      <c r="B151" s="99">
        <v>146</v>
      </c>
      <c r="C151" s="99" t="s">
        <v>4998</v>
      </c>
      <c r="D151" s="99" t="s">
        <v>5002</v>
      </c>
      <c r="E151" s="99" t="s">
        <v>5000</v>
      </c>
      <c r="F151" s="99"/>
      <c r="G151" s="99"/>
      <c r="H151" s="99" t="s">
        <v>4968</v>
      </c>
      <c r="I151" s="99" t="s">
        <v>29</v>
      </c>
      <c r="J151" s="99">
        <f t="shared" si="2"/>
        <v>12</v>
      </c>
      <c r="K151" s="99" t="e">
        <f ca="1">IF([12]!Tabla1[[#This Row],[in]]="i",0,IF([12]!Tabla1[[#This Row],[in]]="",ROUND(SQRT((F151-F150)^2+(G151-G150)^2),0),ROUND(SQRT((F151-INDIRECT(ADDRESS([12]!Tabla1[[#This Row],[in]],COLUMN(F:F))))^2+(G151-INDIRECT(ADDRESS([12]!Tabla1[[#This Row],[in]],COLUMN(G:G))))^2),0)))</f>
        <v>#REF!</v>
      </c>
      <c r="L151" s="100" t="s">
        <v>32</v>
      </c>
    </row>
    <row r="152" spans="1:12" x14ac:dyDescent="0.25">
      <c r="A152" s="2">
        <v>147</v>
      </c>
      <c r="B152" s="99">
        <v>147</v>
      </c>
      <c r="C152" s="99" t="s">
        <v>4998</v>
      </c>
      <c r="D152" s="99" t="s">
        <v>5002</v>
      </c>
      <c r="E152" s="99" t="s">
        <v>5000</v>
      </c>
      <c r="F152" s="99"/>
      <c r="G152" s="99"/>
      <c r="H152" s="99" t="s">
        <v>4968</v>
      </c>
      <c r="I152" s="99" t="s">
        <v>29</v>
      </c>
      <c r="J152" s="99">
        <f t="shared" si="2"/>
        <v>12</v>
      </c>
      <c r="K152" s="99" t="e">
        <f ca="1">IF([12]!Tabla1[[#This Row],[in]]="i",0,IF([12]!Tabla1[[#This Row],[in]]="",ROUND(SQRT((F152-F151)^2+(G152-G151)^2),0),ROUND(SQRT((F152-INDIRECT(ADDRESS([12]!Tabla1[[#This Row],[in]],COLUMN(F:F))))^2+(G152-INDIRECT(ADDRESS([12]!Tabla1[[#This Row],[in]],COLUMN(G:G))))^2),0)))</f>
        <v>#REF!</v>
      </c>
      <c r="L152" s="100" t="s">
        <v>32</v>
      </c>
    </row>
    <row r="153" spans="1:12" x14ac:dyDescent="0.25">
      <c r="A153" s="2">
        <v>148</v>
      </c>
      <c r="B153" s="99">
        <v>148</v>
      </c>
      <c r="C153" s="99" t="s">
        <v>4998</v>
      </c>
      <c r="D153" s="99" t="s">
        <v>5002</v>
      </c>
      <c r="E153" s="99" t="s">
        <v>5000</v>
      </c>
      <c r="F153" s="99"/>
      <c r="G153" s="99"/>
      <c r="H153" s="99" t="s">
        <v>4968</v>
      </c>
      <c r="I153" s="99" t="s">
        <v>29</v>
      </c>
      <c r="J153" s="99">
        <f t="shared" si="2"/>
        <v>12</v>
      </c>
      <c r="K153" s="99" t="e">
        <f ca="1">IF([12]!Tabla1[[#This Row],[in]]="i",0,IF([12]!Tabla1[[#This Row],[in]]="",ROUND(SQRT((F153-F152)^2+(G153-G152)^2),0),ROUND(SQRT((F153-INDIRECT(ADDRESS([12]!Tabla1[[#This Row],[in]],COLUMN(F:F))))^2+(G153-INDIRECT(ADDRESS([12]!Tabla1[[#This Row],[in]],COLUMN(G:G))))^2),0)))</f>
        <v>#REF!</v>
      </c>
      <c r="L153" s="100" t="s">
        <v>32</v>
      </c>
    </row>
    <row r="154" spans="1:12" x14ac:dyDescent="0.25">
      <c r="A154" s="2">
        <v>149</v>
      </c>
      <c r="B154" s="99">
        <v>149</v>
      </c>
      <c r="C154" s="99" t="s">
        <v>4998</v>
      </c>
      <c r="D154" s="99" t="s">
        <v>5002</v>
      </c>
      <c r="E154" s="99" t="s">
        <v>5000</v>
      </c>
      <c r="F154" s="99"/>
      <c r="G154" s="99"/>
      <c r="H154" s="99" t="s">
        <v>4968</v>
      </c>
      <c r="I154" s="99" t="s">
        <v>29</v>
      </c>
      <c r="J154" s="99">
        <f t="shared" si="2"/>
        <v>12</v>
      </c>
      <c r="K154" s="99" t="e">
        <f ca="1">IF([12]!Tabla1[[#This Row],[in]]="i",0,IF([12]!Tabla1[[#This Row],[in]]="",ROUND(SQRT((F154-F153)^2+(G154-G153)^2),0),ROUND(SQRT((F154-INDIRECT(ADDRESS([12]!Tabla1[[#This Row],[in]],COLUMN(F:F))))^2+(G154-INDIRECT(ADDRESS([12]!Tabla1[[#This Row],[in]],COLUMN(G:G))))^2),0)))</f>
        <v>#REF!</v>
      </c>
      <c r="L154" s="100" t="s">
        <v>32</v>
      </c>
    </row>
    <row r="155" spans="1:12" x14ac:dyDescent="0.25">
      <c r="A155" s="2">
        <v>150</v>
      </c>
      <c r="B155" s="99">
        <v>150</v>
      </c>
      <c r="C155" s="99" t="s">
        <v>4998</v>
      </c>
      <c r="D155" s="99" t="s">
        <v>5002</v>
      </c>
      <c r="E155" s="99" t="s">
        <v>5000</v>
      </c>
      <c r="F155" s="99"/>
      <c r="G155" s="99"/>
      <c r="H155" s="99" t="s">
        <v>4968</v>
      </c>
      <c r="I155" s="99" t="s">
        <v>29</v>
      </c>
      <c r="J155" s="99">
        <f t="shared" si="2"/>
        <v>12</v>
      </c>
      <c r="K155" s="99" t="e">
        <f ca="1">IF([12]!Tabla1[[#This Row],[in]]="i",0,IF([12]!Tabla1[[#This Row],[in]]="",ROUND(SQRT((F155-F154)^2+(G155-G154)^2),0),ROUND(SQRT((F155-INDIRECT(ADDRESS([12]!Tabla1[[#This Row],[in]],COLUMN(F:F))))^2+(G155-INDIRECT(ADDRESS([12]!Tabla1[[#This Row],[in]],COLUMN(G:G))))^2),0)))</f>
        <v>#REF!</v>
      </c>
      <c r="L155" s="100" t="s">
        <v>32</v>
      </c>
    </row>
    <row r="156" spans="1:12" x14ac:dyDescent="0.25">
      <c r="A156" s="2">
        <v>151</v>
      </c>
      <c r="B156" s="99">
        <v>151</v>
      </c>
      <c r="C156" s="99" t="s">
        <v>4998</v>
      </c>
      <c r="D156" s="99" t="s">
        <v>5002</v>
      </c>
      <c r="E156" s="99" t="s">
        <v>5000</v>
      </c>
      <c r="F156" s="99"/>
      <c r="G156" s="99"/>
      <c r="H156" s="99" t="s">
        <v>4968</v>
      </c>
      <c r="I156" s="99" t="s">
        <v>29</v>
      </c>
      <c r="J156" s="99">
        <f t="shared" si="2"/>
        <v>12</v>
      </c>
      <c r="K156" s="99" t="e">
        <f ca="1">IF([12]!Tabla1[[#This Row],[in]]="i",0,IF([12]!Tabla1[[#This Row],[in]]="",ROUND(SQRT((F156-F155)^2+(G156-G155)^2),0),ROUND(SQRT((F156-INDIRECT(ADDRESS([12]!Tabla1[[#This Row],[in]],COLUMN(F:F))))^2+(G156-INDIRECT(ADDRESS([12]!Tabla1[[#This Row],[in]],COLUMN(G:G))))^2),0)))</f>
        <v>#REF!</v>
      </c>
      <c r="L156" s="100" t="s">
        <v>32</v>
      </c>
    </row>
    <row r="157" spans="1:12" x14ac:dyDescent="0.25">
      <c r="A157" s="2">
        <v>152</v>
      </c>
      <c r="B157" s="99">
        <v>152</v>
      </c>
      <c r="C157" s="99" t="s">
        <v>4998</v>
      </c>
      <c r="D157" s="99" t="s">
        <v>5002</v>
      </c>
      <c r="E157" s="99" t="s">
        <v>5000</v>
      </c>
      <c r="F157" s="99"/>
      <c r="G157" s="99"/>
      <c r="H157" s="99" t="s">
        <v>4968</v>
      </c>
      <c r="I157" s="99" t="s">
        <v>29</v>
      </c>
      <c r="J157" s="99">
        <f t="shared" si="2"/>
        <v>12</v>
      </c>
      <c r="K157" s="99" t="e">
        <f ca="1">IF([12]!Tabla1[[#This Row],[in]]="i",0,IF([12]!Tabla1[[#This Row],[in]]="",ROUND(SQRT((F157-F156)^2+(G157-G156)^2),0),ROUND(SQRT((F157-INDIRECT(ADDRESS([12]!Tabla1[[#This Row],[in]],COLUMN(F:F))))^2+(G157-INDIRECT(ADDRESS([12]!Tabla1[[#This Row],[in]],COLUMN(G:G))))^2),0)))</f>
        <v>#REF!</v>
      </c>
      <c r="L157" s="100" t="s">
        <v>32</v>
      </c>
    </row>
    <row r="158" spans="1:12" x14ac:dyDescent="0.25">
      <c r="A158" s="2">
        <v>153</v>
      </c>
      <c r="B158" s="99">
        <v>153</v>
      </c>
      <c r="C158" s="99" t="s">
        <v>4998</v>
      </c>
      <c r="D158" s="99" t="s">
        <v>5002</v>
      </c>
      <c r="E158" s="99" t="s">
        <v>5000</v>
      </c>
      <c r="F158" s="99"/>
      <c r="G158" s="99"/>
      <c r="H158" s="99" t="s">
        <v>4968</v>
      </c>
      <c r="I158" s="99" t="s">
        <v>29</v>
      </c>
      <c r="J158" s="99">
        <f t="shared" si="2"/>
        <v>12</v>
      </c>
      <c r="K158" s="99" t="e">
        <f ca="1">IF([12]!Tabla1[[#This Row],[in]]="i",0,IF([12]!Tabla1[[#This Row],[in]]="",ROUND(SQRT((F158-F157)^2+(G158-G157)^2),0),ROUND(SQRT((F158-INDIRECT(ADDRESS([12]!Tabla1[[#This Row],[in]],COLUMN(F:F))))^2+(G158-INDIRECT(ADDRESS([12]!Tabla1[[#This Row],[in]],COLUMN(G:G))))^2),0)))</f>
        <v>#REF!</v>
      </c>
      <c r="L158" s="100" t="s">
        <v>32</v>
      </c>
    </row>
    <row r="159" spans="1:12" x14ac:dyDescent="0.25">
      <c r="A159" s="2">
        <v>154</v>
      </c>
      <c r="B159" s="99">
        <v>154</v>
      </c>
      <c r="C159" s="99" t="s">
        <v>4998</v>
      </c>
      <c r="D159" s="99" t="s">
        <v>5002</v>
      </c>
      <c r="E159" s="99" t="s">
        <v>5000</v>
      </c>
      <c r="F159" s="99"/>
      <c r="G159" s="99"/>
      <c r="H159" s="99" t="s">
        <v>4968</v>
      </c>
      <c r="I159" s="99" t="s">
        <v>29</v>
      </c>
      <c r="J159" s="99">
        <f t="shared" si="2"/>
        <v>12</v>
      </c>
      <c r="K159" s="99" t="e">
        <f ca="1">IF([12]!Tabla1[[#This Row],[in]]="i",0,IF([12]!Tabla1[[#This Row],[in]]="",ROUND(SQRT((F159-F158)^2+(G159-G158)^2),0),ROUND(SQRT((F159-INDIRECT(ADDRESS([12]!Tabla1[[#This Row],[in]],COLUMN(F:F))))^2+(G159-INDIRECT(ADDRESS([12]!Tabla1[[#This Row],[in]],COLUMN(G:G))))^2),0)))</f>
        <v>#REF!</v>
      </c>
      <c r="L159" s="100" t="s">
        <v>32</v>
      </c>
    </row>
    <row r="160" spans="1:12" x14ac:dyDescent="0.25">
      <c r="A160" s="2">
        <v>155</v>
      </c>
      <c r="B160" s="99">
        <v>155</v>
      </c>
      <c r="C160" s="99" t="s">
        <v>4998</v>
      </c>
      <c r="D160" s="99" t="s">
        <v>5002</v>
      </c>
      <c r="E160" s="99" t="s">
        <v>5000</v>
      </c>
      <c r="F160" s="99"/>
      <c r="G160" s="99"/>
      <c r="H160" s="99" t="s">
        <v>4968</v>
      </c>
      <c r="I160" s="99" t="s">
        <v>29</v>
      </c>
      <c r="J160" s="99">
        <f t="shared" si="2"/>
        <v>12</v>
      </c>
      <c r="K160" s="99" t="e">
        <f ca="1">IF([12]!Tabla1[[#This Row],[in]]="i",0,IF([12]!Tabla1[[#This Row],[in]]="",ROUND(SQRT((F160-F159)^2+(G160-G159)^2),0),ROUND(SQRT((F160-INDIRECT(ADDRESS([12]!Tabla1[[#This Row],[in]],COLUMN(F:F))))^2+(G160-INDIRECT(ADDRESS([12]!Tabla1[[#This Row],[in]],COLUMN(G:G))))^2),0)))</f>
        <v>#REF!</v>
      </c>
      <c r="L160" s="100" t="s">
        <v>32</v>
      </c>
    </row>
    <row r="161" spans="1:12" x14ac:dyDescent="0.25">
      <c r="A161" s="2">
        <v>156</v>
      </c>
      <c r="B161" s="99">
        <v>156</v>
      </c>
      <c r="C161" s="99" t="s">
        <v>4998</v>
      </c>
      <c r="D161" s="99" t="s">
        <v>5002</v>
      </c>
      <c r="E161" s="99" t="s">
        <v>5000</v>
      </c>
      <c r="F161" s="99"/>
      <c r="G161" s="99"/>
      <c r="H161" s="99" t="s">
        <v>4968</v>
      </c>
      <c r="I161" s="99" t="s">
        <v>29</v>
      </c>
      <c r="J161" s="99">
        <f t="shared" si="2"/>
        <v>12</v>
      </c>
      <c r="K161" s="99" t="e">
        <f ca="1">IF([12]!Tabla1[[#This Row],[in]]="i",0,IF([12]!Tabla1[[#This Row],[in]]="",ROUND(SQRT((F161-F160)^2+(G161-G160)^2),0),ROUND(SQRT((F161-INDIRECT(ADDRESS([12]!Tabla1[[#This Row],[in]],COLUMN(F:F))))^2+(G161-INDIRECT(ADDRESS([12]!Tabla1[[#This Row],[in]],COLUMN(G:G))))^2),0)))</f>
        <v>#REF!</v>
      </c>
      <c r="L161" s="100" t="s">
        <v>32</v>
      </c>
    </row>
    <row r="162" spans="1:12" x14ac:dyDescent="0.25">
      <c r="A162" s="2">
        <v>157</v>
      </c>
      <c r="B162" s="99">
        <v>157</v>
      </c>
      <c r="C162" s="99" t="s">
        <v>4998</v>
      </c>
      <c r="D162" s="99" t="s">
        <v>5002</v>
      </c>
      <c r="E162" s="99" t="s">
        <v>5000</v>
      </c>
      <c r="F162" s="99"/>
      <c r="G162" s="99"/>
      <c r="H162" s="99" t="s">
        <v>4968</v>
      </c>
      <c r="I162" s="99" t="s">
        <v>29</v>
      </c>
      <c r="J162" s="99">
        <f t="shared" si="2"/>
        <v>12</v>
      </c>
      <c r="K162" s="99" t="e">
        <f ca="1">IF([12]!Tabla1[[#This Row],[in]]="i",0,IF([12]!Tabla1[[#This Row],[in]]="",ROUND(SQRT((F162-F161)^2+(G162-G161)^2),0),ROUND(SQRT((F162-INDIRECT(ADDRESS([12]!Tabla1[[#This Row],[in]],COLUMN(F:F))))^2+(G162-INDIRECT(ADDRESS([12]!Tabla1[[#This Row],[in]],COLUMN(G:G))))^2),0)))</f>
        <v>#REF!</v>
      </c>
      <c r="L162" s="100" t="s">
        <v>32</v>
      </c>
    </row>
    <row r="163" spans="1:12" x14ac:dyDescent="0.25">
      <c r="A163" s="2">
        <v>158</v>
      </c>
      <c r="B163" s="99">
        <v>158</v>
      </c>
      <c r="C163" s="99" t="s">
        <v>4998</v>
      </c>
      <c r="D163" s="99" t="s">
        <v>5002</v>
      </c>
      <c r="E163" s="99" t="s">
        <v>5000</v>
      </c>
      <c r="F163" s="99"/>
      <c r="G163" s="99"/>
      <c r="H163" s="99" t="s">
        <v>4968</v>
      </c>
      <c r="I163" s="99" t="s">
        <v>29</v>
      </c>
      <c r="J163" s="99">
        <f t="shared" si="2"/>
        <v>12</v>
      </c>
      <c r="K163" s="99" t="e">
        <f ca="1">IF([12]!Tabla1[[#This Row],[in]]="i",0,IF([12]!Tabla1[[#This Row],[in]]="",ROUND(SQRT((F163-F162)^2+(G163-G162)^2),0),ROUND(SQRT((F163-INDIRECT(ADDRESS([12]!Tabla1[[#This Row],[in]],COLUMN(F:F))))^2+(G163-INDIRECT(ADDRESS([12]!Tabla1[[#This Row],[in]],COLUMN(G:G))))^2),0)))</f>
        <v>#REF!</v>
      </c>
      <c r="L163" s="100" t="s">
        <v>32</v>
      </c>
    </row>
    <row r="164" spans="1:12" x14ac:dyDescent="0.25">
      <c r="A164" s="2">
        <v>159</v>
      </c>
      <c r="B164" s="99">
        <v>159</v>
      </c>
      <c r="C164" s="99" t="s">
        <v>4998</v>
      </c>
      <c r="D164" s="99" t="s">
        <v>5002</v>
      </c>
      <c r="E164" s="99" t="s">
        <v>5000</v>
      </c>
      <c r="F164" s="99"/>
      <c r="G164" s="99"/>
      <c r="H164" s="99" t="s">
        <v>4968</v>
      </c>
      <c r="I164" s="99" t="s">
        <v>29</v>
      </c>
      <c r="J164" s="99">
        <f t="shared" si="2"/>
        <v>12</v>
      </c>
      <c r="K164" s="99" t="e">
        <f ca="1">IF([12]!Tabla1[[#This Row],[in]]="i",0,IF([12]!Tabla1[[#This Row],[in]]="",ROUND(SQRT((F164-F163)^2+(G164-G163)^2),0),ROUND(SQRT((F164-INDIRECT(ADDRESS([12]!Tabla1[[#This Row],[in]],COLUMN(F:F))))^2+(G164-INDIRECT(ADDRESS([12]!Tabla1[[#This Row],[in]],COLUMN(G:G))))^2),0)))</f>
        <v>#REF!</v>
      </c>
      <c r="L164" s="100" t="s">
        <v>32</v>
      </c>
    </row>
    <row r="165" spans="1:12" x14ac:dyDescent="0.25">
      <c r="A165" s="2">
        <v>160</v>
      </c>
      <c r="B165" s="99">
        <v>160</v>
      </c>
      <c r="C165" s="99" t="s">
        <v>4998</v>
      </c>
      <c r="D165" s="99" t="s">
        <v>5002</v>
      </c>
      <c r="E165" s="99" t="s">
        <v>5000</v>
      </c>
      <c r="F165" s="99"/>
      <c r="G165" s="99"/>
      <c r="H165" s="99" t="s">
        <v>4968</v>
      </c>
      <c r="I165" s="99" t="s">
        <v>29</v>
      </c>
      <c r="J165" s="99">
        <f t="shared" si="2"/>
        <v>12</v>
      </c>
      <c r="K165" s="99" t="e">
        <f ca="1">IF([12]!Tabla1[[#This Row],[in]]="i",0,IF([12]!Tabla1[[#This Row],[in]]="",ROUND(SQRT((F165-F164)^2+(G165-G164)^2),0),ROUND(SQRT((F165-INDIRECT(ADDRESS([12]!Tabla1[[#This Row],[in]],COLUMN(F:F))))^2+(G165-INDIRECT(ADDRESS([12]!Tabla1[[#This Row],[in]],COLUMN(G:G))))^2),0)))</f>
        <v>#REF!</v>
      </c>
      <c r="L165" s="100" t="s">
        <v>32</v>
      </c>
    </row>
    <row r="166" spans="1:12" x14ac:dyDescent="0.25">
      <c r="A166" s="2">
        <v>161</v>
      </c>
      <c r="B166" s="99">
        <v>161</v>
      </c>
      <c r="C166" s="99" t="s">
        <v>4998</v>
      </c>
      <c r="D166" s="99" t="s">
        <v>5002</v>
      </c>
      <c r="E166" s="99" t="s">
        <v>5000</v>
      </c>
      <c r="F166" s="99"/>
      <c r="G166" s="99"/>
      <c r="H166" s="99" t="s">
        <v>4968</v>
      </c>
      <c r="I166" s="99" t="s">
        <v>29</v>
      </c>
      <c r="J166" s="99">
        <f t="shared" si="2"/>
        <v>12</v>
      </c>
      <c r="K166" s="99" t="e">
        <f ca="1">IF([12]!Tabla1[[#This Row],[in]]="i",0,IF([12]!Tabla1[[#This Row],[in]]="",ROUND(SQRT((F166-F165)^2+(G166-G165)^2),0),ROUND(SQRT((F166-INDIRECT(ADDRESS([12]!Tabla1[[#This Row],[in]],COLUMN(F:F))))^2+(G166-INDIRECT(ADDRESS([12]!Tabla1[[#This Row],[in]],COLUMN(G:G))))^2),0)))</f>
        <v>#REF!</v>
      </c>
      <c r="L166" s="100" t="s">
        <v>32</v>
      </c>
    </row>
    <row r="167" spans="1:12" x14ac:dyDescent="0.25">
      <c r="A167" s="2">
        <v>162</v>
      </c>
      <c r="B167" s="99">
        <v>162</v>
      </c>
      <c r="C167" s="99" t="s">
        <v>4998</v>
      </c>
      <c r="D167" s="99" t="s">
        <v>5002</v>
      </c>
      <c r="E167" s="99" t="s">
        <v>5000</v>
      </c>
      <c r="F167" s="99"/>
      <c r="G167" s="99"/>
      <c r="H167" s="99" t="s">
        <v>4968</v>
      </c>
      <c r="I167" s="99" t="s">
        <v>29</v>
      </c>
      <c r="J167" s="99">
        <f t="shared" si="2"/>
        <v>12</v>
      </c>
      <c r="K167" s="99" t="e">
        <f ca="1">IF([12]!Tabla1[[#This Row],[in]]="i",0,IF([12]!Tabla1[[#This Row],[in]]="",ROUND(SQRT((F167-F166)^2+(G167-G166)^2),0),ROUND(SQRT((F167-INDIRECT(ADDRESS([12]!Tabla1[[#This Row],[in]],COLUMN(F:F))))^2+(G167-INDIRECT(ADDRESS([12]!Tabla1[[#This Row],[in]],COLUMN(G:G))))^2),0)))</f>
        <v>#REF!</v>
      </c>
      <c r="L167" s="100" t="s">
        <v>32</v>
      </c>
    </row>
    <row r="168" spans="1:12" x14ac:dyDescent="0.25">
      <c r="A168" s="2">
        <v>163</v>
      </c>
      <c r="B168" s="99">
        <v>163</v>
      </c>
      <c r="C168" s="99" t="s">
        <v>4998</v>
      </c>
      <c r="D168" s="99" t="s">
        <v>5002</v>
      </c>
      <c r="E168" s="99" t="s">
        <v>5000</v>
      </c>
      <c r="F168" s="99"/>
      <c r="G168" s="99"/>
      <c r="H168" s="99" t="s">
        <v>4968</v>
      </c>
      <c r="I168" s="99" t="s">
        <v>29</v>
      </c>
      <c r="J168" s="99">
        <f t="shared" si="2"/>
        <v>12</v>
      </c>
      <c r="K168" s="99" t="e">
        <f ca="1">IF([12]!Tabla1[[#This Row],[in]]="i",0,IF([12]!Tabla1[[#This Row],[in]]="",ROUND(SQRT((F168-F167)^2+(G168-G167)^2),0),ROUND(SQRT((F168-INDIRECT(ADDRESS([12]!Tabla1[[#This Row],[in]],COLUMN(F:F))))^2+(G168-INDIRECT(ADDRESS([12]!Tabla1[[#This Row],[in]],COLUMN(G:G))))^2),0)))</f>
        <v>#REF!</v>
      </c>
      <c r="L168" s="100" t="s">
        <v>32</v>
      </c>
    </row>
    <row r="169" spans="1:12" x14ac:dyDescent="0.25">
      <c r="A169" s="2">
        <v>164</v>
      </c>
      <c r="B169" s="99">
        <v>164</v>
      </c>
      <c r="C169" s="99" t="s">
        <v>4998</v>
      </c>
      <c r="D169" s="99" t="s">
        <v>5002</v>
      </c>
      <c r="E169" s="99" t="s">
        <v>5000</v>
      </c>
      <c r="F169" s="99"/>
      <c r="G169" s="99"/>
      <c r="H169" s="99" t="s">
        <v>4968</v>
      </c>
      <c r="I169" s="99" t="s">
        <v>29</v>
      </c>
      <c r="J169" s="99">
        <f t="shared" si="2"/>
        <v>12</v>
      </c>
      <c r="K169" s="99" t="e">
        <f ca="1">IF([12]!Tabla1[[#This Row],[in]]="i",0,IF([12]!Tabla1[[#This Row],[in]]="",ROUND(SQRT((F169-F168)^2+(G169-G168)^2),0),ROUND(SQRT((F169-INDIRECT(ADDRESS([12]!Tabla1[[#This Row],[in]],COLUMN(F:F))))^2+(G169-INDIRECT(ADDRESS([12]!Tabla1[[#This Row],[in]],COLUMN(G:G))))^2),0)))</f>
        <v>#REF!</v>
      </c>
      <c r="L169" s="100" t="s">
        <v>32</v>
      </c>
    </row>
    <row r="170" spans="1:12" x14ac:dyDescent="0.25">
      <c r="A170" s="2">
        <v>165</v>
      </c>
      <c r="B170" s="99">
        <v>165</v>
      </c>
      <c r="C170" s="99" t="s">
        <v>4998</v>
      </c>
      <c r="D170" s="99" t="s">
        <v>5003</v>
      </c>
      <c r="E170" s="99" t="s">
        <v>5000</v>
      </c>
      <c r="F170" s="99"/>
      <c r="G170" s="99"/>
      <c r="H170" s="99" t="s">
        <v>4968</v>
      </c>
      <c r="I170" s="99" t="s">
        <v>29</v>
      </c>
      <c r="J170" s="99">
        <f t="shared" si="2"/>
        <v>12</v>
      </c>
      <c r="K170" s="99" t="e">
        <f ca="1">IF([12]!Tabla1[[#This Row],[in]]="i",0,IF([12]!Tabla1[[#This Row],[in]]="",ROUND(SQRT((F170-F169)^2+(G170-G169)^2),0),ROUND(SQRT((F170-INDIRECT(ADDRESS([12]!Tabla1[[#This Row],[in]],COLUMN(F:F))))^2+(G170-INDIRECT(ADDRESS([12]!Tabla1[[#This Row],[in]],COLUMN(G:G))))^2),0)))</f>
        <v>#REF!</v>
      </c>
      <c r="L170" s="100" t="s">
        <v>32</v>
      </c>
    </row>
    <row r="171" spans="1:12" x14ac:dyDescent="0.25">
      <c r="A171" s="2">
        <v>166</v>
      </c>
      <c r="B171" s="99">
        <v>166</v>
      </c>
      <c r="C171" s="99" t="s">
        <v>4998</v>
      </c>
      <c r="D171" s="99" t="s">
        <v>5003</v>
      </c>
      <c r="E171" s="99" t="s">
        <v>5000</v>
      </c>
      <c r="F171" s="99"/>
      <c r="G171" s="99"/>
      <c r="H171" s="99" t="s">
        <v>4968</v>
      </c>
      <c r="I171" s="99" t="s">
        <v>29</v>
      </c>
      <c r="J171" s="99">
        <f t="shared" si="2"/>
        <v>12</v>
      </c>
      <c r="K171" s="99" t="e">
        <f ca="1">IF([12]!Tabla1[[#This Row],[in]]="i",0,IF([12]!Tabla1[[#This Row],[in]]="",ROUND(SQRT((F171-F170)^2+(G171-G170)^2),0),ROUND(SQRT((F171-INDIRECT(ADDRESS([12]!Tabla1[[#This Row],[in]],COLUMN(F:F))))^2+(G171-INDIRECT(ADDRESS([12]!Tabla1[[#This Row],[in]],COLUMN(G:G))))^2),0)))</f>
        <v>#REF!</v>
      </c>
      <c r="L171" s="100" t="s">
        <v>32</v>
      </c>
    </row>
    <row r="172" spans="1:12" x14ac:dyDescent="0.25">
      <c r="A172" s="2">
        <v>167</v>
      </c>
      <c r="B172" s="99">
        <v>167</v>
      </c>
      <c r="C172" s="99" t="s">
        <v>4998</v>
      </c>
      <c r="D172" s="99" t="s">
        <v>5003</v>
      </c>
      <c r="E172" s="99" t="s">
        <v>5000</v>
      </c>
      <c r="F172" s="99"/>
      <c r="G172" s="99"/>
      <c r="H172" s="99" t="s">
        <v>4968</v>
      </c>
      <c r="I172" s="99" t="s">
        <v>29</v>
      </c>
      <c r="J172" s="99">
        <f t="shared" si="2"/>
        <v>12</v>
      </c>
      <c r="K172" s="99" t="e">
        <f ca="1">IF([12]!Tabla1[[#This Row],[in]]="i",0,IF([12]!Tabla1[[#This Row],[in]]="",ROUND(SQRT((F172-F171)^2+(G172-G171)^2),0),ROUND(SQRT((F172-INDIRECT(ADDRESS([12]!Tabla1[[#This Row],[in]],COLUMN(F:F))))^2+(G172-INDIRECT(ADDRESS([12]!Tabla1[[#This Row],[in]],COLUMN(G:G))))^2),0)))</f>
        <v>#REF!</v>
      </c>
      <c r="L172" s="100" t="s">
        <v>32</v>
      </c>
    </row>
    <row r="173" spans="1:12" x14ac:dyDescent="0.25">
      <c r="A173" s="2">
        <v>168</v>
      </c>
      <c r="B173" s="99">
        <v>168</v>
      </c>
      <c r="C173" s="99" t="s">
        <v>4998</v>
      </c>
      <c r="D173" s="99" t="s">
        <v>5003</v>
      </c>
      <c r="E173" s="99" t="s">
        <v>5000</v>
      </c>
      <c r="F173" s="99"/>
      <c r="G173" s="99"/>
      <c r="H173" s="99" t="s">
        <v>4968</v>
      </c>
      <c r="I173" s="99" t="s">
        <v>29</v>
      </c>
      <c r="J173" s="99">
        <f t="shared" si="2"/>
        <v>12</v>
      </c>
      <c r="K173" s="99" t="e">
        <f ca="1">IF([12]!Tabla1[[#This Row],[in]]="i",0,IF([12]!Tabla1[[#This Row],[in]]="",ROUND(SQRT((F173-F172)^2+(G173-G172)^2),0),ROUND(SQRT((F173-INDIRECT(ADDRESS([12]!Tabla1[[#This Row],[in]],COLUMN(F:F))))^2+(G173-INDIRECT(ADDRESS([12]!Tabla1[[#This Row],[in]],COLUMN(G:G))))^2),0)))</f>
        <v>#REF!</v>
      </c>
      <c r="L173" s="100" t="s">
        <v>32</v>
      </c>
    </row>
    <row r="174" spans="1:12" x14ac:dyDescent="0.25">
      <c r="A174" s="2">
        <v>169</v>
      </c>
      <c r="B174" s="99">
        <v>169</v>
      </c>
      <c r="C174" s="99" t="s">
        <v>4998</v>
      </c>
      <c r="D174" s="99" t="s">
        <v>5003</v>
      </c>
      <c r="E174" s="99" t="s">
        <v>5000</v>
      </c>
      <c r="F174" s="99"/>
      <c r="G174" s="99"/>
      <c r="H174" s="99" t="s">
        <v>4968</v>
      </c>
      <c r="I174" s="99" t="s">
        <v>29</v>
      </c>
      <c r="J174" s="99">
        <f t="shared" si="2"/>
        <v>12</v>
      </c>
      <c r="K174" s="99" t="e">
        <f ca="1">IF([12]!Tabla1[[#This Row],[in]]="i",0,IF([12]!Tabla1[[#This Row],[in]]="",ROUND(SQRT((F174-F173)^2+(G174-G173)^2),0),ROUND(SQRT((F174-INDIRECT(ADDRESS([12]!Tabla1[[#This Row],[in]],COLUMN(F:F))))^2+(G174-INDIRECT(ADDRESS([12]!Tabla1[[#This Row],[in]],COLUMN(G:G))))^2),0)))</f>
        <v>#REF!</v>
      </c>
      <c r="L174" s="100" t="s">
        <v>32</v>
      </c>
    </row>
    <row r="175" spans="1:12" x14ac:dyDescent="0.25">
      <c r="A175" s="2">
        <v>170</v>
      </c>
      <c r="B175" s="99">
        <v>170</v>
      </c>
      <c r="C175" s="99" t="s">
        <v>4998</v>
      </c>
      <c r="D175" s="99" t="s">
        <v>5003</v>
      </c>
      <c r="E175" s="99" t="s">
        <v>5000</v>
      </c>
      <c r="F175" s="99"/>
      <c r="G175" s="99"/>
      <c r="H175" s="99" t="s">
        <v>4968</v>
      </c>
      <c r="I175" s="99" t="s">
        <v>29</v>
      </c>
      <c r="J175" s="99">
        <f t="shared" si="2"/>
        <v>12</v>
      </c>
      <c r="K175" s="99" t="e">
        <f ca="1">IF([12]!Tabla1[[#This Row],[in]]="i",0,IF([12]!Tabla1[[#This Row],[in]]="",ROUND(SQRT((F175-F174)^2+(G175-G174)^2),0),ROUND(SQRT((F175-INDIRECT(ADDRESS([12]!Tabla1[[#This Row],[in]],COLUMN(F:F))))^2+(G175-INDIRECT(ADDRESS([12]!Tabla1[[#This Row],[in]],COLUMN(G:G))))^2),0)))</f>
        <v>#REF!</v>
      </c>
      <c r="L175" s="100" t="s">
        <v>32</v>
      </c>
    </row>
    <row r="176" spans="1:12" x14ac:dyDescent="0.25">
      <c r="A176" s="2">
        <v>171</v>
      </c>
      <c r="B176" s="99">
        <v>171</v>
      </c>
      <c r="C176" s="99" t="s">
        <v>4998</v>
      </c>
      <c r="D176" s="99" t="s">
        <v>5003</v>
      </c>
      <c r="E176" s="99" t="s">
        <v>5000</v>
      </c>
      <c r="F176" s="99"/>
      <c r="G176" s="99"/>
      <c r="H176" s="99" t="s">
        <v>4968</v>
      </c>
      <c r="I176" s="99" t="s">
        <v>29</v>
      </c>
      <c r="J176" s="99">
        <f t="shared" si="2"/>
        <v>12</v>
      </c>
      <c r="K176" s="99" t="e">
        <f ca="1">IF([12]!Tabla1[[#This Row],[in]]="i",0,IF([12]!Tabla1[[#This Row],[in]]="",ROUND(SQRT((F176-F175)^2+(G176-G175)^2),0),ROUND(SQRT((F176-INDIRECT(ADDRESS([12]!Tabla1[[#This Row],[in]],COLUMN(F:F))))^2+(G176-INDIRECT(ADDRESS([12]!Tabla1[[#This Row],[in]],COLUMN(G:G))))^2),0)))</f>
        <v>#REF!</v>
      </c>
      <c r="L176" s="100" t="s">
        <v>32</v>
      </c>
    </row>
    <row r="177" spans="1:12" x14ac:dyDescent="0.25">
      <c r="A177" s="2">
        <v>172</v>
      </c>
      <c r="B177" s="99">
        <v>172</v>
      </c>
      <c r="C177" s="99" t="s">
        <v>4998</v>
      </c>
      <c r="D177" s="99" t="s">
        <v>5003</v>
      </c>
      <c r="E177" s="99" t="s">
        <v>5000</v>
      </c>
      <c r="F177" s="99"/>
      <c r="G177" s="99"/>
      <c r="H177" s="99" t="s">
        <v>4968</v>
      </c>
      <c r="I177" s="99" t="s">
        <v>29</v>
      </c>
      <c r="J177" s="99">
        <f t="shared" si="2"/>
        <v>12</v>
      </c>
      <c r="K177" s="99" t="e">
        <f ca="1">IF([12]!Tabla1[[#This Row],[in]]="i",0,IF([12]!Tabla1[[#This Row],[in]]="",ROUND(SQRT((F177-F176)^2+(G177-G176)^2),0),ROUND(SQRT((F177-INDIRECT(ADDRESS([12]!Tabla1[[#This Row],[in]],COLUMN(F:F))))^2+(G177-INDIRECT(ADDRESS([12]!Tabla1[[#This Row],[in]],COLUMN(G:G))))^2),0)))</f>
        <v>#REF!</v>
      </c>
      <c r="L177" s="100" t="s">
        <v>32</v>
      </c>
    </row>
    <row r="178" spans="1:12" x14ac:dyDescent="0.25">
      <c r="A178" s="2">
        <v>173</v>
      </c>
      <c r="B178" s="99">
        <v>173</v>
      </c>
      <c r="C178" s="99" t="s">
        <v>4998</v>
      </c>
      <c r="D178" s="99" t="s">
        <v>5003</v>
      </c>
      <c r="E178" s="99" t="s">
        <v>5000</v>
      </c>
      <c r="F178" s="99"/>
      <c r="G178" s="99"/>
      <c r="H178" s="99" t="s">
        <v>4968</v>
      </c>
      <c r="I178" s="99" t="s">
        <v>29</v>
      </c>
      <c r="J178" s="99">
        <f t="shared" si="2"/>
        <v>12</v>
      </c>
      <c r="K178" s="99" t="e">
        <f ca="1">IF([12]!Tabla1[[#This Row],[in]]="i",0,IF([12]!Tabla1[[#This Row],[in]]="",ROUND(SQRT((F178-F177)^2+(G178-G177)^2),0),ROUND(SQRT((F178-INDIRECT(ADDRESS([12]!Tabla1[[#This Row],[in]],COLUMN(F:F))))^2+(G178-INDIRECT(ADDRESS([12]!Tabla1[[#This Row],[in]],COLUMN(G:G))))^2),0)))</f>
        <v>#REF!</v>
      </c>
      <c r="L178" s="100" t="s">
        <v>32</v>
      </c>
    </row>
    <row r="179" spans="1:12" x14ac:dyDescent="0.25">
      <c r="A179" s="2">
        <v>174</v>
      </c>
      <c r="B179" s="99">
        <v>174</v>
      </c>
      <c r="C179" s="99" t="s">
        <v>4998</v>
      </c>
      <c r="D179" s="99" t="s">
        <v>5003</v>
      </c>
      <c r="E179" s="99" t="s">
        <v>5000</v>
      </c>
      <c r="F179" s="99"/>
      <c r="G179" s="99"/>
      <c r="H179" s="99" t="s">
        <v>4968</v>
      </c>
      <c r="I179" s="99" t="s">
        <v>29</v>
      </c>
      <c r="J179" s="99">
        <f t="shared" si="2"/>
        <v>12</v>
      </c>
      <c r="K179" s="99" t="e">
        <f ca="1">IF([12]!Tabla1[[#This Row],[in]]="i",0,IF([12]!Tabla1[[#This Row],[in]]="",ROUND(SQRT((F179-F178)^2+(G179-G178)^2),0),ROUND(SQRT((F179-INDIRECT(ADDRESS([12]!Tabla1[[#This Row],[in]],COLUMN(F:F))))^2+(G179-INDIRECT(ADDRESS([12]!Tabla1[[#This Row],[in]],COLUMN(G:G))))^2),0)))</f>
        <v>#REF!</v>
      </c>
      <c r="L179" s="100" t="s">
        <v>32</v>
      </c>
    </row>
    <row r="180" spans="1:12" x14ac:dyDescent="0.25">
      <c r="A180" s="2">
        <v>175</v>
      </c>
      <c r="B180" s="99">
        <v>175</v>
      </c>
      <c r="C180" s="99" t="s">
        <v>4998</v>
      </c>
      <c r="D180" s="99" t="s">
        <v>5003</v>
      </c>
      <c r="E180" s="99" t="s">
        <v>5000</v>
      </c>
      <c r="F180" s="99"/>
      <c r="G180" s="99"/>
      <c r="H180" s="99" t="s">
        <v>4968</v>
      </c>
      <c r="I180" s="99" t="s">
        <v>29</v>
      </c>
      <c r="J180" s="99">
        <f t="shared" si="2"/>
        <v>12</v>
      </c>
      <c r="K180" s="99" t="e">
        <f ca="1">IF([12]!Tabla1[[#This Row],[in]]="i",0,IF([12]!Tabla1[[#This Row],[in]]="",ROUND(SQRT((F180-F179)^2+(G180-G179)^2),0),ROUND(SQRT((F180-INDIRECT(ADDRESS([12]!Tabla1[[#This Row],[in]],COLUMN(F:F))))^2+(G180-INDIRECT(ADDRESS([12]!Tabla1[[#This Row],[in]],COLUMN(G:G))))^2),0)))</f>
        <v>#REF!</v>
      </c>
      <c r="L180" s="100" t="s">
        <v>32</v>
      </c>
    </row>
    <row r="181" spans="1:12" x14ac:dyDescent="0.25">
      <c r="A181" s="2">
        <v>176</v>
      </c>
      <c r="B181" s="99">
        <v>176</v>
      </c>
      <c r="C181" s="99" t="s">
        <v>4998</v>
      </c>
      <c r="D181" s="99" t="s">
        <v>5003</v>
      </c>
      <c r="E181" s="99" t="s">
        <v>5000</v>
      </c>
      <c r="F181" s="99"/>
      <c r="G181" s="99"/>
      <c r="H181" s="99" t="s">
        <v>4968</v>
      </c>
      <c r="I181" s="99" t="s">
        <v>29</v>
      </c>
      <c r="J181" s="99">
        <f t="shared" si="2"/>
        <v>12</v>
      </c>
      <c r="K181" s="99" t="e">
        <f ca="1">IF([12]!Tabla1[[#This Row],[in]]="i",0,IF([12]!Tabla1[[#This Row],[in]]="",ROUND(SQRT((F181-F180)^2+(G181-G180)^2),0),ROUND(SQRT((F181-INDIRECT(ADDRESS([12]!Tabla1[[#This Row],[in]],COLUMN(F:F))))^2+(G181-INDIRECT(ADDRESS([12]!Tabla1[[#This Row],[in]],COLUMN(G:G))))^2),0)))</f>
        <v>#REF!</v>
      </c>
      <c r="L181" s="100" t="s">
        <v>32</v>
      </c>
    </row>
    <row r="182" spans="1:12" x14ac:dyDescent="0.25">
      <c r="A182" s="2">
        <v>177</v>
      </c>
      <c r="B182" s="99">
        <v>177</v>
      </c>
      <c r="C182" s="99" t="s">
        <v>4998</v>
      </c>
      <c r="D182" s="99" t="s">
        <v>5003</v>
      </c>
      <c r="E182" s="99" t="s">
        <v>5000</v>
      </c>
      <c r="F182" s="99"/>
      <c r="G182" s="99"/>
      <c r="H182" s="99" t="s">
        <v>4968</v>
      </c>
      <c r="I182" s="99" t="s">
        <v>29</v>
      </c>
      <c r="J182" s="99">
        <f t="shared" si="2"/>
        <v>12</v>
      </c>
      <c r="K182" s="99" t="e">
        <f ca="1">IF([12]!Tabla1[[#This Row],[in]]="i",0,IF([12]!Tabla1[[#This Row],[in]]="",ROUND(SQRT((F182-F181)^2+(G182-G181)^2),0),ROUND(SQRT((F182-INDIRECT(ADDRESS([12]!Tabla1[[#This Row],[in]],COLUMN(F:F))))^2+(G182-INDIRECT(ADDRESS([12]!Tabla1[[#This Row],[in]],COLUMN(G:G))))^2),0)))</f>
        <v>#REF!</v>
      </c>
      <c r="L182" s="100" t="s">
        <v>32</v>
      </c>
    </row>
    <row r="183" spans="1:12" x14ac:dyDescent="0.25">
      <c r="A183" s="2">
        <v>178</v>
      </c>
      <c r="B183" s="99">
        <v>178</v>
      </c>
      <c r="C183" s="99" t="s">
        <v>4998</v>
      </c>
      <c r="D183" s="99" t="s">
        <v>5003</v>
      </c>
      <c r="E183" s="99" t="s">
        <v>5000</v>
      </c>
      <c r="F183" s="99"/>
      <c r="G183" s="99"/>
      <c r="H183" s="99" t="s">
        <v>4968</v>
      </c>
      <c r="I183" s="99" t="s">
        <v>29</v>
      </c>
      <c r="J183" s="99">
        <f t="shared" si="2"/>
        <v>12</v>
      </c>
      <c r="K183" s="99" t="e">
        <f ca="1">IF([12]!Tabla1[[#This Row],[in]]="i",0,IF([12]!Tabla1[[#This Row],[in]]="",ROUND(SQRT((F183-F182)^2+(G183-G182)^2),0),ROUND(SQRT((F183-INDIRECT(ADDRESS([12]!Tabla1[[#This Row],[in]],COLUMN(F:F))))^2+(G183-INDIRECT(ADDRESS([12]!Tabla1[[#This Row],[in]],COLUMN(G:G))))^2),0)))</f>
        <v>#REF!</v>
      </c>
      <c r="L183" s="100" t="s">
        <v>32</v>
      </c>
    </row>
    <row r="184" spans="1:12" x14ac:dyDescent="0.25">
      <c r="A184" s="2">
        <v>179</v>
      </c>
      <c r="B184" s="99">
        <v>179</v>
      </c>
      <c r="C184" s="99" t="s">
        <v>4998</v>
      </c>
      <c r="D184" s="99" t="s">
        <v>5003</v>
      </c>
      <c r="E184" s="99" t="s">
        <v>5000</v>
      </c>
      <c r="F184" s="99"/>
      <c r="G184" s="99"/>
      <c r="H184" s="99" t="s">
        <v>4968</v>
      </c>
      <c r="I184" s="99" t="s">
        <v>29</v>
      </c>
      <c r="J184" s="99">
        <f t="shared" si="2"/>
        <v>12</v>
      </c>
      <c r="K184" s="99" t="e">
        <f ca="1">IF([12]!Tabla1[[#This Row],[in]]="i",0,IF([12]!Tabla1[[#This Row],[in]]="",ROUND(SQRT((F184-F183)^2+(G184-G183)^2),0),ROUND(SQRT((F184-INDIRECT(ADDRESS([12]!Tabla1[[#This Row],[in]],COLUMN(F:F))))^2+(G184-INDIRECT(ADDRESS([12]!Tabla1[[#This Row],[in]],COLUMN(G:G))))^2),0)))</f>
        <v>#REF!</v>
      </c>
      <c r="L184" s="100" t="s">
        <v>32</v>
      </c>
    </row>
    <row r="185" spans="1:12" x14ac:dyDescent="0.25">
      <c r="A185" s="2">
        <v>180</v>
      </c>
      <c r="B185" s="99">
        <v>180</v>
      </c>
      <c r="C185" s="99" t="s">
        <v>4998</v>
      </c>
      <c r="D185" s="99" t="s">
        <v>5003</v>
      </c>
      <c r="E185" s="99" t="s">
        <v>5000</v>
      </c>
      <c r="F185" s="99"/>
      <c r="G185" s="99"/>
      <c r="H185" s="99" t="s">
        <v>4968</v>
      </c>
      <c r="I185" s="99" t="s">
        <v>29</v>
      </c>
      <c r="J185" s="99">
        <f t="shared" si="2"/>
        <v>12</v>
      </c>
      <c r="K185" s="99" t="e">
        <f ca="1">IF([12]!Tabla1[[#This Row],[in]]="i",0,IF([12]!Tabla1[[#This Row],[in]]="",ROUND(SQRT((F185-F184)^2+(G185-G184)^2),0),ROUND(SQRT((F185-INDIRECT(ADDRESS([12]!Tabla1[[#This Row],[in]],COLUMN(F:F))))^2+(G185-INDIRECT(ADDRESS([12]!Tabla1[[#This Row],[in]],COLUMN(G:G))))^2),0)))</f>
        <v>#REF!</v>
      </c>
      <c r="L185" s="100" t="s">
        <v>32</v>
      </c>
    </row>
    <row r="186" spans="1:12" x14ac:dyDescent="0.25">
      <c r="A186" s="2">
        <v>181</v>
      </c>
      <c r="B186" s="99">
        <v>181</v>
      </c>
      <c r="C186" s="99" t="s">
        <v>4998</v>
      </c>
      <c r="D186" s="99" t="s">
        <v>5003</v>
      </c>
      <c r="E186" s="99" t="s">
        <v>5000</v>
      </c>
      <c r="F186" s="99"/>
      <c r="G186" s="99"/>
      <c r="H186" s="99" t="s">
        <v>4968</v>
      </c>
      <c r="I186" s="99" t="s">
        <v>29</v>
      </c>
      <c r="J186" s="99">
        <f t="shared" si="2"/>
        <v>12</v>
      </c>
      <c r="K186" s="99" t="e">
        <f ca="1">IF([12]!Tabla1[[#This Row],[in]]="i",0,IF([12]!Tabla1[[#This Row],[in]]="",ROUND(SQRT((F186-F185)^2+(G186-G185)^2),0),ROUND(SQRT((F186-INDIRECT(ADDRESS([12]!Tabla1[[#This Row],[in]],COLUMN(F:F))))^2+(G186-INDIRECT(ADDRESS([12]!Tabla1[[#This Row],[in]],COLUMN(G:G))))^2),0)))</f>
        <v>#REF!</v>
      </c>
      <c r="L186" s="100" t="s">
        <v>32</v>
      </c>
    </row>
    <row r="187" spans="1:12" x14ac:dyDescent="0.25">
      <c r="A187" s="2">
        <v>182</v>
      </c>
      <c r="B187" s="99">
        <v>182</v>
      </c>
      <c r="C187" s="99" t="s">
        <v>4998</v>
      </c>
      <c r="D187" s="99" t="s">
        <v>5003</v>
      </c>
      <c r="E187" s="99" t="s">
        <v>5000</v>
      </c>
      <c r="F187" s="99"/>
      <c r="G187" s="99"/>
      <c r="H187" s="99" t="s">
        <v>4968</v>
      </c>
      <c r="I187" s="99" t="s">
        <v>29</v>
      </c>
      <c r="J187" s="99">
        <f t="shared" si="2"/>
        <v>12</v>
      </c>
      <c r="K187" s="99" t="e">
        <f ca="1">IF([12]!Tabla1[[#This Row],[in]]="i",0,IF([12]!Tabla1[[#This Row],[in]]="",ROUND(SQRT((F187-F186)^2+(G187-G186)^2),0),ROUND(SQRT((F187-INDIRECT(ADDRESS([12]!Tabla1[[#This Row],[in]],COLUMN(F:F))))^2+(G187-INDIRECT(ADDRESS([12]!Tabla1[[#This Row],[in]],COLUMN(G:G))))^2),0)))</f>
        <v>#REF!</v>
      </c>
      <c r="L187" s="100" t="s">
        <v>32</v>
      </c>
    </row>
    <row r="188" spans="1:12" x14ac:dyDescent="0.25">
      <c r="A188" s="2">
        <v>183</v>
      </c>
      <c r="B188" s="99">
        <v>183</v>
      </c>
      <c r="C188" s="99" t="s">
        <v>4998</v>
      </c>
      <c r="D188" s="99" t="s">
        <v>5003</v>
      </c>
      <c r="E188" s="99" t="s">
        <v>5000</v>
      </c>
      <c r="F188" s="99"/>
      <c r="G188" s="99"/>
      <c r="H188" s="99" t="s">
        <v>4968</v>
      </c>
      <c r="I188" s="99" t="s">
        <v>29</v>
      </c>
      <c r="J188" s="99">
        <f t="shared" si="2"/>
        <v>12</v>
      </c>
      <c r="K188" s="99" t="e">
        <f ca="1">IF([12]!Tabla1[[#This Row],[in]]="i",0,IF([12]!Tabla1[[#This Row],[in]]="",ROUND(SQRT((F188-F187)^2+(G188-G187)^2),0),ROUND(SQRT((F188-INDIRECT(ADDRESS([12]!Tabla1[[#This Row],[in]],COLUMN(F:F))))^2+(G188-INDIRECT(ADDRESS([12]!Tabla1[[#This Row],[in]],COLUMN(G:G))))^2),0)))</f>
        <v>#REF!</v>
      </c>
      <c r="L188" s="100" t="s">
        <v>32</v>
      </c>
    </row>
    <row r="189" spans="1:12" x14ac:dyDescent="0.25">
      <c r="A189" s="2">
        <v>184</v>
      </c>
      <c r="B189" s="99">
        <v>184</v>
      </c>
      <c r="C189" s="99" t="s">
        <v>4998</v>
      </c>
      <c r="D189" s="99" t="s">
        <v>5003</v>
      </c>
      <c r="E189" s="99" t="s">
        <v>5000</v>
      </c>
      <c r="F189" s="99"/>
      <c r="G189" s="99"/>
      <c r="H189" s="99" t="s">
        <v>4968</v>
      </c>
      <c r="I189" s="99" t="s">
        <v>29</v>
      </c>
      <c r="J189" s="99">
        <f t="shared" si="2"/>
        <v>12</v>
      </c>
      <c r="K189" s="99" t="e">
        <f ca="1">IF([12]!Tabla1[[#This Row],[in]]="i",0,IF([12]!Tabla1[[#This Row],[in]]="",ROUND(SQRT((F189-F188)^2+(G189-G188)^2),0),ROUND(SQRT((F189-INDIRECT(ADDRESS([12]!Tabla1[[#This Row],[in]],COLUMN(F:F))))^2+(G189-INDIRECT(ADDRESS([12]!Tabla1[[#This Row],[in]],COLUMN(G:G))))^2),0)))</f>
        <v>#REF!</v>
      </c>
      <c r="L189" s="100" t="s">
        <v>32</v>
      </c>
    </row>
    <row r="190" spans="1:12" x14ac:dyDescent="0.25">
      <c r="A190" s="2">
        <v>185</v>
      </c>
      <c r="B190" s="99">
        <v>185</v>
      </c>
      <c r="C190" s="99" t="s">
        <v>4998</v>
      </c>
      <c r="D190" s="99" t="s">
        <v>5003</v>
      </c>
      <c r="E190" s="99" t="s">
        <v>5000</v>
      </c>
      <c r="F190" s="99"/>
      <c r="G190" s="99"/>
      <c r="H190" s="99" t="s">
        <v>4968</v>
      </c>
      <c r="I190" s="99" t="s">
        <v>29</v>
      </c>
      <c r="J190" s="99">
        <f t="shared" si="2"/>
        <v>12</v>
      </c>
      <c r="K190" s="99" t="e">
        <f ca="1">IF([12]!Tabla1[[#This Row],[in]]="i",0,IF([12]!Tabla1[[#This Row],[in]]="",ROUND(SQRT((F190-F189)^2+(G190-G189)^2),0),ROUND(SQRT((F190-INDIRECT(ADDRESS([12]!Tabla1[[#This Row],[in]],COLUMN(F:F))))^2+(G190-INDIRECT(ADDRESS([12]!Tabla1[[#This Row],[in]],COLUMN(G:G))))^2),0)))</f>
        <v>#REF!</v>
      </c>
      <c r="L190" s="100" t="s">
        <v>32</v>
      </c>
    </row>
    <row r="191" spans="1:12" x14ac:dyDescent="0.25">
      <c r="A191" s="2">
        <v>186</v>
      </c>
      <c r="B191" s="99">
        <v>186</v>
      </c>
      <c r="C191" s="99" t="s">
        <v>4998</v>
      </c>
      <c r="D191" s="99" t="s">
        <v>5003</v>
      </c>
      <c r="E191" s="99" t="s">
        <v>5000</v>
      </c>
      <c r="F191" s="99"/>
      <c r="G191" s="99"/>
      <c r="H191" s="99" t="s">
        <v>4968</v>
      </c>
      <c r="I191" s="99" t="s">
        <v>29</v>
      </c>
      <c r="J191" s="99">
        <f t="shared" si="2"/>
        <v>12</v>
      </c>
      <c r="K191" s="99" t="e">
        <f ca="1">IF([12]!Tabla1[[#This Row],[in]]="i",0,IF([12]!Tabla1[[#This Row],[in]]="",ROUND(SQRT((F191-F190)^2+(G191-G190)^2),0),ROUND(SQRT((F191-INDIRECT(ADDRESS([12]!Tabla1[[#This Row],[in]],COLUMN(F:F))))^2+(G191-INDIRECT(ADDRESS([12]!Tabla1[[#This Row],[in]],COLUMN(G:G))))^2),0)))</f>
        <v>#REF!</v>
      </c>
      <c r="L191" s="100" t="s">
        <v>32</v>
      </c>
    </row>
    <row r="192" spans="1:12" x14ac:dyDescent="0.25">
      <c r="A192" s="2">
        <v>187</v>
      </c>
      <c r="B192" s="99">
        <v>187</v>
      </c>
      <c r="C192" s="99" t="s">
        <v>4998</v>
      </c>
      <c r="D192" s="99" t="s">
        <v>5003</v>
      </c>
      <c r="E192" s="99" t="s">
        <v>5000</v>
      </c>
      <c r="F192" s="99"/>
      <c r="G192" s="99"/>
      <c r="H192" s="99" t="s">
        <v>4968</v>
      </c>
      <c r="I192" s="99" t="s">
        <v>29</v>
      </c>
      <c r="J192" s="99">
        <f t="shared" si="2"/>
        <v>12</v>
      </c>
      <c r="K192" s="99" t="e">
        <f ca="1">IF([12]!Tabla1[[#This Row],[in]]="i",0,IF([12]!Tabla1[[#This Row],[in]]="",ROUND(SQRT((F192-F191)^2+(G192-G191)^2),0),ROUND(SQRT((F192-INDIRECT(ADDRESS([12]!Tabla1[[#This Row],[in]],COLUMN(F:F))))^2+(G192-INDIRECT(ADDRESS([12]!Tabla1[[#This Row],[in]],COLUMN(G:G))))^2),0)))</f>
        <v>#REF!</v>
      </c>
      <c r="L192" s="100" t="s">
        <v>32</v>
      </c>
    </row>
    <row r="193" spans="1:12" x14ac:dyDescent="0.25">
      <c r="A193" s="2">
        <v>188</v>
      </c>
      <c r="B193" s="99">
        <v>188</v>
      </c>
      <c r="C193" s="99" t="s">
        <v>4998</v>
      </c>
      <c r="D193" s="99" t="s">
        <v>5003</v>
      </c>
      <c r="E193" s="99" t="s">
        <v>5000</v>
      </c>
      <c r="F193" s="99"/>
      <c r="G193" s="99"/>
      <c r="H193" s="99" t="s">
        <v>4968</v>
      </c>
      <c r="I193" s="99" t="s">
        <v>29</v>
      </c>
      <c r="J193" s="99">
        <f t="shared" si="2"/>
        <v>12</v>
      </c>
      <c r="K193" s="99" t="e">
        <f ca="1">IF([12]!Tabla1[[#This Row],[in]]="i",0,IF([12]!Tabla1[[#This Row],[in]]="",ROUND(SQRT((F193-F192)^2+(G193-G192)^2),0),ROUND(SQRT((F193-INDIRECT(ADDRESS([12]!Tabla1[[#This Row],[in]],COLUMN(F:F))))^2+(G193-INDIRECT(ADDRESS([12]!Tabla1[[#This Row],[in]],COLUMN(G:G))))^2),0)))</f>
        <v>#REF!</v>
      </c>
      <c r="L193" s="100" t="s">
        <v>32</v>
      </c>
    </row>
    <row r="194" spans="1:12" x14ac:dyDescent="0.25">
      <c r="A194" s="2">
        <v>189</v>
      </c>
      <c r="B194" s="99">
        <v>189</v>
      </c>
      <c r="C194" s="99" t="s">
        <v>4998</v>
      </c>
      <c r="D194" s="99" t="s">
        <v>5003</v>
      </c>
      <c r="E194" s="99" t="s">
        <v>5000</v>
      </c>
      <c r="F194" s="99"/>
      <c r="G194" s="99"/>
      <c r="H194" s="99" t="s">
        <v>4968</v>
      </c>
      <c r="I194" s="99" t="s">
        <v>29</v>
      </c>
      <c r="J194" s="99">
        <f t="shared" si="2"/>
        <v>12</v>
      </c>
      <c r="K194" s="99" t="e">
        <f ca="1">IF([12]!Tabla1[[#This Row],[in]]="i",0,IF([12]!Tabla1[[#This Row],[in]]="",ROUND(SQRT((F194-F193)^2+(G194-G193)^2),0),ROUND(SQRT((F194-INDIRECT(ADDRESS([12]!Tabla1[[#This Row],[in]],COLUMN(F:F))))^2+(G194-INDIRECT(ADDRESS([12]!Tabla1[[#This Row],[in]],COLUMN(G:G))))^2),0)))</f>
        <v>#REF!</v>
      </c>
      <c r="L194" s="100" t="s">
        <v>32</v>
      </c>
    </row>
    <row r="195" spans="1:12" x14ac:dyDescent="0.25">
      <c r="A195" s="2">
        <v>190</v>
      </c>
      <c r="B195" s="99">
        <v>190</v>
      </c>
      <c r="C195" s="99" t="s">
        <v>4998</v>
      </c>
      <c r="D195" s="99" t="s">
        <v>5003</v>
      </c>
      <c r="E195" s="99" t="s">
        <v>5000</v>
      </c>
      <c r="F195" s="99"/>
      <c r="G195" s="99"/>
      <c r="H195" s="99" t="s">
        <v>4968</v>
      </c>
      <c r="I195" s="99" t="s">
        <v>29</v>
      </c>
      <c r="J195" s="99">
        <f t="shared" si="2"/>
        <v>12</v>
      </c>
      <c r="K195" s="99" t="e">
        <f ca="1">IF([12]!Tabla1[[#This Row],[in]]="i",0,IF([12]!Tabla1[[#This Row],[in]]="",ROUND(SQRT((F195-F194)^2+(G195-G194)^2),0),ROUND(SQRT((F195-INDIRECT(ADDRESS([12]!Tabla1[[#This Row],[in]],COLUMN(F:F))))^2+(G195-INDIRECT(ADDRESS([12]!Tabla1[[#This Row],[in]],COLUMN(G:G))))^2),0)))</f>
        <v>#REF!</v>
      </c>
      <c r="L195" s="100" t="s">
        <v>32</v>
      </c>
    </row>
    <row r="196" spans="1:12" x14ac:dyDescent="0.25">
      <c r="A196" s="2">
        <v>191</v>
      </c>
      <c r="B196" s="99">
        <v>191</v>
      </c>
      <c r="C196" s="99" t="s">
        <v>4998</v>
      </c>
      <c r="D196" s="99" t="s">
        <v>5003</v>
      </c>
      <c r="E196" s="99" t="s">
        <v>5000</v>
      </c>
      <c r="F196" s="99"/>
      <c r="G196" s="99"/>
      <c r="H196" s="99" t="s">
        <v>4968</v>
      </c>
      <c r="I196" s="99" t="s">
        <v>29</v>
      </c>
      <c r="J196" s="99">
        <f t="shared" si="2"/>
        <v>12</v>
      </c>
      <c r="K196" s="99" t="e">
        <f ca="1">IF([12]!Tabla1[[#This Row],[in]]="i",0,IF([12]!Tabla1[[#This Row],[in]]="",ROUND(SQRT((F196-F195)^2+(G196-G195)^2),0),ROUND(SQRT((F196-INDIRECT(ADDRESS([12]!Tabla1[[#This Row],[in]],COLUMN(F:F))))^2+(G196-INDIRECT(ADDRESS([12]!Tabla1[[#This Row],[in]],COLUMN(G:G))))^2),0)))</f>
        <v>#REF!</v>
      </c>
      <c r="L196" s="100" t="s">
        <v>32</v>
      </c>
    </row>
    <row r="197" spans="1:12" x14ac:dyDescent="0.25">
      <c r="A197" s="2">
        <v>192</v>
      </c>
      <c r="B197" s="99">
        <v>192</v>
      </c>
      <c r="C197" s="99" t="s">
        <v>4998</v>
      </c>
      <c r="D197" s="99" t="s">
        <v>5003</v>
      </c>
      <c r="E197" s="99" t="s">
        <v>5000</v>
      </c>
      <c r="F197" s="99"/>
      <c r="G197" s="99"/>
      <c r="H197" s="99" t="s">
        <v>4968</v>
      </c>
      <c r="I197" s="99" t="s">
        <v>29</v>
      </c>
      <c r="J197" s="99">
        <f t="shared" si="2"/>
        <v>12</v>
      </c>
      <c r="K197" s="99" t="e">
        <f ca="1">IF([12]!Tabla1[[#This Row],[in]]="i",0,IF([12]!Tabla1[[#This Row],[in]]="",ROUND(SQRT((F197-F196)^2+(G197-G196)^2),0),ROUND(SQRT((F197-INDIRECT(ADDRESS([12]!Tabla1[[#This Row],[in]],COLUMN(F:F))))^2+(G197-INDIRECT(ADDRESS([12]!Tabla1[[#This Row],[in]],COLUMN(G:G))))^2),0)))</f>
        <v>#REF!</v>
      </c>
      <c r="L197" s="100" t="s">
        <v>32</v>
      </c>
    </row>
    <row r="198" spans="1:12" x14ac:dyDescent="0.25">
      <c r="A198" s="2">
        <v>193</v>
      </c>
      <c r="B198" s="99">
        <v>193</v>
      </c>
      <c r="C198" s="99" t="s">
        <v>4998</v>
      </c>
      <c r="D198" s="99" t="s">
        <v>5003</v>
      </c>
      <c r="E198" s="99" t="s">
        <v>5000</v>
      </c>
      <c r="F198" s="99"/>
      <c r="G198" s="99"/>
      <c r="H198" s="99" t="s">
        <v>4968</v>
      </c>
      <c r="I198" s="99" t="s">
        <v>29</v>
      </c>
      <c r="J198" s="99">
        <f t="shared" ref="J198:J261" si="3">IF(H198="BT",8,12)</f>
        <v>12</v>
      </c>
      <c r="K198" s="99" t="e">
        <f ca="1">IF([12]!Tabla1[[#This Row],[in]]="i",0,IF([12]!Tabla1[[#This Row],[in]]="",ROUND(SQRT((F198-F197)^2+(G198-G197)^2),0),ROUND(SQRT((F198-INDIRECT(ADDRESS([12]!Tabla1[[#This Row],[in]],COLUMN(F:F))))^2+(G198-INDIRECT(ADDRESS([12]!Tabla1[[#This Row],[in]],COLUMN(G:G))))^2),0)))</f>
        <v>#REF!</v>
      </c>
      <c r="L198" s="100" t="s">
        <v>32</v>
      </c>
    </row>
    <row r="199" spans="1:12" x14ac:dyDescent="0.25">
      <c r="A199" s="2">
        <v>194</v>
      </c>
      <c r="B199" s="99">
        <v>194</v>
      </c>
      <c r="C199" s="99" t="s">
        <v>4998</v>
      </c>
      <c r="D199" s="99" t="s">
        <v>5003</v>
      </c>
      <c r="E199" s="99" t="s">
        <v>5000</v>
      </c>
      <c r="F199" s="99"/>
      <c r="G199" s="99"/>
      <c r="H199" s="99" t="s">
        <v>4968</v>
      </c>
      <c r="I199" s="99" t="s">
        <v>29</v>
      </c>
      <c r="J199" s="99">
        <f t="shared" si="3"/>
        <v>12</v>
      </c>
      <c r="K199" s="99" t="e">
        <f ca="1">IF([12]!Tabla1[[#This Row],[in]]="i",0,IF([12]!Tabla1[[#This Row],[in]]="",ROUND(SQRT((F199-F198)^2+(G199-G198)^2),0),ROUND(SQRT((F199-INDIRECT(ADDRESS([12]!Tabla1[[#This Row],[in]],COLUMN(F:F))))^2+(G199-INDIRECT(ADDRESS([12]!Tabla1[[#This Row],[in]],COLUMN(G:G))))^2),0)))</f>
        <v>#REF!</v>
      </c>
      <c r="L199" s="100" t="s">
        <v>32</v>
      </c>
    </row>
    <row r="200" spans="1:12" x14ac:dyDescent="0.25">
      <c r="A200" s="2">
        <v>195</v>
      </c>
      <c r="B200" s="99">
        <v>195</v>
      </c>
      <c r="C200" s="99" t="s">
        <v>4998</v>
      </c>
      <c r="D200" s="99" t="s">
        <v>5003</v>
      </c>
      <c r="E200" s="99" t="s">
        <v>5000</v>
      </c>
      <c r="F200" s="99"/>
      <c r="G200" s="99"/>
      <c r="H200" s="99" t="s">
        <v>4968</v>
      </c>
      <c r="I200" s="99" t="s">
        <v>29</v>
      </c>
      <c r="J200" s="99">
        <f t="shared" si="3"/>
        <v>12</v>
      </c>
      <c r="K200" s="99" t="e">
        <f ca="1">IF([12]!Tabla1[[#This Row],[in]]="i",0,IF([12]!Tabla1[[#This Row],[in]]="",ROUND(SQRT((F200-F199)^2+(G200-G199)^2),0),ROUND(SQRT((F200-INDIRECT(ADDRESS([12]!Tabla1[[#This Row],[in]],COLUMN(F:F))))^2+(G200-INDIRECT(ADDRESS([12]!Tabla1[[#This Row],[in]],COLUMN(G:G))))^2),0)))</f>
        <v>#REF!</v>
      </c>
      <c r="L200" s="100" t="s">
        <v>32</v>
      </c>
    </row>
    <row r="201" spans="1:12" x14ac:dyDescent="0.25">
      <c r="A201" s="2">
        <v>196</v>
      </c>
      <c r="B201" s="99">
        <v>196</v>
      </c>
      <c r="C201" s="99" t="s">
        <v>4998</v>
      </c>
      <c r="D201" s="99" t="s">
        <v>5003</v>
      </c>
      <c r="E201" s="99" t="s">
        <v>5000</v>
      </c>
      <c r="F201" s="99"/>
      <c r="G201" s="99"/>
      <c r="H201" s="99" t="s">
        <v>4968</v>
      </c>
      <c r="I201" s="99" t="s">
        <v>29</v>
      </c>
      <c r="J201" s="99">
        <f t="shared" si="3"/>
        <v>12</v>
      </c>
      <c r="K201" s="99" t="e">
        <f ca="1">IF([12]!Tabla1[[#This Row],[in]]="i",0,IF([12]!Tabla1[[#This Row],[in]]="",ROUND(SQRT((F201-F200)^2+(G201-G200)^2),0),ROUND(SQRT((F201-INDIRECT(ADDRESS([12]!Tabla1[[#This Row],[in]],COLUMN(F:F))))^2+(G201-INDIRECT(ADDRESS([12]!Tabla1[[#This Row],[in]],COLUMN(G:G))))^2),0)))</f>
        <v>#REF!</v>
      </c>
      <c r="L201" s="100" t="s">
        <v>32</v>
      </c>
    </row>
    <row r="202" spans="1:12" x14ac:dyDescent="0.25">
      <c r="A202" s="2">
        <v>197</v>
      </c>
      <c r="B202" s="99">
        <v>197</v>
      </c>
      <c r="C202" s="99" t="s">
        <v>4998</v>
      </c>
      <c r="D202" s="99" t="s">
        <v>5003</v>
      </c>
      <c r="E202" s="99" t="s">
        <v>5000</v>
      </c>
      <c r="F202" s="99"/>
      <c r="G202" s="99"/>
      <c r="H202" s="99" t="s">
        <v>4968</v>
      </c>
      <c r="I202" s="99" t="s">
        <v>29</v>
      </c>
      <c r="J202" s="99">
        <f t="shared" si="3"/>
        <v>12</v>
      </c>
      <c r="K202" s="99" t="e">
        <f ca="1">IF([12]!Tabla1[[#This Row],[in]]="i",0,IF([12]!Tabla1[[#This Row],[in]]="",ROUND(SQRT((F202-F201)^2+(G202-G201)^2),0),ROUND(SQRT((F202-INDIRECT(ADDRESS([12]!Tabla1[[#This Row],[in]],COLUMN(F:F))))^2+(G202-INDIRECT(ADDRESS([12]!Tabla1[[#This Row],[in]],COLUMN(G:G))))^2),0)))</f>
        <v>#REF!</v>
      </c>
      <c r="L202" s="100" t="s">
        <v>32</v>
      </c>
    </row>
    <row r="203" spans="1:12" x14ac:dyDescent="0.25">
      <c r="A203" s="2">
        <v>198</v>
      </c>
      <c r="B203" s="99">
        <v>198</v>
      </c>
      <c r="C203" s="99" t="s">
        <v>4998</v>
      </c>
      <c r="D203" s="99" t="s">
        <v>5003</v>
      </c>
      <c r="E203" s="99" t="s">
        <v>5000</v>
      </c>
      <c r="F203" s="99"/>
      <c r="G203" s="99"/>
      <c r="H203" s="99" t="s">
        <v>4968</v>
      </c>
      <c r="I203" s="99" t="s">
        <v>29</v>
      </c>
      <c r="J203" s="99">
        <f t="shared" si="3"/>
        <v>12</v>
      </c>
      <c r="K203" s="99" t="e">
        <f ca="1">IF([12]!Tabla1[[#This Row],[in]]="i",0,IF([12]!Tabla1[[#This Row],[in]]="",ROUND(SQRT((F203-F202)^2+(G203-G202)^2),0),ROUND(SQRT((F203-INDIRECT(ADDRESS([12]!Tabla1[[#This Row],[in]],COLUMN(F:F))))^2+(G203-INDIRECT(ADDRESS([12]!Tabla1[[#This Row],[in]],COLUMN(G:G))))^2),0)))</f>
        <v>#REF!</v>
      </c>
      <c r="L203" s="100" t="s">
        <v>32</v>
      </c>
    </row>
    <row r="204" spans="1:12" x14ac:dyDescent="0.25">
      <c r="A204" s="2">
        <v>199</v>
      </c>
      <c r="B204" s="99">
        <v>199</v>
      </c>
      <c r="C204" s="99" t="s">
        <v>4998</v>
      </c>
      <c r="D204" s="99" t="s">
        <v>5003</v>
      </c>
      <c r="E204" s="99" t="s">
        <v>5000</v>
      </c>
      <c r="F204" s="99"/>
      <c r="G204" s="99"/>
      <c r="H204" s="99" t="s">
        <v>4968</v>
      </c>
      <c r="I204" s="99" t="s">
        <v>29</v>
      </c>
      <c r="J204" s="99">
        <f t="shared" si="3"/>
        <v>12</v>
      </c>
      <c r="K204" s="99" t="e">
        <f ca="1">IF([12]!Tabla1[[#This Row],[in]]="i",0,IF([12]!Tabla1[[#This Row],[in]]="",ROUND(SQRT((F204-F203)^2+(G204-G203)^2),0),ROUND(SQRT((F204-INDIRECT(ADDRESS([12]!Tabla1[[#This Row],[in]],COLUMN(F:F))))^2+(G204-INDIRECT(ADDRESS([12]!Tabla1[[#This Row],[in]],COLUMN(G:G))))^2),0)))</f>
        <v>#REF!</v>
      </c>
      <c r="L204" s="100" t="s">
        <v>32</v>
      </c>
    </row>
    <row r="205" spans="1:12" x14ac:dyDescent="0.25">
      <c r="A205" s="2">
        <v>200</v>
      </c>
      <c r="B205" s="99">
        <v>200</v>
      </c>
      <c r="C205" s="99" t="s">
        <v>4998</v>
      </c>
      <c r="D205" s="99" t="s">
        <v>5003</v>
      </c>
      <c r="E205" s="99" t="s">
        <v>5000</v>
      </c>
      <c r="F205" s="99"/>
      <c r="G205" s="99"/>
      <c r="H205" s="99" t="s">
        <v>4968</v>
      </c>
      <c r="I205" s="99" t="s">
        <v>29</v>
      </c>
      <c r="J205" s="99">
        <f t="shared" si="3"/>
        <v>12</v>
      </c>
      <c r="K205" s="99" t="e">
        <f ca="1">IF([12]!Tabla1[[#This Row],[in]]="i",0,IF([12]!Tabla1[[#This Row],[in]]="",ROUND(SQRT((F205-F204)^2+(G205-G204)^2),0),ROUND(SQRT((F205-INDIRECT(ADDRESS([12]!Tabla1[[#This Row],[in]],COLUMN(F:F))))^2+(G205-INDIRECT(ADDRESS([12]!Tabla1[[#This Row],[in]],COLUMN(G:G))))^2),0)))</f>
        <v>#REF!</v>
      </c>
      <c r="L205" s="100" t="s">
        <v>32</v>
      </c>
    </row>
    <row r="206" spans="1:12" x14ac:dyDescent="0.25">
      <c r="A206" s="2">
        <v>201</v>
      </c>
      <c r="B206" s="99">
        <v>201</v>
      </c>
      <c r="C206" s="99" t="s">
        <v>4998</v>
      </c>
      <c r="D206" s="99" t="s">
        <v>5003</v>
      </c>
      <c r="E206" s="99" t="s">
        <v>5000</v>
      </c>
      <c r="F206" s="99"/>
      <c r="G206" s="99"/>
      <c r="H206" s="99" t="s">
        <v>4968</v>
      </c>
      <c r="I206" s="99" t="s">
        <v>29</v>
      </c>
      <c r="J206" s="99">
        <f t="shared" si="3"/>
        <v>12</v>
      </c>
      <c r="K206" s="99" t="e">
        <f ca="1">IF([12]!Tabla1[[#This Row],[in]]="i",0,IF([12]!Tabla1[[#This Row],[in]]="",ROUND(SQRT((F206-F205)^2+(G206-G205)^2),0),ROUND(SQRT((F206-INDIRECT(ADDRESS([12]!Tabla1[[#This Row],[in]],COLUMN(F:F))))^2+(G206-INDIRECT(ADDRESS([12]!Tabla1[[#This Row],[in]],COLUMN(G:G))))^2),0)))</f>
        <v>#REF!</v>
      </c>
      <c r="L206" s="100" t="s">
        <v>32</v>
      </c>
    </row>
    <row r="207" spans="1:12" x14ac:dyDescent="0.25">
      <c r="A207" s="2">
        <v>202</v>
      </c>
      <c r="B207" s="99">
        <v>202</v>
      </c>
      <c r="C207" s="99" t="s">
        <v>4998</v>
      </c>
      <c r="D207" s="99" t="s">
        <v>5003</v>
      </c>
      <c r="E207" s="99" t="s">
        <v>5000</v>
      </c>
      <c r="F207" s="99"/>
      <c r="G207" s="99"/>
      <c r="H207" s="99" t="s">
        <v>4968</v>
      </c>
      <c r="I207" s="99" t="s">
        <v>29</v>
      </c>
      <c r="J207" s="99">
        <f t="shared" si="3"/>
        <v>12</v>
      </c>
      <c r="K207" s="99" t="e">
        <f ca="1">IF([12]!Tabla1[[#This Row],[in]]="i",0,IF([12]!Tabla1[[#This Row],[in]]="",ROUND(SQRT((F207-F206)^2+(G207-G206)^2),0),ROUND(SQRT((F207-INDIRECT(ADDRESS([12]!Tabla1[[#This Row],[in]],COLUMN(F:F))))^2+(G207-INDIRECT(ADDRESS([12]!Tabla1[[#This Row],[in]],COLUMN(G:G))))^2),0)))</f>
        <v>#REF!</v>
      </c>
      <c r="L207" s="100" t="s">
        <v>32</v>
      </c>
    </row>
    <row r="208" spans="1:12" x14ac:dyDescent="0.25">
      <c r="A208" s="2">
        <v>203</v>
      </c>
      <c r="B208" s="99">
        <v>203</v>
      </c>
      <c r="C208" s="99" t="s">
        <v>4998</v>
      </c>
      <c r="D208" s="99" t="s">
        <v>5003</v>
      </c>
      <c r="E208" s="99" t="s">
        <v>5000</v>
      </c>
      <c r="F208" s="99"/>
      <c r="G208" s="99"/>
      <c r="H208" s="99" t="s">
        <v>4968</v>
      </c>
      <c r="I208" s="99" t="s">
        <v>29</v>
      </c>
      <c r="J208" s="99">
        <f t="shared" si="3"/>
        <v>12</v>
      </c>
      <c r="K208" s="99" t="e">
        <f ca="1">IF([12]!Tabla1[[#This Row],[in]]="i",0,IF([12]!Tabla1[[#This Row],[in]]="",ROUND(SQRT((F208-F207)^2+(G208-G207)^2),0),ROUND(SQRT((F208-INDIRECT(ADDRESS([12]!Tabla1[[#This Row],[in]],COLUMN(F:F))))^2+(G208-INDIRECT(ADDRESS([12]!Tabla1[[#This Row],[in]],COLUMN(G:G))))^2),0)))</f>
        <v>#REF!</v>
      </c>
      <c r="L208" s="100" t="s">
        <v>32</v>
      </c>
    </row>
    <row r="209" spans="1:12" x14ac:dyDescent="0.25">
      <c r="A209" s="2">
        <v>204</v>
      </c>
      <c r="B209" s="99">
        <v>204</v>
      </c>
      <c r="C209" s="99" t="s">
        <v>4998</v>
      </c>
      <c r="D209" s="99" t="s">
        <v>5003</v>
      </c>
      <c r="E209" s="99" t="s">
        <v>5000</v>
      </c>
      <c r="F209" s="99"/>
      <c r="G209" s="99"/>
      <c r="H209" s="99" t="s">
        <v>4968</v>
      </c>
      <c r="I209" s="99" t="s">
        <v>29</v>
      </c>
      <c r="J209" s="99">
        <f t="shared" si="3"/>
        <v>12</v>
      </c>
      <c r="K209" s="99" t="e">
        <f ca="1">IF([12]!Tabla1[[#This Row],[in]]="i",0,IF([12]!Tabla1[[#This Row],[in]]="",ROUND(SQRT((F209-F208)^2+(G209-G208)^2),0),ROUND(SQRT((F209-INDIRECT(ADDRESS([12]!Tabla1[[#This Row],[in]],COLUMN(F:F))))^2+(G209-INDIRECT(ADDRESS([12]!Tabla1[[#This Row],[in]],COLUMN(G:G))))^2),0)))</f>
        <v>#REF!</v>
      </c>
      <c r="L209" s="100" t="s">
        <v>32</v>
      </c>
    </row>
    <row r="210" spans="1:12" x14ac:dyDescent="0.25">
      <c r="A210" s="2">
        <v>205</v>
      </c>
      <c r="B210" s="99">
        <v>205</v>
      </c>
      <c r="C210" s="99" t="s">
        <v>4998</v>
      </c>
      <c r="D210" s="99" t="s">
        <v>5003</v>
      </c>
      <c r="E210" s="99" t="s">
        <v>5000</v>
      </c>
      <c r="F210" s="99"/>
      <c r="G210" s="99"/>
      <c r="H210" s="99" t="s">
        <v>4968</v>
      </c>
      <c r="I210" s="99" t="s">
        <v>29</v>
      </c>
      <c r="J210" s="99">
        <f t="shared" si="3"/>
        <v>12</v>
      </c>
      <c r="K210" s="99" t="e">
        <f ca="1">IF([12]!Tabla1[[#This Row],[in]]="i",0,IF([12]!Tabla1[[#This Row],[in]]="",ROUND(SQRT((F210-F209)^2+(G210-G209)^2),0),ROUND(SQRT((F210-INDIRECT(ADDRESS([12]!Tabla1[[#This Row],[in]],COLUMN(F:F))))^2+(G210-INDIRECT(ADDRESS([12]!Tabla1[[#This Row],[in]],COLUMN(G:G))))^2),0)))</f>
        <v>#REF!</v>
      </c>
      <c r="L210" s="100" t="s">
        <v>32</v>
      </c>
    </row>
    <row r="211" spans="1:12" x14ac:dyDescent="0.25">
      <c r="A211" s="2">
        <v>206</v>
      </c>
      <c r="B211" s="99">
        <v>206</v>
      </c>
      <c r="C211" s="99" t="s">
        <v>4998</v>
      </c>
      <c r="D211" s="99" t="s">
        <v>5003</v>
      </c>
      <c r="E211" s="99" t="s">
        <v>5000</v>
      </c>
      <c r="F211" s="99"/>
      <c r="G211" s="99"/>
      <c r="H211" s="99" t="s">
        <v>4968</v>
      </c>
      <c r="I211" s="99" t="s">
        <v>29</v>
      </c>
      <c r="J211" s="99">
        <f t="shared" si="3"/>
        <v>12</v>
      </c>
      <c r="K211" s="99" t="e">
        <f ca="1">IF([12]!Tabla1[[#This Row],[in]]="i",0,IF([12]!Tabla1[[#This Row],[in]]="",ROUND(SQRT((F211-F210)^2+(G211-G210)^2),0),ROUND(SQRT((F211-INDIRECT(ADDRESS([12]!Tabla1[[#This Row],[in]],COLUMN(F:F))))^2+(G211-INDIRECT(ADDRESS([12]!Tabla1[[#This Row],[in]],COLUMN(G:G))))^2),0)))</f>
        <v>#REF!</v>
      </c>
      <c r="L211" s="100" t="s">
        <v>32</v>
      </c>
    </row>
    <row r="212" spans="1:12" x14ac:dyDescent="0.25">
      <c r="A212" s="2">
        <v>207</v>
      </c>
      <c r="B212" s="99">
        <v>207</v>
      </c>
      <c r="C212" s="99" t="s">
        <v>4998</v>
      </c>
      <c r="D212" s="99" t="s">
        <v>5003</v>
      </c>
      <c r="E212" s="99" t="s">
        <v>5000</v>
      </c>
      <c r="F212" s="99"/>
      <c r="G212" s="99"/>
      <c r="H212" s="99" t="s">
        <v>4968</v>
      </c>
      <c r="I212" s="99" t="s">
        <v>29</v>
      </c>
      <c r="J212" s="99">
        <f t="shared" si="3"/>
        <v>12</v>
      </c>
      <c r="K212" s="99" t="e">
        <f ca="1">IF([12]!Tabla1[[#This Row],[in]]="i",0,IF([12]!Tabla1[[#This Row],[in]]="",ROUND(SQRT((F212-F211)^2+(G212-G211)^2),0),ROUND(SQRT((F212-INDIRECT(ADDRESS([12]!Tabla1[[#This Row],[in]],COLUMN(F:F))))^2+(G212-INDIRECT(ADDRESS([12]!Tabla1[[#This Row],[in]],COLUMN(G:G))))^2),0)))</f>
        <v>#REF!</v>
      </c>
      <c r="L212" s="100" t="s">
        <v>32</v>
      </c>
    </row>
    <row r="213" spans="1:12" x14ac:dyDescent="0.25">
      <c r="A213" s="2">
        <v>208</v>
      </c>
      <c r="B213" s="99">
        <v>208</v>
      </c>
      <c r="C213" s="99" t="s">
        <v>4998</v>
      </c>
      <c r="D213" s="99" t="s">
        <v>5003</v>
      </c>
      <c r="E213" s="99" t="s">
        <v>5000</v>
      </c>
      <c r="F213" s="99"/>
      <c r="G213" s="99"/>
      <c r="H213" s="99" t="s">
        <v>4968</v>
      </c>
      <c r="I213" s="99" t="s">
        <v>29</v>
      </c>
      <c r="J213" s="99">
        <f t="shared" si="3"/>
        <v>12</v>
      </c>
      <c r="K213" s="99" t="e">
        <f ca="1">IF([12]!Tabla1[[#This Row],[in]]="i",0,IF([12]!Tabla1[[#This Row],[in]]="",ROUND(SQRT((F213-F212)^2+(G213-G212)^2),0),ROUND(SQRT((F213-INDIRECT(ADDRESS([12]!Tabla1[[#This Row],[in]],COLUMN(F:F))))^2+(G213-INDIRECT(ADDRESS([12]!Tabla1[[#This Row],[in]],COLUMN(G:G))))^2),0)))</f>
        <v>#REF!</v>
      </c>
      <c r="L213" s="100" t="s">
        <v>32</v>
      </c>
    </row>
    <row r="214" spans="1:12" x14ac:dyDescent="0.25">
      <c r="A214" s="2">
        <v>209</v>
      </c>
      <c r="B214" s="99">
        <v>209</v>
      </c>
      <c r="C214" s="99" t="s">
        <v>4998</v>
      </c>
      <c r="D214" s="99" t="s">
        <v>5003</v>
      </c>
      <c r="E214" s="99" t="s">
        <v>5000</v>
      </c>
      <c r="F214" s="99"/>
      <c r="G214" s="99"/>
      <c r="H214" s="99" t="s">
        <v>4968</v>
      </c>
      <c r="I214" s="99" t="s">
        <v>29</v>
      </c>
      <c r="J214" s="99">
        <f t="shared" si="3"/>
        <v>12</v>
      </c>
      <c r="K214" s="99" t="e">
        <f ca="1">IF([12]!Tabla1[[#This Row],[in]]="i",0,IF([12]!Tabla1[[#This Row],[in]]="",ROUND(SQRT((F214-F213)^2+(G214-G213)^2),0),ROUND(SQRT((F214-INDIRECT(ADDRESS([12]!Tabla1[[#This Row],[in]],COLUMN(F:F))))^2+(G214-INDIRECT(ADDRESS([12]!Tabla1[[#This Row],[in]],COLUMN(G:G))))^2),0)))</f>
        <v>#REF!</v>
      </c>
      <c r="L214" s="100" t="s">
        <v>32</v>
      </c>
    </row>
    <row r="215" spans="1:12" x14ac:dyDescent="0.25">
      <c r="A215" s="2">
        <v>210</v>
      </c>
      <c r="B215" s="99">
        <v>210</v>
      </c>
      <c r="C215" s="99" t="s">
        <v>4998</v>
      </c>
      <c r="D215" s="99" t="s">
        <v>5003</v>
      </c>
      <c r="E215" s="99" t="s">
        <v>5000</v>
      </c>
      <c r="F215" s="99"/>
      <c r="G215" s="99"/>
      <c r="H215" s="99" t="s">
        <v>4968</v>
      </c>
      <c r="I215" s="99" t="s">
        <v>29</v>
      </c>
      <c r="J215" s="99">
        <f t="shared" si="3"/>
        <v>12</v>
      </c>
      <c r="K215" s="99" t="e">
        <f ca="1">IF([12]!Tabla1[[#This Row],[in]]="i",0,IF([12]!Tabla1[[#This Row],[in]]="",ROUND(SQRT((F215-F214)^2+(G215-G214)^2),0),ROUND(SQRT((F215-INDIRECT(ADDRESS([12]!Tabla1[[#This Row],[in]],COLUMN(F:F))))^2+(G215-INDIRECT(ADDRESS([12]!Tabla1[[#This Row],[in]],COLUMN(G:G))))^2),0)))</f>
        <v>#REF!</v>
      </c>
      <c r="L215" s="100" t="s">
        <v>32</v>
      </c>
    </row>
    <row r="216" spans="1:12" x14ac:dyDescent="0.25">
      <c r="A216" s="2">
        <v>211</v>
      </c>
      <c r="B216" s="99">
        <v>211</v>
      </c>
      <c r="C216" s="99" t="s">
        <v>4998</v>
      </c>
      <c r="D216" s="99" t="s">
        <v>5003</v>
      </c>
      <c r="E216" s="99" t="s">
        <v>5000</v>
      </c>
      <c r="F216" s="99"/>
      <c r="G216" s="99"/>
      <c r="H216" s="99" t="s">
        <v>4968</v>
      </c>
      <c r="I216" s="99" t="s">
        <v>29</v>
      </c>
      <c r="J216" s="99">
        <f t="shared" si="3"/>
        <v>12</v>
      </c>
      <c r="K216" s="99" t="e">
        <f ca="1">IF([12]!Tabla1[[#This Row],[in]]="i",0,IF([12]!Tabla1[[#This Row],[in]]="",ROUND(SQRT((F216-F215)^2+(G216-G215)^2),0),ROUND(SQRT((F216-INDIRECT(ADDRESS([12]!Tabla1[[#This Row],[in]],COLUMN(F:F))))^2+(G216-INDIRECT(ADDRESS([12]!Tabla1[[#This Row],[in]],COLUMN(G:G))))^2),0)))</f>
        <v>#REF!</v>
      </c>
      <c r="L216" s="100" t="s">
        <v>32</v>
      </c>
    </row>
    <row r="217" spans="1:12" x14ac:dyDescent="0.25">
      <c r="A217" s="2">
        <v>212</v>
      </c>
      <c r="B217" s="99">
        <v>212</v>
      </c>
      <c r="C217" s="99" t="s">
        <v>4998</v>
      </c>
      <c r="D217" s="99" t="s">
        <v>5003</v>
      </c>
      <c r="E217" s="99" t="s">
        <v>5000</v>
      </c>
      <c r="F217" s="99"/>
      <c r="G217" s="99"/>
      <c r="H217" s="99" t="s">
        <v>4968</v>
      </c>
      <c r="I217" s="99" t="s">
        <v>29</v>
      </c>
      <c r="J217" s="99">
        <f t="shared" si="3"/>
        <v>12</v>
      </c>
      <c r="K217" s="99" t="e">
        <f ca="1">IF([12]!Tabla1[[#This Row],[in]]="i",0,IF([12]!Tabla1[[#This Row],[in]]="",ROUND(SQRT((F217-F216)^2+(G217-G216)^2),0),ROUND(SQRT((F217-INDIRECT(ADDRESS([12]!Tabla1[[#This Row],[in]],COLUMN(F:F))))^2+(G217-INDIRECT(ADDRESS([12]!Tabla1[[#This Row],[in]],COLUMN(G:G))))^2),0)))</f>
        <v>#REF!</v>
      </c>
      <c r="L217" s="100" t="s">
        <v>32</v>
      </c>
    </row>
    <row r="218" spans="1:12" x14ac:dyDescent="0.25">
      <c r="A218" s="2">
        <v>213</v>
      </c>
      <c r="B218" s="99">
        <v>213</v>
      </c>
      <c r="C218" s="99" t="s">
        <v>4998</v>
      </c>
      <c r="D218" s="99" t="s">
        <v>5003</v>
      </c>
      <c r="E218" s="99" t="s">
        <v>5000</v>
      </c>
      <c r="F218" s="99"/>
      <c r="G218" s="99"/>
      <c r="H218" s="99" t="s">
        <v>4968</v>
      </c>
      <c r="I218" s="99" t="s">
        <v>29</v>
      </c>
      <c r="J218" s="99">
        <f t="shared" si="3"/>
        <v>12</v>
      </c>
      <c r="K218" s="99" t="e">
        <f ca="1">IF([12]!Tabla1[[#This Row],[in]]="i",0,IF([12]!Tabla1[[#This Row],[in]]="",ROUND(SQRT((F218-F217)^2+(G218-G217)^2),0),ROUND(SQRT((F218-INDIRECT(ADDRESS([12]!Tabla1[[#This Row],[in]],COLUMN(F:F))))^2+(G218-INDIRECT(ADDRESS([12]!Tabla1[[#This Row],[in]],COLUMN(G:G))))^2),0)))</f>
        <v>#REF!</v>
      </c>
      <c r="L218" s="100" t="s">
        <v>32</v>
      </c>
    </row>
    <row r="219" spans="1:12" x14ac:dyDescent="0.25">
      <c r="A219" s="2">
        <v>214</v>
      </c>
      <c r="B219" s="99">
        <v>214</v>
      </c>
      <c r="C219" s="99" t="s">
        <v>4998</v>
      </c>
      <c r="D219" s="99" t="s">
        <v>5003</v>
      </c>
      <c r="E219" s="99" t="s">
        <v>5000</v>
      </c>
      <c r="F219" s="99"/>
      <c r="G219" s="99"/>
      <c r="H219" s="99" t="s">
        <v>4968</v>
      </c>
      <c r="I219" s="99" t="s">
        <v>29</v>
      </c>
      <c r="J219" s="99">
        <f t="shared" si="3"/>
        <v>12</v>
      </c>
      <c r="K219" s="99" t="e">
        <f ca="1">IF([12]!Tabla1[[#This Row],[in]]="i",0,IF([12]!Tabla1[[#This Row],[in]]="",ROUND(SQRT((F219-F218)^2+(G219-G218)^2),0),ROUND(SQRT((F219-INDIRECT(ADDRESS([12]!Tabla1[[#This Row],[in]],COLUMN(F:F))))^2+(G219-INDIRECT(ADDRESS([12]!Tabla1[[#This Row],[in]],COLUMN(G:G))))^2),0)))</f>
        <v>#REF!</v>
      </c>
      <c r="L219" s="100" t="s">
        <v>32</v>
      </c>
    </row>
    <row r="220" spans="1:12" x14ac:dyDescent="0.25">
      <c r="A220" s="2">
        <v>215</v>
      </c>
      <c r="B220" s="99">
        <v>215</v>
      </c>
      <c r="C220" s="99" t="s">
        <v>4998</v>
      </c>
      <c r="D220" s="99" t="s">
        <v>5003</v>
      </c>
      <c r="E220" s="99" t="s">
        <v>5000</v>
      </c>
      <c r="F220" s="99"/>
      <c r="G220" s="99"/>
      <c r="H220" s="99" t="s">
        <v>4968</v>
      </c>
      <c r="I220" s="99" t="s">
        <v>29</v>
      </c>
      <c r="J220" s="99">
        <f t="shared" si="3"/>
        <v>12</v>
      </c>
      <c r="K220" s="99" t="e">
        <f ca="1">IF([12]!Tabla1[[#This Row],[in]]="i",0,IF([12]!Tabla1[[#This Row],[in]]="",ROUND(SQRT((F220-F219)^2+(G220-G219)^2),0),ROUND(SQRT((F220-INDIRECT(ADDRESS([12]!Tabla1[[#This Row],[in]],COLUMN(F:F))))^2+(G220-INDIRECT(ADDRESS([12]!Tabla1[[#This Row],[in]],COLUMN(G:G))))^2),0)))</f>
        <v>#REF!</v>
      </c>
      <c r="L220" s="100" t="s">
        <v>32</v>
      </c>
    </row>
    <row r="221" spans="1:12" x14ac:dyDescent="0.25">
      <c r="A221" s="2">
        <v>216</v>
      </c>
      <c r="B221" s="99">
        <v>216</v>
      </c>
      <c r="C221" s="99" t="s">
        <v>4998</v>
      </c>
      <c r="D221" s="99" t="s">
        <v>5004</v>
      </c>
      <c r="E221" s="99" t="s">
        <v>5000</v>
      </c>
      <c r="F221" s="99"/>
      <c r="G221" s="99"/>
      <c r="H221" s="99" t="s">
        <v>4968</v>
      </c>
      <c r="I221" s="99" t="s">
        <v>29</v>
      </c>
      <c r="J221" s="99">
        <f t="shared" si="3"/>
        <v>12</v>
      </c>
      <c r="K221" s="99" t="e">
        <f ca="1">IF([12]!Tabla1[[#This Row],[in]]="i",0,IF([12]!Tabla1[[#This Row],[in]]="",ROUND(SQRT((F221-F220)^2+(G221-G220)^2),0),ROUND(SQRT((F221-INDIRECT(ADDRESS([12]!Tabla1[[#This Row],[in]],COLUMN(F:F))))^2+(G221-INDIRECT(ADDRESS([12]!Tabla1[[#This Row],[in]],COLUMN(G:G))))^2),0)))</f>
        <v>#REF!</v>
      </c>
      <c r="L221" s="100" t="s">
        <v>32</v>
      </c>
    </row>
    <row r="222" spans="1:12" x14ac:dyDescent="0.25">
      <c r="A222" s="2">
        <v>217</v>
      </c>
      <c r="B222" s="99">
        <v>217</v>
      </c>
      <c r="C222" s="99" t="s">
        <v>4998</v>
      </c>
      <c r="D222" s="99" t="s">
        <v>5004</v>
      </c>
      <c r="E222" s="99" t="s">
        <v>5000</v>
      </c>
      <c r="F222" s="99"/>
      <c r="G222" s="99"/>
      <c r="H222" s="99" t="s">
        <v>4968</v>
      </c>
      <c r="I222" s="99" t="s">
        <v>29</v>
      </c>
      <c r="J222" s="99">
        <f t="shared" si="3"/>
        <v>12</v>
      </c>
      <c r="K222" s="99" t="e">
        <f ca="1">IF([12]!Tabla1[[#This Row],[in]]="i",0,IF([12]!Tabla1[[#This Row],[in]]="",ROUND(SQRT((F222-F221)^2+(G222-G221)^2),0),ROUND(SQRT((F222-INDIRECT(ADDRESS([12]!Tabla1[[#This Row],[in]],COLUMN(F:F))))^2+(G222-INDIRECT(ADDRESS([12]!Tabla1[[#This Row],[in]],COLUMN(G:G))))^2),0)))</f>
        <v>#REF!</v>
      </c>
      <c r="L222" s="100" t="s">
        <v>32</v>
      </c>
    </row>
    <row r="223" spans="1:12" x14ac:dyDescent="0.25">
      <c r="A223" s="2">
        <v>218</v>
      </c>
      <c r="B223" s="99">
        <v>218</v>
      </c>
      <c r="C223" s="99" t="s">
        <v>4998</v>
      </c>
      <c r="D223" s="99" t="s">
        <v>5004</v>
      </c>
      <c r="E223" s="99" t="s">
        <v>5000</v>
      </c>
      <c r="F223" s="99"/>
      <c r="G223" s="99"/>
      <c r="H223" s="99" t="s">
        <v>4968</v>
      </c>
      <c r="I223" s="99" t="s">
        <v>29</v>
      </c>
      <c r="J223" s="99">
        <f t="shared" si="3"/>
        <v>12</v>
      </c>
      <c r="K223" s="99" t="e">
        <f ca="1">IF([12]!Tabla1[[#This Row],[in]]="i",0,IF([12]!Tabla1[[#This Row],[in]]="",ROUND(SQRT((F223-F222)^2+(G223-G222)^2),0),ROUND(SQRT((F223-INDIRECT(ADDRESS([12]!Tabla1[[#This Row],[in]],COLUMN(F:F))))^2+(G223-INDIRECT(ADDRESS([12]!Tabla1[[#This Row],[in]],COLUMN(G:G))))^2),0)))</f>
        <v>#REF!</v>
      </c>
      <c r="L223" s="100" t="s">
        <v>32</v>
      </c>
    </row>
    <row r="224" spans="1:12" x14ac:dyDescent="0.25">
      <c r="A224" s="2">
        <v>219</v>
      </c>
      <c r="B224" s="99">
        <v>219</v>
      </c>
      <c r="C224" s="99" t="s">
        <v>4998</v>
      </c>
      <c r="D224" s="99" t="s">
        <v>5004</v>
      </c>
      <c r="E224" s="99" t="s">
        <v>5000</v>
      </c>
      <c r="F224" s="99"/>
      <c r="G224" s="99"/>
      <c r="H224" s="99" t="s">
        <v>4968</v>
      </c>
      <c r="I224" s="99" t="s">
        <v>29</v>
      </c>
      <c r="J224" s="99">
        <f t="shared" si="3"/>
        <v>12</v>
      </c>
      <c r="K224" s="99" t="e">
        <f ca="1">IF([12]!Tabla1[[#This Row],[in]]="i",0,IF([12]!Tabla1[[#This Row],[in]]="",ROUND(SQRT((F224-F223)^2+(G224-G223)^2),0),ROUND(SQRT((F224-INDIRECT(ADDRESS([12]!Tabla1[[#This Row],[in]],COLUMN(F:F))))^2+(G224-INDIRECT(ADDRESS([12]!Tabla1[[#This Row],[in]],COLUMN(G:G))))^2),0)))</f>
        <v>#REF!</v>
      </c>
      <c r="L224" s="100" t="s">
        <v>32</v>
      </c>
    </row>
    <row r="225" spans="1:12" x14ac:dyDescent="0.25">
      <c r="A225" s="2">
        <v>220</v>
      </c>
      <c r="B225" s="99">
        <v>220</v>
      </c>
      <c r="C225" s="99" t="s">
        <v>4998</v>
      </c>
      <c r="D225" s="99" t="s">
        <v>5004</v>
      </c>
      <c r="E225" s="99" t="s">
        <v>5000</v>
      </c>
      <c r="F225" s="99"/>
      <c r="G225" s="99"/>
      <c r="H225" s="99" t="s">
        <v>4968</v>
      </c>
      <c r="I225" s="99" t="s">
        <v>29</v>
      </c>
      <c r="J225" s="99">
        <f t="shared" si="3"/>
        <v>12</v>
      </c>
      <c r="K225" s="99" t="e">
        <f ca="1">IF([12]!Tabla1[[#This Row],[in]]="i",0,IF([12]!Tabla1[[#This Row],[in]]="",ROUND(SQRT((F225-F224)^2+(G225-G224)^2),0),ROUND(SQRT((F225-INDIRECT(ADDRESS([12]!Tabla1[[#This Row],[in]],COLUMN(F:F))))^2+(G225-INDIRECT(ADDRESS([12]!Tabla1[[#This Row],[in]],COLUMN(G:G))))^2),0)))</f>
        <v>#REF!</v>
      </c>
      <c r="L225" s="100" t="s">
        <v>32</v>
      </c>
    </row>
    <row r="226" spans="1:12" x14ac:dyDescent="0.25">
      <c r="A226" s="2">
        <v>221</v>
      </c>
      <c r="B226" s="99">
        <v>221</v>
      </c>
      <c r="C226" s="99" t="s">
        <v>4998</v>
      </c>
      <c r="D226" s="99" t="s">
        <v>5004</v>
      </c>
      <c r="E226" s="99" t="s">
        <v>5000</v>
      </c>
      <c r="F226" s="99"/>
      <c r="G226" s="99"/>
      <c r="H226" s="99" t="s">
        <v>4968</v>
      </c>
      <c r="I226" s="99" t="s">
        <v>29</v>
      </c>
      <c r="J226" s="99">
        <f t="shared" si="3"/>
        <v>12</v>
      </c>
      <c r="K226" s="99" t="e">
        <f ca="1">IF([12]!Tabla1[[#This Row],[in]]="i",0,IF([12]!Tabla1[[#This Row],[in]]="",ROUND(SQRT((F226-F225)^2+(G226-G225)^2),0),ROUND(SQRT((F226-INDIRECT(ADDRESS([12]!Tabla1[[#This Row],[in]],COLUMN(F:F))))^2+(G226-INDIRECT(ADDRESS([12]!Tabla1[[#This Row],[in]],COLUMN(G:G))))^2),0)))</f>
        <v>#REF!</v>
      </c>
      <c r="L226" s="100" t="s">
        <v>32</v>
      </c>
    </row>
    <row r="227" spans="1:12" x14ac:dyDescent="0.25">
      <c r="A227" s="2">
        <v>222</v>
      </c>
      <c r="B227" s="99">
        <v>222</v>
      </c>
      <c r="C227" s="99" t="s">
        <v>4998</v>
      </c>
      <c r="D227" s="99" t="s">
        <v>5004</v>
      </c>
      <c r="E227" s="99" t="s">
        <v>5000</v>
      </c>
      <c r="F227" s="99"/>
      <c r="G227" s="99"/>
      <c r="H227" s="99" t="s">
        <v>4968</v>
      </c>
      <c r="I227" s="99" t="s">
        <v>29</v>
      </c>
      <c r="J227" s="99">
        <f t="shared" si="3"/>
        <v>12</v>
      </c>
      <c r="K227" s="99" t="e">
        <f ca="1">IF([12]!Tabla1[[#This Row],[in]]="i",0,IF([12]!Tabla1[[#This Row],[in]]="",ROUND(SQRT((F227-F226)^2+(G227-G226)^2),0),ROUND(SQRT((F227-INDIRECT(ADDRESS([12]!Tabla1[[#This Row],[in]],COLUMN(F:F))))^2+(G227-INDIRECT(ADDRESS([12]!Tabla1[[#This Row],[in]],COLUMN(G:G))))^2),0)))</f>
        <v>#REF!</v>
      </c>
      <c r="L227" s="100" t="s">
        <v>32</v>
      </c>
    </row>
    <row r="228" spans="1:12" x14ac:dyDescent="0.25">
      <c r="A228" s="2">
        <v>223</v>
      </c>
      <c r="B228" s="99">
        <v>223</v>
      </c>
      <c r="C228" s="99" t="s">
        <v>4998</v>
      </c>
      <c r="D228" s="99" t="s">
        <v>5004</v>
      </c>
      <c r="E228" s="99" t="s">
        <v>5000</v>
      </c>
      <c r="F228" s="99"/>
      <c r="G228" s="99"/>
      <c r="H228" s="99" t="s">
        <v>4968</v>
      </c>
      <c r="I228" s="99" t="s">
        <v>29</v>
      </c>
      <c r="J228" s="99">
        <f t="shared" si="3"/>
        <v>12</v>
      </c>
      <c r="K228" s="99" t="e">
        <f ca="1">IF([12]!Tabla1[[#This Row],[in]]="i",0,IF([12]!Tabla1[[#This Row],[in]]="",ROUND(SQRT((F228-F227)^2+(G228-G227)^2),0),ROUND(SQRT((F228-INDIRECT(ADDRESS([12]!Tabla1[[#This Row],[in]],COLUMN(F:F))))^2+(G228-INDIRECT(ADDRESS([12]!Tabla1[[#This Row],[in]],COLUMN(G:G))))^2),0)))</f>
        <v>#REF!</v>
      </c>
      <c r="L228" s="100" t="s">
        <v>32</v>
      </c>
    </row>
    <row r="229" spans="1:12" x14ac:dyDescent="0.25">
      <c r="A229" s="2">
        <v>224</v>
      </c>
      <c r="B229" s="99">
        <v>224</v>
      </c>
      <c r="C229" s="99" t="s">
        <v>4998</v>
      </c>
      <c r="D229" s="99" t="s">
        <v>5004</v>
      </c>
      <c r="E229" s="99" t="s">
        <v>5000</v>
      </c>
      <c r="F229" s="99"/>
      <c r="G229" s="99"/>
      <c r="H229" s="99" t="s">
        <v>4968</v>
      </c>
      <c r="I229" s="99" t="s">
        <v>29</v>
      </c>
      <c r="J229" s="99">
        <f t="shared" si="3"/>
        <v>12</v>
      </c>
      <c r="K229" s="99" t="e">
        <f ca="1">IF([12]!Tabla1[[#This Row],[in]]="i",0,IF([12]!Tabla1[[#This Row],[in]]="",ROUND(SQRT((F229-F228)^2+(G229-G228)^2),0),ROUND(SQRT((F229-INDIRECT(ADDRESS([12]!Tabla1[[#This Row],[in]],COLUMN(F:F))))^2+(G229-INDIRECT(ADDRESS([12]!Tabla1[[#This Row],[in]],COLUMN(G:G))))^2),0)))</f>
        <v>#REF!</v>
      </c>
      <c r="L229" s="100" t="s">
        <v>32</v>
      </c>
    </row>
    <row r="230" spans="1:12" x14ac:dyDescent="0.25">
      <c r="A230" s="2">
        <v>225</v>
      </c>
      <c r="B230" s="99">
        <v>225</v>
      </c>
      <c r="C230" s="99" t="s">
        <v>4998</v>
      </c>
      <c r="D230" s="99" t="s">
        <v>5004</v>
      </c>
      <c r="E230" s="99" t="s">
        <v>5000</v>
      </c>
      <c r="F230" s="99"/>
      <c r="G230" s="99"/>
      <c r="H230" s="99" t="s">
        <v>4968</v>
      </c>
      <c r="I230" s="99" t="s">
        <v>29</v>
      </c>
      <c r="J230" s="99">
        <f t="shared" si="3"/>
        <v>12</v>
      </c>
      <c r="K230" s="99" t="e">
        <f ca="1">IF([12]!Tabla1[[#This Row],[in]]="i",0,IF([12]!Tabla1[[#This Row],[in]]="",ROUND(SQRT((F230-F229)^2+(G230-G229)^2),0),ROUND(SQRT((F230-INDIRECT(ADDRESS([12]!Tabla1[[#This Row],[in]],COLUMN(F:F))))^2+(G230-INDIRECT(ADDRESS([12]!Tabla1[[#This Row],[in]],COLUMN(G:G))))^2),0)))</f>
        <v>#REF!</v>
      </c>
      <c r="L230" s="100" t="s">
        <v>32</v>
      </c>
    </row>
    <row r="231" spans="1:12" x14ac:dyDescent="0.25">
      <c r="A231" s="2">
        <v>226</v>
      </c>
      <c r="B231" s="99">
        <v>226</v>
      </c>
      <c r="C231" s="99" t="s">
        <v>4998</v>
      </c>
      <c r="D231" s="99" t="s">
        <v>5004</v>
      </c>
      <c r="E231" s="99" t="s">
        <v>5000</v>
      </c>
      <c r="F231" s="99"/>
      <c r="G231" s="99"/>
      <c r="H231" s="99" t="s">
        <v>4968</v>
      </c>
      <c r="I231" s="99" t="s">
        <v>29</v>
      </c>
      <c r="J231" s="99">
        <f t="shared" si="3"/>
        <v>12</v>
      </c>
      <c r="K231" s="99" t="e">
        <f ca="1">IF([12]!Tabla1[[#This Row],[in]]="i",0,IF([12]!Tabla1[[#This Row],[in]]="",ROUND(SQRT((F231-F230)^2+(G231-G230)^2),0),ROUND(SQRT((F231-INDIRECT(ADDRESS([12]!Tabla1[[#This Row],[in]],COLUMN(F:F))))^2+(G231-INDIRECT(ADDRESS([12]!Tabla1[[#This Row],[in]],COLUMN(G:G))))^2),0)))</f>
        <v>#REF!</v>
      </c>
      <c r="L231" s="100" t="s">
        <v>32</v>
      </c>
    </row>
    <row r="232" spans="1:12" x14ac:dyDescent="0.25">
      <c r="A232" s="2">
        <v>227</v>
      </c>
      <c r="B232" s="99">
        <v>227</v>
      </c>
      <c r="C232" s="99" t="s">
        <v>4998</v>
      </c>
      <c r="D232" s="99" t="s">
        <v>5004</v>
      </c>
      <c r="E232" s="99" t="s">
        <v>5000</v>
      </c>
      <c r="F232" s="99"/>
      <c r="G232" s="99"/>
      <c r="H232" s="99" t="s">
        <v>4968</v>
      </c>
      <c r="I232" s="99" t="s">
        <v>29</v>
      </c>
      <c r="J232" s="99">
        <f t="shared" si="3"/>
        <v>12</v>
      </c>
      <c r="K232" s="99" t="e">
        <f ca="1">IF([12]!Tabla1[[#This Row],[in]]="i",0,IF([12]!Tabla1[[#This Row],[in]]="",ROUND(SQRT((F232-F231)^2+(G232-G231)^2),0),ROUND(SQRT((F232-INDIRECT(ADDRESS([12]!Tabla1[[#This Row],[in]],COLUMN(F:F))))^2+(G232-INDIRECT(ADDRESS([12]!Tabla1[[#This Row],[in]],COLUMN(G:G))))^2),0)))</f>
        <v>#REF!</v>
      </c>
      <c r="L232" s="100" t="s">
        <v>32</v>
      </c>
    </row>
    <row r="233" spans="1:12" x14ac:dyDescent="0.25">
      <c r="A233" s="2">
        <v>228</v>
      </c>
      <c r="B233" s="99">
        <v>228</v>
      </c>
      <c r="C233" s="99" t="s">
        <v>4998</v>
      </c>
      <c r="D233" s="99" t="s">
        <v>5004</v>
      </c>
      <c r="E233" s="99" t="s">
        <v>5000</v>
      </c>
      <c r="F233" s="99"/>
      <c r="G233" s="99"/>
      <c r="H233" s="99" t="s">
        <v>4968</v>
      </c>
      <c r="I233" s="99" t="s">
        <v>29</v>
      </c>
      <c r="J233" s="99">
        <f t="shared" si="3"/>
        <v>12</v>
      </c>
      <c r="K233" s="99" t="e">
        <f ca="1">IF([12]!Tabla1[[#This Row],[in]]="i",0,IF([12]!Tabla1[[#This Row],[in]]="",ROUND(SQRT((F233-F232)^2+(G233-G232)^2),0),ROUND(SQRT((F233-INDIRECT(ADDRESS([12]!Tabla1[[#This Row],[in]],COLUMN(F:F))))^2+(G233-INDIRECT(ADDRESS([12]!Tabla1[[#This Row],[in]],COLUMN(G:G))))^2),0)))</f>
        <v>#REF!</v>
      </c>
      <c r="L233" s="100" t="s">
        <v>32</v>
      </c>
    </row>
    <row r="234" spans="1:12" x14ac:dyDescent="0.25">
      <c r="A234" s="2">
        <v>229</v>
      </c>
      <c r="B234" s="99">
        <v>229</v>
      </c>
      <c r="C234" s="99" t="s">
        <v>4998</v>
      </c>
      <c r="D234" s="99" t="s">
        <v>5004</v>
      </c>
      <c r="E234" s="99" t="s">
        <v>5000</v>
      </c>
      <c r="F234" s="99"/>
      <c r="G234" s="99"/>
      <c r="H234" s="99" t="s">
        <v>4968</v>
      </c>
      <c r="I234" s="99" t="s">
        <v>29</v>
      </c>
      <c r="J234" s="99">
        <f t="shared" si="3"/>
        <v>12</v>
      </c>
      <c r="K234" s="99" t="e">
        <f ca="1">IF([12]!Tabla1[[#This Row],[in]]="i",0,IF([12]!Tabla1[[#This Row],[in]]="",ROUND(SQRT((F234-F233)^2+(G234-G233)^2),0),ROUND(SQRT((F234-INDIRECT(ADDRESS([12]!Tabla1[[#This Row],[in]],COLUMN(F:F))))^2+(G234-INDIRECT(ADDRESS([12]!Tabla1[[#This Row],[in]],COLUMN(G:G))))^2),0)))</f>
        <v>#REF!</v>
      </c>
      <c r="L234" s="100" t="s">
        <v>32</v>
      </c>
    </row>
    <row r="235" spans="1:12" x14ac:dyDescent="0.25">
      <c r="A235" s="2">
        <v>230</v>
      </c>
      <c r="B235" s="99">
        <v>230</v>
      </c>
      <c r="C235" s="99" t="s">
        <v>4998</v>
      </c>
      <c r="D235" s="99" t="s">
        <v>5004</v>
      </c>
      <c r="E235" s="99" t="s">
        <v>5000</v>
      </c>
      <c r="F235" s="99"/>
      <c r="G235" s="99"/>
      <c r="H235" s="99" t="s">
        <v>4968</v>
      </c>
      <c r="I235" s="99" t="s">
        <v>29</v>
      </c>
      <c r="J235" s="99">
        <f t="shared" si="3"/>
        <v>12</v>
      </c>
      <c r="K235" s="99" t="e">
        <f ca="1">IF([12]!Tabla1[[#This Row],[in]]="i",0,IF([12]!Tabla1[[#This Row],[in]]="",ROUND(SQRT((F235-F234)^2+(G235-G234)^2),0),ROUND(SQRT((F235-INDIRECT(ADDRESS([12]!Tabla1[[#This Row],[in]],COLUMN(F:F))))^2+(G235-INDIRECT(ADDRESS([12]!Tabla1[[#This Row],[in]],COLUMN(G:G))))^2),0)))</f>
        <v>#REF!</v>
      </c>
      <c r="L235" s="100" t="s">
        <v>32</v>
      </c>
    </row>
    <row r="236" spans="1:12" x14ac:dyDescent="0.25">
      <c r="A236" s="2">
        <v>231</v>
      </c>
      <c r="B236" s="99">
        <v>231</v>
      </c>
      <c r="C236" s="99" t="s">
        <v>4998</v>
      </c>
      <c r="D236" s="99" t="s">
        <v>5004</v>
      </c>
      <c r="E236" s="99" t="s">
        <v>5000</v>
      </c>
      <c r="F236" s="99"/>
      <c r="G236" s="99"/>
      <c r="H236" s="99" t="s">
        <v>4968</v>
      </c>
      <c r="I236" s="99" t="s">
        <v>29</v>
      </c>
      <c r="J236" s="99">
        <f t="shared" si="3"/>
        <v>12</v>
      </c>
      <c r="K236" s="99" t="e">
        <f ca="1">IF([12]!Tabla1[[#This Row],[in]]="i",0,IF([12]!Tabla1[[#This Row],[in]]="",ROUND(SQRT((F236-F235)^2+(G236-G235)^2),0),ROUND(SQRT((F236-INDIRECT(ADDRESS([12]!Tabla1[[#This Row],[in]],COLUMN(F:F))))^2+(G236-INDIRECT(ADDRESS([12]!Tabla1[[#This Row],[in]],COLUMN(G:G))))^2),0)))</f>
        <v>#REF!</v>
      </c>
      <c r="L236" s="100" t="s">
        <v>32</v>
      </c>
    </row>
    <row r="237" spans="1:12" x14ac:dyDescent="0.25">
      <c r="A237" s="2">
        <v>232</v>
      </c>
      <c r="B237" s="99">
        <v>232</v>
      </c>
      <c r="C237" s="99" t="s">
        <v>4998</v>
      </c>
      <c r="D237" s="99" t="s">
        <v>5004</v>
      </c>
      <c r="E237" s="99" t="s">
        <v>5000</v>
      </c>
      <c r="F237" s="99"/>
      <c r="G237" s="99"/>
      <c r="H237" s="99" t="s">
        <v>4968</v>
      </c>
      <c r="I237" s="99" t="s">
        <v>29</v>
      </c>
      <c r="J237" s="99">
        <f t="shared" si="3"/>
        <v>12</v>
      </c>
      <c r="K237" s="99" t="e">
        <f ca="1">IF([12]!Tabla1[[#This Row],[in]]="i",0,IF([12]!Tabla1[[#This Row],[in]]="",ROUND(SQRT((F237-F236)^2+(G237-G236)^2),0),ROUND(SQRT((F237-INDIRECT(ADDRESS([12]!Tabla1[[#This Row],[in]],COLUMN(F:F))))^2+(G237-INDIRECT(ADDRESS([12]!Tabla1[[#This Row],[in]],COLUMN(G:G))))^2),0)))</f>
        <v>#REF!</v>
      </c>
      <c r="L237" s="100" t="s">
        <v>32</v>
      </c>
    </row>
    <row r="238" spans="1:12" x14ac:dyDescent="0.25">
      <c r="A238" s="2">
        <v>233</v>
      </c>
      <c r="B238" s="99">
        <v>233</v>
      </c>
      <c r="C238" s="99" t="s">
        <v>4998</v>
      </c>
      <c r="D238" s="99" t="s">
        <v>5004</v>
      </c>
      <c r="E238" s="99" t="s">
        <v>5000</v>
      </c>
      <c r="F238" s="99"/>
      <c r="G238" s="99"/>
      <c r="H238" s="99" t="s">
        <v>4968</v>
      </c>
      <c r="I238" s="99" t="s">
        <v>29</v>
      </c>
      <c r="J238" s="99">
        <f t="shared" si="3"/>
        <v>12</v>
      </c>
      <c r="K238" s="99" t="e">
        <f ca="1">IF([12]!Tabla1[[#This Row],[in]]="i",0,IF([12]!Tabla1[[#This Row],[in]]="",ROUND(SQRT((F238-F237)^2+(G238-G237)^2),0),ROUND(SQRT((F238-INDIRECT(ADDRESS([12]!Tabla1[[#This Row],[in]],COLUMN(F:F))))^2+(G238-INDIRECT(ADDRESS([12]!Tabla1[[#This Row],[in]],COLUMN(G:G))))^2),0)))</f>
        <v>#REF!</v>
      </c>
      <c r="L238" s="100" t="s">
        <v>32</v>
      </c>
    </row>
    <row r="239" spans="1:12" x14ac:dyDescent="0.25">
      <c r="A239" s="2">
        <v>234</v>
      </c>
      <c r="B239" s="99">
        <v>234</v>
      </c>
      <c r="C239" s="99" t="s">
        <v>4998</v>
      </c>
      <c r="D239" s="99" t="s">
        <v>5004</v>
      </c>
      <c r="E239" s="99" t="s">
        <v>5000</v>
      </c>
      <c r="F239" s="99"/>
      <c r="G239" s="99"/>
      <c r="H239" s="99" t="s">
        <v>4968</v>
      </c>
      <c r="I239" s="99" t="s">
        <v>29</v>
      </c>
      <c r="J239" s="99">
        <f t="shared" si="3"/>
        <v>12</v>
      </c>
      <c r="K239" s="99" t="e">
        <f ca="1">IF([12]!Tabla1[[#This Row],[in]]="i",0,IF([12]!Tabla1[[#This Row],[in]]="",ROUND(SQRT((F239-F238)^2+(G239-G238)^2),0),ROUND(SQRT((F239-INDIRECT(ADDRESS([12]!Tabla1[[#This Row],[in]],COLUMN(F:F))))^2+(G239-INDIRECT(ADDRESS([12]!Tabla1[[#This Row],[in]],COLUMN(G:G))))^2),0)))</f>
        <v>#REF!</v>
      </c>
      <c r="L239" s="100" t="s">
        <v>32</v>
      </c>
    </row>
    <row r="240" spans="1:12" x14ac:dyDescent="0.25">
      <c r="A240" s="2">
        <v>235</v>
      </c>
      <c r="B240" s="99">
        <v>235</v>
      </c>
      <c r="C240" s="99" t="s">
        <v>4998</v>
      </c>
      <c r="D240" s="99" t="s">
        <v>5004</v>
      </c>
      <c r="E240" s="99" t="s">
        <v>5000</v>
      </c>
      <c r="F240" s="99"/>
      <c r="G240" s="99"/>
      <c r="H240" s="99" t="s">
        <v>4968</v>
      </c>
      <c r="I240" s="99" t="s">
        <v>29</v>
      </c>
      <c r="J240" s="99">
        <f t="shared" si="3"/>
        <v>12</v>
      </c>
      <c r="K240" s="99" t="e">
        <f ca="1">IF([12]!Tabla1[[#This Row],[in]]="i",0,IF([12]!Tabla1[[#This Row],[in]]="",ROUND(SQRT((F240-F239)^2+(G240-G239)^2),0),ROUND(SQRT((F240-INDIRECT(ADDRESS([12]!Tabla1[[#This Row],[in]],COLUMN(F:F))))^2+(G240-INDIRECT(ADDRESS([12]!Tabla1[[#This Row],[in]],COLUMN(G:G))))^2),0)))</f>
        <v>#REF!</v>
      </c>
      <c r="L240" s="100" t="s">
        <v>32</v>
      </c>
    </row>
    <row r="241" spans="1:12" x14ac:dyDescent="0.25">
      <c r="A241" s="2">
        <v>236</v>
      </c>
      <c r="B241" s="99">
        <v>236</v>
      </c>
      <c r="C241" s="99" t="s">
        <v>4998</v>
      </c>
      <c r="D241" s="99" t="s">
        <v>5004</v>
      </c>
      <c r="E241" s="99" t="s">
        <v>5000</v>
      </c>
      <c r="F241" s="99"/>
      <c r="G241" s="99"/>
      <c r="H241" s="99" t="s">
        <v>4968</v>
      </c>
      <c r="I241" s="99" t="s">
        <v>29</v>
      </c>
      <c r="J241" s="99">
        <f t="shared" si="3"/>
        <v>12</v>
      </c>
      <c r="K241" s="99" t="e">
        <f ca="1">IF([12]!Tabla1[[#This Row],[in]]="i",0,IF([12]!Tabla1[[#This Row],[in]]="",ROUND(SQRT((F241-F240)^2+(G241-G240)^2),0),ROUND(SQRT((F241-INDIRECT(ADDRESS([12]!Tabla1[[#This Row],[in]],COLUMN(F:F))))^2+(G241-INDIRECT(ADDRESS([12]!Tabla1[[#This Row],[in]],COLUMN(G:G))))^2),0)))</f>
        <v>#REF!</v>
      </c>
      <c r="L241" s="100" t="s">
        <v>32</v>
      </c>
    </row>
    <row r="242" spans="1:12" x14ac:dyDescent="0.25">
      <c r="A242" s="2">
        <v>237</v>
      </c>
      <c r="B242" s="99">
        <v>237</v>
      </c>
      <c r="C242" s="99" t="s">
        <v>4998</v>
      </c>
      <c r="D242" s="99" t="s">
        <v>5004</v>
      </c>
      <c r="E242" s="99" t="s">
        <v>5000</v>
      </c>
      <c r="F242" s="99"/>
      <c r="G242" s="99"/>
      <c r="H242" s="99" t="s">
        <v>4968</v>
      </c>
      <c r="I242" s="99" t="s">
        <v>29</v>
      </c>
      <c r="J242" s="99">
        <f t="shared" si="3"/>
        <v>12</v>
      </c>
      <c r="K242" s="99" t="e">
        <f ca="1">IF([12]!Tabla1[[#This Row],[in]]="i",0,IF([12]!Tabla1[[#This Row],[in]]="",ROUND(SQRT((F242-F241)^2+(G242-G241)^2),0),ROUND(SQRT((F242-INDIRECT(ADDRESS([12]!Tabla1[[#This Row],[in]],COLUMN(F:F))))^2+(G242-INDIRECT(ADDRESS([12]!Tabla1[[#This Row],[in]],COLUMN(G:G))))^2),0)))</f>
        <v>#REF!</v>
      </c>
      <c r="L242" s="100" t="s">
        <v>32</v>
      </c>
    </row>
    <row r="243" spans="1:12" x14ac:dyDescent="0.25">
      <c r="A243" s="2">
        <v>238</v>
      </c>
      <c r="B243" s="99">
        <v>238</v>
      </c>
      <c r="C243" s="99" t="s">
        <v>4998</v>
      </c>
      <c r="D243" s="99" t="s">
        <v>5004</v>
      </c>
      <c r="E243" s="99" t="s">
        <v>5000</v>
      </c>
      <c r="F243" s="99"/>
      <c r="G243" s="99"/>
      <c r="H243" s="99" t="s">
        <v>4968</v>
      </c>
      <c r="I243" s="99" t="s">
        <v>29</v>
      </c>
      <c r="J243" s="99">
        <f t="shared" si="3"/>
        <v>12</v>
      </c>
      <c r="K243" s="99" t="e">
        <f ca="1">IF([12]!Tabla1[[#This Row],[in]]="i",0,IF([12]!Tabla1[[#This Row],[in]]="",ROUND(SQRT((F243-F242)^2+(G243-G242)^2),0),ROUND(SQRT((F243-INDIRECT(ADDRESS([12]!Tabla1[[#This Row],[in]],COLUMN(F:F))))^2+(G243-INDIRECT(ADDRESS([12]!Tabla1[[#This Row],[in]],COLUMN(G:G))))^2),0)))</f>
        <v>#REF!</v>
      </c>
      <c r="L243" s="100" t="s">
        <v>32</v>
      </c>
    </row>
    <row r="244" spans="1:12" x14ac:dyDescent="0.25">
      <c r="A244" s="2">
        <v>239</v>
      </c>
      <c r="B244" s="99">
        <v>239</v>
      </c>
      <c r="C244" s="99" t="s">
        <v>4998</v>
      </c>
      <c r="D244" s="99" t="s">
        <v>5004</v>
      </c>
      <c r="E244" s="99" t="s">
        <v>5000</v>
      </c>
      <c r="F244" s="99"/>
      <c r="G244" s="99"/>
      <c r="H244" s="99" t="s">
        <v>4968</v>
      </c>
      <c r="I244" s="99" t="s">
        <v>29</v>
      </c>
      <c r="J244" s="99">
        <f t="shared" si="3"/>
        <v>12</v>
      </c>
      <c r="K244" s="99" t="e">
        <f ca="1">IF([12]!Tabla1[[#This Row],[in]]="i",0,IF([12]!Tabla1[[#This Row],[in]]="",ROUND(SQRT((F244-F243)^2+(G244-G243)^2),0),ROUND(SQRT((F244-INDIRECT(ADDRESS([12]!Tabla1[[#This Row],[in]],COLUMN(F:F))))^2+(G244-INDIRECT(ADDRESS([12]!Tabla1[[#This Row],[in]],COLUMN(G:G))))^2),0)))</f>
        <v>#REF!</v>
      </c>
      <c r="L244" s="100" t="s">
        <v>32</v>
      </c>
    </row>
    <row r="245" spans="1:12" x14ac:dyDescent="0.25">
      <c r="A245" s="2">
        <v>240</v>
      </c>
      <c r="B245" s="99">
        <v>240</v>
      </c>
      <c r="C245" s="99" t="s">
        <v>4998</v>
      </c>
      <c r="D245" s="99" t="s">
        <v>5004</v>
      </c>
      <c r="E245" s="99" t="s">
        <v>5000</v>
      </c>
      <c r="F245" s="99"/>
      <c r="G245" s="99"/>
      <c r="H245" s="99" t="s">
        <v>4968</v>
      </c>
      <c r="I245" s="99" t="s">
        <v>29</v>
      </c>
      <c r="J245" s="99">
        <f t="shared" si="3"/>
        <v>12</v>
      </c>
      <c r="K245" s="99" t="e">
        <f ca="1">IF([12]!Tabla1[[#This Row],[in]]="i",0,IF([12]!Tabla1[[#This Row],[in]]="",ROUND(SQRT((F245-F244)^2+(G245-G244)^2),0),ROUND(SQRT((F245-INDIRECT(ADDRESS([12]!Tabla1[[#This Row],[in]],COLUMN(F:F))))^2+(G245-INDIRECT(ADDRESS([12]!Tabla1[[#This Row],[in]],COLUMN(G:G))))^2),0)))</f>
        <v>#REF!</v>
      </c>
      <c r="L245" s="100" t="s">
        <v>32</v>
      </c>
    </row>
    <row r="246" spans="1:12" x14ac:dyDescent="0.25">
      <c r="A246" s="2">
        <v>241</v>
      </c>
      <c r="B246" s="99">
        <v>241</v>
      </c>
      <c r="C246" s="99" t="s">
        <v>4998</v>
      </c>
      <c r="D246" s="99" t="s">
        <v>5004</v>
      </c>
      <c r="E246" s="99" t="s">
        <v>5000</v>
      </c>
      <c r="F246" s="99"/>
      <c r="G246" s="99"/>
      <c r="H246" s="99" t="s">
        <v>4968</v>
      </c>
      <c r="I246" s="99" t="s">
        <v>29</v>
      </c>
      <c r="J246" s="99">
        <f t="shared" si="3"/>
        <v>12</v>
      </c>
      <c r="K246" s="99" t="e">
        <f ca="1">IF([12]!Tabla1[[#This Row],[in]]="i",0,IF([12]!Tabla1[[#This Row],[in]]="",ROUND(SQRT((F246-F245)^2+(G246-G245)^2),0),ROUND(SQRT((F246-INDIRECT(ADDRESS([12]!Tabla1[[#This Row],[in]],COLUMN(F:F))))^2+(G246-INDIRECT(ADDRESS([12]!Tabla1[[#This Row],[in]],COLUMN(G:G))))^2),0)))</f>
        <v>#REF!</v>
      </c>
      <c r="L246" s="100" t="s">
        <v>32</v>
      </c>
    </row>
    <row r="247" spans="1:12" x14ac:dyDescent="0.25">
      <c r="A247" s="2">
        <v>242</v>
      </c>
      <c r="B247" s="99">
        <v>242</v>
      </c>
      <c r="C247" s="99" t="s">
        <v>4998</v>
      </c>
      <c r="D247" s="99" t="s">
        <v>5004</v>
      </c>
      <c r="E247" s="99" t="s">
        <v>5000</v>
      </c>
      <c r="F247" s="99"/>
      <c r="G247" s="99"/>
      <c r="H247" s="99" t="s">
        <v>4968</v>
      </c>
      <c r="I247" s="99" t="s">
        <v>29</v>
      </c>
      <c r="J247" s="99">
        <f t="shared" si="3"/>
        <v>12</v>
      </c>
      <c r="K247" s="99" t="e">
        <f ca="1">IF([12]!Tabla1[[#This Row],[in]]="i",0,IF([12]!Tabla1[[#This Row],[in]]="",ROUND(SQRT((F247-F246)^2+(G247-G246)^2),0),ROUND(SQRT((F247-INDIRECT(ADDRESS([12]!Tabla1[[#This Row],[in]],COLUMN(F:F))))^2+(G247-INDIRECT(ADDRESS([12]!Tabla1[[#This Row],[in]],COLUMN(G:G))))^2),0)))</f>
        <v>#REF!</v>
      </c>
      <c r="L247" s="100" t="s">
        <v>32</v>
      </c>
    </row>
    <row r="248" spans="1:12" x14ac:dyDescent="0.25">
      <c r="A248" s="2">
        <v>243</v>
      </c>
      <c r="B248" s="99">
        <v>243</v>
      </c>
      <c r="C248" s="99" t="s">
        <v>4998</v>
      </c>
      <c r="D248" s="99" t="s">
        <v>5004</v>
      </c>
      <c r="E248" s="99" t="s">
        <v>5000</v>
      </c>
      <c r="F248" s="99"/>
      <c r="G248" s="99"/>
      <c r="H248" s="99" t="s">
        <v>4968</v>
      </c>
      <c r="I248" s="99" t="s">
        <v>29</v>
      </c>
      <c r="J248" s="99">
        <f t="shared" si="3"/>
        <v>12</v>
      </c>
      <c r="K248" s="99" t="e">
        <f ca="1">IF([12]!Tabla1[[#This Row],[in]]="i",0,IF([12]!Tabla1[[#This Row],[in]]="",ROUND(SQRT((F248-F247)^2+(G248-G247)^2),0),ROUND(SQRT((F248-INDIRECT(ADDRESS([12]!Tabla1[[#This Row],[in]],COLUMN(F:F))))^2+(G248-INDIRECT(ADDRESS([12]!Tabla1[[#This Row],[in]],COLUMN(G:G))))^2),0)))</f>
        <v>#REF!</v>
      </c>
      <c r="L248" s="100" t="s">
        <v>32</v>
      </c>
    </row>
    <row r="249" spans="1:12" x14ac:dyDescent="0.25">
      <c r="A249" s="2">
        <v>244</v>
      </c>
      <c r="B249" s="99">
        <v>244</v>
      </c>
      <c r="C249" s="99" t="s">
        <v>4998</v>
      </c>
      <c r="D249" s="99" t="s">
        <v>5004</v>
      </c>
      <c r="E249" s="99" t="s">
        <v>5000</v>
      </c>
      <c r="F249" s="99"/>
      <c r="G249" s="99"/>
      <c r="H249" s="99" t="s">
        <v>4968</v>
      </c>
      <c r="I249" s="99" t="s">
        <v>29</v>
      </c>
      <c r="J249" s="99">
        <f t="shared" si="3"/>
        <v>12</v>
      </c>
      <c r="K249" s="99" t="e">
        <f ca="1">IF([12]!Tabla1[[#This Row],[in]]="i",0,IF([12]!Tabla1[[#This Row],[in]]="",ROUND(SQRT((F249-F248)^2+(G249-G248)^2),0),ROUND(SQRT((F249-INDIRECT(ADDRESS([12]!Tabla1[[#This Row],[in]],COLUMN(F:F))))^2+(G249-INDIRECT(ADDRESS([12]!Tabla1[[#This Row],[in]],COLUMN(G:G))))^2),0)))</f>
        <v>#REF!</v>
      </c>
      <c r="L249" s="100" t="s">
        <v>32</v>
      </c>
    </row>
    <row r="250" spans="1:12" x14ac:dyDescent="0.25">
      <c r="A250" s="2">
        <v>245</v>
      </c>
      <c r="B250" s="99">
        <v>245</v>
      </c>
      <c r="C250" s="99" t="s">
        <v>4998</v>
      </c>
      <c r="D250" s="99" t="s">
        <v>5004</v>
      </c>
      <c r="E250" s="99" t="s">
        <v>5000</v>
      </c>
      <c r="F250" s="99"/>
      <c r="G250" s="99"/>
      <c r="H250" s="99" t="s">
        <v>4968</v>
      </c>
      <c r="I250" s="99" t="s">
        <v>29</v>
      </c>
      <c r="J250" s="99">
        <f t="shared" si="3"/>
        <v>12</v>
      </c>
      <c r="K250" s="99" t="e">
        <f ca="1">IF([12]!Tabla1[[#This Row],[in]]="i",0,IF([12]!Tabla1[[#This Row],[in]]="",ROUND(SQRT((F250-F249)^2+(G250-G249)^2),0),ROUND(SQRT((F250-INDIRECT(ADDRESS([12]!Tabla1[[#This Row],[in]],COLUMN(F:F))))^2+(G250-INDIRECT(ADDRESS([12]!Tabla1[[#This Row],[in]],COLUMN(G:G))))^2),0)))</f>
        <v>#REF!</v>
      </c>
      <c r="L250" s="100" t="s">
        <v>32</v>
      </c>
    </row>
    <row r="251" spans="1:12" x14ac:dyDescent="0.25">
      <c r="A251" s="2">
        <v>246</v>
      </c>
      <c r="B251" s="99">
        <v>246</v>
      </c>
      <c r="C251" s="99" t="s">
        <v>4998</v>
      </c>
      <c r="D251" s="99" t="s">
        <v>5004</v>
      </c>
      <c r="E251" s="99" t="s">
        <v>5000</v>
      </c>
      <c r="F251" s="99"/>
      <c r="G251" s="99"/>
      <c r="H251" s="99" t="s">
        <v>4968</v>
      </c>
      <c r="I251" s="99" t="s">
        <v>29</v>
      </c>
      <c r="J251" s="99">
        <f t="shared" si="3"/>
        <v>12</v>
      </c>
      <c r="K251" s="99" t="e">
        <f ca="1">IF([12]!Tabla1[[#This Row],[in]]="i",0,IF([12]!Tabla1[[#This Row],[in]]="",ROUND(SQRT((F251-F250)^2+(G251-G250)^2),0),ROUND(SQRT((F251-INDIRECT(ADDRESS([12]!Tabla1[[#This Row],[in]],COLUMN(F:F))))^2+(G251-INDIRECT(ADDRESS([12]!Tabla1[[#This Row],[in]],COLUMN(G:G))))^2),0)))</f>
        <v>#REF!</v>
      </c>
      <c r="L251" s="100" t="s">
        <v>32</v>
      </c>
    </row>
    <row r="252" spans="1:12" x14ac:dyDescent="0.25">
      <c r="A252" s="2">
        <v>247</v>
      </c>
      <c r="B252" s="99">
        <v>247</v>
      </c>
      <c r="C252" s="99" t="s">
        <v>4998</v>
      </c>
      <c r="D252" s="99" t="s">
        <v>5004</v>
      </c>
      <c r="E252" s="99" t="s">
        <v>5000</v>
      </c>
      <c r="F252" s="99"/>
      <c r="G252" s="99"/>
      <c r="H252" s="99" t="s">
        <v>4968</v>
      </c>
      <c r="I252" s="99" t="s">
        <v>29</v>
      </c>
      <c r="J252" s="99">
        <f t="shared" si="3"/>
        <v>12</v>
      </c>
      <c r="K252" s="99" t="e">
        <f ca="1">IF([12]!Tabla1[[#This Row],[in]]="i",0,IF([12]!Tabla1[[#This Row],[in]]="",ROUND(SQRT((F252-F251)^2+(G252-G251)^2),0),ROUND(SQRT((F252-INDIRECT(ADDRESS([12]!Tabla1[[#This Row],[in]],COLUMN(F:F))))^2+(G252-INDIRECT(ADDRESS([12]!Tabla1[[#This Row],[in]],COLUMN(G:G))))^2),0)))</f>
        <v>#REF!</v>
      </c>
      <c r="L252" s="100" t="s">
        <v>32</v>
      </c>
    </row>
    <row r="253" spans="1:12" x14ac:dyDescent="0.25">
      <c r="A253" s="2">
        <v>248</v>
      </c>
      <c r="B253" s="99">
        <v>248</v>
      </c>
      <c r="C253" s="99" t="s">
        <v>4998</v>
      </c>
      <c r="D253" s="99" t="s">
        <v>5004</v>
      </c>
      <c r="E253" s="99" t="s">
        <v>5000</v>
      </c>
      <c r="F253" s="99"/>
      <c r="G253" s="99"/>
      <c r="H253" s="99" t="s">
        <v>4968</v>
      </c>
      <c r="I253" s="99" t="s">
        <v>29</v>
      </c>
      <c r="J253" s="99">
        <f t="shared" si="3"/>
        <v>12</v>
      </c>
      <c r="K253" s="99" t="e">
        <f ca="1">IF([12]!Tabla1[[#This Row],[in]]="i",0,IF([12]!Tabla1[[#This Row],[in]]="",ROUND(SQRT((F253-F252)^2+(G253-G252)^2),0),ROUND(SQRT((F253-INDIRECT(ADDRESS([12]!Tabla1[[#This Row],[in]],COLUMN(F:F))))^2+(G253-INDIRECT(ADDRESS([12]!Tabla1[[#This Row],[in]],COLUMN(G:G))))^2),0)))</f>
        <v>#REF!</v>
      </c>
      <c r="L253" s="100" t="s">
        <v>32</v>
      </c>
    </row>
    <row r="254" spans="1:12" x14ac:dyDescent="0.25">
      <c r="A254" s="2">
        <v>249</v>
      </c>
      <c r="B254" s="99">
        <v>249</v>
      </c>
      <c r="C254" s="99" t="s">
        <v>4998</v>
      </c>
      <c r="D254" s="99" t="s">
        <v>5004</v>
      </c>
      <c r="E254" s="99" t="s">
        <v>5000</v>
      </c>
      <c r="F254" s="99"/>
      <c r="G254" s="99"/>
      <c r="H254" s="99" t="s">
        <v>4968</v>
      </c>
      <c r="I254" s="99" t="s">
        <v>29</v>
      </c>
      <c r="J254" s="99">
        <f t="shared" si="3"/>
        <v>12</v>
      </c>
      <c r="K254" s="99" t="e">
        <f ca="1">IF([12]!Tabla1[[#This Row],[in]]="i",0,IF([12]!Tabla1[[#This Row],[in]]="",ROUND(SQRT((F254-F253)^2+(G254-G253)^2),0),ROUND(SQRT((F254-INDIRECT(ADDRESS([12]!Tabla1[[#This Row],[in]],COLUMN(F:F))))^2+(G254-INDIRECT(ADDRESS([12]!Tabla1[[#This Row],[in]],COLUMN(G:G))))^2),0)))</f>
        <v>#REF!</v>
      </c>
      <c r="L254" s="100" t="s">
        <v>32</v>
      </c>
    </row>
    <row r="255" spans="1:12" x14ac:dyDescent="0.25">
      <c r="A255" s="2">
        <v>250</v>
      </c>
      <c r="B255" s="99">
        <v>250</v>
      </c>
      <c r="C255" s="99" t="s">
        <v>4998</v>
      </c>
      <c r="D255" s="99" t="s">
        <v>5004</v>
      </c>
      <c r="E255" s="99" t="s">
        <v>5000</v>
      </c>
      <c r="F255" s="99"/>
      <c r="G255" s="99"/>
      <c r="H255" s="99" t="s">
        <v>4968</v>
      </c>
      <c r="I255" s="99" t="s">
        <v>29</v>
      </c>
      <c r="J255" s="99">
        <f t="shared" si="3"/>
        <v>12</v>
      </c>
      <c r="K255" s="99" t="e">
        <f ca="1">IF([12]!Tabla1[[#This Row],[in]]="i",0,IF([12]!Tabla1[[#This Row],[in]]="",ROUND(SQRT((F255-F254)^2+(G255-G254)^2),0),ROUND(SQRT((F255-INDIRECT(ADDRESS([12]!Tabla1[[#This Row],[in]],COLUMN(F:F))))^2+(G255-INDIRECT(ADDRESS([12]!Tabla1[[#This Row],[in]],COLUMN(G:G))))^2),0)))</f>
        <v>#REF!</v>
      </c>
      <c r="L255" s="100" t="s">
        <v>32</v>
      </c>
    </row>
    <row r="256" spans="1:12" x14ac:dyDescent="0.25">
      <c r="A256" s="2">
        <v>251</v>
      </c>
      <c r="B256" s="99">
        <v>251</v>
      </c>
      <c r="C256" s="99" t="s">
        <v>4998</v>
      </c>
      <c r="D256" s="99" t="s">
        <v>5004</v>
      </c>
      <c r="E256" s="99" t="s">
        <v>5000</v>
      </c>
      <c r="F256" s="99"/>
      <c r="G256" s="99"/>
      <c r="H256" s="99" t="s">
        <v>4968</v>
      </c>
      <c r="I256" s="99" t="s">
        <v>29</v>
      </c>
      <c r="J256" s="99">
        <f t="shared" si="3"/>
        <v>12</v>
      </c>
      <c r="K256" s="99" t="e">
        <f ca="1">IF([12]!Tabla1[[#This Row],[in]]="i",0,IF([12]!Tabla1[[#This Row],[in]]="",ROUND(SQRT((F256-F255)^2+(G256-G255)^2),0),ROUND(SQRT((F256-INDIRECT(ADDRESS([12]!Tabla1[[#This Row],[in]],COLUMN(F:F))))^2+(G256-INDIRECT(ADDRESS([12]!Tabla1[[#This Row],[in]],COLUMN(G:G))))^2),0)))</f>
        <v>#REF!</v>
      </c>
      <c r="L256" s="100" t="s">
        <v>32</v>
      </c>
    </row>
    <row r="257" spans="1:12" x14ac:dyDescent="0.25">
      <c r="A257" s="2">
        <v>252</v>
      </c>
      <c r="B257" s="99">
        <v>252</v>
      </c>
      <c r="C257" s="99" t="s">
        <v>4998</v>
      </c>
      <c r="D257" s="99" t="s">
        <v>5004</v>
      </c>
      <c r="E257" s="99" t="s">
        <v>5000</v>
      </c>
      <c r="F257" s="99"/>
      <c r="G257" s="99"/>
      <c r="H257" s="99" t="s">
        <v>4968</v>
      </c>
      <c r="I257" s="99" t="s">
        <v>29</v>
      </c>
      <c r="J257" s="99">
        <f t="shared" si="3"/>
        <v>12</v>
      </c>
      <c r="K257" s="99" t="e">
        <f ca="1">IF([12]!Tabla1[[#This Row],[in]]="i",0,IF([12]!Tabla1[[#This Row],[in]]="",ROUND(SQRT((F257-F256)^2+(G257-G256)^2),0),ROUND(SQRT((F257-INDIRECT(ADDRESS([12]!Tabla1[[#This Row],[in]],COLUMN(F:F))))^2+(G257-INDIRECT(ADDRESS([12]!Tabla1[[#This Row],[in]],COLUMN(G:G))))^2),0)))</f>
        <v>#REF!</v>
      </c>
      <c r="L257" s="100" t="s">
        <v>32</v>
      </c>
    </row>
    <row r="258" spans="1:12" x14ac:dyDescent="0.25">
      <c r="A258" s="2">
        <v>253</v>
      </c>
      <c r="B258" s="99">
        <v>253</v>
      </c>
      <c r="C258" s="99" t="s">
        <v>4998</v>
      </c>
      <c r="D258" s="99" t="s">
        <v>5004</v>
      </c>
      <c r="E258" s="99" t="s">
        <v>5000</v>
      </c>
      <c r="F258" s="99"/>
      <c r="G258" s="99"/>
      <c r="H258" s="99" t="s">
        <v>4968</v>
      </c>
      <c r="I258" s="99" t="s">
        <v>29</v>
      </c>
      <c r="J258" s="99">
        <f t="shared" si="3"/>
        <v>12</v>
      </c>
      <c r="K258" s="99" t="e">
        <f ca="1">IF([12]!Tabla1[[#This Row],[in]]="i",0,IF([12]!Tabla1[[#This Row],[in]]="",ROUND(SQRT((F258-F257)^2+(G258-G257)^2),0),ROUND(SQRT((F258-INDIRECT(ADDRESS([12]!Tabla1[[#This Row],[in]],COLUMN(F:F))))^2+(G258-INDIRECT(ADDRESS([12]!Tabla1[[#This Row],[in]],COLUMN(G:G))))^2),0)))</f>
        <v>#REF!</v>
      </c>
      <c r="L258" s="100" t="s">
        <v>32</v>
      </c>
    </row>
    <row r="259" spans="1:12" x14ac:dyDescent="0.25">
      <c r="A259" s="2">
        <v>254</v>
      </c>
      <c r="B259" s="99">
        <v>254</v>
      </c>
      <c r="C259" s="99" t="s">
        <v>4998</v>
      </c>
      <c r="D259" s="99" t="s">
        <v>5004</v>
      </c>
      <c r="E259" s="99" t="s">
        <v>5000</v>
      </c>
      <c r="F259" s="99"/>
      <c r="G259" s="99"/>
      <c r="H259" s="99" t="s">
        <v>4968</v>
      </c>
      <c r="I259" s="99" t="s">
        <v>29</v>
      </c>
      <c r="J259" s="99">
        <f t="shared" si="3"/>
        <v>12</v>
      </c>
      <c r="K259" s="99" t="e">
        <f ca="1">IF([12]!Tabla1[[#This Row],[in]]="i",0,IF([12]!Tabla1[[#This Row],[in]]="",ROUND(SQRT((F259-F258)^2+(G259-G258)^2),0),ROUND(SQRT((F259-INDIRECT(ADDRESS([12]!Tabla1[[#This Row],[in]],COLUMN(F:F))))^2+(G259-INDIRECT(ADDRESS([12]!Tabla1[[#This Row],[in]],COLUMN(G:G))))^2),0)))</f>
        <v>#REF!</v>
      </c>
      <c r="L259" s="100" t="s">
        <v>32</v>
      </c>
    </row>
    <row r="260" spans="1:12" x14ac:dyDescent="0.25">
      <c r="A260" s="2">
        <v>255</v>
      </c>
      <c r="B260" s="99">
        <v>255</v>
      </c>
      <c r="C260" s="99" t="s">
        <v>4998</v>
      </c>
      <c r="D260" s="99" t="s">
        <v>5004</v>
      </c>
      <c r="E260" s="99" t="s">
        <v>5000</v>
      </c>
      <c r="F260" s="99"/>
      <c r="G260" s="99"/>
      <c r="H260" s="99" t="s">
        <v>4968</v>
      </c>
      <c r="I260" s="99" t="s">
        <v>29</v>
      </c>
      <c r="J260" s="99">
        <f t="shared" si="3"/>
        <v>12</v>
      </c>
      <c r="K260" s="99" t="e">
        <f ca="1">IF([12]!Tabla1[[#This Row],[in]]="i",0,IF([12]!Tabla1[[#This Row],[in]]="",ROUND(SQRT((F260-F259)^2+(G260-G259)^2),0),ROUND(SQRT((F260-INDIRECT(ADDRESS([12]!Tabla1[[#This Row],[in]],COLUMN(F:F))))^2+(G260-INDIRECT(ADDRESS([12]!Tabla1[[#This Row],[in]],COLUMN(G:G))))^2),0)))</f>
        <v>#REF!</v>
      </c>
      <c r="L260" s="100" t="s">
        <v>32</v>
      </c>
    </row>
    <row r="261" spans="1:12" x14ac:dyDescent="0.25">
      <c r="A261" s="2">
        <v>256</v>
      </c>
      <c r="B261" s="99">
        <v>256</v>
      </c>
      <c r="C261" s="99" t="s">
        <v>4998</v>
      </c>
      <c r="D261" s="99" t="s">
        <v>5004</v>
      </c>
      <c r="E261" s="99" t="s">
        <v>5000</v>
      </c>
      <c r="F261" s="99"/>
      <c r="G261" s="99"/>
      <c r="H261" s="99" t="s">
        <v>4968</v>
      </c>
      <c r="I261" s="99" t="s">
        <v>29</v>
      </c>
      <c r="J261" s="99">
        <f t="shared" si="3"/>
        <v>12</v>
      </c>
      <c r="K261" s="99" t="e">
        <f ca="1">IF([12]!Tabla1[[#This Row],[in]]="i",0,IF([12]!Tabla1[[#This Row],[in]]="",ROUND(SQRT((F261-F260)^2+(G261-G260)^2),0),ROUND(SQRT((F261-INDIRECT(ADDRESS([12]!Tabla1[[#This Row],[in]],COLUMN(F:F))))^2+(G261-INDIRECT(ADDRESS([12]!Tabla1[[#This Row],[in]],COLUMN(G:G))))^2),0)))</f>
        <v>#REF!</v>
      </c>
      <c r="L261" s="100" t="s">
        <v>32</v>
      </c>
    </row>
    <row r="262" spans="1:12" x14ac:dyDescent="0.25">
      <c r="A262" s="2">
        <v>257</v>
      </c>
      <c r="B262" s="99">
        <v>257</v>
      </c>
      <c r="C262" s="99" t="s">
        <v>4998</v>
      </c>
      <c r="D262" s="99" t="s">
        <v>5004</v>
      </c>
      <c r="E262" s="99" t="s">
        <v>5000</v>
      </c>
      <c r="F262" s="99"/>
      <c r="G262" s="99"/>
      <c r="H262" s="99" t="s">
        <v>4968</v>
      </c>
      <c r="I262" s="99" t="s">
        <v>29</v>
      </c>
      <c r="J262" s="99">
        <f t="shared" ref="J262:J325" si="4">IF(H262="BT",8,12)</f>
        <v>12</v>
      </c>
      <c r="K262" s="99" t="e">
        <f ca="1">IF([12]!Tabla1[[#This Row],[in]]="i",0,IF([12]!Tabla1[[#This Row],[in]]="",ROUND(SQRT((F262-F261)^2+(G262-G261)^2),0),ROUND(SQRT((F262-INDIRECT(ADDRESS([12]!Tabla1[[#This Row],[in]],COLUMN(F:F))))^2+(G262-INDIRECT(ADDRESS([12]!Tabla1[[#This Row],[in]],COLUMN(G:G))))^2),0)))</f>
        <v>#REF!</v>
      </c>
      <c r="L262" s="100" t="s">
        <v>32</v>
      </c>
    </row>
    <row r="263" spans="1:12" x14ac:dyDescent="0.25">
      <c r="A263" s="2">
        <v>258</v>
      </c>
      <c r="B263" s="99">
        <v>258</v>
      </c>
      <c r="C263" s="99" t="s">
        <v>4998</v>
      </c>
      <c r="D263" s="99" t="s">
        <v>5004</v>
      </c>
      <c r="E263" s="99" t="s">
        <v>5000</v>
      </c>
      <c r="F263" s="99"/>
      <c r="G263" s="99"/>
      <c r="H263" s="99" t="s">
        <v>4968</v>
      </c>
      <c r="I263" s="99" t="s">
        <v>29</v>
      </c>
      <c r="J263" s="99">
        <f t="shared" si="4"/>
        <v>12</v>
      </c>
      <c r="K263" s="99" t="e">
        <f ca="1">IF([12]!Tabla1[[#This Row],[in]]="i",0,IF([12]!Tabla1[[#This Row],[in]]="",ROUND(SQRT((F263-F262)^2+(G263-G262)^2),0),ROUND(SQRT((F263-INDIRECT(ADDRESS([12]!Tabla1[[#This Row],[in]],COLUMN(F:F))))^2+(G263-INDIRECT(ADDRESS([12]!Tabla1[[#This Row],[in]],COLUMN(G:G))))^2),0)))</f>
        <v>#REF!</v>
      </c>
      <c r="L263" s="100" t="s">
        <v>32</v>
      </c>
    </row>
    <row r="264" spans="1:12" x14ac:dyDescent="0.25">
      <c r="A264" s="2">
        <v>259</v>
      </c>
      <c r="B264" s="99">
        <v>259</v>
      </c>
      <c r="C264" s="99" t="s">
        <v>4998</v>
      </c>
      <c r="D264" s="99" t="s">
        <v>5004</v>
      </c>
      <c r="E264" s="99" t="s">
        <v>5000</v>
      </c>
      <c r="F264" s="99"/>
      <c r="G264" s="99"/>
      <c r="H264" s="99" t="s">
        <v>4968</v>
      </c>
      <c r="I264" s="99" t="s">
        <v>29</v>
      </c>
      <c r="J264" s="99">
        <f t="shared" si="4"/>
        <v>12</v>
      </c>
      <c r="K264" s="99" t="e">
        <f ca="1">IF([12]!Tabla1[[#This Row],[in]]="i",0,IF([12]!Tabla1[[#This Row],[in]]="",ROUND(SQRT((F264-F263)^2+(G264-G263)^2),0),ROUND(SQRT((F264-INDIRECT(ADDRESS([12]!Tabla1[[#This Row],[in]],COLUMN(F:F))))^2+(G264-INDIRECT(ADDRESS([12]!Tabla1[[#This Row],[in]],COLUMN(G:G))))^2),0)))</f>
        <v>#REF!</v>
      </c>
      <c r="L264" s="100" t="s">
        <v>32</v>
      </c>
    </row>
    <row r="265" spans="1:12" x14ac:dyDescent="0.25">
      <c r="A265" s="2">
        <v>260</v>
      </c>
      <c r="B265" s="99">
        <v>260</v>
      </c>
      <c r="C265" s="99" t="s">
        <v>4998</v>
      </c>
      <c r="D265" s="99" t="s">
        <v>5004</v>
      </c>
      <c r="E265" s="99" t="s">
        <v>5000</v>
      </c>
      <c r="F265" s="99"/>
      <c r="G265" s="99"/>
      <c r="H265" s="99" t="s">
        <v>4968</v>
      </c>
      <c r="I265" s="99" t="s">
        <v>29</v>
      </c>
      <c r="J265" s="99">
        <f t="shared" si="4"/>
        <v>12</v>
      </c>
      <c r="K265" s="99" t="e">
        <f ca="1">IF([12]!Tabla1[[#This Row],[in]]="i",0,IF([12]!Tabla1[[#This Row],[in]]="",ROUND(SQRT((F265-F264)^2+(G265-G264)^2),0),ROUND(SQRT((F265-INDIRECT(ADDRESS([12]!Tabla1[[#This Row],[in]],COLUMN(F:F))))^2+(G265-INDIRECT(ADDRESS([12]!Tabla1[[#This Row],[in]],COLUMN(G:G))))^2),0)))</f>
        <v>#REF!</v>
      </c>
      <c r="L265" s="100" t="s">
        <v>32</v>
      </c>
    </row>
    <row r="266" spans="1:12" x14ac:dyDescent="0.25">
      <c r="A266" s="2">
        <v>261</v>
      </c>
      <c r="B266" s="99">
        <v>261</v>
      </c>
      <c r="C266" s="99" t="s">
        <v>4998</v>
      </c>
      <c r="D266" s="99" t="s">
        <v>5004</v>
      </c>
      <c r="E266" s="99" t="s">
        <v>5000</v>
      </c>
      <c r="F266" s="99"/>
      <c r="G266" s="99"/>
      <c r="H266" s="99" t="s">
        <v>4968</v>
      </c>
      <c r="I266" s="99" t="s">
        <v>29</v>
      </c>
      <c r="J266" s="99">
        <f t="shared" si="4"/>
        <v>12</v>
      </c>
      <c r="K266" s="99" t="e">
        <f ca="1">IF([12]!Tabla1[[#This Row],[in]]="i",0,IF([12]!Tabla1[[#This Row],[in]]="",ROUND(SQRT((F266-F265)^2+(G266-G265)^2),0),ROUND(SQRT((F266-INDIRECT(ADDRESS([12]!Tabla1[[#This Row],[in]],COLUMN(F:F))))^2+(G266-INDIRECT(ADDRESS([12]!Tabla1[[#This Row],[in]],COLUMN(G:G))))^2),0)))</f>
        <v>#REF!</v>
      </c>
      <c r="L266" s="100" t="s">
        <v>32</v>
      </c>
    </row>
    <row r="267" spans="1:12" x14ac:dyDescent="0.25">
      <c r="A267" s="2">
        <v>262</v>
      </c>
      <c r="B267" s="99">
        <v>262</v>
      </c>
      <c r="C267" s="99" t="s">
        <v>4998</v>
      </c>
      <c r="D267" s="99" t="s">
        <v>5004</v>
      </c>
      <c r="E267" s="99" t="s">
        <v>5000</v>
      </c>
      <c r="F267" s="99"/>
      <c r="G267" s="99"/>
      <c r="H267" s="99" t="s">
        <v>4968</v>
      </c>
      <c r="I267" s="99" t="s">
        <v>29</v>
      </c>
      <c r="J267" s="99">
        <f t="shared" si="4"/>
        <v>12</v>
      </c>
      <c r="K267" s="99" t="e">
        <f ca="1">IF([12]!Tabla1[[#This Row],[in]]="i",0,IF([12]!Tabla1[[#This Row],[in]]="",ROUND(SQRT((F267-F266)^2+(G267-G266)^2),0),ROUND(SQRT((F267-INDIRECT(ADDRESS([12]!Tabla1[[#This Row],[in]],COLUMN(F:F))))^2+(G267-INDIRECT(ADDRESS([12]!Tabla1[[#This Row],[in]],COLUMN(G:G))))^2),0)))</f>
        <v>#REF!</v>
      </c>
      <c r="L267" s="100" t="s">
        <v>32</v>
      </c>
    </row>
    <row r="268" spans="1:12" x14ac:dyDescent="0.25">
      <c r="A268" s="2">
        <v>263</v>
      </c>
      <c r="B268" s="99">
        <v>263</v>
      </c>
      <c r="C268" s="99" t="s">
        <v>4998</v>
      </c>
      <c r="D268" s="99" t="s">
        <v>5004</v>
      </c>
      <c r="E268" s="99" t="s">
        <v>5000</v>
      </c>
      <c r="F268" s="99"/>
      <c r="G268" s="99"/>
      <c r="H268" s="99" t="s">
        <v>4968</v>
      </c>
      <c r="I268" s="99" t="s">
        <v>29</v>
      </c>
      <c r="J268" s="99">
        <f t="shared" si="4"/>
        <v>12</v>
      </c>
      <c r="K268" s="99" t="e">
        <f ca="1">IF([12]!Tabla1[[#This Row],[in]]="i",0,IF([12]!Tabla1[[#This Row],[in]]="",ROUND(SQRT((F268-F267)^2+(G268-G267)^2),0),ROUND(SQRT((F268-INDIRECT(ADDRESS([12]!Tabla1[[#This Row],[in]],COLUMN(F:F))))^2+(G268-INDIRECT(ADDRESS([12]!Tabla1[[#This Row],[in]],COLUMN(G:G))))^2),0)))</f>
        <v>#REF!</v>
      </c>
      <c r="L268" s="100" t="s">
        <v>32</v>
      </c>
    </row>
    <row r="269" spans="1:12" x14ac:dyDescent="0.25">
      <c r="A269" s="2">
        <v>264</v>
      </c>
      <c r="B269" s="99">
        <v>264</v>
      </c>
      <c r="C269" s="99" t="s">
        <v>4998</v>
      </c>
      <c r="D269" s="99" t="s">
        <v>5004</v>
      </c>
      <c r="E269" s="99" t="s">
        <v>5000</v>
      </c>
      <c r="F269" s="99"/>
      <c r="G269" s="99"/>
      <c r="H269" s="99" t="s">
        <v>4968</v>
      </c>
      <c r="I269" s="99" t="s">
        <v>29</v>
      </c>
      <c r="J269" s="99">
        <f t="shared" si="4"/>
        <v>12</v>
      </c>
      <c r="K269" s="99" t="e">
        <f ca="1">IF([12]!Tabla1[[#This Row],[in]]="i",0,IF([12]!Tabla1[[#This Row],[in]]="",ROUND(SQRT((F269-F268)^2+(G269-G268)^2),0),ROUND(SQRT((F269-INDIRECT(ADDRESS([12]!Tabla1[[#This Row],[in]],COLUMN(F:F))))^2+(G269-INDIRECT(ADDRESS([12]!Tabla1[[#This Row],[in]],COLUMN(G:G))))^2),0)))</f>
        <v>#REF!</v>
      </c>
      <c r="L269" s="100" t="s">
        <v>32</v>
      </c>
    </row>
    <row r="270" spans="1:12" x14ac:dyDescent="0.25">
      <c r="A270" s="2">
        <v>265</v>
      </c>
      <c r="B270" s="99">
        <v>265</v>
      </c>
      <c r="C270" s="99" t="s">
        <v>4998</v>
      </c>
      <c r="D270" s="99" t="s">
        <v>5004</v>
      </c>
      <c r="E270" s="99" t="s">
        <v>5000</v>
      </c>
      <c r="F270" s="99"/>
      <c r="G270" s="99"/>
      <c r="H270" s="99" t="s">
        <v>4968</v>
      </c>
      <c r="I270" s="99" t="s">
        <v>29</v>
      </c>
      <c r="J270" s="99">
        <f t="shared" si="4"/>
        <v>12</v>
      </c>
      <c r="K270" s="99" t="e">
        <f ca="1">IF([12]!Tabla1[[#This Row],[in]]="i",0,IF([12]!Tabla1[[#This Row],[in]]="",ROUND(SQRT((F270-F269)^2+(G270-G269)^2),0),ROUND(SQRT((F270-INDIRECT(ADDRESS([12]!Tabla1[[#This Row],[in]],COLUMN(F:F))))^2+(G270-INDIRECT(ADDRESS([12]!Tabla1[[#This Row],[in]],COLUMN(G:G))))^2),0)))</f>
        <v>#REF!</v>
      </c>
      <c r="L270" s="100" t="s">
        <v>32</v>
      </c>
    </row>
    <row r="271" spans="1:12" x14ac:dyDescent="0.25">
      <c r="A271" s="2">
        <v>266</v>
      </c>
      <c r="B271" s="99">
        <v>266</v>
      </c>
      <c r="C271" s="99" t="s">
        <v>4998</v>
      </c>
      <c r="D271" s="99" t="s">
        <v>5004</v>
      </c>
      <c r="E271" s="99" t="s">
        <v>5000</v>
      </c>
      <c r="F271" s="99"/>
      <c r="G271" s="99"/>
      <c r="H271" s="99" t="s">
        <v>4968</v>
      </c>
      <c r="I271" s="99" t="s">
        <v>29</v>
      </c>
      <c r="J271" s="99">
        <f t="shared" si="4"/>
        <v>12</v>
      </c>
      <c r="K271" s="99" t="e">
        <f ca="1">IF([12]!Tabla1[[#This Row],[in]]="i",0,IF([12]!Tabla1[[#This Row],[in]]="",ROUND(SQRT((F271-F270)^2+(G271-G270)^2),0),ROUND(SQRT((F271-INDIRECT(ADDRESS([12]!Tabla1[[#This Row],[in]],COLUMN(F:F))))^2+(G271-INDIRECT(ADDRESS([12]!Tabla1[[#This Row],[in]],COLUMN(G:G))))^2),0)))</f>
        <v>#REF!</v>
      </c>
      <c r="L271" s="100" t="s">
        <v>32</v>
      </c>
    </row>
    <row r="272" spans="1:12" x14ac:dyDescent="0.25">
      <c r="A272" s="2">
        <v>267</v>
      </c>
      <c r="B272" s="99">
        <v>267</v>
      </c>
      <c r="C272" s="99" t="s">
        <v>4998</v>
      </c>
      <c r="D272" s="99" t="s">
        <v>5004</v>
      </c>
      <c r="E272" s="99" t="s">
        <v>5000</v>
      </c>
      <c r="F272" s="99"/>
      <c r="G272" s="99"/>
      <c r="H272" s="99" t="s">
        <v>4968</v>
      </c>
      <c r="I272" s="99" t="s">
        <v>29</v>
      </c>
      <c r="J272" s="99">
        <f t="shared" si="4"/>
        <v>12</v>
      </c>
      <c r="K272" s="99" t="e">
        <f ca="1">IF([12]!Tabla1[[#This Row],[in]]="i",0,IF([12]!Tabla1[[#This Row],[in]]="",ROUND(SQRT((F272-F271)^2+(G272-G271)^2),0),ROUND(SQRT((F272-INDIRECT(ADDRESS([12]!Tabla1[[#This Row],[in]],COLUMN(F:F))))^2+(G272-INDIRECT(ADDRESS([12]!Tabla1[[#This Row],[in]],COLUMN(G:G))))^2),0)))</f>
        <v>#REF!</v>
      </c>
      <c r="L272" s="100" t="s">
        <v>32</v>
      </c>
    </row>
    <row r="273" spans="1:12" x14ac:dyDescent="0.25">
      <c r="A273" s="2">
        <v>268</v>
      </c>
      <c r="B273" s="99">
        <v>268</v>
      </c>
      <c r="C273" s="99" t="s">
        <v>4998</v>
      </c>
      <c r="D273" s="99" t="s">
        <v>5004</v>
      </c>
      <c r="E273" s="99" t="s">
        <v>5000</v>
      </c>
      <c r="F273" s="99"/>
      <c r="G273" s="99"/>
      <c r="H273" s="99" t="s">
        <v>4968</v>
      </c>
      <c r="I273" s="99" t="s">
        <v>29</v>
      </c>
      <c r="J273" s="99">
        <f t="shared" si="4"/>
        <v>12</v>
      </c>
      <c r="K273" s="99" t="e">
        <f ca="1">IF([12]!Tabla1[[#This Row],[in]]="i",0,IF([12]!Tabla1[[#This Row],[in]]="",ROUND(SQRT((F273-F272)^2+(G273-G272)^2),0),ROUND(SQRT((F273-INDIRECT(ADDRESS([12]!Tabla1[[#This Row],[in]],COLUMN(F:F))))^2+(G273-INDIRECT(ADDRESS([12]!Tabla1[[#This Row],[in]],COLUMN(G:G))))^2),0)))</f>
        <v>#REF!</v>
      </c>
      <c r="L273" s="100" t="s">
        <v>32</v>
      </c>
    </row>
    <row r="274" spans="1:12" x14ac:dyDescent="0.25">
      <c r="A274" s="2">
        <v>269</v>
      </c>
      <c r="B274" s="99">
        <v>269</v>
      </c>
      <c r="C274" s="99" t="s">
        <v>4998</v>
      </c>
      <c r="D274" s="99" t="s">
        <v>5004</v>
      </c>
      <c r="E274" s="99" t="s">
        <v>5000</v>
      </c>
      <c r="F274" s="99"/>
      <c r="G274" s="99"/>
      <c r="H274" s="99" t="s">
        <v>4968</v>
      </c>
      <c r="I274" s="99" t="s">
        <v>29</v>
      </c>
      <c r="J274" s="99">
        <f t="shared" si="4"/>
        <v>12</v>
      </c>
      <c r="K274" s="99" t="e">
        <f ca="1">IF([12]!Tabla1[[#This Row],[in]]="i",0,IF([12]!Tabla1[[#This Row],[in]]="",ROUND(SQRT((F274-F273)^2+(G274-G273)^2),0),ROUND(SQRT((F274-INDIRECT(ADDRESS([12]!Tabla1[[#This Row],[in]],COLUMN(F:F))))^2+(G274-INDIRECT(ADDRESS([12]!Tabla1[[#This Row],[in]],COLUMN(G:G))))^2),0)))</f>
        <v>#REF!</v>
      </c>
      <c r="L274" s="100" t="s">
        <v>32</v>
      </c>
    </row>
    <row r="275" spans="1:12" x14ac:dyDescent="0.25">
      <c r="A275" s="2">
        <v>270</v>
      </c>
      <c r="B275" s="99">
        <v>270</v>
      </c>
      <c r="C275" s="99" t="s">
        <v>4998</v>
      </c>
      <c r="D275" s="99" t="s">
        <v>5004</v>
      </c>
      <c r="E275" s="99" t="s">
        <v>5000</v>
      </c>
      <c r="F275" s="99"/>
      <c r="G275" s="99"/>
      <c r="H275" s="99" t="s">
        <v>4968</v>
      </c>
      <c r="I275" s="99" t="s">
        <v>29</v>
      </c>
      <c r="J275" s="99">
        <f t="shared" si="4"/>
        <v>12</v>
      </c>
      <c r="K275" s="99" t="e">
        <f ca="1">IF([12]!Tabla1[[#This Row],[in]]="i",0,IF([12]!Tabla1[[#This Row],[in]]="",ROUND(SQRT((F275-F274)^2+(G275-G274)^2),0),ROUND(SQRT((F275-INDIRECT(ADDRESS([12]!Tabla1[[#This Row],[in]],COLUMN(F:F))))^2+(G275-INDIRECT(ADDRESS([12]!Tabla1[[#This Row],[in]],COLUMN(G:G))))^2),0)))</f>
        <v>#REF!</v>
      </c>
      <c r="L275" s="100" t="s">
        <v>32</v>
      </c>
    </row>
    <row r="276" spans="1:12" x14ac:dyDescent="0.25">
      <c r="A276" s="2">
        <v>271</v>
      </c>
      <c r="B276" s="99">
        <v>271</v>
      </c>
      <c r="C276" s="99" t="s">
        <v>4998</v>
      </c>
      <c r="D276" s="99" t="s">
        <v>5004</v>
      </c>
      <c r="E276" s="99" t="s">
        <v>5000</v>
      </c>
      <c r="F276" s="99"/>
      <c r="G276" s="99"/>
      <c r="H276" s="99" t="s">
        <v>4968</v>
      </c>
      <c r="I276" s="99" t="s">
        <v>29</v>
      </c>
      <c r="J276" s="99">
        <f t="shared" si="4"/>
        <v>12</v>
      </c>
      <c r="K276" s="99" t="e">
        <f ca="1">IF([12]!Tabla1[[#This Row],[in]]="i",0,IF([12]!Tabla1[[#This Row],[in]]="",ROUND(SQRT((F276-F275)^2+(G276-G275)^2),0),ROUND(SQRT((F276-INDIRECT(ADDRESS([12]!Tabla1[[#This Row],[in]],COLUMN(F:F))))^2+(G276-INDIRECT(ADDRESS([12]!Tabla1[[#This Row],[in]],COLUMN(G:G))))^2),0)))</f>
        <v>#REF!</v>
      </c>
      <c r="L276" s="100" t="s">
        <v>32</v>
      </c>
    </row>
    <row r="277" spans="1:12" x14ac:dyDescent="0.25">
      <c r="A277" s="2">
        <v>272</v>
      </c>
      <c r="B277" s="99">
        <v>272</v>
      </c>
      <c r="C277" s="99" t="s">
        <v>4998</v>
      </c>
      <c r="D277" s="99" t="s">
        <v>5004</v>
      </c>
      <c r="E277" s="99" t="s">
        <v>5000</v>
      </c>
      <c r="F277" s="99"/>
      <c r="G277" s="99"/>
      <c r="H277" s="99" t="s">
        <v>4968</v>
      </c>
      <c r="I277" s="99" t="s">
        <v>29</v>
      </c>
      <c r="J277" s="99">
        <f t="shared" si="4"/>
        <v>12</v>
      </c>
      <c r="K277" s="99" t="e">
        <f ca="1">IF([12]!Tabla1[[#This Row],[in]]="i",0,IF([12]!Tabla1[[#This Row],[in]]="",ROUND(SQRT((F277-F276)^2+(G277-G276)^2),0),ROUND(SQRT((F277-INDIRECT(ADDRESS([12]!Tabla1[[#This Row],[in]],COLUMN(F:F))))^2+(G277-INDIRECT(ADDRESS([12]!Tabla1[[#This Row],[in]],COLUMN(G:G))))^2),0)))</f>
        <v>#REF!</v>
      </c>
      <c r="L277" s="100" t="s">
        <v>32</v>
      </c>
    </row>
    <row r="278" spans="1:12" x14ac:dyDescent="0.25">
      <c r="A278" s="2">
        <v>273</v>
      </c>
      <c r="B278" s="99">
        <v>273</v>
      </c>
      <c r="C278" s="99" t="s">
        <v>4998</v>
      </c>
      <c r="D278" s="99" t="s">
        <v>5004</v>
      </c>
      <c r="E278" s="99" t="s">
        <v>5000</v>
      </c>
      <c r="F278" s="99"/>
      <c r="G278" s="99"/>
      <c r="H278" s="99" t="s">
        <v>4968</v>
      </c>
      <c r="I278" s="99" t="s">
        <v>29</v>
      </c>
      <c r="J278" s="99">
        <f t="shared" si="4"/>
        <v>12</v>
      </c>
      <c r="K278" s="99" t="e">
        <f ca="1">IF([12]!Tabla1[[#This Row],[in]]="i",0,IF([12]!Tabla1[[#This Row],[in]]="",ROUND(SQRT((F278-F277)^2+(G278-G277)^2),0),ROUND(SQRT((F278-INDIRECT(ADDRESS([12]!Tabla1[[#This Row],[in]],COLUMN(F:F))))^2+(G278-INDIRECT(ADDRESS([12]!Tabla1[[#This Row],[in]],COLUMN(G:G))))^2),0)))</f>
        <v>#REF!</v>
      </c>
      <c r="L278" s="100" t="s">
        <v>32</v>
      </c>
    </row>
    <row r="279" spans="1:12" x14ac:dyDescent="0.25">
      <c r="A279" s="2">
        <v>274</v>
      </c>
      <c r="B279" s="99">
        <v>274</v>
      </c>
      <c r="C279" s="99" t="s">
        <v>4998</v>
      </c>
      <c r="D279" s="99" t="s">
        <v>5004</v>
      </c>
      <c r="E279" s="99" t="s">
        <v>5000</v>
      </c>
      <c r="F279" s="99"/>
      <c r="G279" s="99"/>
      <c r="H279" s="99" t="s">
        <v>4968</v>
      </c>
      <c r="I279" s="99" t="s">
        <v>29</v>
      </c>
      <c r="J279" s="99">
        <f t="shared" si="4"/>
        <v>12</v>
      </c>
      <c r="K279" s="99" t="e">
        <f ca="1">IF([12]!Tabla1[[#This Row],[in]]="i",0,IF([12]!Tabla1[[#This Row],[in]]="",ROUND(SQRT((F279-F278)^2+(G279-G278)^2),0),ROUND(SQRT((F279-INDIRECT(ADDRESS([12]!Tabla1[[#This Row],[in]],COLUMN(F:F))))^2+(G279-INDIRECT(ADDRESS([12]!Tabla1[[#This Row],[in]],COLUMN(G:G))))^2),0)))</f>
        <v>#REF!</v>
      </c>
      <c r="L279" s="100" t="s">
        <v>32</v>
      </c>
    </row>
    <row r="280" spans="1:12" x14ac:dyDescent="0.25">
      <c r="A280" s="2">
        <v>275</v>
      </c>
      <c r="B280" s="99">
        <v>275</v>
      </c>
      <c r="C280" s="99" t="s">
        <v>4998</v>
      </c>
      <c r="D280" s="99" t="s">
        <v>5004</v>
      </c>
      <c r="E280" s="99" t="s">
        <v>5000</v>
      </c>
      <c r="F280" s="99"/>
      <c r="G280" s="99"/>
      <c r="H280" s="99" t="s">
        <v>4968</v>
      </c>
      <c r="I280" s="99" t="s">
        <v>29</v>
      </c>
      <c r="J280" s="99">
        <f t="shared" si="4"/>
        <v>12</v>
      </c>
      <c r="K280" s="99" t="e">
        <f ca="1">IF([12]!Tabla1[[#This Row],[in]]="i",0,IF([12]!Tabla1[[#This Row],[in]]="",ROUND(SQRT((F280-F279)^2+(G280-G279)^2),0),ROUND(SQRT((F280-INDIRECT(ADDRESS([12]!Tabla1[[#This Row],[in]],COLUMN(F:F))))^2+(G280-INDIRECT(ADDRESS([12]!Tabla1[[#This Row],[in]],COLUMN(G:G))))^2),0)))</f>
        <v>#REF!</v>
      </c>
      <c r="L280" s="100" t="s">
        <v>32</v>
      </c>
    </row>
    <row r="281" spans="1:12" x14ac:dyDescent="0.25">
      <c r="A281" s="2">
        <v>276</v>
      </c>
      <c r="B281" s="99">
        <v>276</v>
      </c>
      <c r="C281" s="99" t="s">
        <v>4998</v>
      </c>
      <c r="D281" s="99" t="s">
        <v>5004</v>
      </c>
      <c r="E281" s="99" t="s">
        <v>5000</v>
      </c>
      <c r="F281" s="99"/>
      <c r="G281" s="99"/>
      <c r="H281" s="99" t="s">
        <v>4968</v>
      </c>
      <c r="I281" s="99" t="s">
        <v>29</v>
      </c>
      <c r="J281" s="99">
        <f t="shared" si="4"/>
        <v>12</v>
      </c>
      <c r="K281" s="99" t="e">
        <f ca="1">IF([12]!Tabla1[[#This Row],[in]]="i",0,IF([12]!Tabla1[[#This Row],[in]]="",ROUND(SQRT((F281-F280)^2+(G281-G280)^2),0),ROUND(SQRT((F281-INDIRECT(ADDRESS([12]!Tabla1[[#This Row],[in]],COLUMN(F:F))))^2+(G281-INDIRECT(ADDRESS([12]!Tabla1[[#This Row],[in]],COLUMN(G:G))))^2),0)))</f>
        <v>#REF!</v>
      </c>
      <c r="L281" s="100" t="s">
        <v>32</v>
      </c>
    </row>
    <row r="282" spans="1:12" x14ac:dyDescent="0.25">
      <c r="A282" s="2">
        <v>277</v>
      </c>
      <c r="B282" s="99">
        <v>277</v>
      </c>
      <c r="C282" s="99" t="s">
        <v>4998</v>
      </c>
      <c r="D282" s="99" t="s">
        <v>5004</v>
      </c>
      <c r="E282" s="99" t="s">
        <v>5000</v>
      </c>
      <c r="F282" s="99"/>
      <c r="G282" s="99"/>
      <c r="H282" s="99" t="s">
        <v>4968</v>
      </c>
      <c r="I282" s="99" t="s">
        <v>29</v>
      </c>
      <c r="J282" s="99">
        <f t="shared" si="4"/>
        <v>12</v>
      </c>
      <c r="K282" s="99" t="e">
        <f ca="1">IF([12]!Tabla1[[#This Row],[in]]="i",0,IF([12]!Tabla1[[#This Row],[in]]="",ROUND(SQRT((F282-F281)^2+(G282-G281)^2),0),ROUND(SQRT((F282-INDIRECT(ADDRESS([12]!Tabla1[[#This Row],[in]],COLUMN(F:F))))^2+(G282-INDIRECT(ADDRESS([12]!Tabla1[[#This Row],[in]],COLUMN(G:G))))^2),0)))</f>
        <v>#REF!</v>
      </c>
      <c r="L282" s="100" t="s">
        <v>32</v>
      </c>
    </row>
    <row r="283" spans="1:12" x14ac:dyDescent="0.25">
      <c r="A283" s="2">
        <v>278</v>
      </c>
      <c r="B283" s="99">
        <v>278</v>
      </c>
      <c r="C283" s="99" t="s">
        <v>4998</v>
      </c>
      <c r="D283" s="99" t="s">
        <v>5004</v>
      </c>
      <c r="E283" s="99" t="s">
        <v>5000</v>
      </c>
      <c r="F283" s="99"/>
      <c r="G283" s="99"/>
      <c r="H283" s="99" t="s">
        <v>4968</v>
      </c>
      <c r="I283" s="99" t="s">
        <v>29</v>
      </c>
      <c r="J283" s="99">
        <f t="shared" si="4"/>
        <v>12</v>
      </c>
      <c r="K283" s="99" t="e">
        <f ca="1">IF([12]!Tabla1[[#This Row],[in]]="i",0,IF([12]!Tabla1[[#This Row],[in]]="",ROUND(SQRT((F283-F282)^2+(G283-G282)^2),0),ROUND(SQRT((F283-INDIRECT(ADDRESS([12]!Tabla1[[#This Row],[in]],COLUMN(F:F))))^2+(G283-INDIRECT(ADDRESS([12]!Tabla1[[#This Row],[in]],COLUMN(G:G))))^2),0)))</f>
        <v>#REF!</v>
      </c>
      <c r="L283" s="100" t="s">
        <v>32</v>
      </c>
    </row>
    <row r="284" spans="1:12" x14ac:dyDescent="0.25">
      <c r="A284" s="2">
        <v>279</v>
      </c>
      <c r="B284" s="99">
        <v>279</v>
      </c>
      <c r="C284" s="99" t="s">
        <v>4998</v>
      </c>
      <c r="D284" s="99" t="s">
        <v>5004</v>
      </c>
      <c r="E284" s="99" t="s">
        <v>5000</v>
      </c>
      <c r="F284" s="99"/>
      <c r="G284" s="99"/>
      <c r="H284" s="99" t="s">
        <v>4968</v>
      </c>
      <c r="I284" s="99" t="s">
        <v>29</v>
      </c>
      <c r="J284" s="99">
        <f t="shared" si="4"/>
        <v>12</v>
      </c>
      <c r="K284" s="99" t="e">
        <f ca="1">IF([12]!Tabla1[[#This Row],[in]]="i",0,IF([12]!Tabla1[[#This Row],[in]]="",ROUND(SQRT((F284-F283)^2+(G284-G283)^2),0),ROUND(SQRT((F284-INDIRECT(ADDRESS([12]!Tabla1[[#This Row],[in]],COLUMN(F:F))))^2+(G284-INDIRECT(ADDRESS([12]!Tabla1[[#This Row],[in]],COLUMN(G:G))))^2),0)))</f>
        <v>#REF!</v>
      </c>
      <c r="L284" s="100" t="s">
        <v>32</v>
      </c>
    </row>
    <row r="285" spans="1:12" x14ac:dyDescent="0.25">
      <c r="A285" s="2">
        <v>280</v>
      </c>
      <c r="B285" s="99">
        <v>280</v>
      </c>
      <c r="C285" s="99" t="s">
        <v>4998</v>
      </c>
      <c r="D285" s="99" t="s">
        <v>5004</v>
      </c>
      <c r="E285" s="99" t="s">
        <v>5000</v>
      </c>
      <c r="F285" s="99"/>
      <c r="G285" s="99"/>
      <c r="H285" s="99" t="s">
        <v>4968</v>
      </c>
      <c r="I285" s="99" t="s">
        <v>29</v>
      </c>
      <c r="J285" s="99">
        <f t="shared" si="4"/>
        <v>12</v>
      </c>
      <c r="K285" s="99" t="e">
        <f ca="1">IF([12]!Tabla1[[#This Row],[in]]="i",0,IF([12]!Tabla1[[#This Row],[in]]="",ROUND(SQRT((F285-F284)^2+(G285-G284)^2),0),ROUND(SQRT((F285-INDIRECT(ADDRESS([12]!Tabla1[[#This Row],[in]],COLUMN(F:F))))^2+(G285-INDIRECT(ADDRESS([12]!Tabla1[[#This Row],[in]],COLUMN(G:G))))^2),0)))</f>
        <v>#REF!</v>
      </c>
      <c r="L285" s="100" t="s">
        <v>32</v>
      </c>
    </row>
    <row r="286" spans="1:12" x14ac:dyDescent="0.25">
      <c r="A286" s="2">
        <v>281</v>
      </c>
      <c r="B286" s="99">
        <v>281</v>
      </c>
      <c r="C286" s="99" t="s">
        <v>4998</v>
      </c>
      <c r="D286" s="99" t="s">
        <v>5004</v>
      </c>
      <c r="E286" s="99" t="s">
        <v>5000</v>
      </c>
      <c r="F286" s="99"/>
      <c r="G286" s="99"/>
      <c r="H286" s="99" t="s">
        <v>4968</v>
      </c>
      <c r="I286" s="99" t="s">
        <v>29</v>
      </c>
      <c r="J286" s="99">
        <f t="shared" si="4"/>
        <v>12</v>
      </c>
      <c r="K286" s="99" t="e">
        <f ca="1">IF([12]!Tabla1[[#This Row],[in]]="i",0,IF([12]!Tabla1[[#This Row],[in]]="",ROUND(SQRT((F286-F285)^2+(G286-G285)^2),0),ROUND(SQRT((F286-INDIRECT(ADDRESS([12]!Tabla1[[#This Row],[in]],COLUMN(F:F))))^2+(G286-INDIRECT(ADDRESS([12]!Tabla1[[#This Row],[in]],COLUMN(G:G))))^2),0)))</f>
        <v>#REF!</v>
      </c>
      <c r="L286" s="100" t="s">
        <v>32</v>
      </c>
    </row>
    <row r="287" spans="1:12" x14ac:dyDescent="0.25">
      <c r="A287" s="2">
        <v>282</v>
      </c>
      <c r="B287" s="99">
        <v>282</v>
      </c>
      <c r="C287" s="99" t="s">
        <v>4998</v>
      </c>
      <c r="D287" s="99" t="s">
        <v>5004</v>
      </c>
      <c r="E287" s="99" t="s">
        <v>5000</v>
      </c>
      <c r="F287" s="99"/>
      <c r="G287" s="99"/>
      <c r="H287" s="99" t="s">
        <v>4968</v>
      </c>
      <c r="I287" s="99" t="s">
        <v>29</v>
      </c>
      <c r="J287" s="99">
        <f t="shared" si="4"/>
        <v>12</v>
      </c>
      <c r="K287" s="99" t="e">
        <f ca="1">IF([12]!Tabla1[[#This Row],[in]]="i",0,IF([12]!Tabla1[[#This Row],[in]]="",ROUND(SQRT((F287-F286)^2+(G287-G286)^2),0),ROUND(SQRT((F287-INDIRECT(ADDRESS([12]!Tabla1[[#This Row],[in]],COLUMN(F:F))))^2+(G287-INDIRECT(ADDRESS([12]!Tabla1[[#This Row],[in]],COLUMN(G:G))))^2),0)))</f>
        <v>#REF!</v>
      </c>
      <c r="L287" s="100" t="s">
        <v>32</v>
      </c>
    </row>
    <row r="288" spans="1:12" x14ac:dyDescent="0.25">
      <c r="A288" s="2">
        <v>283</v>
      </c>
      <c r="B288" s="99">
        <v>283</v>
      </c>
      <c r="C288" s="99" t="s">
        <v>4998</v>
      </c>
      <c r="D288" s="99" t="s">
        <v>5004</v>
      </c>
      <c r="E288" s="99" t="s">
        <v>5000</v>
      </c>
      <c r="F288" s="99"/>
      <c r="G288" s="99"/>
      <c r="H288" s="99" t="s">
        <v>4968</v>
      </c>
      <c r="I288" s="99" t="s">
        <v>29</v>
      </c>
      <c r="J288" s="99">
        <f t="shared" si="4"/>
        <v>12</v>
      </c>
      <c r="K288" s="99" t="e">
        <f ca="1">IF([12]!Tabla1[[#This Row],[in]]="i",0,IF([12]!Tabla1[[#This Row],[in]]="",ROUND(SQRT((F288-F287)^2+(G288-G287)^2),0),ROUND(SQRT((F288-INDIRECT(ADDRESS([12]!Tabla1[[#This Row],[in]],COLUMN(F:F))))^2+(G288-INDIRECT(ADDRESS([12]!Tabla1[[#This Row],[in]],COLUMN(G:G))))^2),0)))</f>
        <v>#REF!</v>
      </c>
      <c r="L288" s="100" t="s">
        <v>32</v>
      </c>
    </row>
    <row r="289" spans="1:12" x14ac:dyDescent="0.25">
      <c r="A289" s="2">
        <v>284</v>
      </c>
      <c r="B289" s="99">
        <v>284</v>
      </c>
      <c r="C289" s="99" t="s">
        <v>4998</v>
      </c>
      <c r="D289" s="99" t="s">
        <v>5004</v>
      </c>
      <c r="E289" s="99" t="s">
        <v>5000</v>
      </c>
      <c r="F289" s="99"/>
      <c r="G289" s="99"/>
      <c r="H289" s="99" t="s">
        <v>4968</v>
      </c>
      <c r="I289" s="99" t="s">
        <v>29</v>
      </c>
      <c r="J289" s="99">
        <f t="shared" si="4"/>
        <v>12</v>
      </c>
      <c r="K289" s="99" t="e">
        <f ca="1">IF([12]!Tabla1[[#This Row],[in]]="i",0,IF([12]!Tabla1[[#This Row],[in]]="",ROUND(SQRT((F289-F288)^2+(G289-G288)^2),0),ROUND(SQRT((F289-INDIRECT(ADDRESS([12]!Tabla1[[#This Row],[in]],COLUMN(F:F))))^2+(G289-INDIRECT(ADDRESS([12]!Tabla1[[#This Row],[in]],COLUMN(G:G))))^2),0)))</f>
        <v>#REF!</v>
      </c>
      <c r="L289" s="100" t="s">
        <v>32</v>
      </c>
    </row>
    <row r="290" spans="1:12" x14ac:dyDescent="0.25">
      <c r="A290" s="2">
        <v>285</v>
      </c>
      <c r="B290" s="99">
        <v>285</v>
      </c>
      <c r="C290" s="99" t="s">
        <v>4998</v>
      </c>
      <c r="D290" s="99" t="s">
        <v>5004</v>
      </c>
      <c r="E290" s="99" t="s">
        <v>5000</v>
      </c>
      <c r="F290" s="99"/>
      <c r="G290" s="99"/>
      <c r="H290" s="99" t="s">
        <v>4968</v>
      </c>
      <c r="I290" s="99" t="s">
        <v>29</v>
      </c>
      <c r="J290" s="99">
        <f t="shared" si="4"/>
        <v>12</v>
      </c>
      <c r="K290" s="99" t="e">
        <f ca="1">IF([12]!Tabla1[[#This Row],[in]]="i",0,IF([12]!Tabla1[[#This Row],[in]]="",ROUND(SQRT((F290-F289)^2+(G290-G289)^2),0),ROUND(SQRT((F290-INDIRECT(ADDRESS([12]!Tabla1[[#This Row],[in]],COLUMN(F:F))))^2+(G290-INDIRECT(ADDRESS([12]!Tabla1[[#This Row],[in]],COLUMN(G:G))))^2),0)))</f>
        <v>#REF!</v>
      </c>
      <c r="L290" s="100" t="s">
        <v>32</v>
      </c>
    </row>
    <row r="291" spans="1:12" x14ac:dyDescent="0.25">
      <c r="A291" s="2">
        <v>286</v>
      </c>
      <c r="B291" s="99">
        <v>286</v>
      </c>
      <c r="C291" s="99" t="s">
        <v>4998</v>
      </c>
      <c r="D291" s="99" t="s">
        <v>5004</v>
      </c>
      <c r="E291" s="99" t="s">
        <v>5000</v>
      </c>
      <c r="F291" s="99"/>
      <c r="G291" s="99"/>
      <c r="H291" s="99" t="s">
        <v>4968</v>
      </c>
      <c r="I291" s="99" t="s">
        <v>29</v>
      </c>
      <c r="J291" s="99">
        <f t="shared" si="4"/>
        <v>12</v>
      </c>
      <c r="K291" s="99" t="e">
        <f ca="1">IF([12]!Tabla1[[#This Row],[in]]="i",0,IF([12]!Tabla1[[#This Row],[in]]="",ROUND(SQRT((F291-F290)^2+(G291-G290)^2),0),ROUND(SQRT((F291-INDIRECT(ADDRESS([12]!Tabla1[[#This Row],[in]],COLUMN(F:F))))^2+(G291-INDIRECT(ADDRESS([12]!Tabla1[[#This Row],[in]],COLUMN(G:G))))^2),0)))</f>
        <v>#REF!</v>
      </c>
      <c r="L291" s="100" t="s">
        <v>32</v>
      </c>
    </row>
    <row r="292" spans="1:12" x14ac:dyDescent="0.25">
      <c r="A292" s="2">
        <v>287</v>
      </c>
      <c r="B292" s="99">
        <v>287</v>
      </c>
      <c r="C292" s="99" t="s">
        <v>4998</v>
      </c>
      <c r="D292" s="99" t="s">
        <v>5004</v>
      </c>
      <c r="E292" s="99" t="s">
        <v>5000</v>
      </c>
      <c r="F292" s="99"/>
      <c r="G292" s="99"/>
      <c r="H292" s="99" t="s">
        <v>4968</v>
      </c>
      <c r="I292" s="99" t="s">
        <v>29</v>
      </c>
      <c r="J292" s="99">
        <f t="shared" si="4"/>
        <v>12</v>
      </c>
      <c r="K292" s="99" t="e">
        <f ca="1">IF([12]!Tabla1[[#This Row],[in]]="i",0,IF([12]!Tabla1[[#This Row],[in]]="",ROUND(SQRT((F292-F291)^2+(G292-G291)^2),0),ROUND(SQRT((F292-INDIRECT(ADDRESS([12]!Tabla1[[#This Row],[in]],COLUMN(F:F))))^2+(G292-INDIRECT(ADDRESS([12]!Tabla1[[#This Row],[in]],COLUMN(G:G))))^2),0)))</f>
        <v>#REF!</v>
      </c>
      <c r="L292" s="100" t="s">
        <v>32</v>
      </c>
    </row>
    <row r="293" spans="1:12" x14ac:dyDescent="0.25">
      <c r="A293" s="2">
        <v>288</v>
      </c>
      <c r="B293" s="99">
        <v>288</v>
      </c>
      <c r="C293" s="99" t="s">
        <v>4998</v>
      </c>
      <c r="D293" s="99" t="s">
        <v>5004</v>
      </c>
      <c r="E293" s="99" t="s">
        <v>5000</v>
      </c>
      <c r="F293" s="99"/>
      <c r="G293" s="99"/>
      <c r="H293" s="99" t="s">
        <v>4968</v>
      </c>
      <c r="I293" s="99" t="s">
        <v>29</v>
      </c>
      <c r="J293" s="99">
        <f t="shared" si="4"/>
        <v>12</v>
      </c>
      <c r="K293" s="99" t="e">
        <f ca="1">IF([12]!Tabla1[[#This Row],[in]]="i",0,IF([12]!Tabla1[[#This Row],[in]]="",ROUND(SQRT((F293-F292)^2+(G293-G292)^2),0),ROUND(SQRT((F293-INDIRECT(ADDRESS([12]!Tabla1[[#This Row],[in]],COLUMN(F:F))))^2+(G293-INDIRECT(ADDRESS([12]!Tabla1[[#This Row],[in]],COLUMN(G:G))))^2),0)))</f>
        <v>#REF!</v>
      </c>
      <c r="L293" s="100" t="s">
        <v>32</v>
      </c>
    </row>
    <row r="294" spans="1:12" x14ac:dyDescent="0.25">
      <c r="A294" s="2">
        <v>289</v>
      </c>
      <c r="B294" s="99">
        <v>289</v>
      </c>
      <c r="C294" s="99" t="s">
        <v>4998</v>
      </c>
      <c r="D294" s="99" t="s">
        <v>5004</v>
      </c>
      <c r="E294" s="99" t="s">
        <v>5000</v>
      </c>
      <c r="F294" s="99"/>
      <c r="G294" s="99"/>
      <c r="H294" s="99" t="s">
        <v>4968</v>
      </c>
      <c r="I294" s="99" t="s">
        <v>29</v>
      </c>
      <c r="J294" s="99">
        <f t="shared" si="4"/>
        <v>12</v>
      </c>
      <c r="K294" s="99" t="e">
        <f ca="1">IF([12]!Tabla1[[#This Row],[in]]="i",0,IF([12]!Tabla1[[#This Row],[in]]="",ROUND(SQRT((F294-F293)^2+(G294-G293)^2),0),ROUND(SQRT((F294-INDIRECT(ADDRESS([12]!Tabla1[[#This Row],[in]],COLUMN(F:F))))^2+(G294-INDIRECT(ADDRESS([12]!Tabla1[[#This Row],[in]],COLUMN(G:G))))^2),0)))</f>
        <v>#REF!</v>
      </c>
      <c r="L294" s="100" t="s">
        <v>32</v>
      </c>
    </row>
    <row r="295" spans="1:12" x14ac:dyDescent="0.25">
      <c r="A295" s="2">
        <v>290</v>
      </c>
      <c r="B295" s="99">
        <v>290</v>
      </c>
      <c r="C295" s="99" t="s">
        <v>4998</v>
      </c>
      <c r="D295" s="99" t="s">
        <v>5004</v>
      </c>
      <c r="E295" s="99" t="s">
        <v>5000</v>
      </c>
      <c r="F295" s="99"/>
      <c r="G295" s="99"/>
      <c r="H295" s="99" t="s">
        <v>4968</v>
      </c>
      <c r="I295" s="99" t="s">
        <v>29</v>
      </c>
      <c r="J295" s="99">
        <f t="shared" si="4"/>
        <v>12</v>
      </c>
      <c r="K295" s="99" t="e">
        <f ca="1">IF([12]!Tabla1[[#This Row],[in]]="i",0,IF([12]!Tabla1[[#This Row],[in]]="",ROUND(SQRT((F295-F294)^2+(G295-G294)^2),0),ROUND(SQRT((F295-INDIRECT(ADDRESS([12]!Tabla1[[#This Row],[in]],COLUMN(F:F))))^2+(G295-INDIRECT(ADDRESS([12]!Tabla1[[#This Row],[in]],COLUMN(G:G))))^2),0)))</f>
        <v>#REF!</v>
      </c>
      <c r="L295" s="100" t="s">
        <v>32</v>
      </c>
    </row>
    <row r="296" spans="1:12" x14ac:dyDescent="0.25">
      <c r="A296" s="2">
        <v>291</v>
      </c>
      <c r="B296" s="99">
        <v>291</v>
      </c>
      <c r="C296" s="99" t="s">
        <v>4998</v>
      </c>
      <c r="D296" s="99" t="s">
        <v>5004</v>
      </c>
      <c r="E296" s="99" t="s">
        <v>5000</v>
      </c>
      <c r="F296" s="99"/>
      <c r="G296" s="99"/>
      <c r="H296" s="99" t="s">
        <v>4968</v>
      </c>
      <c r="I296" s="99" t="s">
        <v>29</v>
      </c>
      <c r="J296" s="99">
        <f t="shared" si="4"/>
        <v>12</v>
      </c>
      <c r="K296" s="99" t="e">
        <f ca="1">IF([12]!Tabla1[[#This Row],[in]]="i",0,IF([12]!Tabla1[[#This Row],[in]]="",ROUND(SQRT((F296-F295)^2+(G296-G295)^2),0),ROUND(SQRT((F296-INDIRECT(ADDRESS([12]!Tabla1[[#This Row],[in]],COLUMN(F:F))))^2+(G296-INDIRECT(ADDRESS([12]!Tabla1[[#This Row],[in]],COLUMN(G:G))))^2),0)))</f>
        <v>#REF!</v>
      </c>
      <c r="L296" s="100" t="s">
        <v>32</v>
      </c>
    </row>
    <row r="297" spans="1:12" x14ac:dyDescent="0.25">
      <c r="A297" s="2">
        <v>292</v>
      </c>
      <c r="B297" s="99">
        <v>292</v>
      </c>
      <c r="C297" s="99" t="s">
        <v>4998</v>
      </c>
      <c r="D297" s="99" t="s">
        <v>5004</v>
      </c>
      <c r="E297" s="99" t="s">
        <v>5000</v>
      </c>
      <c r="F297" s="99"/>
      <c r="G297" s="99"/>
      <c r="H297" s="99" t="s">
        <v>4968</v>
      </c>
      <c r="I297" s="99" t="s">
        <v>29</v>
      </c>
      <c r="J297" s="99">
        <f t="shared" si="4"/>
        <v>12</v>
      </c>
      <c r="K297" s="99" t="e">
        <f ca="1">IF([12]!Tabla1[[#This Row],[in]]="i",0,IF([12]!Tabla1[[#This Row],[in]]="",ROUND(SQRT((F297-F296)^2+(G297-G296)^2),0),ROUND(SQRT((F297-INDIRECT(ADDRESS([12]!Tabla1[[#This Row],[in]],COLUMN(F:F))))^2+(G297-INDIRECT(ADDRESS([12]!Tabla1[[#This Row],[in]],COLUMN(G:G))))^2),0)))</f>
        <v>#REF!</v>
      </c>
      <c r="L297" s="100" t="s">
        <v>32</v>
      </c>
    </row>
    <row r="298" spans="1:12" x14ac:dyDescent="0.25">
      <c r="A298" s="2">
        <v>293</v>
      </c>
      <c r="B298" s="99">
        <v>293</v>
      </c>
      <c r="C298" s="99" t="s">
        <v>4998</v>
      </c>
      <c r="D298" s="99" t="s">
        <v>5004</v>
      </c>
      <c r="E298" s="99" t="s">
        <v>5000</v>
      </c>
      <c r="F298" s="99"/>
      <c r="G298" s="99"/>
      <c r="H298" s="99" t="s">
        <v>4968</v>
      </c>
      <c r="I298" s="99" t="s">
        <v>29</v>
      </c>
      <c r="J298" s="99">
        <f t="shared" si="4"/>
        <v>12</v>
      </c>
      <c r="K298" s="99" t="e">
        <f ca="1">IF([12]!Tabla1[[#This Row],[in]]="i",0,IF([12]!Tabla1[[#This Row],[in]]="",ROUND(SQRT((F298-F297)^2+(G298-G297)^2),0),ROUND(SQRT((F298-INDIRECT(ADDRESS([12]!Tabla1[[#This Row],[in]],COLUMN(F:F))))^2+(G298-INDIRECT(ADDRESS([12]!Tabla1[[#This Row],[in]],COLUMN(G:G))))^2),0)))</f>
        <v>#REF!</v>
      </c>
      <c r="L298" s="100" t="s">
        <v>32</v>
      </c>
    </row>
    <row r="299" spans="1:12" x14ac:dyDescent="0.25">
      <c r="A299" s="2">
        <v>294</v>
      </c>
      <c r="B299" s="99">
        <v>294</v>
      </c>
      <c r="C299" s="99" t="s">
        <v>4998</v>
      </c>
      <c r="D299" s="99" t="s">
        <v>5004</v>
      </c>
      <c r="E299" s="99" t="s">
        <v>5000</v>
      </c>
      <c r="F299" s="99"/>
      <c r="G299" s="99"/>
      <c r="H299" s="99" t="s">
        <v>4968</v>
      </c>
      <c r="I299" s="99" t="s">
        <v>29</v>
      </c>
      <c r="J299" s="99">
        <f t="shared" si="4"/>
        <v>12</v>
      </c>
      <c r="K299" s="99" t="e">
        <f ca="1">IF([12]!Tabla1[[#This Row],[in]]="i",0,IF([12]!Tabla1[[#This Row],[in]]="",ROUND(SQRT((F299-F298)^2+(G299-G298)^2),0),ROUND(SQRT((F299-INDIRECT(ADDRESS([12]!Tabla1[[#This Row],[in]],COLUMN(F:F))))^2+(G299-INDIRECT(ADDRESS([12]!Tabla1[[#This Row],[in]],COLUMN(G:G))))^2),0)))</f>
        <v>#REF!</v>
      </c>
      <c r="L299" s="100" t="s">
        <v>32</v>
      </c>
    </row>
    <row r="300" spans="1:12" x14ac:dyDescent="0.25">
      <c r="A300" s="2">
        <v>295</v>
      </c>
      <c r="B300" s="99">
        <v>295</v>
      </c>
      <c r="C300" s="99" t="s">
        <v>4998</v>
      </c>
      <c r="D300" s="99" t="s">
        <v>5004</v>
      </c>
      <c r="E300" s="99" t="s">
        <v>5000</v>
      </c>
      <c r="F300" s="99"/>
      <c r="G300" s="99"/>
      <c r="H300" s="99" t="s">
        <v>4968</v>
      </c>
      <c r="I300" s="99" t="s">
        <v>29</v>
      </c>
      <c r="J300" s="99">
        <f t="shared" si="4"/>
        <v>12</v>
      </c>
      <c r="K300" s="99" t="e">
        <f ca="1">IF([12]!Tabla1[[#This Row],[in]]="i",0,IF([12]!Tabla1[[#This Row],[in]]="",ROUND(SQRT((F300-F299)^2+(G300-G299)^2),0),ROUND(SQRT((F300-INDIRECT(ADDRESS([12]!Tabla1[[#This Row],[in]],COLUMN(F:F))))^2+(G300-INDIRECT(ADDRESS([12]!Tabla1[[#This Row],[in]],COLUMN(G:G))))^2),0)))</f>
        <v>#REF!</v>
      </c>
      <c r="L300" s="100" t="s">
        <v>32</v>
      </c>
    </row>
    <row r="301" spans="1:12" x14ac:dyDescent="0.25">
      <c r="A301" s="2">
        <v>296</v>
      </c>
      <c r="B301" s="99">
        <v>296</v>
      </c>
      <c r="C301" s="99" t="s">
        <v>4998</v>
      </c>
      <c r="D301" s="99" t="s">
        <v>5004</v>
      </c>
      <c r="E301" s="99" t="s">
        <v>5000</v>
      </c>
      <c r="F301" s="99"/>
      <c r="G301" s="99"/>
      <c r="H301" s="99" t="s">
        <v>4968</v>
      </c>
      <c r="I301" s="99" t="s">
        <v>29</v>
      </c>
      <c r="J301" s="99">
        <f t="shared" si="4"/>
        <v>12</v>
      </c>
      <c r="K301" s="99" t="e">
        <f ca="1">IF([12]!Tabla1[[#This Row],[in]]="i",0,IF([12]!Tabla1[[#This Row],[in]]="",ROUND(SQRT((F301-F300)^2+(G301-G300)^2),0),ROUND(SQRT((F301-INDIRECT(ADDRESS([12]!Tabla1[[#This Row],[in]],COLUMN(F:F))))^2+(G301-INDIRECT(ADDRESS([12]!Tabla1[[#This Row],[in]],COLUMN(G:G))))^2),0)))</f>
        <v>#REF!</v>
      </c>
      <c r="L301" s="100" t="s">
        <v>32</v>
      </c>
    </row>
    <row r="302" spans="1:12" x14ac:dyDescent="0.25">
      <c r="A302" s="2">
        <v>297</v>
      </c>
      <c r="B302" s="99">
        <v>297</v>
      </c>
      <c r="C302" s="99" t="s">
        <v>4998</v>
      </c>
      <c r="D302" s="99" t="s">
        <v>5004</v>
      </c>
      <c r="E302" s="99" t="s">
        <v>5000</v>
      </c>
      <c r="F302" s="99"/>
      <c r="G302" s="99"/>
      <c r="H302" s="99" t="s">
        <v>4968</v>
      </c>
      <c r="I302" s="99" t="s">
        <v>29</v>
      </c>
      <c r="J302" s="99">
        <f t="shared" si="4"/>
        <v>12</v>
      </c>
      <c r="K302" s="99" t="e">
        <f ca="1">IF([12]!Tabla1[[#This Row],[in]]="i",0,IF([12]!Tabla1[[#This Row],[in]]="",ROUND(SQRT((F302-F301)^2+(G302-G301)^2),0),ROUND(SQRT((F302-INDIRECT(ADDRESS([12]!Tabla1[[#This Row],[in]],COLUMN(F:F))))^2+(G302-INDIRECT(ADDRESS([12]!Tabla1[[#This Row],[in]],COLUMN(G:G))))^2),0)))</f>
        <v>#REF!</v>
      </c>
      <c r="L302" s="100" t="s">
        <v>32</v>
      </c>
    </row>
    <row r="303" spans="1:12" x14ac:dyDescent="0.25">
      <c r="A303" s="2">
        <v>298</v>
      </c>
      <c r="B303" s="99">
        <v>298</v>
      </c>
      <c r="C303" s="99" t="s">
        <v>4998</v>
      </c>
      <c r="D303" s="99" t="s">
        <v>5004</v>
      </c>
      <c r="E303" s="99" t="s">
        <v>5000</v>
      </c>
      <c r="F303" s="99"/>
      <c r="G303" s="99"/>
      <c r="H303" s="99" t="s">
        <v>4968</v>
      </c>
      <c r="I303" s="99" t="s">
        <v>29</v>
      </c>
      <c r="J303" s="99">
        <f t="shared" si="4"/>
        <v>12</v>
      </c>
      <c r="K303" s="99" t="e">
        <f ca="1">IF([12]!Tabla1[[#This Row],[in]]="i",0,IF([12]!Tabla1[[#This Row],[in]]="",ROUND(SQRT((F303-F302)^2+(G303-G302)^2),0),ROUND(SQRT((F303-INDIRECT(ADDRESS([12]!Tabla1[[#This Row],[in]],COLUMN(F:F))))^2+(G303-INDIRECT(ADDRESS([12]!Tabla1[[#This Row],[in]],COLUMN(G:G))))^2),0)))</f>
        <v>#REF!</v>
      </c>
      <c r="L303" s="100" t="s">
        <v>32</v>
      </c>
    </row>
    <row r="304" spans="1:12" x14ac:dyDescent="0.25">
      <c r="A304" s="2">
        <v>299</v>
      </c>
      <c r="B304" s="99">
        <v>299</v>
      </c>
      <c r="C304" s="99" t="s">
        <v>4998</v>
      </c>
      <c r="D304" s="99" t="s">
        <v>5004</v>
      </c>
      <c r="E304" s="99" t="s">
        <v>5000</v>
      </c>
      <c r="F304" s="99"/>
      <c r="G304" s="99"/>
      <c r="H304" s="99" t="s">
        <v>4968</v>
      </c>
      <c r="I304" s="99" t="s">
        <v>29</v>
      </c>
      <c r="J304" s="99">
        <f t="shared" si="4"/>
        <v>12</v>
      </c>
      <c r="K304" s="99" t="e">
        <f ca="1">IF([12]!Tabla1[[#This Row],[in]]="i",0,IF([12]!Tabla1[[#This Row],[in]]="",ROUND(SQRT((F304-F303)^2+(G304-G303)^2),0),ROUND(SQRT((F304-INDIRECT(ADDRESS([12]!Tabla1[[#This Row],[in]],COLUMN(F:F))))^2+(G304-INDIRECT(ADDRESS([12]!Tabla1[[#This Row],[in]],COLUMN(G:G))))^2),0)))</f>
        <v>#REF!</v>
      </c>
      <c r="L304" s="100" t="s">
        <v>32</v>
      </c>
    </row>
    <row r="305" spans="1:12" x14ac:dyDescent="0.25">
      <c r="A305" s="2">
        <v>300</v>
      </c>
      <c r="B305" s="99">
        <v>300</v>
      </c>
      <c r="C305" s="99" t="s">
        <v>4998</v>
      </c>
      <c r="D305" s="99" t="s">
        <v>5004</v>
      </c>
      <c r="E305" s="99" t="s">
        <v>5000</v>
      </c>
      <c r="F305" s="99"/>
      <c r="G305" s="99"/>
      <c r="H305" s="99" t="s">
        <v>4968</v>
      </c>
      <c r="I305" s="99" t="s">
        <v>29</v>
      </c>
      <c r="J305" s="99">
        <f t="shared" si="4"/>
        <v>12</v>
      </c>
      <c r="K305" s="99" t="e">
        <f ca="1">IF([12]!Tabla1[[#This Row],[in]]="i",0,IF([12]!Tabla1[[#This Row],[in]]="",ROUND(SQRT((F305-F304)^2+(G305-G304)^2),0),ROUND(SQRT((F305-INDIRECT(ADDRESS([12]!Tabla1[[#This Row],[in]],COLUMN(F:F))))^2+(G305-INDIRECT(ADDRESS([12]!Tabla1[[#This Row],[in]],COLUMN(G:G))))^2),0)))</f>
        <v>#REF!</v>
      </c>
      <c r="L305" s="100" t="s">
        <v>32</v>
      </c>
    </row>
    <row r="306" spans="1:12" x14ac:dyDescent="0.25">
      <c r="A306" s="2">
        <v>301</v>
      </c>
      <c r="B306" s="99">
        <v>301</v>
      </c>
      <c r="C306" s="99" t="s">
        <v>4998</v>
      </c>
      <c r="D306" s="99" t="s">
        <v>5004</v>
      </c>
      <c r="E306" s="99" t="s">
        <v>5000</v>
      </c>
      <c r="F306" s="99"/>
      <c r="G306" s="99"/>
      <c r="H306" s="99" t="s">
        <v>4968</v>
      </c>
      <c r="I306" s="99" t="s">
        <v>29</v>
      </c>
      <c r="J306" s="99">
        <f t="shared" si="4"/>
        <v>12</v>
      </c>
      <c r="K306" s="99" t="e">
        <f ca="1">IF([12]!Tabla1[[#This Row],[in]]="i",0,IF([12]!Tabla1[[#This Row],[in]]="",ROUND(SQRT((F306-F305)^2+(G306-G305)^2),0),ROUND(SQRT((F306-INDIRECT(ADDRESS([12]!Tabla1[[#This Row],[in]],COLUMN(F:F))))^2+(G306-INDIRECT(ADDRESS([12]!Tabla1[[#This Row],[in]],COLUMN(G:G))))^2),0)))</f>
        <v>#REF!</v>
      </c>
      <c r="L306" s="100" t="s">
        <v>32</v>
      </c>
    </row>
    <row r="307" spans="1:12" x14ac:dyDescent="0.25">
      <c r="A307" s="2">
        <v>302</v>
      </c>
      <c r="B307" s="99">
        <v>302</v>
      </c>
      <c r="C307" s="99" t="s">
        <v>4998</v>
      </c>
      <c r="D307" s="99" t="s">
        <v>5004</v>
      </c>
      <c r="E307" s="99" t="s">
        <v>5000</v>
      </c>
      <c r="F307" s="99"/>
      <c r="G307" s="99"/>
      <c r="H307" s="99" t="s">
        <v>4968</v>
      </c>
      <c r="I307" s="99" t="s">
        <v>29</v>
      </c>
      <c r="J307" s="99">
        <f t="shared" si="4"/>
        <v>12</v>
      </c>
      <c r="K307" s="99" t="e">
        <f ca="1">IF([12]!Tabla1[[#This Row],[in]]="i",0,IF([12]!Tabla1[[#This Row],[in]]="",ROUND(SQRT((F307-F306)^2+(G307-G306)^2),0),ROUND(SQRT((F307-INDIRECT(ADDRESS([12]!Tabla1[[#This Row],[in]],COLUMN(F:F))))^2+(G307-INDIRECT(ADDRESS([12]!Tabla1[[#This Row],[in]],COLUMN(G:G))))^2),0)))</f>
        <v>#REF!</v>
      </c>
      <c r="L307" s="100" t="s">
        <v>32</v>
      </c>
    </row>
    <row r="308" spans="1:12" x14ac:dyDescent="0.25">
      <c r="A308" s="2">
        <v>303</v>
      </c>
      <c r="B308" s="99">
        <v>303</v>
      </c>
      <c r="C308" s="99" t="s">
        <v>4998</v>
      </c>
      <c r="D308" s="99" t="s">
        <v>5004</v>
      </c>
      <c r="E308" s="99" t="s">
        <v>5000</v>
      </c>
      <c r="F308" s="99"/>
      <c r="G308" s="99"/>
      <c r="H308" s="99" t="s">
        <v>4968</v>
      </c>
      <c r="I308" s="99" t="s">
        <v>29</v>
      </c>
      <c r="J308" s="99">
        <f t="shared" si="4"/>
        <v>12</v>
      </c>
      <c r="K308" s="99" t="e">
        <f ca="1">IF([12]!Tabla1[[#This Row],[in]]="i",0,IF([12]!Tabla1[[#This Row],[in]]="",ROUND(SQRT((F308-F307)^2+(G308-G307)^2),0),ROUND(SQRT((F308-INDIRECT(ADDRESS([12]!Tabla1[[#This Row],[in]],COLUMN(F:F))))^2+(G308-INDIRECT(ADDRESS([12]!Tabla1[[#This Row],[in]],COLUMN(G:G))))^2),0)))</f>
        <v>#REF!</v>
      </c>
      <c r="L308" s="100" t="s">
        <v>32</v>
      </c>
    </row>
    <row r="309" spans="1:12" x14ac:dyDescent="0.25">
      <c r="A309" s="2">
        <v>304</v>
      </c>
      <c r="B309" s="99">
        <v>304</v>
      </c>
      <c r="C309" s="99" t="s">
        <v>4998</v>
      </c>
      <c r="D309" s="99" t="s">
        <v>5004</v>
      </c>
      <c r="E309" s="99" t="s">
        <v>5000</v>
      </c>
      <c r="F309" s="99"/>
      <c r="G309" s="99"/>
      <c r="H309" s="99" t="s">
        <v>4968</v>
      </c>
      <c r="I309" s="99" t="s">
        <v>29</v>
      </c>
      <c r="J309" s="99">
        <f t="shared" si="4"/>
        <v>12</v>
      </c>
      <c r="K309" s="99" t="e">
        <f ca="1">IF([12]!Tabla1[[#This Row],[in]]="i",0,IF([12]!Tabla1[[#This Row],[in]]="",ROUND(SQRT((F309-F308)^2+(G309-G308)^2),0),ROUND(SQRT((F309-INDIRECT(ADDRESS([12]!Tabla1[[#This Row],[in]],COLUMN(F:F))))^2+(G309-INDIRECT(ADDRESS([12]!Tabla1[[#This Row],[in]],COLUMN(G:G))))^2),0)))</f>
        <v>#REF!</v>
      </c>
      <c r="L309" s="100" t="s">
        <v>32</v>
      </c>
    </row>
    <row r="310" spans="1:12" x14ac:dyDescent="0.25">
      <c r="A310" s="2">
        <v>305</v>
      </c>
      <c r="B310" s="99">
        <v>305</v>
      </c>
      <c r="C310" s="99" t="s">
        <v>4998</v>
      </c>
      <c r="D310" s="99" t="s">
        <v>5004</v>
      </c>
      <c r="E310" s="99" t="s">
        <v>5000</v>
      </c>
      <c r="F310" s="99"/>
      <c r="G310" s="99"/>
      <c r="H310" s="99" t="s">
        <v>4968</v>
      </c>
      <c r="I310" s="99" t="s">
        <v>29</v>
      </c>
      <c r="J310" s="99">
        <f t="shared" si="4"/>
        <v>12</v>
      </c>
      <c r="K310" s="99" t="e">
        <f ca="1">IF([12]!Tabla1[[#This Row],[in]]="i",0,IF([12]!Tabla1[[#This Row],[in]]="",ROUND(SQRT((F310-F309)^2+(G310-G309)^2),0),ROUND(SQRT((F310-INDIRECT(ADDRESS([12]!Tabla1[[#This Row],[in]],COLUMN(F:F))))^2+(G310-INDIRECT(ADDRESS([12]!Tabla1[[#This Row],[in]],COLUMN(G:G))))^2),0)))</f>
        <v>#REF!</v>
      </c>
      <c r="L310" s="100" t="s">
        <v>32</v>
      </c>
    </row>
    <row r="311" spans="1:12" x14ac:dyDescent="0.25">
      <c r="A311" s="2">
        <v>306</v>
      </c>
      <c r="B311" s="99">
        <v>306</v>
      </c>
      <c r="C311" s="99" t="s">
        <v>4998</v>
      </c>
      <c r="D311" s="99" t="s">
        <v>5004</v>
      </c>
      <c r="E311" s="99" t="s">
        <v>5000</v>
      </c>
      <c r="F311" s="99"/>
      <c r="G311" s="99"/>
      <c r="H311" s="99" t="s">
        <v>4968</v>
      </c>
      <c r="I311" s="99" t="s">
        <v>29</v>
      </c>
      <c r="J311" s="99">
        <f t="shared" si="4"/>
        <v>12</v>
      </c>
      <c r="K311" s="99" t="e">
        <f ca="1">IF([12]!Tabla1[[#This Row],[in]]="i",0,IF([12]!Tabla1[[#This Row],[in]]="",ROUND(SQRT((F311-F310)^2+(G311-G310)^2),0),ROUND(SQRT((F311-INDIRECT(ADDRESS([12]!Tabla1[[#This Row],[in]],COLUMN(F:F))))^2+(G311-INDIRECT(ADDRESS([12]!Tabla1[[#This Row],[in]],COLUMN(G:G))))^2),0)))</f>
        <v>#REF!</v>
      </c>
      <c r="L311" s="100" t="s">
        <v>32</v>
      </c>
    </row>
    <row r="312" spans="1:12" x14ac:dyDescent="0.25">
      <c r="A312" s="2">
        <v>307</v>
      </c>
      <c r="B312" s="99">
        <v>307</v>
      </c>
      <c r="C312" s="99" t="s">
        <v>4998</v>
      </c>
      <c r="D312" s="99" t="s">
        <v>5004</v>
      </c>
      <c r="E312" s="99" t="s">
        <v>5000</v>
      </c>
      <c r="F312" s="99"/>
      <c r="G312" s="99"/>
      <c r="H312" s="99" t="s">
        <v>4968</v>
      </c>
      <c r="I312" s="99" t="s">
        <v>29</v>
      </c>
      <c r="J312" s="99">
        <f t="shared" si="4"/>
        <v>12</v>
      </c>
      <c r="K312" s="99" t="e">
        <f ca="1">IF([12]!Tabla1[[#This Row],[in]]="i",0,IF([12]!Tabla1[[#This Row],[in]]="",ROUND(SQRT((F312-F311)^2+(G312-G311)^2),0),ROUND(SQRT((F312-INDIRECT(ADDRESS([12]!Tabla1[[#This Row],[in]],COLUMN(F:F))))^2+(G312-INDIRECT(ADDRESS([12]!Tabla1[[#This Row],[in]],COLUMN(G:G))))^2),0)))</f>
        <v>#REF!</v>
      </c>
      <c r="L312" s="100" t="s">
        <v>32</v>
      </c>
    </row>
    <row r="313" spans="1:12" x14ac:dyDescent="0.25">
      <c r="A313" s="2">
        <v>308</v>
      </c>
      <c r="B313" s="99">
        <v>308</v>
      </c>
      <c r="C313" s="99" t="s">
        <v>4998</v>
      </c>
      <c r="D313" s="99" t="s">
        <v>5004</v>
      </c>
      <c r="E313" s="99" t="s">
        <v>5000</v>
      </c>
      <c r="F313" s="99"/>
      <c r="G313" s="99"/>
      <c r="H313" s="99" t="s">
        <v>4968</v>
      </c>
      <c r="I313" s="99" t="s">
        <v>29</v>
      </c>
      <c r="J313" s="99">
        <f t="shared" si="4"/>
        <v>12</v>
      </c>
      <c r="K313" s="99" t="e">
        <f ca="1">IF([12]!Tabla1[[#This Row],[in]]="i",0,IF([12]!Tabla1[[#This Row],[in]]="",ROUND(SQRT((F313-F312)^2+(G313-G312)^2),0),ROUND(SQRT((F313-INDIRECT(ADDRESS([12]!Tabla1[[#This Row],[in]],COLUMN(F:F))))^2+(G313-INDIRECT(ADDRESS([12]!Tabla1[[#This Row],[in]],COLUMN(G:G))))^2),0)))</f>
        <v>#REF!</v>
      </c>
      <c r="L313" s="100" t="s">
        <v>32</v>
      </c>
    </row>
    <row r="314" spans="1:12" x14ac:dyDescent="0.25">
      <c r="A314" s="2">
        <v>309</v>
      </c>
      <c r="B314" s="99">
        <v>309</v>
      </c>
      <c r="C314" s="99" t="s">
        <v>4998</v>
      </c>
      <c r="D314" s="99" t="s">
        <v>5004</v>
      </c>
      <c r="E314" s="99" t="s">
        <v>5000</v>
      </c>
      <c r="F314" s="99"/>
      <c r="G314" s="99"/>
      <c r="H314" s="99" t="s">
        <v>4968</v>
      </c>
      <c r="I314" s="99" t="s">
        <v>29</v>
      </c>
      <c r="J314" s="99">
        <f t="shared" si="4"/>
        <v>12</v>
      </c>
      <c r="K314" s="99" t="e">
        <f ca="1">IF([12]!Tabla1[[#This Row],[in]]="i",0,IF([12]!Tabla1[[#This Row],[in]]="",ROUND(SQRT((F314-F313)^2+(G314-G313)^2),0),ROUND(SQRT((F314-INDIRECT(ADDRESS([12]!Tabla1[[#This Row],[in]],COLUMN(F:F))))^2+(G314-INDIRECT(ADDRESS([12]!Tabla1[[#This Row],[in]],COLUMN(G:G))))^2),0)))</f>
        <v>#REF!</v>
      </c>
      <c r="L314" s="100" t="s">
        <v>32</v>
      </c>
    </row>
    <row r="315" spans="1:12" x14ac:dyDescent="0.25">
      <c r="A315" s="2">
        <v>310</v>
      </c>
      <c r="B315" s="99">
        <v>310</v>
      </c>
      <c r="C315" s="99" t="s">
        <v>4998</v>
      </c>
      <c r="D315" s="99" t="s">
        <v>5004</v>
      </c>
      <c r="E315" s="99" t="s">
        <v>5000</v>
      </c>
      <c r="F315" s="99"/>
      <c r="G315" s="99"/>
      <c r="H315" s="99" t="s">
        <v>4968</v>
      </c>
      <c r="I315" s="99" t="s">
        <v>29</v>
      </c>
      <c r="J315" s="99">
        <f t="shared" si="4"/>
        <v>12</v>
      </c>
      <c r="K315" s="99" t="e">
        <f ca="1">IF([12]!Tabla1[[#This Row],[in]]="i",0,IF([12]!Tabla1[[#This Row],[in]]="",ROUND(SQRT((F315-F314)^2+(G315-G314)^2),0),ROUND(SQRT((F315-INDIRECT(ADDRESS([12]!Tabla1[[#This Row],[in]],COLUMN(F:F))))^2+(G315-INDIRECT(ADDRESS([12]!Tabla1[[#This Row],[in]],COLUMN(G:G))))^2),0)))</f>
        <v>#REF!</v>
      </c>
      <c r="L315" s="100" t="s">
        <v>32</v>
      </c>
    </row>
    <row r="316" spans="1:12" x14ac:dyDescent="0.25">
      <c r="A316" s="2">
        <v>311</v>
      </c>
      <c r="B316" s="99">
        <v>311</v>
      </c>
      <c r="C316" s="99" t="s">
        <v>4998</v>
      </c>
      <c r="D316" s="99" t="s">
        <v>5004</v>
      </c>
      <c r="E316" s="99" t="s">
        <v>5000</v>
      </c>
      <c r="F316" s="99"/>
      <c r="G316" s="99"/>
      <c r="H316" s="99" t="s">
        <v>4968</v>
      </c>
      <c r="I316" s="99" t="s">
        <v>29</v>
      </c>
      <c r="J316" s="99">
        <f t="shared" si="4"/>
        <v>12</v>
      </c>
      <c r="K316" s="99" t="e">
        <f ca="1">IF([12]!Tabla1[[#This Row],[in]]="i",0,IF([12]!Tabla1[[#This Row],[in]]="",ROUND(SQRT((F316-F315)^2+(G316-G315)^2),0),ROUND(SQRT((F316-INDIRECT(ADDRESS([12]!Tabla1[[#This Row],[in]],COLUMN(F:F))))^2+(G316-INDIRECT(ADDRESS([12]!Tabla1[[#This Row],[in]],COLUMN(G:G))))^2),0)))</f>
        <v>#REF!</v>
      </c>
      <c r="L316" s="100" t="s">
        <v>32</v>
      </c>
    </row>
    <row r="317" spans="1:12" x14ac:dyDescent="0.25">
      <c r="A317" s="2">
        <v>312</v>
      </c>
      <c r="B317" s="99">
        <v>312</v>
      </c>
      <c r="C317" s="99" t="s">
        <v>4998</v>
      </c>
      <c r="D317" s="99" t="s">
        <v>4999</v>
      </c>
      <c r="E317" s="99" t="s">
        <v>5000</v>
      </c>
      <c r="F317" s="99"/>
      <c r="G317" s="99"/>
      <c r="H317" s="99" t="s">
        <v>4968</v>
      </c>
      <c r="I317" s="99" t="s">
        <v>29</v>
      </c>
      <c r="J317" s="99">
        <f t="shared" si="4"/>
        <v>12</v>
      </c>
      <c r="K317" s="99" t="e">
        <f ca="1">IF([12]!Tabla1[[#This Row],[in]]="i",0,IF([12]!Tabla1[[#This Row],[in]]="",ROUND(SQRT((F317-F316)^2+(G317-G316)^2),0),ROUND(SQRT((F317-INDIRECT(ADDRESS([12]!Tabla1[[#This Row],[in]],COLUMN(F:F))))^2+(G317-INDIRECT(ADDRESS([12]!Tabla1[[#This Row],[in]],COLUMN(G:G))))^2),0)))</f>
        <v>#REF!</v>
      </c>
      <c r="L317" s="100" t="s">
        <v>32</v>
      </c>
    </row>
    <row r="318" spans="1:12" x14ac:dyDescent="0.25">
      <c r="A318" s="2">
        <v>313</v>
      </c>
      <c r="B318" s="99">
        <v>313</v>
      </c>
      <c r="C318" s="99" t="s">
        <v>4998</v>
      </c>
      <c r="D318" s="99" t="s">
        <v>4999</v>
      </c>
      <c r="E318" s="99" t="s">
        <v>5000</v>
      </c>
      <c r="F318" s="99"/>
      <c r="G318" s="99"/>
      <c r="H318" s="99" t="s">
        <v>4968</v>
      </c>
      <c r="I318" s="99" t="s">
        <v>29</v>
      </c>
      <c r="J318" s="99">
        <f t="shared" si="4"/>
        <v>12</v>
      </c>
      <c r="K318" s="99" t="e">
        <f ca="1">IF([12]!Tabla1[[#This Row],[in]]="i",0,IF([12]!Tabla1[[#This Row],[in]]="",ROUND(SQRT((F318-F317)^2+(G318-G317)^2),0),ROUND(SQRT((F318-INDIRECT(ADDRESS([12]!Tabla1[[#This Row],[in]],COLUMN(F:F))))^2+(G318-INDIRECT(ADDRESS([12]!Tabla1[[#This Row],[in]],COLUMN(G:G))))^2),0)))</f>
        <v>#REF!</v>
      </c>
      <c r="L318" s="100" t="s">
        <v>32</v>
      </c>
    </row>
    <row r="319" spans="1:12" x14ac:dyDescent="0.25">
      <c r="A319" s="2">
        <v>314</v>
      </c>
      <c r="B319" s="99">
        <v>314</v>
      </c>
      <c r="C319" s="99" t="s">
        <v>4998</v>
      </c>
      <c r="D319" s="99" t="s">
        <v>4999</v>
      </c>
      <c r="E319" s="99" t="s">
        <v>5000</v>
      </c>
      <c r="F319" s="99"/>
      <c r="G319" s="99"/>
      <c r="H319" s="99" t="s">
        <v>4968</v>
      </c>
      <c r="I319" s="99" t="s">
        <v>29</v>
      </c>
      <c r="J319" s="99">
        <f t="shared" si="4"/>
        <v>12</v>
      </c>
      <c r="K319" s="99" t="e">
        <f ca="1">IF([12]!Tabla1[[#This Row],[in]]="i",0,IF([12]!Tabla1[[#This Row],[in]]="",ROUND(SQRT((F319-F318)^2+(G319-G318)^2),0),ROUND(SQRT((F319-INDIRECT(ADDRESS([12]!Tabla1[[#This Row],[in]],COLUMN(F:F))))^2+(G319-INDIRECT(ADDRESS([12]!Tabla1[[#This Row],[in]],COLUMN(G:G))))^2),0)))</f>
        <v>#REF!</v>
      </c>
      <c r="L319" s="100" t="s">
        <v>32</v>
      </c>
    </row>
    <row r="320" spans="1:12" x14ac:dyDescent="0.25">
      <c r="A320" s="2">
        <v>315</v>
      </c>
      <c r="B320" s="99">
        <v>315</v>
      </c>
      <c r="C320" s="99" t="s">
        <v>4998</v>
      </c>
      <c r="D320" s="99" t="s">
        <v>4999</v>
      </c>
      <c r="E320" s="99" t="s">
        <v>5000</v>
      </c>
      <c r="F320" s="99"/>
      <c r="G320" s="99"/>
      <c r="H320" s="99" t="s">
        <v>4968</v>
      </c>
      <c r="I320" s="99" t="s">
        <v>29</v>
      </c>
      <c r="J320" s="99">
        <f t="shared" si="4"/>
        <v>12</v>
      </c>
      <c r="K320" s="99" t="e">
        <f ca="1">IF([12]!Tabla1[[#This Row],[in]]="i",0,IF([12]!Tabla1[[#This Row],[in]]="",ROUND(SQRT((F320-F319)^2+(G320-G319)^2),0),ROUND(SQRT((F320-INDIRECT(ADDRESS([12]!Tabla1[[#This Row],[in]],COLUMN(F:F))))^2+(G320-INDIRECT(ADDRESS([12]!Tabla1[[#This Row],[in]],COLUMN(G:G))))^2),0)))</f>
        <v>#REF!</v>
      </c>
      <c r="L320" s="100" t="s">
        <v>32</v>
      </c>
    </row>
    <row r="321" spans="1:12" x14ac:dyDescent="0.25">
      <c r="A321" s="2">
        <v>316</v>
      </c>
      <c r="B321" s="99">
        <v>316</v>
      </c>
      <c r="C321" s="99" t="s">
        <v>4998</v>
      </c>
      <c r="D321" s="99" t="s">
        <v>4999</v>
      </c>
      <c r="E321" s="99" t="s">
        <v>5000</v>
      </c>
      <c r="F321" s="99"/>
      <c r="G321" s="99"/>
      <c r="H321" s="99" t="s">
        <v>4968</v>
      </c>
      <c r="I321" s="99" t="s">
        <v>29</v>
      </c>
      <c r="J321" s="99">
        <f t="shared" si="4"/>
        <v>12</v>
      </c>
      <c r="K321" s="99" t="e">
        <f ca="1">IF([12]!Tabla1[[#This Row],[in]]="i",0,IF([12]!Tabla1[[#This Row],[in]]="",ROUND(SQRT((F321-F320)^2+(G321-G320)^2),0),ROUND(SQRT((F321-INDIRECT(ADDRESS([12]!Tabla1[[#This Row],[in]],COLUMN(F:F))))^2+(G321-INDIRECT(ADDRESS([12]!Tabla1[[#This Row],[in]],COLUMN(G:G))))^2),0)))</f>
        <v>#REF!</v>
      </c>
      <c r="L321" s="100" t="s">
        <v>32</v>
      </c>
    </row>
    <row r="322" spans="1:12" x14ac:dyDescent="0.25">
      <c r="A322" s="2">
        <v>317</v>
      </c>
      <c r="B322" s="99">
        <v>317</v>
      </c>
      <c r="C322" s="99" t="s">
        <v>4998</v>
      </c>
      <c r="D322" s="99" t="s">
        <v>4999</v>
      </c>
      <c r="E322" s="99" t="s">
        <v>5000</v>
      </c>
      <c r="F322" s="99"/>
      <c r="G322" s="99"/>
      <c r="H322" s="99" t="s">
        <v>4968</v>
      </c>
      <c r="I322" s="99" t="s">
        <v>29</v>
      </c>
      <c r="J322" s="99">
        <f t="shared" si="4"/>
        <v>12</v>
      </c>
      <c r="K322" s="99" t="e">
        <f ca="1">IF([12]!Tabla1[[#This Row],[in]]="i",0,IF([12]!Tabla1[[#This Row],[in]]="",ROUND(SQRT((F322-F321)^2+(G322-G321)^2),0),ROUND(SQRT((F322-INDIRECT(ADDRESS([12]!Tabla1[[#This Row],[in]],COLUMN(F:F))))^2+(G322-INDIRECT(ADDRESS([12]!Tabla1[[#This Row],[in]],COLUMN(G:G))))^2),0)))</f>
        <v>#REF!</v>
      </c>
      <c r="L322" s="100" t="s">
        <v>32</v>
      </c>
    </row>
    <row r="323" spans="1:12" x14ac:dyDescent="0.25">
      <c r="A323" s="2">
        <v>318</v>
      </c>
      <c r="B323" s="99">
        <v>318</v>
      </c>
      <c r="C323" s="99" t="s">
        <v>4998</v>
      </c>
      <c r="D323" s="99" t="s">
        <v>4999</v>
      </c>
      <c r="E323" s="99" t="s">
        <v>5000</v>
      </c>
      <c r="F323" s="99"/>
      <c r="G323" s="99"/>
      <c r="H323" s="99" t="s">
        <v>4968</v>
      </c>
      <c r="I323" s="99" t="s">
        <v>29</v>
      </c>
      <c r="J323" s="99">
        <f t="shared" si="4"/>
        <v>12</v>
      </c>
      <c r="K323" s="99" t="e">
        <f ca="1">IF([12]!Tabla1[[#This Row],[in]]="i",0,IF([12]!Tabla1[[#This Row],[in]]="",ROUND(SQRT((F323-F322)^2+(G323-G322)^2),0),ROUND(SQRT((F323-INDIRECT(ADDRESS([12]!Tabla1[[#This Row],[in]],COLUMN(F:F))))^2+(G323-INDIRECT(ADDRESS([12]!Tabla1[[#This Row],[in]],COLUMN(G:G))))^2),0)))</f>
        <v>#REF!</v>
      </c>
      <c r="L323" s="100" t="s">
        <v>32</v>
      </c>
    </row>
    <row r="324" spans="1:12" x14ac:dyDescent="0.25">
      <c r="A324" s="2">
        <v>319</v>
      </c>
      <c r="B324" s="99">
        <v>319</v>
      </c>
      <c r="C324" s="99" t="s">
        <v>4998</v>
      </c>
      <c r="D324" s="99" t="s">
        <v>4999</v>
      </c>
      <c r="E324" s="99" t="s">
        <v>5000</v>
      </c>
      <c r="F324" s="99"/>
      <c r="G324" s="99"/>
      <c r="H324" s="99" t="s">
        <v>4968</v>
      </c>
      <c r="I324" s="99" t="s">
        <v>29</v>
      </c>
      <c r="J324" s="99">
        <f t="shared" si="4"/>
        <v>12</v>
      </c>
      <c r="K324" s="99" t="e">
        <f ca="1">IF([12]!Tabla1[[#This Row],[in]]="i",0,IF([12]!Tabla1[[#This Row],[in]]="",ROUND(SQRT((F324-F323)^2+(G324-G323)^2),0),ROUND(SQRT((F324-INDIRECT(ADDRESS([12]!Tabla1[[#This Row],[in]],COLUMN(F:F))))^2+(G324-INDIRECT(ADDRESS([12]!Tabla1[[#This Row],[in]],COLUMN(G:G))))^2),0)))</f>
        <v>#REF!</v>
      </c>
      <c r="L324" s="100" t="s">
        <v>32</v>
      </c>
    </row>
    <row r="325" spans="1:12" x14ac:dyDescent="0.25">
      <c r="A325" s="2">
        <v>320</v>
      </c>
      <c r="B325" s="99">
        <v>320</v>
      </c>
      <c r="C325" s="99" t="s">
        <v>4998</v>
      </c>
      <c r="D325" s="99" t="s">
        <v>4999</v>
      </c>
      <c r="E325" s="99" t="s">
        <v>5000</v>
      </c>
      <c r="F325" s="99"/>
      <c r="G325" s="99"/>
      <c r="H325" s="99" t="s">
        <v>4968</v>
      </c>
      <c r="I325" s="99" t="s">
        <v>29</v>
      </c>
      <c r="J325" s="99">
        <f t="shared" si="4"/>
        <v>12</v>
      </c>
      <c r="K325" s="99" t="e">
        <f ca="1">IF([12]!Tabla1[[#This Row],[in]]="i",0,IF([12]!Tabla1[[#This Row],[in]]="",ROUND(SQRT((F325-F324)^2+(G325-G324)^2),0),ROUND(SQRT((F325-INDIRECT(ADDRESS([12]!Tabla1[[#This Row],[in]],COLUMN(F:F))))^2+(G325-INDIRECT(ADDRESS([12]!Tabla1[[#This Row],[in]],COLUMN(G:G))))^2),0)))</f>
        <v>#REF!</v>
      </c>
      <c r="L325" s="100" t="s">
        <v>32</v>
      </c>
    </row>
    <row r="326" spans="1:12" x14ac:dyDescent="0.25">
      <c r="A326" s="2">
        <v>321</v>
      </c>
      <c r="B326" s="99">
        <v>321</v>
      </c>
      <c r="C326" s="99" t="s">
        <v>4998</v>
      </c>
      <c r="D326" s="99" t="s">
        <v>4999</v>
      </c>
      <c r="E326" s="99" t="s">
        <v>5000</v>
      </c>
      <c r="F326" s="99"/>
      <c r="G326" s="99"/>
      <c r="H326" s="99" t="s">
        <v>4968</v>
      </c>
      <c r="I326" s="99" t="s">
        <v>29</v>
      </c>
      <c r="J326" s="99">
        <f t="shared" ref="J326:J389" si="5">IF(H326="BT",8,12)</f>
        <v>12</v>
      </c>
      <c r="K326" s="99" t="e">
        <f ca="1">IF([12]!Tabla1[[#This Row],[in]]="i",0,IF([12]!Tabla1[[#This Row],[in]]="",ROUND(SQRT((F326-F325)^2+(G326-G325)^2),0),ROUND(SQRT((F326-INDIRECT(ADDRESS([12]!Tabla1[[#This Row],[in]],COLUMN(F:F))))^2+(G326-INDIRECT(ADDRESS([12]!Tabla1[[#This Row],[in]],COLUMN(G:G))))^2),0)))</f>
        <v>#REF!</v>
      </c>
      <c r="L326" s="100" t="s">
        <v>32</v>
      </c>
    </row>
    <row r="327" spans="1:12" x14ac:dyDescent="0.25">
      <c r="A327" s="2">
        <v>322</v>
      </c>
      <c r="B327" s="99">
        <v>322</v>
      </c>
      <c r="C327" s="99" t="s">
        <v>4998</v>
      </c>
      <c r="D327" s="99" t="s">
        <v>4999</v>
      </c>
      <c r="E327" s="99" t="s">
        <v>5000</v>
      </c>
      <c r="F327" s="99"/>
      <c r="G327" s="99"/>
      <c r="H327" s="99" t="s">
        <v>4968</v>
      </c>
      <c r="I327" s="99" t="s">
        <v>29</v>
      </c>
      <c r="J327" s="99">
        <f t="shared" si="5"/>
        <v>12</v>
      </c>
      <c r="K327" s="99" t="e">
        <f ca="1">IF([12]!Tabla1[[#This Row],[in]]="i",0,IF([12]!Tabla1[[#This Row],[in]]="",ROUND(SQRT((F327-F326)^2+(G327-G326)^2),0),ROUND(SQRT((F327-INDIRECT(ADDRESS([12]!Tabla1[[#This Row],[in]],COLUMN(F:F))))^2+(G327-INDIRECT(ADDRESS([12]!Tabla1[[#This Row],[in]],COLUMN(G:G))))^2),0)))</f>
        <v>#REF!</v>
      </c>
      <c r="L327" s="100" t="s">
        <v>32</v>
      </c>
    </row>
    <row r="328" spans="1:12" x14ac:dyDescent="0.25">
      <c r="A328" s="2">
        <v>323</v>
      </c>
      <c r="B328" s="99">
        <v>323</v>
      </c>
      <c r="C328" s="99" t="s">
        <v>4998</v>
      </c>
      <c r="D328" s="99" t="s">
        <v>4999</v>
      </c>
      <c r="E328" s="99" t="s">
        <v>5000</v>
      </c>
      <c r="F328" s="99"/>
      <c r="G328" s="99"/>
      <c r="H328" s="99" t="s">
        <v>4968</v>
      </c>
      <c r="I328" s="99" t="s">
        <v>29</v>
      </c>
      <c r="J328" s="99">
        <f t="shared" si="5"/>
        <v>12</v>
      </c>
      <c r="K328" s="99" t="e">
        <f ca="1">IF([12]!Tabla1[[#This Row],[in]]="i",0,IF([12]!Tabla1[[#This Row],[in]]="",ROUND(SQRT((F328-F327)^2+(G328-G327)^2),0),ROUND(SQRT((F328-INDIRECT(ADDRESS([12]!Tabla1[[#This Row],[in]],COLUMN(F:F))))^2+(G328-INDIRECT(ADDRESS([12]!Tabla1[[#This Row],[in]],COLUMN(G:G))))^2),0)))</f>
        <v>#REF!</v>
      </c>
      <c r="L328" s="100" t="s">
        <v>32</v>
      </c>
    </row>
    <row r="329" spans="1:12" x14ac:dyDescent="0.25">
      <c r="A329" s="2">
        <v>324</v>
      </c>
      <c r="B329" s="99">
        <v>324</v>
      </c>
      <c r="C329" s="99" t="s">
        <v>4998</v>
      </c>
      <c r="D329" s="99" t="s">
        <v>4999</v>
      </c>
      <c r="E329" s="99" t="s">
        <v>5000</v>
      </c>
      <c r="F329" s="99"/>
      <c r="G329" s="99"/>
      <c r="H329" s="99" t="s">
        <v>4968</v>
      </c>
      <c r="I329" s="99" t="s">
        <v>29</v>
      </c>
      <c r="J329" s="99">
        <f t="shared" si="5"/>
        <v>12</v>
      </c>
      <c r="K329" s="99" t="e">
        <f ca="1">IF([12]!Tabla1[[#This Row],[in]]="i",0,IF([12]!Tabla1[[#This Row],[in]]="",ROUND(SQRT((F329-F328)^2+(G329-G328)^2),0),ROUND(SQRT((F329-INDIRECT(ADDRESS([12]!Tabla1[[#This Row],[in]],COLUMN(F:F))))^2+(G329-INDIRECT(ADDRESS([12]!Tabla1[[#This Row],[in]],COLUMN(G:G))))^2),0)))</f>
        <v>#REF!</v>
      </c>
      <c r="L329" s="100" t="s">
        <v>32</v>
      </c>
    </row>
    <row r="330" spans="1:12" x14ac:dyDescent="0.25">
      <c r="A330" s="2">
        <v>325</v>
      </c>
      <c r="B330" s="99">
        <v>325</v>
      </c>
      <c r="C330" s="99" t="s">
        <v>4998</v>
      </c>
      <c r="D330" s="99" t="s">
        <v>4999</v>
      </c>
      <c r="E330" s="99" t="s">
        <v>5000</v>
      </c>
      <c r="F330" s="99"/>
      <c r="G330" s="99"/>
      <c r="H330" s="99" t="s">
        <v>4968</v>
      </c>
      <c r="I330" s="99" t="s">
        <v>29</v>
      </c>
      <c r="J330" s="99">
        <f t="shared" si="5"/>
        <v>12</v>
      </c>
      <c r="K330" s="99" t="e">
        <f ca="1">IF([12]!Tabla1[[#This Row],[in]]="i",0,IF([12]!Tabla1[[#This Row],[in]]="",ROUND(SQRT((F330-F329)^2+(G330-G329)^2),0),ROUND(SQRT((F330-INDIRECT(ADDRESS([12]!Tabla1[[#This Row],[in]],COLUMN(F:F))))^2+(G330-INDIRECT(ADDRESS([12]!Tabla1[[#This Row],[in]],COLUMN(G:G))))^2),0)))</f>
        <v>#REF!</v>
      </c>
      <c r="L330" s="100" t="s">
        <v>32</v>
      </c>
    </row>
    <row r="331" spans="1:12" x14ac:dyDescent="0.25">
      <c r="A331" s="2">
        <v>326</v>
      </c>
      <c r="B331" s="99">
        <v>326</v>
      </c>
      <c r="C331" s="99" t="s">
        <v>4998</v>
      </c>
      <c r="D331" s="99" t="s">
        <v>4999</v>
      </c>
      <c r="E331" s="99" t="s">
        <v>5000</v>
      </c>
      <c r="F331" s="99"/>
      <c r="G331" s="99"/>
      <c r="H331" s="99" t="s">
        <v>4968</v>
      </c>
      <c r="I331" s="99" t="s">
        <v>29</v>
      </c>
      <c r="J331" s="99">
        <f t="shared" si="5"/>
        <v>12</v>
      </c>
      <c r="K331" s="99" t="e">
        <f ca="1">IF([12]!Tabla1[[#This Row],[in]]="i",0,IF([12]!Tabla1[[#This Row],[in]]="",ROUND(SQRT((F331-F330)^2+(G331-G330)^2),0),ROUND(SQRT((F331-INDIRECT(ADDRESS([12]!Tabla1[[#This Row],[in]],COLUMN(F:F))))^2+(G331-INDIRECT(ADDRESS([12]!Tabla1[[#This Row],[in]],COLUMN(G:G))))^2),0)))</f>
        <v>#REF!</v>
      </c>
      <c r="L331" s="100" t="s">
        <v>32</v>
      </c>
    </row>
    <row r="332" spans="1:12" x14ac:dyDescent="0.25">
      <c r="A332" s="2">
        <v>327</v>
      </c>
      <c r="B332" s="99">
        <v>327</v>
      </c>
      <c r="C332" s="99" t="s">
        <v>4998</v>
      </c>
      <c r="D332" s="99" t="s">
        <v>4999</v>
      </c>
      <c r="E332" s="99" t="s">
        <v>5000</v>
      </c>
      <c r="F332" s="99"/>
      <c r="G332" s="99"/>
      <c r="H332" s="99" t="s">
        <v>4968</v>
      </c>
      <c r="I332" s="99" t="s">
        <v>29</v>
      </c>
      <c r="J332" s="99">
        <f t="shared" si="5"/>
        <v>12</v>
      </c>
      <c r="K332" s="99" t="e">
        <f ca="1">IF([12]!Tabla1[[#This Row],[in]]="i",0,IF([12]!Tabla1[[#This Row],[in]]="",ROUND(SQRT((F332-F331)^2+(G332-G331)^2),0),ROUND(SQRT((F332-INDIRECT(ADDRESS([12]!Tabla1[[#This Row],[in]],COLUMN(F:F))))^2+(G332-INDIRECT(ADDRESS([12]!Tabla1[[#This Row],[in]],COLUMN(G:G))))^2),0)))</f>
        <v>#REF!</v>
      </c>
      <c r="L332" s="100" t="s">
        <v>32</v>
      </c>
    </row>
    <row r="333" spans="1:12" x14ac:dyDescent="0.25">
      <c r="A333" s="2">
        <v>328</v>
      </c>
      <c r="B333" s="99">
        <v>328</v>
      </c>
      <c r="C333" s="99" t="s">
        <v>4998</v>
      </c>
      <c r="D333" s="99" t="s">
        <v>4999</v>
      </c>
      <c r="E333" s="99" t="s">
        <v>5000</v>
      </c>
      <c r="F333" s="99"/>
      <c r="G333" s="99"/>
      <c r="H333" s="99" t="s">
        <v>4968</v>
      </c>
      <c r="I333" s="99" t="s">
        <v>29</v>
      </c>
      <c r="J333" s="99">
        <f t="shared" si="5"/>
        <v>12</v>
      </c>
      <c r="K333" s="99" t="e">
        <f ca="1">IF([12]!Tabla1[[#This Row],[in]]="i",0,IF([12]!Tabla1[[#This Row],[in]]="",ROUND(SQRT((F333-F332)^2+(G333-G332)^2),0),ROUND(SQRT((F333-INDIRECT(ADDRESS([12]!Tabla1[[#This Row],[in]],COLUMN(F:F))))^2+(G333-INDIRECT(ADDRESS([12]!Tabla1[[#This Row],[in]],COLUMN(G:G))))^2),0)))</f>
        <v>#REF!</v>
      </c>
      <c r="L333" s="100" t="s">
        <v>32</v>
      </c>
    </row>
    <row r="334" spans="1:12" x14ac:dyDescent="0.25">
      <c r="A334" s="2">
        <v>329</v>
      </c>
      <c r="B334" s="99">
        <v>329</v>
      </c>
      <c r="C334" s="99" t="s">
        <v>4998</v>
      </c>
      <c r="D334" s="99" t="s">
        <v>4999</v>
      </c>
      <c r="E334" s="99" t="s">
        <v>5000</v>
      </c>
      <c r="F334" s="99"/>
      <c r="G334" s="99"/>
      <c r="H334" s="99" t="s">
        <v>4968</v>
      </c>
      <c r="I334" s="99" t="s">
        <v>29</v>
      </c>
      <c r="J334" s="99">
        <f t="shared" si="5"/>
        <v>12</v>
      </c>
      <c r="K334" s="99" t="e">
        <f ca="1">IF([12]!Tabla1[[#This Row],[in]]="i",0,IF([12]!Tabla1[[#This Row],[in]]="",ROUND(SQRT((F334-F333)^2+(G334-G333)^2),0),ROUND(SQRT((F334-INDIRECT(ADDRESS([12]!Tabla1[[#This Row],[in]],COLUMN(F:F))))^2+(G334-INDIRECT(ADDRESS([12]!Tabla1[[#This Row],[in]],COLUMN(G:G))))^2),0)))</f>
        <v>#REF!</v>
      </c>
      <c r="L334" s="100" t="s">
        <v>32</v>
      </c>
    </row>
    <row r="335" spans="1:12" x14ac:dyDescent="0.25">
      <c r="A335" s="2">
        <v>330</v>
      </c>
      <c r="B335" s="99">
        <v>330</v>
      </c>
      <c r="C335" s="99" t="s">
        <v>4998</v>
      </c>
      <c r="D335" s="99" t="s">
        <v>4999</v>
      </c>
      <c r="E335" s="99" t="s">
        <v>5000</v>
      </c>
      <c r="F335" s="99"/>
      <c r="G335" s="99"/>
      <c r="H335" s="99" t="s">
        <v>4968</v>
      </c>
      <c r="I335" s="99" t="s">
        <v>29</v>
      </c>
      <c r="J335" s="99">
        <f t="shared" si="5"/>
        <v>12</v>
      </c>
      <c r="K335" s="99" t="e">
        <f ca="1">IF([12]!Tabla1[[#This Row],[in]]="i",0,IF([12]!Tabla1[[#This Row],[in]]="",ROUND(SQRT((F335-F334)^2+(G335-G334)^2),0),ROUND(SQRT((F335-INDIRECT(ADDRESS([12]!Tabla1[[#This Row],[in]],COLUMN(F:F))))^2+(G335-INDIRECT(ADDRESS([12]!Tabla1[[#This Row],[in]],COLUMN(G:G))))^2),0)))</f>
        <v>#REF!</v>
      </c>
      <c r="L335" s="100" t="s">
        <v>32</v>
      </c>
    </row>
    <row r="336" spans="1:12" x14ac:dyDescent="0.25">
      <c r="A336" s="2">
        <v>331</v>
      </c>
      <c r="B336" s="99">
        <v>331</v>
      </c>
      <c r="C336" s="99" t="s">
        <v>4998</v>
      </c>
      <c r="D336" s="99" t="s">
        <v>4999</v>
      </c>
      <c r="E336" s="99" t="s">
        <v>5000</v>
      </c>
      <c r="F336" s="99"/>
      <c r="G336" s="99"/>
      <c r="H336" s="99" t="s">
        <v>4968</v>
      </c>
      <c r="I336" s="99" t="s">
        <v>29</v>
      </c>
      <c r="J336" s="99">
        <f t="shared" si="5"/>
        <v>12</v>
      </c>
      <c r="K336" s="99" t="e">
        <f ca="1">IF([12]!Tabla1[[#This Row],[in]]="i",0,IF([12]!Tabla1[[#This Row],[in]]="",ROUND(SQRT((F336-F335)^2+(G336-G335)^2),0),ROUND(SQRT((F336-INDIRECT(ADDRESS([12]!Tabla1[[#This Row],[in]],COLUMN(F:F))))^2+(G336-INDIRECT(ADDRESS([12]!Tabla1[[#This Row],[in]],COLUMN(G:G))))^2),0)))</f>
        <v>#REF!</v>
      </c>
      <c r="L336" s="100" t="s">
        <v>32</v>
      </c>
    </row>
    <row r="337" spans="1:12" x14ac:dyDescent="0.25">
      <c r="A337" s="2">
        <v>332</v>
      </c>
      <c r="B337" s="99">
        <v>332</v>
      </c>
      <c r="C337" s="99" t="s">
        <v>4998</v>
      </c>
      <c r="D337" s="99" t="s">
        <v>4999</v>
      </c>
      <c r="E337" s="99" t="s">
        <v>5000</v>
      </c>
      <c r="F337" s="99"/>
      <c r="G337" s="99"/>
      <c r="H337" s="99" t="s">
        <v>4968</v>
      </c>
      <c r="I337" s="99" t="s">
        <v>29</v>
      </c>
      <c r="J337" s="99">
        <f t="shared" si="5"/>
        <v>12</v>
      </c>
      <c r="K337" s="99" t="e">
        <f ca="1">IF([12]!Tabla1[[#This Row],[in]]="i",0,IF([12]!Tabla1[[#This Row],[in]]="",ROUND(SQRT((F337-F336)^2+(G337-G336)^2),0),ROUND(SQRT((F337-INDIRECT(ADDRESS([12]!Tabla1[[#This Row],[in]],COLUMN(F:F))))^2+(G337-INDIRECT(ADDRESS([12]!Tabla1[[#This Row],[in]],COLUMN(G:G))))^2),0)))</f>
        <v>#REF!</v>
      </c>
      <c r="L337" s="100" t="s">
        <v>32</v>
      </c>
    </row>
    <row r="338" spans="1:12" x14ac:dyDescent="0.25">
      <c r="A338" s="2">
        <v>333</v>
      </c>
      <c r="B338" s="99">
        <v>333</v>
      </c>
      <c r="C338" s="99" t="s">
        <v>4998</v>
      </c>
      <c r="D338" s="99" t="s">
        <v>4999</v>
      </c>
      <c r="E338" s="99" t="s">
        <v>5000</v>
      </c>
      <c r="F338" s="99"/>
      <c r="G338" s="99"/>
      <c r="H338" s="99" t="s">
        <v>4968</v>
      </c>
      <c r="I338" s="99" t="s">
        <v>29</v>
      </c>
      <c r="J338" s="99">
        <f t="shared" si="5"/>
        <v>12</v>
      </c>
      <c r="K338" s="99" t="e">
        <f ca="1">IF([12]!Tabla1[[#This Row],[in]]="i",0,IF([12]!Tabla1[[#This Row],[in]]="",ROUND(SQRT((F338-F337)^2+(G338-G337)^2),0),ROUND(SQRT((F338-INDIRECT(ADDRESS([12]!Tabla1[[#This Row],[in]],COLUMN(F:F))))^2+(G338-INDIRECT(ADDRESS([12]!Tabla1[[#This Row],[in]],COLUMN(G:G))))^2),0)))</f>
        <v>#REF!</v>
      </c>
      <c r="L338" s="100" t="s">
        <v>32</v>
      </c>
    </row>
    <row r="339" spans="1:12" x14ac:dyDescent="0.25">
      <c r="A339" s="2">
        <v>334</v>
      </c>
      <c r="B339" s="99">
        <v>334</v>
      </c>
      <c r="C339" s="99" t="s">
        <v>4998</v>
      </c>
      <c r="D339" s="99" t="s">
        <v>4999</v>
      </c>
      <c r="E339" s="99" t="s">
        <v>5000</v>
      </c>
      <c r="F339" s="99"/>
      <c r="G339" s="99"/>
      <c r="H339" s="99" t="s">
        <v>4968</v>
      </c>
      <c r="I339" s="99" t="s">
        <v>29</v>
      </c>
      <c r="J339" s="99">
        <f t="shared" si="5"/>
        <v>12</v>
      </c>
      <c r="K339" s="99" t="e">
        <f ca="1">IF([12]!Tabla1[[#This Row],[in]]="i",0,IF([12]!Tabla1[[#This Row],[in]]="",ROUND(SQRT((F339-F338)^2+(G339-G338)^2),0),ROUND(SQRT((F339-INDIRECT(ADDRESS([12]!Tabla1[[#This Row],[in]],COLUMN(F:F))))^2+(G339-INDIRECT(ADDRESS([12]!Tabla1[[#This Row],[in]],COLUMN(G:G))))^2),0)))</f>
        <v>#REF!</v>
      </c>
      <c r="L339" s="100" t="s">
        <v>32</v>
      </c>
    </row>
    <row r="340" spans="1:12" x14ac:dyDescent="0.25">
      <c r="A340" s="2">
        <v>335</v>
      </c>
      <c r="B340" s="99">
        <v>335</v>
      </c>
      <c r="C340" s="99" t="s">
        <v>4998</v>
      </c>
      <c r="D340" s="99" t="s">
        <v>4999</v>
      </c>
      <c r="E340" s="99" t="s">
        <v>5000</v>
      </c>
      <c r="F340" s="99"/>
      <c r="G340" s="99"/>
      <c r="H340" s="99" t="s">
        <v>4968</v>
      </c>
      <c r="I340" s="99" t="s">
        <v>29</v>
      </c>
      <c r="J340" s="99">
        <f t="shared" si="5"/>
        <v>12</v>
      </c>
      <c r="K340" s="99" t="e">
        <f ca="1">IF([12]!Tabla1[[#This Row],[in]]="i",0,IF([12]!Tabla1[[#This Row],[in]]="",ROUND(SQRT((F340-F339)^2+(G340-G339)^2),0),ROUND(SQRT((F340-INDIRECT(ADDRESS([12]!Tabla1[[#This Row],[in]],COLUMN(F:F))))^2+(G340-INDIRECT(ADDRESS([12]!Tabla1[[#This Row],[in]],COLUMN(G:G))))^2),0)))</f>
        <v>#REF!</v>
      </c>
      <c r="L340" s="100" t="s">
        <v>32</v>
      </c>
    </row>
    <row r="341" spans="1:12" x14ac:dyDescent="0.25">
      <c r="A341" s="2">
        <v>336</v>
      </c>
      <c r="B341" s="99">
        <v>336</v>
      </c>
      <c r="C341" s="99" t="s">
        <v>4998</v>
      </c>
      <c r="D341" s="99" t="s">
        <v>4999</v>
      </c>
      <c r="E341" s="99" t="s">
        <v>5000</v>
      </c>
      <c r="F341" s="99"/>
      <c r="G341" s="99"/>
      <c r="H341" s="99" t="s">
        <v>4968</v>
      </c>
      <c r="I341" s="99" t="s">
        <v>29</v>
      </c>
      <c r="J341" s="99">
        <f t="shared" si="5"/>
        <v>12</v>
      </c>
      <c r="K341" s="99" t="e">
        <f ca="1">IF([12]!Tabla1[[#This Row],[in]]="i",0,IF([12]!Tabla1[[#This Row],[in]]="",ROUND(SQRT((F341-F340)^2+(G341-G340)^2),0),ROUND(SQRT((F341-INDIRECT(ADDRESS([12]!Tabla1[[#This Row],[in]],COLUMN(F:F))))^2+(G341-INDIRECT(ADDRESS([12]!Tabla1[[#This Row],[in]],COLUMN(G:G))))^2),0)))</f>
        <v>#REF!</v>
      </c>
      <c r="L341" s="100" t="s">
        <v>32</v>
      </c>
    </row>
    <row r="342" spans="1:12" x14ac:dyDescent="0.25">
      <c r="A342" s="2">
        <v>337</v>
      </c>
      <c r="B342" s="99">
        <v>337</v>
      </c>
      <c r="C342" s="99" t="s">
        <v>4998</v>
      </c>
      <c r="D342" s="99" t="s">
        <v>4999</v>
      </c>
      <c r="E342" s="99" t="s">
        <v>5000</v>
      </c>
      <c r="F342" s="99"/>
      <c r="G342" s="99"/>
      <c r="H342" s="99" t="s">
        <v>4968</v>
      </c>
      <c r="I342" s="99" t="s">
        <v>29</v>
      </c>
      <c r="J342" s="99">
        <f t="shared" si="5"/>
        <v>12</v>
      </c>
      <c r="K342" s="99" t="e">
        <f ca="1">IF([12]!Tabla1[[#This Row],[in]]="i",0,IF([12]!Tabla1[[#This Row],[in]]="",ROUND(SQRT((F342-F341)^2+(G342-G341)^2),0),ROUND(SQRT((F342-INDIRECT(ADDRESS([12]!Tabla1[[#This Row],[in]],COLUMN(F:F))))^2+(G342-INDIRECT(ADDRESS([12]!Tabla1[[#This Row],[in]],COLUMN(G:G))))^2),0)))</f>
        <v>#REF!</v>
      </c>
      <c r="L342" s="100" t="s">
        <v>32</v>
      </c>
    </row>
    <row r="343" spans="1:12" x14ac:dyDescent="0.25">
      <c r="A343" s="2">
        <v>338</v>
      </c>
      <c r="B343" s="99">
        <v>338</v>
      </c>
      <c r="C343" s="99" t="s">
        <v>4998</v>
      </c>
      <c r="D343" s="99" t="s">
        <v>4999</v>
      </c>
      <c r="E343" s="99" t="s">
        <v>5000</v>
      </c>
      <c r="F343" s="99"/>
      <c r="G343" s="99"/>
      <c r="H343" s="99" t="s">
        <v>4968</v>
      </c>
      <c r="I343" s="99" t="s">
        <v>29</v>
      </c>
      <c r="J343" s="99">
        <f t="shared" si="5"/>
        <v>12</v>
      </c>
      <c r="K343" s="99" t="e">
        <f ca="1">IF([12]!Tabla1[[#This Row],[in]]="i",0,IF([12]!Tabla1[[#This Row],[in]]="",ROUND(SQRT((F343-F342)^2+(G343-G342)^2),0),ROUND(SQRT((F343-INDIRECT(ADDRESS([12]!Tabla1[[#This Row],[in]],COLUMN(F:F))))^2+(G343-INDIRECT(ADDRESS([12]!Tabla1[[#This Row],[in]],COLUMN(G:G))))^2),0)))</f>
        <v>#REF!</v>
      </c>
      <c r="L343" s="100" t="s">
        <v>32</v>
      </c>
    </row>
    <row r="344" spans="1:12" x14ac:dyDescent="0.25">
      <c r="A344" s="2">
        <v>339</v>
      </c>
      <c r="B344" s="99">
        <v>339</v>
      </c>
      <c r="C344" s="99" t="s">
        <v>4998</v>
      </c>
      <c r="D344" s="99" t="s">
        <v>4999</v>
      </c>
      <c r="E344" s="99" t="s">
        <v>5000</v>
      </c>
      <c r="F344" s="99"/>
      <c r="G344" s="99"/>
      <c r="H344" s="99" t="s">
        <v>4968</v>
      </c>
      <c r="I344" s="99" t="s">
        <v>29</v>
      </c>
      <c r="J344" s="99">
        <f t="shared" si="5"/>
        <v>12</v>
      </c>
      <c r="K344" s="99" t="e">
        <f ca="1">IF([12]!Tabla1[[#This Row],[in]]="i",0,IF([12]!Tabla1[[#This Row],[in]]="",ROUND(SQRT((F344-F343)^2+(G344-G343)^2),0),ROUND(SQRT((F344-INDIRECT(ADDRESS([12]!Tabla1[[#This Row],[in]],COLUMN(F:F))))^2+(G344-INDIRECT(ADDRESS([12]!Tabla1[[#This Row],[in]],COLUMN(G:G))))^2),0)))</f>
        <v>#REF!</v>
      </c>
      <c r="L344" s="100" t="s">
        <v>32</v>
      </c>
    </row>
    <row r="345" spans="1:12" x14ac:dyDescent="0.25">
      <c r="A345" s="2">
        <v>340</v>
      </c>
      <c r="B345" s="99">
        <v>340</v>
      </c>
      <c r="C345" s="99" t="s">
        <v>4998</v>
      </c>
      <c r="D345" s="99" t="s">
        <v>4999</v>
      </c>
      <c r="E345" s="99" t="s">
        <v>5000</v>
      </c>
      <c r="F345" s="99"/>
      <c r="G345" s="99"/>
      <c r="H345" s="99" t="s">
        <v>4968</v>
      </c>
      <c r="I345" s="99" t="s">
        <v>29</v>
      </c>
      <c r="J345" s="99">
        <f t="shared" si="5"/>
        <v>12</v>
      </c>
      <c r="K345" s="99" t="e">
        <f ca="1">IF([12]!Tabla1[[#This Row],[in]]="i",0,IF([12]!Tabla1[[#This Row],[in]]="",ROUND(SQRT((F345-F344)^2+(G345-G344)^2),0),ROUND(SQRT((F345-INDIRECT(ADDRESS([12]!Tabla1[[#This Row],[in]],COLUMN(F:F))))^2+(G345-INDIRECT(ADDRESS([12]!Tabla1[[#This Row],[in]],COLUMN(G:G))))^2),0)))</f>
        <v>#REF!</v>
      </c>
      <c r="L345" s="100" t="s">
        <v>32</v>
      </c>
    </row>
    <row r="346" spans="1:12" x14ac:dyDescent="0.25">
      <c r="A346" s="2">
        <v>341</v>
      </c>
      <c r="B346" s="99">
        <v>341</v>
      </c>
      <c r="C346" s="99" t="s">
        <v>4998</v>
      </c>
      <c r="D346" s="99" t="s">
        <v>4999</v>
      </c>
      <c r="E346" s="99" t="s">
        <v>5000</v>
      </c>
      <c r="F346" s="99"/>
      <c r="G346" s="99"/>
      <c r="H346" s="99" t="s">
        <v>4968</v>
      </c>
      <c r="I346" s="99" t="s">
        <v>29</v>
      </c>
      <c r="J346" s="99">
        <f t="shared" si="5"/>
        <v>12</v>
      </c>
      <c r="K346" s="99" t="e">
        <f ca="1">IF([12]!Tabla1[[#This Row],[in]]="i",0,IF([12]!Tabla1[[#This Row],[in]]="",ROUND(SQRT((F346-F345)^2+(G346-G345)^2),0),ROUND(SQRT((F346-INDIRECT(ADDRESS([12]!Tabla1[[#This Row],[in]],COLUMN(F:F))))^2+(G346-INDIRECT(ADDRESS([12]!Tabla1[[#This Row],[in]],COLUMN(G:G))))^2),0)))</f>
        <v>#REF!</v>
      </c>
      <c r="L346" s="100" t="s">
        <v>32</v>
      </c>
    </row>
    <row r="347" spans="1:12" x14ac:dyDescent="0.25">
      <c r="A347" s="2">
        <v>342</v>
      </c>
      <c r="B347" s="99">
        <v>342</v>
      </c>
      <c r="C347" s="99" t="s">
        <v>4998</v>
      </c>
      <c r="D347" s="99" t="s">
        <v>4999</v>
      </c>
      <c r="E347" s="99" t="s">
        <v>5000</v>
      </c>
      <c r="F347" s="99"/>
      <c r="G347" s="99"/>
      <c r="H347" s="99" t="s">
        <v>4968</v>
      </c>
      <c r="I347" s="99" t="s">
        <v>29</v>
      </c>
      <c r="J347" s="99">
        <f t="shared" si="5"/>
        <v>12</v>
      </c>
      <c r="K347" s="99" t="e">
        <f ca="1">IF([12]!Tabla1[[#This Row],[in]]="i",0,IF([12]!Tabla1[[#This Row],[in]]="",ROUND(SQRT((F347-F346)^2+(G347-G346)^2),0),ROUND(SQRT((F347-INDIRECT(ADDRESS([12]!Tabla1[[#This Row],[in]],COLUMN(F:F))))^2+(G347-INDIRECT(ADDRESS([12]!Tabla1[[#This Row],[in]],COLUMN(G:G))))^2),0)))</f>
        <v>#REF!</v>
      </c>
      <c r="L347" s="100" t="s">
        <v>32</v>
      </c>
    </row>
    <row r="348" spans="1:12" x14ac:dyDescent="0.25">
      <c r="A348" s="2">
        <v>343</v>
      </c>
      <c r="B348" s="99">
        <v>343</v>
      </c>
      <c r="C348" s="99" t="s">
        <v>4998</v>
      </c>
      <c r="D348" s="99" t="s">
        <v>4999</v>
      </c>
      <c r="E348" s="99" t="s">
        <v>5000</v>
      </c>
      <c r="F348" s="99"/>
      <c r="G348" s="99"/>
      <c r="H348" s="99" t="s">
        <v>4968</v>
      </c>
      <c r="I348" s="99" t="s">
        <v>29</v>
      </c>
      <c r="J348" s="99">
        <f t="shared" si="5"/>
        <v>12</v>
      </c>
      <c r="K348" s="99" t="e">
        <f ca="1">IF([12]!Tabla1[[#This Row],[in]]="i",0,IF([12]!Tabla1[[#This Row],[in]]="",ROUND(SQRT((F348-F347)^2+(G348-G347)^2),0),ROUND(SQRT((F348-INDIRECT(ADDRESS([12]!Tabla1[[#This Row],[in]],COLUMN(F:F))))^2+(G348-INDIRECT(ADDRESS([12]!Tabla1[[#This Row],[in]],COLUMN(G:G))))^2),0)))</f>
        <v>#REF!</v>
      </c>
      <c r="L348" s="100" t="s">
        <v>32</v>
      </c>
    </row>
    <row r="349" spans="1:12" x14ac:dyDescent="0.25">
      <c r="A349" s="2">
        <v>344</v>
      </c>
      <c r="B349" s="99">
        <v>344</v>
      </c>
      <c r="C349" s="99" t="s">
        <v>4998</v>
      </c>
      <c r="D349" s="99" t="s">
        <v>4999</v>
      </c>
      <c r="E349" s="99" t="s">
        <v>5000</v>
      </c>
      <c r="F349" s="99"/>
      <c r="G349" s="99"/>
      <c r="H349" s="99" t="s">
        <v>4968</v>
      </c>
      <c r="I349" s="99" t="s">
        <v>29</v>
      </c>
      <c r="J349" s="99">
        <f t="shared" si="5"/>
        <v>12</v>
      </c>
      <c r="K349" s="99" t="e">
        <f ca="1">IF([12]!Tabla1[[#This Row],[in]]="i",0,IF([12]!Tabla1[[#This Row],[in]]="",ROUND(SQRT((F349-F348)^2+(G349-G348)^2),0),ROUND(SQRT((F349-INDIRECT(ADDRESS([12]!Tabla1[[#This Row],[in]],COLUMN(F:F))))^2+(G349-INDIRECT(ADDRESS([12]!Tabla1[[#This Row],[in]],COLUMN(G:G))))^2),0)))</f>
        <v>#REF!</v>
      </c>
      <c r="L349" s="100" t="s">
        <v>32</v>
      </c>
    </row>
    <row r="350" spans="1:12" x14ac:dyDescent="0.25">
      <c r="A350" s="2">
        <v>345</v>
      </c>
      <c r="B350" s="99">
        <v>345</v>
      </c>
      <c r="C350" s="99" t="s">
        <v>4998</v>
      </c>
      <c r="D350" s="99" t="s">
        <v>4999</v>
      </c>
      <c r="E350" s="99" t="s">
        <v>5000</v>
      </c>
      <c r="F350" s="99"/>
      <c r="G350" s="99"/>
      <c r="H350" s="99" t="s">
        <v>4968</v>
      </c>
      <c r="I350" s="99" t="s">
        <v>29</v>
      </c>
      <c r="J350" s="99">
        <f t="shared" si="5"/>
        <v>12</v>
      </c>
      <c r="K350" s="99" t="e">
        <f ca="1">IF([12]!Tabla1[[#This Row],[in]]="i",0,IF([12]!Tabla1[[#This Row],[in]]="",ROUND(SQRT((F350-F349)^2+(G350-G349)^2),0),ROUND(SQRT((F350-INDIRECT(ADDRESS([12]!Tabla1[[#This Row],[in]],COLUMN(F:F))))^2+(G350-INDIRECT(ADDRESS([12]!Tabla1[[#This Row],[in]],COLUMN(G:G))))^2),0)))</f>
        <v>#REF!</v>
      </c>
      <c r="L350" s="100" t="s">
        <v>32</v>
      </c>
    </row>
    <row r="351" spans="1:12" x14ac:dyDescent="0.25">
      <c r="A351" s="2">
        <v>346</v>
      </c>
      <c r="B351" s="99">
        <v>346</v>
      </c>
      <c r="C351" s="99" t="s">
        <v>4998</v>
      </c>
      <c r="D351" s="99" t="s">
        <v>4999</v>
      </c>
      <c r="E351" s="99" t="s">
        <v>5000</v>
      </c>
      <c r="F351" s="99"/>
      <c r="G351" s="99"/>
      <c r="H351" s="99" t="s">
        <v>4968</v>
      </c>
      <c r="I351" s="99" t="s">
        <v>29</v>
      </c>
      <c r="J351" s="99">
        <f t="shared" si="5"/>
        <v>12</v>
      </c>
      <c r="K351" s="99" t="e">
        <f ca="1">IF([12]!Tabla1[[#This Row],[in]]="i",0,IF([12]!Tabla1[[#This Row],[in]]="",ROUND(SQRT((F351-F350)^2+(G351-G350)^2),0),ROUND(SQRT((F351-INDIRECT(ADDRESS([12]!Tabla1[[#This Row],[in]],COLUMN(F:F))))^2+(G351-INDIRECT(ADDRESS([12]!Tabla1[[#This Row],[in]],COLUMN(G:G))))^2),0)))</f>
        <v>#REF!</v>
      </c>
      <c r="L351" s="100" t="s">
        <v>32</v>
      </c>
    </row>
    <row r="352" spans="1:12" x14ac:dyDescent="0.25">
      <c r="A352" s="2">
        <v>347</v>
      </c>
      <c r="B352" s="99">
        <v>347</v>
      </c>
      <c r="C352" s="99" t="s">
        <v>4998</v>
      </c>
      <c r="D352" s="99" t="s">
        <v>4999</v>
      </c>
      <c r="E352" s="99" t="s">
        <v>5000</v>
      </c>
      <c r="F352" s="99"/>
      <c r="G352" s="99"/>
      <c r="H352" s="99" t="s">
        <v>4968</v>
      </c>
      <c r="I352" s="99" t="s">
        <v>29</v>
      </c>
      <c r="J352" s="99">
        <f t="shared" si="5"/>
        <v>12</v>
      </c>
      <c r="K352" s="99" t="e">
        <f ca="1">IF([12]!Tabla1[[#This Row],[in]]="i",0,IF([12]!Tabla1[[#This Row],[in]]="",ROUND(SQRT((F352-F351)^2+(G352-G351)^2),0),ROUND(SQRT((F352-INDIRECT(ADDRESS([12]!Tabla1[[#This Row],[in]],COLUMN(F:F))))^2+(G352-INDIRECT(ADDRESS([12]!Tabla1[[#This Row],[in]],COLUMN(G:G))))^2),0)))</f>
        <v>#REF!</v>
      </c>
      <c r="L352" s="100" t="s">
        <v>32</v>
      </c>
    </row>
    <row r="353" spans="1:12" x14ac:dyDescent="0.25">
      <c r="A353" s="2">
        <v>348</v>
      </c>
      <c r="B353" s="99">
        <v>348</v>
      </c>
      <c r="C353" s="99" t="s">
        <v>4998</v>
      </c>
      <c r="D353" s="99" t="s">
        <v>4999</v>
      </c>
      <c r="E353" s="99" t="s">
        <v>5000</v>
      </c>
      <c r="F353" s="99"/>
      <c r="G353" s="99"/>
      <c r="H353" s="99" t="s">
        <v>4968</v>
      </c>
      <c r="I353" s="99" t="s">
        <v>29</v>
      </c>
      <c r="J353" s="99">
        <f t="shared" si="5"/>
        <v>12</v>
      </c>
      <c r="K353" s="99" t="e">
        <f ca="1">IF([12]!Tabla1[[#This Row],[in]]="i",0,IF([12]!Tabla1[[#This Row],[in]]="",ROUND(SQRT((F353-F352)^2+(G353-G352)^2),0),ROUND(SQRT((F353-INDIRECT(ADDRESS([12]!Tabla1[[#This Row],[in]],COLUMN(F:F))))^2+(G353-INDIRECT(ADDRESS([12]!Tabla1[[#This Row],[in]],COLUMN(G:G))))^2),0)))</f>
        <v>#REF!</v>
      </c>
      <c r="L353" s="100" t="s">
        <v>32</v>
      </c>
    </row>
    <row r="354" spans="1:12" x14ac:dyDescent="0.25">
      <c r="A354" s="2">
        <v>349</v>
      </c>
      <c r="B354" s="99">
        <v>349</v>
      </c>
      <c r="C354" s="99" t="s">
        <v>4998</v>
      </c>
      <c r="D354" s="99" t="s">
        <v>4999</v>
      </c>
      <c r="E354" s="99" t="s">
        <v>5000</v>
      </c>
      <c r="F354" s="99"/>
      <c r="G354" s="99"/>
      <c r="H354" s="99" t="s">
        <v>4968</v>
      </c>
      <c r="I354" s="99" t="s">
        <v>29</v>
      </c>
      <c r="J354" s="99">
        <f t="shared" si="5"/>
        <v>12</v>
      </c>
      <c r="K354" s="99" t="e">
        <f ca="1">IF([12]!Tabla1[[#This Row],[in]]="i",0,IF([12]!Tabla1[[#This Row],[in]]="",ROUND(SQRT((F354-F353)^2+(G354-G353)^2),0),ROUND(SQRT((F354-INDIRECT(ADDRESS([12]!Tabla1[[#This Row],[in]],COLUMN(F:F))))^2+(G354-INDIRECT(ADDRESS([12]!Tabla1[[#This Row],[in]],COLUMN(G:G))))^2),0)))</f>
        <v>#REF!</v>
      </c>
      <c r="L354" s="100" t="s">
        <v>32</v>
      </c>
    </row>
    <row r="355" spans="1:12" x14ac:dyDescent="0.25">
      <c r="A355" s="2">
        <v>350</v>
      </c>
      <c r="B355" s="99">
        <v>350</v>
      </c>
      <c r="C355" s="99" t="s">
        <v>4998</v>
      </c>
      <c r="D355" s="99" t="s">
        <v>4999</v>
      </c>
      <c r="E355" s="99" t="s">
        <v>5000</v>
      </c>
      <c r="F355" s="99"/>
      <c r="G355" s="99"/>
      <c r="H355" s="99" t="s">
        <v>4968</v>
      </c>
      <c r="I355" s="99" t="s">
        <v>29</v>
      </c>
      <c r="J355" s="99">
        <f t="shared" si="5"/>
        <v>12</v>
      </c>
      <c r="K355" s="99" t="e">
        <f ca="1">IF([12]!Tabla1[[#This Row],[in]]="i",0,IF([12]!Tabla1[[#This Row],[in]]="",ROUND(SQRT((F355-F354)^2+(G355-G354)^2),0),ROUND(SQRT((F355-INDIRECT(ADDRESS([12]!Tabla1[[#This Row],[in]],COLUMN(F:F))))^2+(G355-INDIRECT(ADDRESS([12]!Tabla1[[#This Row],[in]],COLUMN(G:G))))^2),0)))</f>
        <v>#REF!</v>
      </c>
      <c r="L355" s="100" t="s">
        <v>32</v>
      </c>
    </row>
    <row r="356" spans="1:12" x14ac:dyDescent="0.25">
      <c r="A356" s="2">
        <v>351</v>
      </c>
      <c r="B356" s="99">
        <v>351</v>
      </c>
      <c r="C356" s="99" t="s">
        <v>4998</v>
      </c>
      <c r="D356" s="99" t="s">
        <v>4999</v>
      </c>
      <c r="E356" s="99" t="s">
        <v>5000</v>
      </c>
      <c r="F356" s="99"/>
      <c r="G356" s="99"/>
      <c r="H356" s="99" t="s">
        <v>4968</v>
      </c>
      <c r="I356" s="99" t="s">
        <v>29</v>
      </c>
      <c r="J356" s="99">
        <f t="shared" si="5"/>
        <v>12</v>
      </c>
      <c r="K356" s="99" t="e">
        <f ca="1">IF([12]!Tabla1[[#This Row],[in]]="i",0,IF([12]!Tabla1[[#This Row],[in]]="",ROUND(SQRT((F356-F355)^2+(G356-G355)^2),0),ROUND(SQRT((F356-INDIRECT(ADDRESS([12]!Tabla1[[#This Row],[in]],COLUMN(F:F))))^2+(G356-INDIRECT(ADDRESS([12]!Tabla1[[#This Row],[in]],COLUMN(G:G))))^2),0)))</f>
        <v>#REF!</v>
      </c>
      <c r="L356" s="100" t="s">
        <v>32</v>
      </c>
    </row>
    <row r="357" spans="1:12" x14ac:dyDescent="0.25">
      <c r="A357" s="2">
        <v>352</v>
      </c>
      <c r="B357" s="99">
        <v>352</v>
      </c>
      <c r="C357" s="99" t="s">
        <v>4998</v>
      </c>
      <c r="D357" s="99" t="s">
        <v>4999</v>
      </c>
      <c r="E357" s="99" t="s">
        <v>5000</v>
      </c>
      <c r="F357" s="99"/>
      <c r="G357" s="99"/>
      <c r="H357" s="99" t="s">
        <v>4968</v>
      </c>
      <c r="I357" s="99" t="s">
        <v>29</v>
      </c>
      <c r="J357" s="99">
        <f t="shared" si="5"/>
        <v>12</v>
      </c>
      <c r="K357" s="99" t="e">
        <f ca="1">IF([12]!Tabla1[[#This Row],[in]]="i",0,IF([12]!Tabla1[[#This Row],[in]]="",ROUND(SQRT((F357-F356)^2+(G357-G356)^2),0),ROUND(SQRT((F357-INDIRECT(ADDRESS([12]!Tabla1[[#This Row],[in]],COLUMN(F:F))))^2+(G357-INDIRECT(ADDRESS([12]!Tabla1[[#This Row],[in]],COLUMN(G:G))))^2),0)))</f>
        <v>#REF!</v>
      </c>
      <c r="L357" s="100" t="s">
        <v>32</v>
      </c>
    </row>
    <row r="358" spans="1:12" x14ac:dyDescent="0.25">
      <c r="A358" s="2">
        <v>353</v>
      </c>
      <c r="B358" s="99">
        <v>353</v>
      </c>
      <c r="C358" s="99" t="s">
        <v>4998</v>
      </c>
      <c r="D358" s="99" t="s">
        <v>4999</v>
      </c>
      <c r="E358" s="99" t="s">
        <v>5000</v>
      </c>
      <c r="F358" s="99"/>
      <c r="G358" s="99"/>
      <c r="H358" s="99" t="s">
        <v>4968</v>
      </c>
      <c r="I358" s="99" t="s">
        <v>29</v>
      </c>
      <c r="J358" s="99">
        <f t="shared" si="5"/>
        <v>12</v>
      </c>
      <c r="K358" s="99" t="e">
        <f ca="1">IF([12]!Tabla1[[#This Row],[in]]="i",0,IF([12]!Tabla1[[#This Row],[in]]="",ROUND(SQRT((F358-F357)^2+(G358-G357)^2),0),ROUND(SQRT((F358-INDIRECT(ADDRESS([12]!Tabla1[[#This Row],[in]],COLUMN(F:F))))^2+(G358-INDIRECT(ADDRESS([12]!Tabla1[[#This Row],[in]],COLUMN(G:G))))^2),0)))</f>
        <v>#REF!</v>
      </c>
      <c r="L358" s="100" t="s">
        <v>32</v>
      </c>
    </row>
    <row r="359" spans="1:12" x14ac:dyDescent="0.25">
      <c r="A359" s="2">
        <v>354</v>
      </c>
      <c r="B359" s="99">
        <v>354</v>
      </c>
      <c r="C359" s="99" t="s">
        <v>4998</v>
      </c>
      <c r="D359" s="99" t="s">
        <v>4999</v>
      </c>
      <c r="E359" s="99" t="s">
        <v>5000</v>
      </c>
      <c r="F359" s="99"/>
      <c r="G359" s="99"/>
      <c r="H359" s="99" t="s">
        <v>4968</v>
      </c>
      <c r="I359" s="99" t="s">
        <v>29</v>
      </c>
      <c r="J359" s="99">
        <f t="shared" si="5"/>
        <v>12</v>
      </c>
      <c r="K359" s="99" t="e">
        <f ca="1">IF([12]!Tabla1[[#This Row],[in]]="i",0,IF([12]!Tabla1[[#This Row],[in]]="",ROUND(SQRT((F359-F358)^2+(G359-G358)^2),0),ROUND(SQRT((F359-INDIRECT(ADDRESS([12]!Tabla1[[#This Row],[in]],COLUMN(F:F))))^2+(G359-INDIRECT(ADDRESS([12]!Tabla1[[#This Row],[in]],COLUMN(G:G))))^2),0)))</f>
        <v>#REF!</v>
      </c>
      <c r="L359" s="100" t="s">
        <v>32</v>
      </c>
    </row>
    <row r="360" spans="1:12" x14ac:dyDescent="0.25">
      <c r="A360" s="2">
        <v>355</v>
      </c>
      <c r="B360" s="99">
        <v>355</v>
      </c>
      <c r="C360" s="99" t="s">
        <v>4998</v>
      </c>
      <c r="D360" s="99" t="s">
        <v>4999</v>
      </c>
      <c r="E360" s="99" t="s">
        <v>5000</v>
      </c>
      <c r="F360" s="99"/>
      <c r="G360" s="99"/>
      <c r="H360" s="99" t="s">
        <v>4968</v>
      </c>
      <c r="I360" s="99" t="s">
        <v>29</v>
      </c>
      <c r="J360" s="99">
        <f t="shared" si="5"/>
        <v>12</v>
      </c>
      <c r="K360" s="99" t="e">
        <f ca="1">IF([12]!Tabla1[[#This Row],[in]]="i",0,IF([12]!Tabla1[[#This Row],[in]]="",ROUND(SQRT((F360-F359)^2+(G360-G359)^2),0),ROUND(SQRT((F360-INDIRECT(ADDRESS([12]!Tabla1[[#This Row],[in]],COLUMN(F:F))))^2+(G360-INDIRECT(ADDRESS([12]!Tabla1[[#This Row],[in]],COLUMN(G:G))))^2),0)))</f>
        <v>#REF!</v>
      </c>
      <c r="L360" s="100" t="s">
        <v>32</v>
      </c>
    </row>
    <row r="361" spans="1:12" x14ac:dyDescent="0.25">
      <c r="A361" s="2">
        <v>356</v>
      </c>
      <c r="B361" s="99">
        <v>356</v>
      </c>
      <c r="C361" s="99" t="s">
        <v>4998</v>
      </c>
      <c r="D361" s="99" t="s">
        <v>4999</v>
      </c>
      <c r="E361" s="99" t="s">
        <v>5000</v>
      </c>
      <c r="F361" s="99"/>
      <c r="G361" s="99"/>
      <c r="H361" s="99" t="s">
        <v>4968</v>
      </c>
      <c r="I361" s="99" t="s">
        <v>29</v>
      </c>
      <c r="J361" s="99">
        <f t="shared" si="5"/>
        <v>12</v>
      </c>
      <c r="K361" s="99" t="e">
        <f ca="1">IF([12]!Tabla1[[#This Row],[in]]="i",0,IF([12]!Tabla1[[#This Row],[in]]="",ROUND(SQRT((F361-F360)^2+(G361-G360)^2),0),ROUND(SQRT((F361-INDIRECT(ADDRESS([12]!Tabla1[[#This Row],[in]],COLUMN(F:F))))^2+(G361-INDIRECT(ADDRESS([12]!Tabla1[[#This Row],[in]],COLUMN(G:G))))^2),0)))</f>
        <v>#REF!</v>
      </c>
      <c r="L361" s="100" t="s">
        <v>32</v>
      </c>
    </row>
    <row r="362" spans="1:12" x14ac:dyDescent="0.25">
      <c r="A362" s="2">
        <v>357</v>
      </c>
      <c r="B362" s="99">
        <v>357</v>
      </c>
      <c r="C362" s="99" t="s">
        <v>4998</v>
      </c>
      <c r="D362" s="99" t="s">
        <v>4999</v>
      </c>
      <c r="E362" s="99" t="s">
        <v>5000</v>
      </c>
      <c r="F362" s="99"/>
      <c r="G362" s="99"/>
      <c r="H362" s="99" t="s">
        <v>4968</v>
      </c>
      <c r="I362" s="99" t="s">
        <v>29</v>
      </c>
      <c r="J362" s="99">
        <f t="shared" si="5"/>
        <v>12</v>
      </c>
      <c r="K362" s="99" t="e">
        <f ca="1">IF([12]!Tabla1[[#This Row],[in]]="i",0,IF([12]!Tabla1[[#This Row],[in]]="",ROUND(SQRT((F362-F361)^2+(G362-G361)^2),0),ROUND(SQRT((F362-INDIRECT(ADDRESS([12]!Tabla1[[#This Row],[in]],COLUMN(F:F))))^2+(G362-INDIRECT(ADDRESS([12]!Tabla1[[#This Row],[in]],COLUMN(G:G))))^2),0)))</f>
        <v>#REF!</v>
      </c>
      <c r="L362" s="100" t="s">
        <v>32</v>
      </c>
    </row>
    <row r="363" spans="1:12" x14ac:dyDescent="0.25">
      <c r="A363" s="2">
        <v>358</v>
      </c>
      <c r="B363" s="99">
        <v>358</v>
      </c>
      <c r="C363" s="99" t="s">
        <v>4998</v>
      </c>
      <c r="D363" s="99" t="s">
        <v>4999</v>
      </c>
      <c r="E363" s="99" t="s">
        <v>5000</v>
      </c>
      <c r="F363" s="99"/>
      <c r="G363" s="99"/>
      <c r="H363" s="99" t="s">
        <v>4968</v>
      </c>
      <c r="I363" s="99" t="s">
        <v>29</v>
      </c>
      <c r="J363" s="99">
        <f t="shared" si="5"/>
        <v>12</v>
      </c>
      <c r="K363" s="99" t="e">
        <f ca="1">IF([12]!Tabla1[[#This Row],[in]]="i",0,IF([12]!Tabla1[[#This Row],[in]]="",ROUND(SQRT((F363-F362)^2+(G363-G362)^2),0),ROUND(SQRT((F363-INDIRECT(ADDRESS([12]!Tabla1[[#This Row],[in]],COLUMN(F:F))))^2+(G363-INDIRECT(ADDRESS([12]!Tabla1[[#This Row],[in]],COLUMN(G:G))))^2),0)))</f>
        <v>#REF!</v>
      </c>
      <c r="L363" s="100" t="s">
        <v>32</v>
      </c>
    </row>
    <row r="364" spans="1:12" x14ac:dyDescent="0.25">
      <c r="A364" s="2">
        <v>359</v>
      </c>
      <c r="B364" s="99">
        <v>359</v>
      </c>
      <c r="C364" s="99" t="s">
        <v>4998</v>
      </c>
      <c r="D364" s="99" t="s">
        <v>4999</v>
      </c>
      <c r="E364" s="99" t="s">
        <v>5000</v>
      </c>
      <c r="F364" s="99"/>
      <c r="G364" s="99"/>
      <c r="H364" s="99" t="s">
        <v>4968</v>
      </c>
      <c r="I364" s="99" t="s">
        <v>29</v>
      </c>
      <c r="J364" s="99">
        <f t="shared" si="5"/>
        <v>12</v>
      </c>
      <c r="K364" s="99" t="e">
        <f ca="1">IF([12]!Tabla1[[#This Row],[in]]="i",0,IF([12]!Tabla1[[#This Row],[in]]="",ROUND(SQRT((F364-F363)^2+(G364-G363)^2),0),ROUND(SQRT((F364-INDIRECT(ADDRESS([12]!Tabla1[[#This Row],[in]],COLUMN(F:F))))^2+(G364-INDIRECT(ADDRESS([12]!Tabla1[[#This Row],[in]],COLUMN(G:G))))^2),0)))</f>
        <v>#REF!</v>
      </c>
      <c r="L364" s="100" t="s">
        <v>32</v>
      </c>
    </row>
    <row r="365" spans="1:12" x14ac:dyDescent="0.25">
      <c r="A365" s="2">
        <v>360</v>
      </c>
      <c r="B365" s="99">
        <v>360</v>
      </c>
      <c r="C365" s="99" t="s">
        <v>4998</v>
      </c>
      <c r="D365" s="99" t="s">
        <v>4999</v>
      </c>
      <c r="E365" s="99" t="s">
        <v>5000</v>
      </c>
      <c r="F365" s="99"/>
      <c r="G365" s="99"/>
      <c r="H365" s="99" t="s">
        <v>4968</v>
      </c>
      <c r="I365" s="99" t="s">
        <v>29</v>
      </c>
      <c r="J365" s="99">
        <f t="shared" si="5"/>
        <v>12</v>
      </c>
      <c r="K365" s="99" t="e">
        <f ca="1">IF([12]!Tabla1[[#This Row],[in]]="i",0,IF([12]!Tabla1[[#This Row],[in]]="",ROUND(SQRT((F365-F364)^2+(G365-G364)^2),0),ROUND(SQRT((F365-INDIRECT(ADDRESS([12]!Tabla1[[#This Row],[in]],COLUMN(F:F))))^2+(G365-INDIRECT(ADDRESS([12]!Tabla1[[#This Row],[in]],COLUMN(G:G))))^2),0)))</f>
        <v>#REF!</v>
      </c>
      <c r="L365" s="100" t="s">
        <v>32</v>
      </c>
    </row>
    <row r="366" spans="1:12" x14ac:dyDescent="0.25">
      <c r="A366" s="2">
        <v>361</v>
      </c>
      <c r="B366" s="99">
        <v>361</v>
      </c>
      <c r="C366" s="99" t="s">
        <v>4998</v>
      </c>
      <c r="D366" s="99" t="s">
        <v>4999</v>
      </c>
      <c r="E366" s="99" t="s">
        <v>5000</v>
      </c>
      <c r="F366" s="99"/>
      <c r="G366" s="99"/>
      <c r="H366" s="99" t="s">
        <v>4968</v>
      </c>
      <c r="I366" s="99" t="s">
        <v>29</v>
      </c>
      <c r="J366" s="99">
        <f t="shared" si="5"/>
        <v>12</v>
      </c>
      <c r="K366" s="99" t="e">
        <f ca="1">IF([12]!Tabla1[[#This Row],[in]]="i",0,IF([12]!Tabla1[[#This Row],[in]]="",ROUND(SQRT((F366-F365)^2+(G366-G365)^2),0),ROUND(SQRT((F366-INDIRECT(ADDRESS([12]!Tabla1[[#This Row],[in]],COLUMN(F:F))))^2+(G366-INDIRECT(ADDRESS([12]!Tabla1[[#This Row],[in]],COLUMN(G:G))))^2),0)))</f>
        <v>#REF!</v>
      </c>
      <c r="L366" s="100" t="s">
        <v>32</v>
      </c>
    </row>
    <row r="367" spans="1:12" x14ac:dyDescent="0.25">
      <c r="A367" s="2">
        <v>362</v>
      </c>
      <c r="B367" s="99">
        <v>362</v>
      </c>
      <c r="C367" s="99" t="s">
        <v>4998</v>
      </c>
      <c r="D367" s="99" t="s">
        <v>4999</v>
      </c>
      <c r="E367" s="99" t="s">
        <v>5000</v>
      </c>
      <c r="F367" s="99"/>
      <c r="G367" s="99"/>
      <c r="H367" s="99" t="s">
        <v>4968</v>
      </c>
      <c r="I367" s="99" t="s">
        <v>29</v>
      </c>
      <c r="J367" s="99">
        <f t="shared" si="5"/>
        <v>12</v>
      </c>
      <c r="K367" s="99" t="e">
        <f ca="1">IF([12]!Tabla1[[#This Row],[in]]="i",0,IF([12]!Tabla1[[#This Row],[in]]="",ROUND(SQRT((F367-F366)^2+(G367-G366)^2),0),ROUND(SQRT((F367-INDIRECT(ADDRESS([12]!Tabla1[[#This Row],[in]],COLUMN(F:F))))^2+(G367-INDIRECT(ADDRESS([12]!Tabla1[[#This Row],[in]],COLUMN(G:G))))^2),0)))</f>
        <v>#REF!</v>
      </c>
      <c r="L367" s="100" t="s">
        <v>32</v>
      </c>
    </row>
    <row r="368" spans="1:12" x14ac:dyDescent="0.25">
      <c r="A368" s="2">
        <v>363</v>
      </c>
      <c r="B368" s="99">
        <v>363</v>
      </c>
      <c r="C368" s="99" t="s">
        <v>4998</v>
      </c>
      <c r="D368" s="99" t="s">
        <v>4999</v>
      </c>
      <c r="E368" s="99" t="s">
        <v>5000</v>
      </c>
      <c r="F368" s="99"/>
      <c r="G368" s="99"/>
      <c r="H368" s="99" t="s">
        <v>4968</v>
      </c>
      <c r="I368" s="99" t="s">
        <v>29</v>
      </c>
      <c r="J368" s="99">
        <f t="shared" si="5"/>
        <v>12</v>
      </c>
      <c r="K368" s="99" t="e">
        <f ca="1">IF([12]!Tabla1[[#This Row],[in]]="i",0,IF([12]!Tabla1[[#This Row],[in]]="",ROUND(SQRT((F368-F367)^2+(G368-G367)^2),0),ROUND(SQRT((F368-INDIRECT(ADDRESS([12]!Tabla1[[#This Row],[in]],COLUMN(F:F))))^2+(G368-INDIRECT(ADDRESS([12]!Tabla1[[#This Row],[in]],COLUMN(G:G))))^2),0)))</f>
        <v>#REF!</v>
      </c>
      <c r="L368" s="100" t="s">
        <v>32</v>
      </c>
    </row>
    <row r="369" spans="1:12" x14ac:dyDescent="0.25">
      <c r="A369" s="2">
        <v>364</v>
      </c>
      <c r="B369" s="99">
        <v>364</v>
      </c>
      <c r="C369" s="99" t="s">
        <v>4998</v>
      </c>
      <c r="D369" s="99" t="s">
        <v>4999</v>
      </c>
      <c r="E369" s="99" t="s">
        <v>5000</v>
      </c>
      <c r="F369" s="99"/>
      <c r="G369" s="99"/>
      <c r="H369" s="99" t="s">
        <v>4968</v>
      </c>
      <c r="I369" s="99" t="s">
        <v>29</v>
      </c>
      <c r="J369" s="99">
        <f t="shared" si="5"/>
        <v>12</v>
      </c>
      <c r="K369" s="99" t="e">
        <f ca="1">IF([12]!Tabla1[[#This Row],[in]]="i",0,IF([12]!Tabla1[[#This Row],[in]]="",ROUND(SQRT((F369-F368)^2+(G369-G368)^2),0),ROUND(SQRT((F369-INDIRECT(ADDRESS([12]!Tabla1[[#This Row],[in]],COLUMN(F:F))))^2+(G369-INDIRECT(ADDRESS([12]!Tabla1[[#This Row],[in]],COLUMN(G:G))))^2),0)))</f>
        <v>#REF!</v>
      </c>
      <c r="L369" s="100" t="s">
        <v>32</v>
      </c>
    </row>
    <row r="370" spans="1:12" x14ac:dyDescent="0.25">
      <c r="A370" s="2">
        <v>365</v>
      </c>
      <c r="B370" s="99">
        <v>365</v>
      </c>
      <c r="C370" s="99" t="s">
        <v>4998</v>
      </c>
      <c r="D370" s="99" t="s">
        <v>4999</v>
      </c>
      <c r="E370" s="99" t="s">
        <v>5000</v>
      </c>
      <c r="F370" s="99"/>
      <c r="G370" s="99"/>
      <c r="H370" s="99" t="s">
        <v>4968</v>
      </c>
      <c r="I370" s="99" t="s">
        <v>29</v>
      </c>
      <c r="J370" s="99">
        <f t="shared" si="5"/>
        <v>12</v>
      </c>
      <c r="K370" s="99" t="e">
        <f ca="1">IF([12]!Tabla1[[#This Row],[in]]="i",0,IF([12]!Tabla1[[#This Row],[in]]="",ROUND(SQRT((F370-F369)^2+(G370-G369)^2),0),ROUND(SQRT((F370-INDIRECT(ADDRESS([12]!Tabla1[[#This Row],[in]],COLUMN(F:F))))^2+(G370-INDIRECT(ADDRESS([12]!Tabla1[[#This Row],[in]],COLUMN(G:G))))^2),0)))</f>
        <v>#REF!</v>
      </c>
      <c r="L370" s="100" t="s">
        <v>32</v>
      </c>
    </row>
    <row r="371" spans="1:12" x14ac:dyDescent="0.25">
      <c r="A371" s="2">
        <v>366</v>
      </c>
      <c r="B371" s="99">
        <v>366</v>
      </c>
      <c r="C371" s="99" t="s">
        <v>4998</v>
      </c>
      <c r="D371" s="99" t="s">
        <v>4999</v>
      </c>
      <c r="E371" s="99" t="s">
        <v>5000</v>
      </c>
      <c r="F371" s="99"/>
      <c r="G371" s="99"/>
      <c r="H371" s="99" t="s">
        <v>4968</v>
      </c>
      <c r="I371" s="99" t="s">
        <v>29</v>
      </c>
      <c r="J371" s="99">
        <f t="shared" si="5"/>
        <v>12</v>
      </c>
      <c r="K371" s="99" t="e">
        <f ca="1">IF([12]!Tabla1[[#This Row],[in]]="i",0,IF([12]!Tabla1[[#This Row],[in]]="",ROUND(SQRT((F371-F370)^2+(G371-G370)^2),0),ROUND(SQRT((F371-INDIRECT(ADDRESS([12]!Tabla1[[#This Row],[in]],COLUMN(F:F))))^2+(G371-INDIRECT(ADDRESS([12]!Tabla1[[#This Row],[in]],COLUMN(G:G))))^2),0)))</f>
        <v>#REF!</v>
      </c>
      <c r="L371" s="100" t="s">
        <v>32</v>
      </c>
    </row>
    <row r="372" spans="1:12" x14ac:dyDescent="0.25">
      <c r="A372" s="2">
        <v>367</v>
      </c>
      <c r="B372" s="99">
        <v>367</v>
      </c>
      <c r="C372" s="99" t="s">
        <v>4998</v>
      </c>
      <c r="D372" s="99" t="s">
        <v>4999</v>
      </c>
      <c r="E372" s="99" t="s">
        <v>5000</v>
      </c>
      <c r="F372" s="99"/>
      <c r="G372" s="99"/>
      <c r="H372" s="99" t="s">
        <v>4968</v>
      </c>
      <c r="I372" s="99" t="s">
        <v>29</v>
      </c>
      <c r="J372" s="99">
        <f t="shared" si="5"/>
        <v>12</v>
      </c>
      <c r="K372" s="99" t="e">
        <f ca="1">IF([12]!Tabla1[[#This Row],[in]]="i",0,IF([12]!Tabla1[[#This Row],[in]]="",ROUND(SQRT((F372-F371)^2+(G372-G371)^2),0),ROUND(SQRT((F372-INDIRECT(ADDRESS([12]!Tabla1[[#This Row],[in]],COLUMN(F:F))))^2+(G372-INDIRECT(ADDRESS([12]!Tabla1[[#This Row],[in]],COLUMN(G:G))))^2),0)))</f>
        <v>#REF!</v>
      </c>
      <c r="L372" s="100" t="s">
        <v>32</v>
      </c>
    </row>
    <row r="373" spans="1:12" x14ac:dyDescent="0.25">
      <c r="A373" s="2">
        <v>368</v>
      </c>
      <c r="B373" s="99">
        <v>368</v>
      </c>
      <c r="C373" s="99" t="s">
        <v>4998</v>
      </c>
      <c r="D373" s="99" t="s">
        <v>4999</v>
      </c>
      <c r="E373" s="99" t="s">
        <v>5000</v>
      </c>
      <c r="F373" s="99"/>
      <c r="G373" s="99"/>
      <c r="H373" s="99" t="s">
        <v>4968</v>
      </c>
      <c r="I373" s="99" t="s">
        <v>29</v>
      </c>
      <c r="J373" s="99">
        <f t="shared" si="5"/>
        <v>12</v>
      </c>
      <c r="K373" s="99" t="e">
        <f ca="1">IF([12]!Tabla1[[#This Row],[in]]="i",0,IF([12]!Tabla1[[#This Row],[in]]="",ROUND(SQRT((F373-F372)^2+(G373-G372)^2),0),ROUND(SQRT((F373-INDIRECT(ADDRESS([12]!Tabla1[[#This Row],[in]],COLUMN(F:F))))^2+(G373-INDIRECT(ADDRESS([12]!Tabla1[[#This Row],[in]],COLUMN(G:G))))^2),0)))</f>
        <v>#REF!</v>
      </c>
      <c r="L373" s="100" t="s">
        <v>32</v>
      </c>
    </row>
    <row r="374" spans="1:12" x14ac:dyDescent="0.25">
      <c r="A374" s="2">
        <v>369</v>
      </c>
      <c r="B374" s="99">
        <v>369</v>
      </c>
      <c r="C374" s="99" t="s">
        <v>4998</v>
      </c>
      <c r="D374" s="99" t="s">
        <v>4999</v>
      </c>
      <c r="E374" s="99" t="s">
        <v>5000</v>
      </c>
      <c r="F374" s="99"/>
      <c r="G374" s="99"/>
      <c r="H374" s="99" t="s">
        <v>4968</v>
      </c>
      <c r="I374" s="99" t="s">
        <v>29</v>
      </c>
      <c r="J374" s="99">
        <f t="shared" si="5"/>
        <v>12</v>
      </c>
      <c r="K374" s="99" t="e">
        <f ca="1">IF([12]!Tabla1[[#This Row],[in]]="i",0,IF([12]!Tabla1[[#This Row],[in]]="",ROUND(SQRT((F374-F373)^2+(G374-G373)^2),0),ROUND(SQRT((F374-INDIRECT(ADDRESS([12]!Tabla1[[#This Row],[in]],COLUMN(F:F))))^2+(G374-INDIRECT(ADDRESS([12]!Tabla1[[#This Row],[in]],COLUMN(G:G))))^2),0)))</f>
        <v>#REF!</v>
      </c>
      <c r="L374" s="100" t="s">
        <v>32</v>
      </c>
    </row>
    <row r="375" spans="1:12" x14ac:dyDescent="0.25">
      <c r="A375" s="2">
        <v>370</v>
      </c>
      <c r="B375" s="99">
        <v>370</v>
      </c>
      <c r="C375" s="99" t="s">
        <v>4998</v>
      </c>
      <c r="D375" s="99" t="s">
        <v>4999</v>
      </c>
      <c r="E375" s="99" t="s">
        <v>5000</v>
      </c>
      <c r="F375" s="99"/>
      <c r="G375" s="99"/>
      <c r="H375" s="99" t="s">
        <v>4968</v>
      </c>
      <c r="I375" s="99" t="s">
        <v>29</v>
      </c>
      <c r="J375" s="99">
        <f t="shared" si="5"/>
        <v>12</v>
      </c>
      <c r="K375" s="99" t="e">
        <f ca="1">IF([12]!Tabla1[[#This Row],[in]]="i",0,IF([12]!Tabla1[[#This Row],[in]]="",ROUND(SQRT((F375-F374)^2+(G375-G374)^2),0),ROUND(SQRT((F375-INDIRECT(ADDRESS([12]!Tabla1[[#This Row],[in]],COLUMN(F:F))))^2+(G375-INDIRECT(ADDRESS([12]!Tabla1[[#This Row],[in]],COLUMN(G:G))))^2),0)))</f>
        <v>#REF!</v>
      </c>
      <c r="L375" s="100" t="s">
        <v>32</v>
      </c>
    </row>
    <row r="376" spans="1:12" x14ac:dyDescent="0.25">
      <c r="A376" s="2">
        <v>371</v>
      </c>
      <c r="B376" s="99">
        <v>371</v>
      </c>
      <c r="C376" s="99" t="s">
        <v>4998</v>
      </c>
      <c r="D376" s="99" t="s">
        <v>4999</v>
      </c>
      <c r="E376" s="99" t="s">
        <v>5000</v>
      </c>
      <c r="F376" s="99"/>
      <c r="G376" s="99"/>
      <c r="H376" s="99" t="s">
        <v>4968</v>
      </c>
      <c r="I376" s="99" t="s">
        <v>29</v>
      </c>
      <c r="J376" s="99">
        <f t="shared" si="5"/>
        <v>12</v>
      </c>
      <c r="K376" s="99" t="e">
        <f ca="1">IF([12]!Tabla1[[#This Row],[in]]="i",0,IF([12]!Tabla1[[#This Row],[in]]="",ROUND(SQRT((F376-F375)^2+(G376-G375)^2),0),ROUND(SQRT((F376-INDIRECT(ADDRESS([12]!Tabla1[[#This Row],[in]],COLUMN(F:F))))^2+(G376-INDIRECT(ADDRESS([12]!Tabla1[[#This Row],[in]],COLUMN(G:G))))^2),0)))</f>
        <v>#REF!</v>
      </c>
      <c r="L376" s="100" t="s">
        <v>32</v>
      </c>
    </row>
    <row r="377" spans="1:12" x14ac:dyDescent="0.25">
      <c r="A377" s="2">
        <v>372</v>
      </c>
      <c r="B377" s="99">
        <v>372</v>
      </c>
      <c r="C377" s="99" t="s">
        <v>4998</v>
      </c>
      <c r="D377" s="99" t="s">
        <v>4999</v>
      </c>
      <c r="E377" s="99" t="s">
        <v>5000</v>
      </c>
      <c r="F377" s="99"/>
      <c r="G377" s="99"/>
      <c r="H377" s="99" t="s">
        <v>4968</v>
      </c>
      <c r="I377" s="99" t="s">
        <v>29</v>
      </c>
      <c r="J377" s="99">
        <f t="shared" si="5"/>
        <v>12</v>
      </c>
      <c r="K377" s="99" t="e">
        <f ca="1">IF([12]!Tabla1[[#This Row],[in]]="i",0,IF([12]!Tabla1[[#This Row],[in]]="",ROUND(SQRT((F377-F376)^2+(G377-G376)^2),0),ROUND(SQRT((F377-INDIRECT(ADDRESS([12]!Tabla1[[#This Row],[in]],COLUMN(F:F))))^2+(G377-INDIRECT(ADDRESS([12]!Tabla1[[#This Row],[in]],COLUMN(G:G))))^2),0)))</f>
        <v>#REF!</v>
      </c>
      <c r="L377" s="100" t="s">
        <v>32</v>
      </c>
    </row>
    <row r="378" spans="1:12" x14ac:dyDescent="0.25">
      <c r="A378" s="2">
        <v>373</v>
      </c>
      <c r="B378" s="99">
        <v>373</v>
      </c>
      <c r="C378" s="99" t="s">
        <v>4998</v>
      </c>
      <c r="D378" s="99" t="s">
        <v>4999</v>
      </c>
      <c r="E378" s="99" t="s">
        <v>5000</v>
      </c>
      <c r="F378" s="99"/>
      <c r="G378" s="99"/>
      <c r="H378" s="99" t="s">
        <v>4968</v>
      </c>
      <c r="I378" s="99" t="s">
        <v>29</v>
      </c>
      <c r="J378" s="99">
        <f t="shared" si="5"/>
        <v>12</v>
      </c>
      <c r="K378" s="99" t="e">
        <f ca="1">IF([12]!Tabla1[[#This Row],[in]]="i",0,IF([12]!Tabla1[[#This Row],[in]]="",ROUND(SQRT((F378-F377)^2+(G378-G377)^2),0),ROUND(SQRT((F378-INDIRECT(ADDRESS([12]!Tabla1[[#This Row],[in]],COLUMN(F:F))))^2+(G378-INDIRECT(ADDRESS([12]!Tabla1[[#This Row],[in]],COLUMN(G:G))))^2),0)))</f>
        <v>#REF!</v>
      </c>
      <c r="L378" s="100" t="s">
        <v>32</v>
      </c>
    </row>
    <row r="379" spans="1:12" x14ac:dyDescent="0.25">
      <c r="A379" s="2">
        <v>374</v>
      </c>
      <c r="B379" s="99">
        <v>374</v>
      </c>
      <c r="C379" s="99" t="s">
        <v>4998</v>
      </c>
      <c r="D379" s="99" t="s">
        <v>4999</v>
      </c>
      <c r="E379" s="99" t="s">
        <v>5000</v>
      </c>
      <c r="F379" s="99"/>
      <c r="G379" s="99"/>
      <c r="H379" s="99" t="s">
        <v>4968</v>
      </c>
      <c r="I379" s="99" t="s">
        <v>29</v>
      </c>
      <c r="J379" s="99">
        <f t="shared" si="5"/>
        <v>12</v>
      </c>
      <c r="K379" s="99" t="e">
        <f ca="1">IF([12]!Tabla1[[#This Row],[in]]="i",0,IF([12]!Tabla1[[#This Row],[in]]="",ROUND(SQRT((F379-F378)^2+(G379-G378)^2),0),ROUND(SQRT((F379-INDIRECT(ADDRESS([12]!Tabla1[[#This Row],[in]],COLUMN(F:F))))^2+(G379-INDIRECT(ADDRESS([12]!Tabla1[[#This Row],[in]],COLUMN(G:G))))^2),0)))</f>
        <v>#REF!</v>
      </c>
      <c r="L379" s="100" t="s">
        <v>32</v>
      </c>
    </row>
    <row r="380" spans="1:12" x14ac:dyDescent="0.25">
      <c r="A380" s="2">
        <v>375</v>
      </c>
      <c r="B380" s="99">
        <v>375</v>
      </c>
      <c r="C380" s="99" t="s">
        <v>4998</v>
      </c>
      <c r="D380" s="99" t="s">
        <v>4999</v>
      </c>
      <c r="E380" s="99" t="s">
        <v>5000</v>
      </c>
      <c r="F380" s="99"/>
      <c r="G380" s="99"/>
      <c r="H380" s="99" t="s">
        <v>4968</v>
      </c>
      <c r="I380" s="99" t="s">
        <v>29</v>
      </c>
      <c r="J380" s="99">
        <f t="shared" si="5"/>
        <v>12</v>
      </c>
      <c r="K380" s="99" t="e">
        <f ca="1">IF([12]!Tabla1[[#This Row],[in]]="i",0,IF([12]!Tabla1[[#This Row],[in]]="",ROUND(SQRT((F380-F379)^2+(G380-G379)^2),0),ROUND(SQRT((F380-INDIRECT(ADDRESS([12]!Tabla1[[#This Row],[in]],COLUMN(F:F))))^2+(G380-INDIRECT(ADDRESS([12]!Tabla1[[#This Row],[in]],COLUMN(G:G))))^2),0)))</f>
        <v>#REF!</v>
      </c>
      <c r="L380" s="100" t="s">
        <v>32</v>
      </c>
    </row>
    <row r="381" spans="1:12" x14ac:dyDescent="0.25">
      <c r="A381" s="2">
        <v>376</v>
      </c>
      <c r="B381" s="99">
        <v>376</v>
      </c>
      <c r="C381" s="99" t="s">
        <v>4998</v>
      </c>
      <c r="D381" s="99" t="s">
        <v>4999</v>
      </c>
      <c r="E381" s="99" t="s">
        <v>5000</v>
      </c>
      <c r="F381" s="99"/>
      <c r="G381" s="99"/>
      <c r="H381" s="99" t="s">
        <v>4968</v>
      </c>
      <c r="I381" s="99" t="s">
        <v>29</v>
      </c>
      <c r="J381" s="99">
        <f t="shared" si="5"/>
        <v>12</v>
      </c>
      <c r="K381" s="99" t="e">
        <f ca="1">IF([12]!Tabla1[[#This Row],[in]]="i",0,IF([12]!Tabla1[[#This Row],[in]]="",ROUND(SQRT((F381-F380)^2+(G381-G380)^2),0),ROUND(SQRT((F381-INDIRECT(ADDRESS([12]!Tabla1[[#This Row],[in]],COLUMN(F:F))))^2+(G381-INDIRECT(ADDRESS([12]!Tabla1[[#This Row],[in]],COLUMN(G:G))))^2),0)))</f>
        <v>#REF!</v>
      </c>
      <c r="L381" s="100" t="s">
        <v>32</v>
      </c>
    </row>
    <row r="382" spans="1:12" x14ac:dyDescent="0.25">
      <c r="A382" s="2">
        <v>377</v>
      </c>
      <c r="B382" s="99">
        <v>377</v>
      </c>
      <c r="C382" s="99" t="s">
        <v>4998</v>
      </c>
      <c r="D382" s="99" t="s">
        <v>4999</v>
      </c>
      <c r="E382" s="99" t="s">
        <v>5000</v>
      </c>
      <c r="F382" s="99"/>
      <c r="G382" s="99"/>
      <c r="H382" s="99" t="s">
        <v>4968</v>
      </c>
      <c r="I382" s="99" t="s">
        <v>29</v>
      </c>
      <c r="J382" s="99">
        <f t="shared" si="5"/>
        <v>12</v>
      </c>
      <c r="K382" s="99" t="e">
        <f ca="1">IF([12]!Tabla1[[#This Row],[in]]="i",0,IF([12]!Tabla1[[#This Row],[in]]="",ROUND(SQRT((F382-F381)^2+(G382-G381)^2),0),ROUND(SQRT((F382-INDIRECT(ADDRESS([12]!Tabla1[[#This Row],[in]],COLUMN(F:F))))^2+(G382-INDIRECT(ADDRESS([12]!Tabla1[[#This Row],[in]],COLUMN(G:G))))^2),0)))</f>
        <v>#REF!</v>
      </c>
      <c r="L382" s="100" t="s">
        <v>32</v>
      </c>
    </row>
    <row r="383" spans="1:12" x14ac:dyDescent="0.25">
      <c r="A383" s="2">
        <v>378</v>
      </c>
      <c r="B383" s="99">
        <v>378</v>
      </c>
      <c r="C383" s="99" t="s">
        <v>4998</v>
      </c>
      <c r="D383" s="99" t="s">
        <v>4999</v>
      </c>
      <c r="E383" s="99" t="s">
        <v>5000</v>
      </c>
      <c r="F383" s="99"/>
      <c r="G383" s="99"/>
      <c r="H383" s="99" t="s">
        <v>4968</v>
      </c>
      <c r="I383" s="99" t="s">
        <v>29</v>
      </c>
      <c r="J383" s="99">
        <f t="shared" si="5"/>
        <v>12</v>
      </c>
      <c r="K383" s="99" t="e">
        <f ca="1">IF([12]!Tabla1[[#This Row],[in]]="i",0,IF([12]!Tabla1[[#This Row],[in]]="",ROUND(SQRT((F383-F382)^2+(G383-G382)^2),0),ROUND(SQRT((F383-INDIRECT(ADDRESS([12]!Tabla1[[#This Row],[in]],COLUMN(F:F))))^2+(G383-INDIRECT(ADDRESS([12]!Tabla1[[#This Row],[in]],COLUMN(G:G))))^2),0)))</f>
        <v>#REF!</v>
      </c>
      <c r="L383" s="100" t="s">
        <v>32</v>
      </c>
    </row>
    <row r="384" spans="1:12" x14ac:dyDescent="0.25">
      <c r="A384" s="2">
        <v>379</v>
      </c>
      <c r="B384" s="99">
        <v>379</v>
      </c>
      <c r="C384" s="99" t="s">
        <v>4998</v>
      </c>
      <c r="D384" s="99" t="s">
        <v>4999</v>
      </c>
      <c r="E384" s="99" t="s">
        <v>5000</v>
      </c>
      <c r="F384" s="99"/>
      <c r="G384" s="99"/>
      <c r="H384" s="99" t="s">
        <v>4968</v>
      </c>
      <c r="I384" s="99" t="s">
        <v>29</v>
      </c>
      <c r="J384" s="99">
        <f t="shared" si="5"/>
        <v>12</v>
      </c>
      <c r="K384" s="99" t="e">
        <f ca="1">IF([12]!Tabla1[[#This Row],[in]]="i",0,IF([12]!Tabla1[[#This Row],[in]]="",ROUND(SQRT((F384-F383)^2+(G384-G383)^2),0),ROUND(SQRT((F384-INDIRECT(ADDRESS([12]!Tabla1[[#This Row],[in]],COLUMN(F:F))))^2+(G384-INDIRECT(ADDRESS([12]!Tabla1[[#This Row],[in]],COLUMN(G:G))))^2),0)))</f>
        <v>#REF!</v>
      </c>
      <c r="L384" s="100" t="s">
        <v>32</v>
      </c>
    </row>
    <row r="385" spans="1:12" x14ac:dyDescent="0.25">
      <c r="A385" s="2">
        <v>380</v>
      </c>
      <c r="B385" s="99">
        <v>380</v>
      </c>
      <c r="C385" s="99" t="s">
        <v>4998</v>
      </c>
      <c r="D385" s="99" t="s">
        <v>4999</v>
      </c>
      <c r="E385" s="99" t="s">
        <v>5000</v>
      </c>
      <c r="F385" s="99"/>
      <c r="G385" s="99"/>
      <c r="H385" s="99" t="s">
        <v>4968</v>
      </c>
      <c r="I385" s="99" t="s">
        <v>29</v>
      </c>
      <c r="J385" s="99">
        <f t="shared" si="5"/>
        <v>12</v>
      </c>
      <c r="K385" s="99" t="e">
        <f ca="1">IF([12]!Tabla1[[#This Row],[in]]="i",0,IF([12]!Tabla1[[#This Row],[in]]="",ROUND(SQRT((F385-F384)^2+(G385-G384)^2),0),ROUND(SQRT((F385-INDIRECT(ADDRESS([12]!Tabla1[[#This Row],[in]],COLUMN(F:F))))^2+(G385-INDIRECT(ADDRESS([12]!Tabla1[[#This Row],[in]],COLUMN(G:G))))^2),0)))</f>
        <v>#REF!</v>
      </c>
      <c r="L385" s="100" t="s">
        <v>32</v>
      </c>
    </row>
    <row r="386" spans="1:12" x14ac:dyDescent="0.25">
      <c r="A386" s="2">
        <v>381</v>
      </c>
      <c r="B386" s="99">
        <v>381</v>
      </c>
      <c r="C386" s="99" t="s">
        <v>4998</v>
      </c>
      <c r="D386" s="99" t="s">
        <v>4999</v>
      </c>
      <c r="E386" s="99" t="s">
        <v>5000</v>
      </c>
      <c r="F386" s="99"/>
      <c r="G386" s="99"/>
      <c r="H386" s="99" t="s">
        <v>4968</v>
      </c>
      <c r="I386" s="99" t="s">
        <v>29</v>
      </c>
      <c r="J386" s="99">
        <f t="shared" si="5"/>
        <v>12</v>
      </c>
      <c r="K386" s="99" t="e">
        <f ca="1">IF([12]!Tabla1[[#This Row],[in]]="i",0,IF([12]!Tabla1[[#This Row],[in]]="",ROUND(SQRT((F386-F385)^2+(G386-G385)^2),0),ROUND(SQRT((F386-INDIRECT(ADDRESS([12]!Tabla1[[#This Row],[in]],COLUMN(F:F))))^2+(G386-INDIRECT(ADDRESS([12]!Tabla1[[#This Row],[in]],COLUMN(G:G))))^2),0)))</f>
        <v>#REF!</v>
      </c>
      <c r="L386" s="100" t="s">
        <v>32</v>
      </c>
    </row>
    <row r="387" spans="1:12" x14ac:dyDescent="0.25">
      <c r="A387" s="2">
        <v>382</v>
      </c>
      <c r="B387" s="99">
        <v>382</v>
      </c>
      <c r="C387" s="99" t="s">
        <v>4998</v>
      </c>
      <c r="D387" s="99" t="s">
        <v>4999</v>
      </c>
      <c r="E387" s="99" t="s">
        <v>5000</v>
      </c>
      <c r="F387" s="99"/>
      <c r="G387" s="99"/>
      <c r="H387" s="99" t="s">
        <v>4968</v>
      </c>
      <c r="I387" s="99" t="s">
        <v>29</v>
      </c>
      <c r="J387" s="99">
        <f t="shared" si="5"/>
        <v>12</v>
      </c>
      <c r="K387" s="99" t="e">
        <f ca="1">IF([12]!Tabla1[[#This Row],[in]]="i",0,IF([12]!Tabla1[[#This Row],[in]]="",ROUND(SQRT((F387-F386)^2+(G387-G386)^2),0),ROUND(SQRT((F387-INDIRECT(ADDRESS([12]!Tabla1[[#This Row],[in]],COLUMN(F:F))))^2+(G387-INDIRECT(ADDRESS([12]!Tabla1[[#This Row],[in]],COLUMN(G:G))))^2),0)))</f>
        <v>#REF!</v>
      </c>
      <c r="L387" s="100" t="s">
        <v>32</v>
      </c>
    </row>
    <row r="388" spans="1:12" x14ac:dyDescent="0.25">
      <c r="A388" s="2">
        <v>383</v>
      </c>
      <c r="B388" s="99">
        <v>383</v>
      </c>
      <c r="C388" s="99" t="s">
        <v>4998</v>
      </c>
      <c r="D388" s="99" t="s">
        <v>4999</v>
      </c>
      <c r="E388" s="99" t="s">
        <v>5000</v>
      </c>
      <c r="F388" s="99"/>
      <c r="G388" s="99"/>
      <c r="H388" s="99" t="s">
        <v>4968</v>
      </c>
      <c r="I388" s="99" t="s">
        <v>29</v>
      </c>
      <c r="J388" s="99">
        <f t="shared" si="5"/>
        <v>12</v>
      </c>
      <c r="K388" s="99" t="e">
        <f ca="1">IF([12]!Tabla1[[#This Row],[in]]="i",0,IF([12]!Tabla1[[#This Row],[in]]="",ROUND(SQRT((F388-F387)^2+(G388-G387)^2),0),ROUND(SQRT((F388-INDIRECT(ADDRESS([12]!Tabla1[[#This Row],[in]],COLUMN(F:F))))^2+(G388-INDIRECT(ADDRESS([12]!Tabla1[[#This Row],[in]],COLUMN(G:G))))^2),0)))</f>
        <v>#REF!</v>
      </c>
      <c r="L388" s="100" t="s">
        <v>32</v>
      </c>
    </row>
    <row r="389" spans="1:12" x14ac:dyDescent="0.25">
      <c r="A389" s="2">
        <v>384</v>
      </c>
      <c r="B389" s="99">
        <v>384</v>
      </c>
      <c r="C389" s="99" t="s">
        <v>4998</v>
      </c>
      <c r="D389" s="99" t="s">
        <v>4999</v>
      </c>
      <c r="E389" s="99" t="s">
        <v>5000</v>
      </c>
      <c r="F389" s="99"/>
      <c r="G389" s="99"/>
      <c r="H389" s="99" t="s">
        <v>4968</v>
      </c>
      <c r="I389" s="99" t="s">
        <v>29</v>
      </c>
      <c r="J389" s="99">
        <f t="shared" si="5"/>
        <v>12</v>
      </c>
      <c r="K389" s="99" t="e">
        <f ca="1">IF([12]!Tabla1[[#This Row],[in]]="i",0,IF([12]!Tabla1[[#This Row],[in]]="",ROUND(SQRT((F389-F388)^2+(G389-G388)^2),0),ROUND(SQRT((F389-INDIRECT(ADDRESS([12]!Tabla1[[#This Row],[in]],COLUMN(F:F))))^2+(G389-INDIRECT(ADDRESS([12]!Tabla1[[#This Row],[in]],COLUMN(G:G))))^2),0)))</f>
        <v>#REF!</v>
      </c>
      <c r="L389" s="100" t="s">
        <v>32</v>
      </c>
    </row>
    <row r="390" spans="1:12" x14ac:dyDescent="0.25">
      <c r="A390" s="2">
        <v>385</v>
      </c>
      <c r="B390" s="99">
        <v>385</v>
      </c>
      <c r="C390" s="99" t="s">
        <v>4998</v>
      </c>
      <c r="D390" s="99" t="s">
        <v>4999</v>
      </c>
      <c r="E390" s="99" t="s">
        <v>5000</v>
      </c>
      <c r="F390" s="99"/>
      <c r="G390" s="99"/>
      <c r="H390" s="99" t="s">
        <v>4968</v>
      </c>
      <c r="I390" s="99" t="s">
        <v>29</v>
      </c>
      <c r="J390" s="99">
        <f t="shared" ref="J390:J453" si="6">IF(H390="BT",8,12)</f>
        <v>12</v>
      </c>
      <c r="K390" s="99" t="e">
        <f ca="1">IF([12]!Tabla1[[#This Row],[in]]="i",0,IF([12]!Tabla1[[#This Row],[in]]="",ROUND(SQRT((F390-F389)^2+(G390-G389)^2),0),ROUND(SQRT((F390-INDIRECT(ADDRESS([12]!Tabla1[[#This Row],[in]],COLUMN(F:F))))^2+(G390-INDIRECT(ADDRESS([12]!Tabla1[[#This Row],[in]],COLUMN(G:G))))^2),0)))</f>
        <v>#REF!</v>
      </c>
      <c r="L390" s="100" t="s">
        <v>32</v>
      </c>
    </row>
    <row r="391" spans="1:12" x14ac:dyDescent="0.25">
      <c r="A391" s="2">
        <v>386</v>
      </c>
      <c r="B391" s="99">
        <v>386</v>
      </c>
      <c r="C391" s="99" t="s">
        <v>4998</v>
      </c>
      <c r="D391" s="99" t="s">
        <v>4999</v>
      </c>
      <c r="E391" s="99" t="s">
        <v>5000</v>
      </c>
      <c r="F391" s="99"/>
      <c r="G391" s="99"/>
      <c r="H391" s="99" t="s">
        <v>4968</v>
      </c>
      <c r="I391" s="99" t="s">
        <v>29</v>
      </c>
      <c r="J391" s="99">
        <f t="shared" si="6"/>
        <v>12</v>
      </c>
      <c r="K391" s="99" t="e">
        <f ca="1">IF([12]!Tabla1[[#This Row],[in]]="i",0,IF([12]!Tabla1[[#This Row],[in]]="",ROUND(SQRT((F391-F390)^2+(G391-G390)^2),0),ROUND(SQRT((F391-INDIRECT(ADDRESS([12]!Tabla1[[#This Row],[in]],COLUMN(F:F))))^2+(G391-INDIRECT(ADDRESS([12]!Tabla1[[#This Row],[in]],COLUMN(G:G))))^2),0)))</f>
        <v>#REF!</v>
      </c>
      <c r="L391" s="100" t="s">
        <v>32</v>
      </c>
    </row>
    <row r="392" spans="1:12" x14ac:dyDescent="0.25">
      <c r="A392" s="2">
        <v>387</v>
      </c>
      <c r="B392" s="99">
        <v>387</v>
      </c>
      <c r="C392" s="99" t="s">
        <v>4998</v>
      </c>
      <c r="D392" s="99" t="s">
        <v>4999</v>
      </c>
      <c r="E392" s="99" t="s">
        <v>5000</v>
      </c>
      <c r="F392" s="99"/>
      <c r="G392" s="99"/>
      <c r="H392" s="99" t="s">
        <v>4968</v>
      </c>
      <c r="I392" s="99" t="s">
        <v>29</v>
      </c>
      <c r="J392" s="99">
        <f t="shared" si="6"/>
        <v>12</v>
      </c>
      <c r="K392" s="99" t="e">
        <f ca="1">IF([12]!Tabla1[[#This Row],[in]]="i",0,IF([12]!Tabla1[[#This Row],[in]]="",ROUND(SQRT((F392-F391)^2+(G392-G391)^2),0),ROUND(SQRT((F392-INDIRECT(ADDRESS([12]!Tabla1[[#This Row],[in]],COLUMN(F:F))))^2+(G392-INDIRECT(ADDRESS([12]!Tabla1[[#This Row],[in]],COLUMN(G:G))))^2),0)))</f>
        <v>#REF!</v>
      </c>
      <c r="L392" s="100" t="s">
        <v>32</v>
      </c>
    </row>
    <row r="393" spans="1:12" x14ac:dyDescent="0.25">
      <c r="A393" s="2">
        <v>388</v>
      </c>
      <c r="B393" s="99">
        <v>388</v>
      </c>
      <c r="C393" s="99" t="s">
        <v>4998</v>
      </c>
      <c r="D393" s="99" t="s">
        <v>4999</v>
      </c>
      <c r="E393" s="99" t="s">
        <v>5000</v>
      </c>
      <c r="F393" s="99"/>
      <c r="G393" s="99"/>
      <c r="H393" s="99" t="s">
        <v>4968</v>
      </c>
      <c r="I393" s="99" t="s">
        <v>29</v>
      </c>
      <c r="J393" s="99">
        <f t="shared" si="6"/>
        <v>12</v>
      </c>
      <c r="K393" s="99" t="e">
        <f ca="1">IF([12]!Tabla1[[#This Row],[in]]="i",0,IF([12]!Tabla1[[#This Row],[in]]="",ROUND(SQRT((F393-F392)^2+(G393-G392)^2),0),ROUND(SQRT((F393-INDIRECT(ADDRESS([12]!Tabla1[[#This Row],[in]],COLUMN(F:F))))^2+(G393-INDIRECT(ADDRESS([12]!Tabla1[[#This Row],[in]],COLUMN(G:G))))^2),0)))</f>
        <v>#REF!</v>
      </c>
      <c r="L393" s="100" t="s">
        <v>32</v>
      </c>
    </row>
    <row r="394" spans="1:12" x14ac:dyDescent="0.25">
      <c r="A394" s="2">
        <v>389</v>
      </c>
      <c r="B394" s="99">
        <v>389</v>
      </c>
      <c r="C394" s="99" t="s">
        <v>4998</v>
      </c>
      <c r="D394" s="99" t="s">
        <v>4999</v>
      </c>
      <c r="E394" s="99" t="s">
        <v>5000</v>
      </c>
      <c r="F394" s="99"/>
      <c r="G394" s="99"/>
      <c r="H394" s="99" t="s">
        <v>4968</v>
      </c>
      <c r="I394" s="99" t="s">
        <v>29</v>
      </c>
      <c r="J394" s="99">
        <f t="shared" si="6"/>
        <v>12</v>
      </c>
      <c r="K394" s="99" t="e">
        <f ca="1">IF([12]!Tabla1[[#This Row],[in]]="i",0,IF([12]!Tabla1[[#This Row],[in]]="",ROUND(SQRT((F394-F393)^2+(G394-G393)^2),0),ROUND(SQRT((F394-INDIRECT(ADDRESS([12]!Tabla1[[#This Row],[in]],COLUMN(F:F))))^2+(G394-INDIRECT(ADDRESS([12]!Tabla1[[#This Row],[in]],COLUMN(G:G))))^2),0)))</f>
        <v>#REF!</v>
      </c>
      <c r="L394" s="100" t="s">
        <v>32</v>
      </c>
    </row>
    <row r="395" spans="1:12" x14ac:dyDescent="0.25">
      <c r="A395" s="2">
        <v>390</v>
      </c>
      <c r="B395" s="99">
        <v>390</v>
      </c>
      <c r="C395" s="99" t="s">
        <v>4998</v>
      </c>
      <c r="D395" s="99" t="s">
        <v>4999</v>
      </c>
      <c r="E395" s="99" t="s">
        <v>5000</v>
      </c>
      <c r="F395" s="99"/>
      <c r="G395" s="99"/>
      <c r="H395" s="99" t="s">
        <v>4968</v>
      </c>
      <c r="I395" s="99" t="s">
        <v>29</v>
      </c>
      <c r="J395" s="99">
        <f t="shared" si="6"/>
        <v>12</v>
      </c>
      <c r="K395" s="99" t="e">
        <f ca="1">IF([12]!Tabla1[[#This Row],[in]]="i",0,IF([12]!Tabla1[[#This Row],[in]]="",ROUND(SQRT((F395-F394)^2+(G395-G394)^2),0),ROUND(SQRT((F395-INDIRECT(ADDRESS([12]!Tabla1[[#This Row],[in]],COLUMN(F:F))))^2+(G395-INDIRECT(ADDRESS([12]!Tabla1[[#This Row],[in]],COLUMN(G:G))))^2),0)))</f>
        <v>#REF!</v>
      </c>
      <c r="L395" s="100" t="s">
        <v>32</v>
      </c>
    </row>
    <row r="396" spans="1:12" x14ac:dyDescent="0.25">
      <c r="A396" s="2">
        <v>391</v>
      </c>
      <c r="B396" s="99">
        <v>391</v>
      </c>
      <c r="C396" s="99" t="s">
        <v>4998</v>
      </c>
      <c r="D396" s="99" t="s">
        <v>4999</v>
      </c>
      <c r="E396" s="99" t="s">
        <v>5000</v>
      </c>
      <c r="F396" s="99"/>
      <c r="G396" s="99"/>
      <c r="H396" s="99" t="s">
        <v>4968</v>
      </c>
      <c r="I396" s="99" t="s">
        <v>29</v>
      </c>
      <c r="J396" s="99">
        <f t="shared" si="6"/>
        <v>12</v>
      </c>
      <c r="K396" s="99" t="e">
        <f ca="1">IF([12]!Tabla1[[#This Row],[in]]="i",0,IF([12]!Tabla1[[#This Row],[in]]="",ROUND(SQRT((F396-F395)^2+(G396-G395)^2),0),ROUND(SQRT((F396-INDIRECT(ADDRESS([12]!Tabla1[[#This Row],[in]],COLUMN(F:F))))^2+(G396-INDIRECT(ADDRESS([12]!Tabla1[[#This Row],[in]],COLUMN(G:G))))^2),0)))</f>
        <v>#REF!</v>
      </c>
      <c r="L396" s="100" t="s">
        <v>32</v>
      </c>
    </row>
    <row r="397" spans="1:12" x14ac:dyDescent="0.25">
      <c r="A397" s="2">
        <v>392</v>
      </c>
      <c r="B397" s="99">
        <v>392</v>
      </c>
      <c r="C397" s="99" t="s">
        <v>4998</v>
      </c>
      <c r="D397" s="99" t="s">
        <v>4999</v>
      </c>
      <c r="E397" s="99" t="s">
        <v>5000</v>
      </c>
      <c r="F397" s="99"/>
      <c r="G397" s="99"/>
      <c r="H397" s="99" t="s">
        <v>4968</v>
      </c>
      <c r="I397" s="99" t="s">
        <v>29</v>
      </c>
      <c r="J397" s="99">
        <f t="shared" si="6"/>
        <v>12</v>
      </c>
      <c r="K397" s="99" t="e">
        <f ca="1">IF([12]!Tabla1[[#This Row],[in]]="i",0,IF([12]!Tabla1[[#This Row],[in]]="",ROUND(SQRT((F397-F396)^2+(G397-G396)^2),0),ROUND(SQRT((F397-INDIRECT(ADDRESS([12]!Tabla1[[#This Row],[in]],COLUMN(F:F))))^2+(G397-INDIRECT(ADDRESS([12]!Tabla1[[#This Row],[in]],COLUMN(G:G))))^2),0)))</f>
        <v>#REF!</v>
      </c>
      <c r="L397" s="100" t="s">
        <v>32</v>
      </c>
    </row>
    <row r="398" spans="1:12" x14ac:dyDescent="0.25">
      <c r="A398" s="2">
        <v>393</v>
      </c>
      <c r="B398" s="99">
        <v>393</v>
      </c>
      <c r="C398" s="99" t="s">
        <v>4998</v>
      </c>
      <c r="D398" s="99" t="s">
        <v>4999</v>
      </c>
      <c r="E398" s="99" t="s">
        <v>5000</v>
      </c>
      <c r="F398" s="99"/>
      <c r="G398" s="99"/>
      <c r="H398" s="99" t="s">
        <v>4968</v>
      </c>
      <c r="I398" s="99" t="s">
        <v>29</v>
      </c>
      <c r="J398" s="99">
        <f t="shared" si="6"/>
        <v>12</v>
      </c>
      <c r="K398" s="99" t="e">
        <f ca="1">IF([12]!Tabla1[[#This Row],[in]]="i",0,IF([12]!Tabla1[[#This Row],[in]]="",ROUND(SQRT((F398-F397)^2+(G398-G397)^2),0),ROUND(SQRT((F398-INDIRECT(ADDRESS([12]!Tabla1[[#This Row],[in]],COLUMN(F:F))))^2+(G398-INDIRECT(ADDRESS([12]!Tabla1[[#This Row],[in]],COLUMN(G:G))))^2),0)))</f>
        <v>#REF!</v>
      </c>
      <c r="L398" s="100" t="s">
        <v>32</v>
      </c>
    </row>
    <row r="399" spans="1:12" x14ac:dyDescent="0.25">
      <c r="A399" s="2">
        <v>394</v>
      </c>
      <c r="B399" s="99">
        <v>394</v>
      </c>
      <c r="C399" s="99" t="s">
        <v>4998</v>
      </c>
      <c r="D399" s="99" t="s">
        <v>4999</v>
      </c>
      <c r="E399" s="99" t="s">
        <v>5000</v>
      </c>
      <c r="F399" s="99"/>
      <c r="G399" s="99"/>
      <c r="H399" s="99" t="s">
        <v>4968</v>
      </c>
      <c r="I399" s="99" t="s">
        <v>29</v>
      </c>
      <c r="J399" s="99">
        <f t="shared" si="6"/>
        <v>12</v>
      </c>
      <c r="K399" s="99" t="e">
        <f ca="1">IF([12]!Tabla1[[#This Row],[in]]="i",0,IF([12]!Tabla1[[#This Row],[in]]="",ROUND(SQRT((F399-F398)^2+(G399-G398)^2),0),ROUND(SQRT((F399-INDIRECT(ADDRESS([12]!Tabla1[[#This Row],[in]],COLUMN(F:F))))^2+(G399-INDIRECT(ADDRESS([12]!Tabla1[[#This Row],[in]],COLUMN(G:G))))^2),0)))</f>
        <v>#REF!</v>
      </c>
      <c r="L399" s="100" t="s">
        <v>32</v>
      </c>
    </row>
    <row r="400" spans="1:12" x14ac:dyDescent="0.25">
      <c r="A400" s="2">
        <v>395</v>
      </c>
      <c r="B400" s="99">
        <v>395</v>
      </c>
      <c r="C400" s="99" t="s">
        <v>4998</v>
      </c>
      <c r="D400" s="99" t="s">
        <v>4999</v>
      </c>
      <c r="E400" s="99" t="s">
        <v>5000</v>
      </c>
      <c r="F400" s="99"/>
      <c r="G400" s="99"/>
      <c r="H400" s="99" t="s">
        <v>4968</v>
      </c>
      <c r="I400" s="99" t="s">
        <v>29</v>
      </c>
      <c r="J400" s="99">
        <f t="shared" si="6"/>
        <v>12</v>
      </c>
      <c r="K400" s="99" t="e">
        <f ca="1">IF([12]!Tabla1[[#This Row],[in]]="i",0,IF([12]!Tabla1[[#This Row],[in]]="",ROUND(SQRT((F400-F399)^2+(G400-G399)^2),0),ROUND(SQRT((F400-INDIRECT(ADDRESS([12]!Tabla1[[#This Row],[in]],COLUMN(F:F))))^2+(G400-INDIRECT(ADDRESS([12]!Tabla1[[#This Row],[in]],COLUMN(G:G))))^2),0)))</f>
        <v>#REF!</v>
      </c>
      <c r="L400" s="100" t="s">
        <v>32</v>
      </c>
    </row>
    <row r="401" spans="1:12" x14ac:dyDescent="0.25">
      <c r="A401" s="2">
        <v>396</v>
      </c>
      <c r="B401" s="99">
        <v>396</v>
      </c>
      <c r="C401" s="99" t="s">
        <v>4998</v>
      </c>
      <c r="D401" s="99" t="s">
        <v>4999</v>
      </c>
      <c r="E401" s="99" t="s">
        <v>5000</v>
      </c>
      <c r="F401" s="99"/>
      <c r="G401" s="99"/>
      <c r="H401" s="99" t="s">
        <v>4968</v>
      </c>
      <c r="I401" s="99" t="s">
        <v>29</v>
      </c>
      <c r="J401" s="99">
        <f t="shared" si="6"/>
        <v>12</v>
      </c>
      <c r="K401" s="99" t="e">
        <f ca="1">IF([12]!Tabla1[[#This Row],[in]]="i",0,IF([12]!Tabla1[[#This Row],[in]]="",ROUND(SQRT((F401-F400)^2+(G401-G400)^2),0),ROUND(SQRT((F401-INDIRECT(ADDRESS([12]!Tabla1[[#This Row],[in]],COLUMN(F:F))))^2+(G401-INDIRECT(ADDRESS([12]!Tabla1[[#This Row],[in]],COLUMN(G:G))))^2),0)))</f>
        <v>#REF!</v>
      </c>
      <c r="L401" s="100" t="s">
        <v>32</v>
      </c>
    </row>
    <row r="402" spans="1:12" x14ac:dyDescent="0.25">
      <c r="A402" s="2">
        <v>397</v>
      </c>
      <c r="B402" s="99">
        <v>397</v>
      </c>
      <c r="C402" s="99" t="s">
        <v>4998</v>
      </c>
      <c r="D402" s="99" t="s">
        <v>4999</v>
      </c>
      <c r="E402" s="99" t="s">
        <v>5000</v>
      </c>
      <c r="F402" s="99"/>
      <c r="G402" s="99"/>
      <c r="H402" s="99" t="s">
        <v>4968</v>
      </c>
      <c r="I402" s="99" t="s">
        <v>29</v>
      </c>
      <c r="J402" s="99">
        <f t="shared" si="6"/>
        <v>12</v>
      </c>
      <c r="K402" s="99" t="e">
        <f ca="1">IF([12]!Tabla1[[#This Row],[in]]="i",0,IF([12]!Tabla1[[#This Row],[in]]="",ROUND(SQRT((F402-F401)^2+(G402-G401)^2),0),ROUND(SQRT((F402-INDIRECT(ADDRESS([12]!Tabla1[[#This Row],[in]],COLUMN(F:F))))^2+(G402-INDIRECT(ADDRESS([12]!Tabla1[[#This Row],[in]],COLUMN(G:G))))^2),0)))</f>
        <v>#REF!</v>
      </c>
      <c r="L402" s="100" t="s">
        <v>32</v>
      </c>
    </row>
    <row r="403" spans="1:12" x14ac:dyDescent="0.25">
      <c r="A403" s="2">
        <v>398</v>
      </c>
      <c r="B403" s="99">
        <v>398</v>
      </c>
      <c r="C403" s="99" t="s">
        <v>4998</v>
      </c>
      <c r="D403" s="99" t="s">
        <v>4999</v>
      </c>
      <c r="E403" s="99" t="s">
        <v>5000</v>
      </c>
      <c r="F403" s="99"/>
      <c r="G403" s="99"/>
      <c r="H403" s="99" t="s">
        <v>4968</v>
      </c>
      <c r="I403" s="99" t="s">
        <v>29</v>
      </c>
      <c r="J403" s="99">
        <f t="shared" si="6"/>
        <v>12</v>
      </c>
      <c r="K403" s="99" t="e">
        <f ca="1">IF([12]!Tabla1[[#This Row],[in]]="i",0,IF([12]!Tabla1[[#This Row],[in]]="",ROUND(SQRT((F403-F402)^2+(G403-G402)^2),0),ROUND(SQRT((F403-INDIRECT(ADDRESS([12]!Tabla1[[#This Row],[in]],COLUMN(F:F))))^2+(G403-INDIRECT(ADDRESS([12]!Tabla1[[#This Row],[in]],COLUMN(G:G))))^2),0)))</f>
        <v>#REF!</v>
      </c>
      <c r="L403" s="100" t="s">
        <v>32</v>
      </c>
    </row>
    <row r="404" spans="1:12" x14ac:dyDescent="0.25">
      <c r="A404" s="2">
        <v>399</v>
      </c>
      <c r="B404" s="99">
        <v>399</v>
      </c>
      <c r="C404" s="99" t="s">
        <v>4998</v>
      </c>
      <c r="D404" s="99" t="s">
        <v>4999</v>
      </c>
      <c r="E404" s="99" t="s">
        <v>5000</v>
      </c>
      <c r="F404" s="99"/>
      <c r="G404" s="99"/>
      <c r="H404" s="99" t="s">
        <v>4968</v>
      </c>
      <c r="I404" s="99" t="s">
        <v>29</v>
      </c>
      <c r="J404" s="99">
        <f t="shared" si="6"/>
        <v>12</v>
      </c>
      <c r="K404" s="99" t="e">
        <f ca="1">IF([12]!Tabla1[[#This Row],[in]]="i",0,IF([12]!Tabla1[[#This Row],[in]]="",ROUND(SQRT((F404-F403)^2+(G404-G403)^2),0),ROUND(SQRT((F404-INDIRECT(ADDRESS([12]!Tabla1[[#This Row],[in]],COLUMN(F:F))))^2+(G404-INDIRECT(ADDRESS([12]!Tabla1[[#This Row],[in]],COLUMN(G:G))))^2),0)))</f>
        <v>#REF!</v>
      </c>
      <c r="L404" s="100" t="s">
        <v>32</v>
      </c>
    </row>
    <row r="405" spans="1:12" x14ac:dyDescent="0.25">
      <c r="A405" s="2">
        <v>400</v>
      </c>
      <c r="B405" s="99">
        <v>400</v>
      </c>
      <c r="C405" s="99" t="s">
        <v>4998</v>
      </c>
      <c r="D405" s="99" t="s">
        <v>4999</v>
      </c>
      <c r="E405" s="99" t="s">
        <v>5000</v>
      </c>
      <c r="F405" s="99"/>
      <c r="G405" s="99"/>
      <c r="H405" s="99" t="s">
        <v>4968</v>
      </c>
      <c r="I405" s="99" t="s">
        <v>29</v>
      </c>
      <c r="J405" s="99">
        <f t="shared" si="6"/>
        <v>12</v>
      </c>
      <c r="K405" s="99" t="e">
        <f ca="1">IF([12]!Tabla1[[#This Row],[in]]="i",0,IF([12]!Tabla1[[#This Row],[in]]="",ROUND(SQRT((F405-F404)^2+(G405-G404)^2),0),ROUND(SQRT((F405-INDIRECT(ADDRESS([12]!Tabla1[[#This Row],[in]],COLUMN(F:F))))^2+(G405-INDIRECT(ADDRESS([12]!Tabla1[[#This Row],[in]],COLUMN(G:G))))^2),0)))</f>
        <v>#REF!</v>
      </c>
      <c r="L405" s="100" t="s">
        <v>32</v>
      </c>
    </row>
    <row r="406" spans="1:12" x14ac:dyDescent="0.25">
      <c r="A406" s="2">
        <v>401</v>
      </c>
      <c r="B406" s="99">
        <v>401</v>
      </c>
      <c r="C406" s="99" t="s">
        <v>4998</v>
      </c>
      <c r="D406" s="99" t="s">
        <v>4999</v>
      </c>
      <c r="E406" s="99" t="s">
        <v>5000</v>
      </c>
      <c r="F406" s="99"/>
      <c r="G406" s="99"/>
      <c r="H406" s="99" t="s">
        <v>4968</v>
      </c>
      <c r="I406" s="99" t="s">
        <v>29</v>
      </c>
      <c r="J406" s="99">
        <f t="shared" si="6"/>
        <v>12</v>
      </c>
      <c r="K406" s="99" t="e">
        <f ca="1">IF([12]!Tabla1[[#This Row],[in]]="i",0,IF([12]!Tabla1[[#This Row],[in]]="",ROUND(SQRT((F406-F405)^2+(G406-G405)^2),0),ROUND(SQRT((F406-INDIRECT(ADDRESS([12]!Tabla1[[#This Row],[in]],COLUMN(F:F))))^2+(G406-INDIRECT(ADDRESS([12]!Tabla1[[#This Row],[in]],COLUMN(G:G))))^2),0)))</f>
        <v>#REF!</v>
      </c>
      <c r="L406" s="100" t="s">
        <v>32</v>
      </c>
    </row>
    <row r="407" spans="1:12" x14ac:dyDescent="0.25">
      <c r="A407" s="2">
        <v>402</v>
      </c>
      <c r="B407" s="99">
        <v>402</v>
      </c>
      <c r="C407" s="99" t="s">
        <v>4998</v>
      </c>
      <c r="D407" s="99" t="s">
        <v>4999</v>
      </c>
      <c r="E407" s="99" t="s">
        <v>5000</v>
      </c>
      <c r="F407" s="99"/>
      <c r="G407" s="99"/>
      <c r="H407" s="99" t="s">
        <v>4968</v>
      </c>
      <c r="I407" s="99" t="s">
        <v>29</v>
      </c>
      <c r="J407" s="99">
        <f t="shared" si="6"/>
        <v>12</v>
      </c>
      <c r="K407" s="99" t="e">
        <f ca="1">IF([12]!Tabla1[[#This Row],[in]]="i",0,IF([12]!Tabla1[[#This Row],[in]]="",ROUND(SQRT((F407-F406)^2+(G407-G406)^2),0),ROUND(SQRT((F407-INDIRECT(ADDRESS([12]!Tabla1[[#This Row],[in]],COLUMN(F:F))))^2+(G407-INDIRECT(ADDRESS([12]!Tabla1[[#This Row],[in]],COLUMN(G:G))))^2),0)))</f>
        <v>#REF!</v>
      </c>
      <c r="L407" s="100" t="s">
        <v>32</v>
      </c>
    </row>
    <row r="408" spans="1:12" x14ac:dyDescent="0.25">
      <c r="A408" s="2">
        <v>403</v>
      </c>
      <c r="B408" s="99">
        <v>403</v>
      </c>
      <c r="C408" s="99" t="s">
        <v>4998</v>
      </c>
      <c r="D408" s="99" t="s">
        <v>4999</v>
      </c>
      <c r="E408" s="99" t="s">
        <v>5000</v>
      </c>
      <c r="F408" s="99"/>
      <c r="G408" s="99"/>
      <c r="H408" s="99" t="s">
        <v>4968</v>
      </c>
      <c r="I408" s="99" t="s">
        <v>29</v>
      </c>
      <c r="J408" s="99">
        <f t="shared" si="6"/>
        <v>12</v>
      </c>
      <c r="K408" s="99" t="e">
        <f ca="1">IF([12]!Tabla1[[#This Row],[in]]="i",0,IF([12]!Tabla1[[#This Row],[in]]="",ROUND(SQRT((F408-F407)^2+(G408-G407)^2),0),ROUND(SQRT((F408-INDIRECT(ADDRESS([12]!Tabla1[[#This Row],[in]],COLUMN(F:F))))^2+(G408-INDIRECT(ADDRESS([12]!Tabla1[[#This Row],[in]],COLUMN(G:G))))^2),0)))</f>
        <v>#REF!</v>
      </c>
      <c r="L408" s="100" t="s">
        <v>32</v>
      </c>
    </row>
    <row r="409" spans="1:12" x14ac:dyDescent="0.25">
      <c r="A409" s="2">
        <v>404</v>
      </c>
      <c r="B409" s="99">
        <v>404</v>
      </c>
      <c r="C409" s="99" t="s">
        <v>4998</v>
      </c>
      <c r="D409" s="99" t="s">
        <v>4999</v>
      </c>
      <c r="E409" s="99" t="s">
        <v>5000</v>
      </c>
      <c r="F409" s="99"/>
      <c r="G409" s="99"/>
      <c r="H409" s="99" t="s">
        <v>4968</v>
      </c>
      <c r="I409" s="99" t="s">
        <v>29</v>
      </c>
      <c r="J409" s="99">
        <f t="shared" si="6"/>
        <v>12</v>
      </c>
      <c r="K409" s="99" t="e">
        <f ca="1">IF([12]!Tabla1[[#This Row],[in]]="i",0,IF([12]!Tabla1[[#This Row],[in]]="",ROUND(SQRT((F409-F408)^2+(G409-G408)^2),0),ROUND(SQRT((F409-INDIRECT(ADDRESS([12]!Tabla1[[#This Row],[in]],COLUMN(F:F))))^2+(G409-INDIRECT(ADDRESS([12]!Tabla1[[#This Row],[in]],COLUMN(G:G))))^2),0)))</f>
        <v>#REF!</v>
      </c>
      <c r="L409" s="100" t="s">
        <v>32</v>
      </c>
    </row>
    <row r="410" spans="1:12" x14ac:dyDescent="0.25">
      <c r="A410" s="2">
        <v>405</v>
      </c>
      <c r="B410" s="99">
        <v>405</v>
      </c>
      <c r="C410" s="99" t="s">
        <v>4998</v>
      </c>
      <c r="D410" s="99" t="s">
        <v>4999</v>
      </c>
      <c r="E410" s="99" t="s">
        <v>5000</v>
      </c>
      <c r="F410" s="99"/>
      <c r="G410" s="99"/>
      <c r="H410" s="99" t="s">
        <v>4968</v>
      </c>
      <c r="I410" s="99" t="s">
        <v>29</v>
      </c>
      <c r="J410" s="99">
        <f t="shared" si="6"/>
        <v>12</v>
      </c>
      <c r="K410" s="99" t="e">
        <f ca="1">IF([12]!Tabla1[[#This Row],[in]]="i",0,IF([12]!Tabla1[[#This Row],[in]]="",ROUND(SQRT((F410-F409)^2+(G410-G409)^2),0),ROUND(SQRT((F410-INDIRECT(ADDRESS([12]!Tabla1[[#This Row],[in]],COLUMN(F:F))))^2+(G410-INDIRECT(ADDRESS([12]!Tabla1[[#This Row],[in]],COLUMN(G:G))))^2),0)))</f>
        <v>#REF!</v>
      </c>
      <c r="L410" s="100" t="s">
        <v>32</v>
      </c>
    </row>
    <row r="411" spans="1:12" x14ac:dyDescent="0.25">
      <c r="A411" s="2">
        <v>406</v>
      </c>
      <c r="B411" s="99">
        <v>1</v>
      </c>
      <c r="C411" s="99" t="s">
        <v>4998</v>
      </c>
      <c r="D411" s="99" t="s">
        <v>4999</v>
      </c>
      <c r="E411" s="99" t="s">
        <v>5042</v>
      </c>
      <c r="F411" s="99"/>
      <c r="G411" s="99"/>
      <c r="H411" s="99" t="s">
        <v>4967</v>
      </c>
      <c r="I411" s="99" t="s">
        <v>29</v>
      </c>
      <c r="J411" s="99">
        <f t="shared" si="6"/>
        <v>8</v>
      </c>
      <c r="K411" s="99" t="e">
        <f ca="1">IF([12]!Tabla1[[#This Row],[in]]="i",0,IF([12]!Tabla1[[#This Row],[in]]="",ROUND(SQRT((F411-F410)^2+(G411-G410)^2),0),ROUND(SQRT((F411-INDIRECT(ADDRESS([12]!Tabla1[[#This Row],[in]],COLUMN(F:F))))^2+(G411-INDIRECT(ADDRESS([12]!Tabla1[[#This Row],[in]],COLUMN(G:G))))^2),0)))</f>
        <v>#REF!</v>
      </c>
      <c r="L411" s="100" t="s">
        <v>32</v>
      </c>
    </row>
    <row r="412" spans="1:12" x14ac:dyDescent="0.25">
      <c r="A412" s="2">
        <v>407</v>
      </c>
      <c r="B412" s="99">
        <v>2</v>
      </c>
      <c r="C412" s="99" t="s">
        <v>4998</v>
      </c>
      <c r="D412" s="99" t="s">
        <v>4999</v>
      </c>
      <c r="E412" s="99" t="s">
        <v>5042</v>
      </c>
      <c r="F412" s="99"/>
      <c r="G412" s="99"/>
      <c r="H412" s="99" t="s">
        <v>4967</v>
      </c>
      <c r="I412" s="99" t="s">
        <v>29</v>
      </c>
      <c r="J412" s="99">
        <f t="shared" si="6"/>
        <v>8</v>
      </c>
      <c r="K412" s="99" t="e">
        <f ca="1">IF([12]!Tabla1[[#This Row],[in]]="i",0,IF([12]!Tabla1[[#This Row],[in]]="",ROUND(SQRT((F412-F411)^2+(G412-G411)^2),0),ROUND(SQRT((F412-INDIRECT(ADDRESS([12]!Tabla1[[#This Row],[in]],COLUMN(F:F))))^2+(G412-INDIRECT(ADDRESS([12]!Tabla1[[#This Row],[in]],COLUMN(G:G))))^2),0)))</f>
        <v>#REF!</v>
      </c>
      <c r="L412" s="100" t="s">
        <v>32</v>
      </c>
    </row>
    <row r="413" spans="1:12" x14ac:dyDescent="0.25">
      <c r="A413" s="2">
        <v>408</v>
      </c>
      <c r="B413" s="99">
        <v>3</v>
      </c>
      <c r="C413" s="99" t="s">
        <v>4998</v>
      </c>
      <c r="D413" s="99" t="s">
        <v>4999</v>
      </c>
      <c r="E413" s="99" t="s">
        <v>5042</v>
      </c>
      <c r="F413" s="99"/>
      <c r="G413" s="99"/>
      <c r="H413" s="99" t="s">
        <v>4967</v>
      </c>
      <c r="I413" s="99" t="s">
        <v>29</v>
      </c>
      <c r="J413" s="99">
        <f t="shared" si="6"/>
        <v>8</v>
      </c>
      <c r="K413" s="99" t="e">
        <f ca="1">IF([12]!Tabla1[[#This Row],[in]]="i",0,IF([12]!Tabla1[[#This Row],[in]]="",ROUND(SQRT((F413-F412)^2+(G413-G412)^2),0),ROUND(SQRT((F413-INDIRECT(ADDRESS([12]!Tabla1[[#This Row],[in]],COLUMN(F:F))))^2+(G413-INDIRECT(ADDRESS([12]!Tabla1[[#This Row],[in]],COLUMN(G:G))))^2),0)))</f>
        <v>#REF!</v>
      </c>
      <c r="L413" s="100" t="s">
        <v>32</v>
      </c>
    </row>
    <row r="414" spans="1:12" x14ac:dyDescent="0.25">
      <c r="A414" s="2">
        <v>409</v>
      </c>
      <c r="B414" s="99">
        <v>4</v>
      </c>
      <c r="C414" s="99" t="s">
        <v>4998</v>
      </c>
      <c r="D414" s="99" t="s">
        <v>4999</v>
      </c>
      <c r="E414" s="99" t="s">
        <v>5042</v>
      </c>
      <c r="F414" s="99"/>
      <c r="G414" s="99"/>
      <c r="H414" s="99" t="s">
        <v>4967</v>
      </c>
      <c r="I414" s="99" t="s">
        <v>29</v>
      </c>
      <c r="J414" s="99">
        <f t="shared" si="6"/>
        <v>8</v>
      </c>
      <c r="K414" s="99" t="e">
        <f ca="1">IF([12]!Tabla1[[#This Row],[in]]="i",0,IF([12]!Tabla1[[#This Row],[in]]="",ROUND(SQRT((F414-F413)^2+(G414-G413)^2),0),ROUND(SQRT((F414-INDIRECT(ADDRESS([12]!Tabla1[[#This Row],[in]],COLUMN(F:F))))^2+(G414-INDIRECT(ADDRESS([12]!Tabla1[[#This Row],[in]],COLUMN(G:G))))^2),0)))</f>
        <v>#REF!</v>
      </c>
      <c r="L414" s="100" t="s">
        <v>32</v>
      </c>
    </row>
    <row r="415" spans="1:12" x14ac:dyDescent="0.25">
      <c r="A415" s="2">
        <v>410</v>
      </c>
      <c r="B415" s="99">
        <v>5</v>
      </c>
      <c r="C415" s="99" t="s">
        <v>4998</v>
      </c>
      <c r="D415" s="99" t="s">
        <v>4999</v>
      </c>
      <c r="E415" s="99" t="s">
        <v>5042</v>
      </c>
      <c r="F415" s="99"/>
      <c r="G415" s="99"/>
      <c r="H415" s="99" t="s">
        <v>4968</v>
      </c>
      <c r="I415" s="99" t="s">
        <v>29</v>
      </c>
      <c r="J415" s="99">
        <f t="shared" si="6"/>
        <v>12</v>
      </c>
      <c r="K415" s="99" t="e">
        <f ca="1">IF([12]!Tabla1[[#This Row],[in]]="i",0,IF([12]!Tabla1[[#This Row],[in]]="",ROUND(SQRT((F415-F414)^2+(G415-G414)^2),0),ROUND(SQRT((F415-INDIRECT(ADDRESS([12]!Tabla1[[#This Row],[in]],COLUMN(F:F))))^2+(G415-INDIRECT(ADDRESS([12]!Tabla1[[#This Row],[in]],COLUMN(G:G))))^2),0)))</f>
        <v>#REF!</v>
      </c>
      <c r="L415" s="100" t="s">
        <v>32</v>
      </c>
    </row>
    <row r="416" spans="1:12" x14ac:dyDescent="0.25">
      <c r="A416" s="2">
        <v>411</v>
      </c>
      <c r="B416" s="99">
        <v>6</v>
      </c>
      <c r="C416" s="99" t="s">
        <v>4998</v>
      </c>
      <c r="D416" s="99" t="s">
        <v>4999</v>
      </c>
      <c r="E416" s="99" t="s">
        <v>5042</v>
      </c>
      <c r="F416" s="99"/>
      <c r="G416" s="99"/>
      <c r="H416" s="99" t="s">
        <v>4968</v>
      </c>
      <c r="I416" s="99" t="s">
        <v>29</v>
      </c>
      <c r="J416" s="99">
        <f t="shared" si="6"/>
        <v>12</v>
      </c>
      <c r="K416" s="99" t="e">
        <f ca="1">IF([12]!Tabla1[[#This Row],[in]]="i",0,IF([12]!Tabla1[[#This Row],[in]]="",ROUND(SQRT((F416-F415)^2+(G416-G415)^2),0),ROUND(SQRT((F416-INDIRECT(ADDRESS([12]!Tabla1[[#This Row],[in]],COLUMN(F:F))))^2+(G416-INDIRECT(ADDRESS([12]!Tabla1[[#This Row],[in]],COLUMN(G:G))))^2),0)))</f>
        <v>#REF!</v>
      </c>
      <c r="L416" s="100" t="s">
        <v>32</v>
      </c>
    </row>
    <row r="417" spans="1:12" x14ac:dyDescent="0.25">
      <c r="A417" s="2">
        <v>412</v>
      </c>
      <c r="B417" s="99">
        <v>7</v>
      </c>
      <c r="C417" s="99" t="s">
        <v>4998</v>
      </c>
      <c r="D417" s="99" t="s">
        <v>4999</v>
      </c>
      <c r="E417" s="99" t="s">
        <v>5042</v>
      </c>
      <c r="F417" s="99"/>
      <c r="G417" s="99"/>
      <c r="H417" s="99" t="s">
        <v>4967</v>
      </c>
      <c r="I417" s="99" t="s">
        <v>29</v>
      </c>
      <c r="J417" s="99">
        <f t="shared" si="6"/>
        <v>8</v>
      </c>
      <c r="K417" s="99" t="e">
        <f ca="1">IF([12]!Tabla1[[#This Row],[in]]="i",0,IF([12]!Tabla1[[#This Row],[in]]="",ROUND(SQRT((F417-F416)^2+(G417-G416)^2),0),ROUND(SQRT((F417-INDIRECT(ADDRESS([12]!Tabla1[[#This Row],[in]],COLUMN(F:F))))^2+(G417-INDIRECT(ADDRESS([12]!Tabla1[[#This Row],[in]],COLUMN(G:G))))^2),0)))</f>
        <v>#REF!</v>
      </c>
      <c r="L417" s="100" t="s">
        <v>32</v>
      </c>
    </row>
    <row r="418" spans="1:12" x14ac:dyDescent="0.25">
      <c r="A418" s="2">
        <v>413</v>
      </c>
      <c r="B418" s="99">
        <v>8</v>
      </c>
      <c r="C418" s="99" t="s">
        <v>4998</v>
      </c>
      <c r="D418" s="99" t="s">
        <v>4999</v>
      </c>
      <c r="E418" s="99" t="s">
        <v>5042</v>
      </c>
      <c r="F418" s="99"/>
      <c r="G418" s="99"/>
      <c r="H418" s="99" t="s">
        <v>4967</v>
      </c>
      <c r="I418" s="99" t="s">
        <v>29</v>
      </c>
      <c r="J418" s="99">
        <f t="shared" si="6"/>
        <v>8</v>
      </c>
      <c r="K418" s="99" t="e">
        <f ca="1">IF([12]!Tabla1[[#This Row],[in]]="i",0,IF([12]!Tabla1[[#This Row],[in]]="",ROUND(SQRT((F418-F417)^2+(G418-G417)^2),0),ROUND(SQRT((F418-INDIRECT(ADDRESS([12]!Tabla1[[#This Row],[in]],COLUMN(F:F))))^2+(G418-INDIRECT(ADDRESS([12]!Tabla1[[#This Row],[in]],COLUMN(G:G))))^2),0)))</f>
        <v>#REF!</v>
      </c>
      <c r="L418" s="100" t="s">
        <v>32</v>
      </c>
    </row>
    <row r="419" spans="1:12" x14ac:dyDescent="0.25">
      <c r="A419" s="2">
        <v>414</v>
      </c>
      <c r="B419" s="99">
        <v>9</v>
      </c>
      <c r="C419" s="99" t="s">
        <v>4998</v>
      </c>
      <c r="D419" s="99" t="s">
        <v>4999</v>
      </c>
      <c r="E419" s="99" t="s">
        <v>5042</v>
      </c>
      <c r="F419" s="99"/>
      <c r="G419" s="99"/>
      <c r="H419" s="99" t="s">
        <v>4967</v>
      </c>
      <c r="I419" s="99" t="s">
        <v>29</v>
      </c>
      <c r="J419" s="99">
        <f t="shared" si="6"/>
        <v>8</v>
      </c>
      <c r="K419" s="99" t="e">
        <f ca="1">IF([12]!Tabla1[[#This Row],[in]]="i",0,IF([12]!Tabla1[[#This Row],[in]]="",ROUND(SQRT((F419-F418)^2+(G419-G418)^2),0),ROUND(SQRT((F419-INDIRECT(ADDRESS([12]!Tabla1[[#This Row],[in]],COLUMN(F:F))))^2+(G419-INDIRECT(ADDRESS([12]!Tabla1[[#This Row],[in]],COLUMN(G:G))))^2),0)))</f>
        <v>#REF!</v>
      </c>
      <c r="L419" s="100" t="s">
        <v>32</v>
      </c>
    </row>
    <row r="420" spans="1:12" x14ac:dyDescent="0.25">
      <c r="A420" s="2">
        <v>415</v>
      </c>
      <c r="B420" s="99">
        <v>10</v>
      </c>
      <c r="C420" s="99" t="s">
        <v>4998</v>
      </c>
      <c r="D420" s="99" t="s">
        <v>4999</v>
      </c>
      <c r="E420" s="99" t="s">
        <v>5042</v>
      </c>
      <c r="F420" s="99"/>
      <c r="G420" s="99"/>
      <c r="H420" s="99" t="s">
        <v>4967</v>
      </c>
      <c r="I420" s="99" t="s">
        <v>29</v>
      </c>
      <c r="J420" s="99">
        <f t="shared" si="6"/>
        <v>8</v>
      </c>
      <c r="K420" s="99" t="e">
        <f ca="1">IF([12]!Tabla1[[#This Row],[in]]="i",0,IF([12]!Tabla1[[#This Row],[in]]="",ROUND(SQRT((F420-F419)^2+(G420-G419)^2),0),ROUND(SQRT((F420-INDIRECT(ADDRESS([12]!Tabla1[[#This Row],[in]],COLUMN(F:F))))^2+(G420-INDIRECT(ADDRESS([12]!Tabla1[[#This Row],[in]],COLUMN(G:G))))^2),0)))</f>
        <v>#REF!</v>
      </c>
      <c r="L420" s="100" t="s">
        <v>32</v>
      </c>
    </row>
    <row r="421" spans="1:12" x14ac:dyDescent="0.25">
      <c r="A421" s="2">
        <v>416</v>
      </c>
      <c r="B421" s="99">
        <v>11</v>
      </c>
      <c r="C421" s="99" t="s">
        <v>4998</v>
      </c>
      <c r="D421" s="99" t="s">
        <v>4999</v>
      </c>
      <c r="E421" s="99" t="s">
        <v>5042</v>
      </c>
      <c r="F421" s="99"/>
      <c r="G421" s="99"/>
      <c r="H421" s="99" t="s">
        <v>4967</v>
      </c>
      <c r="I421" s="99" t="s">
        <v>29</v>
      </c>
      <c r="J421" s="99">
        <f t="shared" si="6"/>
        <v>8</v>
      </c>
      <c r="K421" s="99" t="e">
        <f ca="1">IF([12]!Tabla1[[#This Row],[in]]="i",0,IF([12]!Tabla1[[#This Row],[in]]="",ROUND(SQRT((F421-F420)^2+(G421-G420)^2),0),ROUND(SQRT((F421-INDIRECT(ADDRESS([12]!Tabla1[[#This Row],[in]],COLUMN(F:F))))^2+(G421-INDIRECT(ADDRESS([12]!Tabla1[[#This Row],[in]],COLUMN(G:G))))^2),0)))</f>
        <v>#REF!</v>
      </c>
      <c r="L421" s="100" t="s">
        <v>32</v>
      </c>
    </row>
    <row r="422" spans="1:12" x14ac:dyDescent="0.25">
      <c r="A422" s="2">
        <v>417</v>
      </c>
      <c r="B422" s="99">
        <v>12</v>
      </c>
      <c r="C422" s="99" t="s">
        <v>4998</v>
      </c>
      <c r="D422" s="99" t="s">
        <v>4999</v>
      </c>
      <c r="E422" s="99" t="s">
        <v>5042</v>
      </c>
      <c r="F422" s="99"/>
      <c r="G422" s="99"/>
      <c r="H422" s="99" t="s">
        <v>4967</v>
      </c>
      <c r="I422" s="99" t="s">
        <v>29</v>
      </c>
      <c r="J422" s="99">
        <f t="shared" si="6"/>
        <v>8</v>
      </c>
      <c r="K422" s="99" t="e">
        <f ca="1">IF([12]!Tabla1[[#This Row],[in]]="i",0,IF([12]!Tabla1[[#This Row],[in]]="",ROUND(SQRT((F422-F421)^2+(G422-G421)^2),0),ROUND(SQRT((F422-INDIRECT(ADDRESS([12]!Tabla1[[#This Row],[in]],COLUMN(F:F))))^2+(G422-INDIRECT(ADDRESS([12]!Tabla1[[#This Row],[in]],COLUMN(G:G))))^2),0)))</f>
        <v>#REF!</v>
      </c>
      <c r="L422" s="100" t="s">
        <v>32</v>
      </c>
    </row>
    <row r="423" spans="1:12" x14ac:dyDescent="0.25">
      <c r="A423" s="2">
        <v>418</v>
      </c>
      <c r="B423" s="99">
        <v>13</v>
      </c>
      <c r="C423" s="99" t="s">
        <v>4998</v>
      </c>
      <c r="D423" s="99" t="s">
        <v>4999</v>
      </c>
      <c r="E423" s="99" t="s">
        <v>5042</v>
      </c>
      <c r="F423" s="99"/>
      <c r="G423" s="99"/>
      <c r="H423" s="99" t="s">
        <v>4967</v>
      </c>
      <c r="I423" s="99" t="s">
        <v>29</v>
      </c>
      <c r="J423" s="99">
        <f t="shared" si="6"/>
        <v>8</v>
      </c>
      <c r="K423" s="99" t="e">
        <f ca="1">IF([12]!Tabla1[[#This Row],[in]]="i",0,IF([12]!Tabla1[[#This Row],[in]]="",ROUND(SQRT((F423-F422)^2+(G423-G422)^2),0),ROUND(SQRT((F423-INDIRECT(ADDRESS([12]!Tabla1[[#This Row],[in]],COLUMN(F:F))))^2+(G423-INDIRECT(ADDRESS([12]!Tabla1[[#This Row],[in]],COLUMN(G:G))))^2),0)))</f>
        <v>#REF!</v>
      </c>
      <c r="L423" s="100" t="s">
        <v>32</v>
      </c>
    </row>
    <row r="424" spans="1:12" x14ac:dyDescent="0.25">
      <c r="A424" s="2">
        <v>419</v>
      </c>
      <c r="B424" s="99">
        <v>14</v>
      </c>
      <c r="C424" s="99" t="s">
        <v>4998</v>
      </c>
      <c r="D424" s="99" t="s">
        <v>4999</v>
      </c>
      <c r="E424" s="99" t="s">
        <v>5042</v>
      </c>
      <c r="F424" s="99"/>
      <c r="G424" s="99"/>
      <c r="H424" s="99" t="s">
        <v>4967</v>
      </c>
      <c r="I424" s="99" t="s">
        <v>29</v>
      </c>
      <c r="J424" s="99">
        <f t="shared" si="6"/>
        <v>8</v>
      </c>
      <c r="K424" s="99" t="e">
        <f ca="1">IF([12]!Tabla1[[#This Row],[in]]="i",0,IF([12]!Tabla1[[#This Row],[in]]="",ROUND(SQRT((F424-F423)^2+(G424-G423)^2),0),ROUND(SQRT((F424-INDIRECT(ADDRESS([12]!Tabla1[[#This Row],[in]],COLUMN(F:F))))^2+(G424-INDIRECT(ADDRESS([12]!Tabla1[[#This Row],[in]],COLUMN(G:G))))^2),0)))</f>
        <v>#REF!</v>
      </c>
      <c r="L424" s="100" t="s">
        <v>32</v>
      </c>
    </row>
    <row r="425" spans="1:12" x14ac:dyDescent="0.25">
      <c r="A425" s="2">
        <v>420</v>
      </c>
      <c r="B425" s="99">
        <v>15</v>
      </c>
      <c r="C425" s="99" t="s">
        <v>4998</v>
      </c>
      <c r="D425" s="99" t="s">
        <v>4999</v>
      </c>
      <c r="E425" s="99" t="s">
        <v>5042</v>
      </c>
      <c r="F425" s="99"/>
      <c r="G425" s="99"/>
      <c r="H425" s="99" t="s">
        <v>4967</v>
      </c>
      <c r="I425" s="99" t="s">
        <v>29</v>
      </c>
      <c r="J425" s="99">
        <f t="shared" si="6"/>
        <v>8</v>
      </c>
      <c r="K425" s="99" t="e">
        <f ca="1">IF([12]!Tabla1[[#This Row],[in]]="i",0,IF([12]!Tabla1[[#This Row],[in]]="",ROUND(SQRT((F425-F424)^2+(G425-G424)^2),0),ROUND(SQRT((F425-INDIRECT(ADDRESS([12]!Tabla1[[#This Row],[in]],COLUMN(F:F))))^2+(G425-INDIRECT(ADDRESS([12]!Tabla1[[#This Row],[in]],COLUMN(G:G))))^2),0)))</f>
        <v>#REF!</v>
      </c>
      <c r="L425" s="100" t="s">
        <v>32</v>
      </c>
    </row>
    <row r="426" spans="1:12" x14ac:dyDescent="0.25">
      <c r="A426" s="2">
        <v>421</v>
      </c>
      <c r="B426" s="99">
        <v>16</v>
      </c>
      <c r="C426" s="99" t="s">
        <v>4998</v>
      </c>
      <c r="D426" s="99" t="s">
        <v>4999</v>
      </c>
      <c r="E426" s="99" t="s">
        <v>5042</v>
      </c>
      <c r="F426" s="99"/>
      <c r="G426" s="99"/>
      <c r="H426" s="99" t="s">
        <v>4967</v>
      </c>
      <c r="I426" s="99" t="s">
        <v>29</v>
      </c>
      <c r="J426" s="99">
        <f t="shared" si="6"/>
        <v>8</v>
      </c>
      <c r="K426" s="99" t="e">
        <f ca="1">IF([12]!Tabla1[[#This Row],[in]]="i",0,IF([12]!Tabla1[[#This Row],[in]]="",ROUND(SQRT((F426-F425)^2+(G426-G425)^2),0),ROUND(SQRT((F426-INDIRECT(ADDRESS([12]!Tabla1[[#This Row],[in]],COLUMN(F:F))))^2+(G426-INDIRECT(ADDRESS([12]!Tabla1[[#This Row],[in]],COLUMN(G:G))))^2),0)))</f>
        <v>#REF!</v>
      </c>
      <c r="L426" s="100" t="s">
        <v>32</v>
      </c>
    </row>
    <row r="427" spans="1:12" x14ac:dyDescent="0.25">
      <c r="A427" s="2">
        <v>422</v>
      </c>
      <c r="B427" s="99">
        <v>17</v>
      </c>
      <c r="C427" s="99" t="s">
        <v>4998</v>
      </c>
      <c r="D427" s="99" t="s">
        <v>4999</v>
      </c>
      <c r="E427" s="99" t="s">
        <v>5042</v>
      </c>
      <c r="F427" s="99"/>
      <c r="G427" s="99"/>
      <c r="H427" s="99" t="s">
        <v>4968</v>
      </c>
      <c r="I427" s="99" t="s">
        <v>29</v>
      </c>
      <c r="J427" s="99">
        <f t="shared" si="6"/>
        <v>12</v>
      </c>
      <c r="K427" s="99" t="e">
        <f ca="1">IF([12]!Tabla1[[#This Row],[in]]="i",0,IF([12]!Tabla1[[#This Row],[in]]="",ROUND(SQRT((F427-F426)^2+(G427-G426)^2),0),ROUND(SQRT((F427-INDIRECT(ADDRESS([12]!Tabla1[[#This Row],[in]],COLUMN(F:F))))^2+(G427-INDIRECT(ADDRESS([12]!Tabla1[[#This Row],[in]],COLUMN(G:G))))^2),0)))</f>
        <v>#REF!</v>
      </c>
      <c r="L427" s="100" t="s">
        <v>32</v>
      </c>
    </row>
    <row r="428" spans="1:12" x14ac:dyDescent="0.25">
      <c r="A428" s="2">
        <v>423</v>
      </c>
      <c r="B428" s="99">
        <v>18</v>
      </c>
      <c r="C428" s="99" t="s">
        <v>4998</v>
      </c>
      <c r="D428" s="99" t="s">
        <v>4999</v>
      </c>
      <c r="E428" s="99" t="s">
        <v>5042</v>
      </c>
      <c r="F428" s="99"/>
      <c r="G428" s="99"/>
      <c r="H428" s="99" t="s">
        <v>4967</v>
      </c>
      <c r="I428" s="99" t="s">
        <v>29</v>
      </c>
      <c r="J428" s="99">
        <f t="shared" si="6"/>
        <v>8</v>
      </c>
      <c r="K428" s="99" t="e">
        <f ca="1">IF([12]!Tabla1[[#This Row],[in]]="i",0,IF([12]!Tabla1[[#This Row],[in]]="",ROUND(SQRT((F428-F427)^2+(G428-G427)^2),0),ROUND(SQRT((F428-INDIRECT(ADDRESS([12]!Tabla1[[#This Row],[in]],COLUMN(F:F))))^2+(G428-INDIRECT(ADDRESS([12]!Tabla1[[#This Row],[in]],COLUMN(G:G))))^2),0)))</f>
        <v>#REF!</v>
      </c>
      <c r="L428" s="100" t="s">
        <v>32</v>
      </c>
    </row>
    <row r="429" spans="1:12" x14ac:dyDescent="0.25">
      <c r="A429" s="2">
        <v>424</v>
      </c>
      <c r="B429" s="99">
        <v>19</v>
      </c>
      <c r="C429" s="99" t="s">
        <v>4998</v>
      </c>
      <c r="D429" s="99" t="s">
        <v>4999</v>
      </c>
      <c r="E429" s="99" t="s">
        <v>5042</v>
      </c>
      <c r="F429" s="99"/>
      <c r="G429" s="99"/>
      <c r="H429" s="99" t="s">
        <v>4968</v>
      </c>
      <c r="I429" s="99" t="s">
        <v>29</v>
      </c>
      <c r="J429" s="99">
        <f t="shared" si="6"/>
        <v>12</v>
      </c>
      <c r="K429" s="99" t="e">
        <f ca="1">IF([12]!Tabla1[[#This Row],[in]]="i",0,IF([12]!Tabla1[[#This Row],[in]]="",ROUND(SQRT((F429-F428)^2+(G429-G428)^2),0),ROUND(SQRT((F429-INDIRECT(ADDRESS([12]!Tabla1[[#This Row],[in]],COLUMN(F:F))))^2+(G429-INDIRECT(ADDRESS([12]!Tabla1[[#This Row],[in]],COLUMN(G:G))))^2),0)))</f>
        <v>#REF!</v>
      </c>
      <c r="L429" s="100" t="s">
        <v>32</v>
      </c>
    </row>
    <row r="430" spans="1:12" x14ac:dyDescent="0.25">
      <c r="A430" s="2">
        <v>425</v>
      </c>
      <c r="B430" s="99">
        <v>20</v>
      </c>
      <c r="C430" s="99" t="s">
        <v>4998</v>
      </c>
      <c r="D430" s="99" t="s">
        <v>4999</v>
      </c>
      <c r="E430" s="99" t="s">
        <v>5042</v>
      </c>
      <c r="F430" s="99"/>
      <c r="G430" s="99"/>
      <c r="H430" s="99" t="s">
        <v>4967</v>
      </c>
      <c r="I430" s="99" t="s">
        <v>29</v>
      </c>
      <c r="J430" s="99">
        <f t="shared" si="6"/>
        <v>8</v>
      </c>
      <c r="K430" s="99" t="e">
        <f ca="1">IF([12]!Tabla1[[#This Row],[in]]="i",0,IF([12]!Tabla1[[#This Row],[in]]="",ROUND(SQRT((F430-F429)^2+(G430-G429)^2),0),ROUND(SQRT((F430-INDIRECT(ADDRESS([12]!Tabla1[[#This Row],[in]],COLUMN(F:F))))^2+(G430-INDIRECT(ADDRESS([12]!Tabla1[[#This Row],[in]],COLUMN(G:G))))^2),0)))</f>
        <v>#REF!</v>
      </c>
      <c r="L430" s="100" t="s">
        <v>32</v>
      </c>
    </row>
    <row r="431" spans="1:12" x14ac:dyDescent="0.25">
      <c r="A431" s="2">
        <v>426</v>
      </c>
      <c r="B431" s="99">
        <v>21</v>
      </c>
      <c r="C431" s="99" t="s">
        <v>4998</v>
      </c>
      <c r="D431" s="99" t="s">
        <v>4999</v>
      </c>
      <c r="E431" s="99" t="s">
        <v>5042</v>
      </c>
      <c r="F431" s="99"/>
      <c r="G431" s="99"/>
      <c r="H431" s="99" t="s">
        <v>4967</v>
      </c>
      <c r="I431" s="99" t="s">
        <v>29</v>
      </c>
      <c r="J431" s="99">
        <f t="shared" si="6"/>
        <v>8</v>
      </c>
      <c r="K431" s="99" t="e">
        <f ca="1">IF([12]!Tabla1[[#This Row],[in]]="i",0,IF([12]!Tabla1[[#This Row],[in]]="",ROUND(SQRT((F431-F430)^2+(G431-G430)^2),0),ROUND(SQRT((F431-INDIRECT(ADDRESS([12]!Tabla1[[#This Row],[in]],COLUMN(F:F))))^2+(G431-INDIRECT(ADDRESS([12]!Tabla1[[#This Row],[in]],COLUMN(G:G))))^2),0)))</f>
        <v>#REF!</v>
      </c>
      <c r="L431" s="100" t="s">
        <v>32</v>
      </c>
    </row>
    <row r="432" spans="1:12" x14ac:dyDescent="0.25">
      <c r="A432" s="2">
        <v>427</v>
      </c>
      <c r="B432" s="99">
        <v>22</v>
      </c>
      <c r="C432" s="99" t="s">
        <v>4998</v>
      </c>
      <c r="D432" s="99" t="s">
        <v>4999</v>
      </c>
      <c r="E432" s="99" t="s">
        <v>5042</v>
      </c>
      <c r="F432" s="99"/>
      <c r="G432" s="99"/>
      <c r="H432" s="99" t="s">
        <v>4967</v>
      </c>
      <c r="I432" s="99" t="s">
        <v>29</v>
      </c>
      <c r="J432" s="99">
        <f t="shared" si="6"/>
        <v>8</v>
      </c>
      <c r="K432" s="99" t="e">
        <f ca="1">IF([12]!Tabla1[[#This Row],[in]]="i",0,IF([12]!Tabla1[[#This Row],[in]]="",ROUND(SQRT((F432-F431)^2+(G432-G431)^2),0),ROUND(SQRT((F432-INDIRECT(ADDRESS([12]!Tabla1[[#This Row],[in]],COLUMN(F:F))))^2+(G432-INDIRECT(ADDRESS([12]!Tabla1[[#This Row],[in]],COLUMN(G:G))))^2),0)))</f>
        <v>#REF!</v>
      </c>
      <c r="L432" s="100" t="s">
        <v>32</v>
      </c>
    </row>
    <row r="433" spans="1:12" x14ac:dyDescent="0.25">
      <c r="A433" s="2">
        <v>428</v>
      </c>
      <c r="B433" s="99">
        <v>23</v>
      </c>
      <c r="C433" s="99" t="s">
        <v>4998</v>
      </c>
      <c r="D433" s="99" t="s">
        <v>4999</v>
      </c>
      <c r="E433" s="99" t="s">
        <v>5042</v>
      </c>
      <c r="F433" s="99"/>
      <c r="G433" s="99"/>
      <c r="H433" s="99" t="s">
        <v>4968</v>
      </c>
      <c r="I433" s="99" t="s">
        <v>29</v>
      </c>
      <c r="J433" s="99">
        <f t="shared" si="6"/>
        <v>12</v>
      </c>
      <c r="K433" s="99" t="e">
        <f ca="1">IF([12]!Tabla1[[#This Row],[in]]="i",0,IF([12]!Tabla1[[#This Row],[in]]="",ROUND(SQRT((F433-F432)^2+(G433-G432)^2),0),ROUND(SQRT((F433-INDIRECT(ADDRESS([12]!Tabla1[[#This Row],[in]],COLUMN(F:F))))^2+(G433-INDIRECT(ADDRESS([12]!Tabla1[[#This Row],[in]],COLUMN(G:G))))^2),0)))</f>
        <v>#REF!</v>
      </c>
      <c r="L433" s="100" t="s">
        <v>32</v>
      </c>
    </row>
    <row r="434" spans="1:12" x14ac:dyDescent="0.25">
      <c r="A434" s="2">
        <v>429</v>
      </c>
      <c r="B434" s="99">
        <v>24</v>
      </c>
      <c r="C434" s="99" t="s">
        <v>4998</v>
      </c>
      <c r="D434" s="99" t="s">
        <v>4999</v>
      </c>
      <c r="E434" s="99" t="s">
        <v>5042</v>
      </c>
      <c r="F434" s="99"/>
      <c r="G434" s="99"/>
      <c r="H434" s="99" t="s">
        <v>4967</v>
      </c>
      <c r="I434" s="99" t="s">
        <v>29</v>
      </c>
      <c r="J434" s="99">
        <f t="shared" si="6"/>
        <v>8</v>
      </c>
      <c r="K434" s="99" t="e">
        <f ca="1">IF([12]!Tabla1[[#This Row],[in]]="i",0,IF([12]!Tabla1[[#This Row],[in]]="",ROUND(SQRT((F434-F433)^2+(G434-G433)^2),0),ROUND(SQRT((F434-INDIRECT(ADDRESS([12]!Tabla1[[#This Row],[in]],COLUMN(F:F))))^2+(G434-INDIRECT(ADDRESS([12]!Tabla1[[#This Row],[in]],COLUMN(G:G))))^2),0)))</f>
        <v>#REF!</v>
      </c>
      <c r="L434" s="100" t="s">
        <v>32</v>
      </c>
    </row>
    <row r="435" spans="1:12" x14ac:dyDescent="0.25">
      <c r="A435" s="2">
        <v>430</v>
      </c>
      <c r="B435" s="99">
        <v>25</v>
      </c>
      <c r="C435" s="99" t="s">
        <v>4998</v>
      </c>
      <c r="D435" s="99" t="s">
        <v>4999</v>
      </c>
      <c r="E435" s="99" t="s">
        <v>5042</v>
      </c>
      <c r="F435" s="99"/>
      <c r="G435" s="99"/>
      <c r="H435" s="99" t="s">
        <v>4968</v>
      </c>
      <c r="I435" s="99" t="s">
        <v>29</v>
      </c>
      <c r="J435" s="99">
        <f t="shared" si="6"/>
        <v>12</v>
      </c>
      <c r="K435" s="99" t="e">
        <f ca="1">IF([12]!Tabla1[[#This Row],[in]]="i",0,IF([12]!Tabla1[[#This Row],[in]]="",ROUND(SQRT((F435-F434)^2+(G435-G434)^2),0),ROUND(SQRT((F435-INDIRECT(ADDRESS([12]!Tabla1[[#This Row],[in]],COLUMN(F:F))))^2+(G435-INDIRECT(ADDRESS([12]!Tabla1[[#This Row],[in]],COLUMN(G:G))))^2),0)))</f>
        <v>#REF!</v>
      </c>
      <c r="L435" s="100" t="s">
        <v>32</v>
      </c>
    </row>
    <row r="436" spans="1:12" x14ac:dyDescent="0.25">
      <c r="A436" s="2">
        <v>431</v>
      </c>
      <c r="B436" s="99">
        <v>26</v>
      </c>
      <c r="C436" s="99" t="s">
        <v>4998</v>
      </c>
      <c r="D436" s="99" t="s">
        <v>4999</v>
      </c>
      <c r="E436" s="99" t="s">
        <v>5042</v>
      </c>
      <c r="F436" s="99"/>
      <c r="G436" s="99"/>
      <c r="H436" s="99" t="s">
        <v>4967</v>
      </c>
      <c r="I436" s="99" t="s">
        <v>29</v>
      </c>
      <c r="J436" s="99">
        <f t="shared" si="6"/>
        <v>8</v>
      </c>
      <c r="K436" s="99" t="e">
        <f ca="1">IF([12]!Tabla1[[#This Row],[in]]="i",0,IF([12]!Tabla1[[#This Row],[in]]="",ROUND(SQRT((F436-F435)^2+(G436-G435)^2),0),ROUND(SQRT((F436-INDIRECT(ADDRESS([12]!Tabla1[[#This Row],[in]],COLUMN(F:F))))^2+(G436-INDIRECT(ADDRESS([12]!Tabla1[[#This Row],[in]],COLUMN(G:G))))^2),0)))</f>
        <v>#REF!</v>
      </c>
      <c r="L436" s="100" t="s">
        <v>32</v>
      </c>
    </row>
    <row r="437" spans="1:12" x14ac:dyDescent="0.25">
      <c r="A437" s="2">
        <v>432</v>
      </c>
      <c r="B437" s="99">
        <v>27</v>
      </c>
      <c r="C437" s="99" t="s">
        <v>4998</v>
      </c>
      <c r="D437" s="99" t="s">
        <v>4999</v>
      </c>
      <c r="E437" s="99" t="s">
        <v>5042</v>
      </c>
      <c r="F437" s="99"/>
      <c r="G437" s="99"/>
      <c r="H437" s="99" t="s">
        <v>4967</v>
      </c>
      <c r="I437" s="99" t="s">
        <v>29</v>
      </c>
      <c r="J437" s="99">
        <f t="shared" si="6"/>
        <v>8</v>
      </c>
      <c r="K437" s="99" t="e">
        <f ca="1">IF([12]!Tabla1[[#This Row],[in]]="i",0,IF([12]!Tabla1[[#This Row],[in]]="",ROUND(SQRT((F437-F436)^2+(G437-G436)^2),0),ROUND(SQRT((F437-INDIRECT(ADDRESS([12]!Tabla1[[#This Row],[in]],COLUMN(F:F))))^2+(G437-INDIRECT(ADDRESS([12]!Tabla1[[#This Row],[in]],COLUMN(G:G))))^2),0)))</f>
        <v>#REF!</v>
      </c>
      <c r="L437" s="100" t="s">
        <v>32</v>
      </c>
    </row>
    <row r="438" spans="1:12" x14ac:dyDescent="0.25">
      <c r="A438" s="2">
        <v>433</v>
      </c>
      <c r="B438" s="99">
        <v>28</v>
      </c>
      <c r="C438" s="99" t="s">
        <v>4998</v>
      </c>
      <c r="D438" s="99" t="s">
        <v>4999</v>
      </c>
      <c r="E438" s="99" t="s">
        <v>5042</v>
      </c>
      <c r="F438" s="99"/>
      <c r="G438" s="99"/>
      <c r="H438" s="99" t="s">
        <v>4967</v>
      </c>
      <c r="I438" s="99" t="s">
        <v>29</v>
      </c>
      <c r="J438" s="99">
        <f t="shared" si="6"/>
        <v>8</v>
      </c>
      <c r="K438" s="99" t="e">
        <f ca="1">IF([12]!Tabla1[[#This Row],[in]]="i",0,IF([12]!Tabla1[[#This Row],[in]]="",ROUND(SQRT((F438-F437)^2+(G438-G437)^2),0),ROUND(SQRT((F438-INDIRECT(ADDRESS([12]!Tabla1[[#This Row],[in]],COLUMN(F:F))))^2+(G438-INDIRECT(ADDRESS([12]!Tabla1[[#This Row],[in]],COLUMN(G:G))))^2),0)))</f>
        <v>#REF!</v>
      </c>
      <c r="L438" s="100" t="s">
        <v>32</v>
      </c>
    </row>
    <row r="439" spans="1:12" x14ac:dyDescent="0.25">
      <c r="A439" s="2">
        <v>434</v>
      </c>
      <c r="B439" s="99">
        <v>29</v>
      </c>
      <c r="C439" s="99" t="s">
        <v>4998</v>
      </c>
      <c r="D439" s="99" t="s">
        <v>4999</v>
      </c>
      <c r="E439" s="99" t="s">
        <v>5042</v>
      </c>
      <c r="F439" s="99"/>
      <c r="G439" s="99"/>
      <c r="H439" s="99" t="s">
        <v>4967</v>
      </c>
      <c r="I439" s="99" t="s">
        <v>29</v>
      </c>
      <c r="J439" s="99">
        <f t="shared" si="6"/>
        <v>8</v>
      </c>
      <c r="K439" s="99" t="e">
        <f ca="1">IF([12]!Tabla1[[#This Row],[in]]="i",0,IF([12]!Tabla1[[#This Row],[in]]="",ROUND(SQRT((F439-F438)^2+(G439-G438)^2),0),ROUND(SQRT((F439-INDIRECT(ADDRESS([12]!Tabla1[[#This Row],[in]],COLUMN(F:F))))^2+(G439-INDIRECT(ADDRESS([12]!Tabla1[[#This Row],[in]],COLUMN(G:G))))^2),0)))</f>
        <v>#REF!</v>
      </c>
      <c r="L439" s="100" t="s">
        <v>32</v>
      </c>
    </row>
    <row r="440" spans="1:12" x14ac:dyDescent="0.25">
      <c r="A440" s="2">
        <v>435</v>
      </c>
      <c r="B440" s="99">
        <v>30</v>
      </c>
      <c r="C440" s="99" t="s">
        <v>4998</v>
      </c>
      <c r="D440" s="99" t="s">
        <v>4999</v>
      </c>
      <c r="E440" s="99" t="s">
        <v>5042</v>
      </c>
      <c r="F440" s="99"/>
      <c r="G440" s="99"/>
      <c r="H440" s="99" t="s">
        <v>4967</v>
      </c>
      <c r="I440" s="99" t="s">
        <v>29</v>
      </c>
      <c r="J440" s="99">
        <f t="shared" si="6"/>
        <v>8</v>
      </c>
      <c r="K440" s="99" t="e">
        <f ca="1">IF([12]!Tabla1[[#This Row],[in]]="i",0,IF([12]!Tabla1[[#This Row],[in]]="",ROUND(SQRT((F440-F439)^2+(G440-G439)^2),0),ROUND(SQRT((F440-INDIRECT(ADDRESS([12]!Tabla1[[#This Row],[in]],COLUMN(F:F))))^2+(G440-INDIRECT(ADDRESS([12]!Tabla1[[#This Row],[in]],COLUMN(G:G))))^2),0)))</f>
        <v>#REF!</v>
      </c>
      <c r="L440" s="100" t="s">
        <v>32</v>
      </c>
    </row>
    <row r="441" spans="1:12" x14ac:dyDescent="0.25">
      <c r="A441" s="2">
        <v>436</v>
      </c>
      <c r="B441" s="99">
        <v>31</v>
      </c>
      <c r="C441" s="99" t="s">
        <v>4998</v>
      </c>
      <c r="D441" s="99" t="s">
        <v>4999</v>
      </c>
      <c r="E441" s="99" t="s">
        <v>5042</v>
      </c>
      <c r="F441" s="99"/>
      <c r="G441" s="99"/>
      <c r="H441" s="99" t="s">
        <v>4967</v>
      </c>
      <c r="I441" s="99" t="s">
        <v>29</v>
      </c>
      <c r="J441" s="99">
        <f t="shared" si="6"/>
        <v>8</v>
      </c>
      <c r="K441" s="99" t="e">
        <f ca="1">IF([12]!Tabla1[[#This Row],[in]]="i",0,IF([12]!Tabla1[[#This Row],[in]]="",ROUND(SQRT((F441-F440)^2+(G441-G440)^2),0),ROUND(SQRT((F441-INDIRECT(ADDRESS([12]!Tabla1[[#This Row],[in]],COLUMN(F:F))))^2+(G441-INDIRECT(ADDRESS([12]!Tabla1[[#This Row],[in]],COLUMN(G:G))))^2),0)))</f>
        <v>#REF!</v>
      </c>
      <c r="L441" s="100" t="s">
        <v>32</v>
      </c>
    </row>
    <row r="442" spans="1:12" x14ac:dyDescent="0.25">
      <c r="A442" s="2">
        <v>437</v>
      </c>
      <c r="B442" s="99">
        <v>32</v>
      </c>
      <c r="C442" s="99" t="s">
        <v>4998</v>
      </c>
      <c r="D442" s="99" t="s">
        <v>4999</v>
      </c>
      <c r="E442" s="99" t="s">
        <v>5042</v>
      </c>
      <c r="F442" s="99"/>
      <c r="G442" s="99"/>
      <c r="H442" s="99" t="s">
        <v>4967</v>
      </c>
      <c r="I442" s="99" t="s">
        <v>29</v>
      </c>
      <c r="J442" s="99">
        <f t="shared" si="6"/>
        <v>8</v>
      </c>
      <c r="K442" s="99" t="e">
        <f ca="1">IF([12]!Tabla1[[#This Row],[in]]="i",0,IF([12]!Tabla1[[#This Row],[in]]="",ROUND(SQRT((F442-F441)^2+(G442-G441)^2),0),ROUND(SQRT((F442-INDIRECT(ADDRESS([12]!Tabla1[[#This Row],[in]],COLUMN(F:F))))^2+(G442-INDIRECT(ADDRESS([12]!Tabla1[[#This Row],[in]],COLUMN(G:G))))^2),0)))</f>
        <v>#REF!</v>
      </c>
      <c r="L442" s="100" t="s">
        <v>32</v>
      </c>
    </row>
    <row r="443" spans="1:12" x14ac:dyDescent="0.25">
      <c r="A443" s="2">
        <v>438</v>
      </c>
      <c r="B443" s="99">
        <v>33</v>
      </c>
      <c r="C443" s="99" t="s">
        <v>4998</v>
      </c>
      <c r="D443" s="99" t="s">
        <v>4999</v>
      </c>
      <c r="E443" s="99" t="s">
        <v>5042</v>
      </c>
      <c r="F443" s="99"/>
      <c r="G443" s="99"/>
      <c r="H443" s="99" t="s">
        <v>4967</v>
      </c>
      <c r="I443" s="99" t="s">
        <v>29</v>
      </c>
      <c r="J443" s="99">
        <f t="shared" si="6"/>
        <v>8</v>
      </c>
      <c r="K443" s="99" t="e">
        <f ca="1">IF([12]!Tabla1[[#This Row],[in]]="i",0,IF([12]!Tabla1[[#This Row],[in]]="",ROUND(SQRT((F443-F442)^2+(G443-G442)^2),0),ROUND(SQRT((F443-INDIRECT(ADDRESS([12]!Tabla1[[#This Row],[in]],COLUMN(F:F))))^2+(G443-INDIRECT(ADDRESS([12]!Tabla1[[#This Row],[in]],COLUMN(G:G))))^2),0)))</f>
        <v>#REF!</v>
      </c>
      <c r="L443" s="100" t="s">
        <v>32</v>
      </c>
    </row>
    <row r="444" spans="1:12" x14ac:dyDescent="0.25">
      <c r="A444" s="2">
        <v>439</v>
      </c>
      <c r="B444" s="99">
        <v>34</v>
      </c>
      <c r="C444" s="99" t="s">
        <v>4998</v>
      </c>
      <c r="D444" s="99" t="s">
        <v>4999</v>
      </c>
      <c r="E444" s="99" t="s">
        <v>5042</v>
      </c>
      <c r="F444" s="99"/>
      <c r="G444" s="99"/>
      <c r="H444" s="99" t="s">
        <v>4967</v>
      </c>
      <c r="I444" s="99" t="s">
        <v>29</v>
      </c>
      <c r="J444" s="99">
        <f t="shared" si="6"/>
        <v>8</v>
      </c>
      <c r="K444" s="99" t="e">
        <f ca="1">IF([12]!Tabla1[[#This Row],[in]]="i",0,IF([12]!Tabla1[[#This Row],[in]]="",ROUND(SQRT((F444-F443)^2+(G444-G443)^2),0),ROUND(SQRT((F444-INDIRECT(ADDRESS([12]!Tabla1[[#This Row],[in]],COLUMN(F:F))))^2+(G444-INDIRECT(ADDRESS([12]!Tabla1[[#This Row],[in]],COLUMN(G:G))))^2),0)))</f>
        <v>#REF!</v>
      </c>
      <c r="L444" s="100" t="s">
        <v>32</v>
      </c>
    </row>
    <row r="445" spans="1:12" x14ac:dyDescent="0.25">
      <c r="A445" s="2">
        <v>440</v>
      </c>
      <c r="B445" s="99">
        <v>35</v>
      </c>
      <c r="C445" s="99" t="s">
        <v>4998</v>
      </c>
      <c r="D445" s="99" t="s">
        <v>4999</v>
      </c>
      <c r="E445" s="99" t="s">
        <v>5042</v>
      </c>
      <c r="F445" s="99"/>
      <c r="G445" s="99"/>
      <c r="H445" s="99" t="s">
        <v>4967</v>
      </c>
      <c r="I445" s="99" t="s">
        <v>29</v>
      </c>
      <c r="J445" s="99">
        <f t="shared" si="6"/>
        <v>8</v>
      </c>
      <c r="K445" s="99" t="e">
        <f ca="1">IF([12]!Tabla1[[#This Row],[in]]="i",0,IF([12]!Tabla1[[#This Row],[in]]="",ROUND(SQRT((F445-F444)^2+(G445-G444)^2),0),ROUND(SQRT((F445-INDIRECT(ADDRESS([12]!Tabla1[[#This Row],[in]],COLUMN(F:F))))^2+(G445-INDIRECT(ADDRESS([12]!Tabla1[[#This Row],[in]],COLUMN(G:G))))^2),0)))</f>
        <v>#REF!</v>
      </c>
      <c r="L445" s="100" t="s">
        <v>32</v>
      </c>
    </row>
    <row r="446" spans="1:12" x14ac:dyDescent="0.25">
      <c r="A446" s="2">
        <v>441</v>
      </c>
      <c r="B446" s="99">
        <v>36</v>
      </c>
      <c r="C446" s="99" t="s">
        <v>4998</v>
      </c>
      <c r="D446" s="99" t="s">
        <v>4999</v>
      </c>
      <c r="E446" s="99" t="s">
        <v>5042</v>
      </c>
      <c r="F446" s="99"/>
      <c r="G446" s="99"/>
      <c r="H446" s="99" t="s">
        <v>4967</v>
      </c>
      <c r="I446" s="99" t="s">
        <v>29</v>
      </c>
      <c r="J446" s="99">
        <f t="shared" si="6"/>
        <v>8</v>
      </c>
      <c r="K446" s="99" t="e">
        <f ca="1">IF([12]!Tabla1[[#This Row],[in]]="i",0,IF([12]!Tabla1[[#This Row],[in]]="",ROUND(SQRT((F446-F445)^2+(G446-G445)^2),0),ROUND(SQRT((F446-INDIRECT(ADDRESS([12]!Tabla1[[#This Row],[in]],COLUMN(F:F))))^2+(G446-INDIRECT(ADDRESS([12]!Tabla1[[#This Row],[in]],COLUMN(G:G))))^2),0)))</f>
        <v>#REF!</v>
      </c>
      <c r="L446" s="100" t="s">
        <v>32</v>
      </c>
    </row>
    <row r="447" spans="1:12" x14ac:dyDescent="0.25">
      <c r="A447" s="2">
        <v>442</v>
      </c>
      <c r="B447" s="99">
        <v>37</v>
      </c>
      <c r="C447" s="99" t="s">
        <v>4998</v>
      </c>
      <c r="D447" s="99" t="s">
        <v>4999</v>
      </c>
      <c r="E447" s="99" t="s">
        <v>5042</v>
      </c>
      <c r="F447" s="99"/>
      <c r="G447" s="99"/>
      <c r="H447" s="99" t="s">
        <v>4967</v>
      </c>
      <c r="I447" s="99" t="s">
        <v>29</v>
      </c>
      <c r="J447" s="99">
        <f t="shared" si="6"/>
        <v>8</v>
      </c>
      <c r="K447" s="99" t="e">
        <f ca="1">IF([12]!Tabla1[[#This Row],[in]]="i",0,IF([12]!Tabla1[[#This Row],[in]]="",ROUND(SQRT((F447-F446)^2+(G447-G446)^2),0),ROUND(SQRT((F447-INDIRECT(ADDRESS([12]!Tabla1[[#This Row],[in]],COLUMN(F:F))))^2+(G447-INDIRECT(ADDRESS([12]!Tabla1[[#This Row],[in]],COLUMN(G:G))))^2),0)))</f>
        <v>#REF!</v>
      </c>
      <c r="L447" s="100" t="s">
        <v>32</v>
      </c>
    </row>
    <row r="448" spans="1:12" x14ac:dyDescent="0.25">
      <c r="A448" s="2">
        <v>443</v>
      </c>
      <c r="B448" s="99">
        <v>38</v>
      </c>
      <c r="C448" s="99" t="s">
        <v>4998</v>
      </c>
      <c r="D448" s="99" t="s">
        <v>4999</v>
      </c>
      <c r="E448" s="99" t="s">
        <v>5042</v>
      </c>
      <c r="F448" s="99"/>
      <c r="G448" s="99"/>
      <c r="H448" s="99" t="s">
        <v>4967</v>
      </c>
      <c r="I448" s="99" t="s">
        <v>29</v>
      </c>
      <c r="J448" s="99">
        <f t="shared" si="6"/>
        <v>8</v>
      </c>
      <c r="K448" s="99" t="e">
        <f ca="1">IF([12]!Tabla1[[#This Row],[in]]="i",0,IF([12]!Tabla1[[#This Row],[in]]="",ROUND(SQRT((F448-F447)^2+(G448-G447)^2),0),ROUND(SQRT((F448-INDIRECT(ADDRESS([12]!Tabla1[[#This Row],[in]],COLUMN(F:F))))^2+(G448-INDIRECT(ADDRESS([12]!Tabla1[[#This Row],[in]],COLUMN(G:G))))^2),0)))</f>
        <v>#REF!</v>
      </c>
      <c r="L448" s="100" t="s">
        <v>32</v>
      </c>
    </row>
    <row r="449" spans="1:12" x14ac:dyDescent="0.25">
      <c r="A449" s="2">
        <v>444</v>
      </c>
      <c r="B449" s="99">
        <v>39</v>
      </c>
      <c r="C449" s="99" t="s">
        <v>4998</v>
      </c>
      <c r="D449" s="99" t="s">
        <v>4999</v>
      </c>
      <c r="E449" s="99" t="s">
        <v>5042</v>
      </c>
      <c r="F449" s="99"/>
      <c r="G449" s="99"/>
      <c r="H449" s="99" t="s">
        <v>4967</v>
      </c>
      <c r="I449" s="99" t="s">
        <v>29</v>
      </c>
      <c r="J449" s="99">
        <f t="shared" si="6"/>
        <v>8</v>
      </c>
      <c r="K449" s="99" t="e">
        <f ca="1">IF([12]!Tabla1[[#This Row],[in]]="i",0,IF([12]!Tabla1[[#This Row],[in]]="",ROUND(SQRT((F449-F448)^2+(G449-G448)^2),0),ROUND(SQRT((F449-INDIRECT(ADDRESS([12]!Tabla1[[#This Row],[in]],COLUMN(F:F))))^2+(G449-INDIRECT(ADDRESS([12]!Tabla1[[#This Row],[in]],COLUMN(G:G))))^2),0)))</f>
        <v>#REF!</v>
      </c>
      <c r="L449" s="100" t="s">
        <v>32</v>
      </c>
    </row>
    <row r="450" spans="1:12" x14ac:dyDescent="0.25">
      <c r="A450" s="2">
        <v>445</v>
      </c>
      <c r="B450" s="99">
        <v>40</v>
      </c>
      <c r="C450" s="99" t="s">
        <v>4998</v>
      </c>
      <c r="D450" s="99" t="s">
        <v>4999</v>
      </c>
      <c r="E450" s="99" t="s">
        <v>5042</v>
      </c>
      <c r="F450" s="99"/>
      <c r="G450" s="99"/>
      <c r="H450" s="99" t="s">
        <v>4967</v>
      </c>
      <c r="I450" s="99" t="s">
        <v>29</v>
      </c>
      <c r="J450" s="99">
        <f t="shared" si="6"/>
        <v>8</v>
      </c>
      <c r="K450" s="99" t="e">
        <f ca="1">IF([12]!Tabla1[[#This Row],[in]]="i",0,IF([12]!Tabla1[[#This Row],[in]]="",ROUND(SQRT((F450-F449)^2+(G450-G449)^2),0),ROUND(SQRT((F450-INDIRECT(ADDRESS([12]!Tabla1[[#This Row],[in]],COLUMN(F:F))))^2+(G450-INDIRECT(ADDRESS([12]!Tabla1[[#This Row],[in]],COLUMN(G:G))))^2),0)))</f>
        <v>#REF!</v>
      </c>
      <c r="L450" s="100" t="s">
        <v>32</v>
      </c>
    </row>
    <row r="451" spans="1:12" x14ac:dyDescent="0.25">
      <c r="A451" s="2">
        <v>446</v>
      </c>
      <c r="B451" s="99">
        <v>41</v>
      </c>
      <c r="C451" s="99" t="s">
        <v>4998</v>
      </c>
      <c r="D451" s="99" t="s">
        <v>4999</v>
      </c>
      <c r="E451" s="99" t="s">
        <v>5042</v>
      </c>
      <c r="F451" s="99"/>
      <c r="G451" s="99"/>
      <c r="H451" s="99" t="s">
        <v>4967</v>
      </c>
      <c r="I451" s="99" t="s">
        <v>29</v>
      </c>
      <c r="J451" s="99">
        <f t="shared" si="6"/>
        <v>8</v>
      </c>
      <c r="K451" s="99" t="e">
        <f ca="1">IF([12]!Tabla1[[#This Row],[in]]="i",0,IF([12]!Tabla1[[#This Row],[in]]="",ROUND(SQRT((F451-F450)^2+(G451-G450)^2),0),ROUND(SQRT((F451-INDIRECT(ADDRESS([12]!Tabla1[[#This Row],[in]],COLUMN(F:F))))^2+(G451-INDIRECT(ADDRESS([12]!Tabla1[[#This Row],[in]],COLUMN(G:G))))^2),0)))</f>
        <v>#REF!</v>
      </c>
      <c r="L451" s="100" t="s">
        <v>32</v>
      </c>
    </row>
    <row r="452" spans="1:12" x14ac:dyDescent="0.25">
      <c r="A452" s="2">
        <v>447</v>
      </c>
      <c r="B452" s="99">
        <v>42</v>
      </c>
      <c r="C452" s="99" t="s">
        <v>4998</v>
      </c>
      <c r="D452" s="99" t="s">
        <v>4999</v>
      </c>
      <c r="E452" s="99" t="s">
        <v>5042</v>
      </c>
      <c r="F452" s="99"/>
      <c r="G452" s="99"/>
      <c r="H452" s="99" t="s">
        <v>4967</v>
      </c>
      <c r="I452" s="99" t="s">
        <v>29</v>
      </c>
      <c r="J452" s="99">
        <f t="shared" si="6"/>
        <v>8</v>
      </c>
      <c r="K452" s="99" t="e">
        <f ca="1">IF([12]!Tabla1[[#This Row],[in]]="i",0,IF([12]!Tabla1[[#This Row],[in]]="",ROUND(SQRT((F452-F451)^2+(G452-G451)^2),0),ROUND(SQRT((F452-INDIRECT(ADDRESS([12]!Tabla1[[#This Row],[in]],COLUMN(F:F))))^2+(G452-INDIRECT(ADDRESS([12]!Tabla1[[#This Row],[in]],COLUMN(G:G))))^2),0)))</f>
        <v>#REF!</v>
      </c>
      <c r="L452" s="100" t="s">
        <v>32</v>
      </c>
    </row>
    <row r="453" spans="1:12" x14ac:dyDescent="0.25">
      <c r="A453" s="2">
        <v>448</v>
      </c>
      <c r="B453" s="99">
        <v>43</v>
      </c>
      <c r="C453" s="99" t="s">
        <v>4998</v>
      </c>
      <c r="D453" s="99" t="s">
        <v>4999</v>
      </c>
      <c r="E453" s="99" t="s">
        <v>5042</v>
      </c>
      <c r="F453" s="99"/>
      <c r="G453" s="99"/>
      <c r="H453" s="99" t="s">
        <v>4967</v>
      </c>
      <c r="I453" s="99" t="s">
        <v>29</v>
      </c>
      <c r="J453" s="99">
        <f t="shared" si="6"/>
        <v>8</v>
      </c>
      <c r="K453" s="99" t="e">
        <f ca="1">IF([12]!Tabla1[[#This Row],[in]]="i",0,IF([12]!Tabla1[[#This Row],[in]]="",ROUND(SQRT((F453-F452)^2+(G453-G452)^2),0),ROUND(SQRT((F453-INDIRECT(ADDRESS([12]!Tabla1[[#This Row],[in]],COLUMN(F:F))))^2+(G453-INDIRECT(ADDRESS([12]!Tabla1[[#This Row],[in]],COLUMN(G:G))))^2),0)))</f>
        <v>#REF!</v>
      </c>
      <c r="L453" s="100" t="s">
        <v>32</v>
      </c>
    </row>
    <row r="454" spans="1:12" x14ac:dyDescent="0.25">
      <c r="A454" s="2">
        <v>449</v>
      </c>
      <c r="B454" s="99">
        <v>44</v>
      </c>
      <c r="C454" s="99" t="s">
        <v>4998</v>
      </c>
      <c r="D454" s="99" t="s">
        <v>4999</v>
      </c>
      <c r="E454" s="99" t="s">
        <v>5042</v>
      </c>
      <c r="F454" s="99"/>
      <c r="G454" s="99"/>
      <c r="H454" s="99" t="s">
        <v>4967</v>
      </c>
      <c r="I454" s="99" t="s">
        <v>29</v>
      </c>
      <c r="J454" s="99">
        <f t="shared" ref="J454:J517" si="7">IF(H454="BT",8,12)</f>
        <v>8</v>
      </c>
      <c r="K454" s="99" t="e">
        <f ca="1">IF([12]!Tabla1[[#This Row],[in]]="i",0,IF([12]!Tabla1[[#This Row],[in]]="",ROUND(SQRT((F454-F453)^2+(G454-G453)^2),0),ROUND(SQRT((F454-INDIRECT(ADDRESS([12]!Tabla1[[#This Row],[in]],COLUMN(F:F))))^2+(G454-INDIRECT(ADDRESS([12]!Tabla1[[#This Row],[in]],COLUMN(G:G))))^2),0)))</f>
        <v>#REF!</v>
      </c>
      <c r="L454" s="100" t="s">
        <v>32</v>
      </c>
    </row>
    <row r="455" spans="1:12" x14ac:dyDescent="0.25">
      <c r="A455" s="2">
        <v>450</v>
      </c>
      <c r="B455" s="99">
        <v>45</v>
      </c>
      <c r="C455" s="99" t="s">
        <v>4998</v>
      </c>
      <c r="D455" s="99" t="s">
        <v>4999</v>
      </c>
      <c r="E455" s="99" t="s">
        <v>5042</v>
      </c>
      <c r="F455" s="99"/>
      <c r="G455" s="99"/>
      <c r="H455" s="99" t="s">
        <v>4968</v>
      </c>
      <c r="I455" s="99" t="s">
        <v>29</v>
      </c>
      <c r="J455" s="99">
        <f t="shared" si="7"/>
        <v>12</v>
      </c>
      <c r="K455" s="99" t="e">
        <f ca="1">IF([12]!Tabla1[[#This Row],[in]]="i",0,IF([12]!Tabla1[[#This Row],[in]]="",ROUND(SQRT((F455-F454)^2+(G455-G454)^2),0),ROUND(SQRT((F455-INDIRECT(ADDRESS([12]!Tabla1[[#This Row],[in]],COLUMN(F:F))))^2+(G455-INDIRECT(ADDRESS([12]!Tabla1[[#This Row],[in]],COLUMN(G:G))))^2),0)))</f>
        <v>#REF!</v>
      </c>
      <c r="L455" s="100" t="s">
        <v>32</v>
      </c>
    </row>
    <row r="456" spans="1:12" x14ac:dyDescent="0.25">
      <c r="A456" s="2">
        <v>451</v>
      </c>
      <c r="B456" s="99">
        <v>46</v>
      </c>
      <c r="C456" s="99" t="s">
        <v>4998</v>
      </c>
      <c r="D456" s="99" t="s">
        <v>4999</v>
      </c>
      <c r="E456" s="99" t="s">
        <v>5042</v>
      </c>
      <c r="F456" s="99"/>
      <c r="G456" s="99"/>
      <c r="H456" s="99" t="s">
        <v>4967</v>
      </c>
      <c r="I456" s="99" t="s">
        <v>29</v>
      </c>
      <c r="J456" s="99">
        <f t="shared" si="7"/>
        <v>8</v>
      </c>
      <c r="K456" s="99" t="e">
        <f ca="1">IF([12]!Tabla1[[#This Row],[in]]="i",0,IF([12]!Tabla1[[#This Row],[in]]="",ROUND(SQRT((F456-F455)^2+(G456-G455)^2),0),ROUND(SQRT((F456-INDIRECT(ADDRESS([12]!Tabla1[[#This Row],[in]],COLUMN(F:F))))^2+(G456-INDIRECT(ADDRESS([12]!Tabla1[[#This Row],[in]],COLUMN(G:G))))^2),0)))</f>
        <v>#REF!</v>
      </c>
      <c r="L456" s="100" t="s">
        <v>32</v>
      </c>
    </row>
    <row r="457" spans="1:12" x14ac:dyDescent="0.25">
      <c r="A457" s="2">
        <v>452</v>
      </c>
      <c r="B457" s="99">
        <v>47</v>
      </c>
      <c r="C457" s="99" t="s">
        <v>4998</v>
      </c>
      <c r="D457" s="99" t="s">
        <v>4999</v>
      </c>
      <c r="E457" s="99" t="s">
        <v>5042</v>
      </c>
      <c r="F457" s="99"/>
      <c r="G457" s="99"/>
      <c r="H457" s="99" t="s">
        <v>4968</v>
      </c>
      <c r="I457" s="99" t="s">
        <v>29</v>
      </c>
      <c r="J457" s="99">
        <f t="shared" si="7"/>
        <v>12</v>
      </c>
      <c r="K457" s="99" t="e">
        <f ca="1">IF([12]!Tabla1[[#This Row],[in]]="i",0,IF([12]!Tabla1[[#This Row],[in]]="",ROUND(SQRT((F457-F456)^2+(G457-G456)^2),0),ROUND(SQRT((F457-INDIRECT(ADDRESS([12]!Tabla1[[#This Row],[in]],COLUMN(F:F))))^2+(G457-INDIRECT(ADDRESS([12]!Tabla1[[#This Row],[in]],COLUMN(G:G))))^2),0)))</f>
        <v>#REF!</v>
      </c>
      <c r="L457" s="100" t="s">
        <v>32</v>
      </c>
    </row>
    <row r="458" spans="1:12" x14ac:dyDescent="0.25">
      <c r="A458" s="2">
        <v>453</v>
      </c>
      <c r="B458" s="99">
        <v>48</v>
      </c>
      <c r="C458" s="99" t="s">
        <v>4998</v>
      </c>
      <c r="D458" s="99" t="s">
        <v>4999</v>
      </c>
      <c r="E458" s="99" t="s">
        <v>5042</v>
      </c>
      <c r="F458" s="99"/>
      <c r="G458" s="99"/>
      <c r="H458" s="99" t="s">
        <v>4967</v>
      </c>
      <c r="I458" s="99" t="s">
        <v>29</v>
      </c>
      <c r="J458" s="99">
        <f t="shared" si="7"/>
        <v>8</v>
      </c>
      <c r="K458" s="99" t="e">
        <f ca="1">IF([12]!Tabla1[[#This Row],[in]]="i",0,IF([12]!Tabla1[[#This Row],[in]]="",ROUND(SQRT((F458-F457)^2+(G458-G457)^2),0),ROUND(SQRT((F458-INDIRECT(ADDRESS([12]!Tabla1[[#This Row],[in]],COLUMN(F:F))))^2+(G458-INDIRECT(ADDRESS([12]!Tabla1[[#This Row],[in]],COLUMN(G:G))))^2),0)))</f>
        <v>#REF!</v>
      </c>
      <c r="L458" s="100" t="s">
        <v>32</v>
      </c>
    </row>
    <row r="459" spans="1:12" x14ac:dyDescent="0.25">
      <c r="A459" s="2">
        <v>454</v>
      </c>
      <c r="B459" s="99">
        <v>49</v>
      </c>
      <c r="C459" s="99" t="s">
        <v>4998</v>
      </c>
      <c r="D459" s="99" t="s">
        <v>4999</v>
      </c>
      <c r="E459" s="99" t="s">
        <v>5042</v>
      </c>
      <c r="F459" s="99"/>
      <c r="G459" s="99"/>
      <c r="H459" s="99" t="s">
        <v>4967</v>
      </c>
      <c r="I459" s="99" t="s">
        <v>29</v>
      </c>
      <c r="J459" s="99">
        <f t="shared" si="7"/>
        <v>8</v>
      </c>
      <c r="K459" s="99" t="e">
        <f ca="1">IF([12]!Tabla1[[#This Row],[in]]="i",0,IF([12]!Tabla1[[#This Row],[in]]="",ROUND(SQRT((F459-F458)^2+(G459-G458)^2),0),ROUND(SQRT((F459-INDIRECT(ADDRESS([12]!Tabla1[[#This Row],[in]],COLUMN(F:F))))^2+(G459-INDIRECT(ADDRESS([12]!Tabla1[[#This Row],[in]],COLUMN(G:G))))^2),0)))</f>
        <v>#REF!</v>
      </c>
      <c r="L459" s="100" t="s">
        <v>32</v>
      </c>
    </row>
    <row r="460" spans="1:12" x14ac:dyDescent="0.25">
      <c r="A460" s="2">
        <v>455</v>
      </c>
      <c r="B460" s="99">
        <v>50</v>
      </c>
      <c r="C460" s="99" t="s">
        <v>4998</v>
      </c>
      <c r="D460" s="99" t="s">
        <v>4999</v>
      </c>
      <c r="E460" s="99" t="s">
        <v>5042</v>
      </c>
      <c r="F460" s="99"/>
      <c r="G460" s="99"/>
      <c r="H460" s="99" t="s">
        <v>4967</v>
      </c>
      <c r="I460" s="99" t="s">
        <v>29</v>
      </c>
      <c r="J460" s="99">
        <f t="shared" si="7"/>
        <v>8</v>
      </c>
      <c r="K460" s="99" t="e">
        <f ca="1">IF([12]!Tabla1[[#This Row],[in]]="i",0,IF([12]!Tabla1[[#This Row],[in]]="",ROUND(SQRT((F460-F459)^2+(G460-G459)^2),0),ROUND(SQRT((F460-INDIRECT(ADDRESS([12]!Tabla1[[#This Row],[in]],COLUMN(F:F))))^2+(G460-INDIRECT(ADDRESS([12]!Tabla1[[#This Row],[in]],COLUMN(G:G))))^2),0)))</f>
        <v>#REF!</v>
      </c>
      <c r="L460" s="100" t="s">
        <v>32</v>
      </c>
    </row>
    <row r="461" spans="1:12" x14ac:dyDescent="0.25">
      <c r="A461" s="2">
        <v>456</v>
      </c>
      <c r="B461" s="99">
        <v>51</v>
      </c>
      <c r="C461" s="99" t="s">
        <v>4998</v>
      </c>
      <c r="D461" s="99" t="s">
        <v>4999</v>
      </c>
      <c r="E461" s="99" t="s">
        <v>5042</v>
      </c>
      <c r="F461" s="99"/>
      <c r="G461" s="99"/>
      <c r="H461" s="99" t="s">
        <v>4967</v>
      </c>
      <c r="I461" s="99" t="s">
        <v>29</v>
      </c>
      <c r="J461" s="99">
        <f t="shared" si="7"/>
        <v>8</v>
      </c>
      <c r="K461" s="99" t="e">
        <f ca="1">IF([12]!Tabla1[[#This Row],[in]]="i",0,IF([12]!Tabla1[[#This Row],[in]]="",ROUND(SQRT((F461-F460)^2+(G461-G460)^2),0),ROUND(SQRT((F461-INDIRECT(ADDRESS([12]!Tabla1[[#This Row],[in]],COLUMN(F:F))))^2+(G461-INDIRECT(ADDRESS([12]!Tabla1[[#This Row],[in]],COLUMN(G:G))))^2),0)))</f>
        <v>#REF!</v>
      </c>
      <c r="L461" s="100" t="s">
        <v>32</v>
      </c>
    </row>
    <row r="462" spans="1:12" x14ac:dyDescent="0.25">
      <c r="A462" s="2">
        <v>457</v>
      </c>
      <c r="B462" s="99">
        <v>52</v>
      </c>
      <c r="C462" s="99" t="s">
        <v>4998</v>
      </c>
      <c r="D462" s="99" t="s">
        <v>4999</v>
      </c>
      <c r="E462" s="99" t="s">
        <v>5042</v>
      </c>
      <c r="F462" s="99"/>
      <c r="G462" s="99"/>
      <c r="H462" s="99" t="s">
        <v>4967</v>
      </c>
      <c r="I462" s="99" t="s">
        <v>29</v>
      </c>
      <c r="J462" s="99">
        <f t="shared" si="7"/>
        <v>8</v>
      </c>
      <c r="K462" s="99" t="e">
        <f ca="1">IF([12]!Tabla1[[#This Row],[in]]="i",0,IF([12]!Tabla1[[#This Row],[in]]="",ROUND(SQRT((F462-F461)^2+(G462-G461)^2),0),ROUND(SQRT((F462-INDIRECT(ADDRESS([12]!Tabla1[[#This Row],[in]],COLUMN(F:F))))^2+(G462-INDIRECT(ADDRESS([12]!Tabla1[[#This Row],[in]],COLUMN(G:G))))^2),0)))</f>
        <v>#REF!</v>
      </c>
      <c r="L462" s="100" t="s">
        <v>32</v>
      </c>
    </row>
    <row r="463" spans="1:12" x14ac:dyDescent="0.25">
      <c r="A463" s="2">
        <v>458</v>
      </c>
      <c r="B463" s="99">
        <v>53</v>
      </c>
      <c r="C463" s="99" t="s">
        <v>4998</v>
      </c>
      <c r="D463" s="99" t="s">
        <v>4999</v>
      </c>
      <c r="E463" s="99" t="s">
        <v>5042</v>
      </c>
      <c r="F463" s="99"/>
      <c r="G463" s="99"/>
      <c r="H463" s="99" t="s">
        <v>4967</v>
      </c>
      <c r="I463" s="99" t="s">
        <v>29</v>
      </c>
      <c r="J463" s="99">
        <f t="shared" si="7"/>
        <v>8</v>
      </c>
      <c r="K463" s="99" t="e">
        <f ca="1">IF([12]!Tabla1[[#This Row],[in]]="i",0,IF([12]!Tabla1[[#This Row],[in]]="",ROUND(SQRT((F463-F462)^2+(G463-G462)^2),0),ROUND(SQRT((F463-INDIRECT(ADDRESS([12]!Tabla1[[#This Row],[in]],COLUMN(F:F))))^2+(G463-INDIRECT(ADDRESS([12]!Tabla1[[#This Row],[in]],COLUMN(G:G))))^2),0)))</f>
        <v>#REF!</v>
      </c>
      <c r="L463" s="100" t="s">
        <v>32</v>
      </c>
    </row>
    <row r="464" spans="1:12" x14ac:dyDescent="0.25">
      <c r="A464" s="2">
        <v>459</v>
      </c>
      <c r="B464" s="99">
        <v>54</v>
      </c>
      <c r="C464" s="99" t="s">
        <v>4998</v>
      </c>
      <c r="D464" s="99" t="s">
        <v>4999</v>
      </c>
      <c r="E464" s="99" t="s">
        <v>5042</v>
      </c>
      <c r="F464" s="99"/>
      <c r="G464" s="99"/>
      <c r="H464" s="99" t="s">
        <v>4967</v>
      </c>
      <c r="I464" s="99" t="s">
        <v>29</v>
      </c>
      <c r="J464" s="99">
        <f t="shared" si="7"/>
        <v>8</v>
      </c>
      <c r="K464" s="99" t="e">
        <f ca="1">IF([12]!Tabla1[[#This Row],[in]]="i",0,IF([12]!Tabla1[[#This Row],[in]]="",ROUND(SQRT((F464-F463)^2+(G464-G463)^2),0),ROUND(SQRT((F464-INDIRECT(ADDRESS([12]!Tabla1[[#This Row],[in]],COLUMN(F:F))))^2+(G464-INDIRECT(ADDRESS([12]!Tabla1[[#This Row],[in]],COLUMN(G:G))))^2),0)))</f>
        <v>#REF!</v>
      </c>
      <c r="L464" s="100" t="s">
        <v>32</v>
      </c>
    </row>
    <row r="465" spans="1:12" x14ac:dyDescent="0.25">
      <c r="A465" s="2">
        <v>460</v>
      </c>
      <c r="B465" s="99">
        <v>55</v>
      </c>
      <c r="C465" s="99" t="s">
        <v>4998</v>
      </c>
      <c r="D465" s="99" t="s">
        <v>4999</v>
      </c>
      <c r="E465" s="99" t="s">
        <v>5042</v>
      </c>
      <c r="F465" s="99"/>
      <c r="G465" s="99"/>
      <c r="H465" s="99" t="s">
        <v>4967</v>
      </c>
      <c r="I465" s="99" t="s">
        <v>29</v>
      </c>
      <c r="J465" s="99">
        <f t="shared" si="7"/>
        <v>8</v>
      </c>
      <c r="K465" s="99" t="e">
        <f ca="1">IF([12]!Tabla1[[#This Row],[in]]="i",0,IF([12]!Tabla1[[#This Row],[in]]="",ROUND(SQRT((F465-F464)^2+(G465-G464)^2),0),ROUND(SQRT((F465-INDIRECT(ADDRESS([12]!Tabla1[[#This Row],[in]],COLUMN(F:F))))^2+(G465-INDIRECT(ADDRESS([12]!Tabla1[[#This Row],[in]],COLUMN(G:G))))^2),0)))</f>
        <v>#REF!</v>
      </c>
      <c r="L465" s="100" t="s">
        <v>32</v>
      </c>
    </row>
    <row r="466" spans="1:12" x14ac:dyDescent="0.25">
      <c r="A466" s="2">
        <v>461</v>
      </c>
      <c r="B466" s="99">
        <v>56</v>
      </c>
      <c r="C466" s="99" t="s">
        <v>4998</v>
      </c>
      <c r="D466" s="99" t="s">
        <v>4999</v>
      </c>
      <c r="E466" s="99" t="s">
        <v>5042</v>
      </c>
      <c r="F466" s="99"/>
      <c r="G466" s="99"/>
      <c r="H466" s="99" t="s">
        <v>4967</v>
      </c>
      <c r="I466" s="99" t="s">
        <v>29</v>
      </c>
      <c r="J466" s="99">
        <f t="shared" si="7"/>
        <v>8</v>
      </c>
      <c r="K466" s="99" t="e">
        <f ca="1">IF([12]!Tabla1[[#This Row],[in]]="i",0,IF([12]!Tabla1[[#This Row],[in]]="",ROUND(SQRT((F466-F465)^2+(G466-G465)^2),0),ROUND(SQRT((F466-INDIRECT(ADDRESS([12]!Tabla1[[#This Row],[in]],COLUMN(F:F))))^2+(G466-INDIRECT(ADDRESS([12]!Tabla1[[#This Row],[in]],COLUMN(G:G))))^2),0)))</f>
        <v>#REF!</v>
      </c>
      <c r="L466" s="100" t="s">
        <v>32</v>
      </c>
    </row>
    <row r="467" spans="1:12" x14ac:dyDescent="0.25">
      <c r="A467" s="2">
        <v>462</v>
      </c>
      <c r="B467" s="99">
        <v>57</v>
      </c>
      <c r="C467" s="99" t="s">
        <v>4998</v>
      </c>
      <c r="D467" s="99" t="s">
        <v>4999</v>
      </c>
      <c r="E467" s="99" t="s">
        <v>5042</v>
      </c>
      <c r="F467" s="99"/>
      <c r="G467" s="99"/>
      <c r="H467" s="99" t="s">
        <v>4967</v>
      </c>
      <c r="I467" s="99" t="s">
        <v>29</v>
      </c>
      <c r="J467" s="99">
        <f t="shared" si="7"/>
        <v>8</v>
      </c>
      <c r="K467" s="99" t="e">
        <f ca="1">IF([12]!Tabla1[[#This Row],[in]]="i",0,IF([12]!Tabla1[[#This Row],[in]]="",ROUND(SQRT((F467-F466)^2+(G467-G466)^2),0),ROUND(SQRT((F467-INDIRECT(ADDRESS([12]!Tabla1[[#This Row],[in]],COLUMN(F:F))))^2+(G467-INDIRECT(ADDRESS([12]!Tabla1[[#This Row],[in]],COLUMN(G:G))))^2),0)))</f>
        <v>#REF!</v>
      </c>
      <c r="L467" s="100" t="s">
        <v>32</v>
      </c>
    </row>
    <row r="468" spans="1:12" x14ac:dyDescent="0.25">
      <c r="A468" s="2">
        <v>463</v>
      </c>
      <c r="B468" s="99">
        <v>58</v>
      </c>
      <c r="C468" s="99" t="s">
        <v>4998</v>
      </c>
      <c r="D468" s="99" t="s">
        <v>4999</v>
      </c>
      <c r="E468" s="99" t="s">
        <v>5042</v>
      </c>
      <c r="F468" s="99"/>
      <c r="G468" s="99"/>
      <c r="H468" s="99" t="s">
        <v>4967</v>
      </c>
      <c r="I468" s="99" t="s">
        <v>29</v>
      </c>
      <c r="J468" s="99">
        <f t="shared" si="7"/>
        <v>8</v>
      </c>
      <c r="K468" s="99" t="e">
        <f ca="1">IF([12]!Tabla1[[#This Row],[in]]="i",0,IF([12]!Tabla1[[#This Row],[in]]="",ROUND(SQRT((F468-F467)^2+(G468-G467)^2),0),ROUND(SQRT((F468-INDIRECT(ADDRESS([12]!Tabla1[[#This Row],[in]],COLUMN(F:F))))^2+(G468-INDIRECT(ADDRESS([12]!Tabla1[[#This Row],[in]],COLUMN(G:G))))^2),0)))</f>
        <v>#REF!</v>
      </c>
      <c r="L468" s="100" t="s">
        <v>32</v>
      </c>
    </row>
    <row r="469" spans="1:12" x14ac:dyDescent="0.25">
      <c r="A469" s="2">
        <v>464</v>
      </c>
      <c r="B469" s="99">
        <v>59</v>
      </c>
      <c r="C469" s="99" t="s">
        <v>4998</v>
      </c>
      <c r="D469" s="99" t="s">
        <v>4999</v>
      </c>
      <c r="E469" s="99" t="s">
        <v>5042</v>
      </c>
      <c r="F469" s="99"/>
      <c r="G469" s="99"/>
      <c r="H469" s="99" t="s">
        <v>4967</v>
      </c>
      <c r="I469" s="99" t="s">
        <v>29</v>
      </c>
      <c r="J469" s="99">
        <f t="shared" si="7"/>
        <v>8</v>
      </c>
      <c r="K469" s="99" t="e">
        <f ca="1">IF([12]!Tabla1[[#This Row],[in]]="i",0,IF([12]!Tabla1[[#This Row],[in]]="",ROUND(SQRT((F469-F468)^2+(G469-G468)^2),0),ROUND(SQRT((F469-INDIRECT(ADDRESS([12]!Tabla1[[#This Row],[in]],COLUMN(F:F))))^2+(G469-INDIRECT(ADDRESS([12]!Tabla1[[#This Row],[in]],COLUMN(G:G))))^2),0)))</f>
        <v>#REF!</v>
      </c>
      <c r="L469" s="100" t="s">
        <v>32</v>
      </c>
    </row>
    <row r="470" spans="1:12" x14ac:dyDescent="0.25">
      <c r="A470" s="2">
        <v>465</v>
      </c>
      <c r="B470" s="99">
        <v>60</v>
      </c>
      <c r="C470" s="99" t="s">
        <v>4998</v>
      </c>
      <c r="D470" s="99" t="s">
        <v>4999</v>
      </c>
      <c r="E470" s="99" t="s">
        <v>5042</v>
      </c>
      <c r="F470" s="99"/>
      <c r="G470" s="99"/>
      <c r="H470" s="99" t="s">
        <v>4967</v>
      </c>
      <c r="I470" s="99" t="s">
        <v>29</v>
      </c>
      <c r="J470" s="99">
        <f t="shared" si="7"/>
        <v>8</v>
      </c>
      <c r="K470" s="99" t="e">
        <f ca="1">IF([12]!Tabla1[[#This Row],[in]]="i",0,IF([12]!Tabla1[[#This Row],[in]]="",ROUND(SQRT((F470-F469)^2+(G470-G469)^2),0),ROUND(SQRT((F470-INDIRECT(ADDRESS([12]!Tabla1[[#This Row],[in]],COLUMN(F:F))))^2+(G470-INDIRECT(ADDRESS([12]!Tabla1[[#This Row],[in]],COLUMN(G:G))))^2),0)))</f>
        <v>#REF!</v>
      </c>
      <c r="L470" s="100" t="s">
        <v>32</v>
      </c>
    </row>
    <row r="471" spans="1:12" x14ac:dyDescent="0.25">
      <c r="A471" s="2">
        <v>466</v>
      </c>
      <c r="B471" s="99">
        <v>61</v>
      </c>
      <c r="C471" s="99" t="s">
        <v>4998</v>
      </c>
      <c r="D471" s="99" t="s">
        <v>4999</v>
      </c>
      <c r="E471" s="99" t="s">
        <v>5042</v>
      </c>
      <c r="F471" s="99"/>
      <c r="G471" s="99"/>
      <c r="H471" s="99" t="s">
        <v>4967</v>
      </c>
      <c r="I471" s="99" t="s">
        <v>29</v>
      </c>
      <c r="J471" s="99">
        <f t="shared" si="7"/>
        <v>8</v>
      </c>
      <c r="K471" s="99" t="e">
        <f ca="1">IF([12]!Tabla1[[#This Row],[in]]="i",0,IF([12]!Tabla1[[#This Row],[in]]="",ROUND(SQRT((F471-F470)^2+(G471-G470)^2),0),ROUND(SQRT((F471-INDIRECT(ADDRESS([12]!Tabla1[[#This Row],[in]],COLUMN(F:F))))^2+(G471-INDIRECT(ADDRESS([12]!Tabla1[[#This Row],[in]],COLUMN(G:G))))^2),0)))</f>
        <v>#REF!</v>
      </c>
      <c r="L471" s="100" t="s">
        <v>32</v>
      </c>
    </row>
    <row r="472" spans="1:12" x14ac:dyDescent="0.25">
      <c r="A472" s="2">
        <v>467</v>
      </c>
      <c r="B472" s="99">
        <v>62</v>
      </c>
      <c r="C472" s="99" t="s">
        <v>4998</v>
      </c>
      <c r="D472" s="99" t="s">
        <v>4999</v>
      </c>
      <c r="E472" s="99" t="s">
        <v>5042</v>
      </c>
      <c r="F472" s="99"/>
      <c r="G472" s="99"/>
      <c r="H472" s="99" t="s">
        <v>4967</v>
      </c>
      <c r="I472" s="99" t="s">
        <v>29</v>
      </c>
      <c r="J472" s="99">
        <f t="shared" si="7"/>
        <v>8</v>
      </c>
      <c r="K472" s="99" t="e">
        <f ca="1">IF([12]!Tabla1[[#This Row],[in]]="i",0,IF([12]!Tabla1[[#This Row],[in]]="",ROUND(SQRT((F472-F471)^2+(G472-G471)^2),0),ROUND(SQRT((F472-INDIRECT(ADDRESS([12]!Tabla1[[#This Row],[in]],COLUMN(F:F))))^2+(G472-INDIRECT(ADDRESS([12]!Tabla1[[#This Row],[in]],COLUMN(G:G))))^2),0)))</f>
        <v>#REF!</v>
      </c>
      <c r="L472" s="100" t="s">
        <v>32</v>
      </c>
    </row>
    <row r="473" spans="1:12" x14ac:dyDescent="0.25">
      <c r="A473" s="2">
        <v>468</v>
      </c>
      <c r="B473" s="99">
        <v>63</v>
      </c>
      <c r="C473" s="99" t="s">
        <v>4998</v>
      </c>
      <c r="D473" s="99" t="s">
        <v>4999</v>
      </c>
      <c r="E473" s="99" t="s">
        <v>5042</v>
      </c>
      <c r="F473" s="99"/>
      <c r="G473" s="99"/>
      <c r="H473" s="99" t="s">
        <v>4967</v>
      </c>
      <c r="I473" s="99" t="s">
        <v>29</v>
      </c>
      <c r="J473" s="99">
        <f t="shared" si="7"/>
        <v>8</v>
      </c>
      <c r="K473" s="99" t="e">
        <f ca="1">IF([12]!Tabla1[[#This Row],[in]]="i",0,IF([12]!Tabla1[[#This Row],[in]]="",ROUND(SQRT((F473-F472)^2+(G473-G472)^2),0),ROUND(SQRT((F473-INDIRECT(ADDRESS([12]!Tabla1[[#This Row],[in]],COLUMN(F:F))))^2+(G473-INDIRECT(ADDRESS([12]!Tabla1[[#This Row],[in]],COLUMN(G:G))))^2),0)))</f>
        <v>#REF!</v>
      </c>
      <c r="L473" s="100" t="s">
        <v>32</v>
      </c>
    </row>
    <row r="474" spans="1:12" x14ac:dyDescent="0.25">
      <c r="A474" s="2">
        <v>469</v>
      </c>
      <c r="B474" s="99">
        <v>64</v>
      </c>
      <c r="C474" s="99" t="s">
        <v>4998</v>
      </c>
      <c r="D474" s="99" t="s">
        <v>4999</v>
      </c>
      <c r="E474" s="99" t="s">
        <v>5042</v>
      </c>
      <c r="F474" s="99"/>
      <c r="G474" s="99"/>
      <c r="H474" s="99" t="s">
        <v>4967</v>
      </c>
      <c r="I474" s="99" t="s">
        <v>29</v>
      </c>
      <c r="J474" s="99">
        <f t="shared" si="7"/>
        <v>8</v>
      </c>
      <c r="K474" s="99" t="e">
        <f ca="1">IF([12]!Tabla1[[#This Row],[in]]="i",0,IF([12]!Tabla1[[#This Row],[in]]="",ROUND(SQRT((F474-F473)^2+(G474-G473)^2),0),ROUND(SQRT((F474-INDIRECT(ADDRESS([12]!Tabla1[[#This Row],[in]],COLUMN(F:F))))^2+(G474-INDIRECT(ADDRESS([12]!Tabla1[[#This Row],[in]],COLUMN(G:G))))^2),0)))</f>
        <v>#REF!</v>
      </c>
      <c r="L474" s="100" t="s">
        <v>32</v>
      </c>
    </row>
    <row r="475" spans="1:12" x14ac:dyDescent="0.25">
      <c r="A475" s="2">
        <v>470</v>
      </c>
      <c r="B475" s="99">
        <v>65</v>
      </c>
      <c r="C475" s="99" t="s">
        <v>4998</v>
      </c>
      <c r="D475" s="99" t="s">
        <v>4999</v>
      </c>
      <c r="E475" s="99" t="s">
        <v>5042</v>
      </c>
      <c r="F475" s="99"/>
      <c r="G475" s="99"/>
      <c r="H475" s="99" t="s">
        <v>4967</v>
      </c>
      <c r="I475" s="99" t="s">
        <v>29</v>
      </c>
      <c r="J475" s="99">
        <f t="shared" si="7"/>
        <v>8</v>
      </c>
      <c r="K475" s="99" t="e">
        <f ca="1">IF([12]!Tabla1[[#This Row],[in]]="i",0,IF([12]!Tabla1[[#This Row],[in]]="",ROUND(SQRT((F475-F474)^2+(G475-G474)^2),0),ROUND(SQRT((F475-INDIRECT(ADDRESS([12]!Tabla1[[#This Row],[in]],COLUMN(F:F))))^2+(G475-INDIRECT(ADDRESS([12]!Tabla1[[#This Row],[in]],COLUMN(G:G))))^2),0)))</f>
        <v>#REF!</v>
      </c>
      <c r="L475" s="100" t="s">
        <v>32</v>
      </c>
    </row>
    <row r="476" spans="1:12" x14ac:dyDescent="0.25">
      <c r="A476" s="2">
        <v>471</v>
      </c>
      <c r="B476" s="99">
        <v>66</v>
      </c>
      <c r="C476" s="99" t="s">
        <v>4998</v>
      </c>
      <c r="D476" s="99" t="s">
        <v>4999</v>
      </c>
      <c r="E476" s="99" t="s">
        <v>5042</v>
      </c>
      <c r="F476" s="99"/>
      <c r="G476" s="99"/>
      <c r="H476" s="99" t="s">
        <v>4967</v>
      </c>
      <c r="I476" s="99" t="s">
        <v>29</v>
      </c>
      <c r="J476" s="99">
        <f t="shared" si="7"/>
        <v>8</v>
      </c>
      <c r="K476" s="99" t="e">
        <f ca="1">IF([12]!Tabla1[[#This Row],[in]]="i",0,IF([12]!Tabla1[[#This Row],[in]]="",ROUND(SQRT((F476-F475)^2+(G476-G475)^2),0),ROUND(SQRT((F476-INDIRECT(ADDRESS([12]!Tabla1[[#This Row],[in]],COLUMN(F:F))))^2+(G476-INDIRECT(ADDRESS([12]!Tabla1[[#This Row],[in]],COLUMN(G:G))))^2),0)))</f>
        <v>#REF!</v>
      </c>
      <c r="L476" s="100" t="s">
        <v>32</v>
      </c>
    </row>
    <row r="477" spans="1:12" x14ac:dyDescent="0.25">
      <c r="A477" s="2">
        <v>472</v>
      </c>
      <c r="B477" s="99">
        <v>67</v>
      </c>
      <c r="C477" s="99" t="s">
        <v>4998</v>
      </c>
      <c r="D477" s="99" t="s">
        <v>4999</v>
      </c>
      <c r="E477" s="99" t="s">
        <v>5042</v>
      </c>
      <c r="F477" s="99"/>
      <c r="G477" s="99"/>
      <c r="H477" s="99" t="s">
        <v>4967</v>
      </c>
      <c r="I477" s="99" t="s">
        <v>29</v>
      </c>
      <c r="J477" s="99">
        <f t="shared" si="7"/>
        <v>8</v>
      </c>
      <c r="K477" s="99" t="e">
        <f ca="1">IF([12]!Tabla1[[#This Row],[in]]="i",0,IF([12]!Tabla1[[#This Row],[in]]="",ROUND(SQRT((F477-F476)^2+(G477-G476)^2),0),ROUND(SQRT((F477-INDIRECT(ADDRESS([12]!Tabla1[[#This Row],[in]],COLUMN(F:F))))^2+(G477-INDIRECT(ADDRESS([12]!Tabla1[[#This Row],[in]],COLUMN(G:G))))^2),0)))</f>
        <v>#REF!</v>
      </c>
      <c r="L477" s="100" t="s">
        <v>32</v>
      </c>
    </row>
    <row r="478" spans="1:12" x14ac:dyDescent="0.25">
      <c r="A478" s="2">
        <v>473</v>
      </c>
      <c r="B478" s="99">
        <v>68</v>
      </c>
      <c r="C478" s="99" t="s">
        <v>4998</v>
      </c>
      <c r="D478" s="99" t="s">
        <v>4999</v>
      </c>
      <c r="E478" s="99" t="s">
        <v>5042</v>
      </c>
      <c r="F478" s="99"/>
      <c r="G478" s="99"/>
      <c r="H478" s="99" t="s">
        <v>4967</v>
      </c>
      <c r="I478" s="99" t="s">
        <v>29</v>
      </c>
      <c r="J478" s="99">
        <f t="shared" si="7"/>
        <v>8</v>
      </c>
      <c r="K478" s="99" t="e">
        <f ca="1">IF([12]!Tabla1[[#This Row],[in]]="i",0,IF([12]!Tabla1[[#This Row],[in]]="",ROUND(SQRT((F478-F477)^2+(G478-G477)^2),0),ROUND(SQRT((F478-INDIRECT(ADDRESS([12]!Tabla1[[#This Row],[in]],COLUMN(F:F))))^2+(G478-INDIRECT(ADDRESS([12]!Tabla1[[#This Row],[in]],COLUMN(G:G))))^2),0)))</f>
        <v>#REF!</v>
      </c>
      <c r="L478" s="100" t="s">
        <v>32</v>
      </c>
    </row>
    <row r="479" spans="1:12" x14ac:dyDescent="0.25">
      <c r="A479" s="2">
        <v>474</v>
      </c>
      <c r="B479" s="99">
        <v>69</v>
      </c>
      <c r="C479" s="99" t="s">
        <v>4998</v>
      </c>
      <c r="D479" s="99" t="s">
        <v>4999</v>
      </c>
      <c r="E479" s="99" t="s">
        <v>5042</v>
      </c>
      <c r="F479" s="99"/>
      <c r="G479" s="99"/>
      <c r="H479" s="99" t="s">
        <v>4967</v>
      </c>
      <c r="I479" s="99" t="s">
        <v>29</v>
      </c>
      <c r="J479" s="99">
        <f t="shared" si="7"/>
        <v>8</v>
      </c>
      <c r="K479" s="99" t="e">
        <f ca="1">IF([12]!Tabla1[[#This Row],[in]]="i",0,IF([12]!Tabla1[[#This Row],[in]]="",ROUND(SQRT((F479-F478)^2+(G479-G478)^2),0),ROUND(SQRT((F479-INDIRECT(ADDRESS([12]!Tabla1[[#This Row],[in]],COLUMN(F:F))))^2+(G479-INDIRECT(ADDRESS([12]!Tabla1[[#This Row],[in]],COLUMN(G:G))))^2),0)))</f>
        <v>#REF!</v>
      </c>
      <c r="L479" s="100" t="s">
        <v>32</v>
      </c>
    </row>
    <row r="480" spans="1:12" x14ac:dyDescent="0.25">
      <c r="A480" s="2">
        <v>475</v>
      </c>
      <c r="B480" s="99">
        <v>70</v>
      </c>
      <c r="C480" s="99" t="s">
        <v>4998</v>
      </c>
      <c r="D480" s="99" t="s">
        <v>4999</v>
      </c>
      <c r="E480" s="99" t="s">
        <v>5042</v>
      </c>
      <c r="F480" s="99"/>
      <c r="G480" s="99"/>
      <c r="H480" s="99" t="s">
        <v>4967</v>
      </c>
      <c r="I480" s="99" t="s">
        <v>29</v>
      </c>
      <c r="J480" s="99">
        <f t="shared" si="7"/>
        <v>8</v>
      </c>
      <c r="K480" s="99" t="e">
        <f ca="1">IF([12]!Tabla1[[#This Row],[in]]="i",0,IF([12]!Tabla1[[#This Row],[in]]="",ROUND(SQRT((F480-F479)^2+(G480-G479)^2),0),ROUND(SQRT((F480-INDIRECT(ADDRESS([12]!Tabla1[[#This Row],[in]],COLUMN(F:F))))^2+(G480-INDIRECT(ADDRESS([12]!Tabla1[[#This Row],[in]],COLUMN(G:G))))^2),0)))</f>
        <v>#REF!</v>
      </c>
      <c r="L480" s="100" t="s">
        <v>32</v>
      </c>
    </row>
    <row r="481" spans="1:12" x14ac:dyDescent="0.25">
      <c r="A481" s="2">
        <v>476</v>
      </c>
      <c r="B481" s="99">
        <v>71</v>
      </c>
      <c r="C481" s="99" t="s">
        <v>4998</v>
      </c>
      <c r="D481" s="99" t="s">
        <v>4999</v>
      </c>
      <c r="E481" s="99" t="s">
        <v>5042</v>
      </c>
      <c r="F481" s="99"/>
      <c r="G481" s="99"/>
      <c r="H481" s="99" t="s">
        <v>4967</v>
      </c>
      <c r="I481" s="99" t="s">
        <v>29</v>
      </c>
      <c r="J481" s="99">
        <f t="shared" si="7"/>
        <v>8</v>
      </c>
      <c r="K481" s="99" t="e">
        <f ca="1">IF([12]!Tabla1[[#This Row],[in]]="i",0,IF([12]!Tabla1[[#This Row],[in]]="",ROUND(SQRT((F481-F480)^2+(G481-G480)^2),0),ROUND(SQRT((F481-INDIRECT(ADDRESS([12]!Tabla1[[#This Row],[in]],COLUMN(F:F))))^2+(G481-INDIRECT(ADDRESS([12]!Tabla1[[#This Row],[in]],COLUMN(G:G))))^2),0)))</f>
        <v>#REF!</v>
      </c>
      <c r="L481" s="100" t="s">
        <v>32</v>
      </c>
    </row>
    <row r="482" spans="1:12" x14ac:dyDescent="0.25">
      <c r="A482" s="2">
        <v>477</v>
      </c>
      <c r="B482" s="99">
        <v>72</v>
      </c>
      <c r="C482" s="99" t="s">
        <v>4998</v>
      </c>
      <c r="D482" s="99" t="s">
        <v>4999</v>
      </c>
      <c r="E482" s="99" t="s">
        <v>5042</v>
      </c>
      <c r="F482" s="99"/>
      <c r="G482" s="99"/>
      <c r="H482" s="99" t="s">
        <v>4967</v>
      </c>
      <c r="I482" s="99" t="s">
        <v>29</v>
      </c>
      <c r="J482" s="99">
        <f t="shared" si="7"/>
        <v>8</v>
      </c>
      <c r="K482" s="99" t="e">
        <f ca="1">IF([12]!Tabla1[[#This Row],[in]]="i",0,IF([12]!Tabla1[[#This Row],[in]]="",ROUND(SQRT((F482-F481)^2+(G482-G481)^2),0),ROUND(SQRT((F482-INDIRECT(ADDRESS([12]!Tabla1[[#This Row],[in]],COLUMN(F:F))))^2+(G482-INDIRECT(ADDRESS([12]!Tabla1[[#This Row],[in]],COLUMN(G:G))))^2),0)))</f>
        <v>#REF!</v>
      </c>
      <c r="L482" s="100" t="s">
        <v>32</v>
      </c>
    </row>
    <row r="483" spans="1:12" x14ac:dyDescent="0.25">
      <c r="A483" s="2">
        <v>478</v>
      </c>
      <c r="B483" s="99">
        <v>73</v>
      </c>
      <c r="C483" s="99" t="s">
        <v>4998</v>
      </c>
      <c r="D483" s="99" t="s">
        <v>4999</v>
      </c>
      <c r="E483" s="99" t="s">
        <v>5042</v>
      </c>
      <c r="F483" s="99"/>
      <c r="G483" s="99"/>
      <c r="H483" s="99" t="s">
        <v>4967</v>
      </c>
      <c r="I483" s="99" t="s">
        <v>29</v>
      </c>
      <c r="J483" s="99">
        <f t="shared" si="7"/>
        <v>8</v>
      </c>
      <c r="K483" s="99" t="e">
        <f ca="1">IF([12]!Tabla1[[#This Row],[in]]="i",0,IF([12]!Tabla1[[#This Row],[in]]="",ROUND(SQRT((F483-F482)^2+(G483-G482)^2),0),ROUND(SQRT((F483-INDIRECT(ADDRESS([12]!Tabla1[[#This Row],[in]],COLUMN(F:F))))^2+(G483-INDIRECT(ADDRESS([12]!Tabla1[[#This Row],[in]],COLUMN(G:G))))^2),0)))</f>
        <v>#REF!</v>
      </c>
      <c r="L483" s="100" t="s">
        <v>32</v>
      </c>
    </row>
    <row r="484" spans="1:12" x14ac:dyDescent="0.25">
      <c r="A484" s="2">
        <v>479</v>
      </c>
      <c r="B484" s="99">
        <v>74</v>
      </c>
      <c r="C484" s="99" t="s">
        <v>4998</v>
      </c>
      <c r="D484" s="99" t="s">
        <v>4999</v>
      </c>
      <c r="E484" s="99" t="s">
        <v>5042</v>
      </c>
      <c r="F484" s="99"/>
      <c r="G484" s="99"/>
      <c r="H484" s="99" t="s">
        <v>4967</v>
      </c>
      <c r="I484" s="99" t="s">
        <v>29</v>
      </c>
      <c r="J484" s="99">
        <f t="shared" si="7"/>
        <v>8</v>
      </c>
      <c r="K484" s="99" t="e">
        <f ca="1">IF([12]!Tabla1[[#This Row],[in]]="i",0,IF([12]!Tabla1[[#This Row],[in]]="",ROUND(SQRT((F484-F483)^2+(G484-G483)^2),0),ROUND(SQRT((F484-INDIRECT(ADDRESS([12]!Tabla1[[#This Row],[in]],COLUMN(F:F))))^2+(G484-INDIRECT(ADDRESS([12]!Tabla1[[#This Row],[in]],COLUMN(G:G))))^2),0)))</f>
        <v>#REF!</v>
      </c>
      <c r="L484" s="100" t="s">
        <v>32</v>
      </c>
    </row>
    <row r="485" spans="1:12" x14ac:dyDescent="0.25">
      <c r="A485" s="2">
        <v>480</v>
      </c>
      <c r="B485" s="99">
        <v>75</v>
      </c>
      <c r="C485" s="99" t="s">
        <v>4998</v>
      </c>
      <c r="D485" s="99" t="s">
        <v>4999</v>
      </c>
      <c r="E485" s="99" t="s">
        <v>5042</v>
      </c>
      <c r="F485" s="99"/>
      <c r="G485" s="99"/>
      <c r="H485" s="99" t="s">
        <v>4967</v>
      </c>
      <c r="I485" s="99" t="s">
        <v>29</v>
      </c>
      <c r="J485" s="99">
        <f t="shared" si="7"/>
        <v>8</v>
      </c>
      <c r="K485" s="99" t="e">
        <f ca="1">IF([12]!Tabla1[[#This Row],[in]]="i",0,IF([12]!Tabla1[[#This Row],[in]]="",ROUND(SQRT((F485-F484)^2+(G485-G484)^2),0),ROUND(SQRT((F485-INDIRECT(ADDRESS([12]!Tabla1[[#This Row],[in]],COLUMN(F:F))))^2+(G485-INDIRECT(ADDRESS([12]!Tabla1[[#This Row],[in]],COLUMN(G:G))))^2),0)))</f>
        <v>#REF!</v>
      </c>
      <c r="L485" s="100" t="s">
        <v>32</v>
      </c>
    </row>
    <row r="486" spans="1:12" x14ac:dyDescent="0.25">
      <c r="A486" s="2">
        <v>481</v>
      </c>
      <c r="B486" s="99">
        <v>76</v>
      </c>
      <c r="C486" s="99" t="s">
        <v>4998</v>
      </c>
      <c r="D486" s="99" t="s">
        <v>4999</v>
      </c>
      <c r="E486" s="99" t="s">
        <v>5042</v>
      </c>
      <c r="F486" s="99"/>
      <c r="G486" s="99"/>
      <c r="H486" s="99" t="s">
        <v>4967</v>
      </c>
      <c r="I486" s="99" t="s">
        <v>29</v>
      </c>
      <c r="J486" s="99">
        <f t="shared" si="7"/>
        <v>8</v>
      </c>
      <c r="K486" s="99" t="e">
        <f ca="1">IF([12]!Tabla1[[#This Row],[in]]="i",0,IF([12]!Tabla1[[#This Row],[in]]="",ROUND(SQRT((F486-F485)^2+(G486-G485)^2),0),ROUND(SQRT((F486-INDIRECT(ADDRESS([12]!Tabla1[[#This Row],[in]],COLUMN(F:F))))^2+(G486-INDIRECT(ADDRESS([12]!Tabla1[[#This Row],[in]],COLUMN(G:G))))^2),0)))</f>
        <v>#REF!</v>
      </c>
      <c r="L486" s="100" t="s">
        <v>32</v>
      </c>
    </row>
    <row r="487" spans="1:12" x14ac:dyDescent="0.25">
      <c r="A487" s="2">
        <v>482</v>
      </c>
      <c r="B487" s="99">
        <v>77</v>
      </c>
      <c r="C487" s="99" t="s">
        <v>4998</v>
      </c>
      <c r="D487" s="99" t="s">
        <v>4999</v>
      </c>
      <c r="E487" s="99" t="s">
        <v>5042</v>
      </c>
      <c r="F487" s="99"/>
      <c r="G487" s="99"/>
      <c r="H487" s="99" t="s">
        <v>4967</v>
      </c>
      <c r="I487" s="99" t="s">
        <v>29</v>
      </c>
      <c r="J487" s="99">
        <f t="shared" si="7"/>
        <v>8</v>
      </c>
      <c r="K487" s="99" t="e">
        <f ca="1">IF([12]!Tabla1[[#This Row],[in]]="i",0,IF([12]!Tabla1[[#This Row],[in]]="",ROUND(SQRT((F487-F486)^2+(G487-G486)^2),0),ROUND(SQRT((F487-INDIRECT(ADDRESS([12]!Tabla1[[#This Row],[in]],COLUMN(F:F))))^2+(G487-INDIRECT(ADDRESS([12]!Tabla1[[#This Row],[in]],COLUMN(G:G))))^2),0)))</f>
        <v>#REF!</v>
      </c>
      <c r="L487" s="100" t="s">
        <v>32</v>
      </c>
    </row>
    <row r="488" spans="1:12" x14ac:dyDescent="0.25">
      <c r="A488" s="2">
        <v>483</v>
      </c>
      <c r="B488" s="99">
        <v>78</v>
      </c>
      <c r="C488" s="99" t="s">
        <v>4998</v>
      </c>
      <c r="D488" s="99" t="s">
        <v>4999</v>
      </c>
      <c r="E488" s="99" t="s">
        <v>5042</v>
      </c>
      <c r="F488" s="99"/>
      <c r="G488" s="99"/>
      <c r="H488" s="99" t="s">
        <v>4967</v>
      </c>
      <c r="I488" s="99" t="s">
        <v>29</v>
      </c>
      <c r="J488" s="99">
        <f t="shared" si="7"/>
        <v>8</v>
      </c>
      <c r="K488" s="99" t="e">
        <f ca="1">IF([12]!Tabla1[[#This Row],[in]]="i",0,IF([12]!Tabla1[[#This Row],[in]]="",ROUND(SQRT((F488-F487)^2+(G488-G487)^2),0),ROUND(SQRT((F488-INDIRECT(ADDRESS([12]!Tabla1[[#This Row],[in]],COLUMN(F:F))))^2+(G488-INDIRECT(ADDRESS([12]!Tabla1[[#This Row],[in]],COLUMN(G:G))))^2),0)))</f>
        <v>#REF!</v>
      </c>
      <c r="L488" s="100" t="s">
        <v>32</v>
      </c>
    </row>
    <row r="489" spans="1:12" x14ac:dyDescent="0.25">
      <c r="A489" s="2">
        <v>484</v>
      </c>
      <c r="B489" s="99">
        <v>79</v>
      </c>
      <c r="C489" s="99" t="s">
        <v>4998</v>
      </c>
      <c r="D489" s="99" t="s">
        <v>4999</v>
      </c>
      <c r="E489" s="99" t="s">
        <v>5042</v>
      </c>
      <c r="F489" s="99"/>
      <c r="G489" s="99"/>
      <c r="H489" s="99" t="s">
        <v>4967</v>
      </c>
      <c r="I489" s="99" t="s">
        <v>29</v>
      </c>
      <c r="J489" s="99">
        <f t="shared" si="7"/>
        <v>8</v>
      </c>
      <c r="K489" s="99" t="e">
        <f ca="1">IF([12]!Tabla1[[#This Row],[in]]="i",0,IF([12]!Tabla1[[#This Row],[in]]="",ROUND(SQRT((F489-F488)^2+(G489-G488)^2),0),ROUND(SQRT((F489-INDIRECT(ADDRESS([12]!Tabla1[[#This Row],[in]],COLUMN(F:F))))^2+(G489-INDIRECT(ADDRESS([12]!Tabla1[[#This Row],[in]],COLUMN(G:G))))^2),0)))</f>
        <v>#REF!</v>
      </c>
      <c r="L489" s="100" t="s">
        <v>32</v>
      </c>
    </row>
    <row r="490" spans="1:12" x14ac:dyDescent="0.25">
      <c r="A490" s="2">
        <v>485</v>
      </c>
      <c r="B490" s="99">
        <v>80</v>
      </c>
      <c r="C490" s="99" t="s">
        <v>4998</v>
      </c>
      <c r="D490" s="99" t="s">
        <v>4999</v>
      </c>
      <c r="E490" s="99" t="s">
        <v>5042</v>
      </c>
      <c r="F490" s="99"/>
      <c r="G490" s="99"/>
      <c r="H490" s="99" t="s">
        <v>4967</v>
      </c>
      <c r="I490" s="99" t="s">
        <v>29</v>
      </c>
      <c r="J490" s="99">
        <f t="shared" si="7"/>
        <v>8</v>
      </c>
      <c r="K490" s="99" t="e">
        <f ca="1">IF([12]!Tabla1[[#This Row],[in]]="i",0,IF([12]!Tabla1[[#This Row],[in]]="",ROUND(SQRT((F490-F489)^2+(G490-G489)^2),0),ROUND(SQRT((F490-INDIRECT(ADDRESS([12]!Tabla1[[#This Row],[in]],COLUMN(F:F))))^2+(G490-INDIRECT(ADDRESS([12]!Tabla1[[#This Row],[in]],COLUMN(G:G))))^2),0)))</f>
        <v>#REF!</v>
      </c>
      <c r="L490" s="100" t="s">
        <v>32</v>
      </c>
    </row>
    <row r="491" spans="1:12" x14ac:dyDescent="0.25">
      <c r="A491" s="2">
        <v>486</v>
      </c>
      <c r="B491" s="99">
        <v>81</v>
      </c>
      <c r="C491" s="99" t="s">
        <v>4998</v>
      </c>
      <c r="D491" s="99" t="s">
        <v>4999</v>
      </c>
      <c r="E491" s="99" t="s">
        <v>5042</v>
      </c>
      <c r="F491" s="99"/>
      <c r="G491" s="99"/>
      <c r="H491" s="99" t="s">
        <v>4967</v>
      </c>
      <c r="I491" s="99" t="s">
        <v>29</v>
      </c>
      <c r="J491" s="99">
        <f t="shared" si="7"/>
        <v>8</v>
      </c>
      <c r="K491" s="99" t="e">
        <f ca="1">IF([12]!Tabla1[[#This Row],[in]]="i",0,IF([12]!Tabla1[[#This Row],[in]]="",ROUND(SQRT((F491-F490)^2+(G491-G490)^2),0),ROUND(SQRT((F491-INDIRECT(ADDRESS([12]!Tabla1[[#This Row],[in]],COLUMN(F:F))))^2+(G491-INDIRECT(ADDRESS([12]!Tabla1[[#This Row],[in]],COLUMN(G:G))))^2),0)))</f>
        <v>#REF!</v>
      </c>
      <c r="L491" s="100" t="s">
        <v>32</v>
      </c>
    </row>
    <row r="492" spans="1:12" x14ac:dyDescent="0.25">
      <c r="A492" s="2">
        <v>487</v>
      </c>
      <c r="B492" s="99">
        <v>82</v>
      </c>
      <c r="C492" s="99" t="s">
        <v>4998</v>
      </c>
      <c r="D492" s="99" t="s">
        <v>4999</v>
      </c>
      <c r="E492" s="99" t="s">
        <v>5042</v>
      </c>
      <c r="F492" s="99"/>
      <c r="G492" s="99"/>
      <c r="H492" s="99" t="s">
        <v>4967</v>
      </c>
      <c r="I492" s="99" t="s">
        <v>29</v>
      </c>
      <c r="J492" s="99">
        <f t="shared" si="7"/>
        <v>8</v>
      </c>
      <c r="K492" s="99" t="e">
        <f ca="1">IF([12]!Tabla1[[#This Row],[in]]="i",0,IF([12]!Tabla1[[#This Row],[in]]="",ROUND(SQRT((F492-F491)^2+(G492-G491)^2),0),ROUND(SQRT((F492-INDIRECT(ADDRESS([12]!Tabla1[[#This Row],[in]],COLUMN(F:F))))^2+(G492-INDIRECT(ADDRESS([12]!Tabla1[[#This Row],[in]],COLUMN(G:G))))^2),0)))</f>
        <v>#REF!</v>
      </c>
      <c r="L492" s="100" t="s">
        <v>32</v>
      </c>
    </row>
    <row r="493" spans="1:12" x14ac:dyDescent="0.25">
      <c r="A493" s="2">
        <v>488</v>
      </c>
      <c r="B493" s="99">
        <v>83</v>
      </c>
      <c r="C493" s="99" t="s">
        <v>4998</v>
      </c>
      <c r="D493" s="99" t="s">
        <v>4999</v>
      </c>
      <c r="E493" s="99" t="s">
        <v>5042</v>
      </c>
      <c r="F493" s="99"/>
      <c r="G493" s="99"/>
      <c r="H493" s="99" t="s">
        <v>4967</v>
      </c>
      <c r="I493" s="99" t="s">
        <v>29</v>
      </c>
      <c r="J493" s="99">
        <f t="shared" si="7"/>
        <v>8</v>
      </c>
      <c r="K493" s="99" t="e">
        <f ca="1">IF([12]!Tabla1[[#This Row],[in]]="i",0,IF([12]!Tabla1[[#This Row],[in]]="",ROUND(SQRT((F493-F492)^2+(G493-G492)^2),0),ROUND(SQRT((F493-INDIRECT(ADDRESS([12]!Tabla1[[#This Row],[in]],COLUMN(F:F))))^2+(G493-INDIRECT(ADDRESS([12]!Tabla1[[#This Row],[in]],COLUMN(G:G))))^2),0)))</f>
        <v>#REF!</v>
      </c>
      <c r="L493" s="100" t="s">
        <v>32</v>
      </c>
    </row>
    <row r="494" spans="1:12" x14ac:dyDescent="0.25">
      <c r="A494" s="2">
        <v>489</v>
      </c>
      <c r="B494" s="99">
        <v>84</v>
      </c>
      <c r="C494" s="99" t="s">
        <v>4998</v>
      </c>
      <c r="D494" s="99" t="s">
        <v>4999</v>
      </c>
      <c r="E494" s="99" t="s">
        <v>5042</v>
      </c>
      <c r="F494" s="99"/>
      <c r="G494" s="99"/>
      <c r="H494" s="99" t="s">
        <v>4967</v>
      </c>
      <c r="I494" s="99" t="s">
        <v>29</v>
      </c>
      <c r="J494" s="99">
        <f t="shared" si="7"/>
        <v>8</v>
      </c>
      <c r="K494" s="99" t="e">
        <f ca="1">IF([12]!Tabla1[[#This Row],[in]]="i",0,IF([12]!Tabla1[[#This Row],[in]]="",ROUND(SQRT((F494-F493)^2+(G494-G493)^2),0),ROUND(SQRT((F494-INDIRECT(ADDRESS([12]!Tabla1[[#This Row],[in]],COLUMN(F:F))))^2+(G494-INDIRECT(ADDRESS([12]!Tabla1[[#This Row],[in]],COLUMN(G:G))))^2),0)))</f>
        <v>#REF!</v>
      </c>
      <c r="L494" s="100" t="s">
        <v>32</v>
      </c>
    </row>
    <row r="495" spans="1:12" x14ac:dyDescent="0.25">
      <c r="A495" s="2">
        <v>490</v>
      </c>
      <c r="B495" s="99">
        <v>85</v>
      </c>
      <c r="C495" s="99" t="s">
        <v>4998</v>
      </c>
      <c r="D495" s="99" t="s">
        <v>4999</v>
      </c>
      <c r="E495" s="99" t="s">
        <v>5042</v>
      </c>
      <c r="F495" s="99"/>
      <c r="G495" s="99"/>
      <c r="H495" s="99" t="s">
        <v>4967</v>
      </c>
      <c r="I495" s="99" t="s">
        <v>29</v>
      </c>
      <c r="J495" s="99">
        <f t="shared" si="7"/>
        <v>8</v>
      </c>
      <c r="K495" s="99" t="e">
        <f ca="1">IF([12]!Tabla1[[#This Row],[in]]="i",0,IF([12]!Tabla1[[#This Row],[in]]="",ROUND(SQRT((F495-F494)^2+(G495-G494)^2),0),ROUND(SQRT((F495-INDIRECT(ADDRESS([12]!Tabla1[[#This Row],[in]],COLUMN(F:F))))^2+(G495-INDIRECT(ADDRESS([12]!Tabla1[[#This Row],[in]],COLUMN(G:G))))^2),0)))</f>
        <v>#REF!</v>
      </c>
      <c r="L495" s="100" t="s">
        <v>32</v>
      </c>
    </row>
    <row r="496" spans="1:12" x14ac:dyDescent="0.25">
      <c r="A496" s="2">
        <v>491</v>
      </c>
      <c r="B496" s="99">
        <v>86</v>
      </c>
      <c r="C496" s="99" t="s">
        <v>4998</v>
      </c>
      <c r="D496" s="99" t="s">
        <v>4999</v>
      </c>
      <c r="E496" s="99" t="s">
        <v>5042</v>
      </c>
      <c r="F496" s="99"/>
      <c r="G496" s="99"/>
      <c r="H496" s="99" t="s">
        <v>4967</v>
      </c>
      <c r="I496" s="99" t="s">
        <v>29</v>
      </c>
      <c r="J496" s="99">
        <f t="shared" si="7"/>
        <v>8</v>
      </c>
      <c r="K496" s="99" t="e">
        <f ca="1">IF([12]!Tabla1[[#This Row],[in]]="i",0,IF([12]!Tabla1[[#This Row],[in]]="",ROUND(SQRT((F496-F495)^2+(G496-G495)^2),0),ROUND(SQRT((F496-INDIRECT(ADDRESS([12]!Tabla1[[#This Row],[in]],COLUMN(F:F))))^2+(G496-INDIRECT(ADDRESS([12]!Tabla1[[#This Row],[in]],COLUMN(G:G))))^2),0)))</f>
        <v>#REF!</v>
      </c>
      <c r="L496" s="100" t="s">
        <v>32</v>
      </c>
    </row>
    <row r="497" spans="1:12" x14ac:dyDescent="0.25">
      <c r="A497" s="2">
        <v>492</v>
      </c>
      <c r="B497" s="99">
        <v>87</v>
      </c>
      <c r="C497" s="99" t="s">
        <v>4998</v>
      </c>
      <c r="D497" s="99" t="s">
        <v>4999</v>
      </c>
      <c r="E497" s="99" t="s">
        <v>5042</v>
      </c>
      <c r="F497" s="99"/>
      <c r="G497" s="99"/>
      <c r="H497" s="99" t="s">
        <v>4967</v>
      </c>
      <c r="I497" s="99" t="s">
        <v>29</v>
      </c>
      <c r="J497" s="99">
        <f t="shared" si="7"/>
        <v>8</v>
      </c>
      <c r="K497" s="99" t="e">
        <f ca="1">IF([12]!Tabla1[[#This Row],[in]]="i",0,IF([12]!Tabla1[[#This Row],[in]]="",ROUND(SQRT((F497-F496)^2+(G497-G496)^2),0),ROUND(SQRT((F497-INDIRECT(ADDRESS([12]!Tabla1[[#This Row],[in]],COLUMN(F:F))))^2+(G497-INDIRECT(ADDRESS([12]!Tabla1[[#This Row],[in]],COLUMN(G:G))))^2),0)))</f>
        <v>#REF!</v>
      </c>
      <c r="L497" s="100" t="s">
        <v>32</v>
      </c>
    </row>
    <row r="498" spans="1:12" x14ac:dyDescent="0.25">
      <c r="A498" s="2">
        <v>493</v>
      </c>
      <c r="B498" s="99">
        <v>88</v>
      </c>
      <c r="C498" s="99" t="s">
        <v>4998</v>
      </c>
      <c r="D498" s="99" t="s">
        <v>4999</v>
      </c>
      <c r="E498" s="99" t="s">
        <v>5042</v>
      </c>
      <c r="F498" s="99"/>
      <c r="G498" s="99"/>
      <c r="H498" s="99" t="s">
        <v>4967</v>
      </c>
      <c r="I498" s="99" t="s">
        <v>29</v>
      </c>
      <c r="J498" s="99">
        <f t="shared" si="7"/>
        <v>8</v>
      </c>
      <c r="K498" s="99" t="e">
        <f ca="1">IF([12]!Tabla1[[#This Row],[in]]="i",0,IF([12]!Tabla1[[#This Row],[in]]="",ROUND(SQRT((F498-F497)^2+(G498-G497)^2),0),ROUND(SQRT((F498-INDIRECT(ADDRESS([12]!Tabla1[[#This Row],[in]],COLUMN(F:F))))^2+(G498-INDIRECT(ADDRESS([12]!Tabla1[[#This Row],[in]],COLUMN(G:G))))^2),0)))</f>
        <v>#REF!</v>
      </c>
      <c r="L498" s="100" t="s">
        <v>32</v>
      </c>
    </row>
    <row r="499" spans="1:12" x14ac:dyDescent="0.25">
      <c r="A499" s="2">
        <v>494</v>
      </c>
      <c r="B499" s="99">
        <v>89</v>
      </c>
      <c r="C499" s="99" t="s">
        <v>4998</v>
      </c>
      <c r="D499" s="99" t="s">
        <v>4999</v>
      </c>
      <c r="E499" s="99" t="s">
        <v>5042</v>
      </c>
      <c r="F499" s="99"/>
      <c r="G499" s="99"/>
      <c r="H499" s="99" t="s">
        <v>4967</v>
      </c>
      <c r="I499" s="99" t="s">
        <v>29</v>
      </c>
      <c r="J499" s="99">
        <f t="shared" si="7"/>
        <v>8</v>
      </c>
      <c r="K499" s="99" t="e">
        <f ca="1">IF([12]!Tabla1[[#This Row],[in]]="i",0,IF([12]!Tabla1[[#This Row],[in]]="",ROUND(SQRT((F499-F498)^2+(G499-G498)^2),0),ROUND(SQRT((F499-INDIRECT(ADDRESS([12]!Tabla1[[#This Row],[in]],COLUMN(F:F))))^2+(G499-INDIRECT(ADDRESS([12]!Tabla1[[#This Row],[in]],COLUMN(G:G))))^2),0)))</f>
        <v>#REF!</v>
      </c>
      <c r="L499" s="100" t="s">
        <v>32</v>
      </c>
    </row>
    <row r="500" spans="1:12" x14ac:dyDescent="0.25">
      <c r="A500" s="2">
        <v>495</v>
      </c>
      <c r="B500" s="99">
        <v>90</v>
      </c>
      <c r="C500" s="99" t="s">
        <v>4998</v>
      </c>
      <c r="D500" s="99" t="s">
        <v>4999</v>
      </c>
      <c r="E500" s="99" t="s">
        <v>5042</v>
      </c>
      <c r="F500" s="99"/>
      <c r="G500" s="99"/>
      <c r="H500" s="99" t="s">
        <v>4967</v>
      </c>
      <c r="I500" s="99" t="s">
        <v>29</v>
      </c>
      <c r="J500" s="99">
        <f t="shared" si="7"/>
        <v>8</v>
      </c>
      <c r="K500" s="99" t="e">
        <f ca="1">IF([12]!Tabla1[[#This Row],[in]]="i",0,IF([12]!Tabla1[[#This Row],[in]]="",ROUND(SQRT((F500-F499)^2+(G500-G499)^2),0),ROUND(SQRT((F500-INDIRECT(ADDRESS([12]!Tabla1[[#This Row],[in]],COLUMN(F:F))))^2+(G500-INDIRECT(ADDRESS([12]!Tabla1[[#This Row],[in]],COLUMN(G:G))))^2),0)))</f>
        <v>#REF!</v>
      </c>
      <c r="L500" s="100" t="s">
        <v>32</v>
      </c>
    </row>
    <row r="501" spans="1:12" x14ac:dyDescent="0.25">
      <c r="A501" s="2">
        <v>496</v>
      </c>
      <c r="B501" s="99">
        <v>91</v>
      </c>
      <c r="C501" s="99" t="s">
        <v>4998</v>
      </c>
      <c r="D501" s="99" t="s">
        <v>4999</v>
      </c>
      <c r="E501" s="99" t="s">
        <v>5042</v>
      </c>
      <c r="F501" s="99"/>
      <c r="G501" s="99"/>
      <c r="H501" s="99" t="s">
        <v>4967</v>
      </c>
      <c r="I501" s="99" t="s">
        <v>29</v>
      </c>
      <c r="J501" s="99">
        <f t="shared" si="7"/>
        <v>8</v>
      </c>
      <c r="K501" s="99" t="e">
        <f ca="1">IF([12]!Tabla1[[#This Row],[in]]="i",0,IF([12]!Tabla1[[#This Row],[in]]="",ROUND(SQRT((F501-F500)^2+(G501-G500)^2),0),ROUND(SQRT((F501-INDIRECT(ADDRESS([12]!Tabla1[[#This Row],[in]],COLUMN(F:F))))^2+(G501-INDIRECT(ADDRESS([12]!Tabla1[[#This Row],[in]],COLUMN(G:G))))^2),0)))</f>
        <v>#REF!</v>
      </c>
      <c r="L501" s="100" t="s">
        <v>32</v>
      </c>
    </row>
    <row r="502" spans="1:12" x14ac:dyDescent="0.25">
      <c r="A502" s="2">
        <v>497</v>
      </c>
      <c r="B502" s="99">
        <v>92</v>
      </c>
      <c r="C502" s="99" t="s">
        <v>4998</v>
      </c>
      <c r="D502" s="99" t="s">
        <v>4999</v>
      </c>
      <c r="E502" s="99" t="s">
        <v>5042</v>
      </c>
      <c r="F502" s="99"/>
      <c r="G502" s="99"/>
      <c r="H502" s="99" t="s">
        <v>4967</v>
      </c>
      <c r="I502" s="99" t="s">
        <v>29</v>
      </c>
      <c r="J502" s="99">
        <f t="shared" si="7"/>
        <v>8</v>
      </c>
      <c r="K502" s="99" t="e">
        <f ca="1">IF([12]!Tabla1[[#This Row],[in]]="i",0,IF([12]!Tabla1[[#This Row],[in]]="",ROUND(SQRT((F502-F501)^2+(G502-G501)^2),0),ROUND(SQRT((F502-INDIRECT(ADDRESS([12]!Tabla1[[#This Row],[in]],COLUMN(F:F))))^2+(G502-INDIRECT(ADDRESS([12]!Tabla1[[#This Row],[in]],COLUMN(G:G))))^2),0)))</f>
        <v>#REF!</v>
      </c>
      <c r="L502" s="100" t="s">
        <v>32</v>
      </c>
    </row>
    <row r="503" spans="1:12" x14ac:dyDescent="0.25">
      <c r="A503" s="2">
        <v>498</v>
      </c>
      <c r="B503" s="99">
        <v>93</v>
      </c>
      <c r="C503" s="99" t="s">
        <v>4998</v>
      </c>
      <c r="D503" s="99" t="s">
        <v>4999</v>
      </c>
      <c r="E503" s="99" t="s">
        <v>5042</v>
      </c>
      <c r="F503" s="99"/>
      <c r="G503" s="99"/>
      <c r="H503" s="99" t="s">
        <v>4967</v>
      </c>
      <c r="I503" s="99" t="s">
        <v>29</v>
      </c>
      <c r="J503" s="99">
        <f t="shared" si="7"/>
        <v>8</v>
      </c>
      <c r="K503" s="99" t="e">
        <f ca="1">IF([12]!Tabla1[[#This Row],[in]]="i",0,IF([12]!Tabla1[[#This Row],[in]]="",ROUND(SQRT((F503-F502)^2+(G503-G502)^2),0),ROUND(SQRT((F503-INDIRECT(ADDRESS([12]!Tabla1[[#This Row],[in]],COLUMN(F:F))))^2+(G503-INDIRECT(ADDRESS([12]!Tabla1[[#This Row],[in]],COLUMN(G:G))))^2),0)))</f>
        <v>#REF!</v>
      </c>
      <c r="L503" s="100" t="s">
        <v>32</v>
      </c>
    </row>
    <row r="504" spans="1:12" x14ac:dyDescent="0.25">
      <c r="A504" s="2">
        <v>499</v>
      </c>
      <c r="B504" s="99">
        <v>94</v>
      </c>
      <c r="C504" s="99" t="s">
        <v>4998</v>
      </c>
      <c r="D504" s="99" t="s">
        <v>4999</v>
      </c>
      <c r="E504" s="99" t="s">
        <v>5042</v>
      </c>
      <c r="F504" s="99"/>
      <c r="G504" s="99"/>
      <c r="H504" s="99" t="s">
        <v>4967</v>
      </c>
      <c r="I504" s="99" t="s">
        <v>29</v>
      </c>
      <c r="J504" s="99">
        <f t="shared" si="7"/>
        <v>8</v>
      </c>
      <c r="K504" s="99" t="e">
        <f ca="1">IF([12]!Tabla1[[#This Row],[in]]="i",0,IF([12]!Tabla1[[#This Row],[in]]="",ROUND(SQRT((F504-F503)^2+(G504-G503)^2),0),ROUND(SQRT((F504-INDIRECT(ADDRESS([12]!Tabla1[[#This Row],[in]],COLUMN(F:F))))^2+(G504-INDIRECT(ADDRESS([12]!Tabla1[[#This Row],[in]],COLUMN(G:G))))^2),0)))</f>
        <v>#REF!</v>
      </c>
      <c r="L504" s="100" t="s">
        <v>32</v>
      </c>
    </row>
    <row r="505" spans="1:12" x14ac:dyDescent="0.25">
      <c r="A505" s="2">
        <v>500</v>
      </c>
      <c r="B505" s="99">
        <v>95</v>
      </c>
      <c r="C505" s="99" t="s">
        <v>4998</v>
      </c>
      <c r="D505" s="99" t="s">
        <v>4999</v>
      </c>
      <c r="E505" s="99" t="s">
        <v>5042</v>
      </c>
      <c r="F505" s="99"/>
      <c r="G505" s="99"/>
      <c r="H505" s="99" t="s">
        <v>4967</v>
      </c>
      <c r="I505" s="99" t="s">
        <v>29</v>
      </c>
      <c r="J505" s="99">
        <f t="shared" si="7"/>
        <v>8</v>
      </c>
      <c r="K505" s="99" t="e">
        <f ca="1">IF([12]!Tabla1[[#This Row],[in]]="i",0,IF([12]!Tabla1[[#This Row],[in]]="",ROUND(SQRT((F505-F504)^2+(G505-G504)^2),0),ROUND(SQRT((F505-INDIRECT(ADDRESS([12]!Tabla1[[#This Row],[in]],COLUMN(F:F))))^2+(G505-INDIRECT(ADDRESS([12]!Tabla1[[#This Row],[in]],COLUMN(G:G))))^2),0)))</f>
        <v>#REF!</v>
      </c>
      <c r="L505" s="100" t="s">
        <v>32</v>
      </c>
    </row>
    <row r="506" spans="1:12" x14ac:dyDescent="0.25">
      <c r="A506" s="2">
        <v>501</v>
      </c>
      <c r="B506" s="99">
        <v>96</v>
      </c>
      <c r="C506" s="99" t="s">
        <v>4998</v>
      </c>
      <c r="D506" s="99" t="s">
        <v>4999</v>
      </c>
      <c r="E506" s="99" t="s">
        <v>5042</v>
      </c>
      <c r="F506" s="99"/>
      <c r="G506" s="99"/>
      <c r="H506" s="99" t="s">
        <v>4967</v>
      </c>
      <c r="I506" s="99" t="s">
        <v>29</v>
      </c>
      <c r="J506" s="99">
        <f t="shared" si="7"/>
        <v>8</v>
      </c>
      <c r="K506" s="99" t="e">
        <f ca="1">IF([12]!Tabla1[[#This Row],[in]]="i",0,IF([12]!Tabla1[[#This Row],[in]]="",ROUND(SQRT((F506-F505)^2+(G506-G505)^2),0),ROUND(SQRT((F506-INDIRECT(ADDRESS([12]!Tabla1[[#This Row],[in]],COLUMN(F:F))))^2+(G506-INDIRECT(ADDRESS([12]!Tabla1[[#This Row],[in]],COLUMN(G:G))))^2),0)))</f>
        <v>#REF!</v>
      </c>
      <c r="L506" s="100" t="s">
        <v>32</v>
      </c>
    </row>
    <row r="507" spans="1:12" x14ac:dyDescent="0.25">
      <c r="A507" s="2">
        <v>502</v>
      </c>
      <c r="B507" s="99">
        <v>97</v>
      </c>
      <c r="C507" s="99" t="s">
        <v>4998</v>
      </c>
      <c r="D507" s="99" t="s">
        <v>4999</v>
      </c>
      <c r="E507" s="99" t="s">
        <v>5042</v>
      </c>
      <c r="F507" s="99"/>
      <c r="G507" s="99"/>
      <c r="H507" s="99" t="s">
        <v>4967</v>
      </c>
      <c r="I507" s="99" t="s">
        <v>29</v>
      </c>
      <c r="J507" s="99">
        <f t="shared" si="7"/>
        <v>8</v>
      </c>
      <c r="K507" s="99" t="e">
        <f ca="1">IF([12]!Tabla1[[#This Row],[in]]="i",0,IF([12]!Tabla1[[#This Row],[in]]="",ROUND(SQRT((F507-F506)^2+(G507-G506)^2),0),ROUND(SQRT((F507-INDIRECT(ADDRESS([12]!Tabla1[[#This Row],[in]],COLUMN(F:F))))^2+(G507-INDIRECT(ADDRESS([12]!Tabla1[[#This Row],[in]],COLUMN(G:G))))^2),0)))</f>
        <v>#REF!</v>
      </c>
      <c r="L507" s="100" t="s">
        <v>32</v>
      </c>
    </row>
    <row r="508" spans="1:12" x14ac:dyDescent="0.25">
      <c r="A508" s="2">
        <v>503</v>
      </c>
      <c r="B508" s="99">
        <v>98</v>
      </c>
      <c r="C508" s="99" t="s">
        <v>4998</v>
      </c>
      <c r="D508" s="99" t="s">
        <v>4999</v>
      </c>
      <c r="E508" s="99" t="s">
        <v>5042</v>
      </c>
      <c r="F508" s="99"/>
      <c r="G508" s="99"/>
      <c r="H508" s="99" t="s">
        <v>4967</v>
      </c>
      <c r="I508" s="99" t="s">
        <v>29</v>
      </c>
      <c r="J508" s="99">
        <f t="shared" si="7"/>
        <v>8</v>
      </c>
      <c r="K508" s="99" t="e">
        <f ca="1">IF([12]!Tabla1[[#This Row],[in]]="i",0,IF([12]!Tabla1[[#This Row],[in]]="",ROUND(SQRT((F508-F507)^2+(G508-G507)^2),0),ROUND(SQRT((F508-INDIRECT(ADDRESS([12]!Tabla1[[#This Row],[in]],COLUMN(F:F))))^2+(G508-INDIRECT(ADDRESS([12]!Tabla1[[#This Row],[in]],COLUMN(G:G))))^2),0)))</f>
        <v>#REF!</v>
      </c>
      <c r="L508" s="100" t="s">
        <v>32</v>
      </c>
    </row>
    <row r="509" spans="1:12" x14ac:dyDescent="0.25">
      <c r="A509" s="2">
        <v>504</v>
      </c>
      <c r="B509" s="99">
        <v>99</v>
      </c>
      <c r="C509" s="99" t="s">
        <v>4998</v>
      </c>
      <c r="D509" s="99" t="s">
        <v>4999</v>
      </c>
      <c r="E509" s="99" t="s">
        <v>5042</v>
      </c>
      <c r="F509" s="99"/>
      <c r="G509" s="99"/>
      <c r="H509" s="99" t="s">
        <v>4967</v>
      </c>
      <c r="I509" s="99" t="s">
        <v>29</v>
      </c>
      <c r="J509" s="99">
        <f t="shared" si="7"/>
        <v>8</v>
      </c>
      <c r="K509" s="99" t="e">
        <f ca="1">IF([12]!Tabla1[[#This Row],[in]]="i",0,IF([12]!Tabla1[[#This Row],[in]]="",ROUND(SQRT((F509-F508)^2+(G509-G508)^2),0),ROUND(SQRT((F509-INDIRECT(ADDRESS([12]!Tabla1[[#This Row],[in]],COLUMN(F:F))))^2+(G509-INDIRECT(ADDRESS([12]!Tabla1[[#This Row],[in]],COLUMN(G:G))))^2),0)))</f>
        <v>#REF!</v>
      </c>
      <c r="L509" s="100" t="s">
        <v>32</v>
      </c>
    </row>
    <row r="510" spans="1:12" x14ac:dyDescent="0.25">
      <c r="A510" s="2">
        <v>505</v>
      </c>
      <c r="B510" s="99">
        <v>100</v>
      </c>
      <c r="C510" s="99" t="s">
        <v>4998</v>
      </c>
      <c r="D510" s="99" t="s">
        <v>4999</v>
      </c>
      <c r="E510" s="99" t="s">
        <v>5042</v>
      </c>
      <c r="F510" s="99"/>
      <c r="G510" s="99"/>
      <c r="H510" s="99" t="s">
        <v>4967</v>
      </c>
      <c r="I510" s="99" t="s">
        <v>29</v>
      </c>
      <c r="J510" s="99">
        <f t="shared" si="7"/>
        <v>8</v>
      </c>
      <c r="K510" s="99" t="e">
        <f ca="1">IF([12]!Tabla1[[#This Row],[in]]="i",0,IF([12]!Tabla1[[#This Row],[in]]="",ROUND(SQRT((F510-F509)^2+(G510-G509)^2),0),ROUND(SQRT((F510-INDIRECT(ADDRESS([12]!Tabla1[[#This Row],[in]],COLUMN(F:F))))^2+(G510-INDIRECT(ADDRESS([12]!Tabla1[[#This Row],[in]],COLUMN(G:G))))^2),0)))</f>
        <v>#REF!</v>
      </c>
      <c r="L510" s="100" t="s">
        <v>32</v>
      </c>
    </row>
    <row r="511" spans="1:12" x14ac:dyDescent="0.25">
      <c r="A511" s="2">
        <v>506</v>
      </c>
      <c r="B511" s="99">
        <v>101</v>
      </c>
      <c r="C511" s="99" t="s">
        <v>4998</v>
      </c>
      <c r="D511" s="99" t="s">
        <v>4999</v>
      </c>
      <c r="E511" s="99" t="s">
        <v>5042</v>
      </c>
      <c r="F511" s="99"/>
      <c r="G511" s="99"/>
      <c r="H511" s="99" t="s">
        <v>4967</v>
      </c>
      <c r="I511" s="99" t="s">
        <v>29</v>
      </c>
      <c r="J511" s="99">
        <f t="shared" si="7"/>
        <v>8</v>
      </c>
      <c r="K511" s="99" t="e">
        <f ca="1">IF([12]!Tabla1[[#This Row],[in]]="i",0,IF([12]!Tabla1[[#This Row],[in]]="",ROUND(SQRT((F511-F510)^2+(G511-G510)^2),0),ROUND(SQRT((F511-INDIRECT(ADDRESS([12]!Tabla1[[#This Row],[in]],COLUMN(F:F))))^2+(G511-INDIRECT(ADDRESS([12]!Tabla1[[#This Row],[in]],COLUMN(G:G))))^2),0)))</f>
        <v>#REF!</v>
      </c>
      <c r="L511" s="100" t="s">
        <v>32</v>
      </c>
    </row>
    <row r="512" spans="1:12" x14ac:dyDescent="0.25">
      <c r="A512" s="2">
        <v>507</v>
      </c>
      <c r="B512" s="99">
        <v>102</v>
      </c>
      <c r="C512" s="99" t="s">
        <v>4998</v>
      </c>
      <c r="D512" s="99" t="s">
        <v>4999</v>
      </c>
      <c r="E512" s="99" t="s">
        <v>5042</v>
      </c>
      <c r="F512" s="99"/>
      <c r="G512" s="99"/>
      <c r="H512" s="99" t="s">
        <v>4967</v>
      </c>
      <c r="I512" s="99" t="s">
        <v>29</v>
      </c>
      <c r="J512" s="99">
        <f t="shared" si="7"/>
        <v>8</v>
      </c>
      <c r="K512" s="99" t="e">
        <f ca="1">IF([12]!Tabla1[[#This Row],[in]]="i",0,IF([12]!Tabla1[[#This Row],[in]]="",ROUND(SQRT((F512-F511)^2+(G512-G511)^2),0),ROUND(SQRT((F512-INDIRECT(ADDRESS([12]!Tabla1[[#This Row],[in]],COLUMN(F:F))))^2+(G512-INDIRECT(ADDRESS([12]!Tabla1[[#This Row],[in]],COLUMN(G:G))))^2),0)))</f>
        <v>#REF!</v>
      </c>
      <c r="L512" s="100" t="s">
        <v>32</v>
      </c>
    </row>
    <row r="513" spans="1:12" x14ac:dyDescent="0.25">
      <c r="A513" s="2">
        <v>508</v>
      </c>
      <c r="B513" s="99">
        <v>103</v>
      </c>
      <c r="C513" s="99" t="s">
        <v>4998</v>
      </c>
      <c r="D513" s="99" t="s">
        <v>4999</v>
      </c>
      <c r="E513" s="99" t="s">
        <v>5042</v>
      </c>
      <c r="F513" s="99"/>
      <c r="G513" s="99"/>
      <c r="H513" s="99" t="s">
        <v>4967</v>
      </c>
      <c r="I513" s="99" t="s">
        <v>29</v>
      </c>
      <c r="J513" s="99">
        <f t="shared" si="7"/>
        <v>8</v>
      </c>
      <c r="K513" s="99" t="e">
        <f ca="1">IF([12]!Tabla1[[#This Row],[in]]="i",0,IF([12]!Tabla1[[#This Row],[in]]="",ROUND(SQRT((F513-F512)^2+(G513-G512)^2),0),ROUND(SQRT((F513-INDIRECT(ADDRESS([12]!Tabla1[[#This Row],[in]],COLUMN(F:F))))^2+(G513-INDIRECT(ADDRESS([12]!Tabla1[[#This Row],[in]],COLUMN(G:G))))^2),0)))</f>
        <v>#REF!</v>
      </c>
      <c r="L513" s="100" t="s">
        <v>32</v>
      </c>
    </row>
    <row r="514" spans="1:12" x14ac:dyDescent="0.25">
      <c r="A514" s="2">
        <v>509</v>
      </c>
      <c r="B514" s="99">
        <v>104</v>
      </c>
      <c r="C514" s="99" t="s">
        <v>4998</v>
      </c>
      <c r="D514" s="99" t="s">
        <v>4999</v>
      </c>
      <c r="E514" s="99" t="s">
        <v>5042</v>
      </c>
      <c r="F514" s="99"/>
      <c r="G514" s="99"/>
      <c r="H514" s="99" t="s">
        <v>4967</v>
      </c>
      <c r="I514" s="99" t="s">
        <v>29</v>
      </c>
      <c r="J514" s="99">
        <f t="shared" si="7"/>
        <v>8</v>
      </c>
      <c r="K514" s="99" t="e">
        <f ca="1">IF([12]!Tabla1[[#This Row],[in]]="i",0,IF([12]!Tabla1[[#This Row],[in]]="",ROUND(SQRT((F514-F513)^2+(G514-G513)^2),0),ROUND(SQRT((F514-INDIRECT(ADDRESS([12]!Tabla1[[#This Row],[in]],COLUMN(F:F))))^2+(G514-INDIRECT(ADDRESS([12]!Tabla1[[#This Row],[in]],COLUMN(G:G))))^2),0)))</f>
        <v>#REF!</v>
      </c>
      <c r="L514" s="100" t="s">
        <v>32</v>
      </c>
    </row>
    <row r="515" spans="1:12" x14ac:dyDescent="0.25">
      <c r="A515" s="2">
        <v>510</v>
      </c>
      <c r="B515" s="99">
        <v>105</v>
      </c>
      <c r="C515" s="99" t="s">
        <v>4998</v>
      </c>
      <c r="D515" s="99" t="s">
        <v>4999</v>
      </c>
      <c r="E515" s="99" t="s">
        <v>5042</v>
      </c>
      <c r="F515" s="99"/>
      <c r="G515" s="99"/>
      <c r="H515" s="99" t="s">
        <v>4967</v>
      </c>
      <c r="I515" s="99" t="s">
        <v>29</v>
      </c>
      <c r="J515" s="99">
        <f t="shared" si="7"/>
        <v>8</v>
      </c>
      <c r="K515" s="99" t="e">
        <f ca="1">IF([12]!Tabla1[[#This Row],[in]]="i",0,IF([12]!Tabla1[[#This Row],[in]]="",ROUND(SQRT((F515-F514)^2+(G515-G514)^2),0),ROUND(SQRT((F515-INDIRECT(ADDRESS([12]!Tabla1[[#This Row],[in]],COLUMN(F:F))))^2+(G515-INDIRECT(ADDRESS([12]!Tabla1[[#This Row],[in]],COLUMN(G:G))))^2),0)))</f>
        <v>#REF!</v>
      </c>
      <c r="L515" s="100" t="s">
        <v>32</v>
      </c>
    </row>
    <row r="516" spans="1:12" x14ac:dyDescent="0.25">
      <c r="A516" s="2">
        <v>511</v>
      </c>
      <c r="B516" s="99">
        <v>106</v>
      </c>
      <c r="C516" s="99" t="s">
        <v>4998</v>
      </c>
      <c r="D516" s="99" t="s">
        <v>4999</v>
      </c>
      <c r="E516" s="99" t="s">
        <v>5042</v>
      </c>
      <c r="F516" s="99"/>
      <c r="G516" s="99"/>
      <c r="H516" s="99" t="s">
        <v>4967</v>
      </c>
      <c r="I516" s="99" t="s">
        <v>29</v>
      </c>
      <c r="J516" s="99">
        <f t="shared" si="7"/>
        <v>8</v>
      </c>
      <c r="K516" s="99" t="e">
        <f ca="1">IF([12]!Tabla1[[#This Row],[in]]="i",0,IF([12]!Tabla1[[#This Row],[in]]="",ROUND(SQRT((F516-F515)^2+(G516-G515)^2),0),ROUND(SQRT((F516-INDIRECT(ADDRESS([12]!Tabla1[[#This Row],[in]],COLUMN(F:F))))^2+(G516-INDIRECT(ADDRESS([12]!Tabla1[[#This Row],[in]],COLUMN(G:G))))^2),0)))</f>
        <v>#REF!</v>
      </c>
      <c r="L516" s="100" t="s">
        <v>32</v>
      </c>
    </row>
    <row r="517" spans="1:12" x14ac:dyDescent="0.25">
      <c r="A517" s="2">
        <v>512</v>
      </c>
      <c r="B517" s="99">
        <v>107</v>
      </c>
      <c r="C517" s="99" t="s">
        <v>4998</v>
      </c>
      <c r="D517" s="99" t="s">
        <v>4999</v>
      </c>
      <c r="E517" s="99" t="s">
        <v>5042</v>
      </c>
      <c r="F517" s="99"/>
      <c r="G517" s="99"/>
      <c r="H517" s="99" t="s">
        <v>4967</v>
      </c>
      <c r="I517" s="99" t="s">
        <v>29</v>
      </c>
      <c r="J517" s="99">
        <f t="shared" si="7"/>
        <v>8</v>
      </c>
      <c r="K517" s="99" t="e">
        <f ca="1">IF([12]!Tabla1[[#This Row],[in]]="i",0,IF([12]!Tabla1[[#This Row],[in]]="",ROUND(SQRT((F517-F516)^2+(G517-G516)^2),0),ROUND(SQRT((F517-INDIRECT(ADDRESS([12]!Tabla1[[#This Row],[in]],COLUMN(F:F))))^2+(G517-INDIRECT(ADDRESS([12]!Tabla1[[#This Row],[in]],COLUMN(G:G))))^2),0)))</f>
        <v>#REF!</v>
      </c>
      <c r="L517" s="100" t="s">
        <v>32</v>
      </c>
    </row>
    <row r="518" spans="1:12" x14ac:dyDescent="0.25">
      <c r="A518" s="2">
        <v>513</v>
      </c>
      <c r="B518" s="99">
        <v>108</v>
      </c>
      <c r="C518" s="99" t="s">
        <v>4998</v>
      </c>
      <c r="D518" s="99" t="s">
        <v>4999</v>
      </c>
      <c r="E518" s="99" t="s">
        <v>5042</v>
      </c>
      <c r="F518" s="99"/>
      <c r="G518" s="99"/>
      <c r="H518" s="99" t="s">
        <v>4967</v>
      </c>
      <c r="I518" s="99" t="s">
        <v>29</v>
      </c>
      <c r="J518" s="99">
        <f t="shared" ref="J518:J581" si="8">IF(H518="BT",8,12)</f>
        <v>8</v>
      </c>
      <c r="K518" s="99" t="e">
        <f ca="1">IF([12]!Tabla1[[#This Row],[in]]="i",0,IF([12]!Tabla1[[#This Row],[in]]="",ROUND(SQRT((F518-F517)^2+(G518-G517)^2),0),ROUND(SQRT((F518-INDIRECT(ADDRESS([12]!Tabla1[[#This Row],[in]],COLUMN(F:F))))^2+(G518-INDIRECT(ADDRESS([12]!Tabla1[[#This Row],[in]],COLUMN(G:G))))^2),0)))</f>
        <v>#REF!</v>
      </c>
      <c r="L518" s="100" t="s">
        <v>32</v>
      </c>
    </row>
    <row r="519" spans="1:12" x14ac:dyDescent="0.25">
      <c r="A519" s="2">
        <v>514</v>
      </c>
      <c r="B519" s="99">
        <v>109</v>
      </c>
      <c r="C519" s="99" t="s">
        <v>4998</v>
      </c>
      <c r="D519" s="99" t="s">
        <v>4999</v>
      </c>
      <c r="E519" s="99" t="s">
        <v>5042</v>
      </c>
      <c r="F519" s="99"/>
      <c r="G519" s="99"/>
      <c r="H519" s="99" t="s">
        <v>4967</v>
      </c>
      <c r="I519" s="99" t="s">
        <v>29</v>
      </c>
      <c r="J519" s="99">
        <f t="shared" si="8"/>
        <v>8</v>
      </c>
      <c r="K519" s="99" t="e">
        <f ca="1">IF([12]!Tabla1[[#This Row],[in]]="i",0,IF([12]!Tabla1[[#This Row],[in]]="",ROUND(SQRT((F519-F518)^2+(G519-G518)^2),0),ROUND(SQRT((F519-INDIRECT(ADDRESS([12]!Tabla1[[#This Row],[in]],COLUMN(F:F))))^2+(G519-INDIRECT(ADDRESS([12]!Tabla1[[#This Row],[in]],COLUMN(G:G))))^2),0)))</f>
        <v>#REF!</v>
      </c>
      <c r="L519" s="100" t="s">
        <v>32</v>
      </c>
    </row>
    <row r="520" spans="1:12" x14ac:dyDescent="0.25">
      <c r="A520" s="2">
        <v>515</v>
      </c>
      <c r="B520" s="99">
        <v>110</v>
      </c>
      <c r="C520" s="99" t="s">
        <v>4998</v>
      </c>
      <c r="D520" s="99" t="s">
        <v>4999</v>
      </c>
      <c r="E520" s="99" t="s">
        <v>5042</v>
      </c>
      <c r="F520" s="99"/>
      <c r="G520" s="99"/>
      <c r="H520" s="99" t="s">
        <v>4967</v>
      </c>
      <c r="I520" s="99" t="s">
        <v>29</v>
      </c>
      <c r="J520" s="99">
        <f t="shared" si="8"/>
        <v>8</v>
      </c>
      <c r="K520" s="99" t="e">
        <f ca="1">IF([12]!Tabla1[[#This Row],[in]]="i",0,IF([12]!Tabla1[[#This Row],[in]]="",ROUND(SQRT((F520-F519)^2+(G520-G519)^2),0),ROUND(SQRT((F520-INDIRECT(ADDRESS([12]!Tabla1[[#This Row],[in]],COLUMN(F:F))))^2+(G520-INDIRECT(ADDRESS([12]!Tabla1[[#This Row],[in]],COLUMN(G:G))))^2),0)))</f>
        <v>#REF!</v>
      </c>
      <c r="L520" s="100" t="s">
        <v>32</v>
      </c>
    </row>
    <row r="521" spans="1:12" x14ac:dyDescent="0.25">
      <c r="A521" s="2">
        <v>516</v>
      </c>
      <c r="B521" s="99">
        <v>111</v>
      </c>
      <c r="C521" s="99" t="s">
        <v>4998</v>
      </c>
      <c r="D521" s="99" t="s">
        <v>4999</v>
      </c>
      <c r="E521" s="99" t="s">
        <v>5042</v>
      </c>
      <c r="F521" s="99"/>
      <c r="G521" s="99"/>
      <c r="H521" s="99" t="s">
        <v>4967</v>
      </c>
      <c r="I521" s="99" t="s">
        <v>29</v>
      </c>
      <c r="J521" s="99">
        <f t="shared" si="8"/>
        <v>8</v>
      </c>
      <c r="K521" s="99" t="e">
        <f ca="1">IF([12]!Tabla1[[#This Row],[in]]="i",0,IF([12]!Tabla1[[#This Row],[in]]="",ROUND(SQRT((F521-F520)^2+(G521-G520)^2),0),ROUND(SQRT((F521-INDIRECT(ADDRESS([12]!Tabla1[[#This Row],[in]],COLUMN(F:F))))^2+(G521-INDIRECT(ADDRESS([12]!Tabla1[[#This Row],[in]],COLUMN(G:G))))^2),0)))</f>
        <v>#REF!</v>
      </c>
      <c r="L521" s="100" t="s">
        <v>32</v>
      </c>
    </row>
    <row r="522" spans="1:12" x14ac:dyDescent="0.25">
      <c r="A522" s="2">
        <v>517</v>
      </c>
      <c r="B522" s="99">
        <v>112</v>
      </c>
      <c r="C522" s="99" t="s">
        <v>4998</v>
      </c>
      <c r="D522" s="99" t="s">
        <v>4999</v>
      </c>
      <c r="E522" s="99" t="s">
        <v>5042</v>
      </c>
      <c r="F522" s="99"/>
      <c r="G522" s="99"/>
      <c r="H522" s="99" t="s">
        <v>4967</v>
      </c>
      <c r="I522" s="99" t="s">
        <v>29</v>
      </c>
      <c r="J522" s="99">
        <f t="shared" si="8"/>
        <v>8</v>
      </c>
      <c r="K522" s="99" t="e">
        <f ca="1">IF([12]!Tabla1[[#This Row],[in]]="i",0,IF([12]!Tabla1[[#This Row],[in]]="",ROUND(SQRT((F522-F521)^2+(G522-G521)^2),0),ROUND(SQRT((F522-INDIRECT(ADDRESS([12]!Tabla1[[#This Row],[in]],COLUMN(F:F))))^2+(G522-INDIRECT(ADDRESS([12]!Tabla1[[#This Row],[in]],COLUMN(G:G))))^2),0)))</f>
        <v>#REF!</v>
      </c>
      <c r="L522" s="100" t="s">
        <v>5043</v>
      </c>
    </row>
    <row r="523" spans="1:12" x14ac:dyDescent="0.25">
      <c r="A523" s="2">
        <v>518</v>
      </c>
      <c r="B523" s="99">
        <v>113</v>
      </c>
      <c r="C523" s="99" t="s">
        <v>4998</v>
      </c>
      <c r="D523" s="99" t="s">
        <v>4999</v>
      </c>
      <c r="E523" s="99" t="s">
        <v>5042</v>
      </c>
      <c r="F523" s="99"/>
      <c r="G523" s="99"/>
      <c r="H523" s="99" t="s">
        <v>4967</v>
      </c>
      <c r="I523" s="99" t="s">
        <v>29</v>
      </c>
      <c r="J523" s="99">
        <f t="shared" si="8"/>
        <v>8</v>
      </c>
      <c r="K523" s="99" t="e">
        <f ca="1">IF([12]!Tabla1[[#This Row],[in]]="i",0,IF([12]!Tabla1[[#This Row],[in]]="",ROUND(SQRT((F523-F522)^2+(G523-G522)^2),0),ROUND(SQRT((F523-INDIRECT(ADDRESS([12]!Tabla1[[#This Row],[in]],COLUMN(F:F))))^2+(G523-INDIRECT(ADDRESS([12]!Tabla1[[#This Row],[in]],COLUMN(G:G))))^2),0)))</f>
        <v>#REF!</v>
      </c>
      <c r="L523" s="100" t="s">
        <v>32</v>
      </c>
    </row>
    <row r="524" spans="1:12" x14ac:dyDescent="0.25">
      <c r="A524" s="2">
        <v>519</v>
      </c>
      <c r="B524" s="99">
        <v>114</v>
      </c>
      <c r="C524" s="99" t="s">
        <v>4998</v>
      </c>
      <c r="D524" s="99" t="s">
        <v>4999</v>
      </c>
      <c r="E524" s="99" t="s">
        <v>5042</v>
      </c>
      <c r="F524" s="99"/>
      <c r="G524" s="99"/>
      <c r="H524" s="99" t="s">
        <v>4967</v>
      </c>
      <c r="I524" s="99" t="s">
        <v>29</v>
      </c>
      <c r="J524" s="99">
        <f t="shared" si="8"/>
        <v>8</v>
      </c>
      <c r="K524" s="99" t="e">
        <f ca="1">IF([12]!Tabla1[[#This Row],[in]]="i",0,IF([12]!Tabla1[[#This Row],[in]]="",ROUND(SQRT((F524-F523)^2+(G524-G523)^2),0),ROUND(SQRT((F524-INDIRECT(ADDRESS([12]!Tabla1[[#This Row],[in]],COLUMN(F:F))))^2+(G524-INDIRECT(ADDRESS([12]!Tabla1[[#This Row],[in]],COLUMN(G:G))))^2),0)))</f>
        <v>#REF!</v>
      </c>
      <c r="L524" s="100" t="s">
        <v>32</v>
      </c>
    </row>
    <row r="525" spans="1:12" x14ac:dyDescent="0.25">
      <c r="A525" s="2">
        <v>520</v>
      </c>
      <c r="B525" s="99">
        <v>115</v>
      </c>
      <c r="C525" s="99" t="s">
        <v>4998</v>
      </c>
      <c r="D525" s="99" t="s">
        <v>4999</v>
      </c>
      <c r="E525" s="99" t="s">
        <v>5042</v>
      </c>
      <c r="F525" s="99"/>
      <c r="G525" s="99"/>
      <c r="H525" s="99" t="s">
        <v>4967</v>
      </c>
      <c r="I525" s="99" t="s">
        <v>29</v>
      </c>
      <c r="J525" s="99">
        <f t="shared" si="8"/>
        <v>8</v>
      </c>
      <c r="K525" s="99" t="e">
        <f ca="1">IF([12]!Tabla1[[#This Row],[in]]="i",0,IF([12]!Tabla1[[#This Row],[in]]="",ROUND(SQRT((F525-F524)^2+(G525-G524)^2),0),ROUND(SQRT((F525-INDIRECT(ADDRESS([12]!Tabla1[[#This Row],[in]],COLUMN(F:F))))^2+(G525-INDIRECT(ADDRESS([12]!Tabla1[[#This Row],[in]],COLUMN(G:G))))^2),0)))</f>
        <v>#REF!</v>
      </c>
      <c r="L525" s="100" t="s">
        <v>32</v>
      </c>
    </row>
    <row r="526" spans="1:12" x14ac:dyDescent="0.25">
      <c r="A526" s="2">
        <v>521</v>
      </c>
      <c r="B526" s="99">
        <v>116</v>
      </c>
      <c r="C526" s="99" t="s">
        <v>4998</v>
      </c>
      <c r="D526" s="99" t="s">
        <v>4999</v>
      </c>
      <c r="E526" s="99" t="s">
        <v>5042</v>
      </c>
      <c r="F526" s="99"/>
      <c r="G526" s="99"/>
      <c r="H526" s="99" t="s">
        <v>4967</v>
      </c>
      <c r="I526" s="99" t="s">
        <v>29</v>
      </c>
      <c r="J526" s="99">
        <f t="shared" si="8"/>
        <v>8</v>
      </c>
      <c r="K526" s="99" t="e">
        <f ca="1">IF([12]!Tabla1[[#This Row],[in]]="i",0,IF([12]!Tabla1[[#This Row],[in]]="",ROUND(SQRT((F526-F525)^2+(G526-G525)^2),0),ROUND(SQRT((F526-INDIRECT(ADDRESS([12]!Tabla1[[#This Row],[in]],COLUMN(F:F))))^2+(G526-INDIRECT(ADDRESS([12]!Tabla1[[#This Row],[in]],COLUMN(G:G))))^2),0)))</f>
        <v>#REF!</v>
      </c>
      <c r="L526" s="100" t="s">
        <v>32</v>
      </c>
    </row>
    <row r="527" spans="1:12" x14ac:dyDescent="0.25">
      <c r="A527" s="2">
        <v>522</v>
      </c>
      <c r="B527" s="99">
        <v>117</v>
      </c>
      <c r="C527" s="99" t="s">
        <v>4998</v>
      </c>
      <c r="D527" s="99" t="s">
        <v>4999</v>
      </c>
      <c r="E527" s="99" t="s">
        <v>5042</v>
      </c>
      <c r="F527" s="99"/>
      <c r="G527" s="99"/>
      <c r="H527" s="99" t="s">
        <v>4967</v>
      </c>
      <c r="I527" s="99" t="s">
        <v>29</v>
      </c>
      <c r="J527" s="99">
        <f t="shared" si="8"/>
        <v>8</v>
      </c>
      <c r="K527" s="99" t="e">
        <f ca="1">IF([12]!Tabla1[[#This Row],[in]]="i",0,IF([12]!Tabla1[[#This Row],[in]]="",ROUND(SQRT((F527-F526)^2+(G527-G526)^2),0),ROUND(SQRT((F527-INDIRECT(ADDRESS([12]!Tabla1[[#This Row],[in]],COLUMN(F:F))))^2+(G527-INDIRECT(ADDRESS([12]!Tabla1[[#This Row],[in]],COLUMN(G:G))))^2),0)))</f>
        <v>#REF!</v>
      </c>
      <c r="L527" s="100" t="s">
        <v>32</v>
      </c>
    </row>
    <row r="528" spans="1:12" x14ac:dyDescent="0.25">
      <c r="A528" s="2">
        <v>523</v>
      </c>
      <c r="B528" s="99">
        <v>118</v>
      </c>
      <c r="C528" s="99" t="s">
        <v>4998</v>
      </c>
      <c r="D528" s="99" t="s">
        <v>4999</v>
      </c>
      <c r="E528" s="99" t="s">
        <v>5042</v>
      </c>
      <c r="F528" s="99"/>
      <c r="G528" s="99"/>
      <c r="H528" s="99" t="s">
        <v>4967</v>
      </c>
      <c r="I528" s="99" t="s">
        <v>29</v>
      </c>
      <c r="J528" s="99">
        <f t="shared" si="8"/>
        <v>8</v>
      </c>
      <c r="K528" s="99" t="e">
        <f ca="1">IF([12]!Tabla1[[#This Row],[in]]="i",0,IF([12]!Tabla1[[#This Row],[in]]="",ROUND(SQRT((F528-F527)^2+(G528-G527)^2),0),ROUND(SQRT((F528-INDIRECT(ADDRESS([12]!Tabla1[[#This Row],[in]],COLUMN(F:F))))^2+(G528-INDIRECT(ADDRESS([12]!Tabla1[[#This Row],[in]],COLUMN(G:G))))^2),0)))</f>
        <v>#REF!</v>
      </c>
      <c r="L528" s="100" t="s">
        <v>32</v>
      </c>
    </row>
    <row r="529" spans="1:12" x14ac:dyDescent="0.25">
      <c r="A529" s="2">
        <v>524</v>
      </c>
      <c r="B529" s="99">
        <v>119</v>
      </c>
      <c r="C529" s="99" t="s">
        <v>4998</v>
      </c>
      <c r="D529" s="99" t="s">
        <v>4999</v>
      </c>
      <c r="E529" s="99" t="s">
        <v>5042</v>
      </c>
      <c r="F529" s="99"/>
      <c r="G529" s="99"/>
      <c r="H529" s="99" t="s">
        <v>4967</v>
      </c>
      <c r="I529" s="99" t="s">
        <v>29</v>
      </c>
      <c r="J529" s="99">
        <f t="shared" si="8"/>
        <v>8</v>
      </c>
      <c r="K529" s="99" t="e">
        <f ca="1">IF([12]!Tabla1[[#This Row],[in]]="i",0,IF([12]!Tabla1[[#This Row],[in]]="",ROUND(SQRT((F529-F528)^2+(G529-G528)^2),0),ROUND(SQRT((F529-INDIRECT(ADDRESS([12]!Tabla1[[#This Row],[in]],COLUMN(F:F))))^2+(G529-INDIRECT(ADDRESS([12]!Tabla1[[#This Row],[in]],COLUMN(G:G))))^2),0)))</f>
        <v>#REF!</v>
      </c>
      <c r="L529" s="100" t="s">
        <v>32</v>
      </c>
    </row>
    <row r="530" spans="1:12" x14ac:dyDescent="0.25">
      <c r="A530" s="2">
        <v>525</v>
      </c>
      <c r="B530" s="99">
        <v>120</v>
      </c>
      <c r="C530" s="99" t="s">
        <v>4998</v>
      </c>
      <c r="D530" s="99" t="s">
        <v>4999</v>
      </c>
      <c r="E530" s="99" t="s">
        <v>5042</v>
      </c>
      <c r="F530" s="99"/>
      <c r="G530" s="99"/>
      <c r="H530" s="99" t="s">
        <v>4967</v>
      </c>
      <c r="I530" s="99" t="s">
        <v>29</v>
      </c>
      <c r="J530" s="99">
        <f t="shared" si="8"/>
        <v>8</v>
      </c>
      <c r="K530" s="99" t="e">
        <f ca="1">IF([12]!Tabla1[[#This Row],[in]]="i",0,IF([12]!Tabla1[[#This Row],[in]]="",ROUND(SQRT((F530-F529)^2+(G530-G529)^2),0),ROUND(SQRT((F530-INDIRECT(ADDRESS([12]!Tabla1[[#This Row],[in]],COLUMN(F:F))))^2+(G530-INDIRECT(ADDRESS([12]!Tabla1[[#This Row],[in]],COLUMN(G:G))))^2),0)))</f>
        <v>#REF!</v>
      </c>
      <c r="L530" s="100" t="s">
        <v>32</v>
      </c>
    </row>
    <row r="531" spans="1:12" x14ac:dyDescent="0.25">
      <c r="A531" s="2">
        <v>526</v>
      </c>
      <c r="B531" s="99">
        <v>121</v>
      </c>
      <c r="C531" s="99" t="s">
        <v>4998</v>
      </c>
      <c r="D531" s="99" t="s">
        <v>4999</v>
      </c>
      <c r="E531" s="99" t="s">
        <v>5042</v>
      </c>
      <c r="F531" s="99"/>
      <c r="G531" s="99"/>
      <c r="H531" s="99" t="s">
        <v>4967</v>
      </c>
      <c r="I531" s="99" t="s">
        <v>29</v>
      </c>
      <c r="J531" s="99">
        <f t="shared" si="8"/>
        <v>8</v>
      </c>
      <c r="K531" s="99" t="e">
        <f ca="1">IF([12]!Tabla1[[#This Row],[in]]="i",0,IF([12]!Tabla1[[#This Row],[in]]="",ROUND(SQRT((F531-F530)^2+(G531-G530)^2),0),ROUND(SQRT((F531-INDIRECT(ADDRESS([12]!Tabla1[[#This Row],[in]],COLUMN(F:F))))^2+(G531-INDIRECT(ADDRESS([12]!Tabla1[[#This Row],[in]],COLUMN(G:G))))^2),0)))</f>
        <v>#REF!</v>
      </c>
      <c r="L531" s="100" t="s">
        <v>32</v>
      </c>
    </row>
    <row r="532" spans="1:12" x14ac:dyDescent="0.25">
      <c r="A532" s="2">
        <v>527</v>
      </c>
      <c r="B532" s="99">
        <v>122</v>
      </c>
      <c r="C532" s="99" t="s">
        <v>4998</v>
      </c>
      <c r="D532" s="99" t="s">
        <v>4999</v>
      </c>
      <c r="E532" s="99" t="s">
        <v>5042</v>
      </c>
      <c r="F532" s="99"/>
      <c r="G532" s="99"/>
      <c r="H532" s="99" t="s">
        <v>4967</v>
      </c>
      <c r="I532" s="99" t="s">
        <v>29</v>
      </c>
      <c r="J532" s="99">
        <f t="shared" si="8"/>
        <v>8</v>
      </c>
      <c r="K532" s="99" t="e">
        <f ca="1">IF([12]!Tabla1[[#This Row],[in]]="i",0,IF([12]!Tabla1[[#This Row],[in]]="",ROUND(SQRT((F532-F531)^2+(G532-G531)^2),0),ROUND(SQRT((F532-INDIRECT(ADDRESS([12]!Tabla1[[#This Row],[in]],COLUMN(F:F))))^2+(G532-INDIRECT(ADDRESS([12]!Tabla1[[#This Row],[in]],COLUMN(G:G))))^2),0)))</f>
        <v>#REF!</v>
      </c>
      <c r="L532" s="100" t="s">
        <v>32</v>
      </c>
    </row>
    <row r="533" spans="1:12" x14ac:dyDescent="0.25">
      <c r="A533" s="2">
        <v>528</v>
      </c>
      <c r="B533" s="99">
        <v>123</v>
      </c>
      <c r="C533" s="99" t="s">
        <v>4998</v>
      </c>
      <c r="D533" s="99" t="s">
        <v>4999</v>
      </c>
      <c r="E533" s="99" t="s">
        <v>5042</v>
      </c>
      <c r="F533" s="99"/>
      <c r="G533" s="99"/>
      <c r="H533" s="99" t="s">
        <v>4967</v>
      </c>
      <c r="I533" s="99" t="s">
        <v>29</v>
      </c>
      <c r="J533" s="99">
        <f t="shared" si="8"/>
        <v>8</v>
      </c>
      <c r="K533" s="99" t="e">
        <f ca="1">IF([12]!Tabla1[[#This Row],[in]]="i",0,IF([12]!Tabla1[[#This Row],[in]]="",ROUND(SQRT((F533-F532)^2+(G533-G532)^2),0),ROUND(SQRT((F533-INDIRECT(ADDRESS([12]!Tabla1[[#This Row],[in]],COLUMN(F:F))))^2+(G533-INDIRECT(ADDRESS([12]!Tabla1[[#This Row],[in]],COLUMN(G:G))))^2),0)))</f>
        <v>#REF!</v>
      </c>
      <c r="L533" s="100" t="s">
        <v>32</v>
      </c>
    </row>
    <row r="534" spans="1:12" x14ac:dyDescent="0.25">
      <c r="A534" s="2">
        <v>529</v>
      </c>
      <c r="B534" s="99">
        <v>124</v>
      </c>
      <c r="C534" s="99" t="s">
        <v>4998</v>
      </c>
      <c r="D534" s="99" t="s">
        <v>4999</v>
      </c>
      <c r="E534" s="99" t="s">
        <v>5042</v>
      </c>
      <c r="F534" s="99"/>
      <c r="G534" s="99"/>
      <c r="H534" s="99" t="s">
        <v>4967</v>
      </c>
      <c r="I534" s="99" t="s">
        <v>29</v>
      </c>
      <c r="J534" s="99">
        <f t="shared" si="8"/>
        <v>8</v>
      </c>
      <c r="K534" s="99" t="e">
        <f ca="1">IF([12]!Tabla1[[#This Row],[in]]="i",0,IF([12]!Tabla1[[#This Row],[in]]="",ROUND(SQRT((F534-F533)^2+(G534-G533)^2),0),ROUND(SQRT((F534-INDIRECT(ADDRESS([12]!Tabla1[[#This Row],[in]],COLUMN(F:F))))^2+(G534-INDIRECT(ADDRESS([12]!Tabla1[[#This Row],[in]],COLUMN(G:G))))^2),0)))</f>
        <v>#REF!</v>
      </c>
      <c r="L534" s="100" t="s">
        <v>32</v>
      </c>
    </row>
    <row r="535" spans="1:12" x14ac:dyDescent="0.25">
      <c r="A535" s="2">
        <v>530</v>
      </c>
      <c r="B535" s="99">
        <v>125</v>
      </c>
      <c r="C535" s="99" t="s">
        <v>4998</v>
      </c>
      <c r="D535" s="99" t="s">
        <v>4999</v>
      </c>
      <c r="E535" s="99" t="s">
        <v>5042</v>
      </c>
      <c r="F535" s="99"/>
      <c r="G535" s="99"/>
      <c r="H535" s="99" t="s">
        <v>4967</v>
      </c>
      <c r="I535" s="99" t="s">
        <v>29</v>
      </c>
      <c r="J535" s="99">
        <f t="shared" si="8"/>
        <v>8</v>
      </c>
      <c r="K535" s="99" t="e">
        <f ca="1">IF([12]!Tabla1[[#This Row],[in]]="i",0,IF([12]!Tabla1[[#This Row],[in]]="",ROUND(SQRT((F535-F534)^2+(G535-G534)^2),0),ROUND(SQRT((F535-INDIRECT(ADDRESS([12]!Tabla1[[#This Row],[in]],COLUMN(F:F))))^2+(G535-INDIRECT(ADDRESS([12]!Tabla1[[#This Row],[in]],COLUMN(G:G))))^2),0)))</f>
        <v>#REF!</v>
      </c>
      <c r="L535" s="100" t="s">
        <v>32</v>
      </c>
    </row>
    <row r="536" spans="1:12" x14ac:dyDescent="0.25">
      <c r="A536" s="2">
        <v>531</v>
      </c>
      <c r="B536" s="99">
        <v>126</v>
      </c>
      <c r="C536" s="99" t="s">
        <v>4998</v>
      </c>
      <c r="D536" s="99" t="s">
        <v>4999</v>
      </c>
      <c r="E536" s="99" t="s">
        <v>5042</v>
      </c>
      <c r="F536" s="99"/>
      <c r="G536" s="99"/>
      <c r="H536" s="99" t="s">
        <v>4967</v>
      </c>
      <c r="I536" s="99" t="s">
        <v>29</v>
      </c>
      <c r="J536" s="99">
        <f t="shared" si="8"/>
        <v>8</v>
      </c>
      <c r="K536" s="99" t="e">
        <f ca="1">IF([12]!Tabla1[[#This Row],[in]]="i",0,IF([12]!Tabla1[[#This Row],[in]]="",ROUND(SQRT((F536-F535)^2+(G536-G535)^2),0),ROUND(SQRT((F536-INDIRECT(ADDRESS([12]!Tabla1[[#This Row],[in]],COLUMN(F:F))))^2+(G536-INDIRECT(ADDRESS([12]!Tabla1[[#This Row],[in]],COLUMN(G:G))))^2),0)))</f>
        <v>#REF!</v>
      </c>
      <c r="L536" s="100" t="s">
        <v>32</v>
      </c>
    </row>
    <row r="537" spans="1:12" x14ac:dyDescent="0.25">
      <c r="A537" s="2">
        <v>532</v>
      </c>
      <c r="B537" s="99">
        <v>127</v>
      </c>
      <c r="C537" s="99" t="s">
        <v>4998</v>
      </c>
      <c r="D537" s="99" t="s">
        <v>4999</v>
      </c>
      <c r="E537" s="99" t="s">
        <v>5042</v>
      </c>
      <c r="F537" s="99"/>
      <c r="G537" s="99"/>
      <c r="H537" s="99" t="s">
        <v>4967</v>
      </c>
      <c r="I537" s="99" t="s">
        <v>29</v>
      </c>
      <c r="J537" s="99">
        <f t="shared" si="8"/>
        <v>8</v>
      </c>
      <c r="K537" s="99" t="e">
        <f ca="1">IF([12]!Tabla1[[#This Row],[in]]="i",0,IF([12]!Tabla1[[#This Row],[in]]="",ROUND(SQRT((F537-F536)^2+(G537-G536)^2),0),ROUND(SQRT((F537-INDIRECT(ADDRESS([12]!Tabla1[[#This Row],[in]],COLUMN(F:F))))^2+(G537-INDIRECT(ADDRESS([12]!Tabla1[[#This Row],[in]],COLUMN(G:G))))^2),0)))</f>
        <v>#REF!</v>
      </c>
      <c r="L537" s="100" t="s">
        <v>32</v>
      </c>
    </row>
    <row r="538" spans="1:12" x14ac:dyDescent="0.25">
      <c r="A538" s="2">
        <v>533</v>
      </c>
      <c r="B538" s="99">
        <v>128</v>
      </c>
      <c r="C538" s="99" t="s">
        <v>4998</v>
      </c>
      <c r="D538" s="99" t="s">
        <v>4999</v>
      </c>
      <c r="E538" s="99" t="s">
        <v>5042</v>
      </c>
      <c r="F538" s="99"/>
      <c r="G538" s="99"/>
      <c r="H538" s="99" t="s">
        <v>4967</v>
      </c>
      <c r="I538" s="99" t="s">
        <v>29</v>
      </c>
      <c r="J538" s="99">
        <f t="shared" si="8"/>
        <v>8</v>
      </c>
      <c r="K538" s="99" t="e">
        <f ca="1">IF([12]!Tabla1[[#This Row],[in]]="i",0,IF([12]!Tabla1[[#This Row],[in]]="",ROUND(SQRT((F538-F537)^2+(G538-G537)^2),0),ROUND(SQRT((F538-INDIRECT(ADDRESS([12]!Tabla1[[#This Row],[in]],COLUMN(F:F))))^2+(G538-INDIRECT(ADDRESS([12]!Tabla1[[#This Row],[in]],COLUMN(G:G))))^2),0)))</f>
        <v>#REF!</v>
      </c>
      <c r="L538" s="100" t="s">
        <v>32</v>
      </c>
    </row>
    <row r="539" spans="1:12" x14ac:dyDescent="0.25">
      <c r="A539" s="2">
        <v>534</v>
      </c>
      <c r="B539" s="99">
        <v>129</v>
      </c>
      <c r="C539" s="99" t="s">
        <v>4998</v>
      </c>
      <c r="D539" s="99" t="s">
        <v>4999</v>
      </c>
      <c r="E539" s="99" t="s">
        <v>5042</v>
      </c>
      <c r="F539" s="99"/>
      <c r="G539" s="99"/>
      <c r="H539" s="99" t="s">
        <v>4967</v>
      </c>
      <c r="I539" s="99" t="s">
        <v>29</v>
      </c>
      <c r="J539" s="99">
        <f t="shared" si="8"/>
        <v>8</v>
      </c>
      <c r="K539" s="99" t="e">
        <f ca="1">IF([12]!Tabla1[[#This Row],[in]]="i",0,IF([12]!Tabla1[[#This Row],[in]]="",ROUND(SQRT((F539-F538)^2+(G539-G538)^2),0),ROUND(SQRT((F539-INDIRECT(ADDRESS([12]!Tabla1[[#This Row],[in]],COLUMN(F:F))))^2+(G539-INDIRECT(ADDRESS([12]!Tabla1[[#This Row],[in]],COLUMN(G:G))))^2),0)))</f>
        <v>#REF!</v>
      </c>
      <c r="L539" s="100" t="s">
        <v>32</v>
      </c>
    </row>
    <row r="540" spans="1:12" x14ac:dyDescent="0.25">
      <c r="A540" s="2">
        <v>535</v>
      </c>
      <c r="B540" s="99">
        <v>130</v>
      </c>
      <c r="C540" s="99" t="s">
        <v>4998</v>
      </c>
      <c r="D540" s="99" t="s">
        <v>4999</v>
      </c>
      <c r="E540" s="99" t="s">
        <v>5042</v>
      </c>
      <c r="F540" s="99"/>
      <c r="G540" s="99"/>
      <c r="H540" s="99" t="s">
        <v>4967</v>
      </c>
      <c r="I540" s="99" t="s">
        <v>29</v>
      </c>
      <c r="J540" s="99">
        <f t="shared" si="8"/>
        <v>8</v>
      </c>
      <c r="K540" s="99" t="e">
        <f ca="1">IF([12]!Tabla1[[#This Row],[in]]="i",0,IF([12]!Tabla1[[#This Row],[in]]="",ROUND(SQRT((F540-F539)^2+(G540-G539)^2),0),ROUND(SQRT((F540-INDIRECT(ADDRESS([12]!Tabla1[[#This Row],[in]],COLUMN(F:F))))^2+(G540-INDIRECT(ADDRESS([12]!Tabla1[[#This Row],[in]],COLUMN(G:G))))^2),0)))</f>
        <v>#REF!</v>
      </c>
      <c r="L540" s="100" t="s">
        <v>32</v>
      </c>
    </row>
    <row r="541" spans="1:12" x14ac:dyDescent="0.25">
      <c r="A541" s="2">
        <v>536</v>
      </c>
      <c r="B541" s="99">
        <v>131</v>
      </c>
      <c r="C541" s="99" t="s">
        <v>4998</v>
      </c>
      <c r="D541" s="99" t="s">
        <v>4999</v>
      </c>
      <c r="E541" s="99" t="s">
        <v>5042</v>
      </c>
      <c r="F541" s="99"/>
      <c r="G541" s="99"/>
      <c r="H541" s="99" t="s">
        <v>4967</v>
      </c>
      <c r="I541" s="99" t="s">
        <v>29</v>
      </c>
      <c r="J541" s="99">
        <f t="shared" si="8"/>
        <v>8</v>
      </c>
      <c r="K541" s="99" t="e">
        <f ca="1">IF([12]!Tabla1[[#This Row],[in]]="i",0,IF([12]!Tabla1[[#This Row],[in]]="",ROUND(SQRT((F541-F540)^2+(G541-G540)^2),0),ROUND(SQRT((F541-INDIRECT(ADDRESS([12]!Tabla1[[#This Row],[in]],COLUMN(F:F))))^2+(G541-INDIRECT(ADDRESS([12]!Tabla1[[#This Row],[in]],COLUMN(G:G))))^2),0)))</f>
        <v>#REF!</v>
      </c>
      <c r="L541" s="100" t="s">
        <v>32</v>
      </c>
    </row>
    <row r="542" spans="1:12" x14ac:dyDescent="0.25">
      <c r="A542" s="2">
        <v>537</v>
      </c>
      <c r="B542" s="99">
        <v>132</v>
      </c>
      <c r="C542" s="99" t="s">
        <v>4998</v>
      </c>
      <c r="D542" s="99" t="s">
        <v>4999</v>
      </c>
      <c r="E542" s="99" t="s">
        <v>5042</v>
      </c>
      <c r="F542" s="99"/>
      <c r="G542" s="99"/>
      <c r="H542" s="99" t="s">
        <v>4967</v>
      </c>
      <c r="I542" s="99" t="s">
        <v>29</v>
      </c>
      <c r="J542" s="99">
        <f t="shared" si="8"/>
        <v>8</v>
      </c>
      <c r="K542" s="99" t="e">
        <f ca="1">IF([12]!Tabla1[[#This Row],[in]]="i",0,IF([12]!Tabla1[[#This Row],[in]]="",ROUND(SQRT((F542-F541)^2+(G542-G541)^2),0),ROUND(SQRT((F542-INDIRECT(ADDRESS([12]!Tabla1[[#This Row],[in]],COLUMN(F:F))))^2+(G542-INDIRECT(ADDRESS([12]!Tabla1[[#This Row],[in]],COLUMN(G:G))))^2),0)))</f>
        <v>#REF!</v>
      </c>
      <c r="L542" s="100" t="s">
        <v>32</v>
      </c>
    </row>
    <row r="543" spans="1:12" x14ac:dyDescent="0.25">
      <c r="A543" s="2">
        <v>538</v>
      </c>
      <c r="B543" s="99">
        <v>133</v>
      </c>
      <c r="C543" s="99" t="s">
        <v>4998</v>
      </c>
      <c r="D543" s="99" t="s">
        <v>4999</v>
      </c>
      <c r="E543" s="99" t="s">
        <v>5042</v>
      </c>
      <c r="F543" s="99"/>
      <c r="G543" s="99"/>
      <c r="H543" s="99" t="s">
        <v>4967</v>
      </c>
      <c r="I543" s="99" t="s">
        <v>29</v>
      </c>
      <c r="J543" s="99">
        <f t="shared" si="8"/>
        <v>8</v>
      </c>
      <c r="K543" s="99" t="e">
        <f ca="1">IF([12]!Tabla1[[#This Row],[in]]="i",0,IF([12]!Tabla1[[#This Row],[in]]="",ROUND(SQRT((F543-F542)^2+(G543-G542)^2),0),ROUND(SQRT((F543-INDIRECT(ADDRESS([12]!Tabla1[[#This Row],[in]],COLUMN(F:F))))^2+(G543-INDIRECT(ADDRESS([12]!Tabla1[[#This Row],[in]],COLUMN(G:G))))^2),0)))</f>
        <v>#REF!</v>
      </c>
      <c r="L543" s="100" t="s">
        <v>32</v>
      </c>
    </row>
    <row r="544" spans="1:12" x14ac:dyDescent="0.25">
      <c r="A544" s="2">
        <v>539</v>
      </c>
      <c r="B544" s="99">
        <v>134</v>
      </c>
      <c r="C544" s="99" t="s">
        <v>4998</v>
      </c>
      <c r="D544" s="99" t="s">
        <v>4999</v>
      </c>
      <c r="E544" s="99" t="s">
        <v>5042</v>
      </c>
      <c r="F544" s="99"/>
      <c r="G544" s="99"/>
      <c r="H544" s="99" t="s">
        <v>4967</v>
      </c>
      <c r="I544" s="99" t="s">
        <v>29</v>
      </c>
      <c r="J544" s="99">
        <f t="shared" si="8"/>
        <v>8</v>
      </c>
      <c r="K544" s="99" t="e">
        <f ca="1">IF([12]!Tabla1[[#This Row],[in]]="i",0,IF([12]!Tabla1[[#This Row],[in]]="",ROUND(SQRT((F544-F543)^2+(G544-G543)^2),0),ROUND(SQRT((F544-INDIRECT(ADDRESS([12]!Tabla1[[#This Row],[in]],COLUMN(F:F))))^2+(G544-INDIRECT(ADDRESS([12]!Tabla1[[#This Row],[in]],COLUMN(G:G))))^2),0)))</f>
        <v>#REF!</v>
      </c>
      <c r="L544" s="100" t="s">
        <v>32</v>
      </c>
    </row>
    <row r="545" spans="1:12" x14ac:dyDescent="0.25">
      <c r="A545" s="2">
        <v>540</v>
      </c>
      <c r="B545" s="99">
        <v>135</v>
      </c>
      <c r="C545" s="99" t="s">
        <v>4998</v>
      </c>
      <c r="D545" s="99" t="s">
        <v>4999</v>
      </c>
      <c r="E545" s="99" t="s">
        <v>5042</v>
      </c>
      <c r="F545" s="99"/>
      <c r="G545" s="99"/>
      <c r="H545" s="99" t="s">
        <v>4967</v>
      </c>
      <c r="I545" s="99" t="s">
        <v>29</v>
      </c>
      <c r="J545" s="99">
        <f t="shared" si="8"/>
        <v>8</v>
      </c>
      <c r="K545" s="99" t="e">
        <f ca="1">IF([12]!Tabla1[[#This Row],[in]]="i",0,IF([12]!Tabla1[[#This Row],[in]]="",ROUND(SQRT((F545-F544)^2+(G545-G544)^2),0),ROUND(SQRT((F545-INDIRECT(ADDRESS([12]!Tabla1[[#This Row],[in]],COLUMN(F:F))))^2+(G545-INDIRECT(ADDRESS([12]!Tabla1[[#This Row],[in]],COLUMN(G:G))))^2),0)))</f>
        <v>#REF!</v>
      </c>
      <c r="L545" s="100" t="s">
        <v>32</v>
      </c>
    </row>
    <row r="546" spans="1:12" x14ac:dyDescent="0.25">
      <c r="A546" s="2">
        <v>541</v>
      </c>
      <c r="B546" s="99">
        <v>136</v>
      </c>
      <c r="C546" s="99" t="s">
        <v>4998</v>
      </c>
      <c r="D546" s="99" t="s">
        <v>4999</v>
      </c>
      <c r="E546" s="99" t="s">
        <v>5042</v>
      </c>
      <c r="F546" s="99"/>
      <c r="G546" s="99"/>
      <c r="H546" s="99" t="s">
        <v>4967</v>
      </c>
      <c r="I546" s="99" t="s">
        <v>29</v>
      </c>
      <c r="J546" s="99">
        <f t="shared" si="8"/>
        <v>8</v>
      </c>
      <c r="K546" s="99" t="e">
        <f ca="1">IF([12]!Tabla1[[#This Row],[in]]="i",0,IF([12]!Tabla1[[#This Row],[in]]="",ROUND(SQRT((F546-F545)^2+(G546-G545)^2),0),ROUND(SQRT((F546-INDIRECT(ADDRESS([12]!Tabla1[[#This Row],[in]],COLUMN(F:F))))^2+(G546-INDIRECT(ADDRESS([12]!Tabla1[[#This Row],[in]],COLUMN(G:G))))^2),0)))</f>
        <v>#REF!</v>
      </c>
      <c r="L546" s="100" t="s">
        <v>32</v>
      </c>
    </row>
    <row r="547" spans="1:12" x14ac:dyDescent="0.25">
      <c r="A547" s="2">
        <v>542</v>
      </c>
      <c r="B547" s="99">
        <v>137</v>
      </c>
      <c r="C547" s="99" t="s">
        <v>4998</v>
      </c>
      <c r="D547" s="99" t="s">
        <v>4999</v>
      </c>
      <c r="E547" s="99" t="s">
        <v>5042</v>
      </c>
      <c r="F547" s="99"/>
      <c r="G547" s="99"/>
      <c r="H547" s="99" t="s">
        <v>4967</v>
      </c>
      <c r="I547" s="99" t="s">
        <v>29</v>
      </c>
      <c r="J547" s="99">
        <f t="shared" si="8"/>
        <v>8</v>
      </c>
      <c r="K547" s="99" t="e">
        <f ca="1">IF([12]!Tabla1[[#This Row],[in]]="i",0,IF([12]!Tabla1[[#This Row],[in]]="",ROUND(SQRT((F547-F546)^2+(G547-G546)^2),0),ROUND(SQRT((F547-INDIRECT(ADDRESS([12]!Tabla1[[#This Row],[in]],COLUMN(F:F))))^2+(G547-INDIRECT(ADDRESS([12]!Tabla1[[#This Row],[in]],COLUMN(G:G))))^2),0)))</f>
        <v>#REF!</v>
      </c>
      <c r="L547" s="100" t="s">
        <v>32</v>
      </c>
    </row>
    <row r="548" spans="1:12" x14ac:dyDescent="0.25">
      <c r="A548" s="2">
        <v>543</v>
      </c>
      <c r="B548" s="99">
        <v>138</v>
      </c>
      <c r="C548" s="99" t="s">
        <v>4998</v>
      </c>
      <c r="D548" s="99" t="s">
        <v>4999</v>
      </c>
      <c r="E548" s="99" t="s">
        <v>5042</v>
      </c>
      <c r="F548" s="99"/>
      <c r="G548" s="99"/>
      <c r="H548" s="99" t="s">
        <v>4967</v>
      </c>
      <c r="I548" s="99" t="s">
        <v>29</v>
      </c>
      <c r="J548" s="99">
        <f t="shared" si="8"/>
        <v>8</v>
      </c>
      <c r="K548" s="99" t="e">
        <f ca="1">IF([12]!Tabla1[[#This Row],[in]]="i",0,IF([12]!Tabla1[[#This Row],[in]]="",ROUND(SQRT((F548-F547)^2+(G548-G547)^2),0),ROUND(SQRT((F548-INDIRECT(ADDRESS([12]!Tabla1[[#This Row],[in]],COLUMN(F:F))))^2+(G548-INDIRECT(ADDRESS([12]!Tabla1[[#This Row],[in]],COLUMN(G:G))))^2),0)))</f>
        <v>#REF!</v>
      </c>
      <c r="L548" s="100" t="s">
        <v>32</v>
      </c>
    </row>
    <row r="549" spans="1:12" x14ac:dyDescent="0.25">
      <c r="A549" s="2">
        <v>544</v>
      </c>
      <c r="B549" s="99">
        <v>139</v>
      </c>
      <c r="C549" s="99" t="s">
        <v>4998</v>
      </c>
      <c r="D549" s="99" t="s">
        <v>4999</v>
      </c>
      <c r="E549" s="99" t="s">
        <v>5042</v>
      </c>
      <c r="F549" s="99"/>
      <c r="G549" s="99"/>
      <c r="H549" s="99" t="s">
        <v>4967</v>
      </c>
      <c r="I549" s="99" t="s">
        <v>29</v>
      </c>
      <c r="J549" s="99">
        <f t="shared" si="8"/>
        <v>8</v>
      </c>
      <c r="K549" s="99" t="e">
        <f ca="1">IF([12]!Tabla1[[#This Row],[in]]="i",0,IF([12]!Tabla1[[#This Row],[in]]="",ROUND(SQRT((F549-F548)^2+(G549-G548)^2),0),ROUND(SQRT((F549-INDIRECT(ADDRESS([12]!Tabla1[[#This Row],[in]],COLUMN(F:F))))^2+(G549-INDIRECT(ADDRESS([12]!Tabla1[[#This Row],[in]],COLUMN(G:G))))^2),0)))</f>
        <v>#REF!</v>
      </c>
      <c r="L549" s="100" t="s">
        <v>32</v>
      </c>
    </row>
    <row r="550" spans="1:12" x14ac:dyDescent="0.25">
      <c r="A550" s="2">
        <v>545</v>
      </c>
      <c r="B550" s="99">
        <v>140</v>
      </c>
      <c r="C550" s="99" t="s">
        <v>4998</v>
      </c>
      <c r="D550" s="99" t="s">
        <v>4999</v>
      </c>
      <c r="E550" s="99" t="s">
        <v>5042</v>
      </c>
      <c r="F550" s="99"/>
      <c r="G550" s="99"/>
      <c r="H550" s="99" t="s">
        <v>4967</v>
      </c>
      <c r="I550" s="99" t="s">
        <v>29</v>
      </c>
      <c r="J550" s="99">
        <f t="shared" si="8"/>
        <v>8</v>
      </c>
      <c r="K550" s="99" t="e">
        <f ca="1">IF([12]!Tabla1[[#This Row],[in]]="i",0,IF([12]!Tabla1[[#This Row],[in]]="",ROUND(SQRT((F550-F549)^2+(G550-G549)^2),0),ROUND(SQRT((F550-INDIRECT(ADDRESS([12]!Tabla1[[#This Row],[in]],COLUMN(F:F))))^2+(G550-INDIRECT(ADDRESS([12]!Tabla1[[#This Row],[in]],COLUMN(G:G))))^2),0)))</f>
        <v>#REF!</v>
      </c>
      <c r="L550" s="100" t="s">
        <v>32</v>
      </c>
    </row>
    <row r="551" spans="1:12" x14ac:dyDescent="0.25">
      <c r="A551" s="2">
        <v>546</v>
      </c>
      <c r="B551" s="99">
        <v>141</v>
      </c>
      <c r="C551" s="99" t="s">
        <v>4998</v>
      </c>
      <c r="D551" s="99" t="s">
        <v>4999</v>
      </c>
      <c r="E551" s="99" t="s">
        <v>5042</v>
      </c>
      <c r="F551" s="99"/>
      <c r="G551" s="99"/>
      <c r="H551" s="99" t="s">
        <v>4967</v>
      </c>
      <c r="I551" s="99" t="s">
        <v>29</v>
      </c>
      <c r="J551" s="99">
        <f t="shared" si="8"/>
        <v>8</v>
      </c>
      <c r="K551" s="99" t="e">
        <f ca="1">IF([12]!Tabla1[[#This Row],[in]]="i",0,IF([12]!Tabla1[[#This Row],[in]]="",ROUND(SQRT((F551-F550)^2+(G551-G550)^2),0),ROUND(SQRT((F551-INDIRECT(ADDRESS([12]!Tabla1[[#This Row],[in]],COLUMN(F:F))))^2+(G551-INDIRECT(ADDRESS([12]!Tabla1[[#This Row],[in]],COLUMN(G:G))))^2),0)))</f>
        <v>#REF!</v>
      </c>
      <c r="L551" s="100" t="s">
        <v>32</v>
      </c>
    </row>
    <row r="552" spans="1:12" x14ac:dyDescent="0.25">
      <c r="A552" s="2">
        <v>547</v>
      </c>
      <c r="B552" s="99">
        <v>142</v>
      </c>
      <c r="C552" s="99" t="s">
        <v>4998</v>
      </c>
      <c r="D552" s="99" t="s">
        <v>4999</v>
      </c>
      <c r="E552" s="99" t="s">
        <v>5042</v>
      </c>
      <c r="F552" s="99"/>
      <c r="G552" s="99"/>
      <c r="H552" s="99" t="s">
        <v>4967</v>
      </c>
      <c r="I552" s="99" t="s">
        <v>29</v>
      </c>
      <c r="J552" s="99">
        <f t="shared" si="8"/>
        <v>8</v>
      </c>
      <c r="K552" s="99" t="e">
        <f ca="1">IF([12]!Tabla1[[#This Row],[in]]="i",0,IF([12]!Tabla1[[#This Row],[in]]="",ROUND(SQRT((F552-F551)^2+(G552-G551)^2),0),ROUND(SQRT((F552-INDIRECT(ADDRESS([12]!Tabla1[[#This Row],[in]],COLUMN(F:F))))^2+(G552-INDIRECT(ADDRESS([12]!Tabla1[[#This Row],[in]],COLUMN(G:G))))^2),0)))</f>
        <v>#REF!</v>
      </c>
      <c r="L552" s="100" t="s">
        <v>32</v>
      </c>
    </row>
    <row r="553" spans="1:12" x14ac:dyDescent="0.25">
      <c r="A553" s="2">
        <v>548</v>
      </c>
      <c r="B553" s="99">
        <v>143</v>
      </c>
      <c r="C553" s="99" t="s">
        <v>4998</v>
      </c>
      <c r="D553" s="99" t="s">
        <v>4999</v>
      </c>
      <c r="E553" s="99" t="s">
        <v>5042</v>
      </c>
      <c r="F553" s="99"/>
      <c r="G553" s="99"/>
      <c r="H553" s="99" t="s">
        <v>4967</v>
      </c>
      <c r="I553" s="99" t="s">
        <v>29</v>
      </c>
      <c r="J553" s="99">
        <f t="shared" si="8"/>
        <v>8</v>
      </c>
      <c r="K553" s="99" t="e">
        <f ca="1">IF([12]!Tabla1[[#This Row],[in]]="i",0,IF([12]!Tabla1[[#This Row],[in]]="",ROUND(SQRT((F553-F552)^2+(G553-G552)^2),0),ROUND(SQRT((F553-INDIRECT(ADDRESS([12]!Tabla1[[#This Row],[in]],COLUMN(F:F))))^2+(G553-INDIRECT(ADDRESS([12]!Tabla1[[#This Row],[in]],COLUMN(G:G))))^2),0)))</f>
        <v>#REF!</v>
      </c>
      <c r="L553" s="100" t="s">
        <v>32</v>
      </c>
    </row>
    <row r="554" spans="1:12" x14ac:dyDescent="0.25">
      <c r="A554" s="2">
        <v>549</v>
      </c>
      <c r="B554" s="99">
        <v>144</v>
      </c>
      <c r="C554" s="99" t="s">
        <v>4998</v>
      </c>
      <c r="D554" s="99" t="s">
        <v>4999</v>
      </c>
      <c r="E554" s="99" t="s">
        <v>5042</v>
      </c>
      <c r="F554" s="99"/>
      <c r="G554" s="99"/>
      <c r="H554" s="99" t="s">
        <v>4967</v>
      </c>
      <c r="I554" s="99" t="s">
        <v>29</v>
      </c>
      <c r="J554" s="99">
        <f t="shared" si="8"/>
        <v>8</v>
      </c>
      <c r="K554" s="99" t="e">
        <f ca="1">IF([12]!Tabla1[[#This Row],[in]]="i",0,IF([12]!Tabla1[[#This Row],[in]]="",ROUND(SQRT((F554-F553)^2+(G554-G553)^2),0),ROUND(SQRT((F554-INDIRECT(ADDRESS([12]!Tabla1[[#This Row],[in]],COLUMN(F:F))))^2+(G554-INDIRECT(ADDRESS([12]!Tabla1[[#This Row],[in]],COLUMN(G:G))))^2),0)))</f>
        <v>#REF!</v>
      </c>
      <c r="L554" s="100" t="s">
        <v>32</v>
      </c>
    </row>
    <row r="555" spans="1:12" x14ac:dyDescent="0.25">
      <c r="A555" s="2">
        <v>550</v>
      </c>
      <c r="B555" s="99">
        <v>145</v>
      </c>
      <c r="C555" s="99" t="s">
        <v>4998</v>
      </c>
      <c r="D555" s="99" t="s">
        <v>4999</v>
      </c>
      <c r="E555" s="99" t="s">
        <v>5042</v>
      </c>
      <c r="F555" s="99"/>
      <c r="G555" s="99"/>
      <c r="H555" s="99" t="s">
        <v>4967</v>
      </c>
      <c r="I555" s="99" t="s">
        <v>29</v>
      </c>
      <c r="J555" s="99">
        <f t="shared" si="8"/>
        <v>8</v>
      </c>
      <c r="K555" s="99" t="e">
        <f ca="1">IF([12]!Tabla1[[#This Row],[in]]="i",0,IF([12]!Tabla1[[#This Row],[in]]="",ROUND(SQRT((F555-F554)^2+(G555-G554)^2),0),ROUND(SQRT((F555-INDIRECT(ADDRESS([12]!Tabla1[[#This Row],[in]],COLUMN(F:F))))^2+(G555-INDIRECT(ADDRESS([12]!Tabla1[[#This Row],[in]],COLUMN(G:G))))^2),0)))</f>
        <v>#REF!</v>
      </c>
      <c r="L555" s="100" t="s">
        <v>32</v>
      </c>
    </row>
    <row r="556" spans="1:12" x14ac:dyDescent="0.25">
      <c r="A556" s="2">
        <v>551</v>
      </c>
      <c r="B556" s="99">
        <v>146</v>
      </c>
      <c r="C556" s="99" t="s">
        <v>4998</v>
      </c>
      <c r="D556" s="99" t="s">
        <v>4999</v>
      </c>
      <c r="E556" s="99" t="s">
        <v>5042</v>
      </c>
      <c r="F556" s="99"/>
      <c r="G556" s="99"/>
      <c r="H556" s="99" t="s">
        <v>4967</v>
      </c>
      <c r="I556" s="99" t="s">
        <v>29</v>
      </c>
      <c r="J556" s="99">
        <f t="shared" si="8"/>
        <v>8</v>
      </c>
      <c r="K556" s="99" t="e">
        <f ca="1">IF([12]!Tabla1[[#This Row],[in]]="i",0,IF([12]!Tabla1[[#This Row],[in]]="",ROUND(SQRT((F556-F555)^2+(G556-G555)^2),0),ROUND(SQRT((F556-INDIRECT(ADDRESS([12]!Tabla1[[#This Row],[in]],COLUMN(F:F))))^2+(G556-INDIRECT(ADDRESS([12]!Tabla1[[#This Row],[in]],COLUMN(G:G))))^2),0)))</f>
        <v>#REF!</v>
      </c>
      <c r="L556" s="100" t="s">
        <v>32</v>
      </c>
    </row>
    <row r="557" spans="1:12" x14ac:dyDescent="0.25">
      <c r="A557" s="2">
        <v>552</v>
      </c>
      <c r="B557" s="99">
        <v>147</v>
      </c>
      <c r="C557" s="99" t="s">
        <v>4998</v>
      </c>
      <c r="D557" s="99" t="s">
        <v>4999</v>
      </c>
      <c r="E557" s="99" t="s">
        <v>5042</v>
      </c>
      <c r="F557" s="99"/>
      <c r="G557" s="99"/>
      <c r="H557" s="99" t="s">
        <v>4967</v>
      </c>
      <c r="I557" s="99" t="s">
        <v>29</v>
      </c>
      <c r="J557" s="99">
        <f t="shared" si="8"/>
        <v>8</v>
      </c>
      <c r="K557" s="99" t="e">
        <f ca="1">IF([12]!Tabla1[[#This Row],[in]]="i",0,IF([12]!Tabla1[[#This Row],[in]]="",ROUND(SQRT((F557-F556)^2+(G557-G556)^2),0),ROUND(SQRT((F557-INDIRECT(ADDRESS([12]!Tabla1[[#This Row],[in]],COLUMN(F:F))))^2+(G557-INDIRECT(ADDRESS([12]!Tabla1[[#This Row],[in]],COLUMN(G:G))))^2),0)))</f>
        <v>#REF!</v>
      </c>
      <c r="L557" s="100" t="s">
        <v>32</v>
      </c>
    </row>
    <row r="558" spans="1:12" x14ac:dyDescent="0.25">
      <c r="A558" s="2">
        <v>553</v>
      </c>
      <c r="B558" s="99">
        <v>148</v>
      </c>
      <c r="C558" s="99" t="s">
        <v>4998</v>
      </c>
      <c r="D558" s="99" t="s">
        <v>4999</v>
      </c>
      <c r="E558" s="99" t="s">
        <v>5042</v>
      </c>
      <c r="F558" s="99"/>
      <c r="G558" s="99"/>
      <c r="H558" s="99" t="s">
        <v>4967</v>
      </c>
      <c r="I558" s="99" t="s">
        <v>29</v>
      </c>
      <c r="J558" s="99">
        <f t="shared" si="8"/>
        <v>8</v>
      </c>
      <c r="K558" s="99" t="e">
        <f ca="1">IF([12]!Tabla1[[#This Row],[in]]="i",0,IF([12]!Tabla1[[#This Row],[in]]="",ROUND(SQRT((F558-F557)^2+(G558-G557)^2),0),ROUND(SQRT((F558-INDIRECT(ADDRESS([12]!Tabla1[[#This Row],[in]],COLUMN(F:F))))^2+(G558-INDIRECT(ADDRESS([12]!Tabla1[[#This Row],[in]],COLUMN(G:G))))^2),0)))</f>
        <v>#REF!</v>
      </c>
      <c r="L558" s="100" t="s">
        <v>32</v>
      </c>
    </row>
    <row r="559" spans="1:12" x14ac:dyDescent="0.25">
      <c r="A559" s="2">
        <v>554</v>
      </c>
      <c r="B559" s="99">
        <v>149</v>
      </c>
      <c r="C559" s="99" t="s">
        <v>4998</v>
      </c>
      <c r="D559" s="99" t="s">
        <v>4999</v>
      </c>
      <c r="E559" s="99" t="s">
        <v>5042</v>
      </c>
      <c r="F559" s="99"/>
      <c r="G559" s="99"/>
      <c r="H559" s="99" t="s">
        <v>4967</v>
      </c>
      <c r="I559" s="99" t="s">
        <v>29</v>
      </c>
      <c r="J559" s="99">
        <f t="shared" si="8"/>
        <v>8</v>
      </c>
      <c r="K559" s="99" t="e">
        <f ca="1">IF([12]!Tabla1[[#This Row],[in]]="i",0,IF([12]!Tabla1[[#This Row],[in]]="",ROUND(SQRT((F559-F558)^2+(G559-G558)^2),0),ROUND(SQRT((F559-INDIRECT(ADDRESS([12]!Tabla1[[#This Row],[in]],COLUMN(F:F))))^2+(G559-INDIRECT(ADDRESS([12]!Tabla1[[#This Row],[in]],COLUMN(G:G))))^2),0)))</f>
        <v>#REF!</v>
      </c>
      <c r="L559" s="100" t="s">
        <v>32</v>
      </c>
    </row>
    <row r="560" spans="1:12" x14ac:dyDescent="0.25">
      <c r="A560" s="2">
        <v>555</v>
      </c>
      <c r="B560" s="99">
        <v>150</v>
      </c>
      <c r="C560" s="99" t="s">
        <v>4998</v>
      </c>
      <c r="D560" s="99" t="s">
        <v>4999</v>
      </c>
      <c r="E560" s="99" t="s">
        <v>5042</v>
      </c>
      <c r="F560" s="99"/>
      <c r="G560" s="99"/>
      <c r="H560" s="99" t="s">
        <v>4967</v>
      </c>
      <c r="I560" s="99" t="s">
        <v>29</v>
      </c>
      <c r="J560" s="99">
        <f t="shared" si="8"/>
        <v>8</v>
      </c>
      <c r="K560" s="99" t="e">
        <f ca="1">IF([12]!Tabla1[[#This Row],[in]]="i",0,IF([12]!Tabla1[[#This Row],[in]]="",ROUND(SQRT((F560-F559)^2+(G560-G559)^2),0),ROUND(SQRT((F560-INDIRECT(ADDRESS([12]!Tabla1[[#This Row],[in]],COLUMN(F:F))))^2+(G560-INDIRECT(ADDRESS([12]!Tabla1[[#This Row],[in]],COLUMN(G:G))))^2),0)))</f>
        <v>#REF!</v>
      </c>
      <c r="L560" s="100" t="s">
        <v>32</v>
      </c>
    </row>
    <row r="561" spans="1:12" x14ac:dyDescent="0.25">
      <c r="A561" s="2">
        <v>556</v>
      </c>
      <c r="B561" s="99">
        <v>151</v>
      </c>
      <c r="C561" s="99" t="s">
        <v>4998</v>
      </c>
      <c r="D561" s="99" t="s">
        <v>4999</v>
      </c>
      <c r="E561" s="99" t="s">
        <v>5042</v>
      </c>
      <c r="F561" s="99"/>
      <c r="G561" s="99"/>
      <c r="H561" s="99" t="s">
        <v>4967</v>
      </c>
      <c r="I561" s="99" t="s">
        <v>29</v>
      </c>
      <c r="J561" s="99">
        <f t="shared" si="8"/>
        <v>8</v>
      </c>
      <c r="K561" s="99" t="e">
        <f ca="1">IF([12]!Tabla1[[#This Row],[in]]="i",0,IF([12]!Tabla1[[#This Row],[in]]="",ROUND(SQRT((F561-F560)^2+(G561-G560)^2),0),ROUND(SQRT((F561-INDIRECT(ADDRESS([12]!Tabla1[[#This Row],[in]],COLUMN(F:F))))^2+(G561-INDIRECT(ADDRESS([12]!Tabla1[[#This Row],[in]],COLUMN(G:G))))^2),0)))</f>
        <v>#REF!</v>
      </c>
      <c r="L561" s="100" t="s">
        <v>32</v>
      </c>
    </row>
    <row r="562" spans="1:12" x14ac:dyDescent="0.25">
      <c r="A562" s="2">
        <v>557</v>
      </c>
      <c r="B562" s="99">
        <v>152</v>
      </c>
      <c r="C562" s="99" t="s">
        <v>4998</v>
      </c>
      <c r="D562" s="99" t="s">
        <v>4999</v>
      </c>
      <c r="E562" s="99" t="s">
        <v>5042</v>
      </c>
      <c r="F562" s="99"/>
      <c r="G562" s="99"/>
      <c r="H562" s="99" t="s">
        <v>4967</v>
      </c>
      <c r="I562" s="99" t="s">
        <v>29</v>
      </c>
      <c r="J562" s="99">
        <f t="shared" si="8"/>
        <v>8</v>
      </c>
      <c r="K562" s="99" t="e">
        <f ca="1">IF([12]!Tabla1[[#This Row],[in]]="i",0,IF([12]!Tabla1[[#This Row],[in]]="",ROUND(SQRT((F562-F561)^2+(G562-G561)^2),0),ROUND(SQRT((F562-INDIRECT(ADDRESS([12]!Tabla1[[#This Row],[in]],COLUMN(F:F))))^2+(G562-INDIRECT(ADDRESS([12]!Tabla1[[#This Row],[in]],COLUMN(G:G))))^2),0)))</f>
        <v>#REF!</v>
      </c>
      <c r="L562" s="100" t="s">
        <v>32</v>
      </c>
    </row>
    <row r="563" spans="1:12" x14ac:dyDescent="0.25">
      <c r="A563" s="2">
        <v>558</v>
      </c>
      <c r="B563" s="99">
        <v>153</v>
      </c>
      <c r="C563" s="99" t="s">
        <v>4998</v>
      </c>
      <c r="D563" s="99" t="s">
        <v>4999</v>
      </c>
      <c r="E563" s="99" t="s">
        <v>5042</v>
      </c>
      <c r="F563" s="99"/>
      <c r="G563" s="99"/>
      <c r="H563" s="99" t="s">
        <v>4967</v>
      </c>
      <c r="I563" s="99" t="s">
        <v>29</v>
      </c>
      <c r="J563" s="99">
        <f t="shared" si="8"/>
        <v>8</v>
      </c>
      <c r="K563" s="99" t="e">
        <f ca="1">IF([12]!Tabla1[[#This Row],[in]]="i",0,IF([12]!Tabla1[[#This Row],[in]]="",ROUND(SQRT((F563-F562)^2+(G563-G562)^2),0),ROUND(SQRT((F563-INDIRECT(ADDRESS([12]!Tabla1[[#This Row],[in]],COLUMN(F:F))))^2+(G563-INDIRECT(ADDRESS([12]!Tabla1[[#This Row],[in]],COLUMN(G:G))))^2),0)))</f>
        <v>#REF!</v>
      </c>
      <c r="L563" s="100" t="s">
        <v>32</v>
      </c>
    </row>
    <row r="564" spans="1:12" x14ac:dyDescent="0.25">
      <c r="A564" s="2">
        <v>559</v>
      </c>
      <c r="B564" s="99">
        <v>154</v>
      </c>
      <c r="C564" s="99" t="s">
        <v>4998</v>
      </c>
      <c r="D564" s="99" t="s">
        <v>4999</v>
      </c>
      <c r="E564" s="99" t="s">
        <v>5042</v>
      </c>
      <c r="F564" s="99"/>
      <c r="G564" s="99"/>
      <c r="H564" s="99" t="s">
        <v>4967</v>
      </c>
      <c r="I564" s="99" t="s">
        <v>29</v>
      </c>
      <c r="J564" s="99">
        <f t="shared" si="8"/>
        <v>8</v>
      </c>
      <c r="K564" s="99" t="e">
        <f ca="1">IF([12]!Tabla1[[#This Row],[in]]="i",0,IF([12]!Tabla1[[#This Row],[in]]="",ROUND(SQRT((F564-F563)^2+(G564-G563)^2),0),ROUND(SQRT((F564-INDIRECT(ADDRESS([12]!Tabla1[[#This Row],[in]],COLUMN(F:F))))^2+(G564-INDIRECT(ADDRESS([12]!Tabla1[[#This Row],[in]],COLUMN(G:G))))^2),0)))</f>
        <v>#REF!</v>
      </c>
      <c r="L564" s="100" t="s">
        <v>32</v>
      </c>
    </row>
    <row r="565" spans="1:12" x14ac:dyDescent="0.25">
      <c r="A565" s="2">
        <v>560</v>
      </c>
      <c r="B565" s="99">
        <v>155</v>
      </c>
      <c r="C565" s="99" t="s">
        <v>4998</v>
      </c>
      <c r="D565" s="99" t="s">
        <v>4999</v>
      </c>
      <c r="E565" s="99" t="s">
        <v>5042</v>
      </c>
      <c r="F565" s="99"/>
      <c r="G565" s="99"/>
      <c r="H565" s="99" t="s">
        <v>4967</v>
      </c>
      <c r="I565" s="99" t="s">
        <v>29</v>
      </c>
      <c r="J565" s="99">
        <f t="shared" si="8"/>
        <v>8</v>
      </c>
      <c r="K565" s="99" t="e">
        <f ca="1">IF([12]!Tabla1[[#This Row],[in]]="i",0,IF([12]!Tabla1[[#This Row],[in]]="",ROUND(SQRT((F565-F564)^2+(G565-G564)^2),0),ROUND(SQRT((F565-INDIRECT(ADDRESS([12]!Tabla1[[#This Row],[in]],COLUMN(F:F))))^2+(G565-INDIRECT(ADDRESS([12]!Tabla1[[#This Row],[in]],COLUMN(G:G))))^2),0)))</f>
        <v>#REF!</v>
      </c>
      <c r="L565" s="100" t="s">
        <v>32</v>
      </c>
    </row>
    <row r="566" spans="1:12" x14ac:dyDescent="0.25">
      <c r="A566" s="2">
        <v>561</v>
      </c>
      <c r="B566" s="99">
        <v>156</v>
      </c>
      <c r="C566" s="99" t="s">
        <v>4998</v>
      </c>
      <c r="D566" s="99" t="s">
        <v>4999</v>
      </c>
      <c r="E566" s="99" t="s">
        <v>5042</v>
      </c>
      <c r="F566" s="99"/>
      <c r="G566" s="99"/>
      <c r="H566" s="99" t="s">
        <v>4967</v>
      </c>
      <c r="I566" s="99" t="s">
        <v>29</v>
      </c>
      <c r="J566" s="99">
        <f t="shared" si="8"/>
        <v>8</v>
      </c>
      <c r="K566" s="99" t="e">
        <f ca="1">IF([12]!Tabla1[[#This Row],[in]]="i",0,IF([12]!Tabla1[[#This Row],[in]]="",ROUND(SQRT((F566-F565)^2+(G566-G565)^2),0),ROUND(SQRT((F566-INDIRECT(ADDRESS([12]!Tabla1[[#This Row],[in]],COLUMN(F:F))))^2+(G566-INDIRECT(ADDRESS([12]!Tabla1[[#This Row],[in]],COLUMN(G:G))))^2),0)))</f>
        <v>#REF!</v>
      </c>
      <c r="L566" s="100" t="s">
        <v>32</v>
      </c>
    </row>
    <row r="567" spans="1:12" x14ac:dyDescent="0.25">
      <c r="A567" s="2">
        <v>562</v>
      </c>
      <c r="B567" s="99">
        <v>157</v>
      </c>
      <c r="C567" s="99" t="s">
        <v>4998</v>
      </c>
      <c r="D567" s="99" t="s">
        <v>4999</v>
      </c>
      <c r="E567" s="99" t="s">
        <v>5042</v>
      </c>
      <c r="F567" s="99"/>
      <c r="G567" s="99"/>
      <c r="H567" s="99" t="s">
        <v>4967</v>
      </c>
      <c r="I567" s="99" t="s">
        <v>29</v>
      </c>
      <c r="J567" s="99">
        <f t="shared" si="8"/>
        <v>8</v>
      </c>
      <c r="K567" s="99" t="e">
        <f ca="1">IF([12]!Tabla1[[#This Row],[in]]="i",0,IF([12]!Tabla1[[#This Row],[in]]="",ROUND(SQRT((F567-F566)^2+(G567-G566)^2),0),ROUND(SQRT((F567-INDIRECT(ADDRESS([12]!Tabla1[[#This Row],[in]],COLUMN(F:F))))^2+(G567-INDIRECT(ADDRESS([12]!Tabla1[[#This Row],[in]],COLUMN(G:G))))^2),0)))</f>
        <v>#REF!</v>
      </c>
      <c r="L567" s="100" t="s">
        <v>32</v>
      </c>
    </row>
    <row r="568" spans="1:12" x14ac:dyDescent="0.25">
      <c r="A568" s="2">
        <v>563</v>
      </c>
      <c r="B568" s="99">
        <v>158</v>
      </c>
      <c r="C568" s="99" t="s">
        <v>4998</v>
      </c>
      <c r="D568" s="99" t="s">
        <v>4999</v>
      </c>
      <c r="E568" s="99" t="s">
        <v>5042</v>
      </c>
      <c r="F568" s="99"/>
      <c r="G568" s="99"/>
      <c r="H568" s="99" t="s">
        <v>4967</v>
      </c>
      <c r="I568" s="99" t="s">
        <v>29</v>
      </c>
      <c r="J568" s="99">
        <f t="shared" si="8"/>
        <v>8</v>
      </c>
      <c r="K568" s="99" t="e">
        <f ca="1">IF([12]!Tabla1[[#This Row],[in]]="i",0,IF([12]!Tabla1[[#This Row],[in]]="",ROUND(SQRT((F568-F567)^2+(G568-G567)^2),0),ROUND(SQRT((F568-INDIRECT(ADDRESS([12]!Tabla1[[#This Row],[in]],COLUMN(F:F))))^2+(G568-INDIRECT(ADDRESS([12]!Tabla1[[#This Row],[in]],COLUMN(G:G))))^2),0)))</f>
        <v>#REF!</v>
      </c>
      <c r="L568" s="100" t="s">
        <v>32</v>
      </c>
    </row>
    <row r="569" spans="1:12" x14ac:dyDescent="0.25">
      <c r="A569" s="2">
        <v>564</v>
      </c>
      <c r="B569" s="99">
        <v>159</v>
      </c>
      <c r="C569" s="99" t="s">
        <v>4998</v>
      </c>
      <c r="D569" s="99" t="s">
        <v>4999</v>
      </c>
      <c r="E569" s="99" t="s">
        <v>5042</v>
      </c>
      <c r="F569" s="99"/>
      <c r="G569" s="99"/>
      <c r="H569" s="99" t="s">
        <v>4967</v>
      </c>
      <c r="I569" s="99" t="s">
        <v>29</v>
      </c>
      <c r="J569" s="99">
        <f t="shared" si="8"/>
        <v>8</v>
      </c>
      <c r="K569" s="99" t="e">
        <f ca="1">IF([12]!Tabla1[[#This Row],[in]]="i",0,IF([12]!Tabla1[[#This Row],[in]]="",ROUND(SQRT((F569-F568)^2+(G569-G568)^2),0),ROUND(SQRT((F569-INDIRECT(ADDRESS([12]!Tabla1[[#This Row],[in]],COLUMN(F:F))))^2+(G569-INDIRECT(ADDRESS([12]!Tabla1[[#This Row],[in]],COLUMN(G:G))))^2),0)))</f>
        <v>#REF!</v>
      </c>
      <c r="L569" s="100" t="s">
        <v>32</v>
      </c>
    </row>
    <row r="570" spans="1:12" x14ac:dyDescent="0.25">
      <c r="A570" s="2">
        <v>565</v>
      </c>
      <c r="B570" s="99">
        <v>160</v>
      </c>
      <c r="C570" s="99" t="s">
        <v>4998</v>
      </c>
      <c r="D570" s="99" t="s">
        <v>4999</v>
      </c>
      <c r="E570" s="99" t="s">
        <v>5042</v>
      </c>
      <c r="F570" s="99"/>
      <c r="G570" s="99"/>
      <c r="H570" s="99" t="s">
        <v>4967</v>
      </c>
      <c r="I570" s="99" t="s">
        <v>29</v>
      </c>
      <c r="J570" s="99">
        <f t="shared" si="8"/>
        <v>8</v>
      </c>
      <c r="K570" s="99" t="e">
        <f ca="1">IF([12]!Tabla1[[#This Row],[in]]="i",0,IF([12]!Tabla1[[#This Row],[in]]="",ROUND(SQRT((F570-F569)^2+(G570-G569)^2),0),ROUND(SQRT((F570-INDIRECT(ADDRESS([12]!Tabla1[[#This Row],[in]],COLUMN(F:F))))^2+(G570-INDIRECT(ADDRESS([12]!Tabla1[[#This Row],[in]],COLUMN(G:G))))^2),0)))</f>
        <v>#REF!</v>
      </c>
      <c r="L570" s="100" t="s">
        <v>32</v>
      </c>
    </row>
    <row r="571" spans="1:12" x14ac:dyDescent="0.25">
      <c r="A571" s="2">
        <v>566</v>
      </c>
      <c r="B571" s="99">
        <v>161</v>
      </c>
      <c r="C571" s="99" t="s">
        <v>4998</v>
      </c>
      <c r="D571" s="99" t="s">
        <v>4999</v>
      </c>
      <c r="E571" s="99" t="s">
        <v>5042</v>
      </c>
      <c r="F571" s="99"/>
      <c r="G571" s="99"/>
      <c r="H571" s="99" t="s">
        <v>4967</v>
      </c>
      <c r="I571" s="99" t="s">
        <v>29</v>
      </c>
      <c r="J571" s="99">
        <f t="shared" si="8"/>
        <v>8</v>
      </c>
      <c r="K571" s="99" t="e">
        <f ca="1">IF([12]!Tabla1[[#This Row],[in]]="i",0,IF([12]!Tabla1[[#This Row],[in]]="",ROUND(SQRT((F571-F570)^2+(G571-G570)^2),0),ROUND(SQRT((F571-INDIRECT(ADDRESS([12]!Tabla1[[#This Row],[in]],COLUMN(F:F))))^2+(G571-INDIRECT(ADDRESS([12]!Tabla1[[#This Row],[in]],COLUMN(G:G))))^2),0)))</f>
        <v>#REF!</v>
      </c>
      <c r="L571" s="100" t="s">
        <v>32</v>
      </c>
    </row>
    <row r="572" spans="1:12" x14ac:dyDescent="0.25">
      <c r="A572" s="2">
        <v>567</v>
      </c>
      <c r="B572" s="99">
        <v>162</v>
      </c>
      <c r="C572" s="99" t="s">
        <v>4998</v>
      </c>
      <c r="D572" s="99" t="s">
        <v>4999</v>
      </c>
      <c r="E572" s="99" t="s">
        <v>5042</v>
      </c>
      <c r="F572" s="99"/>
      <c r="G572" s="99"/>
      <c r="H572" s="99" t="s">
        <v>4967</v>
      </c>
      <c r="I572" s="99" t="s">
        <v>29</v>
      </c>
      <c r="J572" s="99">
        <f t="shared" si="8"/>
        <v>8</v>
      </c>
      <c r="K572" s="99" t="e">
        <f ca="1">IF([12]!Tabla1[[#This Row],[in]]="i",0,IF([12]!Tabla1[[#This Row],[in]]="",ROUND(SQRT((F572-F571)^2+(G572-G571)^2),0),ROUND(SQRT((F572-INDIRECT(ADDRESS([12]!Tabla1[[#This Row],[in]],COLUMN(F:F))))^2+(G572-INDIRECT(ADDRESS([12]!Tabla1[[#This Row],[in]],COLUMN(G:G))))^2),0)))</f>
        <v>#REF!</v>
      </c>
      <c r="L572" s="100" t="s">
        <v>32</v>
      </c>
    </row>
    <row r="573" spans="1:12" x14ac:dyDescent="0.25">
      <c r="A573" s="2">
        <v>568</v>
      </c>
      <c r="B573" s="99">
        <v>163</v>
      </c>
      <c r="C573" s="99" t="s">
        <v>4998</v>
      </c>
      <c r="D573" s="99" t="s">
        <v>4999</v>
      </c>
      <c r="E573" s="99" t="s">
        <v>5042</v>
      </c>
      <c r="F573" s="99"/>
      <c r="G573" s="99"/>
      <c r="H573" s="99" t="s">
        <v>4967</v>
      </c>
      <c r="I573" s="99" t="s">
        <v>29</v>
      </c>
      <c r="J573" s="99">
        <f t="shared" si="8"/>
        <v>8</v>
      </c>
      <c r="K573" s="99" t="e">
        <f ca="1">IF([12]!Tabla1[[#This Row],[in]]="i",0,IF([12]!Tabla1[[#This Row],[in]]="",ROUND(SQRT((F573-F572)^2+(G573-G572)^2),0),ROUND(SQRT((F573-INDIRECT(ADDRESS([12]!Tabla1[[#This Row],[in]],COLUMN(F:F))))^2+(G573-INDIRECT(ADDRESS([12]!Tabla1[[#This Row],[in]],COLUMN(G:G))))^2),0)))</f>
        <v>#REF!</v>
      </c>
      <c r="L573" s="100" t="s">
        <v>32</v>
      </c>
    </row>
    <row r="574" spans="1:12" x14ac:dyDescent="0.25">
      <c r="A574" s="2">
        <v>569</v>
      </c>
      <c r="B574" s="99">
        <v>164</v>
      </c>
      <c r="C574" s="99" t="s">
        <v>4998</v>
      </c>
      <c r="D574" s="99" t="s">
        <v>4999</v>
      </c>
      <c r="E574" s="99" t="s">
        <v>5042</v>
      </c>
      <c r="F574" s="99"/>
      <c r="G574" s="99"/>
      <c r="H574" s="99" t="s">
        <v>4967</v>
      </c>
      <c r="I574" s="99" t="s">
        <v>29</v>
      </c>
      <c r="J574" s="99">
        <f t="shared" si="8"/>
        <v>8</v>
      </c>
      <c r="K574" s="99" t="e">
        <f ca="1">IF([12]!Tabla1[[#This Row],[in]]="i",0,IF([12]!Tabla1[[#This Row],[in]]="",ROUND(SQRT((F574-F573)^2+(G574-G573)^2),0),ROUND(SQRT((F574-INDIRECT(ADDRESS([12]!Tabla1[[#This Row],[in]],COLUMN(F:F))))^2+(G574-INDIRECT(ADDRESS([12]!Tabla1[[#This Row],[in]],COLUMN(G:G))))^2),0)))</f>
        <v>#REF!</v>
      </c>
      <c r="L574" s="100" t="s">
        <v>32</v>
      </c>
    </row>
    <row r="575" spans="1:12" x14ac:dyDescent="0.25">
      <c r="A575" s="2">
        <v>570</v>
      </c>
      <c r="B575" s="99">
        <v>165</v>
      </c>
      <c r="C575" s="99" t="s">
        <v>4998</v>
      </c>
      <c r="D575" s="99" t="s">
        <v>4999</v>
      </c>
      <c r="E575" s="99" t="s">
        <v>5042</v>
      </c>
      <c r="F575" s="99"/>
      <c r="G575" s="99"/>
      <c r="H575" s="99" t="s">
        <v>4967</v>
      </c>
      <c r="I575" s="99" t="s">
        <v>29</v>
      </c>
      <c r="J575" s="99">
        <f t="shared" si="8"/>
        <v>8</v>
      </c>
      <c r="K575" s="99" t="e">
        <f ca="1">IF([12]!Tabla1[[#This Row],[in]]="i",0,IF([12]!Tabla1[[#This Row],[in]]="",ROUND(SQRT((F575-F574)^2+(G575-G574)^2),0),ROUND(SQRT((F575-INDIRECT(ADDRESS([12]!Tabla1[[#This Row],[in]],COLUMN(F:F))))^2+(G575-INDIRECT(ADDRESS([12]!Tabla1[[#This Row],[in]],COLUMN(G:G))))^2),0)))</f>
        <v>#REF!</v>
      </c>
      <c r="L575" s="100" t="s">
        <v>32</v>
      </c>
    </row>
    <row r="576" spans="1:12" x14ac:dyDescent="0.25">
      <c r="A576" s="2">
        <v>571</v>
      </c>
      <c r="B576" s="99">
        <v>166</v>
      </c>
      <c r="C576" s="99" t="s">
        <v>4998</v>
      </c>
      <c r="D576" s="99" t="s">
        <v>4999</v>
      </c>
      <c r="E576" s="99" t="s">
        <v>5042</v>
      </c>
      <c r="F576" s="99"/>
      <c r="G576" s="99"/>
      <c r="H576" s="99" t="s">
        <v>4967</v>
      </c>
      <c r="I576" s="99" t="s">
        <v>29</v>
      </c>
      <c r="J576" s="99">
        <f t="shared" si="8"/>
        <v>8</v>
      </c>
      <c r="K576" s="99" t="e">
        <f ca="1">IF([12]!Tabla1[[#This Row],[in]]="i",0,IF([12]!Tabla1[[#This Row],[in]]="",ROUND(SQRT((F576-F575)^2+(G576-G575)^2),0),ROUND(SQRT((F576-INDIRECT(ADDRESS([12]!Tabla1[[#This Row],[in]],COLUMN(F:F))))^2+(G576-INDIRECT(ADDRESS([12]!Tabla1[[#This Row],[in]],COLUMN(G:G))))^2),0)))</f>
        <v>#REF!</v>
      </c>
      <c r="L576" s="100" t="s">
        <v>32</v>
      </c>
    </row>
    <row r="577" spans="1:12" x14ac:dyDescent="0.25">
      <c r="A577" s="2">
        <v>572</v>
      </c>
      <c r="B577" s="99">
        <v>167</v>
      </c>
      <c r="C577" s="99" t="s">
        <v>4998</v>
      </c>
      <c r="D577" s="99" t="s">
        <v>4999</v>
      </c>
      <c r="E577" s="99" t="s">
        <v>5042</v>
      </c>
      <c r="F577" s="99"/>
      <c r="G577" s="99"/>
      <c r="H577" s="99" t="s">
        <v>4967</v>
      </c>
      <c r="I577" s="99" t="s">
        <v>29</v>
      </c>
      <c r="J577" s="99">
        <f t="shared" si="8"/>
        <v>8</v>
      </c>
      <c r="K577" s="99" t="e">
        <f ca="1">IF([12]!Tabla1[[#This Row],[in]]="i",0,IF([12]!Tabla1[[#This Row],[in]]="",ROUND(SQRT((F577-F576)^2+(G577-G576)^2),0),ROUND(SQRT((F577-INDIRECT(ADDRESS([12]!Tabla1[[#This Row],[in]],COLUMN(F:F))))^2+(G577-INDIRECT(ADDRESS([12]!Tabla1[[#This Row],[in]],COLUMN(G:G))))^2),0)))</f>
        <v>#REF!</v>
      </c>
      <c r="L577" s="100" t="s">
        <v>32</v>
      </c>
    </row>
    <row r="578" spans="1:12" x14ac:dyDescent="0.25">
      <c r="A578" s="2">
        <v>573</v>
      </c>
      <c r="B578" s="99">
        <v>168</v>
      </c>
      <c r="C578" s="99" t="s">
        <v>4998</v>
      </c>
      <c r="D578" s="99" t="s">
        <v>4999</v>
      </c>
      <c r="E578" s="99" t="s">
        <v>5042</v>
      </c>
      <c r="F578" s="99"/>
      <c r="G578" s="99"/>
      <c r="H578" s="99" t="s">
        <v>4967</v>
      </c>
      <c r="I578" s="99" t="s">
        <v>29</v>
      </c>
      <c r="J578" s="99">
        <f t="shared" si="8"/>
        <v>8</v>
      </c>
      <c r="K578" s="99" t="e">
        <f ca="1">IF([12]!Tabla1[[#This Row],[in]]="i",0,IF([12]!Tabla1[[#This Row],[in]]="",ROUND(SQRT((F578-F577)^2+(G578-G577)^2),0),ROUND(SQRT((F578-INDIRECT(ADDRESS([12]!Tabla1[[#This Row],[in]],COLUMN(F:F))))^2+(G578-INDIRECT(ADDRESS([12]!Tabla1[[#This Row],[in]],COLUMN(G:G))))^2),0)))</f>
        <v>#REF!</v>
      </c>
      <c r="L578" s="100" t="s">
        <v>32</v>
      </c>
    </row>
    <row r="579" spans="1:12" x14ac:dyDescent="0.25">
      <c r="A579" s="2">
        <v>574</v>
      </c>
      <c r="B579" s="99">
        <v>169</v>
      </c>
      <c r="C579" s="99" t="s">
        <v>4998</v>
      </c>
      <c r="D579" s="99" t="s">
        <v>4999</v>
      </c>
      <c r="E579" s="99" t="s">
        <v>5042</v>
      </c>
      <c r="F579" s="99"/>
      <c r="G579" s="99"/>
      <c r="H579" s="99" t="s">
        <v>4967</v>
      </c>
      <c r="I579" s="99" t="s">
        <v>29</v>
      </c>
      <c r="J579" s="99">
        <f t="shared" si="8"/>
        <v>8</v>
      </c>
      <c r="K579" s="99" t="e">
        <f ca="1">IF([12]!Tabla1[[#This Row],[in]]="i",0,IF([12]!Tabla1[[#This Row],[in]]="",ROUND(SQRT((F579-F578)^2+(G579-G578)^2),0),ROUND(SQRT((F579-INDIRECT(ADDRESS([12]!Tabla1[[#This Row],[in]],COLUMN(F:F))))^2+(G579-INDIRECT(ADDRESS([12]!Tabla1[[#This Row],[in]],COLUMN(G:G))))^2),0)))</f>
        <v>#REF!</v>
      </c>
      <c r="L579" s="100" t="s">
        <v>32</v>
      </c>
    </row>
    <row r="580" spans="1:12" x14ac:dyDescent="0.25">
      <c r="A580" s="2">
        <v>575</v>
      </c>
      <c r="B580" s="99">
        <v>170</v>
      </c>
      <c r="C580" s="99" t="s">
        <v>4998</v>
      </c>
      <c r="D580" s="99" t="s">
        <v>4999</v>
      </c>
      <c r="E580" s="99" t="s">
        <v>5042</v>
      </c>
      <c r="F580" s="99"/>
      <c r="G580" s="99"/>
      <c r="H580" s="99" t="s">
        <v>4968</v>
      </c>
      <c r="I580" s="99" t="s">
        <v>29</v>
      </c>
      <c r="J580" s="99">
        <f t="shared" si="8"/>
        <v>12</v>
      </c>
      <c r="K580" s="99" t="e">
        <f ca="1">IF([12]!Tabla1[[#This Row],[in]]="i",0,IF([12]!Tabla1[[#This Row],[in]]="",ROUND(SQRT((F580-F579)^2+(G580-G579)^2),0),ROUND(SQRT((F580-INDIRECT(ADDRESS([12]!Tabla1[[#This Row],[in]],COLUMN(F:F))))^2+(G580-INDIRECT(ADDRESS([12]!Tabla1[[#This Row],[in]],COLUMN(G:G))))^2),0)))</f>
        <v>#REF!</v>
      </c>
      <c r="L580" s="100" t="s">
        <v>32</v>
      </c>
    </row>
    <row r="581" spans="1:12" x14ac:dyDescent="0.25">
      <c r="A581" s="2">
        <v>576</v>
      </c>
      <c r="B581" s="99">
        <v>171</v>
      </c>
      <c r="C581" s="99" t="s">
        <v>4998</v>
      </c>
      <c r="D581" s="99" t="s">
        <v>4999</v>
      </c>
      <c r="E581" s="99" t="s">
        <v>5042</v>
      </c>
      <c r="F581" s="99"/>
      <c r="G581" s="99"/>
      <c r="H581" s="99" t="s">
        <v>4967</v>
      </c>
      <c r="I581" s="99" t="s">
        <v>29</v>
      </c>
      <c r="J581" s="99">
        <f t="shared" si="8"/>
        <v>8</v>
      </c>
      <c r="K581" s="99" t="e">
        <f ca="1">IF([12]!Tabla1[[#This Row],[in]]="i",0,IF([12]!Tabla1[[#This Row],[in]]="",ROUND(SQRT((F581-F580)^2+(G581-G580)^2),0),ROUND(SQRT((F581-INDIRECT(ADDRESS([12]!Tabla1[[#This Row],[in]],COLUMN(F:F))))^2+(G581-INDIRECT(ADDRESS([12]!Tabla1[[#This Row],[in]],COLUMN(G:G))))^2),0)))</f>
        <v>#REF!</v>
      </c>
      <c r="L581" s="100" t="s">
        <v>32</v>
      </c>
    </row>
    <row r="582" spans="1:12" x14ac:dyDescent="0.25">
      <c r="A582" s="2">
        <v>577</v>
      </c>
      <c r="B582" s="99">
        <v>172</v>
      </c>
      <c r="C582" s="99" t="s">
        <v>4998</v>
      </c>
      <c r="D582" s="99" t="s">
        <v>4999</v>
      </c>
      <c r="E582" s="99" t="s">
        <v>5042</v>
      </c>
      <c r="F582" s="99"/>
      <c r="G582" s="99"/>
      <c r="H582" s="99" t="s">
        <v>4967</v>
      </c>
      <c r="I582" s="99" t="s">
        <v>29</v>
      </c>
      <c r="J582" s="99">
        <f t="shared" ref="J582:J645" si="9">IF(H582="BT",8,12)</f>
        <v>8</v>
      </c>
      <c r="K582" s="99" t="e">
        <f ca="1">IF([12]!Tabla1[[#This Row],[in]]="i",0,IF([12]!Tabla1[[#This Row],[in]]="",ROUND(SQRT((F582-F581)^2+(G582-G581)^2),0),ROUND(SQRT((F582-INDIRECT(ADDRESS([12]!Tabla1[[#This Row],[in]],COLUMN(F:F))))^2+(G582-INDIRECT(ADDRESS([12]!Tabla1[[#This Row],[in]],COLUMN(G:G))))^2),0)))</f>
        <v>#REF!</v>
      </c>
      <c r="L582" s="100" t="s">
        <v>32</v>
      </c>
    </row>
    <row r="583" spans="1:12" x14ac:dyDescent="0.25">
      <c r="A583" s="2">
        <v>578</v>
      </c>
      <c r="B583" s="99">
        <v>173</v>
      </c>
      <c r="C583" s="99" t="s">
        <v>4998</v>
      </c>
      <c r="D583" s="99" t="s">
        <v>4999</v>
      </c>
      <c r="E583" s="99" t="s">
        <v>5042</v>
      </c>
      <c r="F583" s="99"/>
      <c r="G583" s="99"/>
      <c r="H583" s="99" t="s">
        <v>4968</v>
      </c>
      <c r="I583" s="99" t="s">
        <v>29</v>
      </c>
      <c r="J583" s="99">
        <f t="shared" si="9"/>
        <v>12</v>
      </c>
      <c r="K583" s="99" t="e">
        <f ca="1">IF([12]!Tabla1[[#This Row],[in]]="i",0,IF([12]!Tabla1[[#This Row],[in]]="",ROUND(SQRT((F583-F582)^2+(G583-G582)^2),0),ROUND(SQRT((F583-INDIRECT(ADDRESS([12]!Tabla1[[#This Row],[in]],COLUMN(F:F))))^2+(G583-INDIRECT(ADDRESS([12]!Tabla1[[#This Row],[in]],COLUMN(G:G))))^2),0)))</f>
        <v>#REF!</v>
      </c>
      <c r="L583" s="100" t="s">
        <v>32</v>
      </c>
    </row>
    <row r="584" spans="1:12" x14ac:dyDescent="0.25">
      <c r="A584" s="2">
        <v>579</v>
      </c>
      <c r="B584" s="99">
        <v>174</v>
      </c>
      <c r="C584" s="99" t="s">
        <v>4998</v>
      </c>
      <c r="D584" s="99" t="s">
        <v>4999</v>
      </c>
      <c r="E584" s="99" t="s">
        <v>5042</v>
      </c>
      <c r="F584" s="99"/>
      <c r="G584" s="99"/>
      <c r="H584" s="99" t="s">
        <v>4967</v>
      </c>
      <c r="I584" s="99" t="s">
        <v>29</v>
      </c>
      <c r="J584" s="99">
        <f t="shared" si="9"/>
        <v>8</v>
      </c>
      <c r="K584" s="99" t="e">
        <f ca="1">IF([12]!Tabla1[[#This Row],[in]]="i",0,IF([12]!Tabla1[[#This Row],[in]]="",ROUND(SQRT((F584-F583)^2+(G584-G583)^2),0),ROUND(SQRT((F584-INDIRECT(ADDRESS([12]!Tabla1[[#This Row],[in]],COLUMN(F:F))))^2+(G584-INDIRECT(ADDRESS([12]!Tabla1[[#This Row],[in]],COLUMN(G:G))))^2),0)))</f>
        <v>#REF!</v>
      </c>
      <c r="L584" s="100" t="s">
        <v>32</v>
      </c>
    </row>
    <row r="585" spans="1:12" x14ac:dyDescent="0.25">
      <c r="A585" s="2">
        <v>580</v>
      </c>
      <c r="B585" s="99">
        <v>175</v>
      </c>
      <c r="C585" s="99" t="s">
        <v>4998</v>
      </c>
      <c r="D585" s="99" t="s">
        <v>4999</v>
      </c>
      <c r="E585" s="99" t="s">
        <v>5042</v>
      </c>
      <c r="F585" s="99"/>
      <c r="G585" s="99"/>
      <c r="H585" s="99" t="s">
        <v>4968</v>
      </c>
      <c r="I585" s="99" t="s">
        <v>29</v>
      </c>
      <c r="J585" s="99">
        <f t="shared" si="9"/>
        <v>12</v>
      </c>
      <c r="K585" s="99" t="e">
        <f ca="1">IF([12]!Tabla1[[#This Row],[in]]="i",0,IF([12]!Tabla1[[#This Row],[in]]="",ROUND(SQRT((F585-F584)^2+(G585-G584)^2),0),ROUND(SQRT((F585-INDIRECT(ADDRESS([12]!Tabla1[[#This Row],[in]],COLUMN(F:F))))^2+(G585-INDIRECT(ADDRESS([12]!Tabla1[[#This Row],[in]],COLUMN(G:G))))^2),0)))</f>
        <v>#REF!</v>
      </c>
      <c r="L585" s="100" t="s">
        <v>32</v>
      </c>
    </row>
    <row r="586" spans="1:12" x14ac:dyDescent="0.25">
      <c r="A586" s="2">
        <v>581</v>
      </c>
      <c r="B586" s="99">
        <v>176</v>
      </c>
      <c r="C586" s="99" t="s">
        <v>4998</v>
      </c>
      <c r="D586" s="99" t="s">
        <v>4999</v>
      </c>
      <c r="E586" s="99" t="s">
        <v>5042</v>
      </c>
      <c r="F586" s="99"/>
      <c r="G586" s="99"/>
      <c r="H586" s="99" t="s">
        <v>4967</v>
      </c>
      <c r="I586" s="99" t="s">
        <v>29</v>
      </c>
      <c r="J586" s="99">
        <f t="shared" si="9"/>
        <v>8</v>
      </c>
      <c r="K586" s="99" t="e">
        <f ca="1">IF([12]!Tabla1[[#This Row],[in]]="i",0,IF([12]!Tabla1[[#This Row],[in]]="",ROUND(SQRT((F586-F585)^2+(G586-G585)^2),0),ROUND(SQRT((F586-INDIRECT(ADDRESS([12]!Tabla1[[#This Row],[in]],COLUMN(F:F))))^2+(G586-INDIRECT(ADDRESS([12]!Tabla1[[#This Row],[in]],COLUMN(G:G))))^2),0)))</f>
        <v>#REF!</v>
      </c>
      <c r="L586" s="100" t="s">
        <v>32</v>
      </c>
    </row>
    <row r="587" spans="1:12" x14ac:dyDescent="0.25">
      <c r="A587" s="2">
        <v>582</v>
      </c>
      <c r="B587" s="99">
        <v>177</v>
      </c>
      <c r="C587" s="99" t="s">
        <v>4998</v>
      </c>
      <c r="D587" s="99" t="s">
        <v>4999</v>
      </c>
      <c r="E587" s="99" t="s">
        <v>5042</v>
      </c>
      <c r="F587" s="99"/>
      <c r="G587" s="99"/>
      <c r="H587" s="99" t="s">
        <v>4968</v>
      </c>
      <c r="I587" s="99" t="s">
        <v>29</v>
      </c>
      <c r="J587" s="99">
        <f t="shared" si="9"/>
        <v>12</v>
      </c>
      <c r="K587" s="99" t="e">
        <f ca="1">IF([12]!Tabla1[[#This Row],[in]]="i",0,IF([12]!Tabla1[[#This Row],[in]]="",ROUND(SQRT((F587-F586)^2+(G587-G586)^2),0),ROUND(SQRT((F587-INDIRECT(ADDRESS([12]!Tabla1[[#This Row],[in]],COLUMN(F:F))))^2+(G587-INDIRECT(ADDRESS([12]!Tabla1[[#This Row],[in]],COLUMN(G:G))))^2),0)))</f>
        <v>#REF!</v>
      </c>
      <c r="L587" s="100" t="s">
        <v>32</v>
      </c>
    </row>
    <row r="588" spans="1:12" x14ac:dyDescent="0.25">
      <c r="A588" s="2">
        <v>583</v>
      </c>
      <c r="B588" s="99">
        <v>178</v>
      </c>
      <c r="C588" s="99" t="s">
        <v>4998</v>
      </c>
      <c r="D588" s="99" t="s">
        <v>4999</v>
      </c>
      <c r="E588" s="99" t="s">
        <v>5042</v>
      </c>
      <c r="F588" s="99"/>
      <c r="G588" s="99"/>
      <c r="H588" s="99" t="s">
        <v>4967</v>
      </c>
      <c r="I588" s="99" t="s">
        <v>29</v>
      </c>
      <c r="J588" s="99">
        <f t="shared" si="9"/>
        <v>8</v>
      </c>
      <c r="K588" s="99" t="e">
        <f ca="1">IF([12]!Tabla1[[#This Row],[in]]="i",0,IF([12]!Tabla1[[#This Row],[in]]="",ROUND(SQRT((F588-F587)^2+(G588-G587)^2),0),ROUND(SQRT((F588-INDIRECT(ADDRESS([12]!Tabla1[[#This Row],[in]],COLUMN(F:F))))^2+(G588-INDIRECT(ADDRESS([12]!Tabla1[[#This Row],[in]],COLUMN(G:G))))^2),0)))</f>
        <v>#REF!</v>
      </c>
      <c r="L588" s="100" t="s">
        <v>32</v>
      </c>
    </row>
    <row r="589" spans="1:12" x14ac:dyDescent="0.25">
      <c r="A589" s="2">
        <v>584</v>
      </c>
      <c r="B589" s="99">
        <v>179</v>
      </c>
      <c r="C589" s="99" t="s">
        <v>4998</v>
      </c>
      <c r="D589" s="99" t="s">
        <v>4999</v>
      </c>
      <c r="E589" s="99" t="s">
        <v>5042</v>
      </c>
      <c r="F589" s="99"/>
      <c r="G589" s="99"/>
      <c r="H589" s="99" t="s">
        <v>4967</v>
      </c>
      <c r="I589" s="99" t="s">
        <v>29</v>
      </c>
      <c r="J589" s="99">
        <f t="shared" si="9"/>
        <v>8</v>
      </c>
      <c r="K589" s="99" t="e">
        <f ca="1">IF([12]!Tabla1[[#This Row],[in]]="i",0,IF([12]!Tabla1[[#This Row],[in]]="",ROUND(SQRT((F589-F588)^2+(G589-G588)^2),0),ROUND(SQRT((F589-INDIRECT(ADDRESS([12]!Tabla1[[#This Row],[in]],COLUMN(F:F))))^2+(G589-INDIRECT(ADDRESS([12]!Tabla1[[#This Row],[in]],COLUMN(G:G))))^2),0)))</f>
        <v>#REF!</v>
      </c>
      <c r="L589" s="100" t="s">
        <v>32</v>
      </c>
    </row>
    <row r="590" spans="1:12" x14ac:dyDescent="0.25">
      <c r="A590" s="2">
        <v>585</v>
      </c>
      <c r="B590" s="99">
        <v>180</v>
      </c>
      <c r="C590" s="99" t="s">
        <v>4998</v>
      </c>
      <c r="D590" s="99" t="s">
        <v>4999</v>
      </c>
      <c r="E590" s="99" t="s">
        <v>5042</v>
      </c>
      <c r="F590" s="99"/>
      <c r="G590" s="99"/>
      <c r="H590" s="99" t="s">
        <v>4967</v>
      </c>
      <c r="I590" s="99" t="s">
        <v>29</v>
      </c>
      <c r="J590" s="99">
        <f t="shared" si="9"/>
        <v>8</v>
      </c>
      <c r="K590" s="99" t="e">
        <f ca="1">IF([12]!Tabla1[[#This Row],[in]]="i",0,IF([12]!Tabla1[[#This Row],[in]]="",ROUND(SQRT((F590-F589)^2+(G590-G589)^2),0),ROUND(SQRT((F590-INDIRECT(ADDRESS([12]!Tabla1[[#This Row],[in]],COLUMN(F:F))))^2+(G590-INDIRECT(ADDRESS([12]!Tabla1[[#This Row],[in]],COLUMN(G:G))))^2),0)))</f>
        <v>#REF!</v>
      </c>
      <c r="L590" s="100" t="s">
        <v>32</v>
      </c>
    </row>
    <row r="591" spans="1:12" x14ac:dyDescent="0.25">
      <c r="A591" s="2">
        <v>586</v>
      </c>
      <c r="B591" s="99">
        <v>181</v>
      </c>
      <c r="C591" s="99" t="s">
        <v>4998</v>
      </c>
      <c r="D591" s="99" t="s">
        <v>4999</v>
      </c>
      <c r="E591" s="99" t="s">
        <v>5042</v>
      </c>
      <c r="F591" s="99"/>
      <c r="G591" s="99"/>
      <c r="H591" s="99" t="s">
        <v>4967</v>
      </c>
      <c r="I591" s="99" t="s">
        <v>29</v>
      </c>
      <c r="J591" s="99">
        <f t="shared" si="9"/>
        <v>8</v>
      </c>
      <c r="K591" s="99" t="e">
        <f ca="1">IF([12]!Tabla1[[#This Row],[in]]="i",0,IF([12]!Tabla1[[#This Row],[in]]="",ROUND(SQRT((F591-F590)^2+(G591-G590)^2),0),ROUND(SQRT((F591-INDIRECT(ADDRESS([12]!Tabla1[[#This Row],[in]],COLUMN(F:F))))^2+(G591-INDIRECT(ADDRESS([12]!Tabla1[[#This Row],[in]],COLUMN(G:G))))^2),0)))</f>
        <v>#REF!</v>
      </c>
      <c r="L591" s="100" t="s">
        <v>32</v>
      </c>
    </row>
    <row r="592" spans="1:12" x14ac:dyDescent="0.25">
      <c r="A592" s="2">
        <v>587</v>
      </c>
      <c r="B592" s="99">
        <v>182</v>
      </c>
      <c r="C592" s="99" t="s">
        <v>4998</v>
      </c>
      <c r="D592" s="99" t="s">
        <v>4999</v>
      </c>
      <c r="E592" s="99" t="s">
        <v>5042</v>
      </c>
      <c r="F592" s="99"/>
      <c r="G592" s="99"/>
      <c r="H592" s="99" t="s">
        <v>4967</v>
      </c>
      <c r="I592" s="99" t="s">
        <v>29</v>
      </c>
      <c r="J592" s="99">
        <f t="shared" si="9"/>
        <v>8</v>
      </c>
      <c r="K592" s="99" t="e">
        <f ca="1">IF([12]!Tabla1[[#This Row],[in]]="i",0,IF([12]!Tabla1[[#This Row],[in]]="",ROUND(SQRT((F592-F591)^2+(G592-G591)^2),0),ROUND(SQRT((F592-INDIRECT(ADDRESS([12]!Tabla1[[#This Row],[in]],COLUMN(F:F))))^2+(G592-INDIRECT(ADDRESS([12]!Tabla1[[#This Row],[in]],COLUMN(G:G))))^2),0)))</f>
        <v>#REF!</v>
      </c>
      <c r="L592" s="100" t="s">
        <v>32</v>
      </c>
    </row>
    <row r="593" spans="1:12" x14ac:dyDescent="0.25">
      <c r="A593" s="2">
        <v>588</v>
      </c>
      <c r="B593" s="99">
        <v>183</v>
      </c>
      <c r="C593" s="99" t="s">
        <v>4998</v>
      </c>
      <c r="D593" s="99" t="s">
        <v>4999</v>
      </c>
      <c r="E593" s="99" t="s">
        <v>5042</v>
      </c>
      <c r="F593" s="99"/>
      <c r="G593" s="99"/>
      <c r="H593" s="99" t="s">
        <v>4967</v>
      </c>
      <c r="I593" s="99" t="s">
        <v>29</v>
      </c>
      <c r="J593" s="99">
        <f t="shared" si="9"/>
        <v>8</v>
      </c>
      <c r="K593" s="99" t="e">
        <f ca="1">IF([12]!Tabla1[[#This Row],[in]]="i",0,IF([12]!Tabla1[[#This Row],[in]]="",ROUND(SQRT((F593-F592)^2+(G593-G592)^2),0),ROUND(SQRT((F593-INDIRECT(ADDRESS([12]!Tabla1[[#This Row],[in]],COLUMN(F:F))))^2+(G593-INDIRECT(ADDRESS([12]!Tabla1[[#This Row],[in]],COLUMN(G:G))))^2),0)))</f>
        <v>#REF!</v>
      </c>
      <c r="L593" s="100" t="s">
        <v>32</v>
      </c>
    </row>
    <row r="594" spans="1:12" x14ac:dyDescent="0.25">
      <c r="A594" s="2">
        <v>589</v>
      </c>
      <c r="B594" s="99">
        <v>184</v>
      </c>
      <c r="C594" s="99" t="s">
        <v>4998</v>
      </c>
      <c r="D594" s="99" t="s">
        <v>4999</v>
      </c>
      <c r="E594" s="99" t="s">
        <v>5042</v>
      </c>
      <c r="F594" s="99"/>
      <c r="G594" s="99"/>
      <c r="H594" s="99" t="s">
        <v>4967</v>
      </c>
      <c r="I594" s="99" t="s">
        <v>29</v>
      </c>
      <c r="J594" s="99">
        <f t="shared" si="9"/>
        <v>8</v>
      </c>
      <c r="K594" s="99" t="e">
        <f ca="1">IF([12]!Tabla1[[#This Row],[in]]="i",0,IF([12]!Tabla1[[#This Row],[in]]="",ROUND(SQRT((F594-F593)^2+(G594-G593)^2),0),ROUND(SQRT((F594-INDIRECT(ADDRESS([12]!Tabla1[[#This Row],[in]],COLUMN(F:F))))^2+(G594-INDIRECT(ADDRESS([12]!Tabla1[[#This Row],[in]],COLUMN(G:G))))^2),0)))</f>
        <v>#REF!</v>
      </c>
      <c r="L594" s="100" t="s">
        <v>32</v>
      </c>
    </row>
    <row r="595" spans="1:12" x14ac:dyDescent="0.25">
      <c r="A595" s="2">
        <v>590</v>
      </c>
      <c r="B595" s="99">
        <v>185</v>
      </c>
      <c r="C595" s="99" t="s">
        <v>4998</v>
      </c>
      <c r="D595" s="99" t="s">
        <v>4999</v>
      </c>
      <c r="E595" s="99" t="s">
        <v>5042</v>
      </c>
      <c r="F595" s="99"/>
      <c r="G595" s="99"/>
      <c r="H595" s="99" t="s">
        <v>4967</v>
      </c>
      <c r="I595" s="99" t="s">
        <v>29</v>
      </c>
      <c r="J595" s="99">
        <f t="shared" si="9"/>
        <v>8</v>
      </c>
      <c r="K595" s="99" t="e">
        <f ca="1">IF([12]!Tabla1[[#This Row],[in]]="i",0,IF([12]!Tabla1[[#This Row],[in]]="",ROUND(SQRT((F595-F594)^2+(G595-G594)^2),0),ROUND(SQRT((F595-INDIRECT(ADDRESS([12]!Tabla1[[#This Row],[in]],COLUMN(F:F))))^2+(G595-INDIRECT(ADDRESS([12]!Tabla1[[#This Row],[in]],COLUMN(G:G))))^2),0)))</f>
        <v>#REF!</v>
      </c>
      <c r="L595" s="100" t="s">
        <v>32</v>
      </c>
    </row>
    <row r="596" spans="1:12" x14ac:dyDescent="0.25">
      <c r="A596" s="2">
        <v>591</v>
      </c>
      <c r="B596" s="99">
        <v>186</v>
      </c>
      <c r="C596" s="99" t="s">
        <v>4998</v>
      </c>
      <c r="D596" s="99" t="s">
        <v>4999</v>
      </c>
      <c r="E596" s="99" t="s">
        <v>5042</v>
      </c>
      <c r="F596" s="99"/>
      <c r="G596" s="99"/>
      <c r="H596" s="99" t="s">
        <v>4967</v>
      </c>
      <c r="I596" s="99" t="s">
        <v>29</v>
      </c>
      <c r="J596" s="99">
        <f t="shared" si="9"/>
        <v>8</v>
      </c>
      <c r="K596" s="99" t="e">
        <f ca="1">IF([12]!Tabla1[[#This Row],[in]]="i",0,IF([12]!Tabla1[[#This Row],[in]]="",ROUND(SQRT((F596-F595)^2+(G596-G595)^2),0),ROUND(SQRT((F596-INDIRECT(ADDRESS([12]!Tabla1[[#This Row],[in]],COLUMN(F:F))))^2+(G596-INDIRECT(ADDRESS([12]!Tabla1[[#This Row],[in]],COLUMN(G:G))))^2),0)))</f>
        <v>#REF!</v>
      </c>
      <c r="L596" s="100" t="s">
        <v>32</v>
      </c>
    </row>
    <row r="597" spans="1:12" x14ac:dyDescent="0.25">
      <c r="A597" s="2">
        <v>592</v>
      </c>
      <c r="B597" s="99">
        <v>187</v>
      </c>
      <c r="C597" s="99" t="s">
        <v>4998</v>
      </c>
      <c r="D597" s="99" t="s">
        <v>4999</v>
      </c>
      <c r="E597" s="99" t="s">
        <v>5042</v>
      </c>
      <c r="F597" s="99"/>
      <c r="G597" s="99"/>
      <c r="H597" s="99" t="s">
        <v>4967</v>
      </c>
      <c r="I597" s="99" t="s">
        <v>29</v>
      </c>
      <c r="J597" s="99">
        <f t="shared" si="9"/>
        <v>8</v>
      </c>
      <c r="K597" s="99" t="e">
        <f ca="1">IF([12]!Tabla1[[#This Row],[in]]="i",0,IF([12]!Tabla1[[#This Row],[in]]="",ROUND(SQRT((F597-F596)^2+(G597-G596)^2),0),ROUND(SQRT((F597-INDIRECT(ADDRESS([12]!Tabla1[[#This Row],[in]],COLUMN(F:F))))^2+(G597-INDIRECT(ADDRESS([12]!Tabla1[[#This Row],[in]],COLUMN(G:G))))^2),0)))</f>
        <v>#REF!</v>
      </c>
      <c r="L597" s="100" t="s">
        <v>32</v>
      </c>
    </row>
    <row r="598" spans="1:12" x14ac:dyDescent="0.25">
      <c r="A598" s="2">
        <v>593</v>
      </c>
      <c r="B598" s="99">
        <v>188</v>
      </c>
      <c r="C598" s="99" t="s">
        <v>4998</v>
      </c>
      <c r="D598" s="99" t="s">
        <v>4999</v>
      </c>
      <c r="E598" s="99" t="s">
        <v>5042</v>
      </c>
      <c r="F598" s="99"/>
      <c r="G598" s="99"/>
      <c r="H598" s="99" t="s">
        <v>4967</v>
      </c>
      <c r="I598" s="99" t="s">
        <v>29</v>
      </c>
      <c r="J598" s="99">
        <f t="shared" si="9"/>
        <v>8</v>
      </c>
      <c r="K598" s="99" t="e">
        <f ca="1">IF([12]!Tabla1[[#This Row],[in]]="i",0,IF([12]!Tabla1[[#This Row],[in]]="",ROUND(SQRT((F598-F597)^2+(G598-G597)^2),0),ROUND(SQRT((F598-INDIRECT(ADDRESS([12]!Tabla1[[#This Row],[in]],COLUMN(F:F))))^2+(G598-INDIRECT(ADDRESS([12]!Tabla1[[#This Row],[in]],COLUMN(G:G))))^2),0)))</f>
        <v>#REF!</v>
      </c>
      <c r="L598" s="100" t="s">
        <v>32</v>
      </c>
    </row>
    <row r="599" spans="1:12" x14ac:dyDescent="0.25">
      <c r="A599" s="2">
        <v>594</v>
      </c>
      <c r="B599" s="99">
        <v>189</v>
      </c>
      <c r="C599" s="99" t="s">
        <v>4998</v>
      </c>
      <c r="D599" s="99" t="s">
        <v>4999</v>
      </c>
      <c r="E599" s="99" t="s">
        <v>5042</v>
      </c>
      <c r="F599" s="99"/>
      <c r="G599" s="99"/>
      <c r="H599" s="99" t="s">
        <v>4967</v>
      </c>
      <c r="I599" s="99" t="s">
        <v>29</v>
      </c>
      <c r="J599" s="99">
        <f t="shared" si="9"/>
        <v>8</v>
      </c>
      <c r="K599" s="99" t="e">
        <f ca="1">IF([12]!Tabla1[[#This Row],[in]]="i",0,IF([12]!Tabla1[[#This Row],[in]]="",ROUND(SQRT((F599-F598)^2+(G599-G598)^2),0),ROUND(SQRT((F599-INDIRECT(ADDRESS([12]!Tabla1[[#This Row],[in]],COLUMN(F:F))))^2+(G599-INDIRECT(ADDRESS([12]!Tabla1[[#This Row],[in]],COLUMN(G:G))))^2),0)))</f>
        <v>#REF!</v>
      </c>
      <c r="L599" s="100" t="s">
        <v>32</v>
      </c>
    </row>
    <row r="600" spans="1:12" x14ac:dyDescent="0.25">
      <c r="A600" s="2">
        <v>595</v>
      </c>
      <c r="B600" s="99">
        <v>190</v>
      </c>
      <c r="C600" s="99" t="s">
        <v>4998</v>
      </c>
      <c r="D600" s="99" t="s">
        <v>4999</v>
      </c>
      <c r="E600" s="99" t="s">
        <v>5042</v>
      </c>
      <c r="F600" s="99"/>
      <c r="G600" s="99"/>
      <c r="H600" s="99" t="s">
        <v>4967</v>
      </c>
      <c r="I600" s="99" t="s">
        <v>29</v>
      </c>
      <c r="J600" s="99">
        <f t="shared" si="9"/>
        <v>8</v>
      </c>
      <c r="K600" s="99" t="e">
        <f ca="1">IF([12]!Tabla1[[#This Row],[in]]="i",0,IF([12]!Tabla1[[#This Row],[in]]="",ROUND(SQRT((F600-F599)^2+(G600-G599)^2),0),ROUND(SQRT((F600-INDIRECT(ADDRESS([12]!Tabla1[[#This Row],[in]],COLUMN(F:F))))^2+(G600-INDIRECT(ADDRESS([12]!Tabla1[[#This Row],[in]],COLUMN(G:G))))^2),0)))</f>
        <v>#REF!</v>
      </c>
      <c r="L600" s="100" t="s">
        <v>32</v>
      </c>
    </row>
    <row r="601" spans="1:12" x14ac:dyDescent="0.25">
      <c r="A601" s="2">
        <v>596</v>
      </c>
      <c r="B601" s="99">
        <v>191</v>
      </c>
      <c r="C601" s="99" t="s">
        <v>4998</v>
      </c>
      <c r="D601" s="99" t="s">
        <v>4999</v>
      </c>
      <c r="E601" s="99" t="s">
        <v>5042</v>
      </c>
      <c r="F601" s="99"/>
      <c r="G601" s="99"/>
      <c r="H601" s="99" t="s">
        <v>4967</v>
      </c>
      <c r="I601" s="99" t="s">
        <v>29</v>
      </c>
      <c r="J601" s="99">
        <f t="shared" si="9"/>
        <v>8</v>
      </c>
      <c r="K601" s="99" t="e">
        <f ca="1">IF([12]!Tabla1[[#This Row],[in]]="i",0,IF([12]!Tabla1[[#This Row],[in]]="",ROUND(SQRT((F601-F600)^2+(G601-G600)^2),0),ROUND(SQRT((F601-INDIRECT(ADDRESS([12]!Tabla1[[#This Row],[in]],COLUMN(F:F))))^2+(G601-INDIRECT(ADDRESS([12]!Tabla1[[#This Row],[in]],COLUMN(G:G))))^2),0)))</f>
        <v>#REF!</v>
      </c>
      <c r="L601" s="100" t="s">
        <v>32</v>
      </c>
    </row>
    <row r="602" spans="1:12" x14ac:dyDescent="0.25">
      <c r="A602" s="2">
        <v>597</v>
      </c>
      <c r="B602" s="99">
        <v>192</v>
      </c>
      <c r="C602" s="99" t="s">
        <v>4998</v>
      </c>
      <c r="D602" s="99" t="s">
        <v>4999</v>
      </c>
      <c r="E602" s="99" t="s">
        <v>5042</v>
      </c>
      <c r="F602" s="99"/>
      <c r="G602" s="99"/>
      <c r="H602" s="99" t="s">
        <v>4967</v>
      </c>
      <c r="I602" s="99" t="s">
        <v>29</v>
      </c>
      <c r="J602" s="99">
        <f t="shared" si="9"/>
        <v>8</v>
      </c>
      <c r="K602" s="99" t="e">
        <f ca="1">IF([12]!Tabla1[[#This Row],[in]]="i",0,IF([12]!Tabla1[[#This Row],[in]]="",ROUND(SQRT((F602-F601)^2+(G602-G601)^2),0),ROUND(SQRT((F602-INDIRECT(ADDRESS([12]!Tabla1[[#This Row],[in]],COLUMN(F:F))))^2+(G602-INDIRECT(ADDRESS([12]!Tabla1[[#This Row],[in]],COLUMN(G:G))))^2),0)))</f>
        <v>#REF!</v>
      </c>
      <c r="L602" s="100" t="s">
        <v>32</v>
      </c>
    </row>
    <row r="603" spans="1:12" x14ac:dyDescent="0.25">
      <c r="A603" s="2">
        <v>598</v>
      </c>
      <c r="B603" s="99">
        <v>193</v>
      </c>
      <c r="C603" s="99" t="s">
        <v>4998</v>
      </c>
      <c r="D603" s="99" t="s">
        <v>4999</v>
      </c>
      <c r="E603" s="99" t="s">
        <v>5042</v>
      </c>
      <c r="F603" s="99"/>
      <c r="G603" s="99"/>
      <c r="H603" s="99" t="s">
        <v>4967</v>
      </c>
      <c r="I603" s="99" t="s">
        <v>29</v>
      </c>
      <c r="J603" s="99">
        <f t="shared" si="9"/>
        <v>8</v>
      </c>
      <c r="K603" s="99" t="e">
        <f ca="1">IF([12]!Tabla1[[#This Row],[in]]="i",0,IF([12]!Tabla1[[#This Row],[in]]="",ROUND(SQRT((F603-F602)^2+(G603-G602)^2),0),ROUND(SQRT((F603-INDIRECT(ADDRESS([12]!Tabla1[[#This Row],[in]],COLUMN(F:F))))^2+(G603-INDIRECT(ADDRESS([12]!Tabla1[[#This Row],[in]],COLUMN(G:G))))^2),0)))</f>
        <v>#REF!</v>
      </c>
      <c r="L603" s="100" t="s">
        <v>32</v>
      </c>
    </row>
    <row r="604" spans="1:12" x14ac:dyDescent="0.25">
      <c r="A604" s="2">
        <v>599</v>
      </c>
      <c r="B604" s="99">
        <v>194</v>
      </c>
      <c r="C604" s="99" t="s">
        <v>4998</v>
      </c>
      <c r="D604" s="99" t="s">
        <v>4999</v>
      </c>
      <c r="E604" s="99" t="s">
        <v>5042</v>
      </c>
      <c r="F604" s="99"/>
      <c r="G604" s="99"/>
      <c r="H604" s="99" t="s">
        <v>4967</v>
      </c>
      <c r="I604" s="99" t="s">
        <v>29</v>
      </c>
      <c r="J604" s="99">
        <f t="shared" si="9"/>
        <v>8</v>
      </c>
      <c r="K604" s="99" t="e">
        <f ca="1">IF([12]!Tabla1[[#This Row],[in]]="i",0,IF([12]!Tabla1[[#This Row],[in]]="",ROUND(SQRT((F604-F603)^2+(G604-G603)^2),0),ROUND(SQRT((F604-INDIRECT(ADDRESS([12]!Tabla1[[#This Row],[in]],COLUMN(F:F))))^2+(G604-INDIRECT(ADDRESS([12]!Tabla1[[#This Row],[in]],COLUMN(G:G))))^2),0)))</f>
        <v>#REF!</v>
      </c>
      <c r="L604" s="100" t="s">
        <v>32</v>
      </c>
    </row>
    <row r="605" spans="1:12" x14ac:dyDescent="0.25">
      <c r="A605" s="2">
        <v>600</v>
      </c>
      <c r="B605" s="99">
        <v>195</v>
      </c>
      <c r="C605" s="99" t="s">
        <v>4998</v>
      </c>
      <c r="D605" s="99" t="s">
        <v>4999</v>
      </c>
      <c r="E605" s="99" t="s">
        <v>5042</v>
      </c>
      <c r="F605" s="99"/>
      <c r="G605" s="99"/>
      <c r="H605" s="99" t="s">
        <v>4967</v>
      </c>
      <c r="I605" s="99" t="s">
        <v>29</v>
      </c>
      <c r="J605" s="99">
        <f t="shared" si="9"/>
        <v>8</v>
      </c>
      <c r="K605" s="99" t="e">
        <f ca="1">IF([12]!Tabla1[[#This Row],[in]]="i",0,IF([12]!Tabla1[[#This Row],[in]]="",ROUND(SQRT((F605-F604)^2+(G605-G604)^2),0),ROUND(SQRT((F605-INDIRECT(ADDRESS([12]!Tabla1[[#This Row],[in]],COLUMN(F:F))))^2+(G605-INDIRECT(ADDRESS([12]!Tabla1[[#This Row],[in]],COLUMN(G:G))))^2),0)))</f>
        <v>#REF!</v>
      </c>
      <c r="L605" s="100" t="s">
        <v>32</v>
      </c>
    </row>
    <row r="606" spans="1:12" x14ac:dyDescent="0.25">
      <c r="A606" s="2">
        <v>601</v>
      </c>
      <c r="B606" s="99">
        <v>196</v>
      </c>
      <c r="C606" s="99" t="s">
        <v>4998</v>
      </c>
      <c r="D606" s="99" t="s">
        <v>4999</v>
      </c>
      <c r="E606" s="99" t="s">
        <v>5042</v>
      </c>
      <c r="F606" s="99"/>
      <c r="G606" s="99"/>
      <c r="H606" s="99" t="s">
        <v>4968</v>
      </c>
      <c r="I606" s="99" t="s">
        <v>29</v>
      </c>
      <c r="J606" s="99">
        <f t="shared" si="9"/>
        <v>12</v>
      </c>
      <c r="K606" s="99" t="e">
        <f ca="1">IF([12]!Tabla1[[#This Row],[in]]="i",0,IF([12]!Tabla1[[#This Row],[in]]="",ROUND(SQRT((F606-F605)^2+(G606-G605)^2),0),ROUND(SQRT((F606-INDIRECT(ADDRESS([12]!Tabla1[[#This Row],[in]],COLUMN(F:F))))^2+(G606-INDIRECT(ADDRESS([12]!Tabla1[[#This Row],[in]],COLUMN(G:G))))^2),0)))</f>
        <v>#REF!</v>
      </c>
      <c r="L606" s="100" t="s">
        <v>32</v>
      </c>
    </row>
    <row r="607" spans="1:12" x14ac:dyDescent="0.25">
      <c r="A607" s="2">
        <v>602</v>
      </c>
      <c r="B607" s="99">
        <v>197</v>
      </c>
      <c r="C607" s="99" t="s">
        <v>4998</v>
      </c>
      <c r="D607" s="99" t="s">
        <v>4999</v>
      </c>
      <c r="E607" s="99" t="s">
        <v>5042</v>
      </c>
      <c r="F607" s="99"/>
      <c r="G607" s="99"/>
      <c r="H607" s="99" t="s">
        <v>4967</v>
      </c>
      <c r="I607" s="99" t="s">
        <v>29</v>
      </c>
      <c r="J607" s="99">
        <f t="shared" si="9"/>
        <v>8</v>
      </c>
      <c r="K607" s="99" t="e">
        <f ca="1">IF([12]!Tabla1[[#This Row],[in]]="i",0,IF([12]!Tabla1[[#This Row],[in]]="",ROUND(SQRT((F607-F606)^2+(G607-G606)^2),0),ROUND(SQRT((F607-INDIRECT(ADDRESS([12]!Tabla1[[#This Row],[in]],COLUMN(F:F))))^2+(G607-INDIRECT(ADDRESS([12]!Tabla1[[#This Row],[in]],COLUMN(G:G))))^2),0)))</f>
        <v>#REF!</v>
      </c>
      <c r="L607" s="100" t="s">
        <v>32</v>
      </c>
    </row>
    <row r="608" spans="1:12" x14ac:dyDescent="0.25">
      <c r="A608" s="2">
        <v>603</v>
      </c>
      <c r="B608" s="99">
        <v>198</v>
      </c>
      <c r="C608" s="99" t="s">
        <v>4998</v>
      </c>
      <c r="D608" s="99" t="s">
        <v>4999</v>
      </c>
      <c r="E608" s="99" t="s">
        <v>5042</v>
      </c>
      <c r="F608" s="99"/>
      <c r="G608" s="99"/>
      <c r="H608" s="99" t="s">
        <v>4968</v>
      </c>
      <c r="I608" s="99" t="s">
        <v>29</v>
      </c>
      <c r="J608" s="99">
        <f t="shared" si="9"/>
        <v>12</v>
      </c>
      <c r="K608" s="99" t="e">
        <f ca="1">IF([12]!Tabla1[[#This Row],[in]]="i",0,IF([12]!Tabla1[[#This Row],[in]]="",ROUND(SQRT((F608-F607)^2+(G608-G607)^2),0),ROUND(SQRT((F608-INDIRECT(ADDRESS([12]!Tabla1[[#This Row],[in]],COLUMN(F:F))))^2+(G608-INDIRECT(ADDRESS([12]!Tabla1[[#This Row],[in]],COLUMN(G:G))))^2),0)))</f>
        <v>#REF!</v>
      </c>
      <c r="L608" s="100" t="s">
        <v>32</v>
      </c>
    </row>
    <row r="609" spans="1:12" x14ac:dyDescent="0.25">
      <c r="A609" s="2">
        <v>604</v>
      </c>
      <c r="B609" s="99">
        <v>199</v>
      </c>
      <c r="C609" s="99" t="s">
        <v>4998</v>
      </c>
      <c r="D609" s="99" t="s">
        <v>4999</v>
      </c>
      <c r="E609" s="99" t="s">
        <v>5042</v>
      </c>
      <c r="F609" s="99"/>
      <c r="G609" s="99"/>
      <c r="H609" s="99" t="s">
        <v>4967</v>
      </c>
      <c r="I609" s="99" t="s">
        <v>29</v>
      </c>
      <c r="J609" s="99">
        <f t="shared" si="9"/>
        <v>8</v>
      </c>
      <c r="K609" s="99" t="e">
        <f ca="1">IF([12]!Tabla1[[#This Row],[in]]="i",0,IF([12]!Tabla1[[#This Row],[in]]="",ROUND(SQRT((F609-F608)^2+(G609-G608)^2),0),ROUND(SQRT((F609-INDIRECT(ADDRESS([12]!Tabla1[[#This Row],[in]],COLUMN(F:F))))^2+(G609-INDIRECT(ADDRESS([12]!Tabla1[[#This Row],[in]],COLUMN(G:G))))^2),0)))</f>
        <v>#REF!</v>
      </c>
      <c r="L609" s="100" t="s">
        <v>32</v>
      </c>
    </row>
    <row r="610" spans="1:12" x14ac:dyDescent="0.25">
      <c r="A610" s="2">
        <v>605</v>
      </c>
      <c r="B610" s="99">
        <v>200</v>
      </c>
      <c r="C610" s="99" t="s">
        <v>4998</v>
      </c>
      <c r="D610" s="99" t="s">
        <v>4999</v>
      </c>
      <c r="E610" s="99" t="s">
        <v>5042</v>
      </c>
      <c r="F610" s="99"/>
      <c r="G610" s="99"/>
      <c r="H610" s="99" t="s">
        <v>4967</v>
      </c>
      <c r="I610" s="99" t="s">
        <v>29</v>
      </c>
      <c r="J610" s="99">
        <f t="shared" si="9"/>
        <v>8</v>
      </c>
      <c r="K610" s="99" t="e">
        <f ca="1">IF([12]!Tabla1[[#This Row],[in]]="i",0,IF([12]!Tabla1[[#This Row],[in]]="",ROUND(SQRT((F610-F609)^2+(G610-G609)^2),0),ROUND(SQRT((F610-INDIRECT(ADDRESS([12]!Tabla1[[#This Row],[in]],COLUMN(F:F))))^2+(G610-INDIRECT(ADDRESS([12]!Tabla1[[#This Row],[in]],COLUMN(G:G))))^2),0)))</f>
        <v>#REF!</v>
      </c>
      <c r="L610" s="100" t="s">
        <v>32</v>
      </c>
    </row>
    <row r="611" spans="1:12" x14ac:dyDescent="0.25">
      <c r="A611" s="2">
        <v>606</v>
      </c>
      <c r="B611" s="99">
        <v>201</v>
      </c>
      <c r="C611" s="99" t="s">
        <v>4998</v>
      </c>
      <c r="D611" s="99" t="s">
        <v>4999</v>
      </c>
      <c r="E611" s="99" t="s">
        <v>5042</v>
      </c>
      <c r="F611" s="99"/>
      <c r="G611" s="99"/>
      <c r="H611" s="99" t="s">
        <v>4968</v>
      </c>
      <c r="I611" s="99" t="s">
        <v>29</v>
      </c>
      <c r="J611" s="99">
        <f t="shared" si="9"/>
        <v>12</v>
      </c>
      <c r="K611" s="99" t="e">
        <f ca="1">IF([12]!Tabla1[[#This Row],[in]]="i",0,IF([12]!Tabla1[[#This Row],[in]]="",ROUND(SQRT((F611-F610)^2+(G611-G610)^2),0),ROUND(SQRT((F611-INDIRECT(ADDRESS([12]!Tabla1[[#This Row],[in]],COLUMN(F:F))))^2+(G611-INDIRECT(ADDRESS([12]!Tabla1[[#This Row],[in]],COLUMN(G:G))))^2),0)))</f>
        <v>#REF!</v>
      </c>
      <c r="L611" s="100" t="s">
        <v>32</v>
      </c>
    </row>
    <row r="612" spans="1:12" x14ac:dyDescent="0.25">
      <c r="A612" s="2">
        <v>607</v>
      </c>
      <c r="B612" s="99">
        <v>202</v>
      </c>
      <c r="C612" s="99" t="s">
        <v>4998</v>
      </c>
      <c r="D612" s="99" t="s">
        <v>4999</v>
      </c>
      <c r="E612" s="99" t="s">
        <v>5042</v>
      </c>
      <c r="F612" s="99"/>
      <c r="G612" s="99"/>
      <c r="H612" s="99" t="s">
        <v>4968</v>
      </c>
      <c r="I612" s="99" t="s">
        <v>29</v>
      </c>
      <c r="J612" s="99">
        <f t="shared" si="9"/>
        <v>12</v>
      </c>
      <c r="K612" s="99" t="e">
        <f ca="1">IF([12]!Tabla1[[#This Row],[in]]="i",0,IF([12]!Tabla1[[#This Row],[in]]="",ROUND(SQRT((F612-F611)^2+(G612-G611)^2),0),ROUND(SQRT((F612-INDIRECT(ADDRESS([12]!Tabla1[[#This Row],[in]],COLUMN(F:F))))^2+(G612-INDIRECT(ADDRESS([12]!Tabla1[[#This Row],[in]],COLUMN(G:G))))^2),0)))</f>
        <v>#REF!</v>
      </c>
      <c r="L612" s="100" t="s">
        <v>32</v>
      </c>
    </row>
    <row r="613" spans="1:12" x14ac:dyDescent="0.25">
      <c r="A613" s="2">
        <v>608</v>
      </c>
      <c r="B613" s="99">
        <v>203</v>
      </c>
      <c r="C613" s="99" t="s">
        <v>4998</v>
      </c>
      <c r="D613" s="99" t="s">
        <v>4999</v>
      </c>
      <c r="E613" s="99" t="s">
        <v>5042</v>
      </c>
      <c r="F613" s="99"/>
      <c r="G613" s="99"/>
      <c r="H613" s="99" t="s">
        <v>4967</v>
      </c>
      <c r="I613" s="99" t="s">
        <v>29</v>
      </c>
      <c r="J613" s="99">
        <f t="shared" si="9"/>
        <v>8</v>
      </c>
      <c r="K613" s="99" t="e">
        <f ca="1">IF([12]!Tabla1[[#This Row],[in]]="i",0,IF([12]!Tabla1[[#This Row],[in]]="",ROUND(SQRT((F613-F612)^2+(G613-G612)^2),0),ROUND(SQRT((F613-INDIRECT(ADDRESS([12]!Tabla1[[#This Row],[in]],COLUMN(F:F))))^2+(G613-INDIRECT(ADDRESS([12]!Tabla1[[#This Row],[in]],COLUMN(G:G))))^2),0)))</f>
        <v>#REF!</v>
      </c>
      <c r="L613" s="100" t="s">
        <v>32</v>
      </c>
    </row>
    <row r="614" spans="1:12" x14ac:dyDescent="0.25">
      <c r="A614" s="2">
        <v>609</v>
      </c>
      <c r="B614" s="99">
        <v>204</v>
      </c>
      <c r="C614" s="99" t="s">
        <v>4998</v>
      </c>
      <c r="D614" s="99" t="s">
        <v>4999</v>
      </c>
      <c r="E614" s="99" t="s">
        <v>5042</v>
      </c>
      <c r="F614" s="99"/>
      <c r="G614" s="99"/>
      <c r="H614" s="99" t="s">
        <v>4967</v>
      </c>
      <c r="I614" s="99" t="s">
        <v>29</v>
      </c>
      <c r="J614" s="99">
        <f t="shared" si="9"/>
        <v>8</v>
      </c>
      <c r="K614" s="99" t="e">
        <f ca="1">IF([12]!Tabla1[[#This Row],[in]]="i",0,IF([12]!Tabla1[[#This Row],[in]]="",ROUND(SQRT((F614-F613)^2+(G614-G613)^2),0),ROUND(SQRT((F614-INDIRECT(ADDRESS([12]!Tabla1[[#This Row],[in]],COLUMN(F:F))))^2+(G614-INDIRECT(ADDRESS([12]!Tabla1[[#This Row],[in]],COLUMN(G:G))))^2),0)))</f>
        <v>#REF!</v>
      </c>
      <c r="L614" s="100" t="s">
        <v>32</v>
      </c>
    </row>
    <row r="615" spans="1:12" x14ac:dyDescent="0.25">
      <c r="A615" s="2">
        <v>610</v>
      </c>
      <c r="B615" s="99">
        <v>205</v>
      </c>
      <c r="C615" s="99" t="s">
        <v>4998</v>
      </c>
      <c r="D615" s="99" t="s">
        <v>4999</v>
      </c>
      <c r="E615" s="99" t="s">
        <v>5042</v>
      </c>
      <c r="F615" s="99"/>
      <c r="G615" s="99"/>
      <c r="H615" s="99" t="s">
        <v>4967</v>
      </c>
      <c r="I615" s="99" t="s">
        <v>29</v>
      </c>
      <c r="J615" s="99">
        <f t="shared" si="9"/>
        <v>8</v>
      </c>
      <c r="K615" s="99" t="e">
        <f ca="1">IF([12]!Tabla1[[#This Row],[in]]="i",0,IF([12]!Tabla1[[#This Row],[in]]="",ROUND(SQRT((F615-F614)^2+(G615-G614)^2),0),ROUND(SQRT((F615-INDIRECT(ADDRESS([12]!Tabla1[[#This Row],[in]],COLUMN(F:F))))^2+(G615-INDIRECT(ADDRESS([12]!Tabla1[[#This Row],[in]],COLUMN(G:G))))^2),0)))</f>
        <v>#REF!</v>
      </c>
      <c r="L615" s="100" t="s">
        <v>32</v>
      </c>
    </row>
    <row r="616" spans="1:12" x14ac:dyDescent="0.25">
      <c r="A616" s="2">
        <v>611</v>
      </c>
      <c r="B616" s="99">
        <v>206</v>
      </c>
      <c r="C616" s="99" t="s">
        <v>4998</v>
      </c>
      <c r="D616" s="99" t="s">
        <v>4999</v>
      </c>
      <c r="E616" s="99" t="s">
        <v>5042</v>
      </c>
      <c r="F616" s="99"/>
      <c r="G616" s="99"/>
      <c r="H616" s="99" t="s">
        <v>4967</v>
      </c>
      <c r="I616" s="99" t="s">
        <v>29</v>
      </c>
      <c r="J616" s="99">
        <f t="shared" si="9"/>
        <v>8</v>
      </c>
      <c r="K616" s="99" t="e">
        <f ca="1">IF([12]!Tabla1[[#This Row],[in]]="i",0,IF([12]!Tabla1[[#This Row],[in]]="",ROUND(SQRT((F616-F615)^2+(G616-G615)^2),0),ROUND(SQRT((F616-INDIRECT(ADDRESS([12]!Tabla1[[#This Row],[in]],COLUMN(F:F))))^2+(G616-INDIRECT(ADDRESS([12]!Tabla1[[#This Row],[in]],COLUMN(G:G))))^2),0)))</f>
        <v>#REF!</v>
      </c>
      <c r="L616" s="100" t="s">
        <v>32</v>
      </c>
    </row>
    <row r="617" spans="1:12" x14ac:dyDescent="0.25">
      <c r="A617" s="2">
        <v>612</v>
      </c>
      <c r="B617" s="99">
        <v>207</v>
      </c>
      <c r="C617" s="99" t="s">
        <v>4998</v>
      </c>
      <c r="D617" s="99" t="s">
        <v>4999</v>
      </c>
      <c r="E617" s="99" t="s">
        <v>5042</v>
      </c>
      <c r="F617" s="99"/>
      <c r="G617" s="99"/>
      <c r="H617" s="99" t="s">
        <v>4967</v>
      </c>
      <c r="I617" s="99" t="s">
        <v>29</v>
      </c>
      <c r="J617" s="99">
        <f t="shared" si="9"/>
        <v>8</v>
      </c>
      <c r="K617" s="99" t="e">
        <f ca="1">IF([12]!Tabla1[[#This Row],[in]]="i",0,IF([12]!Tabla1[[#This Row],[in]]="",ROUND(SQRT((F617-F616)^2+(G617-G616)^2),0),ROUND(SQRT((F617-INDIRECT(ADDRESS([12]!Tabla1[[#This Row],[in]],COLUMN(F:F))))^2+(G617-INDIRECT(ADDRESS([12]!Tabla1[[#This Row],[in]],COLUMN(G:G))))^2),0)))</f>
        <v>#REF!</v>
      </c>
      <c r="L617" s="100" t="s">
        <v>32</v>
      </c>
    </row>
    <row r="618" spans="1:12" x14ac:dyDescent="0.25">
      <c r="A618" s="2">
        <v>613</v>
      </c>
      <c r="B618" s="99">
        <v>208</v>
      </c>
      <c r="C618" s="99" t="s">
        <v>4998</v>
      </c>
      <c r="D618" s="99" t="s">
        <v>4999</v>
      </c>
      <c r="E618" s="99" t="s">
        <v>5042</v>
      </c>
      <c r="F618" s="99"/>
      <c r="G618" s="99"/>
      <c r="H618" s="99" t="s">
        <v>4967</v>
      </c>
      <c r="I618" s="99" t="s">
        <v>29</v>
      </c>
      <c r="J618" s="99">
        <f t="shared" si="9"/>
        <v>8</v>
      </c>
      <c r="K618" s="99" t="e">
        <f ca="1">IF([12]!Tabla1[[#This Row],[in]]="i",0,IF([12]!Tabla1[[#This Row],[in]]="",ROUND(SQRT((F618-F617)^2+(G618-G617)^2),0),ROUND(SQRT((F618-INDIRECT(ADDRESS([12]!Tabla1[[#This Row],[in]],COLUMN(F:F))))^2+(G618-INDIRECT(ADDRESS([12]!Tabla1[[#This Row],[in]],COLUMN(G:G))))^2),0)))</f>
        <v>#REF!</v>
      </c>
      <c r="L618" s="100" t="s">
        <v>32</v>
      </c>
    </row>
    <row r="619" spans="1:12" x14ac:dyDescent="0.25">
      <c r="A619" s="2">
        <v>614</v>
      </c>
      <c r="B619" s="99">
        <v>209</v>
      </c>
      <c r="C619" s="99" t="s">
        <v>4998</v>
      </c>
      <c r="D619" s="99" t="s">
        <v>4999</v>
      </c>
      <c r="E619" s="99" t="s">
        <v>5042</v>
      </c>
      <c r="F619" s="99"/>
      <c r="G619" s="99"/>
      <c r="H619" s="99" t="s">
        <v>4967</v>
      </c>
      <c r="I619" s="99" t="s">
        <v>29</v>
      </c>
      <c r="J619" s="99">
        <f t="shared" si="9"/>
        <v>8</v>
      </c>
      <c r="K619" s="99" t="e">
        <f ca="1">IF([12]!Tabla1[[#This Row],[in]]="i",0,IF([12]!Tabla1[[#This Row],[in]]="",ROUND(SQRT((F619-F618)^2+(G619-G618)^2),0),ROUND(SQRT((F619-INDIRECT(ADDRESS([12]!Tabla1[[#This Row],[in]],COLUMN(F:F))))^2+(G619-INDIRECT(ADDRESS([12]!Tabla1[[#This Row],[in]],COLUMN(G:G))))^2),0)))</f>
        <v>#REF!</v>
      </c>
      <c r="L619" s="100" t="s">
        <v>32</v>
      </c>
    </row>
    <row r="620" spans="1:12" x14ac:dyDescent="0.25">
      <c r="A620" s="2">
        <v>615</v>
      </c>
      <c r="B620" s="99">
        <v>210</v>
      </c>
      <c r="C620" s="99" t="s">
        <v>4998</v>
      </c>
      <c r="D620" s="99" t="s">
        <v>4999</v>
      </c>
      <c r="E620" s="99" t="s">
        <v>5042</v>
      </c>
      <c r="F620" s="99"/>
      <c r="G620" s="99"/>
      <c r="H620" s="99" t="s">
        <v>4967</v>
      </c>
      <c r="I620" s="99" t="s">
        <v>29</v>
      </c>
      <c r="J620" s="99">
        <f t="shared" si="9"/>
        <v>8</v>
      </c>
      <c r="K620" s="99" t="e">
        <f ca="1">IF([12]!Tabla1[[#This Row],[in]]="i",0,IF([12]!Tabla1[[#This Row],[in]]="",ROUND(SQRT((F620-F619)^2+(G620-G619)^2),0),ROUND(SQRT((F620-INDIRECT(ADDRESS([12]!Tabla1[[#This Row],[in]],COLUMN(F:F))))^2+(G620-INDIRECT(ADDRESS([12]!Tabla1[[#This Row],[in]],COLUMN(G:G))))^2),0)))</f>
        <v>#REF!</v>
      </c>
      <c r="L620" s="100" t="s">
        <v>32</v>
      </c>
    </row>
    <row r="621" spans="1:12" x14ac:dyDescent="0.25">
      <c r="A621" s="2">
        <v>616</v>
      </c>
      <c r="B621" s="99">
        <v>211</v>
      </c>
      <c r="C621" s="99" t="s">
        <v>4998</v>
      </c>
      <c r="D621" s="99" t="s">
        <v>4999</v>
      </c>
      <c r="E621" s="99" t="s">
        <v>5042</v>
      </c>
      <c r="F621" s="99"/>
      <c r="G621" s="99"/>
      <c r="H621" s="99" t="s">
        <v>4967</v>
      </c>
      <c r="I621" s="99" t="s">
        <v>29</v>
      </c>
      <c r="J621" s="99">
        <f t="shared" si="9"/>
        <v>8</v>
      </c>
      <c r="K621" s="99" t="e">
        <f ca="1">IF([12]!Tabla1[[#This Row],[in]]="i",0,IF([12]!Tabla1[[#This Row],[in]]="",ROUND(SQRT((F621-F620)^2+(G621-G620)^2),0),ROUND(SQRT((F621-INDIRECT(ADDRESS([12]!Tabla1[[#This Row],[in]],COLUMN(F:F))))^2+(G621-INDIRECT(ADDRESS([12]!Tabla1[[#This Row],[in]],COLUMN(G:G))))^2),0)))</f>
        <v>#REF!</v>
      </c>
      <c r="L621" s="100" t="s">
        <v>32</v>
      </c>
    </row>
    <row r="622" spans="1:12" x14ac:dyDescent="0.25">
      <c r="A622" s="2">
        <v>617</v>
      </c>
      <c r="B622" s="99">
        <v>212</v>
      </c>
      <c r="C622" s="99" t="s">
        <v>4998</v>
      </c>
      <c r="D622" s="99" t="s">
        <v>4999</v>
      </c>
      <c r="E622" s="99" t="s">
        <v>5042</v>
      </c>
      <c r="F622" s="99"/>
      <c r="G622" s="99"/>
      <c r="H622" s="99" t="s">
        <v>4967</v>
      </c>
      <c r="I622" s="99" t="s">
        <v>29</v>
      </c>
      <c r="J622" s="99">
        <f t="shared" si="9"/>
        <v>8</v>
      </c>
      <c r="K622" s="99" t="e">
        <f ca="1">IF([12]!Tabla1[[#This Row],[in]]="i",0,IF([12]!Tabla1[[#This Row],[in]]="",ROUND(SQRT((F622-F621)^2+(G622-G621)^2),0),ROUND(SQRT((F622-INDIRECT(ADDRESS([12]!Tabla1[[#This Row],[in]],COLUMN(F:F))))^2+(G622-INDIRECT(ADDRESS([12]!Tabla1[[#This Row],[in]],COLUMN(G:G))))^2),0)))</f>
        <v>#REF!</v>
      </c>
      <c r="L622" s="100" t="s">
        <v>32</v>
      </c>
    </row>
    <row r="623" spans="1:12" x14ac:dyDescent="0.25">
      <c r="A623" s="2">
        <v>618</v>
      </c>
      <c r="B623" s="99">
        <v>213</v>
      </c>
      <c r="C623" s="99" t="s">
        <v>4998</v>
      </c>
      <c r="D623" s="99" t="s">
        <v>4999</v>
      </c>
      <c r="E623" s="99" t="s">
        <v>5042</v>
      </c>
      <c r="F623" s="99"/>
      <c r="G623" s="99"/>
      <c r="H623" s="99" t="s">
        <v>4967</v>
      </c>
      <c r="I623" s="99" t="s">
        <v>29</v>
      </c>
      <c r="J623" s="99">
        <f t="shared" si="9"/>
        <v>8</v>
      </c>
      <c r="K623" s="99" t="e">
        <f ca="1">IF([12]!Tabla1[[#This Row],[in]]="i",0,IF([12]!Tabla1[[#This Row],[in]]="",ROUND(SQRT((F623-F622)^2+(G623-G622)^2),0),ROUND(SQRT((F623-INDIRECT(ADDRESS([12]!Tabla1[[#This Row],[in]],COLUMN(F:F))))^2+(G623-INDIRECT(ADDRESS([12]!Tabla1[[#This Row],[in]],COLUMN(G:G))))^2),0)))</f>
        <v>#REF!</v>
      </c>
      <c r="L623" s="100" t="s">
        <v>32</v>
      </c>
    </row>
    <row r="624" spans="1:12" x14ac:dyDescent="0.25">
      <c r="A624" s="2">
        <v>619</v>
      </c>
      <c r="B624" s="99">
        <v>214</v>
      </c>
      <c r="C624" s="99" t="s">
        <v>4998</v>
      </c>
      <c r="D624" s="99" t="s">
        <v>4999</v>
      </c>
      <c r="E624" s="99" t="s">
        <v>5042</v>
      </c>
      <c r="F624" s="99"/>
      <c r="G624" s="99"/>
      <c r="H624" s="99" t="s">
        <v>4967</v>
      </c>
      <c r="I624" s="99" t="s">
        <v>29</v>
      </c>
      <c r="J624" s="99">
        <f t="shared" si="9"/>
        <v>8</v>
      </c>
      <c r="K624" s="99" t="e">
        <f ca="1">IF([12]!Tabla1[[#This Row],[in]]="i",0,IF([12]!Tabla1[[#This Row],[in]]="",ROUND(SQRT((F624-F623)^2+(G624-G623)^2),0),ROUND(SQRT((F624-INDIRECT(ADDRESS([12]!Tabla1[[#This Row],[in]],COLUMN(F:F))))^2+(G624-INDIRECT(ADDRESS([12]!Tabla1[[#This Row],[in]],COLUMN(G:G))))^2),0)))</f>
        <v>#REF!</v>
      </c>
      <c r="L624" s="100" t="s">
        <v>32</v>
      </c>
    </row>
    <row r="625" spans="1:12" x14ac:dyDescent="0.25">
      <c r="A625" s="2">
        <v>620</v>
      </c>
      <c r="B625" s="99">
        <v>215</v>
      </c>
      <c r="C625" s="99" t="s">
        <v>4998</v>
      </c>
      <c r="D625" s="99" t="s">
        <v>4999</v>
      </c>
      <c r="E625" s="99" t="s">
        <v>5042</v>
      </c>
      <c r="F625" s="99"/>
      <c r="G625" s="99"/>
      <c r="H625" s="99" t="s">
        <v>4967</v>
      </c>
      <c r="I625" s="99" t="s">
        <v>29</v>
      </c>
      <c r="J625" s="99">
        <f t="shared" si="9"/>
        <v>8</v>
      </c>
      <c r="K625" s="99" t="e">
        <f ca="1">IF([12]!Tabla1[[#This Row],[in]]="i",0,IF([12]!Tabla1[[#This Row],[in]]="",ROUND(SQRT((F625-F624)^2+(G625-G624)^2),0),ROUND(SQRT((F625-INDIRECT(ADDRESS([12]!Tabla1[[#This Row],[in]],COLUMN(F:F))))^2+(G625-INDIRECT(ADDRESS([12]!Tabla1[[#This Row],[in]],COLUMN(G:G))))^2),0)))</f>
        <v>#REF!</v>
      </c>
      <c r="L625" s="100" t="s">
        <v>32</v>
      </c>
    </row>
    <row r="626" spans="1:12" x14ac:dyDescent="0.25">
      <c r="A626" s="2">
        <v>621</v>
      </c>
      <c r="B626" s="99">
        <v>216</v>
      </c>
      <c r="C626" s="99" t="s">
        <v>4998</v>
      </c>
      <c r="D626" s="99" t="s">
        <v>4999</v>
      </c>
      <c r="E626" s="99" t="s">
        <v>5042</v>
      </c>
      <c r="F626" s="99"/>
      <c r="G626" s="99"/>
      <c r="H626" s="99" t="s">
        <v>4967</v>
      </c>
      <c r="I626" s="99" t="s">
        <v>29</v>
      </c>
      <c r="J626" s="99">
        <f t="shared" si="9"/>
        <v>8</v>
      </c>
      <c r="K626" s="99" t="e">
        <f ca="1">IF([12]!Tabla1[[#This Row],[in]]="i",0,IF([12]!Tabla1[[#This Row],[in]]="",ROUND(SQRT((F626-F625)^2+(G626-G625)^2),0),ROUND(SQRT((F626-INDIRECT(ADDRESS([12]!Tabla1[[#This Row],[in]],COLUMN(F:F))))^2+(G626-INDIRECT(ADDRESS([12]!Tabla1[[#This Row],[in]],COLUMN(G:G))))^2),0)))</f>
        <v>#REF!</v>
      </c>
      <c r="L626" s="100" t="s">
        <v>32</v>
      </c>
    </row>
    <row r="627" spans="1:12" x14ac:dyDescent="0.25">
      <c r="A627" s="2">
        <v>622</v>
      </c>
      <c r="B627" s="99">
        <v>217</v>
      </c>
      <c r="C627" s="99" t="s">
        <v>4998</v>
      </c>
      <c r="D627" s="99" t="s">
        <v>4999</v>
      </c>
      <c r="E627" s="99" t="s">
        <v>5042</v>
      </c>
      <c r="F627" s="99"/>
      <c r="G627" s="99"/>
      <c r="H627" s="99" t="s">
        <v>4967</v>
      </c>
      <c r="I627" s="99" t="s">
        <v>29</v>
      </c>
      <c r="J627" s="99">
        <f t="shared" si="9"/>
        <v>8</v>
      </c>
      <c r="K627" s="99" t="e">
        <f ca="1">IF([12]!Tabla1[[#This Row],[in]]="i",0,IF([12]!Tabla1[[#This Row],[in]]="",ROUND(SQRT((F627-F626)^2+(G627-G626)^2),0),ROUND(SQRT((F627-INDIRECT(ADDRESS([12]!Tabla1[[#This Row],[in]],COLUMN(F:F))))^2+(G627-INDIRECT(ADDRESS([12]!Tabla1[[#This Row],[in]],COLUMN(G:G))))^2),0)))</f>
        <v>#REF!</v>
      </c>
      <c r="L627" s="100" t="s">
        <v>32</v>
      </c>
    </row>
    <row r="628" spans="1:12" x14ac:dyDescent="0.25">
      <c r="A628" s="2">
        <v>623</v>
      </c>
      <c r="B628" s="99">
        <v>218</v>
      </c>
      <c r="C628" s="99" t="s">
        <v>4998</v>
      </c>
      <c r="D628" s="99" t="s">
        <v>4999</v>
      </c>
      <c r="E628" s="99" t="s">
        <v>5042</v>
      </c>
      <c r="F628" s="99"/>
      <c r="G628" s="99"/>
      <c r="H628" s="99" t="s">
        <v>4967</v>
      </c>
      <c r="I628" s="99" t="s">
        <v>29</v>
      </c>
      <c r="J628" s="99">
        <f t="shared" si="9"/>
        <v>8</v>
      </c>
      <c r="K628" s="99" t="e">
        <f ca="1">IF([12]!Tabla1[[#This Row],[in]]="i",0,IF([12]!Tabla1[[#This Row],[in]]="",ROUND(SQRT((F628-F627)^2+(G628-G627)^2),0),ROUND(SQRT((F628-INDIRECT(ADDRESS([12]!Tabla1[[#This Row],[in]],COLUMN(F:F))))^2+(G628-INDIRECT(ADDRESS([12]!Tabla1[[#This Row],[in]],COLUMN(G:G))))^2),0)))</f>
        <v>#REF!</v>
      </c>
      <c r="L628" s="100" t="s">
        <v>32</v>
      </c>
    </row>
    <row r="629" spans="1:12" x14ac:dyDescent="0.25">
      <c r="A629" s="2">
        <v>624</v>
      </c>
      <c r="B629" s="99">
        <v>219</v>
      </c>
      <c r="C629" s="99" t="s">
        <v>4998</v>
      </c>
      <c r="D629" s="99" t="s">
        <v>4999</v>
      </c>
      <c r="E629" s="99" t="s">
        <v>5042</v>
      </c>
      <c r="F629" s="99"/>
      <c r="G629" s="99"/>
      <c r="H629" s="99" t="s">
        <v>4967</v>
      </c>
      <c r="I629" s="99" t="s">
        <v>29</v>
      </c>
      <c r="J629" s="99">
        <f t="shared" si="9"/>
        <v>8</v>
      </c>
      <c r="K629" s="99" t="e">
        <f ca="1">IF([12]!Tabla1[[#This Row],[in]]="i",0,IF([12]!Tabla1[[#This Row],[in]]="",ROUND(SQRT((F629-F628)^2+(G629-G628)^2),0),ROUND(SQRT((F629-INDIRECT(ADDRESS([12]!Tabla1[[#This Row],[in]],COLUMN(F:F))))^2+(G629-INDIRECT(ADDRESS([12]!Tabla1[[#This Row],[in]],COLUMN(G:G))))^2),0)))</f>
        <v>#REF!</v>
      </c>
      <c r="L629" s="100" t="s">
        <v>32</v>
      </c>
    </row>
    <row r="630" spans="1:12" x14ac:dyDescent="0.25">
      <c r="A630" s="2">
        <v>625</v>
      </c>
      <c r="B630" s="99">
        <v>1</v>
      </c>
      <c r="C630" s="99" t="s">
        <v>5044</v>
      </c>
      <c r="D630" s="99" t="s">
        <v>4992</v>
      </c>
      <c r="E630" s="99" t="s">
        <v>5045</v>
      </c>
      <c r="F630" s="99"/>
      <c r="G630" s="99"/>
      <c r="H630" s="99" t="s">
        <v>4967</v>
      </c>
      <c r="I630" s="99" t="s">
        <v>29</v>
      </c>
      <c r="J630" s="99">
        <f t="shared" si="9"/>
        <v>8</v>
      </c>
      <c r="K630" s="99" t="e">
        <f ca="1">IF([12]!Tabla1[[#This Row],[in]]="i",0,IF([12]!Tabla1[[#This Row],[in]]="",ROUND(SQRT((F630-F629)^2+(G630-G629)^2),0),ROUND(SQRT((F630-INDIRECT(ADDRESS([12]!Tabla1[[#This Row],[in]],COLUMN(F:F))))^2+(G630-INDIRECT(ADDRESS([12]!Tabla1[[#This Row],[in]],COLUMN(G:G))))^2),0)))</f>
        <v>#REF!</v>
      </c>
      <c r="L630" s="100" t="s">
        <v>32</v>
      </c>
    </row>
    <row r="631" spans="1:12" x14ac:dyDescent="0.25">
      <c r="A631" s="2">
        <v>626</v>
      </c>
      <c r="B631" s="99">
        <v>2</v>
      </c>
      <c r="C631" s="99" t="s">
        <v>5044</v>
      </c>
      <c r="D631" s="99" t="s">
        <v>4992</v>
      </c>
      <c r="E631" s="99" t="s">
        <v>5045</v>
      </c>
      <c r="F631" s="99"/>
      <c r="G631" s="99"/>
      <c r="H631" s="99" t="s">
        <v>4967</v>
      </c>
      <c r="I631" s="99" t="s">
        <v>29</v>
      </c>
      <c r="J631" s="99">
        <f t="shared" si="9"/>
        <v>8</v>
      </c>
      <c r="K631" s="99" t="e">
        <f ca="1">IF([12]!Tabla1[[#This Row],[in]]="i",0,IF([12]!Tabla1[[#This Row],[in]]="",ROUND(SQRT((F631-F630)^2+(G631-G630)^2),0),ROUND(SQRT((F631-INDIRECT(ADDRESS([12]!Tabla1[[#This Row],[in]],COLUMN(F:F))))^2+(G631-INDIRECT(ADDRESS([12]!Tabla1[[#This Row],[in]],COLUMN(G:G))))^2),0)))</f>
        <v>#REF!</v>
      </c>
      <c r="L631" s="100" t="s">
        <v>32</v>
      </c>
    </row>
    <row r="632" spans="1:12" x14ac:dyDescent="0.25">
      <c r="A632" s="2">
        <v>627</v>
      </c>
      <c r="B632" s="99">
        <v>3</v>
      </c>
      <c r="C632" s="99" t="s">
        <v>5044</v>
      </c>
      <c r="D632" s="99" t="s">
        <v>4992</v>
      </c>
      <c r="E632" s="99" t="s">
        <v>5045</v>
      </c>
      <c r="F632" s="99"/>
      <c r="G632" s="99"/>
      <c r="H632" s="99" t="s">
        <v>4967</v>
      </c>
      <c r="I632" s="99" t="s">
        <v>29</v>
      </c>
      <c r="J632" s="99">
        <f t="shared" si="9"/>
        <v>8</v>
      </c>
      <c r="K632" s="99" t="e">
        <f ca="1">IF([12]!Tabla1[[#This Row],[in]]="i",0,IF([12]!Tabla1[[#This Row],[in]]="",ROUND(SQRT((F632-F631)^2+(G632-G631)^2),0),ROUND(SQRT((F632-INDIRECT(ADDRESS([12]!Tabla1[[#This Row],[in]],COLUMN(F:F))))^2+(G632-INDIRECT(ADDRESS([12]!Tabla1[[#This Row],[in]],COLUMN(G:G))))^2),0)))</f>
        <v>#REF!</v>
      </c>
      <c r="L632" s="100" t="s">
        <v>32</v>
      </c>
    </row>
    <row r="633" spans="1:12" x14ac:dyDescent="0.25">
      <c r="A633" s="2">
        <v>628</v>
      </c>
      <c r="B633" s="99">
        <v>4</v>
      </c>
      <c r="C633" s="99" t="s">
        <v>5044</v>
      </c>
      <c r="D633" s="99" t="s">
        <v>4992</v>
      </c>
      <c r="E633" s="99" t="s">
        <v>5045</v>
      </c>
      <c r="F633" s="99"/>
      <c r="G633" s="99"/>
      <c r="H633" s="99" t="s">
        <v>4967</v>
      </c>
      <c r="I633" s="99" t="s">
        <v>29</v>
      </c>
      <c r="J633" s="99">
        <f t="shared" si="9"/>
        <v>8</v>
      </c>
      <c r="K633" s="99" t="e">
        <f ca="1">IF([12]!Tabla1[[#This Row],[in]]="i",0,IF([12]!Tabla1[[#This Row],[in]]="",ROUND(SQRT((F633-F632)^2+(G633-G632)^2),0),ROUND(SQRT((F633-INDIRECT(ADDRESS([12]!Tabla1[[#This Row],[in]],COLUMN(F:F))))^2+(G633-INDIRECT(ADDRESS([12]!Tabla1[[#This Row],[in]],COLUMN(G:G))))^2),0)))</f>
        <v>#REF!</v>
      </c>
      <c r="L633" s="100" t="s">
        <v>32</v>
      </c>
    </row>
    <row r="634" spans="1:12" x14ac:dyDescent="0.25">
      <c r="A634" s="2">
        <v>629</v>
      </c>
      <c r="B634" s="99">
        <v>5</v>
      </c>
      <c r="C634" s="99" t="s">
        <v>5044</v>
      </c>
      <c r="D634" s="99" t="s">
        <v>4992</v>
      </c>
      <c r="E634" s="99" t="s">
        <v>5045</v>
      </c>
      <c r="F634" s="99"/>
      <c r="G634" s="99"/>
      <c r="H634" s="99" t="s">
        <v>4967</v>
      </c>
      <c r="I634" s="99" t="s">
        <v>29</v>
      </c>
      <c r="J634" s="99">
        <f t="shared" si="9"/>
        <v>8</v>
      </c>
      <c r="K634" s="99" t="e">
        <f ca="1">IF([12]!Tabla1[[#This Row],[in]]="i",0,IF([12]!Tabla1[[#This Row],[in]]="",ROUND(SQRT((F634-F633)^2+(G634-G633)^2),0),ROUND(SQRT((F634-INDIRECT(ADDRESS([12]!Tabla1[[#This Row],[in]],COLUMN(F:F))))^2+(G634-INDIRECT(ADDRESS([12]!Tabla1[[#This Row],[in]],COLUMN(G:G))))^2),0)))</f>
        <v>#REF!</v>
      </c>
      <c r="L634" s="100" t="s">
        <v>32</v>
      </c>
    </row>
    <row r="635" spans="1:12" x14ac:dyDescent="0.25">
      <c r="A635" s="2">
        <v>630</v>
      </c>
      <c r="B635" s="99">
        <v>6</v>
      </c>
      <c r="C635" s="99" t="s">
        <v>5044</v>
      </c>
      <c r="D635" s="99" t="s">
        <v>4992</v>
      </c>
      <c r="E635" s="99" t="s">
        <v>5045</v>
      </c>
      <c r="F635" s="99"/>
      <c r="G635" s="99"/>
      <c r="H635" s="99" t="s">
        <v>4967</v>
      </c>
      <c r="I635" s="99" t="s">
        <v>29</v>
      </c>
      <c r="J635" s="99">
        <f t="shared" si="9"/>
        <v>8</v>
      </c>
      <c r="K635" s="99" t="e">
        <f ca="1">IF([12]!Tabla1[[#This Row],[in]]="i",0,IF([12]!Tabla1[[#This Row],[in]]="",ROUND(SQRT((F635-F634)^2+(G635-G634)^2),0),ROUND(SQRT((F635-INDIRECT(ADDRESS([12]!Tabla1[[#This Row],[in]],COLUMN(F:F))))^2+(G635-INDIRECT(ADDRESS([12]!Tabla1[[#This Row],[in]],COLUMN(G:G))))^2),0)))</f>
        <v>#REF!</v>
      </c>
      <c r="L635" s="100" t="s">
        <v>32</v>
      </c>
    </row>
    <row r="636" spans="1:12" x14ac:dyDescent="0.25">
      <c r="A636" s="2">
        <v>631</v>
      </c>
      <c r="B636" s="99">
        <v>7</v>
      </c>
      <c r="C636" s="99" t="s">
        <v>5044</v>
      </c>
      <c r="D636" s="99" t="s">
        <v>4992</v>
      </c>
      <c r="E636" s="99" t="s">
        <v>5045</v>
      </c>
      <c r="F636" s="99"/>
      <c r="G636" s="99"/>
      <c r="H636" s="99" t="s">
        <v>4967</v>
      </c>
      <c r="I636" s="99" t="s">
        <v>29</v>
      </c>
      <c r="J636" s="99">
        <f t="shared" si="9"/>
        <v>8</v>
      </c>
      <c r="K636" s="99" t="e">
        <f ca="1">IF([12]!Tabla1[[#This Row],[in]]="i",0,IF([12]!Tabla1[[#This Row],[in]]="",ROUND(SQRT((F636-F635)^2+(G636-G635)^2),0),ROUND(SQRT((F636-INDIRECT(ADDRESS([12]!Tabla1[[#This Row],[in]],COLUMN(F:F))))^2+(G636-INDIRECT(ADDRESS([12]!Tabla1[[#This Row],[in]],COLUMN(G:G))))^2),0)))</f>
        <v>#REF!</v>
      </c>
      <c r="L636" s="100" t="s">
        <v>32</v>
      </c>
    </row>
    <row r="637" spans="1:12" x14ac:dyDescent="0.25">
      <c r="A637" s="2">
        <v>632</v>
      </c>
      <c r="B637" s="99">
        <v>8</v>
      </c>
      <c r="C637" s="99" t="s">
        <v>5044</v>
      </c>
      <c r="D637" s="99" t="s">
        <v>4992</v>
      </c>
      <c r="E637" s="99" t="s">
        <v>5045</v>
      </c>
      <c r="F637" s="99"/>
      <c r="G637" s="99"/>
      <c r="H637" s="99" t="s">
        <v>4967</v>
      </c>
      <c r="I637" s="99" t="s">
        <v>29</v>
      </c>
      <c r="J637" s="99">
        <f t="shared" si="9"/>
        <v>8</v>
      </c>
      <c r="K637" s="99" t="e">
        <f ca="1">IF([12]!Tabla1[[#This Row],[in]]="i",0,IF([12]!Tabla1[[#This Row],[in]]="",ROUND(SQRT((F637-F636)^2+(G637-G636)^2),0),ROUND(SQRT((F637-INDIRECT(ADDRESS([12]!Tabla1[[#This Row],[in]],COLUMN(F:F))))^2+(G637-INDIRECT(ADDRESS([12]!Tabla1[[#This Row],[in]],COLUMN(G:G))))^2),0)))</f>
        <v>#REF!</v>
      </c>
      <c r="L637" s="100" t="s">
        <v>32</v>
      </c>
    </row>
    <row r="638" spans="1:12" x14ac:dyDescent="0.25">
      <c r="A638" s="2">
        <v>633</v>
      </c>
      <c r="B638" s="99">
        <v>9</v>
      </c>
      <c r="C638" s="99" t="s">
        <v>5044</v>
      </c>
      <c r="D638" s="99" t="s">
        <v>4992</v>
      </c>
      <c r="E638" s="99" t="s">
        <v>5045</v>
      </c>
      <c r="F638" s="99"/>
      <c r="G638" s="99"/>
      <c r="H638" s="99" t="s">
        <v>4967</v>
      </c>
      <c r="I638" s="99" t="s">
        <v>29</v>
      </c>
      <c r="J638" s="99">
        <f t="shared" si="9"/>
        <v>8</v>
      </c>
      <c r="K638" s="99" t="e">
        <f ca="1">IF([12]!Tabla1[[#This Row],[in]]="i",0,IF([12]!Tabla1[[#This Row],[in]]="",ROUND(SQRT((F638-F637)^2+(G638-G637)^2),0),ROUND(SQRT((F638-INDIRECT(ADDRESS([12]!Tabla1[[#This Row],[in]],COLUMN(F:F))))^2+(G638-INDIRECT(ADDRESS([12]!Tabla1[[#This Row],[in]],COLUMN(G:G))))^2),0)))</f>
        <v>#REF!</v>
      </c>
      <c r="L638" s="100" t="s">
        <v>32</v>
      </c>
    </row>
    <row r="639" spans="1:12" x14ac:dyDescent="0.25">
      <c r="A639" s="2">
        <v>634</v>
      </c>
      <c r="B639" s="99">
        <v>10</v>
      </c>
      <c r="C639" s="99" t="s">
        <v>5044</v>
      </c>
      <c r="D639" s="99" t="s">
        <v>4992</v>
      </c>
      <c r="E639" s="99" t="s">
        <v>5045</v>
      </c>
      <c r="F639" s="99"/>
      <c r="G639" s="99"/>
      <c r="H639" s="99" t="s">
        <v>4967</v>
      </c>
      <c r="I639" s="99" t="s">
        <v>29</v>
      </c>
      <c r="J639" s="99">
        <f t="shared" si="9"/>
        <v>8</v>
      </c>
      <c r="K639" s="99" t="e">
        <f ca="1">IF([12]!Tabla1[[#This Row],[in]]="i",0,IF([12]!Tabla1[[#This Row],[in]]="",ROUND(SQRT((F639-F638)^2+(G639-G638)^2),0),ROUND(SQRT((F639-INDIRECT(ADDRESS([12]!Tabla1[[#This Row],[in]],COLUMN(F:F))))^2+(G639-INDIRECT(ADDRESS([12]!Tabla1[[#This Row],[in]],COLUMN(G:G))))^2),0)))</f>
        <v>#REF!</v>
      </c>
      <c r="L639" s="100" t="s">
        <v>32</v>
      </c>
    </row>
    <row r="640" spans="1:12" x14ac:dyDescent="0.25">
      <c r="A640" s="2">
        <v>635</v>
      </c>
      <c r="B640" s="99">
        <v>11</v>
      </c>
      <c r="C640" s="99" t="s">
        <v>5044</v>
      </c>
      <c r="D640" s="99" t="s">
        <v>4992</v>
      </c>
      <c r="E640" s="99" t="s">
        <v>5045</v>
      </c>
      <c r="F640" s="99"/>
      <c r="G640" s="99"/>
      <c r="H640" s="99" t="s">
        <v>4967</v>
      </c>
      <c r="I640" s="99" t="s">
        <v>29</v>
      </c>
      <c r="J640" s="99">
        <f t="shared" si="9"/>
        <v>8</v>
      </c>
      <c r="K640" s="99" t="e">
        <f ca="1">IF([12]!Tabla1[[#This Row],[in]]="i",0,IF([12]!Tabla1[[#This Row],[in]]="",ROUND(SQRT((F640-F639)^2+(G640-G639)^2),0),ROUND(SQRT((F640-INDIRECT(ADDRESS([12]!Tabla1[[#This Row],[in]],COLUMN(F:F))))^2+(G640-INDIRECT(ADDRESS([12]!Tabla1[[#This Row],[in]],COLUMN(G:G))))^2),0)))</f>
        <v>#REF!</v>
      </c>
      <c r="L640" s="100" t="s">
        <v>32</v>
      </c>
    </row>
    <row r="641" spans="1:12" x14ac:dyDescent="0.25">
      <c r="A641" s="2">
        <v>636</v>
      </c>
      <c r="B641" s="99">
        <v>12</v>
      </c>
      <c r="C641" s="99" t="s">
        <v>5044</v>
      </c>
      <c r="D641" s="99" t="s">
        <v>4992</v>
      </c>
      <c r="E641" s="99" t="s">
        <v>5045</v>
      </c>
      <c r="F641" s="99"/>
      <c r="G641" s="99"/>
      <c r="H641" s="99" t="s">
        <v>4967</v>
      </c>
      <c r="I641" s="99" t="s">
        <v>29</v>
      </c>
      <c r="J641" s="99">
        <f t="shared" si="9"/>
        <v>8</v>
      </c>
      <c r="K641" s="99" t="e">
        <f ca="1">IF([12]!Tabla1[[#This Row],[in]]="i",0,IF([12]!Tabla1[[#This Row],[in]]="",ROUND(SQRT((F641-F640)^2+(G641-G640)^2),0),ROUND(SQRT((F641-INDIRECT(ADDRESS([12]!Tabla1[[#This Row],[in]],COLUMN(F:F))))^2+(G641-INDIRECT(ADDRESS([12]!Tabla1[[#This Row],[in]],COLUMN(G:G))))^2),0)))</f>
        <v>#REF!</v>
      </c>
      <c r="L641" s="100" t="s">
        <v>32</v>
      </c>
    </row>
    <row r="642" spans="1:12" x14ac:dyDescent="0.25">
      <c r="A642" s="2">
        <v>637</v>
      </c>
      <c r="B642" s="99">
        <v>13</v>
      </c>
      <c r="C642" s="99" t="s">
        <v>5044</v>
      </c>
      <c r="D642" s="99" t="s">
        <v>4992</v>
      </c>
      <c r="E642" s="99" t="s">
        <v>5045</v>
      </c>
      <c r="F642" s="99"/>
      <c r="G642" s="99"/>
      <c r="H642" s="99" t="s">
        <v>4967</v>
      </c>
      <c r="I642" s="99" t="s">
        <v>29</v>
      </c>
      <c r="J642" s="99">
        <f t="shared" si="9"/>
        <v>8</v>
      </c>
      <c r="K642" s="99" t="e">
        <f ca="1">IF([12]!Tabla1[[#This Row],[in]]="i",0,IF([12]!Tabla1[[#This Row],[in]]="",ROUND(SQRT((F642-F641)^2+(G642-G641)^2),0),ROUND(SQRT((F642-INDIRECT(ADDRESS([12]!Tabla1[[#This Row],[in]],COLUMN(F:F))))^2+(G642-INDIRECT(ADDRESS([12]!Tabla1[[#This Row],[in]],COLUMN(G:G))))^2),0)))</f>
        <v>#REF!</v>
      </c>
      <c r="L642" s="100" t="s">
        <v>32</v>
      </c>
    </row>
    <row r="643" spans="1:12" x14ac:dyDescent="0.25">
      <c r="A643" s="2">
        <v>638</v>
      </c>
      <c r="B643" s="99">
        <v>14</v>
      </c>
      <c r="C643" s="99" t="s">
        <v>5044</v>
      </c>
      <c r="D643" s="99" t="s">
        <v>4992</v>
      </c>
      <c r="E643" s="99" t="s">
        <v>5045</v>
      </c>
      <c r="F643" s="99"/>
      <c r="G643" s="99"/>
      <c r="H643" s="99" t="s">
        <v>4967</v>
      </c>
      <c r="I643" s="99" t="s">
        <v>29</v>
      </c>
      <c r="J643" s="99">
        <f t="shared" si="9"/>
        <v>8</v>
      </c>
      <c r="K643" s="99" t="e">
        <f ca="1">IF([12]!Tabla1[[#This Row],[in]]="i",0,IF([12]!Tabla1[[#This Row],[in]]="",ROUND(SQRT((F643-F642)^2+(G643-G642)^2),0),ROUND(SQRT((F643-INDIRECT(ADDRESS([12]!Tabla1[[#This Row],[in]],COLUMN(F:F))))^2+(G643-INDIRECT(ADDRESS([12]!Tabla1[[#This Row],[in]],COLUMN(G:G))))^2),0)))</f>
        <v>#REF!</v>
      </c>
      <c r="L643" s="100" t="s">
        <v>32</v>
      </c>
    </row>
    <row r="644" spans="1:12" x14ac:dyDescent="0.25">
      <c r="A644" s="2">
        <v>639</v>
      </c>
      <c r="B644" s="99">
        <v>15</v>
      </c>
      <c r="C644" s="99" t="s">
        <v>5044</v>
      </c>
      <c r="D644" s="99" t="s">
        <v>4992</v>
      </c>
      <c r="E644" s="99" t="s">
        <v>5045</v>
      </c>
      <c r="F644" s="99"/>
      <c r="G644" s="99"/>
      <c r="H644" s="99" t="s">
        <v>4967</v>
      </c>
      <c r="I644" s="99" t="s">
        <v>29</v>
      </c>
      <c r="J644" s="99">
        <f t="shared" si="9"/>
        <v>8</v>
      </c>
      <c r="K644" s="99" t="e">
        <f ca="1">IF([12]!Tabla1[[#This Row],[in]]="i",0,IF([12]!Tabla1[[#This Row],[in]]="",ROUND(SQRT((F644-F643)^2+(G644-G643)^2),0),ROUND(SQRT((F644-INDIRECT(ADDRESS([12]!Tabla1[[#This Row],[in]],COLUMN(F:F))))^2+(G644-INDIRECT(ADDRESS([12]!Tabla1[[#This Row],[in]],COLUMN(G:G))))^2),0)))</f>
        <v>#REF!</v>
      </c>
      <c r="L644" s="100" t="s">
        <v>32</v>
      </c>
    </row>
    <row r="645" spans="1:12" x14ac:dyDescent="0.25">
      <c r="A645" s="2">
        <v>640</v>
      </c>
      <c r="B645" s="99">
        <v>16</v>
      </c>
      <c r="C645" s="99" t="s">
        <v>5044</v>
      </c>
      <c r="D645" s="99" t="s">
        <v>4992</v>
      </c>
      <c r="E645" s="99" t="s">
        <v>5045</v>
      </c>
      <c r="F645" s="99"/>
      <c r="G645" s="99"/>
      <c r="H645" s="99" t="s">
        <v>4967</v>
      </c>
      <c r="I645" s="99" t="s">
        <v>29</v>
      </c>
      <c r="J645" s="99">
        <f t="shared" si="9"/>
        <v>8</v>
      </c>
      <c r="K645" s="99" t="e">
        <f ca="1">IF([12]!Tabla1[[#This Row],[in]]="i",0,IF([12]!Tabla1[[#This Row],[in]]="",ROUND(SQRT((F645-F644)^2+(G645-G644)^2),0),ROUND(SQRT((F645-INDIRECT(ADDRESS([12]!Tabla1[[#This Row],[in]],COLUMN(F:F))))^2+(G645-INDIRECT(ADDRESS([12]!Tabla1[[#This Row],[in]],COLUMN(G:G))))^2),0)))</f>
        <v>#REF!</v>
      </c>
      <c r="L645" s="100" t="s">
        <v>32</v>
      </c>
    </row>
    <row r="646" spans="1:12" x14ac:dyDescent="0.25">
      <c r="A646" s="2">
        <v>641</v>
      </c>
      <c r="B646" s="99">
        <v>17</v>
      </c>
      <c r="C646" s="99" t="s">
        <v>5044</v>
      </c>
      <c r="D646" s="99" t="s">
        <v>4992</v>
      </c>
      <c r="E646" s="99" t="s">
        <v>5045</v>
      </c>
      <c r="F646" s="99"/>
      <c r="G646" s="99"/>
      <c r="H646" s="99" t="s">
        <v>4967</v>
      </c>
      <c r="I646" s="99" t="s">
        <v>29</v>
      </c>
      <c r="J646" s="99">
        <f t="shared" ref="J646:J709" si="10">IF(H646="BT",8,12)</f>
        <v>8</v>
      </c>
      <c r="K646" s="99" t="e">
        <f ca="1">IF([12]!Tabla1[[#This Row],[in]]="i",0,IF([12]!Tabla1[[#This Row],[in]]="",ROUND(SQRT((F646-F645)^2+(G646-G645)^2),0),ROUND(SQRT((F646-INDIRECT(ADDRESS([12]!Tabla1[[#This Row],[in]],COLUMN(F:F))))^2+(G646-INDIRECT(ADDRESS([12]!Tabla1[[#This Row],[in]],COLUMN(G:G))))^2),0)))</f>
        <v>#REF!</v>
      </c>
      <c r="L646" s="100" t="s">
        <v>32</v>
      </c>
    </row>
    <row r="647" spans="1:12" x14ac:dyDescent="0.25">
      <c r="A647" s="2">
        <v>642</v>
      </c>
      <c r="B647" s="99">
        <v>18</v>
      </c>
      <c r="C647" s="99" t="s">
        <v>5044</v>
      </c>
      <c r="D647" s="99" t="s">
        <v>4992</v>
      </c>
      <c r="E647" s="99" t="s">
        <v>5045</v>
      </c>
      <c r="F647" s="99"/>
      <c r="G647" s="99"/>
      <c r="H647" s="99" t="s">
        <v>4967</v>
      </c>
      <c r="I647" s="99" t="s">
        <v>29</v>
      </c>
      <c r="J647" s="99">
        <f t="shared" si="10"/>
        <v>8</v>
      </c>
      <c r="K647" s="99" t="e">
        <f ca="1">IF([12]!Tabla1[[#This Row],[in]]="i",0,IF([12]!Tabla1[[#This Row],[in]]="",ROUND(SQRT((F647-F646)^2+(G647-G646)^2),0),ROUND(SQRT((F647-INDIRECT(ADDRESS([12]!Tabla1[[#This Row],[in]],COLUMN(F:F))))^2+(G647-INDIRECT(ADDRESS([12]!Tabla1[[#This Row],[in]],COLUMN(G:G))))^2),0)))</f>
        <v>#REF!</v>
      </c>
      <c r="L647" s="100" t="s">
        <v>32</v>
      </c>
    </row>
    <row r="648" spans="1:12" x14ac:dyDescent="0.25">
      <c r="A648" s="2">
        <v>643</v>
      </c>
      <c r="B648" s="99">
        <v>19</v>
      </c>
      <c r="C648" s="99" t="s">
        <v>5044</v>
      </c>
      <c r="D648" s="99" t="s">
        <v>4992</v>
      </c>
      <c r="E648" s="99" t="s">
        <v>5045</v>
      </c>
      <c r="F648" s="99"/>
      <c r="G648" s="99"/>
      <c r="H648" s="99" t="s">
        <v>4967</v>
      </c>
      <c r="I648" s="99" t="s">
        <v>29</v>
      </c>
      <c r="J648" s="99">
        <f t="shared" si="10"/>
        <v>8</v>
      </c>
      <c r="K648" s="99" t="e">
        <f ca="1">IF([12]!Tabla1[[#This Row],[in]]="i",0,IF([12]!Tabla1[[#This Row],[in]]="",ROUND(SQRT((F648-F647)^2+(G648-G647)^2),0),ROUND(SQRT((F648-INDIRECT(ADDRESS([12]!Tabla1[[#This Row],[in]],COLUMN(F:F))))^2+(G648-INDIRECT(ADDRESS([12]!Tabla1[[#This Row],[in]],COLUMN(G:G))))^2),0)))</f>
        <v>#REF!</v>
      </c>
      <c r="L648" s="100" t="s">
        <v>32</v>
      </c>
    </row>
    <row r="649" spans="1:12" x14ac:dyDescent="0.25">
      <c r="A649" s="2">
        <v>644</v>
      </c>
      <c r="B649" s="99">
        <v>20</v>
      </c>
      <c r="C649" s="99" t="s">
        <v>5044</v>
      </c>
      <c r="D649" s="99" t="s">
        <v>4992</v>
      </c>
      <c r="E649" s="99" t="s">
        <v>5045</v>
      </c>
      <c r="F649" s="99"/>
      <c r="G649" s="99"/>
      <c r="H649" s="99" t="s">
        <v>4967</v>
      </c>
      <c r="I649" s="99" t="s">
        <v>29</v>
      </c>
      <c r="J649" s="99">
        <f t="shared" si="10"/>
        <v>8</v>
      </c>
      <c r="K649" s="99" t="e">
        <f ca="1">IF([12]!Tabla1[[#This Row],[in]]="i",0,IF([12]!Tabla1[[#This Row],[in]]="",ROUND(SQRT((F649-F648)^2+(G649-G648)^2),0),ROUND(SQRT((F649-INDIRECT(ADDRESS([12]!Tabla1[[#This Row],[in]],COLUMN(F:F))))^2+(G649-INDIRECT(ADDRESS([12]!Tabla1[[#This Row],[in]],COLUMN(G:G))))^2),0)))</f>
        <v>#REF!</v>
      </c>
      <c r="L649" s="100" t="s">
        <v>32</v>
      </c>
    </row>
    <row r="650" spans="1:12" x14ac:dyDescent="0.25">
      <c r="A650" s="2">
        <v>645</v>
      </c>
      <c r="B650" s="99">
        <v>21</v>
      </c>
      <c r="C650" s="99" t="s">
        <v>5044</v>
      </c>
      <c r="D650" s="99" t="s">
        <v>4992</v>
      </c>
      <c r="E650" s="99" t="s">
        <v>5045</v>
      </c>
      <c r="F650" s="99"/>
      <c r="G650" s="99"/>
      <c r="H650" s="99" t="s">
        <v>4967</v>
      </c>
      <c r="I650" s="99" t="s">
        <v>29</v>
      </c>
      <c r="J650" s="99">
        <f t="shared" si="10"/>
        <v>8</v>
      </c>
      <c r="K650" s="99" t="e">
        <f ca="1">IF([12]!Tabla1[[#This Row],[in]]="i",0,IF([12]!Tabla1[[#This Row],[in]]="",ROUND(SQRT((F650-F649)^2+(G650-G649)^2),0),ROUND(SQRT((F650-INDIRECT(ADDRESS([12]!Tabla1[[#This Row],[in]],COLUMN(F:F))))^2+(G650-INDIRECT(ADDRESS([12]!Tabla1[[#This Row],[in]],COLUMN(G:G))))^2),0)))</f>
        <v>#REF!</v>
      </c>
      <c r="L650" s="100" t="s">
        <v>32</v>
      </c>
    </row>
    <row r="651" spans="1:12" x14ac:dyDescent="0.25">
      <c r="A651" s="2">
        <v>646</v>
      </c>
      <c r="B651" s="99">
        <v>22</v>
      </c>
      <c r="C651" s="99" t="s">
        <v>5044</v>
      </c>
      <c r="D651" s="99" t="s">
        <v>4992</v>
      </c>
      <c r="E651" s="99" t="s">
        <v>5045</v>
      </c>
      <c r="F651" s="99"/>
      <c r="G651" s="99"/>
      <c r="H651" s="99" t="s">
        <v>4967</v>
      </c>
      <c r="I651" s="99" t="s">
        <v>29</v>
      </c>
      <c r="J651" s="99">
        <f t="shared" si="10"/>
        <v>8</v>
      </c>
      <c r="K651" s="99" t="e">
        <f ca="1">IF([12]!Tabla1[[#This Row],[in]]="i",0,IF([12]!Tabla1[[#This Row],[in]]="",ROUND(SQRT((F651-F650)^2+(G651-G650)^2),0),ROUND(SQRT((F651-INDIRECT(ADDRESS([12]!Tabla1[[#This Row],[in]],COLUMN(F:F))))^2+(G651-INDIRECT(ADDRESS([12]!Tabla1[[#This Row],[in]],COLUMN(G:G))))^2),0)))</f>
        <v>#REF!</v>
      </c>
      <c r="L651" s="100" t="s">
        <v>32</v>
      </c>
    </row>
    <row r="652" spans="1:12" x14ac:dyDescent="0.25">
      <c r="A652" s="2">
        <v>647</v>
      </c>
      <c r="B652" s="99">
        <v>23</v>
      </c>
      <c r="C652" s="99" t="s">
        <v>5044</v>
      </c>
      <c r="D652" s="99" t="s">
        <v>4992</v>
      </c>
      <c r="E652" s="99" t="s">
        <v>5045</v>
      </c>
      <c r="F652" s="99"/>
      <c r="G652" s="99"/>
      <c r="H652" s="99" t="s">
        <v>4967</v>
      </c>
      <c r="I652" s="99" t="s">
        <v>29</v>
      </c>
      <c r="J652" s="99">
        <f t="shared" si="10"/>
        <v>8</v>
      </c>
      <c r="K652" s="99" t="e">
        <f ca="1">IF([12]!Tabla1[[#This Row],[in]]="i",0,IF([12]!Tabla1[[#This Row],[in]]="",ROUND(SQRT((F652-F651)^2+(G652-G651)^2),0),ROUND(SQRT((F652-INDIRECT(ADDRESS([12]!Tabla1[[#This Row],[in]],COLUMN(F:F))))^2+(G652-INDIRECT(ADDRESS([12]!Tabla1[[#This Row],[in]],COLUMN(G:G))))^2),0)))</f>
        <v>#REF!</v>
      </c>
      <c r="L652" s="100" t="s">
        <v>32</v>
      </c>
    </row>
    <row r="653" spans="1:12" x14ac:dyDescent="0.25">
      <c r="A653" s="2">
        <v>648</v>
      </c>
      <c r="B653" s="99">
        <v>24</v>
      </c>
      <c r="C653" s="99" t="s">
        <v>5044</v>
      </c>
      <c r="D653" s="99" t="s">
        <v>4992</v>
      </c>
      <c r="E653" s="99" t="s">
        <v>5045</v>
      </c>
      <c r="F653" s="99"/>
      <c r="G653" s="99"/>
      <c r="H653" s="99" t="s">
        <v>4967</v>
      </c>
      <c r="I653" s="99" t="s">
        <v>29</v>
      </c>
      <c r="J653" s="99">
        <f t="shared" si="10"/>
        <v>8</v>
      </c>
      <c r="K653" s="99" t="e">
        <f ca="1">IF([12]!Tabla1[[#This Row],[in]]="i",0,IF([12]!Tabla1[[#This Row],[in]]="",ROUND(SQRT((F653-F652)^2+(G653-G652)^2),0),ROUND(SQRT((F653-INDIRECT(ADDRESS([12]!Tabla1[[#This Row],[in]],COLUMN(F:F))))^2+(G653-INDIRECT(ADDRESS([12]!Tabla1[[#This Row],[in]],COLUMN(G:G))))^2),0)))</f>
        <v>#REF!</v>
      </c>
      <c r="L653" s="100" t="s">
        <v>32</v>
      </c>
    </row>
    <row r="654" spans="1:12" x14ac:dyDescent="0.25">
      <c r="A654" s="2">
        <v>649</v>
      </c>
      <c r="B654" s="99">
        <v>25</v>
      </c>
      <c r="C654" s="99" t="s">
        <v>5044</v>
      </c>
      <c r="D654" s="99" t="s">
        <v>4992</v>
      </c>
      <c r="E654" s="99" t="s">
        <v>5045</v>
      </c>
      <c r="F654" s="99"/>
      <c r="G654" s="99"/>
      <c r="H654" s="99" t="s">
        <v>4967</v>
      </c>
      <c r="I654" s="99" t="s">
        <v>29</v>
      </c>
      <c r="J654" s="99">
        <f t="shared" si="10"/>
        <v>8</v>
      </c>
      <c r="K654" s="99" t="e">
        <f ca="1">IF([12]!Tabla1[[#This Row],[in]]="i",0,IF([12]!Tabla1[[#This Row],[in]]="",ROUND(SQRT((F654-F653)^2+(G654-G653)^2),0),ROUND(SQRT((F654-INDIRECT(ADDRESS([12]!Tabla1[[#This Row],[in]],COLUMN(F:F))))^2+(G654-INDIRECT(ADDRESS([12]!Tabla1[[#This Row],[in]],COLUMN(G:G))))^2),0)))</f>
        <v>#REF!</v>
      </c>
      <c r="L654" s="100" t="s">
        <v>32</v>
      </c>
    </row>
    <row r="655" spans="1:12" x14ac:dyDescent="0.25">
      <c r="A655" s="2">
        <v>650</v>
      </c>
      <c r="B655" s="99">
        <v>26</v>
      </c>
      <c r="C655" s="99" t="s">
        <v>5044</v>
      </c>
      <c r="D655" s="99" t="s">
        <v>4992</v>
      </c>
      <c r="E655" s="99" t="s">
        <v>5045</v>
      </c>
      <c r="F655" s="99"/>
      <c r="G655" s="99"/>
      <c r="H655" s="99" t="s">
        <v>4967</v>
      </c>
      <c r="I655" s="99" t="s">
        <v>29</v>
      </c>
      <c r="J655" s="99">
        <f t="shared" si="10"/>
        <v>8</v>
      </c>
      <c r="K655" s="99" t="e">
        <f ca="1">IF([12]!Tabla1[[#This Row],[in]]="i",0,IF([12]!Tabla1[[#This Row],[in]]="",ROUND(SQRT((F655-F654)^2+(G655-G654)^2),0),ROUND(SQRT((F655-INDIRECT(ADDRESS([12]!Tabla1[[#This Row],[in]],COLUMN(F:F))))^2+(G655-INDIRECT(ADDRESS([12]!Tabla1[[#This Row],[in]],COLUMN(G:G))))^2),0)))</f>
        <v>#REF!</v>
      </c>
      <c r="L655" s="100" t="s">
        <v>32</v>
      </c>
    </row>
    <row r="656" spans="1:12" x14ac:dyDescent="0.25">
      <c r="A656" s="2">
        <v>651</v>
      </c>
      <c r="B656" s="99">
        <v>27</v>
      </c>
      <c r="C656" s="99" t="s">
        <v>5044</v>
      </c>
      <c r="D656" s="99" t="s">
        <v>4992</v>
      </c>
      <c r="E656" s="99" t="s">
        <v>5045</v>
      </c>
      <c r="F656" s="99"/>
      <c r="G656" s="99"/>
      <c r="H656" s="99" t="s">
        <v>4967</v>
      </c>
      <c r="I656" s="99" t="s">
        <v>29</v>
      </c>
      <c r="J656" s="99">
        <f t="shared" si="10"/>
        <v>8</v>
      </c>
      <c r="K656" s="99" t="e">
        <f ca="1">IF([12]!Tabla1[[#This Row],[in]]="i",0,IF([12]!Tabla1[[#This Row],[in]]="",ROUND(SQRT((F656-F655)^2+(G656-G655)^2),0),ROUND(SQRT((F656-INDIRECT(ADDRESS([12]!Tabla1[[#This Row],[in]],COLUMN(F:F))))^2+(G656-INDIRECT(ADDRESS([12]!Tabla1[[#This Row],[in]],COLUMN(G:G))))^2),0)))</f>
        <v>#REF!</v>
      </c>
      <c r="L656" s="100" t="s">
        <v>32</v>
      </c>
    </row>
    <row r="657" spans="1:12" x14ac:dyDescent="0.25">
      <c r="A657" s="2">
        <v>652</v>
      </c>
      <c r="B657" s="99">
        <v>28</v>
      </c>
      <c r="C657" s="99" t="s">
        <v>5044</v>
      </c>
      <c r="D657" s="99" t="s">
        <v>4992</v>
      </c>
      <c r="E657" s="99" t="s">
        <v>5045</v>
      </c>
      <c r="F657" s="99"/>
      <c r="G657" s="99"/>
      <c r="H657" s="99" t="s">
        <v>4968</v>
      </c>
      <c r="I657" s="99" t="s">
        <v>29</v>
      </c>
      <c r="J657" s="99">
        <f t="shared" si="10"/>
        <v>12</v>
      </c>
      <c r="K657" s="99" t="e">
        <f ca="1">IF([12]!Tabla1[[#This Row],[in]]="i",0,IF([12]!Tabla1[[#This Row],[in]]="",ROUND(SQRT((F657-F656)^2+(G657-G656)^2),0),ROUND(SQRT((F657-INDIRECT(ADDRESS([12]!Tabla1[[#This Row],[in]],COLUMN(F:F))))^2+(G657-INDIRECT(ADDRESS([12]!Tabla1[[#This Row],[in]],COLUMN(G:G))))^2),0)))</f>
        <v>#REF!</v>
      </c>
      <c r="L657" s="100" t="s">
        <v>32</v>
      </c>
    </row>
    <row r="658" spans="1:12" x14ac:dyDescent="0.25">
      <c r="A658" s="2">
        <v>653</v>
      </c>
      <c r="B658" s="99">
        <v>29</v>
      </c>
      <c r="C658" s="99" t="s">
        <v>5044</v>
      </c>
      <c r="D658" s="99" t="s">
        <v>4992</v>
      </c>
      <c r="E658" s="99" t="s">
        <v>5045</v>
      </c>
      <c r="F658" s="99"/>
      <c r="G658" s="99"/>
      <c r="H658" s="99" t="s">
        <v>4968</v>
      </c>
      <c r="I658" s="99" t="s">
        <v>29</v>
      </c>
      <c r="J658" s="99">
        <f t="shared" si="10"/>
        <v>12</v>
      </c>
      <c r="K658" s="99" t="e">
        <f ca="1">IF([12]!Tabla1[[#This Row],[in]]="i",0,IF([12]!Tabla1[[#This Row],[in]]="",ROUND(SQRT((F658-F657)^2+(G658-G657)^2),0),ROUND(SQRT((F658-INDIRECT(ADDRESS([12]!Tabla1[[#This Row],[in]],COLUMN(F:F))))^2+(G658-INDIRECT(ADDRESS([12]!Tabla1[[#This Row],[in]],COLUMN(G:G))))^2),0)))</f>
        <v>#REF!</v>
      </c>
      <c r="L658" s="100" t="s">
        <v>32</v>
      </c>
    </row>
    <row r="659" spans="1:12" x14ac:dyDescent="0.25">
      <c r="A659" s="2">
        <v>654</v>
      </c>
      <c r="B659" s="99">
        <v>30</v>
      </c>
      <c r="C659" s="99" t="s">
        <v>5044</v>
      </c>
      <c r="D659" s="99" t="s">
        <v>4992</v>
      </c>
      <c r="E659" s="99" t="s">
        <v>5045</v>
      </c>
      <c r="F659" s="99"/>
      <c r="G659" s="99"/>
      <c r="H659" s="99" t="s">
        <v>4967</v>
      </c>
      <c r="I659" s="99" t="s">
        <v>29</v>
      </c>
      <c r="J659" s="99">
        <f t="shared" si="10"/>
        <v>8</v>
      </c>
      <c r="K659" s="99" t="e">
        <f ca="1">IF([12]!Tabla1[[#This Row],[in]]="i",0,IF([12]!Tabla1[[#This Row],[in]]="",ROUND(SQRT((F659-F658)^2+(G659-G658)^2),0),ROUND(SQRT((F659-INDIRECT(ADDRESS([12]!Tabla1[[#This Row],[in]],COLUMN(F:F))))^2+(G659-INDIRECT(ADDRESS([12]!Tabla1[[#This Row],[in]],COLUMN(G:G))))^2),0)))</f>
        <v>#REF!</v>
      </c>
      <c r="L659" s="100" t="s">
        <v>32</v>
      </c>
    </row>
    <row r="660" spans="1:12" x14ac:dyDescent="0.25">
      <c r="A660" s="2">
        <v>655</v>
      </c>
      <c r="B660" s="99">
        <v>31</v>
      </c>
      <c r="C660" s="99" t="s">
        <v>5044</v>
      </c>
      <c r="D660" s="99" t="s">
        <v>4992</v>
      </c>
      <c r="E660" s="99" t="s">
        <v>5045</v>
      </c>
      <c r="F660" s="99"/>
      <c r="G660" s="99"/>
      <c r="H660" s="99" t="s">
        <v>4967</v>
      </c>
      <c r="I660" s="99" t="s">
        <v>29</v>
      </c>
      <c r="J660" s="99">
        <f t="shared" si="10"/>
        <v>8</v>
      </c>
      <c r="K660" s="99" t="e">
        <f ca="1">IF([12]!Tabla1[[#This Row],[in]]="i",0,IF([12]!Tabla1[[#This Row],[in]]="",ROUND(SQRT((F660-F659)^2+(G660-G659)^2),0),ROUND(SQRT((F660-INDIRECT(ADDRESS([12]!Tabla1[[#This Row],[in]],COLUMN(F:F))))^2+(G660-INDIRECT(ADDRESS([12]!Tabla1[[#This Row],[in]],COLUMN(G:G))))^2),0)))</f>
        <v>#REF!</v>
      </c>
      <c r="L660" s="100" t="s">
        <v>32</v>
      </c>
    </row>
    <row r="661" spans="1:12" x14ac:dyDescent="0.25">
      <c r="A661" s="2">
        <v>656</v>
      </c>
      <c r="B661" s="99">
        <v>32</v>
      </c>
      <c r="C661" s="99" t="s">
        <v>5044</v>
      </c>
      <c r="D661" s="99" t="s">
        <v>4992</v>
      </c>
      <c r="E661" s="99" t="s">
        <v>5045</v>
      </c>
      <c r="F661" s="99"/>
      <c r="G661" s="99"/>
      <c r="H661" s="99" t="s">
        <v>4967</v>
      </c>
      <c r="I661" s="99" t="s">
        <v>29</v>
      </c>
      <c r="J661" s="99">
        <f t="shared" si="10"/>
        <v>8</v>
      </c>
      <c r="K661" s="99" t="e">
        <f ca="1">IF([12]!Tabla1[[#This Row],[in]]="i",0,IF([12]!Tabla1[[#This Row],[in]]="",ROUND(SQRT((F661-F660)^2+(G661-G660)^2),0),ROUND(SQRT((F661-INDIRECT(ADDRESS([12]!Tabla1[[#This Row],[in]],COLUMN(F:F))))^2+(G661-INDIRECT(ADDRESS([12]!Tabla1[[#This Row],[in]],COLUMN(G:G))))^2),0)))</f>
        <v>#REF!</v>
      </c>
      <c r="L661" s="100" t="s">
        <v>32</v>
      </c>
    </row>
    <row r="662" spans="1:12" x14ac:dyDescent="0.25">
      <c r="A662" s="2">
        <v>657</v>
      </c>
      <c r="B662" s="99">
        <v>33</v>
      </c>
      <c r="C662" s="99" t="s">
        <v>5044</v>
      </c>
      <c r="D662" s="99" t="s">
        <v>4992</v>
      </c>
      <c r="E662" s="99" t="s">
        <v>5045</v>
      </c>
      <c r="F662" s="99"/>
      <c r="G662" s="99"/>
      <c r="H662" s="99" t="s">
        <v>4967</v>
      </c>
      <c r="I662" s="99" t="s">
        <v>29</v>
      </c>
      <c r="J662" s="99">
        <f t="shared" si="10"/>
        <v>8</v>
      </c>
      <c r="K662" s="99" t="e">
        <f ca="1">IF([12]!Tabla1[[#This Row],[in]]="i",0,IF([12]!Tabla1[[#This Row],[in]]="",ROUND(SQRT((F662-F661)^2+(G662-G661)^2),0),ROUND(SQRT((F662-INDIRECT(ADDRESS([12]!Tabla1[[#This Row],[in]],COLUMN(F:F))))^2+(G662-INDIRECT(ADDRESS([12]!Tabla1[[#This Row],[in]],COLUMN(G:G))))^2),0)))</f>
        <v>#REF!</v>
      </c>
      <c r="L662" s="100" t="s">
        <v>32</v>
      </c>
    </row>
    <row r="663" spans="1:12" x14ac:dyDescent="0.25">
      <c r="A663" s="2">
        <v>658</v>
      </c>
      <c r="B663" s="99">
        <v>34</v>
      </c>
      <c r="C663" s="99" t="s">
        <v>5044</v>
      </c>
      <c r="D663" s="99" t="s">
        <v>4992</v>
      </c>
      <c r="E663" s="99" t="s">
        <v>5045</v>
      </c>
      <c r="F663" s="99"/>
      <c r="G663" s="99"/>
      <c r="H663" s="99" t="s">
        <v>4967</v>
      </c>
      <c r="I663" s="99" t="s">
        <v>29</v>
      </c>
      <c r="J663" s="99">
        <f t="shared" si="10"/>
        <v>8</v>
      </c>
      <c r="K663" s="99" t="e">
        <f ca="1">IF([12]!Tabla1[[#This Row],[in]]="i",0,IF([12]!Tabla1[[#This Row],[in]]="",ROUND(SQRT((F663-F662)^2+(G663-G662)^2),0),ROUND(SQRT((F663-INDIRECT(ADDRESS([12]!Tabla1[[#This Row],[in]],COLUMN(F:F))))^2+(G663-INDIRECT(ADDRESS([12]!Tabla1[[#This Row],[in]],COLUMN(G:G))))^2),0)))</f>
        <v>#REF!</v>
      </c>
      <c r="L663" s="100" t="s">
        <v>32</v>
      </c>
    </row>
    <row r="664" spans="1:12" x14ac:dyDescent="0.25">
      <c r="A664" s="2">
        <v>659</v>
      </c>
      <c r="B664" s="99">
        <v>35</v>
      </c>
      <c r="C664" s="99" t="s">
        <v>5044</v>
      </c>
      <c r="D664" s="99" t="s">
        <v>4992</v>
      </c>
      <c r="E664" s="99" t="s">
        <v>5045</v>
      </c>
      <c r="F664" s="99"/>
      <c r="G664" s="99"/>
      <c r="H664" s="99" t="s">
        <v>4967</v>
      </c>
      <c r="I664" s="99" t="s">
        <v>29</v>
      </c>
      <c r="J664" s="99">
        <f t="shared" si="10"/>
        <v>8</v>
      </c>
      <c r="K664" s="99" t="e">
        <f ca="1">IF([12]!Tabla1[[#This Row],[in]]="i",0,IF([12]!Tabla1[[#This Row],[in]]="",ROUND(SQRT((F664-F663)^2+(G664-G663)^2),0),ROUND(SQRT((F664-INDIRECT(ADDRESS([12]!Tabla1[[#This Row],[in]],COLUMN(F:F))))^2+(G664-INDIRECT(ADDRESS([12]!Tabla1[[#This Row],[in]],COLUMN(G:G))))^2),0)))</f>
        <v>#REF!</v>
      </c>
      <c r="L664" s="100" t="s">
        <v>32</v>
      </c>
    </row>
    <row r="665" spans="1:12" x14ac:dyDescent="0.25">
      <c r="A665" s="2">
        <v>660</v>
      </c>
      <c r="B665" s="99">
        <v>36</v>
      </c>
      <c r="C665" s="99" t="s">
        <v>5044</v>
      </c>
      <c r="D665" s="99" t="s">
        <v>4992</v>
      </c>
      <c r="E665" s="99" t="s">
        <v>5045</v>
      </c>
      <c r="F665" s="99"/>
      <c r="G665" s="99"/>
      <c r="H665" s="99" t="s">
        <v>4967</v>
      </c>
      <c r="I665" s="99" t="s">
        <v>29</v>
      </c>
      <c r="J665" s="99">
        <f t="shared" si="10"/>
        <v>8</v>
      </c>
      <c r="K665" s="99" t="e">
        <f ca="1">IF([12]!Tabla1[[#This Row],[in]]="i",0,IF([12]!Tabla1[[#This Row],[in]]="",ROUND(SQRT((F665-F664)^2+(G665-G664)^2),0),ROUND(SQRT((F665-INDIRECT(ADDRESS([12]!Tabla1[[#This Row],[in]],COLUMN(F:F))))^2+(G665-INDIRECT(ADDRESS([12]!Tabla1[[#This Row],[in]],COLUMN(G:G))))^2),0)))</f>
        <v>#REF!</v>
      </c>
      <c r="L665" s="100" t="s">
        <v>32</v>
      </c>
    </row>
    <row r="666" spans="1:12" x14ac:dyDescent="0.25">
      <c r="A666" s="2">
        <v>661</v>
      </c>
      <c r="B666" s="99">
        <v>37</v>
      </c>
      <c r="C666" s="99" t="s">
        <v>5044</v>
      </c>
      <c r="D666" s="99" t="s">
        <v>4992</v>
      </c>
      <c r="E666" s="99" t="s">
        <v>5045</v>
      </c>
      <c r="F666" s="99"/>
      <c r="G666" s="99"/>
      <c r="H666" s="99" t="s">
        <v>4967</v>
      </c>
      <c r="I666" s="99" t="s">
        <v>29</v>
      </c>
      <c r="J666" s="99">
        <f t="shared" si="10"/>
        <v>8</v>
      </c>
      <c r="K666" s="99" t="e">
        <f ca="1">IF([12]!Tabla1[[#This Row],[in]]="i",0,IF([12]!Tabla1[[#This Row],[in]]="",ROUND(SQRT((F666-F665)^2+(G666-G665)^2),0),ROUND(SQRT((F666-INDIRECT(ADDRESS([12]!Tabla1[[#This Row],[in]],COLUMN(F:F))))^2+(G666-INDIRECT(ADDRESS([12]!Tabla1[[#This Row],[in]],COLUMN(G:G))))^2),0)))</f>
        <v>#REF!</v>
      </c>
      <c r="L666" s="100" t="s">
        <v>32</v>
      </c>
    </row>
    <row r="667" spans="1:12" x14ac:dyDescent="0.25">
      <c r="A667" s="2">
        <v>662</v>
      </c>
      <c r="B667" s="99">
        <v>38</v>
      </c>
      <c r="C667" s="99" t="s">
        <v>5044</v>
      </c>
      <c r="D667" s="99" t="s">
        <v>4992</v>
      </c>
      <c r="E667" s="99" t="s">
        <v>5045</v>
      </c>
      <c r="F667" s="99"/>
      <c r="G667" s="99"/>
      <c r="H667" s="99" t="s">
        <v>4968</v>
      </c>
      <c r="I667" s="99" t="s">
        <v>29</v>
      </c>
      <c r="J667" s="99">
        <f t="shared" si="10"/>
        <v>12</v>
      </c>
      <c r="K667" s="99" t="e">
        <f ca="1">IF([12]!Tabla1[[#This Row],[in]]="i",0,IF([12]!Tabla1[[#This Row],[in]]="",ROUND(SQRT((F667-F666)^2+(G667-G666)^2),0),ROUND(SQRT((F667-INDIRECT(ADDRESS([12]!Tabla1[[#This Row],[in]],COLUMN(F:F))))^2+(G667-INDIRECT(ADDRESS([12]!Tabla1[[#This Row],[in]],COLUMN(G:G))))^2),0)))</f>
        <v>#REF!</v>
      </c>
      <c r="L667" s="100" t="s">
        <v>32</v>
      </c>
    </row>
    <row r="668" spans="1:12" x14ac:dyDescent="0.25">
      <c r="A668" s="2">
        <v>663</v>
      </c>
      <c r="B668" s="99">
        <v>39</v>
      </c>
      <c r="C668" s="99" t="s">
        <v>5044</v>
      </c>
      <c r="D668" s="99" t="s">
        <v>4992</v>
      </c>
      <c r="E668" s="99" t="s">
        <v>5045</v>
      </c>
      <c r="F668" s="99"/>
      <c r="G668" s="99"/>
      <c r="H668" s="99" t="s">
        <v>4967</v>
      </c>
      <c r="I668" s="99" t="s">
        <v>29</v>
      </c>
      <c r="J668" s="99">
        <f t="shared" si="10"/>
        <v>8</v>
      </c>
      <c r="K668" s="99" t="e">
        <f ca="1">IF([12]!Tabla1[[#This Row],[in]]="i",0,IF([12]!Tabla1[[#This Row],[in]]="",ROUND(SQRT((F668-F667)^2+(G668-G667)^2),0),ROUND(SQRT((F668-INDIRECT(ADDRESS([12]!Tabla1[[#This Row],[in]],COLUMN(F:F))))^2+(G668-INDIRECT(ADDRESS([12]!Tabla1[[#This Row],[in]],COLUMN(G:G))))^2),0)))</f>
        <v>#REF!</v>
      </c>
      <c r="L668" s="100" t="s">
        <v>32</v>
      </c>
    </row>
    <row r="669" spans="1:12" x14ac:dyDescent="0.25">
      <c r="A669" s="2">
        <v>664</v>
      </c>
      <c r="B669" s="99">
        <v>40</v>
      </c>
      <c r="C669" s="99" t="s">
        <v>5044</v>
      </c>
      <c r="D669" s="99" t="s">
        <v>4992</v>
      </c>
      <c r="E669" s="99" t="s">
        <v>5045</v>
      </c>
      <c r="F669" s="99"/>
      <c r="G669" s="99"/>
      <c r="H669" s="99" t="s">
        <v>4967</v>
      </c>
      <c r="I669" s="99" t="s">
        <v>29</v>
      </c>
      <c r="J669" s="99">
        <f t="shared" si="10"/>
        <v>8</v>
      </c>
      <c r="K669" s="99" t="e">
        <f ca="1">IF([12]!Tabla1[[#This Row],[in]]="i",0,IF([12]!Tabla1[[#This Row],[in]]="",ROUND(SQRT((F669-F668)^2+(G669-G668)^2),0),ROUND(SQRT((F669-INDIRECT(ADDRESS([12]!Tabla1[[#This Row],[in]],COLUMN(F:F))))^2+(G669-INDIRECT(ADDRESS([12]!Tabla1[[#This Row],[in]],COLUMN(G:G))))^2),0)))</f>
        <v>#REF!</v>
      </c>
      <c r="L669" s="100" t="s">
        <v>32</v>
      </c>
    </row>
    <row r="670" spans="1:12" x14ac:dyDescent="0.25">
      <c r="A670" s="2">
        <v>665</v>
      </c>
      <c r="B670" s="99">
        <v>41</v>
      </c>
      <c r="C670" s="99" t="s">
        <v>5044</v>
      </c>
      <c r="D670" s="99" t="s">
        <v>4992</v>
      </c>
      <c r="E670" s="99" t="s">
        <v>5045</v>
      </c>
      <c r="F670" s="99"/>
      <c r="G670" s="99"/>
      <c r="H670" s="99" t="s">
        <v>4968</v>
      </c>
      <c r="I670" s="99" t="s">
        <v>29</v>
      </c>
      <c r="J670" s="99">
        <f t="shared" si="10"/>
        <v>12</v>
      </c>
      <c r="K670" s="99" t="e">
        <f ca="1">IF([12]!Tabla1[[#This Row],[in]]="i",0,IF([12]!Tabla1[[#This Row],[in]]="",ROUND(SQRT((F670-F669)^2+(G670-G669)^2),0),ROUND(SQRT((F670-INDIRECT(ADDRESS([12]!Tabla1[[#This Row],[in]],COLUMN(F:F))))^2+(G670-INDIRECT(ADDRESS([12]!Tabla1[[#This Row],[in]],COLUMN(G:G))))^2),0)))</f>
        <v>#REF!</v>
      </c>
      <c r="L670" s="100" t="s">
        <v>32</v>
      </c>
    </row>
    <row r="671" spans="1:12" x14ac:dyDescent="0.25">
      <c r="A671" s="2">
        <v>666</v>
      </c>
      <c r="B671" s="99">
        <v>42</v>
      </c>
      <c r="C671" s="99" t="s">
        <v>5044</v>
      </c>
      <c r="D671" s="99" t="s">
        <v>4992</v>
      </c>
      <c r="E671" s="99" t="s">
        <v>5045</v>
      </c>
      <c r="F671" s="99"/>
      <c r="G671" s="99"/>
      <c r="H671" s="99" t="s">
        <v>4967</v>
      </c>
      <c r="I671" s="99" t="s">
        <v>29</v>
      </c>
      <c r="J671" s="99">
        <f t="shared" si="10"/>
        <v>8</v>
      </c>
      <c r="K671" s="99" t="e">
        <f ca="1">IF([12]!Tabla1[[#This Row],[in]]="i",0,IF([12]!Tabla1[[#This Row],[in]]="",ROUND(SQRT((F671-F670)^2+(G671-G670)^2),0),ROUND(SQRT((F671-INDIRECT(ADDRESS([12]!Tabla1[[#This Row],[in]],COLUMN(F:F))))^2+(G671-INDIRECT(ADDRESS([12]!Tabla1[[#This Row],[in]],COLUMN(G:G))))^2),0)))</f>
        <v>#REF!</v>
      </c>
      <c r="L671" s="100" t="s">
        <v>32</v>
      </c>
    </row>
    <row r="672" spans="1:12" x14ac:dyDescent="0.25">
      <c r="A672" s="2">
        <v>667</v>
      </c>
      <c r="B672" s="99">
        <v>43</v>
      </c>
      <c r="C672" s="99" t="s">
        <v>5044</v>
      </c>
      <c r="D672" s="99" t="s">
        <v>4992</v>
      </c>
      <c r="E672" s="99" t="s">
        <v>5045</v>
      </c>
      <c r="F672" s="99"/>
      <c r="G672" s="99"/>
      <c r="H672" s="99" t="s">
        <v>4967</v>
      </c>
      <c r="I672" s="99" t="s">
        <v>29</v>
      </c>
      <c r="J672" s="99">
        <f t="shared" si="10"/>
        <v>8</v>
      </c>
      <c r="K672" s="99" t="e">
        <f ca="1">IF([12]!Tabla1[[#This Row],[in]]="i",0,IF([12]!Tabla1[[#This Row],[in]]="",ROUND(SQRT((F672-F671)^2+(G672-G671)^2),0),ROUND(SQRT((F672-INDIRECT(ADDRESS([12]!Tabla1[[#This Row],[in]],COLUMN(F:F))))^2+(G672-INDIRECT(ADDRESS([12]!Tabla1[[#This Row],[in]],COLUMN(G:G))))^2),0)))</f>
        <v>#REF!</v>
      </c>
      <c r="L672" s="100" t="s">
        <v>32</v>
      </c>
    </row>
    <row r="673" spans="1:12" x14ac:dyDescent="0.25">
      <c r="A673" s="2">
        <v>668</v>
      </c>
      <c r="B673" s="99">
        <v>44</v>
      </c>
      <c r="C673" s="99" t="s">
        <v>5044</v>
      </c>
      <c r="D673" s="99" t="s">
        <v>4992</v>
      </c>
      <c r="E673" s="99" t="s">
        <v>5045</v>
      </c>
      <c r="F673" s="99"/>
      <c r="G673" s="99"/>
      <c r="H673" s="99" t="s">
        <v>4967</v>
      </c>
      <c r="I673" s="99" t="s">
        <v>29</v>
      </c>
      <c r="J673" s="99">
        <f t="shared" si="10"/>
        <v>8</v>
      </c>
      <c r="K673" s="99" t="e">
        <f ca="1">IF([12]!Tabla1[[#This Row],[in]]="i",0,IF([12]!Tabla1[[#This Row],[in]]="",ROUND(SQRT((F673-F672)^2+(G673-G672)^2),0),ROUND(SQRT((F673-INDIRECT(ADDRESS([12]!Tabla1[[#This Row],[in]],COLUMN(F:F))))^2+(G673-INDIRECT(ADDRESS([12]!Tabla1[[#This Row],[in]],COLUMN(G:G))))^2),0)))</f>
        <v>#REF!</v>
      </c>
      <c r="L673" s="100" t="s">
        <v>32</v>
      </c>
    </row>
    <row r="674" spans="1:12" x14ac:dyDescent="0.25">
      <c r="A674" s="2">
        <v>669</v>
      </c>
      <c r="B674" s="99">
        <v>45</v>
      </c>
      <c r="C674" s="99" t="s">
        <v>5044</v>
      </c>
      <c r="D674" s="99" t="s">
        <v>4992</v>
      </c>
      <c r="E674" s="99" t="s">
        <v>5045</v>
      </c>
      <c r="F674" s="99"/>
      <c r="G674" s="99"/>
      <c r="H674" s="99" t="s">
        <v>4968</v>
      </c>
      <c r="I674" s="99" t="s">
        <v>29</v>
      </c>
      <c r="J674" s="99">
        <f t="shared" si="10"/>
        <v>12</v>
      </c>
      <c r="K674" s="99" t="e">
        <f ca="1">IF([12]!Tabla1[[#This Row],[in]]="i",0,IF([12]!Tabla1[[#This Row],[in]]="",ROUND(SQRT((F674-F673)^2+(G674-G673)^2),0),ROUND(SQRT((F674-INDIRECT(ADDRESS([12]!Tabla1[[#This Row],[in]],COLUMN(F:F))))^2+(G674-INDIRECT(ADDRESS([12]!Tabla1[[#This Row],[in]],COLUMN(G:G))))^2),0)))</f>
        <v>#REF!</v>
      </c>
      <c r="L674" s="100" t="s">
        <v>32</v>
      </c>
    </row>
    <row r="675" spans="1:12" x14ac:dyDescent="0.25">
      <c r="A675" s="2">
        <v>670</v>
      </c>
      <c r="B675" s="99">
        <v>46</v>
      </c>
      <c r="C675" s="99" t="s">
        <v>5044</v>
      </c>
      <c r="D675" s="99" t="s">
        <v>4992</v>
      </c>
      <c r="E675" s="99" t="s">
        <v>5045</v>
      </c>
      <c r="F675" s="99"/>
      <c r="G675" s="99"/>
      <c r="H675" s="99" t="s">
        <v>4968</v>
      </c>
      <c r="I675" s="99" t="s">
        <v>29</v>
      </c>
      <c r="J675" s="99">
        <f t="shared" si="10"/>
        <v>12</v>
      </c>
      <c r="K675" s="99" t="e">
        <f ca="1">IF([12]!Tabla1[[#This Row],[in]]="i",0,IF([12]!Tabla1[[#This Row],[in]]="",ROUND(SQRT((F675-F674)^2+(G675-G674)^2),0),ROUND(SQRT((F675-INDIRECT(ADDRESS([12]!Tabla1[[#This Row],[in]],COLUMN(F:F))))^2+(G675-INDIRECT(ADDRESS([12]!Tabla1[[#This Row],[in]],COLUMN(G:G))))^2),0)))</f>
        <v>#REF!</v>
      </c>
      <c r="L675" s="100" t="s">
        <v>32</v>
      </c>
    </row>
    <row r="676" spans="1:12" x14ac:dyDescent="0.25">
      <c r="A676" s="2">
        <v>671</v>
      </c>
      <c r="B676" s="99">
        <v>47</v>
      </c>
      <c r="C676" s="99" t="s">
        <v>5044</v>
      </c>
      <c r="D676" s="99" t="s">
        <v>4992</v>
      </c>
      <c r="E676" s="99" t="s">
        <v>5045</v>
      </c>
      <c r="F676" s="99"/>
      <c r="G676" s="99"/>
      <c r="H676" s="99" t="s">
        <v>4967</v>
      </c>
      <c r="I676" s="99" t="s">
        <v>29</v>
      </c>
      <c r="J676" s="99">
        <f t="shared" si="10"/>
        <v>8</v>
      </c>
      <c r="K676" s="99" t="e">
        <f ca="1">IF([12]!Tabla1[[#This Row],[in]]="i",0,IF([12]!Tabla1[[#This Row],[in]]="",ROUND(SQRT((F676-F675)^2+(G676-G675)^2),0),ROUND(SQRT((F676-INDIRECT(ADDRESS([12]!Tabla1[[#This Row],[in]],COLUMN(F:F))))^2+(G676-INDIRECT(ADDRESS([12]!Tabla1[[#This Row],[in]],COLUMN(G:G))))^2),0)))</f>
        <v>#REF!</v>
      </c>
      <c r="L676" s="100" t="s">
        <v>32</v>
      </c>
    </row>
    <row r="677" spans="1:12" x14ac:dyDescent="0.25">
      <c r="A677" s="2">
        <v>672</v>
      </c>
      <c r="B677" s="99">
        <v>48</v>
      </c>
      <c r="C677" s="99" t="s">
        <v>5044</v>
      </c>
      <c r="D677" s="99" t="s">
        <v>4992</v>
      </c>
      <c r="E677" s="99" t="s">
        <v>5045</v>
      </c>
      <c r="F677" s="99"/>
      <c r="G677" s="99"/>
      <c r="H677" s="99" t="s">
        <v>4967</v>
      </c>
      <c r="I677" s="99" t="s">
        <v>29</v>
      </c>
      <c r="J677" s="99">
        <f t="shared" si="10"/>
        <v>8</v>
      </c>
      <c r="K677" s="99" t="e">
        <f ca="1">IF([12]!Tabla1[[#This Row],[in]]="i",0,IF([12]!Tabla1[[#This Row],[in]]="",ROUND(SQRT((F677-F676)^2+(G677-G676)^2),0),ROUND(SQRT((F677-INDIRECT(ADDRESS([12]!Tabla1[[#This Row],[in]],COLUMN(F:F))))^2+(G677-INDIRECT(ADDRESS([12]!Tabla1[[#This Row],[in]],COLUMN(G:G))))^2),0)))</f>
        <v>#REF!</v>
      </c>
      <c r="L677" s="100" t="s">
        <v>32</v>
      </c>
    </row>
    <row r="678" spans="1:12" x14ac:dyDescent="0.25">
      <c r="A678" s="2">
        <v>673</v>
      </c>
      <c r="B678" s="99">
        <v>49</v>
      </c>
      <c r="C678" s="99" t="s">
        <v>5044</v>
      </c>
      <c r="D678" s="99" t="s">
        <v>4992</v>
      </c>
      <c r="E678" s="99" t="s">
        <v>5045</v>
      </c>
      <c r="F678" s="99"/>
      <c r="G678" s="99"/>
      <c r="H678" s="99" t="s">
        <v>4967</v>
      </c>
      <c r="I678" s="99" t="s">
        <v>29</v>
      </c>
      <c r="J678" s="99">
        <f t="shared" si="10"/>
        <v>8</v>
      </c>
      <c r="K678" s="99" t="e">
        <f ca="1">IF([12]!Tabla1[[#This Row],[in]]="i",0,IF([12]!Tabla1[[#This Row],[in]]="",ROUND(SQRT((F678-F677)^2+(G678-G677)^2),0),ROUND(SQRT((F678-INDIRECT(ADDRESS([12]!Tabla1[[#This Row],[in]],COLUMN(F:F))))^2+(G678-INDIRECT(ADDRESS([12]!Tabla1[[#This Row],[in]],COLUMN(G:G))))^2),0)))</f>
        <v>#REF!</v>
      </c>
      <c r="L678" s="100" t="s">
        <v>32</v>
      </c>
    </row>
    <row r="679" spans="1:12" x14ac:dyDescent="0.25">
      <c r="A679" s="2">
        <v>674</v>
      </c>
      <c r="B679" s="99">
        <v>50</v>
      </c>
      <c r="C679" s="99" t="s">
        <v>5044</v>
      </c>
      <c r="D679" s="99" t="s">
        <v>4992</v>
      </c>
      <c r="E679" s="99" t="s">
        <v>5045</v>
      </c>
      <c r="F679" s="99"/>
      <c r="G679" s="99"/>
      <c r="H679" s="99" t="s">
        <v>4967</v>
      </c>
      <c r="I679" s="99" t="s">
        <v>29</v>
      </c>
      <c r="J679" s="99">
        <f t="shared" si="10"/>
        <v>8</v>
      </c>
      <c r="K679" s="99" t="e">
        <f ca="1">IF([12]!Tabla1[[#This Row],[in]]="i",0,IF([12]!Tabla1[[#This Row],[in]]="",ROUND(SQRT((F679-F678)^2+(G679-G678)^2),0),ROUND(SQRT((F679-INDIRECT(ADDRESS([12]!Tabla1[[#This Row],[in]],COLUMN(F:F))))^2+(G679-INDIRECT(ADDRESS([12]!Tabla1[[#This Row],[in]],COLUMN(G:G))))^2),0)))</f>
        <v>#REF!</v>
      </c>
      <c r="L679" s="100" t="s">
        <v>32</v>
      </c>
    </row>
    <row r="680" spans="1:12" x14ac:dyDescent="0.25">
      <c r="A680" s="2">
        <v>675</v>
      </c>
      <c r="B680" s="99">
        <v>51</v>
      </c>
      <c r="C680" s="99" t="s">
        <v>5044</v>
      </c>
      <c r="D680" s="99" t="s">
        <v>4992</v>
      </c>
      <c r="E680" s="99" t="s">
        <v>5045</v>
      </c>
      <c r="F680" s="99"/>
      <c r="G680" s="99"/>
      <c r="H680" s="99" t="s">
        <v>4967</v>
      </c>
      <c r="I680" s="99" t="s">
        <v>29</v>
      </c>
      <c r="J680" s="99">
        <f t="shared" si="10"/>
        <v>8</v>
      </c>
      <c r="K680" s="99" t="e">
        <f ca="1">IF([12]!Tabla1[[#This Row],[in]]="i",0,IF([12]!Tabla1[[#This Row],[in]]="",ROUND(SQRT((F680-F679)^2+(G680-G679)^2),0),ROUND(SQRT((F680-INDIRECT(ADDRESS([12]!Tabla1[[#This Row],[in]],COLUMN(F:F))))^2+(G680-INDIRECT(ADDRESS([12]!Tabla1[[#This Row],[in]],COLUMN(G:G))))^2),0)))</f>
        <v>#REF!</v>
      </c>
      <c r="L680" s="100" t="s">
        <v>32</v>
      </c>
    </row>
    <row r="681" spans="1:12" x14ac:dyDescent="0.25">
      <c r="A681" s="2">
        <v>676</v>
      </c>
      <c r="B681" s="99">
        <v>52</v>
      </c>
      <c r="C681" s="99" t="s">
        <v>5044</v>
      </c>
      <c r="D681" s="99" t="s">
        <v>4992</v>
      </c>
      <c r="E681" s="99" t="s">
        <v>5045</v>
      </c>
      <c r="F681" s="99"/>
      <c r="G681" s="99"/>
      <c r="H681" s="99" t="s">
        <v>4967</v>
      </c>
      <c r="I681" s="99" t="s">
        <v>29</v>
      </c>
      <c r="J681" s="99">
        <f t="shared" si="10"/>
        <v>8</v>
      </c>
      <c r="K681" s="99" t="e">
        <f ca="1">IF([12]!Tabla1[[#This Row],[in]]="i",0,IF([12]!Tabla1[[#This Row],[in]]="",ROUND(SQRT((F681-F680)^2+(G681-G680)^2),0),ROUND(SQRT((F681-INDIRECT(ADDRESS([12]!Tabla1[[#This Row],[in]],COLUMN(F:F))))^2+(G681-INDIRECT(ADDRESS([12]!Tabla1[[#This Row],[in]],COLUMN(G:G))))^2),0)))</f>
        <v>#REF!</v>
      </c>
      <c r="L681" s="100" t="s">
        <v>32</v>
      </c>
    </row>
    <row r="682" spans="1:12" x14ac:dyDescent="0.25">
      <c r="A682" s="2">
        <v>677</v>
      </c>
      <c r="B682" s="99">
        <v>53</v>
      </c>
      <c r="C682" s="99" t="s">
        <v>5044</v>
      </c>
      <c r="D682" s="99" t="s">
        <v>4992</v>
      </c>
      <c r="E682" s="99" t="s">
        <v>5045</v>
      </c>
      <c r="F682" s="99"/>
      <c r="G682" s="99"/>
      <c r="H682" s="99" t="s">
        <v>4967</v>
      </c>
      <c r="I682" s="99" t="s">
        <v>29</v>
      </c>
      <c r="J682" s="99">
        <f t="shared" si="10"/>
        <v>8</v>
      </c>
      <c r="K682" s="99" t="e">
        <f ca="1">IF([12]!Tabla1[[#This Row],[in]]="i",0,IF([12]!Tabla1[[#This Row],[in]]="",ROUND(SQRT((F682-F681)^2+(G682-G681)^2),0),ROUND(SQRT((F682-INDIRECT(ADDRESS([12]!Tabla1[[#This Row],[in]],COLUMN(F:F))))^2+(G682-INDIRECT(ADDRESS([12]!Tabla1[[#This Row],[in]],COLUMN(G:G))))^2),0)))</f>
        <v>#REF!</v>
      </c>
      <c r="L682" s="100" t="s">
        <v>32</v>
      </c>
    </row>
    <row r="683" spans="1:12" x14ac:dyDescent="0.25">
      <c r="A683" s="2">
        <v>678</v>
      </c>
      <c r="B683" s="99">
        <v>54</v>
      </c>
      <c r="C683" s="99" t="s">
        <v>5044</v>
      </c>
      <c r="D683" s="99" t="s">
        <v>4992</v>
      </c>
      <c r="E683" s="99" t="s">
        <v>5045</v>
      </c>
      <c r="F683" s="99"/>
      <c r="G683" s="99"/>
      <c r="H683" s="99" t="s">
        <v>4967</v>
      </c>
      <c r="I683" s="99" t="s">
        <v>29</v>
      </c>
      <c r="J683" s="99">
        <f t="shared" si="10"/>
        <v>8</v>
      </c>
      <c r="K683" s="99" t="e">
        <f ca="1">IF([12]!Tabla1[[#This Row],[in]]="i",0,IF([12]!Tabla1[[#This Row],[in]]="",ROUND(SQRT((F683-F682)^2+(G683-G682)^2),0),ROUND(SQRT((F683-INDIRECT(ADDRESS([12]!Tabla1[[#This Row],[in]],COLUMN(F:F))))^2+(G683-INDIRECT(ADDRESS([12]!Tabla1[[#This Row],[in]],COLUMN(G:G))))^2),0)))</f>
        <v>#REF!</v>
      </c>
      <c r="L683" s="100" t="s">
        <v>32</v>
      </c>
    </row>
    <row r="684" spans="1:12" x14ac:dyDescent="0.25">
      <c r="A684" s="2">
        <v>679</v>
      </c>
      <c r="B684" s="99">
        <v>55</v>
      </c>
      <c r="C684" s="99" t="s">
        <v>5044</v>
      </c>
      <c r="D684" s="99" t="s">
        <v>4992</v>
      </c>
      <c r="E684" s="99" t="s">
        <v>5045</v>
      </c>
      <c r="F684" s="99"/>
      <c r="G684" s="99"/>
      <c r="H684" s="99" t="s">
        <v>4967</v>
      </c>
      <c r="I684" s="99" t="s">
        <v>29</v>
      </c>
      <c r="J684" s="99">
        <f t="shared" si="10"/>
        <v>8</v>
      </c>
      <c r="K684" s="99" t="e">
        <f ca="1">IF([12]!Tabla1[[#This Row],[in]]="i",0,IF([12]!Tabla1[[#This Row],[in]]="",ROUND(SQRT((F684-F683)^2+(G684-G683)^2),0),ROUND(SQRT((F684-INDIRECT(ADDRESS([12]!Tabla1[[#This Row],[in]],COLUMN(F:F))))^2+(G684-INDIRECT(ADDRESS([12]!Tabla1[[#This Row],[in]],COLUMN(G:G))))^2),0)))</f>
        <v>#REF!</v>
      </c>
      <c r="L684" s="100" t="s">
        <v>32</v>
      </c>
    </row>
    <row r="685" spans="1:12" x14ac:dyDescent="0.25">
      <c r="A685" s="2">
        <v>680</v>
      </c>
      <c r="B685" s="99">
        <v>56</v>
      </c>
      <c r="C685" s="99" t="s">
        <v>5044</v>
      </c>
      <c r="D685" s="99" t="s">
        <v>4992</v>
      </c>
      <c r="E685" s="99" t="s">
        <v>5045</v>
      </c>
      <c r="F685" s="99"/>
      <c r="G685" s="99"/>
      <c r="H685" s="99" t="s">
        <v>4967</v>
      </c>
      <c r="I685" s="99" t="s">
        <v>29</v>
      </c>
      <c r="J685" s="99">
        <f t="shared" si="10"/>
        <v>8</v>
      </c>
      <c r="K685" s="99" t="e">
        <f ca="1">IF([12]!Tabla1[[#This Row],[in]]="i",0,IF([12]!Tabla1[[#This Row],[in]]="",ROUND(SQRT((F685-F684)^2+(G685-G684)^2),0),ROUND(SQRT((F685-INDIRECT(ADDRESS([12]!Tabla1[[#This Row],[in]],COLUMN(F:F))))^2+(G685-INDIRECT(ADDRESS([12]!Tabla1[[#This Row],[in]],COLUMN(G:G))))^2),0)))</f>
        <v>#REF!</v>
      </c>
      <c r="L685" s="100" t="s">
        <v>32</v>
      </c>
    </row>
    <row r="686" spans="1:12" x14ac:dyDescent="0.25">
      <c r="A686" s="2">
        <v>681</v>
      </c>
      <c r="B686" s="99">
        <v>57</v>
      </c>
      <c r="C686" s="99" t="s">
        <v>5044</v>
      </c>
      <c r="D686" s="99" t="s">
        <v>4992</v>
      </c>
      <c r="E686" s="99" t="s">
        <v>5045</v>
      </c>
      <c r="F686" s="99"/>
      <c r="G686" s="99"/>
      <c r="H686" s="99" t="s">
        <v>4967</v>
      </c>
      <c r="I686" s="99" t="s">
        <v>29</v>
      </c>
      <c r="J686" s="99">
        <f t="shared" si="10"/>
        <v>8</v>
      </c>
      <c r="K686" s="99" t="e">
        <f ca="1">IF([12]!Tabla1[[#This Row],[in]]="i",0,IF([12]!Tabla1[[#This Row],[in]]="",ROUND(SQRT((F686-F685)^2+(G686-G685)^2),0),ROUND(SQRT((F686-INDIRECT(ADDRESS([12]!Tabla1[[#This Row],[in]],COLUMN(F:F))))^2+(G686-INDIRECT(ADDRESS([12]!Tabla1[[#This Row],[in]],COLUMN(G:G))))^2),0)))</f>
        <v>#REF!</v>
      </c>
      <c r="L686" s="100" t="s">
        <v>32</v>
      </c>
    </row>
    <row r="687" spans="1:12" x14ac:dyDescent="0.25">
      <c r="A687" s="2">
        <v>682</v>
      </c>
      <c r="B687" s="99">
        <v>58</v>
      </c>
      <c r="C687" s="99" t="s">
        <v>5044</v>
      </c>
      <c r="D687" s="99" t="s">
        <v>4992</v>
      </c>
      <c r="E687" s="99" t="s">
        <v>5045</v>
      </c>
      <c r="F687" s="99"/>
      <c r="G687" s="99"/>
      <c r="H687" s="99" t="s">
        <v>4967</v>
      </c>
      <c r="I687" s="99" t="s">
        <v>29</v>
      </c>
      <c r="J687" s="99">
        <f t="shared" si="10"/>
        <v>8</v>
      </c>
      <c r="K687" s="99" t="e">
        <f ca="1">IF([12]!Tabla1[[#This Row],[in]]="i",0,IF([12]!Tabla1[[#This Row],[in]]="",ROUND(SQRT((F687-F686)^2+(G687-G686)^2),0),ROUND(SQRT((F687-INDIRECT(ADDRESS([12]!Tabla1[[#This Row],[in]],COLUMN(F:F))))^2+(G687-INDIRECT(ADDRESS([12]!Tabla1[[#This Row],[in]],COLUMN(G:G))))^2),0)))</f>
        <v>#REF!</v>
      </c>
      <c r="L687" s="100" t="s">
        <v>32</v>
      </c>
    </row>
    <row r="688" spans="1:12" x14ac:dyDescent="0.25">
      <c r="A688" s="2">
        <v>683</v>
      </c>
      <c r="B688" s="99">
        <v>59</v>
      </c>
      <c r="C688" s="99" t="s">
        <v>5044</v>
      </c>
      <c r="D688" s="99" t="s">
        <v>4992</v>
      </c>
      <c r="E688" s="99" t="s">
        <v>5045</v>
      </c>
      <c r="F688" s="99"/>
      <c r="G688" s="99"/>
      <c r="H688" s="99" t="s">
        <v>4967</v>
      </c>
      <c r="I688" s="99" t="s">
        <v>29</v>
      </c>
      <c r="J688" s="99">
        <f t="shared" si="10"/>
        <v>8</v>
      </c>
      <c r="K688" s="99" t="e">
        <f ca="1">IF([12]!Tabla1[[#This Row],[in]]="i",0,IF([12]!Tabla1[[#This Row],[in]]="",ROUND(SQRT((F688-F687)^2+(G688-G687)^2),0),ROUND(SQRT((F688-INDIRECT(ADDRESS([12]!Tabla1[[#This Row],[in]],COLUMN(F:F))))^2+(G688-INDIRECT(ADDRESS([12]!Tabla1[[#This Row],[in]],COLUMN(G:G))))^2),0)))</f>
        <v>#REF!</v>
      </c>
      <c r="L688" s="100" t="s">
        <v>32</v>
      </c>
    </row>
    <row r="689" spans="1:12" x14ac:dyDescent="0.25">
      <c r="A689" s="2">
        <v>684</v>
      </c>
      <c r="B689" s="99">
        <v>60</v>
      </c>
      <c r="C689" s="99" t="s">
        <v>5044</v>
      </c>
      <c r="D689" s="99" t="s">
        <v>4992</v>
      </c>
      <c r="E689" s="99" t="s">
        <v>5045</v>
      </c>
      <c r="F689" s="99"/>
      <c r="G689" s="99"/>
      <c r="H689" s="99" t="s">
        <v>4967</v>
      </c>
      <c r="I689" s="99" t="s">
        <v>29</v>
      </c>
      <c r="J689" s="99">
        <f t="shared" si="10"/>
        <v>8</v>
      </c>
      <c r="K689" s="99" t="e">
        <f ca="1">IF([12]!Tabla1[[#This Row],[in]]="i",0,IF([12]!Tabla1[[#This Row],[in]]="",ROUND(SQRT((F689-F688)^2+(G689-G688)^2),0),ROUND(SQRT((F689-INDIRECT(ADDRESS([12]!Tabla1[[#This Row],[in]],COLUMN(F:F))))^2+(G689-INDIRECT(ADDRESS([12]!Tabla1[[#This Row],[in]],COLUMN(G:G))))^2),0)))</f>
        <v>#REF!</v>
      </c>
      <c r="L689" s="100" t="s">
        <v>32</v>
      </c>
    </row>
    <row r="690" spans="1:12" x14ac:dyDescent="0.25">
      <c r="A690" s="2">
        <v>685</v>
      </c>
      <c r="B690" s="99">
        <v>61</v>
      </c>
      <c r="C690" s="99" t="s">
        <v>5044</v>
      </c>
      <c r="D690" s="99" t="s">
        <v>4992</v>
      </c>
      <c r="E690" s="99" t="s">
        <v>5045</v>
      </c>
      <c r="F690" s="99"/>
      <c r="G690" s="99"/>
      <c r="H690" s="99" t="s">
        <v>4967</v>
      </c>
      <c r="I690" s="99" t="s">
        <v>29</v>
      </c>
      <c r="J690" s="99">
        <f t="shared" si="10"/>
        <v>8</v>
      </c>
      <c r="K690" s="99" t="e">
        <f ca="1">IF([12]!Tabla1[[#This Row],[in]]="i",0,IF([12]!Tabla1[[#This Row],[in]]="",ROUND(SQRT((F690-F689)^2+(G690-G689)^2),0),ROUND(SQRT((F690-INDIRECT(ADDRESS([12]!Tabla1[[#This Row],[in]],COLUMN(F:F))))^2+(G690-INDIRECT(ADDRESS([12]!Tabla1[[#This Row],[in]],COLUMN(G:G))))^2),0)))</f>
        <v>#REF!</v>
      </c>
      <c r="L690" s="100" t="s">
        <v>32</v>
      </c>
    </row>
    <row r="691" spans="1:12" x14ac:dyDescent="0.25">
      <c r="A691" s="2">
        <v>686</v>
      </c>
      <c r="B691" s="99">
        <v>62</v>
      </c>
      <c r="C691" s="99" t="s">
        <v>5044</v>
      </c>
      <c r="D691" s="99" t="s">
        <v>4992</v>
      </c>
      <c r="E691" s="99" t="s">
        <v>5045</v>
      </c>
      <c r="F691" s="99"/>
      <c r="G691" s="99"/>
      <c r="H691" s="99" t="s">
        <v>4967</v>
      </c>
      <c r="I691" s="99" t="s">
        <v>29</v>
      </c>
      <c r="J691" s="99">
        <f t="shared" si="10"/>
        <v>8</v>
      </c>
      <c r="K691" s="99" t="e">
        <f ca="1">IF([12]!Tabla1[[#This Row],[in]]="i",0,IF([12]!Tabla1[[#This Row],[in]]="",ROUND(SQRT((F691-F690)^2+(G691-G690)^2),0),ROUND(SQRT((F691-INDIRECT(ADDRESS([12]!Tabla1[[#This Row],[in]],COLUMN(F:F))))^2+(G691-INDIRECT(ADDRESS([12]!Tabla1[[#This Row],[in]],COLUMN(G:G))))^2),0)))</f>
        <v>#REF!</v>
      </c>
      <c r="L691" s="100" t="s">
        <v>32</v>
      </c>
    </row>
    <row r="692" spans="1:12" x14ac:dyDescent="0.25">
      <c r="A692" s="2">
        <v>687</v>
      </c>
      <c r="B692" s="99">
        <v>63</v>
      </c>
      <c r="C692" s="99" t="s">
        <v>5044</v>
      </c>
      <c r="D692" s="99" t="s">
        <v>4992</v>
      </c>
      <c r="E692" s="99" t="s">
        <v>5045</v>
      </c>
      <c r="F692" s="99"/>
      <c r="G692" s="99"/>
      <c r="H692" s="99" t="s">
        <v>4967</v>
      </c>
      <c r="I692" s="99" t="s">
        <v>29</v>
      </c>
      <c r="J692" s="99">
        <f t="shared" si="10"/>
        <v>8</v>
      </c>
      <c r="K692" s="99" t="e">
        <f ca="1">IF([12]!Tabla1[[#This Row],[in]]="i",0,IF([12]!Tabla1[[#This Row],[in]]="",ROUND(SQRT((F692-F691)^2+(G692-G691)^2),0),ROUND(SQRT((F692-INDIRECT(ADDRESS([12]!Tabla1[[#This Row],[in]],COLUMN(F:F))))^2+(G692-INDIRECT(ADDRESS([12]!Tabla1[[#This Row],[in]],COLUMN(G:G))))^2),0)))</f>
        <v>#REF!</v>
      </c>
      <c r="L692" s="100" t="s">
        <v>32</v>
      </c>
    </row>
    <row r="693" spans="1:12" x14ac:dyDescent="0.25">
      <c r="A693" s="2">
        <v>688</v>
      </c>
      <c r="B693" s="99">
        <v>64</v>
      </c>
      <c r="C693" s="99" t="s">
        <v>5044</v>
      </c>
      <c r="D693" s="99" t="s">
        <v>4992</v>
      </c>
      <c r="E693" s="99" t="s">
        <v>5045</v>
      </c>
      <c r="F693" s="99"/>
      <c r="G693" s="99"/>
      <c r="H693" s="99" t="s">
        <v>4967</v>
      </c>
      <c r="I693" s="99" t="s">
        <v>29</v>
      </c>
      <c r="J693" s="99">
        <f t="shared" si="10"/>
        <v>8</v>
      </c>
      <c r="K693" s="99" t="e">
        <f ca="1">IF([12]!Tabla1[[#This Row],[in]]="i",0,IF([12]!Tabla1[[#This Row],[in]]="",ROUND(SQRT((F693-F692)^2+(G693-G692)^2),0),ROUND(SQRT((F693-INDIRECT(ADDRESS([12]!Tabla1[[#This Row],[in]],COLUMN(F:F))))^2+(G693-INDIRECT(ADDRESS([12]!Tabla1[[#This Row],[in]],COLUMN(G:G))))^2),0)))</f>
        <v>#REF!</v>
      </c>
      <c r="L693" s="100" t="s">
        <v>32</v>
      </c>
    </row>
    <row r="694" spans="1:12" x14ac:dyDescent="0.25">
      <c r="A694" s="2">
        <v>689</v>
      </c>
      <c r="B694" s="99">
        <v>65</v>
      </c>
      <c r="C694" s="99" t="s">
        <v>5044</v>
      </c>
      <c r="D694" s="99" t="s">
        <v>4992</v>
      </c>
      <c r="E694" s="99" t="s">
        <v>5045</v>
      </c>
      <c r="F694" s="99"/>
      <c r="G694" s="99"/>
      <c r="H694" s="99" t="s">
        <v>4967</v>
      </c>
      <c r="I694" s="99" t="s">
        <v>29</v>
      </c>
      <c r="J694" s="99">
        <f t="shared" si="10"/>
        <v>8</v>
      </c>
      <c r="K694" s="99" t="e">
        <f ca="1">IF([12]!Tabla1[[#This Row],[in]]="i",0,IF([12]!Tabla1[[#This Row],[in]]="",ROUND(SQRT((F694-F693)^2+(G694-G693)^2),0),ROUND(SQRT((F694-INDIRECT(ADDRESS([12]!Tabla1[[#This Row],[in]],COLUMN(F:F))))^2+(G694-INDIRECT(ADDRESS([12]!Tabla1[[#This Row],[in]],COLUMN(G:G))))^2),0)))</f>
        <v>#REF!</v>
      </c>
      <c r="L694" s="100" t="s">
        <v>32</v>
      </c>
    </row>
    <row r="695" spans="1:12" x14ac:dyDescent="0.25">
      <c r="A695" s="2">
        <v>690</v>
      </c>
      <c r="B695" s="99">
        <v>66</v>
      </c>
      <c r="C695" s="99" t="s">
        <v>5044</v>
      </c>
      <c r="D695" s="99" t="s">
        <v>4992</v>
      </c>
      <c r="E695" s="99" t="s">
        <v>5045</v>
      </c>
      <c r="F695" s="99"/>
      <c r="G695" s="99"/>
      <c r="H695" s="99" t="s">
        <v>4967</v>
      </c>
      <c r="I695" s="99" t="s">
        <v>29</v>
      </c>
      <c r="J695" s="99">
        <f t="shared" si="10"/>
        <v>8</v>
      </c>
      <c r="K695" s="99" t="e">
        <f ca="1">IF([12]!Tabla1[[#This Row],[in]]="i",0,IF([12]!Tabla1[[#This Row],[in]]="",ROUND(SQRT((F695-F694)^2+(G695-G694)^2),0),ROUND(SQRT((F695-INDIRECT(ADDRESS([12]!Tabla1[[#This Row],[in]],COLUMN(F:F))))^2+(G695-INDIRECT(ADDRESS([12]!Tabla1[[#This Row],[in]],COLUMN(G:G))))^2),0)))</f>
        <v>#REF!</v>
      </c>
      <c r="L695" s="100" t="s">
        <v>32</v>
      </c>
    </row>
    <row r="696" spans="1:12" x14ac:dyDescent="0.25">
      <c r="A696" s="2">
        <v>691</v>
      </c>
      <c r="B696" s="99">
        <v>67</v>
      </c>
      <c r="C696" s="99" t="s">
        <v>5044</v>
      </c>
      <c r="D696" s="99" t="s">
        <v>4992</v>
      </c>
      <c r="E696" s="99" t="s">
        <v>5045</v>
      </c>
      <c r="F696" s="99"/>
      <c r="G696" s="99"/>
      <c r="H696" s="99" t="s">
        <v>4967</v>
      </c>
      <c r="I696" s="99" t="s">
        <v>29</v>
      </c>
      <c r="J696" s="99">
        <f t="shared" si="10"/>
        <v>8</v>
      </c>
      <c r="K696" s="99" t="e">
        <f ca="1">IF([12]!Tabla1[[#This Row],[in]]="i",0,IF([12]!Tabla1[[#This Row],[in]]="",ROUND(SQRT((F696-F695)^2+(G696-G695)^2),0),ROUND(SQRT((F696-INDIRECT(ADDRESS([12]!Tabla1[[#This Row],[in]],COLUMN(F:F))))^2+(G696-INDIRECT(ADDRESS([12]!Tabla1[[#This Row],[in]],COLUMN(G:G))))^2),0)))</f>
        <v>#REF!</v>
      </c>
      <c r="L696" s="100" t="s">
        <v>32</v>
      </c>
    </row>
    <row r="697" spans="1:12" x14ac:dyDescent="0.25">
      <c r="A697" s="2">
        <v>692</v>
      </c>
      <c r="B697" s="99">
        <v>68</v>
      </c>
      <c r="C697" s="99" t="s">
        <v>5044</v>
      </c>
      <c r="D697" s="99" t="s">
        <v>4992</v>
      </c>
      <c r="E697" s="99" t="s">
        <v>5045</v>
      </c>
      <c r="F697" s="99"/>
      <c r="G697" s="99"/>
      <c r="H697" s="99" t="s">
        <v>4967</v>
      </c>
      <c r="I697" s="99" t="s">
        <v>29</v>
      </c>
      <c r="J697" s="99">
        <f t="shared" si="10"/>
        <v>8</v>
      </c>
      <c r="K697" s="99" t="e">
        <f ca="1">IF([12]!Tabla1[[#This Row],[in]]="i",0,IF([12]!Tabla1[[#This Row],[in]]="",ROUND(SQRT((F697-F696)^2+(G697-G696)^2),0),ROUND(SQRT((F697-INDIRECT(ADDRESS([12]!Tabla1[[#This Row],[in]],COLUMN(F:F))))^2+(G697-INDIRECT(ADDRESS([12]!Tabla1[[#This Row],[in]],COLUMN(G:G))))^2),0)))</f>
        <v>#REF!</v>
      </c>
      <c r="L697" s="100" t="s">
        <v>32</v>
      </c>
    </row>
    <row r="698" spans="1:12" x14ac:dyDescent="0.25">
      <c r="A698" s="2">
        <v>693</v>
      </c>
      <c r="B698" s="99">
        <v>69</v>
      </c>
      <c r="C698" s="99" t="s">
        <v>5044</v>
      </c>
      <c r="D698" s="99" t="s">
        <v>4992</v>
      </c>
      <c r="E698" s="99" t="s">
        <v>5045</v>
      </c>
      <c r="F698" s="99"/>
      <c r="G698" s="99"/>
      <c r="H698" s="99" t="s">
        <v>4967</v>
      </c>
      <c r="I698" s="99" t="s">
        <v>29</v>
      </c>
      <c r="J698" s="99">
        <f t="shared" si="10"/>
        <v>8</v>
      </c>
      <c r="K698" s="99" t="e">
        <f ca="1">IF([12]!Tabla1[[#This Row],[in]]="i",0,IF([12]!Tabla1[[#This Row],[in]]="",ROUND(SQRT((F698-F697)^2+(G698-G697)^2),0),ROUND(SQRT((F698-INDIRECT(ADDRESS([12]!Tabla1[[#This Row],[in]],COLUMN(F:F))))^2+(G698-INDIRECT(ADDRESS([12]!Tabla1[[#This Row],[in]],COLUMN(G:G))))^2),0)))</f>
        <v>#REF!</v>
      </c>
      <c r="L698" s="100" t="s">
        <v>32</v>
      </c>
    </row>
    <row r="699" spans="1:12" x14ac:dyDescent="0.25">
      <c r="A699" s="2">
        <v>694</v>
      </c>
      <c r="B699" s="99">
        <v>70</v>
      </c>
      <c r="C699" s="99" t="s">
        <v>5044</v>
      </c>
      <c r="D699" s="99" t="s">
        <v>4992</v>
      </c>
      <c r="E699" s="99" t="s">
        <v>5045</v>
      </c>
      <c r="F699" s="99"/>
      <c r="G699" s="99"/>
      <c r="H699" s="99" t="s">
        <v>4967</v>
      </c>
      <c r="I699" s="99" t="s">
        <v>29</v>
      </c>
      <c r="J699" s="99">
        <f t="shared" si="10"/>
        <v>8</v>
      </c>
      <c r="K699" s="99" t="e">
        <f ca="1">IF([12]!Tabla1[[#This Row],[in]]="i",0,IF([12]!Tabla1[[#This Row],[in]]="",ROUND(SQRT((F699-F698)^2+(G699-G698)^2),0),ROUND(SQRT((F699-INDIRECT(ADDRESS([12]!Tabla1[[#This Row],[in]],COLUMN(F:F))))^2+(G699-INDIRECT(ADDRESS([12]!Tabla1[[#This Row],[in]],COLUMN(G:G))))^2),0)))</f>
        <v>#REF!</v>
      </c>
      <c r="L699" s="100" t="s">
        <v>32</v>
      </c>
    </row>
    <row r="700" spans="1:12" x14ac:dyDescent="0.25">
      <c r="A700" s="2">
        <v>695</v>
      </c>
      <c r="B700" s="99">
        <v>71</v>
      </c>
      <c r="C700" s="99" t="s">
        <v>5044</v>
      </c>
      <c r="D700" s="99" t="s">
        <v>4992</v>
      </c>
      <c r="E700" s="99" t="s">
        <v>5045</v>
      </c>
      <c r="F700" s="99"/>
      <c r="G700" s="99"/>
      <c r="H700" s="99" t="s">
        <v>4967</v>
      </c>
      <c r="I700" s="99" t="s">
        <v>29</v>
      </c>
      <c r="J700" s="99">
        <f t="shared" si="10"/>
        <v>8</v>
      </c>
      <c r="K700" s="99" t="e">
        <f ca="1">IF([12]!Tabla1[[#This Row],[in]]="i",0,IF([12]!Tabla1[[#This Row],[in]]="",ROUND(SQRT((F700-F699)^2+(G700-G699)^2),0),ROUND(SQRT((F700-INDIRECT(ADDRESS([12]!Tabla1[[#This Row],[in]],COLUMN(F:F))))^2+(G700-INDIRECT(ADDRESS([12]!Tabla1[[#This Row],[in]],COLUMN(G:G))))^2),0)))</f>
        <v>#REF!</v>
      </c>
      <c r="L700" s="100" t="s">
        <v>32</v>
      </c>
    </row>
    <row r="701" spans="1:12" x14ac:dyDescent="0.25">
      <c r="A701" s="2">
        <v>696</v>
      </c>
      <c r="B701" s="99">
        <v>72</v>
      </c>
      <c r="C701" s="99" t="s">
        <v>5044</v>
      </c>
      <c r="D701" s="99" t="s">
        <v>4992</v>
      </c>
      <c r="E701" s="99" t="s">
        <v>5045</v>
      </c>
      <c r="F701" s="99"/>
      <c r="G701" s="99"/>
      <c r="H701" s="99" t="s">
        <v>4967</v>
      </c>
      <c r="I701" s="99" t="s">
        <v>29</v>
      </c>
      <c r="J701" s="99">
        <f t="shared" si="10"/>
        <v>8</v>
      </c>
      <c r="K701" s="99" t="e">
        <f ca="1">IF([12]!Tabla1[[#This Row],[in]]="i",0,IF([12]!Tabla1[[#This Row],[in]]="",ROUND(SQRT((F701-F700)^2+(G701-G700)^2),0),ROUND(SQRT((F701-INDIRECT(ADDRESS([12]!Tabla1[[#This Row],[in]],COLUMN(F:F))))^2+(G701-INDIRECT(ADDRESS([12]!Tabla1[[#This Row],[in]],COLUMN(G:G))))^2),0)))</f>
        <v>#REF!</v>
      </c>
      <c r="L701" s="100" t="s">
        <v>32</v>
      </c>
    </row>
    <row r="702" spans="1:12" x14ac:dyDescent="0.25">
      <c r="A702" s="2">
        <v>697</v>
      </c>
      <c r="B702" s="99">
        <v>73</v>
      </c>
      <c r="C702" s="99" t="s">
        <v>5044</v>
      </c>
      <c r="D702" s="99" t="s">
        <v>4992</v>
      </c>
      <c r="E702" s="99" t="s">
        <v>5045</v>
      </c>
      <c r="F702" s="99"/>
      <c r="G702" s="99"/>
      <c r="H702" s="99" t="s">
        <v>4967</v>
      </c>
      <c r="I702" s="99" t="s">
        <v>29</v>
      </c>
      <c r="J702" s="99">
        <f t="shared" si="10"/>
        <v>8</v>
      </c>
      <c r="K702" s="99" t="e">
        <f ca="1">IF([12]!Tabla1[[#This Row],[in]]="i",0,IF([12]!Tabla1[[#This Row],[in]]="",ROUND(SQRT((F702-F701)^2+(G702-G701)^2),0),ROUND(SQRT((F702-INDIRECT(ADDRESS([12]!Tabla1[[#This Row],[in]],COLUMN(F:F))))^2+(G702-INDIRECT(ADDRESS([12]!Tabla1[[#This Row],[in]],COLUMN(G:G))))^2),0)))</f>
        <v>#REF!</v>
      </c>
      <c r="L702" s="100" t="s">
        <v>32</v>
      </c>
    </row>
    <row r="703" spans="1:12" x14ac:dyDescent="0.25">
      <c r="A703" s="2">
        <v>698</v>
      </c>
      <c r="B703" s="99">
        <v>74</v>
      </c>
      <c r="C703" s="99" t="s">
        <v>5044</v>
      </c>
      <c r="D703" s="99" t="s">
        <v>4992</v>
      </c>
      <c r="E703" s="99" t="s">
        <v>5045</v>
      </c>
      <c r="F703" s="99"/>
      <c r="G703" s="99"/>
      <c r="H703" s="99" t="s">
        <v>4967</v>
      </c>
      <c r="I703" s="99" t="s">
        <v>29</v>
      </c>
      <c r="J703" s="99">
        <f t="shared" si="10"/>
        <v>8</v>
      </c>
      <c r="K703" s="99" t="e">
        <f ca="1">IF([12]!Tabla1[[#This Row],[in]]="i",0,IF([12]!Tabla1[[#This Row],[in]]="",ROUND(SQRT((F703-F702)^2+(G703-G702)^2),0),ROUND(SQRT((F703-INDIRECT(ADDRESS([12]!Tabla1[[#This Row],[in]],COLUMN(F:F))))^2+(G703-INDIRECT(ADDRESS([12]!Tabla1[[#This Row],[in]],COLUMN(G:G))))^2),0)))</f>
        <v>#REF!</v>
      </c>
      <c r="L703" s="100" t="s">
        <v>32</v>
      </c>
    </row>
    <row r="704" spans="1:12" x14ac:dyDescent="0.25">
      <c r="A704" s="2">
        <v>699</v>
      </c>
      <c r="B704" s="99">
        <v>75</v>
      </c>
      <c r="C704" s="99" t="s">
        <v>5044</v>
      </c>
      <c r="D704" s="99" t="s">
        <v>4992</v>
      </c>
      <c r="E704" s="99" t="s">
        <v>5045</v>
      </c>
      <c r="F704" s="99"/>
      <c r="G704" s="99"/>
      <c r="H704" s="99" t="s">
        <v>4967</v>
      </c>
      <c r="I704" s="99" t="s">
        <v>29</v>
      </c>
      <c r="J704" s="99">
        <f t="shared" si="10"/>
        <v>8</v>
      </c>
      <c r="K704" s="99" t="e">
        <f ca="1">IF([12]!Tabla1[[#This Row],[in]]="i",0,IF([12]!Tabla1[[#This Row],[in]]="",ROUND(SQRT((F704-F703)^2+(G704-G703)^2),0),ROUND(SQRT((F704-INDIRECT(ADDRESS([12]!Tabla1[[#This Row],[in]],COLUMN(F:F))))^2+(G704-INDIRECT(ADDRESS([12]!Tabla1[[#This Row],[in]],COLUMN(G:G))))^2),0)))</f>
        <v>#REF!</v>
      </c>
      <c r="L704" s="100" t="s">
        <v>32</v>
      </c>
    </row>
    <row r="705" spans="1:12" x14ac:dyDescent="0.25">
      <c r="A705" s="2">
        <v>700</v>
      </c>
      <c r="B705" s="99">
        <v>76</v>
      </c>
      <c r="C705" s="99" t="s">
        <v>5044</v>
      </c>
      <c r="D705" s="99" t="s">
        <v>4992</v>
      </c>
      <c r="E705" s="99" t="s">
        <v>5045</v>
      </c>
      <c r="F705" s="99"/>
      <c r="G705" s="99"/>
      <c r="H705" s="99" t="s">
        <v>4967</v>
      </c>
      <c r="I705" s="99" t="s">
        <v>29</v>
      </c>
      <c r="J705" s="99">
        <f t="shared" si="10"/>
        <v>8</v>
      </c>
      <c r="K705" s="99" t="e">
        <f ca="1">IF([12]!Tabla1[[#This Row],[in]]="i",0,IF([12]!Tabla1[[#This Row],[in]]="",ROUND(SQRT((F705-F704)^2+(G705-G704)^2),0),ROUND(SQRT((F705-INDIRECT(ADDRESS([12]!Tabla1[[#This Row],[in]],COLUMN(F:F))))^2+(G705-INDIRECT(ADDRESS([12]!Tabla1[[#This Row],[in]],COLUMN(G:G))))^2),0)))</f>
        <v>#REF!</v>
      </c>
      <c r="L705" s="100" t="s">
        <v>32</v>
      </c>
    </row>
    <row r="706" spans="1:12" x14ac:dyDescent="0.25">
      <c r="A706" s="2">
        <v>701</v>
      </c>
      <c r="B706" s="99">
        <v>77</v>
      </c>
      <c r="C706" s="99" t="s">
        <v>5044</v>
      </c>
      <c r="D706" s="99" t="s">
        <v>4992</v>
      </c>
      <c r="E706" s="99" t="s">
        <v>5045</v>
      </c>
      <c r="F706" s="99"/>
      <c r="G706" s="99"/>
      <c r="H706" s="99" t="s">
        <v>4967</v>
      </c>
      <c r="I706" s="99" t="s">
        <v>29</v>
      </c>
      <c r="J706" s="99">
        <f t="shared" si="10"/>
        <v>8</v>
      </c>
      <c r="K706" s="99" t="e">
        <f ca="1">IF([12]!Tabla1[[#This Row],[in]]="i",0,IF([12]!Tabla1[[#This Row],[in]]="",ROUND(SQRT((F706-F705)^2+(G706-G705)^2),0),ROUND(SQRT((F706-INDIRECT(ADDRESS([12]!Tabla1[[#This Row],[in]],COLUMN(F:F))))^2+(G706-INDIRECT(ADDRESS([12]!Tabla1[[#This Row],[in]],COLUMN(G:G))))^2),0)))</f>
        <v>#REF!</v>
      </c>
      <c r="L706" s="100" t="s">
        <v>32</v>
      </c>
    </row>
    <row r="707" spans="1:12" x14ac:dyDescent="0.25">
      <c r="A707" s="2">
        <v>702</v>
      </c>
      <c r="B707" s="99">
        <v>78</v>
      </c>
      <c r="C707" s="99" t="s">
        <v>5044</v>
      </c>
      <c r="D707" s="99" t="s">
        <v>4992</v>
      </c>
      <c r="E707" s="99" t="s">
        <v>5045</v>
      </c>
      <c r="F707" s="99"/>
      <c r="G707" s="99"/>
      <c r="H707" s="99" t="s">
        <v>4967</v>
      </c>
      <c r="I707" s="99" t="s">
        <v>29</v>
      </c>
      <c r="J707" s="99">
        <f t="shared" si="10"/>
        <v>8</v>
      </c>
      <c r="K707" s="99" t="e">
        <f ca="1">IF([12]!Tabla1[[#This Row],[in]]="i",0,IF([12]!Tabla1[[#This Row],[in]]="",ROUND(SQRT((F707-F706)^2+(G707-G706)^2),0),ROUND(SQRT((F707-INDIRECT(ADDRESS([12]!Tabla1[[#This Row],[in]],COLUMN(F:F))))^2+(G707-INDIRECT(ADDRESS([12]!Tabla1[[#This Row],[in]],COLUMN(G:G))))^2),0)))</f>
        <v>#REF!</v>
      </c>
      <c r="L707" s="100" t="s">
        <v>32</v>
      </c>
    </row>
    <row r="708" spans="1:12" x14ac:dyDescent="0.25">
      <c r="A708" s="2">
        <v>703</v>
      </c>
      <c r="B708" s="99">
        <v>79</v>
      </c>
      <c r="C708" s="99" t="s">
        <v>5044</v>
      </c>
      <c r="D708" s="99" t="s">
        <v>4992</v>
      </c>
      <c r="E708" s="99" t="s">
        <v>5045</v>
      </c>
      <c r="F708" s="99"/>
      <c r="G708" s="99"/>
      <c r="H708" s="99" t="s">
        <v>4967</v>
      </c>
      <c r="I708" s="99" t="s">
        <v>29</v>
      </c>
      <c r="J708" s="99">
        <f t="shared" si="10"/>
        <v>8</v>
      </c>
      <c r="K708" s="99" t="e">
        <f ca="1">IF([12]!Tabla1[[#This Row],[in]]="i",0,IF([12]!Tabla1[[#This Row],[in]]="",ROUND(SQRT((F708-F707)^2+(G708-G707)^2),0),ROUND(SQRT((F708-INDIRECT(ADDRESS([12]!Tabla1[[#This Row],[in]],COLUMN(F:F))))^2+(G708-INDIRECT(ADDRESS([12]!Tabla1[[#This Row],[in]],COLUMN(G:G))))^2),0)))</f>
        <v>#REF!</v>
      </c>
      <c r="L708" s="100" t="s">
        <v>32</v>
      </c>
    </row>
    <row r="709" spans="1:12" x14ac:dyDescent="0.25">
      <c r="A709" s="2">
        <v>704</v>
      </c>
      <c r="B709" s="99">
        <v>80</v>
      </c>
      <c r="C709" s="99" t="s">
        <v>5044</v>
      </c>
      <c r="D709" s="99" t="s">
        <v>4992</v>
      </c>
      <c r="E709" s="99" t="s">
        <v>5045</v>
      </c>
      <c r="F709" s="99"/>
      <c r="G709" s="99"/>
      <c r="H709" s="99" t="s">
        <v>4968</v>
      </c>
      <c r="I709" s="99" t="s">
        <v>29</v>
      </c>
      <c r="J709" s="99">
        <f t="shared" si="10"/>
        <v>12</v>
      </c>
      <c r="K709" s="99" t="e">
        <f ca="1">IF([12]!Tabla1[[#This Row],[in]]="i",0,IF([12]!Tabla1[[#This Row],[in]]="",ROUND(SQRT((F709-F708)^2+(G709-G708)^2),0),ROUND(SQRT((F709-INDIRECT(ADDRESS([12]!Tabla1[[#This Row],[in]],COLUMN(F:F))))^2+(G709-INDIRECT(ADDRESS([12]!Tabla1[[#This Row],[in]],COLUMN(G:G))))^2),0)))</f>
        <v>#REF!</v>
      </c>
      <c r="L709" s="100" t="s">
        <v>32</v>
      </c>
    </row>
    <row r="710" spans="1:12" x14ac:dyDescent="0.25">
      <c r="A710" s="2">
        <v>705</v>
      </c>
      <c r="B710" s="99">
        <v>81</v>
      </c>
      <c r="C710" s="99" t="s">
        <v>5044</v>
      </c>
      <c r="D710" s="99" t="s">
        <v>4992</v>
      </c>
      <c r="E710" s="99" t="s">
        <v>5045</v>
      </c>
      <c r="F710" s="99"/>
      <c r="G710" s="99"/>
      <c r="H710" s="99" t="s">
        <v>4967</v>
      </c>
      <c r="I710" s="99" t="s">
        <v>29</v>
      </c>
      <c r="J710" s="99">
        <f t="shared" ref="J710:J773" si="11">IF(H710="BT",8,12)</f>
        <v>8</v>
      </c>
      <c r="K710" s="99" t="e">
        <f ca="1">IF([12]!Tabla1[[#This Row],[in]]="i",0,IF([12]!Tabla1[[#This Row],[in]]="",ROUND(SQRT((F710-F709)^2+(G710-G709)^2),0),ROUND(SQRT((F710-INDIRECT(ADDRESS([12]!Tabla1[[#This Row],[in]],COLUMN(F:F))))^2+(G710-INDIRECT(ADDRESS([12]!Tabla1[[#This Row],[in]],COLUMN(G:G))))^2),0)))</f>
        <v>#REF!</v>
      </c>
      <c r="L710" s="100" t="s">
        <v>32</v>
      </c>
    </row>
    <row r="711" spans="1:12" x14ac:dyDescent="0.25">
      <c r="A711" s="2">
        <v>706</v>
      </c>
      <c r="B711" s="99">
        <v>82</v>
      </c>
      <c r="C711" s="99" t="s">
        <v>5044</v>
      </c>
      <c r="D711" s="99" t="s">
        <v>4992</v>
      </c>
      <c r="E711" s="99" t="s">
        <v>5045</v>
      </c>
      <c r="F711" s="99"/>
      <c r="G711" s="99"/>
      <c r="H711" s="99" t="s">
        <v>4967</v>
      </c>
      <c r="I711" s="99" t="s">
        <v>29</v>
      </c>
      <c r="J711" s="99">
        <f t="shared" si="11"/>
        <v>8</v>
      </c>
      <c r="K711" s="99" t="e">
        <f ca="1">IF([12]!Tabla1[[#This Row],[in]]="i",0,IF([12]!Tabla1[[#This Row],[in]]="",ROUND(SQRT((F711-F710)^2+(G711-G710)^2),0),ROUND(SQRT((F711-INDIRECT(ADDRESS([12]!Tabla1[[#This Row],[in]],COLUMN(F:F))))^2+(G711-INDIRECT(ADDRESS([12]!Tabla1[[#This Row],[in]],COLUMN(G:G))))^2),0)))</f>
        <v>#REF!</v>
      </c>
      <c r="L711" s="100" t="s">
        <v>32</v>
      </c>
    </row>
    <row r="712" spans="1:12" x14ac:dyDescent="0.25">
      <c r="A712" s="2">
        <v>707</v>
      </c>
      <c r="B712" s="99">
        <v>83</v>
      </c>
      <c r="C712" s="99" t="s">
        <v>5044</v>
      </c>
      <c r="D712" s="99" t="s">
        <v>4992</v>
      </c>
      <c r="E712" s="99" t="s">
        <v>5045</v>
      </c>
      <c r="F712" s="99"/>
      <c r="G712" s="99"/>
      <c r="H712" s="99" t="s">
        <v>4967</v>
      </c>
      <c r="I712" s="99" t="s">
        <v>29</v>
      </c>
      <c r="J712" s="99">
        <f t="shared" si="11"/>
        <v>8</v>
      </c>
      <c r="K712" s="99" t="e">
        <f ca="1">IF([12]!Tabla1[[#This Row],[in]]="i",0,IF([12]!Tabla1[[#This Row],[in]]="",ROUND(SQRT((F712-F711)^2+(G712-G711)^2),0),ROUND(SQRT((F712-INDIRECT(ADDRESS([12]!Tabla1[[#This Row],[in]],COLUMN(F:F))))^2+(G712-INDIRECT(ADDRESS([12]!Tabla1[[#This Row],[in]],COLUMN(G:G))))^2),0)))</f>
        <v>#REF!</v>
      </c>
      <c r="L712" s="100" t="s">
        <v>32</v>
      </c>
    </row>
    <row r="713" spans="1:12" x14ac:dyDescent="0.25">
      <c r="A713" s="2">
        <v>708</v>
      </c>
      <c r="B713" s="99">
        <v>84</v>
      </c>
      <c r="C713" s="99" t="s">
        <v>5044</v>
      </c>
      <c r="D713" s="99" t="s">
        <v>4992</v>
      </c>
      <c r="E713" s="99" t="s">
        <v>5045</v>
      </c>
      <c r="F713" s="99"/>
      <c r="G713" s="99"/>
      <c r="H713" s="99" t="s">
        <v>4967</v>
      </c>
      <c r="I713" s="99" t="s">
        <v>29</v>
      </c>
      <c r="J713" s="99">
        <f t="shared" si="11"/>
        <v>8</v>
      </c>
      <c r="K713" s="99" t="e">
        <f ca="1">IF([12]!Tabla1[[#This Row],[in]]="i",0,IF([12]!Tabla1[[#This Row],[in]]="",ROUND(SQRT((F713-F712)^2+(G713-G712)^2),0),ROUND(SQRT((F713-INDIRECT(ADDRESS([12]!Tabla1[[#This Row],[in]],COLUMN(F:F))))^2+(G713-INDIRECT(ADDRESS([12]!Tabla1[[#This Row],[in]],COLUMN(G:G))))^2),0)))</f>
        <v>#REF!</v>
      </c>
      <c r="L713" s="100" t="s">
        <v>32</v>
      </c>
    </row>
    <row r="714" spans="1:12" x14ac:dyDescent="0.25">
      <c r="A714" s="2">
        <v>709</v>
      </c>
      <c r="B714" s="99">
        <v>85</v>
      </c>
      <c r="C714" s="99" t="s">
        <v>5044</v>
      </c>
      <c r="D714" s="99" t="s">
        <v>4992</v>
      </c>
      <c r="E714" s="99" t="s">
        <v>5045</v>
      </c>
      <c r="F714" s="99"/>
      <c r="G714" s="99"/>
      <c r="H714" s="99" t="s">
        <v>4967</v>
      </c>
      <c r="I714" s="99" t="s">
        <v>29</v>
      </c>
      <c r="J714" s="99">
        <f t="shared" si="11"/>
        <v>8</v>
      </c>
      <c r="K714" s="99" t="e">
        <f ca="1">IF([12]!Tabla1[[#This Row],[in]]="i",0,IF([12]!Tabla1[[#This Row],[in]]="",ROUND(SQRT((F714-F713)^2+(G714-G713)^2),0),ROUND(SQRT((F714-INDIRECT(ADDRESS([12]!Tabla1[[#This Row],[in]],COLUMN(F:F))))^2+(G714-INDIRECT(ADDRESS([12]!Tabla1[[#This Row],[in]],COLUMN(G:G))))^2),0)))</f>
        <v>#REF!</v>
      </c>
      <c r="L714" s="100" t="s">
        <v>32</v>
      </c>
    </row>
    <row r="715" spans="1:12" x14ac:dyDescent="0.25">
      <c r="A715" s="2">
        <v>710</v>
      </c>
      <c r="B715" s="99">
        <v>86</v>
      </c>
      <c r="C715" s="99" t="s">
        <v>5044</v>
      </c>
      <c r="D715" s="99" t="s">
        <v>4992</v>
      </c>
      <c r="E715" s="99" t="s">
        <v>5045</v>
      </c>
      <c r="F715" s="99"/>
      <c r="G715" s="99"/>
      <c r="H715" s="99" t="s">
        <v>4967</v>
      </c>
      <c r="I715" s="99" t="s">
        <v>29</v>
      </c>
      <c r="J715" s="99">
        <f t="shared" si="11"/>
        <v>8</v>
      </c>
      <c r="K715" s="99" t="e">
        <f ca="1">IF([12]!Tabla1[[#This Row],[in]]="i",0,IF([12]!Tabla1[[#This Row],[in]]="",ROUND(SQRT((F715-F714)^2+(G715-G714)^2),0),ROUND(SQRT((F715-INDIRECT(ADDRESS([12]!Tabla1[[#This Row],[in]],COLUMN(F:F))))^2+(G715-INDIRECT(ADDRESS([12]!Tabla1[[#This Row],[in]],COLUMN(G:G))))^2),0)))</f>
        <v>#REF!</v>
      </c>
      <c r="L715" s="100" t="s">
        <v>32</v>
      </c>
    </row>
    <row r="716" spans="1:12" x14ac:dyDescent="0.25">
      <c r="A716" s="2">
        <v>711</v>
      </c>
      <c r="B716" s="99">
        <v>87</v>
      </c>
      <c r="C716" s="99" t="s">
        <v>5044</v>
      </c>
      <c r="D716" s="99" t="s">
        <v>4992</v>
      </c>
      <c r="E716" s="99" t="s">
        <v>5045</v>
      </c>
      <c r="F716" s="99"/>
      <c r="G716" s="99"/>
      <c r="H716" s="99" t="s">
        <v>4967</v>
      </c>
      <c r="I716" s="99" t="s">
        <v>29</v>
      </c>
      <c r="J716" s="99">
        <f t="shared" si="11"/>
        <v>8</v>
      </c>
      <c r="K716" s="99" t="e">
        <f ca="1">IF([12]!Tabla1[[#This Row],[in]]="i",0,IF([12]!Tabla1[[#This Row],[in]]="",ROUND(SQRT((F716-F715)^2+(G716-G715)^2),0),ROUND(SQRT((F716-INDIRECT(ADDRESS([12]!Tabla1[[#This Row],[in]],COLUMN(F:F))))^2+(G716-INDIRECT(ADDRESS([12]!Tabla1[[#This Row],[in]],COLUMN(G:G))))^2),0)))</f>
        <v>#REF!</v>
      </c>
      <c r="L716" s="100" t="s">
        <v>32</v>
      </c>
    </row>
    <row r="717" spans="1:12" x14ac:dyDescent="0.25">
      <c r="A717" s="2">
        <v>712</v>
      </c>
      <c r="B717" s="99">
        <v>88</v>
      </c>
      <c r="C717" s="99" t="s">
        <v>5044</v>
      </c>
      <c r="D717" s="99" t="s">
        <v>4992</v>
      </c>
      <c r="E717" s="99" t="s">
        <v>5045</v>
      </c>
      <c r="F717" s="99"/>
      <c r="G717" s="99"/>
      <c r="H717" s="99" t="s">
        <v>4967</v>
      </c>
      <c r="I717" s="99" t="s">
        <v>29</v>
      </c>
      <c r="J717" s="99">
        <f t="shared" si="11"/>
        <v>8</v>
      </c>
      <c r="K717" s="99" t="e">
        <f ca="1">IF([12]!Tabla1[[#This Row],[in]]="i",0,IF([12]!Tabla1[[#This Row],[in]]="",ROUND(SQRT((F717-F716)^2+(G717-G716)^2),0),ROUND(SQRT((F717-INDIRECT(ADDRESS([12]!Tabla1[[#This Row],[in]],COLUMN(F:F))))^2+(G717-INDIRECT(ADDRESS([12]!Tabla1[[#This Row],[in]],COLUMN(G:G))))^2),0)))</f>
        <v>#REF!</v>
      </c>
      <c r="L717" s="100" t="s">
        <v>32</v>
      </c>
    </row>
    <row r="718" spans="1:12" x14ac:dyDescent="0.25">
      <c r="A718" s="2">
        <v>713</v>
      </c>
      <c r="B718" s="99">
        <v>89</v>
      </c>
      <c r="C718" s="99" t="s">
        <v>5044</v>
      </c>
      <c r="D718" s="99" t="s">
        <v>4992</v>
      </c>
      <c r="E718" s="99" t="s">
        <v>5045</v>
      </c>
      <c r="F718" s="99"/>
      <c r="G718" s="99"/>
      <c r="H718" s="99" t="s">
        <v>4967</v>
      </c>
      <c r="I718" s="99" t="s">
        <v>29</v>
      </c>
      <c r="J718" s="99">
        <f t="shared" si="11"/>
        <v>8</v>
      </c>
      <c r="K718" s="99" t="e">
        <f ca="1">IF([12]!Tabla1[[#This Row],[in]]="i",0,IF([12]!Tabla1[[#This Row],[in]]="",ROUND(SQRT((F718-F717)^2+(G718-G717)^2),0),ROUND(SQRT((F718-INDIRECT(ADDRESS([12]!Tabla1[[#This Row],[in]],COLUMN(F:F))))^2+(G718-INDIRECT(ADDRESS([12]!Tabla1[[#This Row],[in]],COLUMN(G:G))))^2),0)))</f>
        <v>#REF!</v>
      </c>
      <c r="L718" s="100" t="s">
        <v>32</v>
      </c>
    </row>
    <row r="719" spans="1:12" x14ac:dyDescent="0.25">
      <c r="A719" s="2">
        <v>714</v>
      </c>
      <c r="B719" s="99">
        <v>90</v>
      </c>
      <c r="C719" s="99" t="s">
        <v>5044</v>
      </c>
      <c r="D719" s="99" t="s">
        <v>4992</v>
      </c>
      <c r="E719" s="99" t="s">
        <v>5045</v>
      </c>
      <c r="F719" s="99"/>
      <c r="G719" s="99"/>
      <c r="H719" s="99" t="s">
        <v>4967</v>
      </c>
      <c r="I719" s="99" t="s">
        <v>29</v>
      </c>
      <c r="J719" s="99">
        <f t="shared" si="11"/>
        <v>8</v>
      </c>
      <c r="K719" s="99" t="e">
        <f ca="1">IF([12]!Tabla1[[#This Row],[in]]="i",0,IF([12]!Tabla1[[#This Row],[in]]="",ROUND(SQRT((F719-F718)^2+(G719-G718)^2),0),ROUND(SQRT((F719-INDIRECT(ADDRESS([12]!Tabla1[[#This Row],[in]],COLUMN(F:F))))^2+(G719-INDIRECT(ADDRESS([12]!Tabla1[[#This Row],[in]],COLUMN(G:G))))^2),0)))</f>
        <v>#REF!</v>
      </c>
      <c r="L719" s="100" t="s">
        <v>32</v>
      </c>
    </row>
    <row r="720" spans="1:12" x14ac:dyDescent="0.25">
      <c r="A720" s="2">
        <v>715</v>
      </c>
      <c r="B720" s="99">
        <v>91</v>
      </c>
      <c r="C720" s="99" t="s">
        <v>5044</v>
      </c>
      <c r="D720" s="99" t="s">
        <v>4992</v>
      </c>
      <c r="E720" s="99" t="s">
        <v>5045</v>
      </c>
      <c r="F720" s="99"/>
      <c r="G720" s="99"/>
      <c r="H720" s="99" t="s">
        <v>4967</v>
      </c>
      <c r="I720" s="99" t="s">
        <v>29</v>
      </c>
      <c r="J720" s="99">
        <f t="shared" si="11"/>
        <v>8</v>
      </c>
      <c r="K720" s="99" t="e">
        <f ca="1">IF([12]!Tabla1[[#This Row],[in]]="i",0,IF([12]!Tabla1[[#This Row],[in]]="",ROUND(SQRT((F720-F719)^2+(G720-G719)^2),0),ROUND(SQRT((F720-INDIRECT(ADDRESS([12]!Tabla1[[#This Row],[in]],COLUMN(F:F))))^2+(G720-INDIRECT(ADDRESS([12]!Tabla1[[#This Row],[in]],COLUMN(G:G))))^2),0)))</f>
        <v>#REF!</v>
      </c>
      <c r="L720" s="100" t="s">
        <v>32</v>
      </c>
    </row>
    <row r="721" spans="1:12" x14ac:dyDescent="0.25">
      <c r="A721" s="2">
        <v>716</v>
      </c>
      <c r="B721" s="99">
        <v>92</v>
      </c>
      <c r="C721" s="99" t="s">
        <v>5044</v>
      </c>
      <c r="D721" s="99" t="s">
        <v>4992</v>
      </c>
      <c r="E721" s="99" t="s">
        <v>5045</v>
      </c>
      <c r="F721" s="99"/>
      <c r="G721" s="99"/>
      <c r="H721" s="99" t="s">
        <v>4967</v>
      </c>
      <c r="I721" s="99" t="s">
        <v>29</v>
      </c>
      <c r="J721" s="99">
        <f t="shared" si="11"/>
        <v>8</v>
      </c>
      <c r="K721" s="99" t="e">
        <f ca="1">IF([12]!Tabla1[[#This Row],[in]]="i",0,IF([12]!Tabla1[[#This Row],[in]]="",ROUND(SQRT((F721-F720)^2+(G721-G720)^2),0),ROUND(SQRT((F721-INDIRECT(ADDRESS([12]!Tabla1[[#This Row],[in]],COLUMN(F:F))))^2+(G721-INDIRECT(ADDRESS([12]!Tabla1[[#This Row],[in]],COLUMN(G:G))))^2),0)))</f>
        <v>#REF!</v>
      </c>
      <c r="L721" s="100" t="s">
        <v>32</v>
      </c>
    </row>
    <row r="722" spans="1:12" x14ac:dyDescent="0.25">
      <c r="A722" s="2">
        <v>717</v>
      </c>
      <c r="B722" s="99">
        <v>93</v>
      </c>
      <c r="C722" s="99" t="s">
        <v>5044</v>
      </c>
      <c r="D722" s="99" t="s">
        <v>4992</v>
      </c>
      <c r="E722" s="99" t="s">
        <v>5045</v>
      </c>
      <c r="F722" s="99"/>
      <c r="G722" s="99"/>
      <c r="H722" s="99" t="s">
        <v>4967</v>
      </c>
      <c r="I722" s="99" t="s">
        <v>29</v>
      </c>
      <c r="J722" s="99">
        <f t="shared" si="11"/>
        <v>8</v>
      </c>
      <c r="K722" s="99" t="e">
        <f ca="1">IF([12]!Tabla1[[#This Row],[in]]="i",0,IF([12]!Tabla1[[#This Row],[in]]="",ROUND(SQRT((F722-F721)^2+(G722-G721)^2),0),ROUND(SQRT((F722-INDIRECT(ADDRESS([12]!Tabla1[[#This Row],[in]],COLUMN(F:F))))^2+(G722-INDIRECT(ADDRESS([12]!Tabla1[[#This Row],[in]],COLUMN(G:G))))^2),0)))</f>
        <v>#REF!</v>
      </c>
      <c r="L722" s="100" t="s">
        <v>32</v>
      </c>
    </row>
    <row r="723" spans="1:12" x14ac:dyDescent="0.25">
      <c r="A723" s="2">
        <v>718</v>
      </c>
      <c r="B723" s="99">
        <v>94</v>
      </c>
      <c r="C723" s="99" t="s">
        <v>5044</v>
      </c>
      <c r="D723" s="99" t="s">
        <v>4992</v>
      </c>
      <c r="E723" s="99" t="s">
        <v>5045</v>
      </c>
      <c r="F723" s="99"/>
      <c r="G723" s="99"/>
      <c r="H723" s="99" t="s">
        <v>4967</v>
      </c>
      <c r="I723" s="99" t="s">
        <v>29</v>
      </c>
      <c r="J723" s="99">
        <f t="shared" si="11"/>
        <v>8</v>
      </c>
      <c r="K723" s="99" t="e">
        <f ca="1">IF([12]!Tabla1[[#This Row],[in]]="i",0,IF([12]!Tabla1[[#This Row],[in]]="",ROUND(SQRT((F723-F722)^2+(G723-G722)^2),0),ROUND(SQRT((F723-INDIRECT(ADDRESS([12]!Tabla1[[#This Row],[in]],COLUMN(F:F))))^2+(G723-INDIRECT(ADDRESS([12]!Tabla1[[#This Row],[in]],COLUMN(G:G))))^2),0)))</f>
        <v>#REF!</v>
      </c>
      <c r="L723" s="100" t="s">
        <v>32</v>
      </c>
    </row>
    <row r="724" spans="1:12" x14ac:dyDescent="0.25">
      <c r="A724" s="2">
        <v>719</v>
      </c>
      <c r="B724" s="99">
        <v>95</v>
      </c>
      <c r="C724" s="99" t="s">
        <v>5044</v>
      </c>
      <c r="D724" s="99" t="s">
        <v>4992</v>
      </c>
      <c r="E724" s="99" t="s">
        <v>5045</v>
      </c>
      <c r="F724" s="99"/>
      <c r="G724" s="99"/>
      <c r="H724" s="99" t="s">
        <v>4967</v>
      </c>
      <c r="I724" s="99" t="s">
        <v>29</v>
      </c>
      <c r="J724" s="99">
        <f t="shared" si="11"/>
        <v>8</v>
      </c>
      <c r="K724" s="99" t="e">
        <f ca="1">IF([12]!Tabla1[[#This Row],[in]]="i",0,IF([12]!Tabla1[[#This Row],[in]]="",ROUND(SQRT((F724-F723)^2+(G724-G723)^2),0),ROUND(SQRT((F724-INDIRECT(ADDRESS([12]!Tabla1[[#This Row],[in]],COLUMN(F:F))))^2+(G724-INDIRECT(ADDRESS([12]!Tabla1[[#This Row],[in]],COLUMN(G:G))))^2),0)))</f>
        <v>#REF!</v>
      </c>
      <c r="L724" s="100" t="s">
        <v>32</v>
      </c>
    </row>
    <row r="725" spans="1:12" x14ac:dyDescent="0.25">
      <c r="A725" s="2">
        <v>720</v>
      </c>
      <c r="B725" s="99">
        <v>96</v>
      </c>
      <c r="C725" s="99" t="s">
        <v>5044</v>
      </c>
      <c r="D725" s="99" t="s">
        <v>4992</v>
      </c>
      <c r="E725" s="99" t="s">
        <v>5045</v>
      </c>
      <c r="F725" s="99"/>
      <c r="G725" s="99"/>
      <c r="H725" s="99" t="s">
        <v>4967</v>
      </c>
      <c r="I725" s="99" t="s">
        <v>29</v>
      </c>
      <c r="J725" s="99">
        <f t="shared" si="11"/>
        <v>8</v>
      </c>
      <c r="K725" s="99" t="e">
        <f ca="1">IF([12]!Tabla1[[#This Row],[in]]="i",0,IF([12]!Tabla1[[#This Row],[in]]="",ROUND(SQRT((F725-F724)^2+(G725-G724)^2),0),ROUND(SQRT((F725-INDIRECT(ADDRESS([12]!Tabla1[[#This Row],[in]],COLUMN(F:F))))^2+(G725-INDIRECT(ADDRESS([12]!Tabla1[[#This Row],[in]],COLUMN(G:G))))^2),0)))</f>
        <v>#REF!</v>
      </c>
      <c r="L725" s="100" t="s">
        <v>32</v>
      </c>
    </row>
    <row r="726" spans="1:12" x14ac:dyDescent="0.25">
      <c r="A726" s="2">
        <v>721</v>
      </c>
      <c r="B726" s="99">
        <v>97</v>
      </c>
      <c r="C726" s="99" t="s">
        <v>5044</v>
      </c>
      <c r="D726" s="99" t="s">
        <v>4992</v>
      </c>
      <c r="E726" s="99" t="s">
        <v>5045</v>
      </c>
      <c r="F726" s="99"/>
      <c r="G726" s="99"/>
      <c r="H726" s="99" t="s">
        <v>4967</v>
      </c>
      <c r="I726" s="99" t="s">
        <v>29</v>
      </c>
      <c r="J726" s="99">
        <f t="shared" si="11"/>
        <v>8</v>
      </c>
      <c r="K726" s="99" t="e">
        <f ca="1">IF([12]!Tabla1[[#This Row],[in]]="i",0,IF([12]!Tabla1[[#This Row],[in]]="",ROUND(SQRT((F726-F725)^2+(G726-G725)^2),0),ROUND(SQRT((F726-INDIRECT(ADDRESS([12]!Tabla1[[#This Row],[in]],COLUMN(F:F))))^2+(G726-INDIRECT(ADDRESS([12]!Tabla1[[#This Row],[in]],COLUMN(G:G))))^2),0)))</f>
        <v>#REF!</v>
      </c>
      <c r="L726" s="100" t="s">
        <v>32</v>
      </c>
    </row>
    <row r="727" spans="1:12" x14ac:dyDescent="0.25">
      <c r="A727" s="2">
        <v>722</v>
      </c>
      <c r="B727" s="99">
        <v>98</v>
      </c>
      <c r="C727" s="99" t="s">
        <v>5044</v>
      </c>
      <c r="D727" s="99" t="s">
        <v>4992</v>
      </c>
      <c r="E727" s="99" t="s">
        <v>5045</v>
      </c>
      <c r="F727" s="99"/>
      <c r="G727" s="99"/>
      <c r="H727" s="99" t="s">
        <v>4967</v>
      </c>
      <c r="I727" s="99" t="s">
        <v>29</v>
      </c>
      <c r="J727" s="99">
        <f t="shared" si="11"/>
        <v>8</v>
      </c>
      <c r="K727" s="99" t="e">
        <f ca="1">IF([12]!Tabla1[[#This Row],[in]]="i",0,IF([12]!Tabla1[[#This Row],[in]]="",ROUND(SQRT((F727-F726)^2+(G727-G726)^2),0),ROUND(SQRT((F727-INDIRECT(ADDRESS([12]!Tabla1[[#This Row],[in]],COLUMN(F:F))))^2+(G727-INDIRECT(ADDRESS([12]!Tabla1[[#This Row],[in]],COLUMN(G:G))))^2),0)))</f>
        <v>#REF!</v>
      </c>
      <c r="L727" s="100" t="s">
        <v>32</v>
      </c>
    </row>
    <row r="728" spans="1:12" x14ac:dyDescent="0.25">
      <c r="A728" s="2">
        <v>723</v>
      </c>
      <c r="B728" s="99">
        <v>99</v>
      </c>
      <c r="C728" s="99" t="s">
        <v>5044</v>
      </c>
      <c r="D728" s="99" t="s">
        <v>4992</v>
      </c>
      <c r="E728" s="99" t="s">
        <v>5045</v>
      </c>
      <c r="F728" s="99"/>
      <c r="G728" s="99"/>
      <c r="H728" s="99" t="s">
        <v>4967</v>
      </c>
      <c r="I728" s="99" t="s">
        <v>29</v>
      </c>
      <c r="J728" s="99">
        <f t="shared" si="11"/>
        <v>8</v>
      </c>
      <c r="K728" s="99" t="e">
        <f ca="1">IF([12]!Tabla1[[#This Row],[in]]="i",0,IF([12]!Tabla1[[#This Row],[in]]="",ROUND(SQRT((F728-F727)^2+(G728-G727)^2),0),ROUND(SQRT((F728-INDIRECT(ADDRESS([12]!Tabla1[[#This Row],[in]],COLUMN(F:F))))^2+(G728-INDIRECT(ADDRESS([12]!Tabla1[[#This Row],[in]],COLUMN(G:G))))^2),0)))</f>
        <v>#REF!</v>
      </c>
      <c r="L728" s="100" t="s">
        <v>32</v>
      </c>
    </row>
    <row r="729" spans="1:12" x14ac:dyDescent="0.25">
      <c r="A729" s="2">
        <v>724</v>
      </c>
      <c r="B729" s="99">
        <v>100</v>
      </c>
      <c r="C729" s="99" t="s">
        <v>5044</v>
      </c>
      <c r="D729" s="99" t="s">
        <v>4992</v>
      </c>
      <c r="E729" s="99" t="s">
        <v>5045</v>
      </c>
      <c r="F729" s="99"/>
      <c r="G729" s="99"/>
      <c r="H729" s="99" t="s">
        <v>4967</v>
      </c>
      <c r="I729" s="99" t="s">
        <v>29</v>
      </c>
      <c r="J729" s="99">
        <f t="shared" si="11"/>
        <v>8</v>
      </c>
      <c r="K729" s="99" t="e">
        <f ca="1">IF([12]!Tabla1[[#This Row],[in]]="i",0,IF([12]!Tabla1[[#This Row],[in]]="",ROUND(SQRT((F729-F728)^2+(G729-G728)^2),0),ROUND(SQRT((F729-INDIRECT(ADDRESS([12]!Tabla1[[#This Row],[in]],COLUMN(F:F))))^2+(G729-INDIRECT(ADDRESS([12]!Tabla1[[#This Row],[in]],COLUMN(G:G))))^2),0)))</f>
        <v>#REF!</v>
      </c>
      <c r="L729" s="100" t="s">
        <v>32</v>
      </c>
    </row>
    <row r="730" spans="1:12" x14ac:dyDescent="0.25">
      <c r="A730" s="2">
        <v>725</v>
      </c>
      <c r="B730" s="99">
        <v>101</v>
      </c>
      <c r="C730" s="99" t="s">
        <v>5044</v>
      </c>
      <c r="D730" s="99" t="s">
        <v>4992</v>
      </c>
      <c r="E730" s="99" t="s">
        <v>5045</v>
      </c>
      <c r="F730" s="99"/>
      <c r="G730" s="99"/>
      <c r="H730" s="99" t="s">
        <v>4967</v>
      </c>
      <c r="I730" s="99" t="s">
        <v>29</v>
      </c>
      <c r="J730" s="99">
        <f t="shared" si="11"/>
        <v>8</v>
      </c>
      <c r="K730" s="99" t="e">
        <f ca="1">IF([12]!Tabla1[[#This Row],[in]]="i",0,IF([12]!Tabla1[[#This Row],[in]]="",ROUND(SQRT((F730-F729)^2+(G730-G729)^2),0),ROUND(SQRT((F730-INDIRECT(ADDRESS([12]!Tabla1[[#This Row],[in]],COLUMN(F:F))))^2+(G730-INDIRECT(ADDRESS([12]!Tabla1[[#This Row],[in]],COLUMN(G:G))))^2),0)))</f>
        <v>#REF!</v>
      </c>
      <c r="L730" s="100" t="s">
        <v>32</v>
      </c>
    </row>
    <row r="731" spans="1:12" x14ac:dyDescent="0.25">
      <c r="A731" s="2">
        <v>726</v>
      </c>
      <c r="B731" s="99">
        <v>102</v>
      </c>
      <c r="C731" s="99" t="s">
        <v>5044</v>
      </c>
      <c r="D731" s="99" t="s">
        <v>4992</v>
      </c>
      <c r="E731" s="99" t="s">
        <v>5045</v>
      </c>
      <c r="F731" s="99"/>
      <c r="G731" s="99"/>
      <c r="H731" s="99" t="s">
        <v>4967</v>
      </c>
      <c r="I731" s="99" t="s">
        <v>29</v>
      </c>
      <c r="J731" s="99">
        <f t="shared" si="11"/>
        <v>8</v>
      </c>
      <c r="K731" s="99" t="e">
        <f ca="1">IF([12]!Tabla1[[#This Row],[in]]="i",0,IF([12]!Tabla1[[#This Row],[in]]="",ROUND(SQRT((F731-F730)^2+(G731-G730)^2),0),ROUND(SQRT((F731-INDIRECT(ADDRESS([12]!Tabla1[[#This Row],[in]],COLUMN(F:F))))^2+(G731-INDIRECT(ADDRESS([12]!Tabla1[[#This Row],[in]],COLUMN(G:G))))^2),0)))</f>
        <v>#REF!</v>
      </c>
      <c r="L731" s="100" t="s">
        <v>32</v>
      </c>
    </row>
    <row r="732" spans="1:12" x14ac:dyDescent="0.25">
      <c r="A732" s="2">
        <v>727</v>
      </c>
      <c r="B732" s="99">
        <v>103</v>
      </c>
      <c r="C732" s="99" t="s">
        <v>5044</v>
      </c>
      <c r="D732" s="99" t="s">
        <v>4992</v>
      </c>
      <c r="E732" s="99" t="s">
        <v>5045</v>
      </c>
      <c r="F732" s="99"/>
      <c r="G732" s="99"/>
      <c r="H732" s="99" t="s">
        <v>4967</v>
      </c>
      <c r="I732" s="99" t="s">
        <v>29</v>
      </c>
      <c r="J732" s="99">
        <f t="shared" si="11"/>
        <v>8</v>
      </c>
      <c r="K732" s="99" t="e">
        <f ca="1">IF([12]!Tabla1[[#This Row],[in]]="i",0,IF([12]!Tabla1[[#This Row],[in]]="",ROUND(SQRT((F732-F731)^2+(G732-G731)^2),0),ROUND(SQRT((F732-INDIRECT(ADDRESS([12]!Tabla1[[#This Row],[in]],COLUMN(F:F))))^2+(G732-INDIRECT(ADDRESS([12]!Tabla1[[#This Row],[in]],COLUMN(G:G))))^2),0)))</f>
        <v>#REF!</v>
      </c>
      <c r="L732" s="100" t="s">
        <v>32</v>
      </c>
    </row>
    <row r="733" spans="1:12" x14ac:dyDescent="0.25">
      <c r="A733" s="2">
        <v>728</v>
      </c>
      <c r="B733" s="99">
        <v>104</v>
      </c>
      <c r="C733" s="99" t="s">
        <v>5044</v>
      </c>
      <c r="D733" s="99" t="s">
        <v>4992</v>
      </c>
      <c r="E733" s="99" t="s">
        <v>5045</v>
      </c>
      <c r="F733" s="99"/>
      <c r="G733" s="99"/>
      <c r="H733" s="99" t="s">
        <v>4967</v>
      </c>
      <c r="I733" s="99" t="s">
        <v>29</v>
      </c>
      <c r="J733" s="99">
        <f t="shared" si="11"/>
        <v>8</v>
      </c>
      <c r="K733" s="99" t="e">
        <f ca="1">IF([12]!Tabla1[[#This Row],[in]]="i",0,IF([12]!Tabla1[[#This Row],[in]]="",ROUND(SQRT((F733-F732)^2+(G733-G732)^2),0),ROUND(SQRT((F733-INDIRECT(ADDRESS([12]!Tabla1[[#This Row],[in]],COLUMN(F:F))))^2+(G733-INDIRECT(ADDRESS([12]!Tabla1[[#This Row],[in]],COLUMN(G:G))))^2),0)))</f>
        <v>#REF!</v>
      </c>
      <c r="L733" s="100" t="s">
        <v>32</v>
      </c>
    </row>
    <row r="734" spans="1:12" x14ac:dyDescent="0.25">
      <c r="A734" s="2">
        <v>729</v>
      </c>
      <c r="B734" s="99">
        <v>105</v>
      </c>
      <c r="C734" s="99" t="s">
        <v>5044</v>
      </c>
      <c r="D734" s="99" t="s">
        <v>4992</v>
      </c>
      <c r="E734" s="99" t="s">
        <v>5045</v>
      </c>
      <c r="F734" s="99"/>
      <c r="G734" s="99"/>
      <c r="H734" s="99" t="s">
        <v>4967</v>
      </c>
      <c r="I734" s="99" t="s">
        <v>29</v>
      </c>
      <c r="J734" s="99">
        <f t="shared" si="11"/>
        <v>8</v>
      </c>
      <c r="K734" s="99" t="e">
        <f ca="1">IF([12]!Tabla1[[#This Row],[in]]="i",0,IF([12]!Tabla1[[#This Row],[in]]="",ROUND(SQRT((F734-F733)^2+(G734-G733)^2),0),ROUND(SQRT((F734-INDIRECT(ADDRESS([12]!Tabla1[[#This Row],[in]],COLUMN(F:F))))^2+(G734-INDIRECT(ADDRESS([12]!Tabla1[[#This Row],[in]],COLUMN(G:G))))^2),0)))</f>
        <v>#REF!</v>
      </c>
      <c r="L734" s="100" t="s">
        <v>32</v>
      </c>
    </row>
    <row r="735" spans="1:12" x14ac:dyDescent="0.25">
      <c r="A735" s="2">
        <v>730</v>
      </c>
      <c r="B735" s="99">
        <v>106</v>
      </c>
      <c r="C735" s="99" t="s">
        <v>5044</v>
      </c>
      <c r="D735" s="99" t="s">
        <v>4992</v>
      </c>
      <c r="E735" s="99" t="s">
        <v>5045</v>
      </c>
      <c r="F735" s="99"/>
      <c r="G735" s="99"/>
      <c r="H735" s="99" t="s">
        <v>4967</v>
      </c>
      <c r="I735" s="99" t="s">
        <v>29</v>
      </c>
      <c r="J735" s="99">
        <f t="shared" si="11"/>
        <v>8</v>
      </c>
      <c r="K735" s="99" t="e">
        <f ca="1">IF([12]!Tabla1[[#This Row],[in]]="i",0,IF([12]!Tabla1[[#This Row],[in]]="",ROUND(SQRT((F735-F734)^2+(G735-G734)^2),0),ROUND(SQRT((F735-INDIRECT(ADDRESS([12]!Tabla1[[#This Row],[in]],COLUMN(F:F))))^2+(G735-INDIRECT(ADDRESS([12]!Tabla1[[#This Row],[in]],COLUMN(G:G))))^2),0)))</f>
        <v>#REF!</v>
      </c>
      <c r="L735" s="100" t="s">
        <v>32</v>
      </c>
    </row>
    <row r="736" spans="1:12" x14ac:dyDescent="0.25">
      <c r="A736" s="2">
        <v>731</v>
      </c>
      <c r="B736" s="99">
        <v>107</v>
      </c>
      <c r="C736" s="99" t="s">
        <v>5044</v>
      </c>
      <c r="D736" s="99" t="s">
        <v>4992</v>
      </c>
      <c r="E736" s="99" t="s">
        <v>5045</v>
      </c>
      <c r="F736" s="99"/>
      <c r="G736" s="99"/>
      <c r="H736" s="99" t="s">
        <v>4967</v>
      </c>
      <c r="I736" s="99" t="s">
        <v>29</v>
      </c>
      <c r="J736" s="99">
        <f t="shared" si="11"/>
        <v>8</v>
      </c>
      <c r="K736" s="99" t="e">
        <f ca="1">IF([12]!Tabla1[[#This Row],[in]]="i",0,IF([12]!Tabla1[[#This Row],[in]]="",ROUND(SQRT((F736-F735)^2+(G736-G735)^2),0),ROUND(SQRT((F736-INDIRECT(ADDRESS([12]!Tabla1[[#This Row],[in]],COLUMN(F:F))))^2+(G736-INDIRECT(ADDRESS([12]!Tabla1[[#This Row],[in]],COLUMN(G:G))))^2),0)))</f>
        <v>#REF!</v>
      </c>
      <c r="L736" s="100" t="s">
        <v>32</v>
      </c>
    </row>
    <row r="737" spans="1:12" x14ac:dyDescent="0.25">
      <c r="A737" s="2">
        <v>732</v>
      </c>
      <c r="B737" s="99">
        <v>108</v>
      </c>
      <c r="C737" s="99" t="s">
        <v>5044</v>
      </c>
      <c r="D737" s="99" t="s">
        <v>4992</v>
      </c>
      <c r="E737" s="99" t="s">
        <v>5045</v>
      </c>
      <c r="F737" s="99"/>
      <c r="G737" s="99"/>
      <c r="H737" s="99" t="s">
        <v>4967</v>
      </c>
      <c r="I737" s="99" t="s">
        <v>29</v>
      </c>
      <c r="J737" s="99">
        <f t="shared" si="11"/>
        <v>8</v>
      </c>
      <c r="K737" s="99" t="e">
        <f ca="1">IF([12]!Tabla1[[#This Row],[in]]="i",0,IF([12]!Tabla1[[#This Row],[in]]="",ROUND(SQRT((F737-F736)^2+(G737-G736)^2),0),ROUND(SQRT((F737-INDIRECT(ADDRESS([12]!Tabla1[[#This Row],[in]],COLUMN(F:F))))^2+(G737-INDIRECT(ADDRESS([12]!Tabla1[[#This Row],[in]],COLUMN(G:G))))^2),0)))</f>
        <v>#REF!</v>
      </c>
      <c r="L737" s="100" t="s">
        <v>32</v>
      </c>
    </row>
    <row r="738" spans="1:12" x14ac:dyDescent="0.25">
      <c r="A738" s="2">
        <v>733</v>
      </c>
      <c r="B738" s="99">
        <v>109</v>
      </c>
      <c r="C738" s="99" t="s">
        <v>5044</v>
      </c>
      <c r="D738" s="99" t="s">
        <v>4992</v>
      </c>
      <c r="E738" s="99" t="s">
        <v>5045</v>
      </c>
      <c r="F738" s="99"/>
      <c r="G738" s="99"/>
      <c r="H738" s="99" t="s">
        <v>4967</v>
      </c>
      <c r="I738" s="99" t="s">
        <v>29</v>
      </c>
      <c r="J738" s="99">
        <f t="shared" si="11"/>
        <v>8</v>
      </c>
      <c r="K738" s="99" t="e">
        <f ca="1">IF([12]!Tabla1[[#This Row],[in]]="i",0,IF([12]!Tabla1[[#This Row],[in]]="",ROUND(SQRT((F738-F737)^2+(G738-G737)^2),0),ROUND(SQRT((F738-INDIRECT(ADDRESS([12]!Tabla1[[#This Row],[in]],COLUMN(F:F))))^2+(G738-INDIRECT(ADDRESS([12]!Tabla1[[#This Row],[in]],COLUMN(G:G))))^2),0)))</f>
        <v>#REF!</v>
      </c>
      <c r="L738" s="100" t="s">
        <v>32</v>
      </c>
    </row>
    <row r="739" spans="1:12" x14ac:dyDescent="0.25">
      <c r="A739" s="2">
        <v>734</v>
      </c>
      <c r="B739" s="99">
        <v>110</v>
      </c>
      <c r="C739" s="99" t="s">
        <v>5044</v>
      </c>
      <c r="D739" s="99" t="s">
        <v>4992</v>
      </c>
      <c r="E739" s="99" t="s">
        <v>5045</v>
      </c>
      <c r="F739" s="99"/>
      <c r="G739" s="99"/>
      <c r="H739" s="99" t="s">
        <v>4967</v>
      </c>
      <c r="I739" s="99" t="s">
        <v>29</v>
      </c>
      <c r="J739" s="99">
        <f t="shared" si="11"/>
        <v>8</v>
      </c>
      <c r="K739" s="99" t="e">
        <f ca="1">IF([12]!Tabla1[[#This Row],[in]]="i",0,IF([12]!Tabla1[[#This Row],[in]]="",ROUND(SQRT((F739-F738)^2+(G739-G738)^2),0),ROUND(SQRT((F739-INDIRECT(ADDRESS([12]!Tabla1[[#This Row],[in]],COLUMN(F:F))))^2+(G739-INDIRECT(ADDRESS([12]!Tabla1[[#This Row],[in]],COLUMN(G:G))))^2),0)))</f>
        <v>#REF!</v>
      </c>
      <c r="L739" s="100" t="s">
        <v>32</v>
      </c>
    </row>
    <row r="740" spans="1:12" x14ac:dyDescent="0.25">
      <c r="A740" s="2">
        <v>735</v>
      </c>
      <c r="B740" s="99">
        <v>111</v>
      </c>
      <c r="C740" s="99" t="s">
        <v>5044</v>
      </c>
      <c r="D740" s="99" t="s">
        <v>4992</v>
      </c>
      <c r="E740" s="99" t="s">
        <v>5045</v>
      </c>
      <c r="F740" s="99"/>
      <c r="G740" s="99"/>
      <c r="H740" s="99" t="s">
        <v>4967</v>
      </c>
      <c r="I740" s="99" t="s">
        <v>29</v>
      </c>
      <c r="J740" s="99">
        <f t="shared" si="11"/>
        <v>8</v>
      </c>
      <c r="K740" s="99" t="e">
        <f ca="1">IF([12]!Tabla1[[#This Row],[in]]="i",0,IF([12]!Tabla1[[#This Row],[in]]="",ROUND(SQRT((F740-F739)^2+(G740-G739)^2),0),ROUND(SQRT((F740-INDIRECT(ADDRESS([12]!Tabla1[[#This Row],[in]],COLUMN(F:F))))^2+(G740-INDIRECT(ADDRESS([12]!Tabla1[[#This Row],[in]],COLUMN(G:G))))^2),0)))</f>
        <v>#REF!</v>
      </c>
      <c r="L740" s="100" t="s">
        <v>32</v>
      </c>
    </row>
    <row r="741" spans="1:12" x14ac:dyDescent="0.25">
      <c r="A741" s="2">
        <v>736</v>
      </c>
      <c r="B741" s="99">
        <v>112</v>
      </c>
      <c r="C741" s="99" t="s">
        <v>5044</v>
      </c>
      <c r="D741" s="99" t="s">
        <v>4992</v>
      </c>
      <c r="E741" s="99" t="s">
        <v>5045</v>
      </c>
      <c r="F741" s="99"/>
      <c r="G741" s="99"/>
      <c r="H741" s="99" t="s">
        <v>4967</v>
      </c>
      <c r="I741" s="99" t="s">
        <v>29</v>
      </c>
      <c r="J741" s="99">
        <f t="shared" si="11"/>
        <v>8</v>
      </c>
      <c r="K741" s="99" t="e">
        <f ca="1">IF([12]!Tabla1[[#This Row],[in]]="i",0,IF([12]!Tabla1[[#This Row],[in]]="",ROUND(SQRT((F741-F740)^2+(G741-G740)^2),0),ROUND(SQRT((F741-INDIRECT(ADDRESS([12]!Tabla1[[#This Row],[in]],COLUMN(F:F))))^2+(G741-INDIRECT(ADDRESS([12]!Tabla1[[#This Row],[in]],COLUMN(G:G))))^2),0)))</f>
        <v>#REF!</v>
      </c>
      <c r="L741" s="100" t="s">
        <v>32</v>
      </c>
    </row>
    <row r="742" spans="1:12" x14ac:dyDescent="0.25">
      <c r="A742" s="2">
        <v>737</v>
      </c>
      <c r="B742" s="99">
        <v>113</v>
      </c>
      <c r="C742" s="99" t="s">
        <v>5044</v>
      </c>
      <c r="D742" s="99" t="s">
        <v>4992</v>
      </c>
      <c r="E742" s="99" t="s">
        <v>5045</v>
      </c>
      <c r="F742" s="99"/>
      <c r="G742" s="99"/>
      <c r="H742" s="99" t="s">
        <v>4967</v>
      </c>
      <c r="I742" s="99" t="s">
        <v>29</v>
      </c>
      <c r="J742" s="99">
        <f t="shared" si="11"/>
        <v>8</v>
      </c>
      <c r="K742" s="99" t="e">
        <f ca="1">IF([12]!Tabla1[[#This Row],[in]]="i",0,IF([12]!Tabla1[[#This Row],[in]]="",ROUND(SQRT((F742-F741)^2+(G742-G741)^2),0),ROUND(SQRT((F742-INDIRECT(ADDRESS([12]!Tabla1[[#This Row],[in]],COLUMN(F:F))))^2+(G742-INDIRECT(ADDRESS([12]!Tabla1[[#This Row],[in]],COLUMN(G:G))))^2),0)))</f>
        <v>#REF!</v>
      </c>
      <c r="L742" s="100" t="s">
        <v>32</v>
      </c>
    </row>
    <row r="743" spans="1:12" x14ac:dyDescent="0.25">
      <c r="A743" s="2">
        <v>738</v>
      </c>
      <c r="B743" s="99">
        <v>114</v>
      </c>
      <c r="C743" s="99" t="s">
        <v>5044</v>
      </c>
      <c r="D743" s="99" t="s">
        <v>4992</v>
      </c>
      <c r="E743" s="99" t="s">
        <v>5045</v>
      </c>
      <c r="F743" s="99"/>
      <c r="G743" s="99"/>
      <c r="H743" s="99" t="s">
        <v>4967</v>
      </c>
      <c r="I743" s="99" t="s">
        <v>29</v>
      </c>
      <c r="J743" s="99">
        <f t="shared" si="11"/>
        <v>8</v>
      </c>
      <c r="K743" s="99" t="e">
        <f ca="1">IF([12]!Tabla1[[#This Row],[in]]="i",0,IF([12]!Tabla1[[#This Row],[in]]="",ROUND(SQRT((F743-F742)^2+(G743-G742)^2),0),ROUND(SQRT((F743-INDIRECT(ADDRESS([12]!Tabla1[[#This Row],[in]],COLUMN(F:F))))^2+(G743-INDIRECT(ADDRESS([12]!Tabla1[[#This Row],[in]],COLUMN(G:G))))^2),0)))</f>
        <v>#REF!</v>
      </c>
      <c r="L743" s="100" t="s">
        <v>32</v>
      </c>
    </row>
    <row r="744" spans="1:12" x14ac:dyDescent="0.25">
      <c r="A744" s="2">
        <v>739</v>
      </c>
      <c r="B744" s="99">
        <v>115</v>
      </c>
      <c r="C744" s="99" t="s">
        <v>5044</v>
      </c>
      <c r="D744" s="99" t="s">
        <v>4992</v>
      </c>
      <c r="E744" s="99" t="s">
        <v>5045</v>
      </c>
      <c r="F744" s="99"/>
      <c r="G744" s="99"/>
      <c r="H744" s="99" t="s">
        <v>4967</v>
      </c>
      <c r="I744" s="99" t="s">
        <v>29</v>
      </c>
      <c r="J744" s="99">
        <f t="shared" si="11"/>
        <v>8</v>
      </c>
      <c r="K744" s="99" t="e">
        <f ca="1">IF([12]!Tabla1[[#This Row],[in]]="i",0,IF([12]!Tabla1[[#This Row],[in]]="",ROUND(SQRT((F744-F743)^2+(G744-G743)^2),0),ROUND(SQRT((F744-INDIRECT(ADDRESS([12]!Tabla1[[#This Row],[in]],COLUMN(F:F))))^2+(G744-INDIRECT(ADDRESS([12]!Tabla1[[#This Row],[in]],COLUMN(G:G))))^2),0)))</f>
        <v>#REF!</v>
      </c>
      <c r="L744" s="100" t="s">
        <v>32</v>
      </c>
    </row>
    <row r="745" spans="1:12" x14ac:dyDescent="0.25">
      <c r="A745" s="2">
        <v>740</v>
      </c>
      <c r="B745" s="99">
        <v>116</v>
      </c>
      <c r="C745" s="99" t="s">
        <v>5044</v>
      </c>
      <c r="D745" s="99" t="s">
        <v>4992</v>
      </c>
      <c r="E745" s="99" t="s">
        <v>5045</v>
      </c>
      <c r="F745" s="99"/>
      <c r="G745" s="99"/>
      <c r="H745" s="99" t="s">
        <v>4967</v>
      </c>
      <c r="I745" s="99" t="s">
        <v>29</v>
      </c>
      <c r="J745" s="99">
        <f t="shared" si="11"/>
        <v>8</v>
      </c>
      <c r="K745" s="99" t="e">
        <f ca="1">IF([12]!Tabla1[[#This Row],[in]]="i",0,IF([12]!Tabla1[[#This Row],[in]]="",ROUND(SQRT((F745-F744)^2+(G745-G744)^2),0),ROUND(SQRT((F745-INDIRECT(ADDRESS([12]!Tabla1[[#This Row],[in]],COLUMN(F:F))))^2+(G745-INDIRECT(ADDRESS([12]!Tabla1[[#This Row],[in]],COLUMN(G:G))))^2),0)))</f>
        <v>#REF!</v>
      </c>
      <c r="L745" s="100" t="s">
        <v>32</v>
      </c>
    </row>
    <row r="746" spans="1:12" x14ac:dyDescent="0.25">
      <c r="A746" s="2">
        <v>741</v>
      </c>
      <c r="B746" s="99">
        <v>117</v>
      </c>
      <c r="C746" s="99" t="s">
        <v>5044</v>
      </c>
      <c r="D746" s="99" t="s">
        <v>4992</v>
      </c>
      <c r="E746" s="99" t="s">
        <v>5045</v>
      </c>
      <c r="F746" s="99"/>
      <c r="G746" s="99"/>
      <c r="H746" s="99" t="s">
        <v>4967</v>
      </c>
      <c r="I746" s="99" t="s">
        <v>29</v>
      </c>
      <c r="J746" s="99">
        <f t="shared" si="11"/>
        <v>8</v>
      </c>
      <c r="K746" s="99" t="e">
        <f ca="1">IF([12]!Tabla1[[#This Row],[in]]="i",0,IF([12]!Tabla1[[#This Row],[in]]="",ROUND(SQRT((F746-F745)^2+(G746-G745)^2),0),ROUND(SQRT((F746-INDIRECT(ADDRESS([12]!Tabla1[[#This Row],[in]],COLUMN(F:F))))^2+(G746-INDIRECT(ADDRESS([12]!Tabla1[[#This Row],[in]],COLUMN(G:G))))^2),0)))</f>
        <v>#REF!</v>
      </c>
      <c r="L746" s="100" t="s">
        <v>32</v>
      </c>
    </row>
    <row r="747" spans="1:12" x14ac:dyDescent="0.25">
      <c r="A747" s="2">
        <v>742</v>
      </c>
      <c r="B747" s="99">
        <v>118</v>
      </c>
      <c r="C747" s="99" t="s">
        <v>5044</v>
      </c>
      <c r="D747" s="99" t="s">
        <v>4992</v>
      </c>
      <c r="E747" s="99" t="s">
        <v>5045</v>
      </c>
      <c r="F747" s="99"/>
      <c r="G747" s="99"/>
      <c r="H747" s="99" t="s">
        <v>4967</v>
      </c>
      <c r="I747" s="99" t="s">
        <v>29</v>
      </c>
      <c r="J747" s="99">
        <f t="shared" si="11"/>
        <v>8</v>
      </c>
      <c r="K747" s="99" t="e">
        <f ca="1">IF([12]!Tabla1[[#This Row],[in]]="i",0,IF([12]!Tabla1[[#This Row],[in]]="",ROUND(SQRT((F747-F746)^2+(G747-G746)^2),0),ROUND(SQRT((F747-INDIRECT(ADDRESS([12]!Tabla1[[#This Row],[in]],COLUMN(F:F))))^2+(G747-INDIRECT(ADDRESS([12]!Tabla1[[#This Row],[in]],COLUMN(G:G))))^2),0)))</f>
        <v>#REF!</v>
      </c>
      <c r="L747" s="100" t="s">
        <v>32</v>
      </c>
    </row>
    <row r="748" spans="1:12" x14ac:dyDescent="0.25">
      <c r="A748" s="2">
        <v>743</v>
      </c>
      <c r="B748" s="99">
        <v>119</v>
      </c>
      <c r="C748" s="99" t="s">
        <v>5044</v>
      </c>
      <c r="D748" s="99" t="s">
        <v>4992</v>
      </c>
      <c r="E748" s="99" t="s">
        <v>5045</v>
      </c>
      <c r="F748" s="99"/>
      <c r="G748" s="99"/>
      <c r="H748" s="99" t="s">
        <v>4967</v>
      </c>
      <c r="I748" s="99" t="s">
        <v>29</v>
      </c>
      <c r="J748" s="99">
        <f t="shared" si="11"/>
        <v>8</v>
      </c>
      <c r="K748" s="99" t="e">
        <f ca="1">IF([12]!Tabla1[[#This Row],[in]]="i",0,IF([12]!Tabla1[[#This Row],[in]]="",ROUND(SQRT((F748-F747)^2+(G748-G747)^2),0),ROUND(SQRT((F748-INDIRECT(ADDRESS([12]!Tabla1[[#This Row],[in]],COLUMN(F:F))))^2+(G748-INDIRECT(ADDRESS([12]!Tabla1[[#This Row],[in]],COLUMN(G:G))))^2),0)))</f>
        <v>#REF!</v>
      </c>
      <c r="L748" s="100" t="s">
        <v>32</v>
      </c>
    </row>
    <row r="749" spans="1:12" x14ac:dyDescent="0.25">
      <c r="A749" s="2">
        <v>744</v>
      </c>
      <c r="B749" s="99">
        <v>120</v>
      </c>
      <c r="C749" s="99" t="s">
        <v>5044</v>
      </c>
      <c r="D749" s="99" t="s">
        <v>4992</v>
      </c>
      <c r="E749" s="99" t="s">
        <v>5045</v>
      </c>
      <c r="F749" s="99"/>
      <c r="G749" s="99"/>
      <c r="H749" s="99" t="s">
        <v>4967</v>
      </c>
      <c r="I749" s="99" t="s">
        <v>29</v>
      </c>
      <c r="J749" s="99">
        <f t="shared" si="11"/>
        <v>8</v>
      </c>
      <c r="K749" s="99" t="e">
        <f ca="1">IF([12]!Tabla1[[#This Row],[in]]="i",0,IF([12]!Tabla1[[#This Row],[in]]="",ROUND(SQRT((F749-F748)^2+(G749-G748)^2),0),ROUND(SQRT((F749-INDIRECT(ADDRESS([12]!Tabla1[[#This Row],[in]],COLUMN(F:F))))^2+(G749-INDIRECT(ADDRESS([12]!Tabla1[[#This Row],[in]],COLUMN(G:G))))^2),0)))</f>
        <v>#REF!</v>
      </c>
      <c r="L749" s="100" t="s">
        <v>32</v>
      </c>
    </row>
    <row r="750" spans="1:12" x14ac:dyDescent="0.25">
      <c r="A750" s="2">
        <v>745</v>
      </c>
      <c r="B750" s="99">
        <v>121</v>
      </c>
      <c r="C750" s="99" t="s">
        <v>5044</v>
      </c>
      <c r="D750" s="99" t="s">
        <v>4992</v>
      </c>
      <c r="E750" s="99" t="s">
        <v>5045</v>
      </c>
      <c r="F750" s="99"/>
      <c r="G750" s="99"/>
      <c r="H750" s="99" t="s">
        <v>4967</v>
      </c>
      <c r="I750" s="99" t="s">
        <v>29</v>
      </c>
      <c r="J750" s="99">
        <f t="shared" si="11"/>
        <v>8</v>
      </c>
      <c r="K750" s="99" t="e">
        <f ca="1">IF([12]!Tabla1[[#This Row],[in]]="i",0,IF([12]!Tabla1[[#This Row],[in]]="",ROUND(SQRT((F750-F749)^2+(G750-G749)^2),0),ROUND(SQRT((F750-INDIRECT(ADDRESS([12]!Tabla1[[#This Row],[in]],COLUMN(F:F))))^2+(G750-INDIRECT(ADDRESS([12]!Tabla1[[#This Row],[in]],COLUMN(G:G))))^2),0)))</f>
        <v>#REF!</v>
      </c>
      <c r="L750" s="100" t="s">
        <v>32</v>
      </c>
    </row>
    <row r="751" spans="1:12" x14ac:dyDescent="0.25">
      <c r="A751" s="2">
        <v>746</v>
      </c>
      <c r="B751" s="99">
        <v>122</v>
      </c>
      <c r="C751" s="99" t="s">
        <v>5044</v>
      </c>
      <c r="D751" s="99" t="s">
        <v>4992</v>
      </c>
      <c r="E751" s="99" t="s">
        <v>5045</v>
      </c>
      <c r="F751" s="99"/>
      <c r="G751" s="99"/>
      <c r="H751" s="99" t="s">
        <v>4967</v>
      </c>
      <c r="I751" s="99" t="s">
        <v>29</v>
      </c>
      <c r="J751" s="99">
        <f t="shared" si="11"/>
        <v>8</v>
      </c>
      <c r="K751" s="99" t="e">
        <f ca="1">IF([12]!Tabla1[[#This Row],[in]]="i",0,IF([12]!Tabla1[[#This Row],[in]]="",ROUND(SQRT((F751-F750)^2+(G751-G750)^2),0),ROUND(SQRT((F751-INDIRECT(ADDRESS([12]!Tabla1[[#This Row],[in]],COLUMN(F:F))))^2+(G751-INDIRECT(ADDRESS([12]!Tabla1[[#This Row],[in]],COLUMN(G:G))))^2),0)))</f>
        <v>#REF!</v>
      </c>
      <c r="L751" s="100" t="s">
        <v>32</v>
      </c>
    </row>
    <row r="752" spans="1:12" x14ac:dyDescent="0.25">
      <c r="A752" s="2">
        <v>747</v>
      </c>
      <c r="B752" s="99">
        <v>123</v>
      </c>
      <c r="C752" s="99" t="s">
        <v>5044</v>
      </c>
      <c r="D752" s="99" t="s">
        <v>4992</v>
      </c>
      <c r="E752" s="99" t="s">
        <v>5045</v>
      </c>
      <c r="F752" s="99"/>
      <c r="G752" s="99"/>
      <c r="H752" s="99" t="s">
        <v>4967</v>
      </c>
      <c r="I752" s="99" t="s">
        <v>29</v>
      </c>
      <c r="J752" s="99">
        <f t="shared" si="11"/>
        <v>8</v>
      </c>
      <c r="K752" s="99" t="e">
        <f ca="1">IF([12]!Tabla1[[#This Row],[in]]="i",0,IF([12]!Tabla1[[#This Row],[in]]="",ROUND(SQRT((F752-F751)^2+(G752-G751)^2),0),ROUND(SQRT((F752-INDIRECT(ADDRESS([12]!Tabla1[[#This Row],[in]],COLUMN(F:F))))^2+(G752-INDIRECT(ADDRESS([12]!Tabla1[[#This Row],[in]],COLUMN(G:G))))^2),0)))</f>
        <v>#REF!</v>
      </c>
      <c r="L752" s="100" t="s">
        <v>32</v>
      </c>
    </row>
    <row r="753" spans="1:12" x14ac:dyDescent="0.25">
      <c r="A753" s="2">
        <v>748</v>
      </c>
      <c r="B753" s="99">
        <v>124</v>
      </c>
      <c r="C753" s="99" t="s">
        <v>5044</v>
      </c>
      <c r="D753" s="99" t="s">
        <v>4992</v>
      </c>
      <c r="E753" s="99" t="s">
        <v>5045</v>
      </c>
      <c r="F753" s="99"/>
      <c r="G753" s="99"/>
      <c r="H753" s="99" t="s">
        <v>4967</v>
      </c>
      <c r="I753" s="99" t="s">
        <v>29</v>
      </c>
      <c r="J753" s="99">
        <f t="shared" si="11"/>
        <v>8</v>
      </c>
      <c r="K753" s="99" t="e">
        <f ca="1">IF([12]!Tabla1[[#This Row],[in]]="i",0,IF([12]!Tabla1[[#This Row],[in]]="",ROUND(SQRT((F753-F752)^2+(G753-G752)^2),0),ROUND(SQRT((F753-INDIRECT(ADDRESS([12]!Tabla1[[#This Row],[in]],COLUMN(F:F))))^2+(G753-INDIRECT(ADDRESS([12]!Tabla1[[#This Row],[in]],COLUMN(G:G))))^2),0)))</f>
        <v>#REF!</v>
      </c>
      <c r="L753" s="100" t="s">
        <v>32</v>
      </c>
    </row>
    <row r="754" spans="1:12" x14ac:dyDescent="0.25">
      <c r="A754" s="2">
        <v>749</v>
      </c>
      <c r="B754" s="99">
        <v>125</v>
      </c>
      <c r="C754" s="99" t="s">
        <v>5044</v>
      </c>
      <c r="D754" s="99" t="s">
        <v>4992</v>
      </c>
      <c r="E754" s="99" t="s">
        <v>5045</v>
      </c>
      <c r="F754" s="99"/>
      <c r="G754" s="99"/>
      <c r="H754" s="99" t="s">
        <v>4967</v>
      </c>
      <c r="I754" s="99" t="s">
        <v>29</v>
      </c>
      <c r="J754" s="99">
        <f t="shared" si="11"/>
        <v>8</v>
      </c>
      <c r="K754" s="99" t="e">
        <f ca="1">IF([12]!Tabla1[[#This Row],[in]]="i",0,IF([12]!Tabla1[[#This Row],[in]]="",ROUND(SQRT((F754-F753)^2+(G754-G753)^2),0),ROUND(SQRT((F754-INDIRECT(ADDRESS([12]!Tabla1[[#This Row],[in]],COLUMN(F:F))))^2+(G754-INDIRECT(ADDRESS([12]!Tabla1[[#This Row],[in]],COLUMN(G:G))))^2),0)))</f>
        <v>#REF!</v>
      </c>
      <c r="L754" s="100" t="s">
        <v>32</v>
      </c>
    </row>
    <row r="755" spans="1:12" x14ac:dyDescent="0.25">
      <c r="A755" s="2">
        <v>750</v>
      </c>
      <c r="B755" s="99">
        <v>126</v>
      </c>
      <c r="C755" s="99" t="s">
        <v>5044</v>
      </c>
      <c r="D755" s="99" t="s">
        <v>4992</v>
      </c>
      <c r="E755" s="99" t="s">
        <v>5045</v>
      </c>
      <c r="F755" s="99"/>
      <c r="G755" s="99"/>
      <c r="H755" s="99" t="s">
        <v>4967</v>
      </c>
      <c r="I755" s="99" t="s">
        <v>29</v>
      </c>
      <c r="J755" s="99">
        <f t="shared" si="11"/>
        <v>8</v>
      </c>
      <c r="K755" s="99" t="e">
        <f ca="1">IF([12]!Tabla1[[#This Row],[in]]="i",0,IF([12]!Tabla1[[#This Row],[in]]="",ROUND(SQRT((F755-F754)^2+(G755-G754)^2),0),ROUND(SQRT((F755-INDIRECT(ADDRESS([12]!Tabla1[[#This Row],[in]],COLUMN(F:F))))^2+(G755-INDIRECT(ADDRESS([12]!Tabla1[[#This Row],[in]],COLUMN(G:G))))^2),0)))</f>
        <v>#REF!</v>
      </c>
      <c r="L755" s="100" t="s">
        <v>32</v>
      </c>
    </row>
    <row r="756" spans="1:12" x14ac:dyDescent="0.25">
      <c r="A756" s="2">
        <v>751</v>
      </c>
      <c r="B756" s="99">
        <v>127</v>
      </c>
      <c r="C756" s="99" t="s">
        <v>5044</v>
      </c>
      <c r="D756" s="99" t="s">
        <v>4992</v>
      </c>
      <c r="E756" s="99" t="s">
        <v>5045</v>
      </c>
      <c r="F756" s="99"/>
      <c r="G756" s="99"/>
      <c r="H756" s="99" t="s">
        <v>4967</v>
      </c>
      <c r="I756" s="99" t="s">
        <v>29</v>
      </c>
      <c r="J756" s="99">
        <f t="shared" si="11"/>
        <v>8</v>
      </c>
      <c r="K756" s="99" t="e">
        <f ca="1">IF([12]!Tabla1[[#This Row],[in]]="i",0,IF([12]!Tabla1[[#This Row],[in]]="",ROUND(SQRT((F756-F755)^2+(G756-G755)^2),0),ROUND(SQRT((F756-INDIRECT(ADDRESS([12]!Tabla1[[#This Row],[in]],COLUMN(F:F))))^2+(G756-INDIRECT(ADDRESS([12]!Tabla1[[#This Row],[in]],COLUMN(G:G))))^2),0)))</f>
        <v>#REF!</v>
      </c>
      <c r="L756" s="100" t="s">
        <v>32</v>
      </c>
    </row>
    <row r="757" spans="1:12" x14ac:dyDescent="0.25">
      <c r="A757" s="2">
        <v>752</v>
      </c>
      <c r="B757" s="99">
        <v>128</v>
      </c>
      <c r="C757" s="99" t="s">
        <v>5044</v>
      </c>
      <c r="D757" s="99" t="s">
        <v>4992</v>
      </c>
      <c r="E757" s="99" t="s">
        <v>5045</v>
      </c>
      <c r="F757" s="99"/>
      <c r="G757" s="99"/>
      <c r="H757" s="99" t="s">
        <v>4967</v>
      </c>
      <c r="I757" s="99" t="s">
        <v>29</v>
      </c>
      <c r="J757" s="99">
        <f t="shared" si="11"/>
        <v>8</v>
      </c>
      <c r="K757" s="99" t="e">
        <f ca="1">IF([12]!Tabla1[[#This Row],[in]]="i",0,IF([12]!Tabla1[[#This Row],[in]]="",ROUND(SQRT((F757-F756)^2+(G757-G756)^2),0),ROUND(SQRT((F757-INDIRECT(ADDRESS([12]!Tabla1[[#This Row],[in]],COLUMN(F:F))))^2+(G757-INDIRECT(ADDRESS([12]!Tabla1[[#This Row],[in]],COLUMN(G:G))))^2),0)))</f>
        <v>#REF!</v>
      </c>
      <c r="L757" s="100" t="s">
        <v>32</v>
      </c>
    </row>
    <row r="758" spans="1:12" x14ac:dyDescent="0.25">
      <c r="A758" s="2">
        <v>753</v>
      </c>
      <c r="B758" s="99">
        <v>129</v>
      </c>
      <c r="C758" s="99" t="s">
        <v>5044</v>
      </c>
      <c r="D758" s="99" t="s">
        <v>4992</v>
      </c>
      <c r="E758" s="99" t="s">
        <v>5045</v>
      </c>
      <c r="F758" s="99"/>
      <c r="G758" s="99"/>
      <c r="H758" s="99" t="s">
        <v>4967</v>
      </c>
      <c r="I758" s="99" t="s">
        <v>29</v>
      </c>
      <c r="J758" s="99">
        <f t="shared" si="11"/>
        <v>8</v>
      </c>
      <c r="K758" s="99" t="e">
        <f ca="1">IF([12]!Tabla1[[#This Row],[in]]="i",0,IF([12]!Tabla1[[#This Row],[in]]="",ROUND(SQRT((F758-F757)^2+(G758-G757)^2),0),ROUND(SQRT((F758-INDIRECT(ADDRESS([12]!Tabla1[[#This Row],[in]],COLUMN(F:F))))^2+(G758-INDIRECT(ADDRESS([12]!Tabla1[[#This Row],[in]],COLUMN(G:G))))^2),0)))</f>
        <v>#REF!</v>
      </c>
      <c r="L758" s="100" t="s">
        <v>32</v>
      </c>
    </row>
    <row r="759" spans="1:12" x14ac:dyDescent="0.25">
      <c r="A759" s="2">
        <v>754</v>
      </c>
      <c r="B759" s="99">
        <v>130</v>
      </c>
      <c r="C759" s="99" t="s">
        <v>5044</v>
      </c>
      <c r="D759" s="99" t="s">
        <v>4992</v>
      </c>
      <c r="E759" s="99" t="s">
        <v>5045</v>
      </c>
      <c r="F759" s="99"/>
      <c r="G759" s="99"/>
      <c r="H759" s="99" t="s">
        <v>4967</v>
      </c>
      <c r="I759" s="99" t="s">
        <v>29</v>
      </c>
      <c r="J759" s="99">
        <f t="shared" si="11"/>
        <v>8</v>
      </c>
      <c r="K759" s="99" t="e">
        <f ca="1">IF([12]!Tabla1[[#This Row],[in]]="i",0,IF([12]!Tabla1[[#This Row],[in]]="",ROUND(SQRT((F759-F758)^2+(G759-G758)^2),0),ROUND(SQRT((F759-INDIRECT(ADDRESS([12]!Tabla1[[#This Row],[in]],COLUMN(F:F))))^2+(G759-INDIRECT(ADDRESS([12]!Tabla1[[#This Row],[in]],COLUMN(G:G))))^2),0)))</f>
        <v>#REF!</v>
      </c>
      <c r="L759" s="100" t="s">
        <v>32</v>
      </c>
    </row>
    <row r="760" spans="1:12" x14ac:dyDescent="0.25">
      <c r="A760" s="2">
        <v>755</v>
      </c>
      <c r="B760" s="99">
        <v>131</v>
      </c>
      <c r="C760" s="99" t="s">
        <v>5044</v>
      </c>
      <c r="D760" s="99" t="s">
        <v>4992</v>
      </c>
      <c r="E760" s="99" t="s">
        <v>5045</v>
      </c>
      <c r="F760" s="99"/>
      <c r="G760" s="99"/>
      <c r="H760" s="99" t="s">
        <v>4967</v>
      </c>
      <c r="I760" s="99" t="s">
        <v>29</v>
      </c>
      <c r="J760" s="99">
        <f t="shared" si="11"/>
        <v>8</v>
      </c>
      <c r="K760" s="99" t="e">
        <f ca="1">IF([12]!Tabla1[[#This Row],[in]]="i",0,IF([12]!Tabla1[[#This Row],[in]]="",ROUND(SQRT((F760-F759)^2+(G760-G759)^2),0),ROUND(SQRT((F760-INDIRECT(ADDRESS([12]!Tabla1[[#This Row],[in]],COLUMN(F:F))))^2+(G760-INDIRECT(ADDRESS([12]!Tabla1[[#This Row],[in]],COLUMN(G:G))))^2),0)))</f>
        <v>#REF!</v>
      </c>
      <c r="L760" s="100" t="s">
        <v>32</v>
      </c>
    </row>
    <row r="761" spans="1:12" x14ac:dyDescent="0.25">
      <c r="A761" s="2">
        <v>756</v>
      </c>
      <c r="B761" s="99">
        <v>132</v>
      </c>
      <c r="C761" s="99" t="s">
        <v>5044</v>
      </c>
      <c r="D761" s="99" t="s">
        <v>4992</v>
      </c>
      <c r="E761" s="99" t="s">
        <v>5045</v>
      </c>
      <c r="F761" s="99"/>
      <c r="G761" s="99"/>
      <c r="H761" s="99" t="s">
        <v>4968</v>
      </c>
      <c r="I761" s="99" t="s">
        <v>29</v>
      </c>
      <c r="J761" s="99">
        <f t="shared" si="11"/>
        <v>12</v>
      </c>
      <c r="K761" s="99" t="e">
        <f ca="1">IF([12]!Tabla1[[#This Row],[in]]="i",0,IF([12]!Tabla1[[#This Row],[in]]="",ROUND(SQRT((F761-F760)^2+(G761-G760)^2),0),ROUND(SQRT((F761-INDIRECT(ADDRESS([12]!Tabla1[[#This Row],[in]],COLUMN(F:F))))^2+(G761-INDIRECT(ADDRESS([12]!Tabla1[[#This Row],[in]],COLUMN(G:G))))^2),0)))</f>
        <v>#REF!</v>
      </c>
      <c r="L761" s="100" t="s">
        <v>32</v>
      </c>
    </row>
    <row r="762" spans="1:12" x14ac:dyDescent="0.25">
      <c r="A762" s="2">
        <v>757</v>
      </c>
      <c r="B762" s="99">
        <v>133</v>
      </c>
      <c r="C762" s="99" t="s">
        <v>5044</v>
      </c>
      <c r="D762" s="99" t="s">
        <v>4992</v>
      </c>
      <c r="E762" s="99" t="s">
        <v>5045</v>
      </c>
      <c r="F762" s="99"/>
      <c r="G762" s="99"/>
      <c r="H762" s="99" t="s">
        <v>4967</v>
      </c>
      <c r="I762" s="99" t="s">
        <v>29</v>
      </c>
      <c r="J762" s="99">
        <f t="shared" si="11"/>
        <v>8</v>
      </c>
      <c r="K762" s="99" t="e">
        <f ca="1">IF([12]!Tabla1[[#This Row],[in]]="i",0,IF([12]!Tabla1[[#This Row],[in]]="",ROUND(SQRT((F762-F761)^2+(G762-G761)^2),0),ROUND(SQRT((F762-INDIRECT(ADDRESS([12]!Tabla1[[#This Row],[in]],COLUMN(F:F))))^2+(G762-INDIRECT(ADDRESS([12]!Tabla1[[#This Row],[in]],COLUMN(G:G))))^2),0)))</f>
        <v>#REF!</v>
      </c>
      <c r="L762" s="100" t="s">
        <v>32</v>
      </c>
    </row>
    <row r="763" spans="1:12" x14ac:dyDescent="0.25">
      <c r="A763" s="2">
        <v>758</v>
      </c>
      <c r="B763" s="99">
        <v>134</v>
      </c>
      <c r="C763" s="99" t="s">
        <v>5044</v>
      </c>
      <c r="D763" s="99" t="s">
        <v>4992</v>
      </c>
      <c r="E763" s="99" t="s">
        <v>5045</v>
      </c>
      <c r="F763" s="99"/>
      <c r="G763" s="99"/>
      <c r="H763" s="99" t="s">
        <v>4968</v>
      </c>
      <c r="I763" s="99" t="s">
        <v>29</v>
      </c>
      <c r="J763" s="99">
        <f t="shared" si="11"/>
        <v>12</v>
      </c>
      <c r="K763" s="99" t="e">
        <f ca="1">IF([12]!Tabla1[[#This Row],[in]]="i",0,IF([12]!Tabla1[[#This Row],[in]]="",ROUND(SQRT((F763-F762)^2+(G763-G762)^2),0),ROUND(SQRT((F763-INDIRECT(ADDRESS([12]!Tabla1[[#This Row],[in]],COLUMN(F:F))))^2+(G763-INDIRECT(ADDRESS([12]!Tabla1[[#This Row],[in]],COLUMN(G:G))))^2),0)))</f>
        <v>#REF!</v>
      </c>
      <c r="L763" s="100" t="s">
        <v>32</v>
      </c>
    </row>
    <row r="764" spans="1:12" x14ac:dyDescent="0.25">
      <c r="A764" s="2">
        <v>759</v>
      </c>
      <c r="B764" s="99">
        <v>135</v>
      </c>
      <c r="C764" s="99" t="s">
        <v>5044</v>
      </c>
      <c r="D764" s="99" t="s">
        <v>4992</v>
      </c>
      <c r="E764" s="99" t="s">
        <v>5045</v>
      </c>
      <c r="F764" s="99"/>
      <c r="G764" s="99"/>
      <c r="H764" s="99" t="s">
        <v>4967</v>
      </c>
      <c r="I764" s="99" t="s">
        <v>29</v>
      </c>
      <c r="J764" s="99">
        <f t="shared" si="11"/>
        <v>8</v>
      </c>
      <c r="K764" s="99" t="e">
        <f ca="1">IF([12]!Tabla1[[#This Row],[in]]="i",0,IF([12]!Tabla1[[#This Row],[in]]="",ROUND(SQRT((F764-F763)^2+(G764-G763)^2),0),ROUND(SQRT((F764-INDIRECT(ADDRESS([12]!Tabla1[[#This Row],[in]],COLUMN(F:F))))^2+(G764-INDIRECT(ADDRESS([12]!Tabla1[[#This Row],[in]],COLUMN(G:G))))^2),0)))</f>
        <v>#REF!</v>
      </c>
      <c r="L764" s="100" t="s">
        <v>32</v>
      </c>
    </row>
    <row r="765" spans="1:12" x14ac:dyDescent="0.25">
      <c r="A765" s="2">
        <v>760</v>
      </c>
      <c r="B765" s="99">
        <v>136</v>
      </c>
      <c r="C765" s="99" t="s">
        <v>5044</v>
      </c>
      <c r="D765" s="99" t="s">
        <v>4992</v>
      </c>
      <c r="E765" s="99" t="s">
        <v>5045</v>
      </c>
      <c r="F765" s="99"/>
      <c r="G765" s="99"/>
      <c r="H765" s="99" t="s">
        <v>4968</v>
      </c>
      <c r="I765" s="99" t="s">
        <v>29</v>
      </c>
      <c r="J765" s="99">
        <f t="shared" si="11"/>
        <v>12</v>
      </c>
      <c r="K765" s="99" t="e">
        <f ca="1">IF([12]!Tabla1[[#This Row],[in]]="i",0,IF([12]!Tabla1[[#This Row],[in]]="",ROUND(SQRT((F765-F764)^2+(G765-G764)^2),0),ROUND(SQRT((F765-INDIRECT(ADDRESS([12]!Tabla1[[#This Row],[in]],COLUMN(F:F))))^2+(G765-INDIRECT(ADDRESS([12]!Tabla1[[#This Row],[in]],COLUMN(G:G))))^2),0)))</f>
        <v>#REF!</v>
      </c>
      <c r="L765" s="100" t="s">
        <v>32</v>
      </c>
    </row>
    <row r="766" spans="1:12" x14ac:dyDescent="0.25">
      <c r="A766" s="2">
        <v>761</v>
      </c>
      <c r="B766" s="99">
        <v>137</v>
      </c>
      <c r="C766" s="99" t="s">
        <v>5044</v>
      </c>
      <c r="D766" s="99" t="s">
        <v>4992</v>
      </c>
      <c r="E766" s="99" t="s">
        <v>5045</v>
      </c>
      <c r="F766" s="99"/>
      <c r="G766" s="99"/>
      <c r="H766" s="99" t="s">
        <v>4967</v>
      </c>
      <c r="I766" s="99" t="s">
        <v>29</v>
      </c>
      <c r="J766" s="99">
        <f t="shared" si="11"/>
        <v>8</v>
      </c>
      <c r="K766" s="99" t="e">
        <f ca="1">IF([12]!Tabla1[[#This Row],[in]]="i",0,IF([12]!Tabla1[[#This Row],[in]]="",ROUND(SQRT((F766-F765)^2+(G766-G765)^2),0),ROUND(SQRT((F766-INDIRECT(ADDRESS([12]!Tabla1[[#This Row],[in]],COLUMN(F:F))))^2+(G766-INDIRECT(ADDRESS([12]!Tabla1[[#This Row],[in]],COLUMN(G:G))))^2),0)))</f>
        <v>#REF!</v>
      </c>
      <c r="L766" s="100" t="s">
        <v>32</v>
      </c>
    </row>
    <row r="767" spans="1:12" x14ac:dyDescent="0.25">
      <c r="A767" s="2">
        <v>762</v>
      </c>
      <c r="B767" s="99">
        <v>138</v>
      </c>
      <c r="C767" s="99" t="s">
        <v>5044</v>
      </c>
      <c r="D767" s="99" t="s">
        <v>4992</v>
      </c>
      <c r="E767" s="99" t="s">
        <v>5045</v>
      </c>
      <c r="F767" s="99"/>
      <c r="G767" s="99"/>
      <c r="H767" s="99" t="s">
        <v>4967</v>
      </c>
      <c r="I767" s="99" t="s">
        <v>29</v>
      </c>
      <c r="J767" s="99">
        <f t="shared" si="11"/>
        <v>8</v>
      </c>
      <c r="K767" s="99" t="e">
        <f ca="1">IF([12]!Tabla1[[#This Row],[in]]="i",0,IF([12]!Tabla1[[#This Row],[in]]="",ROUND(SQRT((F767-F766)^2+(G767-G766)^2),0),ROUND(SQRT((F767-INDIRECT(ADDRESS([12]!Tabla1[[#This Row],[in]],COLUMN(F:F))))^2+(G767-INDIRECT(ADDRESS([12]!Tabla1[[#This Row],[in]],COLUMN(G:G))))^2),0)))</f>
        <v>#REF!</v>
      </c>
      <c r="L767" s="100" t="s">
        <v>32</v>
      </c>
    </row>
    <row r="768" spans="1:12" x14ac:dyDescent="0.25">
      <c r="A768" s="2">
        <v>763</v>
      </c>
      <c r="B768" s="99">
        <v>139</v>
      </c>
      <c r="C768" s="99" t="s">
        <v>5044</v>
      </c>
      <c r="D768" s="99" t="s">
        <v>4992</v>
      </c>
      <c r="E768" s="99" t="s">
        <v>5045</v>
      </c>
      <c r="F768" s="99"/>
      <c r="G768" s="99"/>
      <c r="H768" s="99" t="s">
        <v>4967</v>
      </c>
      <c r="I768" s="99" t="s">
        <v>29</v>
      </c>
      <c r="J768" s="99">
        <f t="shared" si="11"/>
        <v>8</v>
      </c>
      <c r="K768" s="99" t="e">
        <f ca="1">IF([12]!Tabla1[[#This Row],[in]]="i",0,IF([12]!Tabla1[[#This Row],[in]]="",ROUND(SQRT((F768-F767)^2+(G768-G767)^2),0),ROUND(SQRT((F768-INDIRECT(ADDRESS([12]!Tabla1[[#This Row],[in]],COLUMN(F:F))))^2+(G768-INDIRECT(ADDRESS([12]!Tabla1[[#This Row],[in]],COLUMN(G:G))))^2),0)))</f>
        <v>#REF!</v>
      </c>
      <c r="L768" s="100" t="s">
        <v>32</v>
      </c>
    </row>
    <row r="769" spans="1:12" x14ac:dyDescent="0.25">
      <c r="A769" s="2">
        <v>764</v>
      </c>
      <c r="B769" s="99">
        <v>140</v>
      </c>
      <c r="C769" s="99" t="s">
        <v>5044</v>
      </c>
      <c r="D769" s="99" t="s">
        <v>4992</v>
      </c>
      <c r="E769" s="99" t="s">
        <v>5045</v>
      </c>
      <c r="F769" s="99"/>
      <c r="G769" s="99"/>
      <c r="H769" s="99" t="s">
        <v>4968</v>
      </c>
      <c r="I769" s="99" t="s">
        <v>29</v>
      </c>
      <c r="J769" s="99">
        <f t="shared" si="11"/>
        <v>12</v>
      </c>
      <c r="K769" s="99" t="e">
        <f ca="1">IF([12]!Tabla1[[#This Row],[in]]="i",0,IF([12]!Tabla1[[#This Row],[in]]="",ROUND(SQRT((F769-F768)^2+(G769-G768)^2),0),ROUND(SQRT((F769-INDIRECT(ADDRESS([12]!Tabla1[[#This Row],[in]],COLUMN(F:F))))^2+(G769-INDIRECT(ADDRESS([12]!Tabla1[[#This Row],[in]],COLUMN(G:G))))^2),0)))</f>
        <v>#REF!</v>
      </c>
      <c r="L769" s="100" t="s">
        <v>32</v>
      </c>
    </row>
    <row r="770" spans="1:12" x14ac:dyDescent="0.25">
      <c r="A770" s="2">
        <v>765</v>
      </c>
      <c r="B770" s="99">
        <v>141</v>
      </c>
      <c r="C770" s="99" t="s">
        <v>5044</v>
      </c>
      <c r="D770" s="99" t="s">
        <v>4992</v>
      </c>
      <c r="E770" s="99" t="s">
        <v>5045</v>
      </c>
      <c r="F770" s="99"/>
      <c r="G770" s="99"/>
      <c r="H770" s="99" t="s">
        <v>4967</v>
      </c>
      <c r="I770" s="99" t="s">
        <v>29</v>
      </c>
      <c r="J770" s="99">
        <f t="shared" si="11"/>
        <v>8</v>
      </c>
      <c r="K770" s="99" t="e">
        <f ca="1">IF([12]!Tabla1[[#This Row],[in]]="i",0,IF([12]!Tabla1[[#This Row],[in]]="",ROUND(SQRT((F770-F769)^2+(G770-G769)^2),0),ROUND(SQRT((F770-INDIRECT(ADDRESS([12]!Tabla1[[#This Row],[in]],COLUMN(F:F))))^2+(G770-INDIRECT(ADDRESS([12]!Tabla1[[#This Row],[in]],COLUMN(G:G))))^2),0)))</f>
        <v>#REF!</v>
      </c>
      <c r="L770" s="100" t="s">
        <v>32</v>
      </c>
    </row>
    <row r="771" spans="1:12" x14ac:dyDescent="0.25">
      <c r="A771" s="2">
        <v>766</v>
      </c>
      <c r="B771" s="99">
        <v>142</v>
      </c>
      <c r="C771" s="99" t="s">
        <v>5044</v>
      </c>
      <c r="D771" s="99" t="s">
        <v>4992</v>
      </c>
      <c r="E771" s="99" t="s">
        <v>5045</v>
      </c>
      <c r="F771" s="99"/>
      <c r="G771" s="99"/>
      <c r="H771" s="99" t="s">
        <v>4968</v>
      </c>
      <c r="I771" s="99" t="s">
        <v>29</v>
      </c>
      <c r="J771" s="99">
        <f t="shared" si="11"/>
        <v>12</v>
      </c>
      <c r="K771" s="99" t="e">
        <f ca="1">IF([12]!Tabla1[[#This Row],[in]]="i",0,IF([12]!Tabla1[[#This Row],[in]]="",ROUND(SQRT((F771-F770)^2+(G771-G770)^2),0),ROUND(SQRT((F771-INDIRECT(ADDRESS([12]!Tabla1[[#This Row],[in]],COLUMN(F:F))))^2+(G771-INDIRECT(ADDRESS([12]!Tabla1[[#This Row],[in]],COLUMN(G:G))))^2),0)))</f>
        <v>#REF!</v>
      </c>
      <c r="L771" s="100" t="s">
        <v>32</v>
      </c>
    </row>
    <row r="772" spans="1:12" x14ac:dyDescent="0.25">
      <c r="A772" s="2">
        <v>767</v>
      </c>
      <c r="B772" s="99">
        <v>143</v>
      </c>
      <c r="C772" s="99" t="s">
        <v>5044</v>
      </c>
      <c r="D772" s="99" t="s">
        <v>4992</v>
      </c>
      <c r="E772" s="99" t="s">
        <v>5045</v>
      </c>
      <c r="F772" s="99"/>
      <c r="G772" s="99"/>
      <c r="H772" s="99" t="s">
        <v>4967</v>
      </c>
      <c r="I772" s="99" t="s">
        <v>29</v>
      </c>
      <c r="J772" s="99">
        <f t="shared" si="11"/>
        <v>8</v>
      </c>
      <c r="K772" s="99" t="e">
        <f ca="1">IF([12]!Tabla1[[#This Row],[in]]="i",0,IF([12]!Tabla1[[#This Row],[in]]="",ROUND(SQRT((F772-F771)^2+(G772-G771)^2),0),ROUND(SQRT((F772-INDIRECT(ADDRESS([12]!Tabla1[[#This Row],[in]],COLUMN(F:F))))^2+(G772-INDIRECT(ADDRESS([12]!Tabla1[[#This Row],[in]],COLUMN(G:G))))^2),0)))</f>
        <v>#REF!</v>
      </c>
      <c r="L772" s="100" t="s">
        <v>32</v>
      </c>
    </row>
    <row r="773" spans="1:12" x14ac:dyDescent="0.25">
      <c r="A773" s="2">
        <v>768</v>
      </c>
      <c r="B773" s="99">
        <v>144</v>
      </c>
      <c r="C773" s="99" t="s">
        <v>5044</v>
      </c>
      <c r="D773" s="99" t="s">
        <v>4992</v>
      </c>
      <c r="E773" s="99" t="s">
        <v>5045</v>
      </c>
      <c r="F773" s="99"/>
      <c r="G773" s="99"/>
      <c r="H773" s="99" t="s">
        <v>4967</v>
      </c>
      <c r="I773" s="99" t="s">
        <v>29</v>
      </c>
      <c r="J773" s="99">
        <f t="shared" si="11"/>
        <v>8</v>
      </c>
      <c r="K773" s="99" t="e">
        <f ca="1">IF([12]!Tabla1[[#This Row],[in]]="i",0,IF([12]!Tabla1[[#This Row],[in]]="",ROUND(SQRT((F773-F772)^2+(G773-G772)^2),0),ROUND(SQRT((F773-INDIRECT(ADDRESS([12]!Tabla1[[#This Row],[in]],COLUMN(F:F))))^2+(G773-INDIRECT(ADDRESS([12]!Tabla1[[#This Row],[in]],COLUMN(G:G))))^2),0)))</f>
        <v>#REF!</v>
      </c>
      <c r="L773" s="100" t="s">
        <v>32</v>
      </c>
    </row>
    <row r="774" spans="1:12" x14ac:dyDescent="0.25">
      <c r="A774" s="2">
        <v>769</v>
      </c>
      <c r="B774" s="99">
        <v>145</v>
      </c>
      <c r="C774" s="99" t="s">
        <v>5044</v>
      </c>
      <c r="D774" s="99" t="s">
        <v>4992</v>
      </c>
      <c r="E774" s="99" t="s">
        <v>5045</v>
      </c>
      <c r="F774" s="99"/>
      <c r="G774" s="99"/>
      <c r="H774" s="99" t="s">
        <v>4967</v>
      </c>
      <c r="I774" s="99" t="s">
        <v>29</v>
      </c>
      <c r="J774" s="99">
        <f t="shared" ref="J774:J837" si="12">IF(H774="BT",8,12)</f>
        <v>8</v>
      </c>
      <c r="K774" s="99" t="e">
        <f ca="1">IF([12]!Tabla1[[#This Row],[in]]="i",0,IF([12]!Tabla1[[#This Row],[in]]="",ROUND(SQRT((F774-F773)^2+(G774-G773)^2),0),ROUND(SQRT((F774-INDIRECT(ADDRESS([12]!Tabla1[[#This Row],[in]],COLUMN(F:F))))^2+(G774-INDIRECT(ADDRESS([12]!Tabla1[[#This Row],[in]],COLUMN(G:G))))^2),0)))</f>
        <v>#REF!</v>
      </c>
      <c r="L774" s="100" t="s">
        <v>32</v>
      </c>
    </row>
    <row r="775" spans="1:12" x14ac:dyDescent="0.25">
      <c r="A775" s="2">
        <v>770</v>
      </c>
      <c r="B775" s="99">
        <v>146</v>
      </c>
      <c r="C775" s="99" t="s">
        <v>5044</v>
      </c>
      <c r="D775" s="99" t="s">
        <v>4992</v>
      </c>
      <c r="E775" s="99" t="s">
        <v>5045</v>
      </c>
      <c r="F775" s="99"/>
      <c r="G775" s="99"/>
      <c r="H775" s="99" t="s">
        <v>4967</v>
      </c>
      <c r="I775" s="99" t="s">
        <v>29</v>
      </c>
      <c r="J775" s="99">
        <f t="shared" si="12"/>
        <v>8</v>
      </c>
      <c r="K775" s="99" t="e">
        <f ca="1">IF([12]!Tabla1[[#This Row],[in]]="i",0,IF([12]!Tabla1[[#This Row],[in]]="",ROUND(SQRT((F775-F774)^2+(G775-G774)^2),0),ROUND(SQRT((F775-INDIRECT(ADDRESS([12]!Tabla1[[#This Row],[in]],COLUMN(F:F))))^2+(G775-INDIRECT(ADDRESS([12]!Tabla1[[#This Row],[in]],COLUMN(G:G))))^2),0)))</f>
        <v>#REF!</v>
      </c>
      <c r="L775" s="100" t="s">
        <v>32</v>
      </c>
    </row>
    <row r="776" spans="1:12" x14ac:dyDescent="0.25">
      <c r="A776" s="2">
        <v>771</v>
      </c>
      <c r="B776" s="99">
        <v>147</v>
      </c>
      <c r="C776" s="99" t="s">
        <v>5044</v>
      </c>
      <c r="D776" s="99" t="s">
        <v>4992</v>
      </c>
      <c r="E776" s="99" t="s">
        <v>5045</v>
      </c>
      <c r="F776" s="99"/>
      <c r="G776" s="99"/>
      <c r="H776" s="99" t="s">
        <v>4967</v>
      </c>
      <c r="I776" s="99" t="s">
        <v>29</v>
      </c>
      <c r="J776" s="99">
        <f t="shared" si="12"/>
        <v>8</v>
      </c>
      <c r="K776" s="99" t="e">
        <f ca="1">IF([12]!Tabla1[[#This Row],[in]]="i",0,IF([12]!Tabla1[[#This Row],[in]]="",ROUND(SQRT((F776-F775)^2+(G776-G775)^2),0),ROUND(SQRT((F776-INDIRECT(ADDRESS([12]!Tabla1[[#This Row],[in]],COLUMN(F:F))))^2+(G776-INDIRECT(ADDRESS([12]!Tabla1[[#This Row],[in]],COLUMN(G:G))))^2),0)))</f>
        <v>#REF!</v>
      </c>
      <c r="L776" s="100" t="s">
        <v>32</v>
      </c>
    </row>
    <row r="777" spans="1:12" x14ac:dyDescent="0.25">
      <c r="A777" s="2">
        <v>772</v>
      </c>
      <c r="B777" s="99">
        <v>148</v>
      </c>
      <c r="C777" s="99" t="s">
        <v>5044</v>
      </c>
      <c r="D777" s="99" t="s">
        <v>4992</v>
      </c>
      <c r="E777" s="99" t="s">
        <v>5045</v>
      </c>
      <c r="F777" s="99"/>
      <c r="G777" s="99"/>
      <c r="H777" s="99" t="s">
        <v>4967</v>
      </c>
      <c r="I777" s="99" t="s">
        <v>29</v>
      </c>
      <c r="J777" s="99">
        <f t="shared" si="12"/>
        <v>8</v>
      </c>
      <c r="K777" s="99" t="e">
        <f ca="1">IF([12]!Tabla1[[#This Row],[in]]="i",0,IF([12]!Tabla1[[#This Row],[in]]="",ROUND(SQRT((F777-F776)^2+(G777-G776)^2),0),ROUND(SQRT((F777-INDIRECT(ADDRESS([12]!Tabla1[[#This Row],[in]],COLUMN(F:F))))^2+(G777-INDIRECT(ADDRESS([12]!Tabla1[[#This Row],[in]],COLUMN(G:G))))^2),0)))</f>
        <v>#REF!</v>
      </c>
      <c r="L777" s="100" t="s">
        <v>32</v>
      </c>
    </row>
    <row r="778" spans="1:12" x14ac:dyDescent="0.25">
      <c r="A778" s="2">
        <v>773</v>
      </c>
      <c r="B778" s="99">
        <v>149</v>
      </c>
      <c r="C778" s="99" t="s">
        <v>5044</v>
      </c>
      <c r="D778" s="99" t="s">
        <v>4992</v>
      </c>
      <c r="E778" s="99" t="s">
        <v>5045</v>
      </c>
      <c r="F778" s="99"/>
      <c r="G778" s="99"/>
      <c r="H778" s="99" t="s">
        <v>4967</v>
      </c>
      <c r="I778" s="99" t="s">
        <v>29</v>
      </c>
      <c r="J778" s="99">
        <f t="shared" si="12"/>
        <v>8</v>
      </c>
      <c r="K778" s="99" t="e">
        <f ca="1">IF([12]!Tabla1[[#This Row],[in]]="i",0,IF([12]!Tabla1[[#This Row],[in]]="",ROUND(SQRT((F778-F777)^2+(G778-G777)^2),0),ROUND(SQRT((F778-INDIRECT(ADDRESS([12]!Tabla1[[#This Row],[in]],COLUMN(F:F))))^2+(G778-INDIRECT(ADDRESS([12]!Tabla1[[#This Row],[in]],COLUMN(G:G))))^2),0)))</f>
        <v>#REF!</v>
      </c>
      <c r="L778" s="100" t="s">
        <v>32</v>
      </c>
    </row>
    <row r="779" spans="1:12" x14ac:dyDescent="0.25">
      <c r="A779" s="2">
        <v>774</v>
      </c>
      <c r="B779" s="99">
        <v>150</v>
      </c>
      <c r="C779" s="99" t="s">
        <v>5044</v>
      </c>
      <c r="D779" s="99" t="s">
        <v>4992</v>
      </c>
      <c r="E779" s="99" t="s">
        <v>5045</v>
      </c>
      <c r="F779" s="99"/>
      <c r="G779" s="99"/>
      <c r="H779" s="99" t="s">
        <v>4967</v>
      </c>
      <c r="I779" s="99" t="s">
        <v>29</v>
      </c>
      <c r="J779" s="99">
        <f t="shared" si="12"/>
        <v>8</v>
      </c>
      <c r="K779" s="99" t="e">
        <f ca="1">IF([12]!Tabla1[[#This Row],[in]]="i",0,IF([12]!Tabla1[[#This Row],[in]]="",ROUND(SQRT((F779-F778)^2+(G779-G778)^2),0),ROUND(SQRT((F779-INDIRECT(ADDRESS([12]!Tabla1[[#This Row],[in]],COLUMN(F:F))))^2+(G779-INDIRECT(ADDRESS([12]!Tabla1[[#This Row],[in]],COLUMN(G:G))))^2),0)))</f>
        <v>#REF!</v>
      </c>
      <c r="L779" s="100" t="s">
        <v>32</v>
      </c>
    </row>
    <row r="780" spans="1:12" x14ac:dyDescent="0.25">
      <c r="A780" s="2">
        <v>775</v>
      </c>
      <c r="B780" s="99">
        <v>151</v>
      </c>
      <c r="C780" s="99" t="s">
        <v>5044</v>
      </c>
      <c r="D780" s="99" t="s">
        <v>4992</v>
      </c>
      <c r="E780" s="99" t="s">
        <v>5045</v>
      </c>
      <c r="F780" s="99"/>
      <c r="G780" s="99"/>
      <c r="H780" s="99" t="s">
        <v>4967</v>
      </c>
      <c r="I780" s="99" t="s">
        <v>29</v>
      </c>
      <c r="J780" s="99">
        <f t="shared" si="12"/>
        <v>8</v>
      </c>
      <c r="K780" s="99" t="e">
        <f ca="1">IF([12]!Tabla1[[#This Row],[in]]="i",0,IF([12]!Tabla1[[#This Row],[in]]="",ROUND(SQRT((F780-F779)^2+(G780-G779)^2),0),ROUND(SQRT((F780-INDIRECT(ADDRESS([12]!Tabla1[[#This Row],[in]],COLUMN(F:F))))^2+(G780-INDIRECT(ADDRESS([12]!Tabla1[[#This Row],[in]],COLUMN(G:G))))^2),0)))</f>
        <v>#REF!</v>
      </c>
      <c r="L780" s="100" t="s">
        <v>32</v>
      </c>
    </row>
    <row r="781" spans="1:12" x14ac:dyDescent="0.25">
      <c r="A781" s="2">
        <v>776</v>
      </c>
      <c r="B781" s="99">
        <v>152</v>
      </c>
      <c r="C781" s="99" t="s">
        <v>5044</v>
      </c>
      <c r="D781" s="99" t="s">
        <v>4992</v>
      </c>
      <c r="E781" s="99" t="s">
        <v>5045</v>
      </c>
      <c r="F781" s="99"/>
      <c r="G781" s="99"/>
      <c r="H781" s="99" t="s">
        <v>4967</v>
      </c>
      <c r="I781" s="99" t="s">
        <v>29</v>
      </c>
      <c r="J781" s="99">
        <f t="shared" si="12"/>
        <v>8</v>
      </c>
      <c r="K781" s="99" t="e">
        <f ca="1">IF([12]!Tabla1[[#This Row],[in]]="i",0,IF([12]!Tabla1[[#This Row],[in]]="",ROUND(SQRT((F781-F780)^2+(G781-G780)^2),0),ROUND(SQRT((F781-INDIRECT(ADDRESS([12]!Tabla1[[#This Row],[in]],COLUMN(F:F))))^2+(G781-INDIRECT(ADDRESS([12]!Tabla1[[#This Row],[in]],COLUMN(G:G))))^2),0)))</f>
        <v>#REF!</v>
      </c>
      <c r="L781" s="100" t="s">
        <v>32</v>
      </c>
    </row>
    <row r="782" spans="1:12" x14ac:dyDescent="0.25">
      <c r="A782" s="2">
        <v>777</v>
      </c>
      <c r="B782" s="99">
        <v>153</v>
      </c>
      <c r="C782" s="99" t="s">
        <v>5044</v>
      </c>
      <c r="D782" s="99" t="s">
        <v>4992</v>
      </c>
      <c r="E782" s="99" t="s">
        <v>5045</v>
      </c>
      <c r="F782" s="99"/>
      <c r="G782" s="99"/>
      <c r="H782" s="99" t="s">
        <v>4967</v>
      </c>
      <c r="I782" s="99" t="s">
        <v>29</v>
      </c>
      <c r="J782" s="99">
        <f t="shared" si="12"/>
        <v>8</v>
      </c>
      <c r="K782" s="99" t="e">
        <f ca="1">IF([12]!Tabla1[[#This Row],[in]]="i",0,IF([12]!Tabla1[[#This Row],[in]]="",ROUND(SQRT((F782-F781)^2+(G782-G781)^2),0),ROUND(SQRT((F782-INDIRECT(ADDRESS([12]!Tabla1[[#This Row],[in]],COLUMN(F:F))))^2+(G782-INDIRECT(ADDRESS([12]!Tabla1[[#This Row],[in]],COLUMN(G:G))))^2),0)))</f>
        <v>#REF!</v>
      </c>
      <c r="L782" s="100" t="s">
        <v>32</v>
      </c>
    </row>
    <row r="783" spans="1:12" x14ac:dyDescent="0.25">
      <c r="A783" s="2">
        <v>778</v>
      </c>
      <c r="B783" s="99">
        <v>154</v>
      </c>
      <c r="C783" s="99" t="s">
        <v>5044</v>
      </c>
      <c r="D783" s="99" t="s">
        <v>4992</v>
      </c>
      <c r="E783" s="99" t="s">
        <v>5045</v>
      </c>
      <c r="F783" s="99"/>
      <c r="G783" s="99"/>
      <c r="H783" s="99" t="s">
        <v>4967</v>
      </c>
      <c r="I783" s="99" t="s">
        <v>29</v>
      </c>
      <c r="J783" s="99">
        <f t="shared" si="12"/>
        <v>8</v>
      </c>
      <c r="K783" s="99" t="e">
        <f ca="1">IF([12]!Tabla1[[#This Row],[in]]="i",0,IF([12]!Tabla1[[#This Row],[in]]="",ROUND(SQRT((F783-F782)^2+(G783-G782)^2),0),ROUND(SQRT((F783-INDIRECT(ADDRESS([12]!Tabla1[[#This Row],[in]],COLUMN(F:F))))^2+(G783-INDIRECT(ADDRESS([12]!Tabla1[[#This Row],[in]],COLUMN(G:G))))^2),0)))</f>
        <v>#REF!</v>
      </c>
      <c r="L783" s="100" t="s">
        <v>32</v>
      </c>
    </row>
    <row r="784" spans="1:12" x14ac:dyDescent="0.25">
      <c r="A784" s="2">
        <v>779</v>
      </c>
      <c r="B784" s="99">
        <v>155</v>
      </c>
      <c r="C784" s="99" t="s">
        <v>5044</v>
      </c>
      <c r="D784" s="99" t="s">
        <v>4992</v>
      </c>
      <c r="E784" s="99" t="s">
        <v>5045</v>
      </c>
      <c r="F784" s="99"/>
      <c r="G784" s="99"/>
      <c r="H784" s="99" t="s">
        <v>4967</v>
      </c>
      <c r="I784" s="99" t="s">
        <v>29</v>
      </c>
      <c r="J784" s="99">
        <f t="shared" si="12"/>
        <v>8</v>
      </c>
      <c r="K784" s="99" t="e">
        <f ca="1">IF([12]!Tabla1[[#This Row],[in]]="i",0,IF([12]!Tabla1[[#This Row],[in]]="",ROUND(SQRT((F784-F783)^2+(G784-G783)^2),0),ROUND(SQRT((F784-INDIRECT(ADDRESS([12]!Tabla1[[#This Row],[in]],COLUMN(F:F))))^2+(G784-INDIRECT(ADDRESS([12]!Tabla1[[#This Row],[in]],COLUMN(G:G))))^2),0)))</f>
        <v>#REF!</v>
      </c>
      <c r="L784" s="100" t="s">
        <v>32</v>
      </c>
    </row>
    <row r="785" spans="1:12" x14ac:dyDescent="0.25">
      <c r="A785" s="2">
        <v>780</v>
      </c>
      <c r="B785" s="99">
        <v>156</v>
      </c>
      <c r="C785" s="99" t="s">
        <v>5044</v>
      </c>
      <c r="D785" s="99" t="s">
        <v>4992</v>
      </c>
      <c r="E785" s="99" t="s">
        <v>5045</v>
      </c>
      <c r="F785" s="99"/>
      <c r="G785" s="99"/>
      <c r="H785" s="99" t="s">
        <v>4967</v>
      </c>
      <c r="I785" s="99" t="s">
        <v>29</v>
      </c>
      <c r="J785" s="99">
        <f t="shared" si="12"/>
        <v>8</v>
      </c>
      <c r="K785" s="99" t="e">
        <f ca="1">IF([12]!Tabla1[[#This Row],[in]]="i",0,IF([12]!Tabla1[[#This Row],[in]]="",ROUND(SQRT((F785-F784)^2+(G785-G784)^2),0),ROUND(SQRT((F785-INDIRECT(ADDRESS([12]!Tabla1[[#This Row],[in]],COLUMN(F:F))))^2+(G785-INDIRECT(ADDRESS([12]!Tabla1[[#This Row],[in]],COLUMN(G:G))))^2),0)))</f>
        <v>#REF!</v>
      </c>
      <c r="L785" s="100" t="s">
        <v>32</v>
      </c>
    </row>
    <row r="786" spans="1:12" x14ac:dyDescent="0.25">
      <c r="A786" s="2">
        <v>781</v>
      </c>
      <c r="B786" s="99">
        <v>157</v>
      </c>
      <c r="C786" s="99" t="s">
        <v>5044</v>
      </c>
      <c r="D786" s="99" t="s">
        <v>4992</v>
      </c>
      <c r="E786" s="99" t="s">
        <v>5045</v>
      </c>
      <c r="F786" s="99"/>
      <c r="G786" s="99"/>
      <c r="H786" s="99" t="s">
        <v>4967</v>
      </c>
      <c r="I786" s="99" t="s">
        <v>29</v>
      </c>
      <c r="J786" s="99">
        <f t="shared" si="12"/>
        <v>8</v>
      </c>
      <c r="K786" s="99" t="e">
        <f ca="1">IF([12]!Tabla1[[#This Row],[in]]="i",0,IF([12]!Tabla1[[#This Row],[in]]="",ROUND(SQRT((F786-F785)^2+(G786-G785)^2),0),ROUND(SQRT((F786-INDIRECT(ADDRESS([12]!Tabla1[[#This Row],[in]],COLUMN(F:F))))^2+(G786-INDIRECT(ADDRESS([12]!Tabla1[[#This Row],[in]],COLUMN(G:G))))^2),0)))</f>
        <v>#REF!</v>
      </c>
      <c r="L786" s="100" t="s">
        <v>32</v>
      </c>
    </row>
    <row r="787" spans="1:12" x14ac:dyDescent="0.25">
      <c r="A787" s="2">
        <v>782</v>
      </c>
      <c r="B787" s="99">
        <v>158</v>
      </c>
      <c r="C787" s="99" t="s">
        <v>5044</v>
      </c>
      <c r="D787" s="99" t="s">
        <v>4992</v>
      </c>
      <c r="E787" s="99" t="s">
        <v>5045</v>
      </c>
      <c r="F787" s="99"/>
      <c r="G787" s="99"/>
      <c r="H787" s="99" t="s">
        <v>4967</v>
      </c>
      <c r="I787" s="99" t="s">
        <v>29</v>
      </c>
      <c r="J787" s="99">
        <f t="shared" si="12"/>
        <v>8</v>
      </c>
      <c r="K787" s="99" t="e">
        <f ca="1">IF([12]!Tabla1[[#This Row],[in]]="i",0,IF([12]!Tabla1[[#This Row],[in]]="",ROUND(SQRT((F787-F786)^2+(G787-G786)^2),0),ROUND(SQRT((F787-INDIRECT(ADDRESS([12]!Tabla1[[#This Row],[in]],COLUMN(F:F))))^2+(G787-INDIRECT(ADDRESS([12]!Tabla1[[#This Row],[in]],COLUMN(G:G))))^2),0)))</f>
        <v>#REF!</v>
      </c>
      <c r="L787" s="100" t="s">
        <v>32</v>
      </c>
    </row>
    <row r="788" spans="1:12" x14ac:dyDescent="0.25">
      <c r="A788" s="2">
        <v>783</v>
      </c>
      <c r="B788" s="99">
        <v>159</v>
      </c>
      <c r="C788" s="99" t="s">
        <v>5044</v>
      </c>
      <c r="D788" s="99" t="s">
        <v>4992</v>
      </c>
      <c r="E788" s="99" t="s">
        <v>5045</v>
      </c>
      <c r="F788" s="99"/>
      <c r="G788" s="99"/>
      <c r="H788" s="99" t="s">
        <v>4967</v>
      </c>
      <c r="I788" s="99" t="s">
        <v>29</v>
      </c>
      <c r="J788" s="99">
        <f t="shared" si="12"/>
        <v>8</v>
      </c>
      <c r="K788" s="99" t="e">
        <f ca="1">IF([12]!Tabla1[[#This Row],[in]]="i",0,IF([12]!Tabla1[[#This Row],[in]]="",ROUND(SQRT((F788-F787)^2+(G788-G787)^2),0),ROUND(SQRT((F788-INDIRECT(ADDRESS([12]!Tabla1[[#This Row],[in]],COLUMN(F:F))))^2+(G788-INDIRECT(ADDRESS([12]!Tabla1[[#This Row],[in]],COLUMN(G:G))))^2),0)))</f>
        <v>#REF!</v>
      </c>
      <c r="L788" s="100" t="s">
        <v>32</v>
      </c>
    </row>
    <row r="789" spans="1:12" x14ac:dyDescent="0.25">
      <c r="A789" s="2">
        <v>784</v>
      </c>
      <c r="B789" s="99">
        <v>160</v>
      </c>
      <c r="C789" s="99" t="s">
        <v>5044</v>
      </c>
      <c r="D789" s="99" t="s">
        <v>4992</v>
      </c>
      <c r="E789" s="99" t="s">
        <v>5045</v>
      </c>
      <c r="F789" s="99"/>
      <c r="G789" s="99"/>
      <c r="H789" s="99" t="s">
        <v>4967</v>
      </c>
      <c r="I789" s="99" t="s">
        <v>29</v>
      </c>
      <c r="J789" s="99">
        <f t="shared" si="12"/>
        <v>8</v>
      </c>
      <c r="K789" s="99" t="e">
        <f ca="1">IF([12]!Tabla1[[#This Row],[in]]="i",0,IF([12]!Tabla1[[#This Row],[in]]="",ROUND(SQRT((F789-F788)^2+(G789-G788)^2),0),ROUND(SQRT((F789-INDIRECT(ADDRESS([12]!Tabla1[[#This Row],[in]],COLUMN(F:F))))^2+(G789-INDIRECT(ADDRESS([12]!Tabla1[[#This Row],[in]],COLUMN(G:G))))^2),0)))</f>
        <v>#REF!</v>
      </c>
      <c r="L789" s="100" t="s">
        <v>32</v>
      </c>
    </row>
    <row r="790" spans="1:12" x14ac:dyDescent="0.25">
      <c r="A790" s="2">
        <v>785</v>
      </c>
      <c r="B790" s="99">
        <v>161</v>
      </c>
      <c r="C790" s="99" t="s">
        <v>5044</v>
      </c>
      <c r="D790" s="99" t="s">
        <v>4992</v>
      </c>
      <c r="E790" s="99" t="s">
        <v>5045</v>
      </c>
      <c r="F790" s="99"/>
      <c r="G790" s="99"/>
      <c r="H790" s="99" t="s">
        <v>4967</v>
      </c>
      <c r="I790" s="99" t="s">
        <v>29</v>
      </c>
      <c r="J790" s="99">
        <f t="shared" si="12"/>
        <v>8</v>
      </c>
      <c r="K790" s="99" t="e">
        <f ca="1">IF([12]!Tabla1[[#This Row],[in]]="i",0,IF([12]!Tabla1[[#This Row],[in]]="",ROUND(SQRT((F790-F789)^2+(G790-G789)^2),0),ROUND(SQRT((F790-INDIRECT(ADDRESS([12]!Tabla1[[#This Row],[in]],COLUMN(F:F))))^2+(G790-INDIRECT(ADDRESS([12]!Tabla1[[#This Row],[in]],COLUMN(G:G))))^2),0)))</f>
        <v>#REF!</v>
      </c>
      <c r="L790" s="100" t="s">
        <v>32</v>
      </c>
    </row>
    <row r="791" spans="1:12" x14ac:dyDescent="0.25">
      <c r="A791" s="2">
        <v>786</v>
      </c>
      <c r="B791" s="99">
        <v>162</v>
      </c>
      <c r="C791" s="99" t="s">
        <v>5044</v>
      </c>
      <c r="D791" s="99" t="s">
        <v>4992</v>
      </c>
      <c r="E791" s="99" t="s">
        <v>5045</v>
      </c>
      <c r="F791" s="99"/>
      <c r="G791" s="99"/>
      <c r="H791" s="99" t="s">
        <v>4967</v>
      </c>
      <c r="I791" s="99" t="s">
        <v>29</v>
      </c>
      <c r="J791" s="99">
        <f t="shared" si="12"/>
        <v>8</v>
      </c>
      <c r="K791" s="99" t="e">
        <f ca="1">IF([12]!Tabla1[[#This Row],[in]]="i",0,IF([12]!Tabla1[[#This Row],[in]]="",ROUND(SQRT((F791-F790)^2+(G791-G790)^2),0),ROUND(SQRT((F791-INDIRECT(ADDRESS([12]!Tabla1[[#This Row],[in]],COLUMN(F:F))))^2+(G791-INDIRECT(ADDRESS([12]!Tabla1[[#This Row],[in]],COLUMN(G:G))))^2),0)))</f>
        <v>#REF!</v>
      </c>
      <c r="L791" s="100" t="s">
        <v>32</v>
      </c>
    </row>
    <row r="792" spans="1:12" x14ac:dyDescent="0.25">
      <c r="A792" s="2">
        <v>787</v>
      </c>
      <c r="B792" s="99">
        <v>163</v>
      </c>
      <c r="C792" s="99" t="s">
        <v>5044</v>
      </c>
      <c r="D792" s="99" t="s">
        <v>4992</v>
      </c>
      <c r="E792" s="99" t="s">
        <v>5045</v>
      </c>
      <c r="F792" s="99"/>
      <c r="G792" s="99"/>
      <c r="H792" s="99" t="s">
        <v>4967</v>
      </c>
      <c r="I792" s="99" t="s">
        <v>29</v>
      </c>
      <c r="J792" s="99">
        <f t="shared" si="12"/>
        <v>8</v>
      </c>
      <c r="K792" s="99" t="e">
        <f ca="1">IF([12]!Tabla1[[#This Row],[in]]="i",0,IF([12]!Tabla1[[#This Row],[in]]="",ROUND(SQRT((F792-F791)^2+(G792-G791)^2),0),ROUND(SQRT((F792-INDIRECT(ADDRESS([12]!Tabla1[[#This Row],[in]],COLUMN(F:F))))^2+(G792-INDIRECT(ADDRESS([12]!Tabla1[[#This Row],[in]],COLUMN(G:G))))^2),0)))</f>
        <v>#REF!</v>
      </c>
      <c r="L792" s="100" t="s">
        <v>32</v>
      </c>
    </row>
    <row r="793" spans="1:12" x14ac:dyDescent="0.25">
      <c r="A793" s="2">
        <v>788</v>
      </c>
      <c r="B793" s="99">
        <v>164</v>
      </c>
      <c r="C793" s="99" t="s">
        <v>5044</v>
      </c>
      <c r="D793" s="99" t="s">
        <v>4992</v>
      </c>
      <c r="E793" s="99" t="s">
        <v>5045</v>
      </c>
      <c r="F793" s="99"/>
      <c r="G793" s="99"/>
      <c r="H793" s="99" t="s">
        <v>4967</v>
      </c>
      <c r="I793" s="99" t="s">
        <v>29</v>
      </c>
      <c r="J793" s="99">
        <f t="shared" si="12"/>
        <v>8</v>
      </c>
      <c r="K793" s="99" t="e">
        <f ca="1">IF([12]!Tabla1[[#This Row],[in]]="i",0,IF([12]!Tabla1[[#This Row],[in]]="",ROUND(SQRT((F793-F792)^2+(G793-G792)^2),0),ROUND(SQRT((F793-INDIRECT(ADDRESS([12]!Tabla1[[#This Row],[in]],COLUMN(F:F))))^2+(G793-INDIRECT(ADDRESS([12]!Tabla1[[#This Row],[in]],COLUMN(G:G))))^2),0)))</f>
        <v>#REF!</v>
      </c>
      <c r="L793" s="100" t="s">
        <v>32</v>
      </c>
    </row>
    <row r="794" spans="1:12" x14ac:dyDescent="0.25">
      <c r="A794" s="2">
        <v>789</v>
      </c>
      <c r="B794" s="99">
        <v>165</v>
      </c>
      <c r="C794" s="99" t="s">
        <v>5044</v>
      </c>
      <c r="D794" s="99" t="s">
        <v>4992</v>
      </c>
      <c r="E794" s="99" t="s">
        <v>5045</v>
      </c>
      <c r="F794" s="99"/>
      <c r="G794" s="99"/>
      <c r="H794" s="99" t="s">
        <v>4967</v>
      </c>
      <c r="I794" s="99" t="s">
        <v>29</v>
      </c>
      <c r="J794" s="99">
        <f t="shared" si="12"/>
        <v>8</v>
      </c>
      <c r="K794" s="99" t="e">
        <f ca="1">IF([12]!Tabla1[[#This Row],[in]]="i",0,IF([12]!Tabla1[[#This Row],[in]]="",ROUND(SQRT((F794-F793)^2+(G794-G793)^2),0),ROUND(SQRT((F794-INDIRECT(ADDRESS([12]!Tabla1[[#This Row],[in]],COLUMN(F:F))))^2+(G794-INDIRECT(ADDRESS([12]!Tabla1[[#This Row],[in]],COLUMN(G:G))))^2),0)))</f>
        <v>#REF!</v>
      </c>
      <c r="L794" s="100" t="s">
        <v>32</v>
      </c>
    </row>
    <row r="795" spans="1:12" x14ac:dyDescent="0.25">
      <c r="A795" s="2">
        <v>790</v>
      </c>
      <c r="B795" s="99">
        <v>166</v>
      </c>
      <c r="C795" s="99" t="s">
        <v>5044</v>
      </c>
      <c r="D795" s="99" t="s">
        <v>4992</v>
      </c>
      <c r="E795" s="99" t="s">
        <v>5045</v>
      </c>
      <c r="F795" s="99"/>
      <c r="G795" s="99"/>
      <c r="H795" s="99" t="s">
        <v>4967</v>
      </c>
      <c r="I795" s="99" t="s">
        <v>29</v>
      </c>
      <c r="J795" s="99">
        <f t="shared" si="12"/>
        <v>8</v>
      </c>
      <c r="K795" s="99" t="e">
        <f ca="1">IF([12]!Tabla1[[#This Row],[in]]="i",0,IF([12]!Tabla1[[#This Row],[in]]="",ROUND(SQRT((F795-F794)^2+(G795-G794)^2),0),ROUND(SQRT((F795-INDIRECT(ADDRESS([12]!Tabla1[[#This Row],[in]],COLUMN(F:F))))^2+(G795-INDIRECT(ADDRESS([12]!Tabla1[[#This Row],[in]],COLUMN(G:G))))^2),0)))</f>
        <v>#REF!</v>
      </c>
      <c r="L795" s="100" t="s">
        <v>32</v>
      </c>
    </row>
    <row r="796" spans="1:12" x14ac:dyDescent="0.25">
      <c r="A796" s="2">
        <v>791</v>
      </c>
      <c r="B796" s="99">
        <v>167</v>
      </c>
      <c r="C796" s="99" t="s">
        <v>5044</v>
      </c>
      <c r="D796" s="99" t="s">
        <v>4992</v>
      </c>
      <c r="E796" s="99" t="s">
        <v>5045</v>
      </c>
      <c r="F796" s="99"/>
      <c r="G796" s="99"/>
      <c r="H796" s="99" t="s">
        <v>4967</v>
      </c>
      <c r="I796" s="99" t="s">
        <v>29</v>
      </c>
      <c r="J796" s="99">
        <f t="shared" si="12"/>
        <v>8</v>
      </c>
      <c r="K796" s="99" t="e">
        <f ca="1">IF([12]!Tabla1[[#This Row],[in]]="i",0,IF([12]!Tabla1[[#This Row],[in]]="",ROUND(SQRT((F796-F795)^2+(G796-G795)^2),0),ROUND(SQRT((F796-INDIRECT(ADDRESS([12]!Tabla1[[#This Row],[in]],COLUMN(F:F))))^2+(G796-INDIRECT(ADDRESS([12]!Tabla1[[#This Row],[in]],COLUMN(G:G))))^2),0)))</f>
        <v>#REF!</v>
      </c>
      <c r="L796" s="100" t="s">
        <v>32</v>
      </c>
    </row>
    <row r="797" spans="1:12" x14ac:dyDescent="0.25">
      <c r="A797" s="2">
        <v>792</v>
      </c>
      <c r="B797" s="99">
        <v>168</v>
      </c>
      <c r="C797" s="99" t="s">
        <v>5044</v>
      </c>
      <c r="D797" s="99" t="s">
        <v>4992</v>
      </c>
      <c r="E797" s="99" t="s">
        <v>5045</v>
      </c>
      <c r="F797" s="99"/>
      <c r="G797" s="99"/>
      <c r="H797" s="99" t="s">
        <v>4967</v>
      </c>
      <c r="I797" s="99" t="s">
        <v>29</v>
      </c>
      <c r="J797" s="99">
        <f t="shared" si="12"/>
        <v>8</v>
      </c>
      <c r="K797" s="99" t="e">
        <f ca="1">IF([12]!Tabla1[[#This Row],[in]]="i",0,IF([12]!Tabla1[[#This Row],[in]]="",ROUND(SQRT((F797-F796)^2+(G797-G796)^2),0),ROUND(SQRT((F797-INDIRECT(ADDRESS([12]!Tabla1[[#This Row],[in]],COLUMN(F:F))))^2+(G797-INDIRECT(ADDRESS([12]!Tabla1[[#This Row],[in]],COLUMN(G:G))))^2),0)))</f>
        <v>#REF!</v>
      </c>
      <c r="L797" s="100" t="s">
        <v>32</v>
      </c>
    </row>
    <row r="798" spans="1:12" x14ac:dyDescent="0.25">
      <c r="A798" s="2">
        <v>793</v>
      </c>
      <c r="B798" s="99">
        <v>169</v>
      </c>
      <c r="C798" s="99" t="s">
        <v>5044</v>
      </c>
      <c r="D798" s="99" t="s">
        <v>4992</v>
      </c>
      <c r="E798" s="99" t="s">
        <v>5045</v>
      </c>
      <c r="F798" s="99"/>
      <c r="G798" s="99"/>
      <c r="H798" s="99" t="s">
        <v>4967</v>
      </c>
      <c r="I798" s="99" t="s">
        <v>29</v>
      </c>
      <c r="J798" s="99">
        <f t="shared" si="12"/>
        <v>8</v>
      </c>
      <c r="K798" s="99" t="e">
        <f ca="1">IF([12]!Tabla1[[#This Row],[in]]="i",0,IF([12]!Tabla1[[#This Row],[in]]="",ROUND(SQRT((F798-F797)^2+(G798-G797)^2),0),ROUND(SQRT((F798-INDIRECT(ADDRESS([12]!Tabla1[[#This Row],[in]],COLUMN(F:F))))^2+(G798-INDIRECT(ADDRESS([12]!Tabla1[[#This Row],[in]],COLUMN(G:G))))^2),0)))</f>
        <v>#REF!</v>
      </c>
      <c r="L798" s="100" t="s">
        <v>32</v>
      </c>
    </row>
    <row r="799" spans="1:12" x14ac:dyDescent="0.25">
      <c r="A799" s="2">
        <v>794</v>
      </c>
      <c r="B799" s="99">
        <v>170</v>
      </c>
      <c r="C799" s="99" t="s">
        <v>5044</v>
      </c>
      <c r="D799" s="99" t="s">
        <v>4992</v>
      </c>
      <c r="E799" s="99" t="s">
        <v>5045</v>
      </c>
      <c r="F799" s="99"/>
      <c r="G799" s="99"/>
      <c r="H799" s="99" t="s">
        <v>4967</v>
      </c>
      <c r="I799" s="99" t="s">
        <v>29</v>
      </c>
      <c r="J799" s="99">
        <f t="shared" si="12"/>
        <v>8</v>
      </c>
      <c r="K799" s="99" t="e">
        <f ca="1">IF([12]!Tabla1[[#This Row],[in]]="i",0,IF([12]!Tabla1[[#This Row],[in]]="",ROUND(SQRT((F799-F798)^2+(G799-G798)^2),0),ROUND(SQRT((F799-INDIRECT(ADDRESS([12]!Tabla1[[#This Row],[in]],COLUMN(F:F))))^2+(G799-INDIRECT(ADDRESS([12]!Tabla1[[#This Row],[in]],COLUMN(G:G))))^2),0)))</f>
        <v>#REF!</v>
      </c>
      <c r="L799" s="100" t="s">
        <v>32</v>
      </c>
    </row>
    <row r="800" spans="1:12" x14ac:dyDescent="0.25">
      <c r="A800" s="2">
        <v>795</v>
      </c>
      <c r="B800" s="99">
        <v>171</v>
      </c>
      <c r="C800" s="99" t="s">
        <v>5044</v>
      </c>
      <c r="D800" s="99" t="s">
        <v>4992</v>
      </c>
      <c r="E800" s="99" t="s">
        <v>5045</v>
      </c>
      <c r="F800" s="99"/>
      <c r="G800" s="99"/>
      <c r="H800" s="99" t="s">
        <v>4967</v>
      </c>
      <c r="I800" s="99" t="s">
        <v>29</v>
      </c>
      <c r="J800" s="99">
        <f t="shared" si="12"/>
        <v>8</v>
      </c>
      <c r="K800" s="99" t="e">
        <f ca="1">IF([12]!Tabla1[[#This Row],[in]]="i",0,IF([12]!Tabla1[[#This Row],[in]]="",ROUND(SQRT((F800-F799)^2+(G800-G799)^2),0),ROUND(SQRT((F800-INDIRECT(ADDRESS([12]!Tabla1[[#This Row],[in]],COLUMN(F:F))))^2+(G800-INDIRECT(ADDRESS([12]!Tabla1[[#This Row],[in]],COLUMN(G:G))))^2),0)))</f>
        <v>#REF!</v>
      </c>
      <c r="L800" s="100" t="s">
        <v>32</v>
      </c>
    </row>
    <row r="801" spans="1:12" x14ac:dyDescent="0.25">
      <c r="A801" s="2">
        <v>796</v>
      </c>
      <c r="B801" s="99">
        <v>172</v>
      </c>
      <c r="C801" s="99" t="s">
        <v>5044</v>
      </c>
      <c r="D801" s="99" t="s">
        <v>4992</v>
      </c>
      <c r="E801" s="99" t="s">
        <v>5045</v>
      </c>
      <c r="F801" s="99"/>
      <c r="G801" s="99"/>
      <c r="H801" s="99" t="s">
        <v>4967</v>
      </c>
      <c r="I801" s="99" t="s">
        <v>29</v>
      </c>
      <c r="J801" s="99">
        <f t="shared" si="12"/>
        <v>8</v>
      </c>
      <c r="K801" s="99" t="e">
        <f ca="1">IF([12]!Tabla1[[#This Row],[in]]="i",0,IF([12]!Tabla1[[#This Row],[in]]="",ROUND(SQRT((F801-F800)^2+(G801-G800)^2),0),ROUND(SQRT((F801-INDIRECT(ADDRESS([12]!Tabla1[[#This Row],[in]],COLUMN(F:F))))^2+(G801-INDIRECT(ADDRESS([12]!Tabla1[[#This Row],[in]],COLUMN(G:G))))^2),0)))</f>
        <v>#REF!</v>
      </c>
      <c r="L801" s="100" t="s">
        <v>32</v>
      </c>
    </row>
    <row r="802" spans="1:12" x14ac:dyDescent="0.25">
      <c r="A802" s="2">
        <v>797</v>
      </c>
      <c r="B802" s="99">
        <v>173</v>
      </c>
      <c r="C802" s="99" t="s">
        <v>5044</v>
      </c>
      <c r="D802" s="99" t="s">
        <v>4992</v>
      </c>
      <c r="E802" s="99" t="s">
        <v>5045</v>
      </c>
      <c r="F802" s="99"/>
      <c r="G802" s="99"/>
      <c r="H802" s="99" t="s">
        <v>4967</v>
      </c>
      <c r="I802" s="99" t="s">
        <v>29</v>
      </c>
      <c r="J802" s="99">
        <f t="shared" si="12"/>
        <v>8</v>
      </c>
      <c r="K802" s="99" t="e">
        <f ca="1">IF([12]!Tabla1[[#This Row],[in]]="i",0,IF([12]!Tabla1[[#This Row],[in]]="",ROUND(SQRT((F802-F801)^2+(G802-G801)^2),0),ROUND(SQRT((F802-INDIRECT(ADDRESS([12]!Tabla1[[#This Row],[in]],COLUMN(F:F))))^2+(G802-INDIRECT(ADDRESS([12]!Tabla1[[#This Row],[in]],COLUMN(G:G))))^2),0)))</f>
        <v>#REF!</v>
      </c>
      <c r="L802" s="100" t="s">
        <v>32</v>
      </c>
    </row>
    <row r="803" spans="1:12" x14ac:dyDescent="0.25">
      <c r="A803" s="2">
        <v>798</v>
      </c>
      <c r="B803" s="99">
        <v>174</v>
      </c>
      <c r="C803" s="99" t="s">
        <v>5044</v>
      </c>
      <c r="D803" s="99" t="s">
        <v>4992</v>
      </c>
      <c r="E803" s="99" t="s">
        <v>5045</v>
      </c>
      <c r="F803" s="99"/>
      <c r="G803" s="99"/>
      <c r="H803" s="99" t="s">
        <v>4967</v>
      </c>
      <c r="I803" s="99" t="s">
        <v>29</v>
      </c>
      <c r="J803" s="99">
        <f t="shared" si="12"/>
        <v>8</v>
      </c>
      <c r="K803" s="99" t="e">
        <f ca="1">IF([12]!Tabla1[[#This Row],[in]]="i",0,IF([12]!Tabla1[[#This Row],[in]]="",ROUND(SQRT((F803-F802)^2+(G803-G802)^2),0),ROUND(SQRT((F803-INDIRECT(ADDRESS([12]!Tabla1[[#This Row],[in]],COLUMN(F:F))))^2+(G803-INDIRECT(ADDRESS([12]!Tabla1[[#This Row],[in]],COLUMN(G:G))))^2),0)))</f>
        <v>#REF!</v>
      </c>
      <c r="L803" s="100" t="s">
        <v>32</v>
      </c>
    </row>
    <row r="804" spans="1:12" x14ac:dyDescent="0.25">
      <c r="A804" s="2">
        <v>799</v>
      </c>
      <c r="B804" s="99">
        <v>175</v>
      </c>
      <c r="C804" s="99" t="s">
        <v>5044</v>
      </c>
      <c r="D804" s="99" t="s">
        <v>4992</v>
      </c>
      <c r="E804" s="99" t="s">
        <v>5045</v>
      </c>
      <c r="F804" s="99"/>
      <c r="G804" s="99"/>
      <c r="H804" s="99" t="s">
        <v>4967</v>
      </c>
      <c r="I804" s="99" t="s">
        <v>29</v>
      </c>
      <c r="J804" s="99">
        <f t="shared" si="12"/>
        <v>8</v>
      </c>
      <c r="K804" s="99" t="e">
        <f ca="1">IF([12]!Tabla1[[#This Row],[in]]="i",0,IF([12]!Tabla1[[#This Row],[in]]="",ROUND(SQRT((F804-F803)^2+(G804-G803)^2),0),ROUND(SQRT((F804-INDIRECT(ADDRESS([12]!Tabla1[[#This Row],[in]],COLUMN(F:F))))^2+(G804-INDIRECT(ADDRESS([12]!Tabla1[[#This Row],[in]],COLUMN(G:G))))^2),0)))</f>
        <v>#REF!</v>
      </c>
      <c r="L804" s="100" t="s">
        <v>32</v>
      </c>
    </row>
    <row r="805" spans="1:12" x14ac:dyDescent="0.25">
      <c r="A805" s="2">
        <v>800</v>
      </c>
      <c r="B805" s="99">
        <v>176</v>
      </c>
      <c r="C805" s="99" t="s">
        <v>5044</v>
      </c>
      <c r="D805" s="99" t="s">
        <v>4992</v>
      </c>
      <c r="E805" s="99" t="s">
        <v>5045</v>
      </c>
      <c r="F805" s="99"/>
      <c r="G805" s="99"/>
      <c r="H805" s="99" t="s">
        <v>4967</v>
      </c>
      <c r="I805" s="99" t="s">
        <v>29</v>
      </c>
      <c r="J805" s="99">
        <f t="shared" si="12"/>
        <v>8</v>
      </c>
      <c r="K805" s="99" t="e">
        <f ca="1">IF([12]!Tabla1[[#This Row],[in]]="i",0,IF([12]!Tabla1[[#This Row],[in]]="",ROUND(SQRT((F805-F804)^2+(G805-G804)^2),0),ROUND(SQRT((F805-INDIRECT(ADDRESS([12]!Tabla1[[#This Row],[in]],COLUMN(F:F))))^2+(G805-INDIRECT(ADDRESS([12]!Tabla1[[#This Row],[in]],COLUMN(G:G))))^2),0)))</f>
        <v>#REF!</v>
      </c>
      <c r="L805" s="100" t="s">
        <v>32</v>
      </c>
    </row>
    <row r="806" spans="1:12" x14ac:dyDescent="0.25">
      <c r="A806" s="2">
        <v>801</v>
      </c>
      <c r="B806" s="99">
        <v>177</v>
      </c>
      <c r="C806" s="99" t="s">
        <v>5044</v>
      </c>
      <c r="D806" s="99" t="s">
        <v>4992</v>
      </c>
      <c r="E806" s="99" t="s">
        <v>5045</v>
      </c>
      <c r="F806" s="99"/>
      <c r="G806" s="99"/>
      <c r="H806" s="99" t="s">
        <v>4967</v>
      </c>
      <c r="I806" s="99" t="s">
        <v>29</v>
      </c>
      <c r="J806" s="99">
        <f t="shared" si="12"/>
        <v>8</v>
      </c>
      <c r="K806" s="99" t="e">
        <f ca="1">IF([12]!Tabla1[[#This Row],[in]]="i",0,IF([12]!Tabla1[[#This Row],[in]]="",ROUND(SQRT((F806-F805)^2+(G806-G805)^2),0),ROUND(SQRT((F806-INDIRECT(ADDRESS([12]!Tabla1[[#This Row],[in]],COLUMN(F:F))))^2+(G806-INDIRECT(ADDRESS([12]!Tabla1[[#This Row],[in]],COLUMN(G:G))))^2),0)))</f>
        <v>#REF!</v>
      </c>
      <c r="L806" s="100" t="s">
        <v>32</v>
      </c>
    </row>
    <row r="807" spans="1:12" x14ac:dyDescent="0.25">
      <c r="A807" s="2">
        <v>802</v>
      </c>
      <c r="B807" s="99">
        <v>178</v>
      </c>
      <c r="C807" s="99" t="s">
        <v>5044</v>
      </c>
      <c r="D807" s="99" t="s">
        <v>4992</v>
      </c>
      <c r="E807" s="99" t="s">
        <v>5045</v>
      </c>
      <c r="F807" s="99"/>
      <c r="G807" s="99"/>
      <c r="H807" s="99" t="s">
        <v>4967</v>
      </c>
      <c r="I807" s="99" t="s">
        <v>29</v>
      </c>
      <c r="J807" s="99">
        <f t="shared" si="12"/>
        <v>8</v>
      </c>
      <c r="K807" s="99" t="e">
        <f ca="1">IF([12]!Tabla1[[#This Row],[in]]="i",0,IF([12]!Tabla1[[#This Row],[in]]="",ROUND(SQRT((F807-F806)^2+(G807-G806)^2),0),ROUND(SQRT((F807-INDIRECT(ADDRESS([12]!Tabla1[[#This Row],[in]],COLUMN(F:F))))^2+(G807-INDIRECT(ADDRESS([12]!Tabla1[[#This Row],[in]],COLUMN(G:G))))^2),0)))</f>
        <v>#REF!</v>
      </c>
      <c r="L807" s="100" t="s">
        <v>32</v>
      </c>
    </row>
    <row r="808" spans="1:12" x14ac:dyDescent="0.25">
      <c r="A808" s="2">
        <v>803</v>
      </c>
      <c r="B808" s="99">
        <v>179</v>
      </c>
      <c r="C808" s="99" t="s">
        <v>5044</v>
      </c>
      <c r="D808" s="99" t="s">
        <v>4992</v>
      </c>
      <c r="E808" s="99" t="s">
        <v>5045</v>
      </c>
      <c r="F808" s="99"/>
      <c r="G808" s="99"/>
      <c r="H808" s="99" t="s">
        <v>4967</v>
      </c>
      <c r="I808" s="99" t="s">
        <v>29</v>
      </c>
      <c r="J808" s="99">
        <f t="shared" si="12"/>
        <v>8</v>
      </c>
      <c r="K808" s="99" t="e">
        <f ca="1">IF([12]!Tabla1[[#This Row],[in]]="i",0,IF([12]!Tabla1[[#This Row],[in]]="",ROUND(SQRT((F808-F807)^2+(G808-G807)^2),0),ROUND(SQRT((F808-INDIRECT(ADDRESS([12]!Tabla1[[#This Row],[in]],COLUMN(F:F))))^2+(G808-INDIRECT(ADDRESS([12]!Tabla1[[#This Row],[in]],COLUMN(G:G))))^2),0)))</f>
        <v>#REF!</v>
      </c>
      <c r="L808" s="100" t="s">
        <v>32</v>
      </c>
    </row>
    <row r="809" spans="1:12" x14ac:dyDescent="0.25">
      <c r="A809" s="2">
        <v>804</v>
      </c>
      <c r="B809" s="99">
        <v>180</v>
      </c>
      <c r="C809" s="99" t="s">
        <v>5044</v>
      </c>
      <c r="D809" s="99" t="s">
        <v>4992</v>
      </c>
      <c r="E809" s="99" t="s">
        <v>5045</v>
      </c>
      <c r="F809" s="99"/>
      <c r="G809" s="99"/>
      <c r="H809" s="99" t="s">
        <v>4967</v>
      </c>
      <c r="I809" s="99" t="s">
        <v>29</v>
      </c>
      <c r="J809" s="99">
        <f t="shared" si="12"/>
        <v>8</v>
      </c>
      <c r="K809" s="99" t="e">
        <f ca="1">IF([12]!Tabla1[[#This Row],[in]]="i",0,IF([12]!Tabla1[[#This Row],[in]]="",ROUND(SQRT((F809-F808)^2+(G809-G808)^2),0),ROUND(SQRT((F809-INDIRECT(ADDRESS([12]!Tabla1[[#This Row],[in]],COLUMN(F:F))))^2+(G809-INDIRECT(ADDRESS([12]!Tabla1[[#This Row],[in]],COLUMN(G:G))))^2),0)))</f>
        <v>#REF!</v>
      </c>
      <c r="L809" s="100" t="s">
        <v>32</v>
      </c>
    </row>
    <row r="810" spans="1:12" x14ac:dyDescent="0.25">
      <c r="A810" s="2">
        <v>805</v>
      </c>
      <c r="B810" s="99">
        <v>181</v>
      </c>
      <c r="C810" s="99" t="s">
        <v>5044</v>
      </c>
      <c r="D810" s="99" t="s">
        <v>4992</v>
      </c>
      <c r="E810" s="99" t="s">
        <v>5045</v>
      </c>
      <c r="F810" s="99"/>
      <c r="G810" s="99"/>
      <c r="H810" s="99" t="s">
        <v>4967</v>
      </c>
      <c r="I810" s="99" t="s">
        <v>29</v>
      </c>
      <c r="J810" s="99">
        <f t="shared" si="12"/>
        <v>8</v>
      </c>
      <c r="K810" s="99" t="e">
        <f ca="1">IF([12]!Tabla1[[#This Row],[in]]="i",0,IF([12]!Tabla1[[#This Row],[in]]="",ROUND(SQRT((F810-F809)^2+(G810-G809)^2),0),ROUND(SQRT((F810-INDIRECT(ADDRESS([12]!Tabla1[[#This Row],[in]],COLUMN(F:F))))^2+(G810-INDIRECT(ADDRESS([12]!Tabla1[[#This Row],[in]],COLUMN(G:G))))^2),0)))</f>
        <v>#REF!</v>
      </c>
      <c r="L810" s="100" t="s">
        <v>32</v>
      </c>
    </row>
    <row r="811" spans="1:12" x14ac:dyDescent="0.25">
      <c r="A811" s="2">
        <v>806</v>
      </c>
      <c r="B811" s="99">
        <v>182</v>
      </c>
      <c r="C811" s="99" t="s">
        <v>5044</v>
      </c>
      <c r="D811" s="99" t="s">
        <v>4992</v>
      </c>
      <c r="E811" s="99" t="s">
        <v>5045</v>
      </c>
      <c r="F811" s="99"/>
      <c r="G811" s="99"/>
      <c r="H811" s="99" t="s">
        <v>4967</v>
      </c>
      <c r="I811" s="99" t="s">
        <v>29</v>
      </c>
      <c r="J811" s="99">
        <f t="shared" si="12"/>
        <v>8</v>
      </c>
      <c r="K811" s="99" t="e">
        <f ca="1">IF([12]!Tabla1[[#This Row],[in]]="i",0,IF([12]!Tabla1[[#This Row],[in]]="",ROUND(SQRT((F811-F810)^2+(G811-G810)^2),0),ROUND(SQRT((F811-INDIRECT(ADDRESS([12]!Tabla1[[#This Row],[in]],COLUMN(F:F))))^2+(G811-INDIRECT(ADDRESS([12]!Tabla1[[#This Row],[in]],COLUMN(G:G))))^2),0)))</f>
        <v>#REF!</v>
      </c>
      <c r="L811" s="100" t="s">
        <v>32</v>
      </c>
    </row>
    <row r="812" spans="1:12" x14ac:dyDescent="0.25">
      <c r="A812" s="2">
        <v>807</v>
      </c>
      <c r="B812" s="99">
        <v>183</v>
      </c>
      <c r="C812" s="99" t="s">
        <v>5044</v>
      </c>
      <c r="D812" s="99" t="s">
        <v>4992</v>
      </c>
      <c r="E812" s="99" t="s">
        <v>5045</v>
      </c>
      <c r="F812" s="99"/>
      <c r="G812" s="99"/>
      <c r="H812" s="99" t="s">
        <v>4967</v>
      </c>
      <c r="I812" s="99" t="s">
        <v>29</v>
      </c>
      <c r="J812" s="99">
        <f t="shared" si="12"/>
        <v>8</v>
      </c>
      <c r="K812" s="99" t="e">
        <f ca="1">IF([12]!Tabla1[[#This Row],[in]]="i",0,IF([12]!Tabla1[[#This Row],[in]]="",ROUND(SQRT((F812-F811)^2+(G812-G811)^2),0),ROUND(SQRT((F812-INDIRECT(ADDRESS([12]!Tabla1[[#This Row],[in]],COLUMN(F:F))))^2+(G812-INDIRECT(ADDRESS([12]!Tabla1[[#This Row],[in]],COLUMN(G:G))))^2),0)))</f>
        <v>#REF!</v>
      </c>
      <c r="L812" s="100" t="s">
        <v>32</v>
      </c>
    </row>
    <row r="813" spans="1:12" x14ac:dyDescent="0.25">
      <c r="A813" s="2">
        <v>808</v>
      </c>
      <c r="B813" s="99">
        <v>184</v>
      </c>
      <c r="C813" s="99" t="s">
        <v>5044</v>
      </c>
      <c r="D813" s="99" t="s">
        <v>4992</v>
      </c>
      <c r="E813" s="99" t="s">
        <v>5045</v>
      </c>
      <c r="F813" s="99"/>
      <c r="G813" s="99"/>
      <c r="H813" s="99" t="s">
        <v>4967</v>
      </c>
      <c r="I813" s="99" t="s">
        <v>29</v>
      </c>
      <c r="J813" s="99">
        <f t="shared" si="12"/>
        <v>8</v>
      </c>
      <c r="K813" s="99" t="e">
        <f ca="1">IF([12]!Tabla1[[#This Row],[in]]="i",0,IF([12]!Tabla1[[#This Row],[in]]="",ROUND(SQRT((F813-F812)^2+(G813-G812)^2),0),ROUND(SQRT((F813-INDIRECT(ADDRESS([12]!Tabla1[[#This Row],[in]],COLUMN(F:F))))^2+(G813-INDIRECT(ADDRESS([12]!Tabla1[[#This Row],[in]],COLUMN(G:G))))^2),0)))</f>
        <v>#REF!</v>
      </c>
      <c r="L813" s="100" t="s">
        <v>32</v>
      </c>
    </row>
    <row r="814" spans="1:12" x14ac:dyDescent="0.25">
      <c r="A814" s="2">
        <v>809</v>
      </c>
      <c r="B814" s="99">
        <v>185</v>
      </c>
      <c r="C814" s="99" t="s">
        <v>5044</v>
      </c>
      <c r="D814" s="99" t="s">
        <v>4992</v>
      </c>
      <c r="E814" s="99" t="s">
        <v>5045</v>
      </c>
      <c r="F814" s="99"/>
      <c r="G814" s="99"/>
      <c r="H814" s="99" t="s">
        <v>4967</v>
      </c>
      <c r="I814" s="99" t="s">
        <v>29</v>
      </c>
      <c r="J814" s="99">
        <f t="shared" si="12"/>
        <v>8</v>
      </c>
      <c r="K814" s="99" t="e">
        <f ca="1">IF([12]!Tabla1[[#This Row],[in]]="i",0,IF([12]!Tabla1[[#This Row],[in]]="",ROUND(SQRT((F814-F813)^2+(G814-G813)^2),0),ROUND(SQRT((F814-INDIRECT(ADDRESS([12]!Tabla1[[#This Row],[in]],COLUMN(F:F))))^2+(G814-INDIRECT(ADDRESS([12]!Tabla1[[#This Row],[in]],COLUMN(G:G))))^2),0)))</f>
        <v>#REF!</v>
      </c>
      <c r="L814" s="100" t="s">
        <v>32</v>
      </c>
    </row>
    <row r="815" spans="1:12" x14ac:dyDescent="0.25">
      <c r="A815" s="2">
        <v>810</v>
      </c>
      <c r="B815" s="99">
        <v>186</v>
      </c>
      <c r="C815" s="99" t="s">
        <v>5044</v>
      </c>
      <c r="D815" s="99" t="s">
        <v>4992</v>
      </c>
      <c r="E815" s="99" t="s">
        <v>5045</v>
      </c>
      <c r="F815" s="99"/>
      <c r="G815" s="99"/>
      <c r="H815" s="99" t="s">
        <v>4967</v>
      </c>
      <c r="I815" s="99" t="s">
        <v>29</v>
      </c>
      <c r="J815" s="99">
        <f t="shared" si="12"/>
        <v>8</v>
      </c>
      <c r="K815" s="99" t="e">
        <f ca="1">IF([12]!Tabla1[[#This Row],[in]]="i",0,IF([12]!Tabla1[[#This Row],[in]]="",ROUND(SQRT((F815-F814)^2+(G815-G814)^2),0),ROUND(SQRT((F815-INDIRECT(ADDRESS([12]!Tabla1[[#This Row],[in]],COLUMN(F:F))))^2+(G815-INDIRECT(ADDRESS([12]!Tabla1[[#This Row],[in]],COLUMN(G:G))))^2),0)))</f>
        <v>#REF!</v>
      </c>
      <c r="L815" s="100" t="s">
        <v>32</v>
      </c>
    </row>
    <row r="816" spans="1:12" x14ac:dyDescent="0.25">
      <c r="A816" s="2">
        <v>811</v>
      </c>
      <c r="B816" s="99">
        <v>187</v>
      </c>
      <c r="C816" s="99" t="s">
        <v>5044</v>
      </c>
      <c r="D816" s="99" t="s">
        <v>4992</v>
      </c>
      <c r="E816" s="99" t="s">
        <v>5045</v>
      </c>
      <c r="F816" s="99"/>
      <c r="G816" s="99"/>
      <c r="H816" s="99" t="s">
        <v>4967</v>
      </c>
      <c r="I816" s="99" t="s">
        <v>29</v>
      </c>
      <c r="J816" s="99">
        <f t="shared" si="12"/>
        <v>8</v>
      </c>
      <c r="K816" s="99" t="e">
        <f ca="1">IF([12]!Tabla1[[#This Row],[in]]="i",0,IF([12]!Tabla1[[#This Row],[in]]="",ROUND(SQRT((F816-F815)^2+(G816-G815)^2),0),ROUND(SQRT((F816-INDIRECT(ADDRESS([12]!Tabla1[[#This Row],[in]],COLUMN(F:F))))^2+(G816-INDIRECT(ADDRESS([12]!Tabla1[[#This Row],[in]],COLUMN(G:G))))^2),0)))</f>
        <v>#REF!</v>
      </c>
      <c r="L816" s="100" t="s">
        <v>32</v>
      </c>
    </row>
    <row r="817" spans="1:12" x14ac:dyDescent="0.25">
      <c r="A817" s="2">
        <v>812</v>
      </c>
      <c r="B817" s="99">
        <v>188</v>
      </c>
      <c r="C817" s="99" t="s">
        <v>5044</v>
      </c>
      <c r="D817" s="99" t="s">
        <v>4992</v>
      </c>
      <c r="E817" s="99" t="s">
        <v>5045</v>
      </c>
      <c r="F817" s="99"/>
      <c r="G817" s="99"/>
      <c r="H817" s="99" t="s">
        <v>4967</v>
      </c>
      <c r="I817" s="99" t="s">
        <v>29</v>
      </c>
      <c r="J817" s="99">
        <f t="shared" si="12"/>
        <v>8</v>
      </c>
      <c r="K817" s="99" t="e">
        <f ca="1">IF([12]!Tabla1[[#This Row],[in]]="i",0,IF([12]!Tabla1[[#This Row],[in]]="",ROUND(SQRT((F817-F816)^2+(G817-G816)^2),0),ROUND(SQRT((F817-INDIRECT(ADDRESS([12]!Tabla1[[#This Row],[in]],COLUMN(F:F))))^2+(G817-INDIRECT(ADDRESS([12]!Tabla1[[#This Row],[in]],COLUMN(G:G))))^2),0)))</f>
        <v>#REF!</v>
      </c>
      <c r="L817" s="100" t="s">
        <v>32</v>
      </c>
    </row>
    <row r="818" spans="1:12" x14ac:dyDescent="0.25">
      <c r="A818" s="2">
        <v>813</v>
      </c>
      <c r="B818" s="99">
        <v>189</v>
      </c>
      <c r="C818" s="99" t="s">
        <v>5044</v>
      </c>
      <c r="D818" s="99" t="s">
        <v>4992</v>
      </c>
      <c r="E818" s="99" t="s">
        <v>5045</v>
      </c>
      <c r="F818" s="99"/>
      <c r="G818" s="99"/>
      <c r="H818" s="99" t="s">
        <v>4967</v>
      </c>
      <c r="I818" s="99" t="s">
        <v>29</v>
      </c>
      <c r="J818" s="99">
        <f t="shared" si="12"/>
        <v>8</v>
      </c>
      <c r="K818" s="99" t="e">
        <f ca="1">IF([12]!Tabla1[[#This Row],[in]]="i",0,IF([12]!Tabla1[[#This Row],[in]]="",ROUND(SQRT((F818-F817)^2+(G818-G817)^2),0),ROUND(SQRT((F818-INDIRECT(ADDRESS([12]!Tabla1[[#This Row],[in]],COLUMN(F:F))))^2+(G818-INDIRECT(ADDRESS([12]!Tabla1[[#This Row],[in]],COLUMN(G:G))))^2),0)))</f>
        <v>#REF!</v>
      </c>
      <c r="L818" s="100" t="s">
        <v>32</v>
      </c>
    </row>
    <row r="819" spans="1:12" x14ac:dyDescent="0.25">
      <c r="A819" s="2">
        <v>814</v>
      </c>
      <c r="B819" s="99">
        <v>190</v>
      </c>
      <c r="C819" s="99" t="s">
        <v>5044</v>
      </c>
      <c r="D819" s="99" t="s">
        <v>4992</v>
      </c>
      <c r="E819" s="99" t="s">
        <v>5045</v>
      </c>
      <c r="F819" s="99"/>
      <c r="G819" s="99"/>
      <c r="H819" s="99" t="s">
        <v>4967</v>
      </c>
      <c r="I819" s="99" t="s">
        <v>29</v>
      </c>
      <c r="J819" s="99">
        <f t="shared" si="12"/>
        <v>8</v>
      </c>
      <c r="K819" s="99" t="e">
        <f ca="1">IF([12]!Tabla1[[#This Row],[in]]="i",0,IF([12]!Tabla1[[#This Row],[in]]="",ROUND(SQRT((F819-F818)^2+(G819-G818)^2),0),ROUND(SQRT((F819-INDIRECT(ADDRESS([12]!Tabla1[[#This Row],[in]],COLUMN(F:F))))^2+(G819-INDIRECT(ADDRESS([12]!Tabla1[[#This Row],[in]],COLUMN(G:G))))^2),0)))</f>
        <v>#REF!</v>
      </c>
      <c r="L819" s="100" t="s">
        <v>32</v>
      </c>
    </row>
    <row r="820" spans="1:12" x14ac:dyDescent="0.25">
      <c r="A820" s="2">
        <v>815</v>
      </c>
      <c r="B820" s="99">
        <v>191</v>
      </c>
      <c r="C820" s="99" t="s">
        <v>5044</v>
      </c>
      <c r="D820" s="99" t="s">
        <v>4992</v>
      </c>
      <c r="E820" s="99" t="s">
        <v>5045</v>
      </c>
      <c r="F820" s="99"/>
      <c r="G820" s="99"/>
      <c r="H820" s="99" t="s">
        <v>4967</v>
      </c>
      <c r="I820" s="99" t="s">
        <v>29</v>
      </c>
      <c r="J820" s="99">
        <f t="shared" si="12"/>
        <v>8</v>
      </c>
      <c r="K820" s="99" t="e">
        <f ca="1">IF([12]!Tabla1[[#This Row],[in]]="i",0,IF([12]!Tabla1[[#This Row],[in]]="",ROUND(SQRT((F820-F819)^2+(G820-G819)^2),0),ROUND(SQRT((F820-INDIRECT(ADDRESS([12]!Tabla1[[#This Row],[in]],COLUMN(F:F))))^2+(G820-INDIRECT(ADDRESS([12]!Tabla1[[#This Row],[in]],COLUMN(G:G))))^2),0)))</f>
        <v>#REF!</v>
      </c>
      <c r="L820" s="100" t="s">
        <v>32</v>
      </c>
    </row>
    <row r="821" spans="1:12" x14ac:dyDescent="0.25">
      <c r="A821" s="2">
        <v>816</v>
      </c>
      <c r="B821" s="99">
        <v>192</v>
      </c>
      <c r="C821" s="99" t="s">
        <v>5044</v>
      </c>
      <c r="D821" s="99" t="s">
        <v>4992</v>
      </c>
      <c r="E821" s="99" t="s">
        <v>5045</v>
      </c>
      <c r="F821" s="99"/>
      <c r="G821" s="99"/>
      <c r="H821" s="99" t="s">
        <v>4968</v>
      </c>
      <c r="I821" s="99" t="s">
        <v>29</v>
      </c>
      <c r="J821" s="99">
        <f t="shared" si="12"/>
        <v>12</v>
      </c>
      <c r="K821" s="99" t="e">
        <f ca="1">IF([12]!Tabla1[[#This Row],[in]]="i",0,IF([12]!Tabla1[[#This Row],[in]]="",ROUND(SQRT((F821-F820)^2+(G821-G820)^2),0),ROUND(SQRT((F821-INDIRECT(ADDRESS([12]!Tabla1[[#This Row],[in]],COLUMN(F:F))))^2+(G821-INDIRECT(ADDRESS([12]!Tabla1[[#This Row],[in]],COLUMN(G:G))))^2),0)))</f>
        <v>#REF!</v>
      </c>
      <c r="L821" s="100" t="s">
        <v>32</v>
      </c>
    </row>
    <row r="822" spans="1:12" x14ac:dyDescent="0.25">
      <c r="A822" s="2">
        <v>817</v>
      </c>
      <c r="B822" s="99">
        <v>193</v>
      </c>
      <c r="C822" s="99" t="s">
        <v>5044</v>
      </c>
      <c r="D822" s="99" t="s">
        <v>4992</v>
      </c>
      <c r="E822" s="99" t="s">
        <v>5045</v>
      </c>
      <c r="F822" s="99"/>
      <c r="G822" s="99"/>
      <c r="H822" s="99" t="s">
        <v>4968</v>
      </c>
      <c r="I822" s="99" t="s">
        <v>29</v>
      </c>
      <c r="J822" s="99">
        <f t="shared" si="12"/>
        <v>12</v>
      </c>
      <c r="K822" s="99" t="e">
        <f ca="1">IF([12]!Tabla1[[#This Row],[in]]="i",0,IF([12]!Tabla1[[#This Row],[in]]="",ROUND(SQRT((F822-F821)^2+(G822-G821)^2),0),ROUND(SQRT((F822-INDIRECT(ADDRESS([12]!Tabla1[[#This Row],[in]],COLUMN(F:F))))^2+(G822-INDIRECT(ADDRESS([12]!Tabla1[[#This Row],[in]],COLUMN(G:G))))^2),0)))</f>
        <v>#REF!</v>
      </c>
      <c r="L822" s="100" t="s">
        <v>32</v>
      </c>
    </row>
    <row r="823" spans="1:12" x14ac:dyDescent="0.25">
      <c r="A823" s="2">
        <v>818</v>
      </c>
      <c r="B823" s="99">
        <v>194</v>
      </c>
      <c r="C823" s="99" t="s">
        <v>5044</v>
      </c>
      <c r="D823" s="99" t="s">
        <v>4992</v>
      </c>
      <c r="E823" s="99" t="s">
        <v>5045</v>
      </c>
      <c r="F823" s="99"/>
      <c r="G823" s="99"/>
      <c r="H823" s="99" t="s">
        <v>4967</v>
      </c>
      <c r="I823" s="99" t="s">
        <v>29</v>
      </c>
      <c r="J823" s="99">
        <f t="shared" si="12"/>
        <v>8</v>
      </c>
      <c r="K823" s="99" t="e">
        <f ca="1">IF([12]!Tabla1[[#This Row],[in]]="i",0,IF([12]!Tabla1[[#This Row],[in]]="",ROUND(SQRT((F823-F822)^2+(G823-G822)^2),0),ROUND(SQRT((F823-INDIRECT(ADDRESS([12]!Tabla1[[#This Row],[in]],COLUMN(F:F))))^2+(G823-INDIRECT(ADDRESS([12]!Tabla1[[#This Row],[in]],COLUMN(G:G))))^2),0)))</f>
        <v>#REF!</v>
      </c>
      <c r="L823" s="100" t="s">
        <v>32</v>
      </c>
    </row>
    <row r="824" spans="1:12" x14ac:dyDescent="0.25">
      <c r="A824" s="2">
        <v>819</v>
      </c>
      <c r="B824" s="99">
        <v>195</v>
      </c>
      <c r="C824" s="99" t="s">
        <v>5044</v>
      </c>
      <c r="D824" s="99" t="s">
        <v>4992</v>
      </c>
      <c r="E824" s="99" t="s">
        <v>5045</v>
      </c>
      <c r="F824" s="99"/>
      <c r="G824" s="99"/>
      <c r="H824" s="99" t="s">
        <v>4967</v>
      </c>
      <c r="I824" s="99" t="s">
        <v>29</v>
      </c>
      <c r="J824" s="99">
        <f t="shared" si="12"/>
        <v>8</v>
      </c>
      <c r="K824" s="99" t="e">
        <f ca="1">IF([12]!Tabla1[[#This Row],[in]]="i",0,IF([12]!Tabla1[[#This Row],[in]]="",ROUND(SQRT((F824-F823)^2+(G824-G823)^2),0),ROUND(SQRT((F824-INDIRECT(ADDRESS([12]!Tabla1[[#This Row],[in]],COLUMN(F:F))))^2+(G824-INDIRECT(ADDRESS([12]!Tabla1[[#This Row],[in]],COLUMN(G:G))))^2),0)))</f>
        <v>#REF!</v>
      </c>
      <c r="L824" s="100" t="s">
        <v>32</v>
      </c>
    </row>
    <row r="825" spans="1:12" x14ac:dyDescent="0.25">
      <c r="A825" s="2">
        <v>820</v>
      </c>
      <c r="B825" s="99">
        <v>196</v>
      </c>
      <c r="C825" s="99" t="s">
        <v>5044</v>
      </c>
      <c r="D825" s="99" t="s">
        <v>4992</v>
      </c>
      <c r="E825" s="99" t="s">
        <v>5045</v>
      </c>
      <c r="F825" s="99"/>
      <c r="G825" s="99"/>
      <c r="H825" s="99" t="s">
        <v>4967</v>
      </c>
      <c r="I825" s="99" t="s">
        <v>29</v>
      </c>
      <c r="J825" s="99">
        <f t="shared" si="12"/>
        <v>8</v>
      </c>
      <c r="K825" s="99" t="e">
        <f ca="1">IF([12]!Tabla1[[#This Row],[in]]="i",0,IF([12]!Tabla1[[#This Row],[in]]="",ROUND(SQRT((F825-F824)^2+(G825-G824)^2),0),ROUND(SQRT((F825-INDIRECT(ADDRESS([12]!Tabla1[[#This Row],[in]],COLUMN(F:F))))^2+(G825-INDIRECT(ADDRESS([12]!Tabla1[[#This Row],[in]],COLUMN(G:G))))^2),0)))</f>
        <v>#REF!</v>
      </c>
      <c r="L825" s="100" t="s">
        <v>32</v>
      </c>
    </row>
    <row r="826" spans="1:12" x14ac:dyDescent="0.25">
      <c r="A826" s="2">
        <v>821</v>
      </c>
      <c r="B826" s="99">
        <v>197</v>
      </c>
      <c r="C826" s="99" t="s">
        <v>5044</v>
      </c>
      <c r="D826" s="99" t="s">
        <v>4992</v>
      </c>
      <c r="E826" s="99" t="s">
        <v>5045</v>
      </c>
      <c r="F826" s="99"/>
      <c r="G826" s="99"/>
      <c r="H826" s="99" t="s">
        <v>4967</v>
      </c>
      <c r="I826" s="99" t="s">
        <v>29</v>
      </c>
      <c r="J826" s="99">
        <f t="shared" si="12"/>
        <v>8</v>
      </c>
      <c r="K826" s="99" t="e">
        <f ca="1">IF([12]!Tabla1[[#This Row],[in]]="i",0,IF([12]!Tabla1[[#This Row],[in]]="",ROUND(SQRT((F826-F825)^2+(G826-G825)^2),0),ROUND(SQRT((F826-INDIRECT(ADDRESS([12]!Tabla1[[#This Row],[in]],COLUMN(F:F))))^2+(G826-INDIRECT(ADDRESS([12]!Tabla1[[#This Row],[in]],COLUMN(G:G))))^2),0)))</f>
        <v>#REF!</v>
      </c>
      <c r="L826" s="100" t="s">
        <v>32</v>
      </c>
    </row>
    <row r="827" spans="1:12" x14ac:dyDescent="0.25">
      <c r="A827" s="2">
        <v>822</v>
      </c>
      <c r="B827" s="99">
        <v>198</v>
      </c>
      <c r="C827" s="99" t="s">
        <v>5044</v>
      </c>
      <c r="D827" s="99" t="s">
        <v>4992</v>
      </c>
      <c r="E827" s="99" t="s">
        <v>5045</v>
      </c>
      <c r="F827" s="99"/>
      <c r="G827" s="99"/>
      <c r="H827" s="99" t="s">
        <v>4967</v>
      </c>
      <c r="I827" s="99" t="s">
        <v>29</v>
      </c>
      <c r="J827" s="99">
        <f t="shared" si="12"/>
        <v>8</v>
      </c>
      <c r="K827" s="99" t="e">
        <f ca="1">IF([12]!Tabla1[[#This Row],[in]]="i",0,IF([12]!Tabla1[[#This Row],[in]]="",ROUND(SQRT((F827-F826)^2+(G827-G826)^2),0),ROUND(SQRT((F827-INDIRECT(ADDRESS([12]!Tabla1[[#This Row],[in]],COLUMN(F:F))))^2+(G827-INDIRECT(ADDRESS([12]!Tabla1[[#This Row],[in]],COLUMN(G:G))))^2),0)))</f>
        <v>#REF!</v>
      </c>
      <c r="L827" s="100" t="s">
        <v>32</v>
      </c>
    </row>
    <row r="828" spans="1:12" x14ac:dyDescent="0.25">
      <c r="A828" s="2">
        <v>823</v>
      </c>
      <c r="B828" s="99">
        <v>199</v>
      </c>
      <c r="C828" s="99" t="s">
        <v>5044</v>
      </c>
      <c r="D828" s="99" t="s">
        <v>4992</v>
      </c>
      <c r="E828" s="99" t="s">
        <v>5045</v>
      </c>
      <c r="F828" s="99"/>
      <c r="G828" s="99"/>
      <c r="H828" s="99" t="s">
        <v>4967</v>
      </c>
      <c r="I828" s="99" t="s">
        <v>29</v>
      </c>
      <c r="J828" s="99">
        <f t="shared" si="12"/>
        <v>8</v>
      </c>
      <c r="K828" s="99" t="e">
        <f ca="1">IF([12]!Tabla1[[#This Row],[in]]="i",0,IF([12]!Tabla1[[#This Row],[in]]="",ROUND(SQRT((F828-F827)^2+(G828-G827)^2),0),ROUND(SQRT((F828-INDIRECT(ADDRESS([12]!Tabla1[[#This Row],[in]],COLUMN(F:F))))^2+(G828-INDIRECT(ADDRESS([12]!Tabla1[[#This Row],[in]],COLUMN(G:G))))^2),0)))</f>
        <v>#REF!</v>
      </c>
      <c r="L828" s="100" t="s">
        <v>32</v>
      </c>
    </row>
    <row r="829" spans="1:12" x14ac:dyDescent="0.25">
      <c r="A829" s="2">
        <v>824</v>
      </c>
      <c r="B829" s="99">
        <v>200</v>
      </c>
      <c r="C829" s="99" t="s">
        <v>5044</v>
      </c>
      <c r="D829" s="99" t="s">
        <v>4992</v>
      </c>
      <c r="E829" s="99" t="s">
        <v>5045</v>
      </c>
      <c r="F829" s="99"/>
      <c r="G829" s="99"/>
      <c r="H829" s="99" t="s">
        <v>4967</v>
      </c>
      <c r="I829" s="99" t="s">
        <v>29</v>
      </c>
      <c r="J829" s="99">
        <f t="shared" si="12"/>
        <v>8</v>
      </c>
      <c r="K829" s="99" t="e">
        <f ca="1">IF([12]!Tabla1[[#This Row],[in]]="i",0,IF([12]!Tabla1[[#This Row],[in]]="",ROUND(SQRT((F829-F828)^2+(G829-G828)^2),0),ROUND(SQRT((F829-INDIRECT(ADDRESS([12]!Tabla1[[#This Row],[in]],COLUMN(F:F))))^2+(G829-INDIRECT(ADDRESS([12]!Tabla1[[#This Row],[in]],COLUMN(G:G))))^2),0)))</f>
        <v>#REF!</v>
      </c>
      <c r="L829" s="100" t="s">
        <v>32</v>
      </c>
    </row>
    <row r="830" spans="1:12" x14ac:dyDescent="0.25">
      <c r="A830" s="2">
        <v>825</v>
      </c>
      <c r="B830" s="99">
        <v>201</v>
      </c>
      <c r="C830" s="99" t="s">
        <v>5044</v>
      </c>
      <c r="D830" s="99" t="s">
        <v>4992</v>
      </c>
      <c r="E830" s="99" t="s">
        <v>5045</v>
      </c>
      <c r="F830" s="99"/>
      <c r="G830" s="99"/>
      <c r="H830" s="99" t="s">
        <v>4968</v>
      </c>
      <c r="I830" s="99" t="s">
        <v>29</v>
      </c>
      <c r="J830" s="99">
        <f t="shared" si="12"/>
        <v>12</v>
      </c>
      <c r="K830" s="99" t="e">
        <f ca="1">IF([12]!Tabla1[[#This Row],[in]]="i",0,IF([12]!Tabla1[[#This Row],[in]]="",ROUND(SQRT((F830-F829)^2+(G830-G829)^2),0),ROUND(SQRT((F830-INDIRECT(ADDRESS([12]!Tabla1[[#This Row],[in]],COLUMN(F:F))))^2+(G830-INDIRECT(ADDRESS([12]!Tabla1[[#This Row],[in]],COLUMN(G:G))))^2),0)))</f>
        <v>#REF!</v>
      </c>
      <c r="L830" s="100" t="s">
        <v>32</v>
      </c>
    </row>
    <row r="831" spans="1:12" x14ac:dyDescent="0.25">
      <c r="A831" s="2">
        <v>826</v>
      </c>
      <c r="B831" s="99">
        <v>202</v>
      </c>
      <c r="C831" s="99" t="s">
        <v>5044</v>
      </c>
      <c r="D831" s="99" t="s">
        <v>4992</v>
      </c>
      <c r="E831" s="99" t="s">
        <v>5045</v>
      </c>
      <c r="F831" s="99"/>
      <c r="G831" s="99"/>
      <c r="H831" s="99" t="s">
        <v>4967</v>
      </c>
      <c r="I831" s="99" t="s">
        <v>29</v>
      </c>
      <c r="J831" s="99">
        <f t="shared" si="12"/>
        <v>8</v>
      </c>
      <c r="K831" s="99" t="e">
        <f ca="1">IF([12]!Tabla1[[#This Row],[in]]="i",0,IF([12]!Tabla1[[#This Row],[in]]="",ROUND(SQRT((F831-F830)^2+(G831-G830)^2),0),ROUND(SQRT((F831-INDIRECT(ADDRESS([12]!Tabla1[[#This Row],[in]],COLUMN(F:F))))^2+(G831-INDIRECT(ADDRESS([12]!Tabla1[[#This Row],[in]],COLUMN(G:G))))^2),0)))</f>
        <v>#REF!</v>
      </c>
      <c r="L831" s="100" t="s">
        <v>32</v>
      </c>
    </row>
    <row r="832" spans="1:12" x14ac:dyDescent="0.25">
      <c r="A832" s="2">
        <v>827</v>
      </c>
      <c r="B832" s="99">
        <v>203</v>
      </c>
      <c r="C832" s="99" t="s">
        <v>5044</v>
      </c>
      <c r="D832" s="99" t="s">
        <v>4992</v>
      </c>
      <c r="E832" s="99" t="s">
        <v>5045</v>
      </c>
      <c r="F832" s="99"/>
      <c r="G832" s="99"/>
      <c r="H832" s="99" t="s">
        <v>4967</v>
      </c>
      <c r="I832" s="99" t="s">
        <v>29</v>
      </c>
      <c r="J832" s="99">
        <f t="shared" si="12"/>
        <v>8</v>
      </c>
      <c r="K832" s="99" t="e">
        <f ca="1">IF([12]!Tabla1[[#This Row],[in]]="i",0,IF([12]!Tabla1[[#This Row],[in]]="",ROUND(SQRT((F832-F831)^2+(G832-G831)^2),0),ROUND(SQRT((F832-INDIRECT(ADDRESS([12]!Tabla1[[#This Row],[in]],COLUMN(F:F))))^2+(G832-INDIRECT(ADDRESS([12]!Tabla1[[#This Row],[in]],COLUMN(G:G))))^2),0)))</f>
        <v>#REF!</v>
      </c>
      <c r="L832" s="100" t="s">
        <v>32</v>
      </c>
    </row>
    <row r="833" spans="1:12" x14ac:dyDescent="0.25">
      <c r="A833" s="2">
        <v>828</v>
      </c>
      <c r="B833" s="99">
        <v>204</v>
      </c>
      <c r="C833" s="99" t="s">
        <v>5044</v>
      </c>
      <c r="D833" s="99" t="s">
        <v>4992</v>
      </c>
      <c r="E833" s="99" t="s">
        <v>5045</v>
      </c>
      <c r="F833" s="99"/>
      <c r="G833" s="99"/>
      <c r="H833" s="99" t="s">
        <v>4967</v>
      </c>
      <c r="I833" s="99" t="s">
        <v>29</v>
      </c>
      <c r="J833" s="99">
        <f t="shared" si="12"/>
        <v>8</v>
      </c>
      <c r="K833" s="99" t="e">
        <f ca="1">IF([12]!Tabla1[[#This Row],[in]]="i",0,IF([12]!Tabla1[[#This Row],[in]]="",ROUND(SQRT((F833-F832)^2+(G833-G832)^2),0),ROUND(SQRT((F833-INDIRECT(ADDRESS([12]!Tabla1[[#This Row],[in]],COLUMN(F:F))))^2+(G833-INDIRECT(ADDRESS([12]!Tabla1[[#This Row],[in]],COLUMN(G:G))))^2),0)))</f>
        <v>#REF!</v>
      </c>
      <c r="L833" s="100" t="s">
        <v>32</v>
      </c>
    </row>
    <row r="834" spans="1:12" x14ac:dyDescent="0.25">
      <c r="A834" s="2">
        <v>829</v>
      </c>
      <c r="B834" s="99">
        <v>205</v>
      </c>
      <c r="C834" s="99" t="s">
        <v>5044</v>
      </c>
      <c r="D834" s="99" t="s">
        <v>4992</v>
      </c>
      <c r="E834" s="99" t="s">
        <v>5045</v>
      </c>
      <c r="F834" s="99"/>
      <c r="G834" s="99"/>
      <c r="H834" s="99" t="s">
        <v>4967</v>
      </c>
      <c r="I834" s="99" t="s">
        <v>29</v>
      </c>
      <c r="J834" s="99">
        <f t="shared" si="12"/>
        <v>8</v>
      </c>
      <c r="K834" s="99" t="e">
        <f ca="1">IF([12]!Tabla1[[#This Row],[in]]="i",0,IF([12]!Tabla1[[#This Row],[in]]="",ROUND(SQRT((F834-F833)^2+(G834-G833)^2),0),ROUND(SQRT((F834-INDIRECT(ADDRESS([12]!Tabla1[[#This Row],[in]],COLUMN(F:F))))^2+(G834-INDIRECT(ADDRESS([12]!Tabla1[[#This Row],[in]],COLUMN(G:G))))^2),0)))</f>
        <v>#REF!</v>
      </c>
      <c r="L834" s="100" t="s">
        <v>32</v>
      </c>
    </row>
    <row r="835" spans="1:12" x14ac:dyDescent="0.25">
      <c r="A835" s="2">
        <v>830</v>
      </c>
      <c r="B835" s="99">
        <v>206</v>
      </c>
      <c r="C835" s="99" t="s">
        <v>5044</v>
      </c>
      <c r="D835" s="99" t="s">
        <v>4992</v>
      </c>
      <c r="E835" s="99" t="s">
        <v>5045</v>
      </c>
      <c r="F835" s="99"/>
      <c r="G835" s="99"/>
      <c r="H835" s="99" t="s">
        <v>4968</v>
      </c>
      <c r="I835" s="99" t="s">
        <v>29</v>
      </c>
      <c r="J835" s="99">
        <f t="shared" si="12"/>
        <v>12</v>
      </c>
      <c r="K835" s="99" t="e">
        <f ca="1">IF([12]!Tabla1[[#This Row],[in]]="i",0,IF([12]!Tabla1[[#This Row],[in]]="",ROUND(SQRT((F835-F834)^2+(G835-G834)^2),0),ROUND(SQRT((F835-INDIRECT(ADDRESS([12]!Tabla1[[#This Row],[in]],COLUMN(F:F))))^2+(G835-INDIRECT(ADDRESS([12]!Tabla1[[#This Row],[in]],COLUMN(G:G))))^2),0)))</f>
        <v>#REF!</v>
      </c>
      <c r="L835" s="100" t="s">
        <v>32</v>
      </c>
    </row>
    <row r="836" spans="1:12" x14ac:dyDescent="0.25">
      <c r="A836" s="2">
        <v>831</v>
      </c>
      <c r="B836" s="99">
        <v>207</v>
      </c>
      <c r="C836" s="99" t="s">
        <v>5044</v>
      </c>
      <c r="D836" s="99" t="s">
        <v>4992</v>
      </c>
      <c r="E836" s="99" t="s">
        <v>5045</v>
      </c>
      <c r="F836" s="99"/>
      <c r="G836" s="99"/>
      <c r="H836" s="99" t="s">
        <v>4967</v>
      </c>
      <c r="I836" s="99" t="s">
        <v>29</v>
      </c>
      <c r="J836" s="99">
        <f t="shared" si="12"/>
        <v>8</v>
      </c>
      <c r="K836" s="99" t="e">
        <f ca="1">IF([12]!Tabla1[[#This Row],[in]]="i",0,IF([12]!Tabla1[[#This Row],[in]]="",ROUND(SQRT((F836-F835)^2+(G836-G835)^2),0),ROUND(SQRT((F836-INDIRECT(ADDRESS([12]!Tabla1[[#This Row],[in]],COLUMN(F:F))))^2+(G836-INDIRECT(ADDRESS([12]!Tabla1[[#This Row],[in]],COLUMN(G:G))))^2),0)))</f>
        <v>#REF!</v>
      </c>
      <c r="L836" s="100" t="s">
        <v>32</v>
      </c>
    </row>
    <row r="837" spans="1:12" x14ac:dyDescent="0.25">
      <c r="A837" s="2">
        <v>832</v>
      </c>
      <c r="B837" s="99">
        <v>208</v>
      </c>
      <c r="C837" s="99" t="s">
        <v>5044</v>
      </c>
      <c r="D837" s="99" t="s">
        <v>4992</v>
      </c>
      <c r="E837" s="99" t="s">
        <v>5045</v>
      </c>
      <c r="F837" s="99"/>
      <c r="G837" s="99"/>
      <c r="H837" s="99" t="s">
        <v>4967</v>
      </c>
      <c r="I837" s="99" t="s">
        <v>29</v>
      </c>
      <c r="J837" s="99">
        <f t="shared" si="12"/>
        <v>8</v>
      </c>
      <c r="K837" s="99" t="e">
        <f ca="1">IF([12]!Tabla1[[#This Row],[in]]="i",0,IF([12]!Tabla1[[#This Row],[in]]="",ROUND(SQRT((F837-F836)^2+(G837-G836)^2),0),ROUND(SQRT((F837-INDIRECT(ADDRESS([12]!Tabla1[[#This Row],[in]],COLUMN(F:F))))^2+(G837-INDIRECT(ADDRESS([12]!Tabla1[[#This Row],[in]],COLUMN(G:G))))^2),0)))</f>
        <v>#REF!</v>
      </c>
      <c r="L837" s="100" t="s">
        <v>32</v>
      </c>
    </row>
    <row r="838" spans="1:12" x14ac:dyDescent="0.25">
      <c r="A838" s="2">
        <v>833</v>
      </c>
      <c r="B838" s="99">
        <v>209</v>
      </c>
      <c r="C838" s="99" t="s">
        <v>5044</v>
      </c>
      <c r="D838" s="99" t="s">
        <v>4992</v>
      </c>
      <c r="E838" s="99" t="s">
        <v>5045</v>
      </c>
      <c r="F838" s="99"/>
      <c r="G838" s="99"/>
      <c r="H838" s="99" t="s">
        <v>4967</v>
      </c>
      <c r="I838" s="99" t="s">
        <v>29</v>
      </c>
      <c r="J838" s="99">
        <f t="shared" ref="J838:J901" si="13">IF(H838="BT",8,12)</f>
        <v>8</v>
      </c>
      <c r="K838" s="99" t="e">
        <f ca="1">IF([12]!Tabla1[[#This Row],[in]]="i",0,IF([12]!Tabla1[[#This Row],[in]]="",ROUND(SQRT((F838-F837)^2+(G838-G837)^2),0),ROUND(SQRT((F838-INDIRECT(ADDRESS([12]!Tabla1[[#This Row],[in]],COLUMN(F:F))))^2+(G838-INDIRECT(ADDRESS([12]!Tabla1[[#This Row],[in]],COLUMN(G:G))))^2),0)))</f>
        <v>#REF!</v>
      </c>
      <c r="L838" s="100" t="s">
        <v>32</v>
      </c>
    </row>
    <row r="839" spans="1:12" x14ac:dyDescent="0.25">
      <c r="A839" s="2">
        <v>834</v>
      </c>
      <c r="B839" s="99">
        <v>210</v>
      </c>
      <c r="C839" s="99" t="s">
        <v>5044</v>
      </c>
      <c r="D839" s="99" t="s">
        <v>4992</v>
      </c>
      <c r="E839" s="99" t="s">
        <v>5045</v>
      </c>
      <c r="F839" s="99"/>
      <c r="G839" s="99"/>
      <c r="H839" s="99" t="s">
        <v>4967</v>
      </c>
      <c r="I839" s="99" t="s">
        <v>29</v>
      </c>
      <c r="J839" s="99">
        <f t="shared" si="13"/>
        <v>8</v>
      </c>
      <c r="K839" s="99" t="e">
        <f ca="1">IF([12]!Tabla1[[#This Row],[in]]="i",0,IF([12]!Tabla1[[#This Row],[in]]="",ROUND(SQRT((F839-F838)^2+(G839-G838)^2),0),ROUND(SQRT((F839-INDIRECT(ADDRESS([12]!Tabla1[[#This Row],[in]],COLUMN(F:F))))^2+(G839-INDIRECT(ADDRESS([12]!Tabla1[[#This Row],[in]],COLUMN(G:G))))^2),0)))</f>
        <v>#REF!</v>
      </c>
      <c r="L839" s="100" t="s">
        <v>32</v>
      </c>
    </row>
    <row r="840" spans="1:12" x14ac:dyDescent="0.25">
      <c r="A840" s="2">
        <v>835</v>
      </c>
      <c r="B840" s="99">
        <v>211</v>
      </c>
      <c r="C840" s="99" t="s">
        <v>5044</v>
      </c>
      <c r="D840" s="99" t="s">
        <v>4992</v>
      </c>
      <c r="E840" s="99" t="s">
        <v>5045</v>
      </c>
      <c r="F840" s="99"/>
      <c r="G840" s="99"/>
      <c r="H840" s="99" t="s">
        <v>4968</v>
      </c>
      <c r="I840" s="99" t="s">
        <v>29</v>
      </c>
      <c r="J840" s="99">
        <f t="shared" si="13"/>
        <v>12</v>
      </c>
      <c r="K840" s="99" t="e">
        <f ca="1">IF([12]!Tabla1[[#This Row],[in]]="i",0,IF([12]!Tabla1[[#This Row],[in]]="",ROUND(SQRT((F840-F839)^2+(G840-G839)^2),0),ROUND(SQRT((F840-INDIRECT(ADDRESS([12]!Tabla1[[#This Row],[in]],COLUMN(F:F))))^2+(G840-INDIRECT(ADDRESS([12]!Tabla1[[#This Row],[in]],COLUMN(G:G))))^2),0)))</f>
        <v>#REF!</v>
      </c>
      <c r="L840" s="100" t="s">
        <v>32</v>
      </c>
    </row>
    <row r="841" spans="1:12" x14ac:dyDescent="0.25">
      <c r="A841" s="2">
        <v>836</v>
      </c>
      <c r="B841" s="99">
        <v>212</v>
      </c>
      <c r="C841" s="99" t="s">
        <v>5044</v>
      </c>
      <c r="D841" s="99" t="s">
        <v>4992</v>
      </c>
      <c r="E841" s="99" t="s">
        <v>5045</v>
      </c>
      <c r="F841" s="99"/>
      <c r="G841" s="99"/>
      <c r="H841" s="99" t="s">
        <v>4967</v>
      </c>
      <c r="I841" s="99" t="s">
        <v>29</v>
      </c>
      <c r="J841" s="99">
        <f t="shared" si="13"/>
        <v>8</v>
      </c>
      <c r="K841" s="99" t="e">
        <f ca="1">IF([12]!Tabla1[[#This Row],[in]]="i",0,IF([12]!Tabla1[[#This Row],[in]]="",ROUND(SQRT((F841-F840)^2+(G841-G840)^2),0),ROUND(SQRT((F841-INDIRECT(ADDRESS([12]!Tabla1[[#This Row],[in]],COLUMN(F:F))))^2+(G841-INDIRECT(ADDRESS([12]!Tabla1[[#This Row],[in]],COLUMN(G:G))))^2),0)))</f>
        <v>#REF!</v>
      </c>
      <c r="L841" s="100" t="s">
        <v>32</v>
      </c>
    </row>
    <row r="842" spans="1:12" x14ac:dyDescent="0.25">
      <c r="A842" s="2">
        <v>837</v>
      </c>
      <c r="B842" s="99">
        <v>213</v>
      </c>
      <c r="C842" s="99" t="s">
        <v>5044</v>
      </c>
      <c r="D842" s="99" t="s">
        <v>4992</v>
      </c>
      <c r="E842" s="99" t="s">
        <v>5045</v>
      </c>
      <c r="F842" s="99"/>
      <c r="G842" s="99"/>
      <c r="H842" s="99" t="s">
        <v>4968</v>
      </c>
      <c r="I842" s="99" t="s">
        <v>29</v>
      </c>
      <c r="J842" s="99">
        <f t="shared" si="13"/>
        <v>12</v>
      </c>
      <c r="K842" s="99" t="e">
        <f ca="1">IF([12]!Tabla1[[#This Row],[in]]="i",0,IF([12]!Tabla1[[#This Row],[in]]="",ROUND(SQRT((F842-F841)^2+(G842-G841)^2),0),ROUND(SQRT((F842-INDIRECT(ADDRESS([12]!Tabla1[[#This Row],[in]],COLUMN(F:F))))^2+(G842-INDIRECT(ADDRESS([12]!Tabla1[[#This Row],[in]],COLUMN(G:G))))^2),0)))</f>
        <v>#REF!</v>
      </c>
      <c r="L842" s="100" t="s">
        <v>32</v>
      </c>
    </row>
    <row r="843" spans="1:12" x14ac:dyDescent="0.25">
      <c r="A843" s="2">
        <v>838</v>
      </c>
      <c r="B843" s="99">
        <v>214</v>
      </c>
      <c r="C843" s="99" t="s">
        <v>5044</v>
      </c>
      <c r="D843" s="99" t="s">
        <v>4992</v>
      </c>
      <c r="E843" s="99" t="s">
        <v>5045</v>
      </c>
      <c r="F843" s="99"/>
      <c r="G843" s="99"/>
      <c r="H843" s="99" t="s">
        <v>4967</v>
      </c>
      <c r="I843" s="99" t="s">
        <v>29</v>
      </c>
      <c r="J843" s="99">
        <f t="shared" si="13"/>
        <v>8</v>
      </c>
      <c r="K843" s="99" t="e">
        <f ca="1">IF([12]!Tabla1[[#This Row],[in]]="i",0,IF([12]!Tabla1[[#This Row],[in]]="",ROUND(SQRT((F843-F842)^2+(G843-G842)^2),0),ROUND(SQRT((F843-INDIRECT(ADDRESS([12]!Tabla1[[#This Row],[in]],COLUMN(F:F))))^2+(G843-INDIRECT(ADDRESS([12]!Tabla1[[#This Row],[in]],COLUMN(G:G))))^2),0)))</f>
        <v>#REF!</v>
      </c>
      <c r="L843" s="100" t="s">
        <v>32</v>
      </c>
    </row>
    <row r="844" spans="1:12" x14ac:dyDescent="0.25">
      <c r="A844" s="2">
        <v>839</v>
      </c>
      <c r="B844" s="99">
        <v>215</v>
      </c>
      <c r="C844" s="99" t="s">
        <v>5044</v>
      </c>
      <c r="D844" s="99" t="s">
        <v>4992</v>
      </c>
      <c r="E844" s="99" t="s">
        <v>5045</v>
      </c>
      <c r="F844" s="99"/>
      <c r="G844" s="99"/>
      <c r="H844" s="99" t="s">
        <v>4967</v>
      </c>
      <c r="I844" s="99" t="s">
        <v>29</v>
      </c>
      <c r="J844" s="99">
        <f t="shared" si="13"/>
        <v>8</v>
      </c>
      <c r="K844" s="99" t="e">
        <f ca="1">IF([12]!Tabla1[[#This Row],[in]]="i",0,IF([12]!Tabla1[[#This Row],[in]]="",ROUND(SQRT((F844-F843)^2+(G844-G843)^2),0),ROUND(SQRT((F844-INDIRECT(ADDRESS([12]!Tabla1[[#This Row],[in]],COLUMN(F:F))))^2+(G844-INDIRECT(ADDRESS([12]!Tabla1[[#This Row],[in]],COLUMN(G:G))))^2),0)))</f>
        <v>#REF!</v>
      </c>
      <c r="L844" s="100" t="s">
        <v>32</v>
      </c>
    </row>
    <row r="845" spans="1:12" x14ac:dyDescent="0.25">
      <c r="A845" s="2">
        <v>840</v>
      </c>
      <c r="B845" s="99">
        <v>216</v>
      </c>
      <c r="C845" s="99" t="s">
        <v>5044</v>
      </c>
      <c r="D845" s="99" t="s">
        <v>4992</v>
      </c>
      <c r="E845" s="99" t="s">
        <v>5045</v>
      </c>
      <c r="F845" s="99"/>
      <c r="G845" s="99"/>
      <c r="H845" s="99" t="s">
        <v>4967</v>
      </c>
      <c r="I845" s="99" t="s">
        <v>29</v>
      </c>
      <c r="J845" s="99">
        <f t="shared" si="13"/>
        <v>8</v>
      </c>
      <c r="K845" s="99" t="e">
        <f ca="1">IF([12]!Tabla1[[#This Row],[in]]="i",0,IF([12]!Tabla1[[#This Row],[in]]="",ROUND(SQRT((F845-F844)^2+(G845-G844)^2),0),ROUND(SQRT((F845-INDIRECT(ADDRESS([12]!Tabla1[[#This Row],[in]],COLUMN(F:F))))^2+(G845-INDIRECT(ADDRESS([12]!Tabla1[[#This Row],[in]],COLUMN(G:G))))^2),0)))</f>
        <v>#REF!</v>
      </c>
      <c r="L845" s="100" t="s">
        <v>32</v>
      </c>
    </row>
    <row r="846" spans="1:12" x14ac:dyDescent="0.25">
      <c r="A846" s="2">
        <v>841</v>
      </c>
      <c r="B846" s="99">
        <v>217</v>
      </c>
      <c r="C846" s="99" t="s">
        <v>5044</v>
      </c>
      <c r="D846" s="99" t="s">
        <v>4992</v>
      </c>
      <c r="E846" s="99" t="s">
        <v>5045</v>
      </c>
      <c r="F846" s="99"/>
      <c r="G846" s="99"/>
      <c r="H846" s="99" t="s">
        <v>4967</v>
      </c>
      <c r="I846" s="99" t="s">
        <v>29</v>
      </c>
      <c r="J846" s="99">
        <f t="shared" si="13"/>
        <v>8</v>
      </c>
      <c r="K846" s="99" t="e">
        <f ca="1">IF([12]!Tabla1[[#This Row],[in]]="i",0,IF([12]!Tabla1[[#This Row],[in]]="",ROUND(SQRT((F846-F845)^2+(G846-G845)^2),0),ROUND(SQRT((F846-INDIRECT(ADDRESS([12]!Tabla1[[#This Row],[in]],COLUMN(F:F))))^2+(G846-INDIRECT(ADDRESS([12]!Tabla1[[#This Row],[in]],COLUMN(G:G))))^2),0)))</f>
        <v>#REF!</v>
      </c>
      <c r="L846" s="100" t="s">
        <v>32</v>
      </c>
    </row>
    <row r="847" spans="1:12" x14ac:dyDescent="0.25">
      <c r="A847" s="2">
        <v>842</v>
      </c>
      <c r="B847" s="99">
        <v>218</v>
      </c>
      <c r="C847" s="99" t="s">
        <v>5044</v>
      </c>
      <c r="D847" s="99" t="s">
        <v>4992</v>
      </c>
      <c r="E847" s="99" t="s">
        <v>5045</v>
      </c>
      <c r="F847" s="99"/>
      <c r="G847" s="99"/>
      <c r="H847" s="99" t="s">
        <v>4967</v>
      </c>
      <c r="I847" s="99" t="s">
        <v>29</v>
      </c>
      <c r="J847" s="99">
        <f t="shared" si="13"/>
        <v>8</v>
      </c>
      <c r="K847" s="99" t="e">
        <f ca="1">IF([12]!Tabla1[[#This Row],[in]]="i",0,IF([12]!Tabla1[[#This Row],[in]]="",ROUND(SQRT((F847-F846)^2+(G847-G846)^2),0),ROUND(SQRT((F847-INDIRECT(ADDRESS([12]!Tabla1[[#This Row],[in]],COLUMN(F:F))))^2+(G847-INDIRECT(ADDRESS([12]!Tabla1[[#This Row],[in]],COLUMN(G:G))))^2),0)))</f>
        <v>#REF!</v>
      </c>
      <c r="L847" s="100" t="s">
        <v>32</v>
      </c>
    </row>
    <row r="848" spans="1:12" x14ac:dyDescent="0.25">
      <c r="A848" s="2">
        <v>843</v>
      </c>
      <c r="B848" s="99">
        <v>219</v>
      </c>
      <c r="C848" s="99" t="s">
        <v>5044</v>
      </c>
      <c r="D848" s="99" t="s">
        <v>4992</v>
      </c>
      <c r="E848" s="99" t="s">
        <v>5045</v>
      </c>
      <c r="F848" s="99"/>
      <c r="G848" s="99"/>
      <c r="H848" s="99" t="s">
        <v>4967</v>
      </c>
      <c r="I848" s="99" t="s">
        <v>29</v>
      </c>
      <c r="J848" s="99">
        <f t="shared" si="13"/>
        <v>8</v>
      </c>
      <c r="K848" s="99" t="e">
        <f ca="1">IF([12]!Tabla1[[#This Row],[in]]="i",0,IF([12]!Tabla1[[#This Row],[in]]="",ROUND(SQRT((F848-F847)^2+(G848-G847)^2),0),ROUND(SQRT((F848-INDIRECT(ADDRESS([12]!Tabla1[[#This Row],[in]],COLUMN(F:F))))^2+(G848-INDIRECT(ADDRESS([12]!Tabla1[[#This Row],[in]],COLUMN(G:G))))^2),0)))</f>
        <v>#REF!</v>
      </c>
      <c r="L848" s="100" t="s">
        <v>32</v>
      </c>
    </row>
    <row r="849" spans="1:12" x14ac:dyDescent="0.25">
      <c r="A849" s="2">
        <v>844</v>
      </c>
      <c r="B849" s="99">
        <v>220</v>
      </c>
      <c r="C849" s="99" t="s">
        <v>5044</v>
      </c>
      <c r="D849" s="99" t="s">
        <v>4992</v>
      </c>
      <c r="E849" s="99" t="s">
        <v>5045</v>
      </c>
      <c r="F849" s="99"/>
      <c r="G849" s="99"/>
      <c r="H849" s="99" t="s">
        <v>4967</v>
      </c>
      <c r="I849" s="99" t="s">
        <v>29</v>
      </c>
      <c r="J849" s="99">
        <f t="shared" si="13"/>
        <v>8</v>
      </c>
      <c r="K849" s="99" t="e">
        <f ca="1">IF([12]!Tabla1[[#This Row],[in]]="i",0,IF([12]!Tabla1[[#This Row],[in]]="",ROUND(SQRT((F849-F848)^2+(G849-G848)^2),0),ROUND(SQRT((F849-INDIRECT(ADDRESS([12]!Tabla1[[#This Row],[in]],COLUMN(F:F))))^2+(G849-INDIRECT(ADDRESS([12]!Tabla1[[#This Row],[in]],COLUMN(G:G))))^2),0)))</f>
        <v>#REF!</v>
      </c>
      <c r="L849" s="100" t="s">
        <v>32</v>
      </c>
    </row>
    <row r="850" spans="1:12" x14ac:dyDescent="0.25">
      <c r="A850" s="2">
        <v>845</v>
      </c>
      <c r="B850" s="99">
        <v>221</v>
      </c>
      <c r="C850" s="99" t="s">
        <v>5044</v>
      </c>
      <c r="D850" s="99" t="s">
        <v>4992</v>
      </c>
      <c r="E850" s="99" t="s">
        <v>5045</v>
      </c>
      <c r="F850" s="99"/>
      <c r="G850" s="99"/>
      <c r="H850" s="99" t="s">
        <v>4967</v>
      </c>
      <c r="I850" s="99" t="s">
        <v>29</v>
      </c>
      <c r="J850" s="99">
        <f t="shared" si="13"/>
        <v>8</v>
      </c>
      <c r="K850" s="99" t="e">
        <f ca="1">IF([12]!Tabla1[[#This Row],[in]]="i",0,IF([12]!Tabla1[[#This Row],[in]]="",ROUND(SQRT((F850-F849)^2+(G850-G849)^2),0),ROUND(SQRT((F850-INDIRECT(ADDRESS([12]!Tabla1[[#This Row],[in]],COLUMN(F:F))))^2+(G850-INDIRECT(ADDRESS([12]!Tabla1[[#This Row],[in]],COLUMN(G:G))))^2),0)))</f>
        <v>#REF!</v>
      </c>
      <c r="L850" s="100" t="s">
        <v>32</v>
      </c>
    </row>
    <row r="851" spans="1:12" x14ac:dyDescent="0.25">
      <c r="A851" s="2">
        <v>846</v>
      </c>
      <c r="B851" s="99">
        <v>222</v>
      </c>
      <c r="C851" s="99" t="s">
        <v>5044</v>
      </c>
      <c r="D851" s="99" t="s">
        <v>4992</v>
      </c>
      <c r="E851" s="99" t="s">
        <v>5045</v>
      </c>
      <c r="F851" s="99"/>
      <c r="G851" s="99"/>
      <c r="H851" s="99" t="s">
        <v>4967</v>
      </c>
      <c r="I851" s="99" t="s">
        <v>29</v>
      </c>
      <c r="J851" s="99">
        <f t="shared" si="13"/>
        <v>8</v>
      </c>
      <c r="K851" s="99" t="e">
        <f ca="1">IF([12]!Tabla1[[#This Row],[in]]="i",0,IF([12]!Tabla1[[#This Row],[in]]="",ROUND(SQRT((F851-F850)^2+(G851-G850)^2),0),ROUND(SQRT((F851-INDIRECT(ADDRESS([12]!Tabla1[[#This Row],[in]],COLUMN(F:F))))^2+(G851-INDIRECT(ADDRESS([12]!Tabla1[[#This Row],[in]],COLUMN(G:G))))^2),0)))</f>
        <v>#REF!</v>
      </c>
      <c r="L851" s="100" t="s">
        <v>32</v>
      </c>
    </row>
    <row r="852" spans="1:12" x14ac:dyDescent="0.25">
      <c r="A852" s="2">
        <v>847</v>
      </c>
      <c r="B852" s="99">
        <v>223</v>
      </c>
      <c r="C852" s="99" t="s">
        <v>5044</v>
      </c>
      <c r="D852" s="99" t="s">
        <v>4992</v>
      </c>
      <c r="E852" s="99" t="s">
        <v>5045</v>
      </c>
      <c r="F852" s="99"/>
      <c r="G852" s="99"/>
      <c r="H852" s="99" t="s">
        <v>4967</v>
      </c>
      <c r="I852" s="99" t="s">
        <v>29</v>
      </c>
      <c r="J852" s="99">
        <f t="shared" si="13"/>
        <v>8</v>
      </c>
      <c r="K852" s="99" t="e">
        <f ca="1">IF([12]!Tabla1[[#This Row],[in]]="i",0,IF([12]!Tabla1[[#This Row],[in]]="",ROUND(SQRT((F852-F851)^2+(G852-G851)^2),0),ROUND(SQRT((F852-INDIRECT(ADDRESS([12]!Tabla1[[#This Row],[in]],COLUMN(F:F))))^2+(G852-INDIRECT(ADDRESS([12]!Tabla1[[#This Row],[in]],COLUMN(G:G))))^2),0)))</f>
        <v>#REF!</v>
      </c>
      <c r="L852" s="100" t="s">
        <v>32</v>
      </c>
    </row>
    <row r="853" spans="1:12" x14ac:dyDescent="0.25">
      <c r="A853" s="2">
        <v>848</v>
      </c>
      <c r="B853" s="99">
        <v>224</v>
      </c>
      <c r="C853" s="99" t="s">
        <v>5044</v>
      </c>
      <c r="D853" s="99" t="s">
        <v>4992</v>
      </c>
      <c r="E853" s="99" t="s">
        <v>5045</v>
      </c>
      <c r="F853" s="99"/>
      <c r="G853" s="99"/>
      <c r="H853" s="99" t="s">
        <v>4967</v>
      </c>
      <c r="I853" s="99" t="s">
        <v>29</v>
      </c>
      <c r="J853" s="99">
        <f t="shared" si="13"/>
        <v>8</v>
      </c>
      <c r="K853" s="99" t="e">
        <f ca="1">IF([12]!Tabla1[[#This Row],[in]]="i",0,IF([12]!Tabla1[[#This Row],[in]]="",ROUND(SQRT((F853-F852)^2+(G853-G852)^2),0),ROUND(SQRT((F853-INDIRECT(ADDRESS([12]!Tabla1[[#This Row],[in]],COLUMN(F:F))))^2+(G853-INDIRECT(ADDRESS([12]!Tabla1[[#This Row],[in]],COLUMN(G:G))))^2),0)))</f>
        <v>#REF!</v>
      </c>
      <c r="L853" s="100" t="s">
        <v>32</v>
      </c>
    </row>
    <row r="854" spans="1:12" x14ac:dyDescent="0.25">
      <c r="A854" s="2">
        <v>849</v>
      </c>
      <c r="B854" s="99">
        <v>225</v>
      </c>
      <c r="C854" s="99" t="s">
        <v>5044</v>
      </c>
      <c r="D854" s="99" t="s">
        <v>4992</v>
      </c>
      <c r="E854" s="99" t="s">
        <v>5045</v>
      </c>
      <c r="F854" s="99"/>
      <c r="G854" s="99"/>
      <c r="H854" s="99" t="s">
        <v>4967</v>
      </c>
      <c r="I854" s="99" t="s">
        <v>29</v>
      </c>
      <c r="J854" s="99">
        <f t="shared" si="13"/>
        <v>8</v>
      </c>
      <c r="K854" s="99" t="e">
        <f ca="1">IF([12]!Tabla1[[#This Row],[in]]="i",0,IF([12]!Tabla1[[#This Row],[in]]="",ROUND(SQRT((F854-F853)^2+(G854-G853)^2),0),ROUND(SQRT((F854-INDIRECT(ADDRESS([12]!Tabla1[[#This Row],[in]],COLUMN(F:F))))^2+(G854-INDIRECT(ADDRESS([12]!Tabla1[[#This Row],[in]],COLUMN(G:G))))^2),0)))</f>
        <v>#REF!</v>
      </c>
      <c r="L854" s="100" t="s">
        <v>32</v>
      </c>
    </row>
    <row r="855" spans="1:12" x14ac:dyDescent="0.25">
      <c r="A855" s="2">
        <v>850</v>
      </c>
      <c r="B855" s="99">
        <v>226</v>
      </c>
      <c r="C855" s="99" t="s">
        <v>5044</v>
      </c>
      <c r="D855" s="99" t="s">
        <v>4992</v>
      </c>
      <c r="E855" s="99" t="s">
        <v>5045</v>
      </c>
      <c r="F855" s="99"/>
      <c r="G855" s="99"/>
      <c r="H855" s="99" t="s">
        <v>4967</v>
      </c>
      <c r="I855" s="99" t="s">
        <v>29</v>
      </c>
      <c r="J855" s="99">
        <f t="shared" si="13"/>
        <v>8</v>
      </c>
      <c r="K855" s="99" t="e">
        <f ca="1">IF([12]!Tabla1[[#This Row],[in]]="i",0,IF([12]!Tabla1[[#This Row],[in]]="",ROUND(SQRT((F855-F854)^2+(G855-G854)^2),0),ROUND(SQRT((F855-INDIRECT(ADDRESS([12]!Tabla1[[#This Row],[in]],COLUMN(F:F))))^2+(G855-INDIRECT(ADDRESS([12]!Tabla1[[#This Row],[in]],COLUMN(G:G))))^2),0)))</f>
        <v>#REF!</v>
      </c>
      <c r="L855" s="100" t="s">
        <v>32</v>
      </c>
    </row>
    <row r="856" spans="1:12" x14ac:dyDescent="0.25">
      <c r="A856" s="2">
        <v>851</v>
      </c>
      <c r="B856" s="99">
        <v>227</v>
      </c>
      <c r="C856" s="99" t="s">
        <v>5044</v>
      </c>
      <c r="D856" s="99" t="s">
        <v>4992</v>
      </c>
      <c r="E856" s="99" t="s">
        <v>5045</v>
      </c>
      <c r="F856" s="99"/>
      <c r="G856" s="99"/>
      <c r="H856" s="99" t="s">
        <v>4967</v>
      </c>
      <c r="I856" s="99" t="s">
        <v>29</v>
      </c>
      <c r="J856" s="99">
        <f t="shared" si="13"/>
        <v>8</v>
      </c>
      <c r="K856" s="99" t="e">
        <f ca="1">IF([12]!Tabla1[[#This Row],[in]]="i",0,IF([12]!Tabla1[[#This Row],[in]]="",ROUND(SQRT((F856-F855)^2+(G856-G855)^2),0),ROUND(SQRT((F856-INDIRECT(ADDRESS([12]!Tabla1[[#This Row],[in]],COLUMN(F:F))))^2+(G856-INDIRECT(ADDRESS([12]!Tabla1[[#This Row],[in]],COLUMN(G:G))))^2),0)))</f>
        <v>#REF!</v>
      </c>
      <c r="L856" s="100" t="s">
        <v>32</v>
      </c>
    </row>
    <row r="857" spans="1:12" x14ac:dyDescent="0.25">
      <c r="A857" s="2">
        <v>852</v>
      </c>
      <c r="B857" s="99">
        <v>228</v>
      </c>
      <c r="C857" s="99" t="s">
        <v>5044</v>
      </c>
      <c r="D857" s="99" t="s">
        <v>4992</v>
      </c>
      <c r="E857" s="99" t="s">
        <v>5045</v>
      </c>
      <c r="F857" s="99"/>
      <c r="G857" s="99"/>
      <c r="H857" s="99" t="s">
        <v>4967</v>
      </c>
      <c r="I857" s="99" t="s">
        <v>29</v>
      </c>
      <c r="J857" s="99">
        <f t="shared" si="13"/>
        <v>8</v>
      </c>
      <c r="K857" s="99" t="e">
        <f ca="1">IF([12]!Tabla1[[#This Row],[in]]="i",0,IF([12]!Tabla1[[#This Row],[in]]="",ROUND(SQRT((F857-F856)^2+(G857-G856)^2),0),ROUND(SQRT((F857-INDIRECT(ADDRESS([12]!Tabla1[[#This Row],[in]],COLUMN(F:F))))^2+(G857-INDIRECT(ADDRESS([12]!Tabla1[[#This Row],[in]],COLUMN(G:G))))^2),0)))</f>
        <v>#REF!</v>
      </c>
      <c r="L857" s="100" t="s">
        <v>32</v>
      </c>
    </row>
    <row r="858" spans="1:12" x14ac:dyDescent="0.25">
      <c r="A858" s="2">
        <v>853</v>
      </c>
      <c r="B858" s="99">
        <v>229</v>
      </c>
      <c r="C858" s="99" t="s">
        <v>5044</v>
      </c>
      <c r="D858" s="99" t="s">
        <v>4992</v>
      </c>
      <c r="E858" s="99" t="s">
        <v>5045</v>
      </c>
      <c r="F858" s="99"/>
      <c r="G858" s="99"/>
      <c r="H858" s="99" t="s">
        <v>4967</v>
      </c>
      <c r="I858" s="99" t="s">
        <v>29</v>
      </c>
      <c r="J858" s="99">
        <f t="shared" si="13"/>
        <v>8</v>
      </c>
      <c r="K858" s="99" t="e">
        <f ca="1">IF([12]!Tabla1[[#This Row],[in]]="i",0,IF([12]!Tabla1[[#This Row],[in]]="",ROUND(SQRT((F858-F857)^2+(G858-G857)^2),0),ROUND(SQRT((F858-INDIRECT(ADDRESS([12]!Tabla1[[#This Row],[in]],COLUMN(F:F))))^2+(G858-INDIRECT(ADDRESS([12]!Tabla1[[#This Row],[in]],COLUMN(G:G))))^2),0)))</f>
        <v>#REF!</v>
      </c>
      <c r="L858" s="100" t="s">
        <v>32</v>
      </c>
    </row>
    <row r="859" spans="1:12" x14ac:dyDescent="0.25">
      <c r="A859" s="2">
        <v>854</v>
      </c>
      <c r="B859" s="99">
        <v>230</v>
      </c>
      <c r="C859" s="99" t="s">
        <v>5044</v>
      </c>
      <c r="D859" s="99" t="s">
        <v>4992</v>
      </c>
      <c r="E859" s="99" t="s">
        <v>5045</v>
      </c>
      <c r="F859" s="99"/>
      <c r="G859" s="99"/>
      <c r="H859" s="99" t="s">
        <v>4967</v>
      </c>
      <c r="I859" s="99" t="s">
        <v>29</v>
      </c>
      <c r="J859" s="99">
        <f t="shared" si="13"/>
        <v>8</v>
      </c>
      <c r="K859" s="99" t="e">
        <f ca="1">IF([12]!Tabla1[[#This Row],[in]]="i",0,IF([12]!Tabla1[[#This Row],[in]]="",ROUND(SQRT((F859-F858)^2+(G859-G858)^2),0),ROUND(SQRT((F859-INDIRECT(ADDRESS([12]!Tabla1[[#This Row],[in]],COLUMN(F:F))))^2+(G859-INDIRECT(ADDRESS([12]!Tabla1[[#This Row],[in]],COLUMN(G:G))))^2),0)))</f>
        <v>#REF!</v>
      </c>
      <c r="L859" s="100" t="s">
        <v>32</v>
      </c>
    </row>
    <row r="860" spans="1:12" x14ac:dyDescent="0.25">
      <c r="A860" s="2">
        <v>855</v>
      </c>
      <c r="B860" s="99">
        <v>231</v>
      </c>
      <c r="C860" s="99" t="s">
        <v>5044</v>
      </c>
      <c r="D860" s="99" t="s">
        <v>4992</v>
      </c>
      <c r="E860" s="99" t="s">
        <v>5045</v>
      </c>
      <c r="F860" s="99"/>
      <c r="G860" s="99"/>
      <c r="H860" s="99" t="s">
        <v>4967</v>
      </c>
      <c r="I860" s="99" t="s">
        <v>29</v>
      </c>
      <c r="J860" s="99">
        <f t="shared" si="13"/>
        <v>8</v>
      </c>
      <c r="K860" s="99" t="e">
        <f ca="1">IF([12]!Tabla1[[#This Row],[in]]="i",0,IF([12]!Tabla1[[#This Row],[in]]="",ROUND(SQRT((F860-F859)^2+(G860-G859)^2),0),ROUND(SQRT((F860-INDIRECT(ADDRESS([12]!Tabla1[[#This Row],[in]],COLUMN(F:F))))^2+(G860-INDIRECT(ADDRESS([12]!Tabla1[[#This Row],[in]],COLUMN(G:G))))^2),0)))</f>
        <v>#REF!</v>
      </c>
      <c r="L860" s="100" t="s">
        <v>32</v>
      </c>
    </row>
    <row r="861" spans="1:12" x14ac:dyDescent="0.25">
      <c r="A861" s="2">
        <v>856</v>
      </c>
      <c r="B861" s="99">
        <v>232</v>
      </c>
      <c r="C861" s="99" t="s">
        <v>5044</v>
      </c>
      <c r="D861" s="99" t="s">
        <v>4992</v>
      </c>
      <c r="E861" s="99" t="s">
        <v>5045</v>
      </c>
      <c r="F861" s="99"/>
      <c r="G861" s="99"/>
      <c r="H861" s="99" t="s">
        <v>4967</v>
      </c>
      <c r="I861" s="99" t="s">
        <v>29</v>
      </c>
      <c r="J861" s="99">
        <f t="shared" si="13"/>
        <v>8</v>
      </c>
      <c r="K861" s="99" t="e">
        <f ca="1">IF([12]!Tabla1[[#This Row],[in]]="i",0,IF([12]!Tabla1[[#This Row],[in]]="",ROUND(SQRT((F861-F860)^2+(G861-G860)^2),0),ROUND(SQRT((F861-INDIRECT(ADDRESS([12]!Tabla1[[#This Row],[in]],COLUMN(F:F))))^2+(G861-INDIRECT(ADDRESS([12]!Tabla1[[#This Row],[in]],COLUMN(G:G))))^2),0)))</f>
        <v>#REF!</v>
      </c>
      <c r="L861" s="100" t="s">
        <v>32</v>
      </c>
    </row>
    <row r="862" spans="1:12" x14ac:dyDescent="0.25">
      <c r="A862" s="2">
        <v>857</v>
      </c>
      <c r="B862" s="99">
        <v>233</v>
      </c>
      <c r="C862" s="99" t="s">
        <v>5044</v>
      </c>
      <c r="D862" s="99" t="s">
        <v>4992</v>
      </c>
      <c r="E862" s="99" t="s">
        <v>5045</v>
      </c>
      <c r="F862" s="99"/>
      <c r="G862" s="99"/>
      <c r="H862" s="99" t="s">
        <v>4967</v>
      </c>
      <c r="I862" s="99" t="s">
        <v>29</v>
      </c>
      <c r="J862" s="99">
        <f t="shared" si="13"/>
        <v>8</v>
      </c>
      <c r="K862" s="99" t="e">
        <f ca="1">IF([12]!Tabla1[[#This Row],[in]]="i",0,IF([12]!Tabla1[[#This Row],[in]]="",ROUND(SQRT((F862-F861)^2+(G862-G861)^2),0),ROUND(SQRT((F862-INDIRECT(ADDRESS([12]!Tabla1[[#This Row],[in]],COLUMN(F:F))))^2+(G862-INDIRECT(ADDRESS([12]!Tabla1[[#This Row],[in]],COLUMN(G:G))))^2),0)))</f>
        <v>#REF!</v>
      </c>
      <c r="L862" s="100" t="s">
        <v>32</v>
      </c>
    </row>
    <row r="863" spans="1:12" x14ac:dyDescent="0.25">
      <c r="A863" s="2">
        <v>858</v>
      </c>
      <c r="B863" s="99">
        <v>234</v>
      </c>
      <c r="C863" s="99" t="s">
        <v>5044</v>
      </c>
      <c r="D863" s="99" t="s">
        <v>4992</v>
      </c>
      <c r="E863" s="99" t="s">
        <v>5045</v>
      </c>
      <c r="F863" s="99"/>
      <c r="G863" s="99"/>
      <c r="H863" s="99" t="s">
        <v>4967</v>
      </c>
      <c r="I863" s="99" t="s">
        <v>29</v>
      </c>
      <c r="J863" s="99">
        <f t="shared" si="13"/>
        <v>8</v>
      </c>
      <c r="K863" s="99" t="e">
        <f ca="1">IF([12]!Tabla1[[#This Row],[in]]="i",0,IF([12]!Tabla1[[#This Row],[in]]="",ROUND(SQRT((F863-F862)^2+(G863-G862)^2),0),ROUND(SQRT((F863-INDIRECT(ADDRESS([12]!Tabla1[[#This Row],[in]],COLUMN(F:F))))^2+(G863-INDIRECT(ADDRESS([12]!Tabla1[[#This Row],[in]],COLUMN(G:G))))^2),0)))</f>
        <v>#REF!</v>
      </c>
      <c r="L863" s="100" t="s">
        <v>32</v>
      </c>
    </row>
    <row r="864" spans="1:12" x14ac:dyDescent="0.25">
      <c r="A864" s="2">
        <v>859</v>
      </c>
      <c r="B864" s="99">
        <v>235</v>
      </c>
      <c r="C864" s="99" t="s">
        <v>5044</v>
      </c>
      <c r="D864" s="99" t="s">
        <v>4992</v>
      </c>
      <c r="E864" s="99" t="s">
        <v>5045</v>
      </c>
      <c r="F864" s="99"/>
      <c r="G864" s="99"/>
      <c r="H864" s="99" t="s">
        <v>4967</v>
      </c>
      <c r="I864" s="99" t="s">
        <v>29</v>
      </c>
      <c r="J864" s="99">
        <f t="shared" si="13"/>
        <v>8</v>
      </c>
      <c r="K864" s="99" t="e">
        <f ca="1">IF([12]!Tabla1[[#This Row],[in]]="i",0,IF([12]!Tabla1[[#This Row],[in]]="",ROUND(SQRT((F864-F863)^2+(G864-G863)^2),0),ROUND(SQRT((F864-INDIRECT(ADDRESS([12]!Tabla1[[#This Row],[in]],COLUMN(F:F))))^2+(G864-INDIRECT(ADDRESS([12]!Tabla1[[#This Row],[in]],COLUMN(G:G))))^2),0)))</f>
        <v>#REF!</v>
      </c>
      <c r="L864" s="100" t="s">
        <v>32</v>
      </c>
    </row>
    <row r="865" spans="1:12" x14ac:dyDescent="0.25">
      <c r="A865" s="2">
        <v>860</v>
      </c>
      <c r="B865" s="99">
        <v>236</v>
      </c>
      <c r="C865" s="99" t="s">
        <v>5044</v>
      </c>
      <c r="D865" s="99" t="s">
        <v>4992</v>
      </c>
      <c r="E865" s="99" t="s">
        <v>5045</v>
      </c>
      <c r="F865" s="99"/>
      <c r="G865" s="99"/>
      <c r="H865" s="99" t="s">
        <v>4967</v>
      </c>
      <c r="I865" s="99" t="s">
        <v>29</v>
      </c>
      <c r="J865" s="99">
        <f t="shared" si="13"/>
        <v>8</v>
      </c>
      <c r="K865" s="99" t="e">
        <f ca="1">IF([12]!Tabla1[[#This Row],[in]]="i",0,IF([12]!Tabla1[[#This Row],[in]]="",ROUND(SQRT((F865-F864)^2+(G865-G864)^2),0),ROUND(SQRT((F865-INDIRECT(ADDRESS([12]!Tabla1[[#This Row],[in]],COLUMN(F:F))))^2+(G865-INDIRECT(ADDRESS([12]!Tabla1[[#This Row],[in]],COLUMN(G:G))))^2),0)))</f>
        <v>#REF!</v>
      </c>
      <c r="L865" s="100" t="s">
        <v>32</v>
      </c>
    </row>
    <row r="866" spans="1:12" x14ac:dyDescent="0.25">
      <c r="A866" s="2">
        <v>861</v>
      </c>
      <c r="B866" s="99">
        <v>237</v>
      </c>
      <c r="C866" s="99" t="s">
        <v>5044</v>
      </c>
      <c r="D866" s="99" t="s">
        <v>4992</v>
      </c>
      <c r="E866" s="99" t="s">
        <v>5045</v>
      </c>
      <c r="F866" s="99"/>
      <c r="G866" s="99"/>
      <c r="H866" s="99" t="s">
        <v>4967</v>
      </c>
      <c r="I866" s="99" t="s">
        <v>29</v>
      </c>
      <c r="J866" s="99">
        <f t="shared" si="13"/>
        <v>8</v>
      </c>
      <c r="K866" s="99" t="e">
        <f ca="1">IF([12]!Tabla1[[#This Row],[in]]="i",0,IF([12]!Tabla1[[#This Row],[in]]="",ROUND(SQRT((F866-F865)^2+(G866-G865)^2),0),ROUND(SQRT((F866-INDIRECT(ADDRESS([12]!Tabla1[[#This Row],[in]],COLUMN(F:F))))^2+(G866-INDIRECT(ADDRESS([12]!Tabla1[[#This Row],[in]],COLUMN(G:G))))^2),0)))</f>
        <v>#REF!</v>
      </c>
      <c r="L866" s="100" t="s">
        <v>32</v>
      </c>
    </row>
    <row r="867" spans="1:12" x14ac:dyDescent="0.25">
      <c r="A867" s="2">
        <v>862</v>
      </c>
      <c r="B867" s="99">
        <v>238</v>
      </c>
      <c r="C867" s="99" t="s">
        <v>5044</v>
      </c>
      <c r="D867" s="99" t="s">
        <v>4992</v>
      </c>
      <c r="E867" s="99" t="s">
        <v>5045</v>
      </c>
      <c r="F867" s="99"/>
      <c r="G867" s="99"/>
      <c r="H867" s="99" t="s">
        <v>4967</v>
      </c>
      <c r="I867" s="99" t="s">
        <v>29</v>
      </c>
      <c r="J867" s="99">
        <f t="shared" si="13"/>
        <v>8</v>
      </c>
      <c r="K867" s="99" t="e">
        <f ca="1">IF([12]!Tabla1[[#This Row],[in]]="i",0,IF([12]!Tabla1[[#This Row],[in]]="",ROUND(SQRT((F867-F866)^2+(G867-G866)^2),0),ROUND(SQRT((F867-INDIRECT(ADDRESS([12]!Tabla1[[#This Row],[in]],COLUMN(F:F))))^2+(G867-INDIRECT(ADDRESS([12]!Tabla1[[#This Row],[in]],COLUMN(G:G))))^2),0)))</f>
        <v>#REF!</v>
      </c>
      <c r="L867" s="100" t="s">
        <v>32</v>
      </c>
    </row>
    <row r="868" spans="1:12" x14ac:dyDescent="0.25">
      <c r="A868" s="2">
        <v>863</v>
      </c>
      <c r="B868" s="99">
        <v>239</v>
      </c>
      <c r="C868" s="99" t="s">
        <v>5044</v>
      </c>
      <c r="D868" s="99" t="s">
        <v>4992</v>
      </c>
      <c r="E868" s="99" t="s">
        <v>5045</v>
      </c>
      <c r="F868" s="99"/>
      <c r="G868" s="99"/>
      <c r="H868" s="99" t="s">
        <v>4967</v>
      </c>
      <c r="I868" s="99" t="s">
        <v>29</v>
      </c>
      <c r="J868" s="99">
        <f t="shared" si="13"/>
        <v>8</v>
      </c>
      <c r="K868" s="99" t="e">
        <f ca="1">IF([12]!Tabla1[[#This Row],[in]]="i",0,IF([12]!Tabla1[[#This Row],[in]]="",ROUND(SQRT((F868-F867)^2+(G868-G867)^2),0),ROUND(SQRT((F868-INDIRECT(ADDRESS([12]!Tabla1[[#This Row],[in]],COLUMN(F:F))))^2+(G868-INDIRECT(ADDRESS([12]!Tabla1[[#This Row],[in]],COLUMN(G:G))))^2),0)))</f>
        <v>#REF!</v>
      </c>
      <c r="L868" s="100" t="s">
        <v>32</v>
      </c>
    </row>
    <row r="869" spans="1:12" x14ac:dyDescent="0.25">
      <c r="A869" s="2">
        <v>864</v>
      </c>
      <c r="B869" s="99">
        <v>240</v>
      </c>
      <c r="C869" s="99" t="s">
        <v>5044</v>
      </c>
      <c r="D869" s="99" t="s">
        <v>4992</v>
      </c>
      <c r="E869" s="99" t="s">
        <v>5045</v>
      </c>
      <c r="F869" s="99"/>
      <c r="G869" s="99"/>
      <c r="H869" s="99" t="s">
        <v>4967</v>
      </c>
      <c r="I869" s="99" t="s">
        <v>29</v>
      </c>
      <c r="J869" s="99">
        <f t="shared" si="13"/>
        <v>8</v>
      </c>
      <c r="K869" s="99" t="e">
        <f ca="1">IF([12]!Tabla1[[#This Row],[in]]="i",0,IF([12]!Tabla1[[#This Row],[in]]="",ROUND(SQRT((F869-F868)^2+(G869-G868)^2),0),ROUND(SQRT((F869-INDIRECT(ADDRESS([12]!Tabla1[[#This Row],[in]],COLUMN(F:F))))^2+(G869-INDIRECT(ADDRESS([12]!Tabla1[[#This Row],[in]],COLUMN(G:G))))^2),0)))</f>
        <v>#REF!</v>
      </c>
      <c r="L869" s="100" t="s">
        <v>32</v>
      </c>
    </row>
    <row r="870" spans="1:12" x14ac:dyDescent="0.25">
      <c r="A870" s="2">
        <v>865</v>
      </c>
      <c r="B870" s="99">
        <v>241</v>
      </c>
      <c r="C870" s="99" t="s">
        <v>5044</v>
      </c>
      <c r="D870" s="99" t="s">
        <v>4992</v>
      </c>
      <c r="E870" s="99" t="s">
        <v>5045</v>
      </c>
      <c r="F870" s="99"/>
      <c r="G870" s="99"/>
      <c r="H870" s="99" t="s">
        <v>4967</v>
      </c>
      <c r="I870" s="99" t="s">
        <v>29</v>
      </c>
      <c r="J870" s="99">
        <f t="shared" si="13"/>
        <v>8</v>
      </c>
      <c r="K870" s="99" t="e">
        <f ca="1">IF([12]!Tabla1[[#This Row],[in]]="i",0,IF([12]!Tabla1[[#This Row],[in]]="",ROUND(SQRT((F870-F869)^2+(G870-G869)^2),0),ROUND(SQRT((F870-INDIRECT(ADDRESS([12]!Tabla1[[#This Row],[in]],COLUMN(F:F))))^2+(G870-INDIRECT(ADDRESS([12]!Tabla1[[#This Row],[in]],COLUMN(G:G))))^2),0)))</f>
        <v>#REF!</v>
      </c>
      <c r="L870" s="100" t="s">
        <v>32</v>
      </c>
    </row>
    <row r="871" spans="1:12" x14ac:dyDescent="0.25">
      <c r="A871" s="2">
        <v>866</v>
      </c>
      <c r="B871" s="99">
        <v>242</v>
      </c>
      <c r="C871" s="99" t="s">
        <v>5044</v>
      </c>
      <c r="D871" s="99" t="s">
        <v>4992</v>
      </c>
      <c r="E871" s="99" t="s">
        <v>5045</v>
      </c>
      <c r="F871" s="99"/>
      <c r="G871" s="99"/>
      <c r="H871" s="99" t="s">
        <v>4967</v>
      </c>
      <c r="I871" s="99" t="s">
        <v>29</v>
      </c>
      <c r="J871" s="99">
        <f t="shared" si="13"/>
        <v>8</v>
      </c>
      <c r="K871" s="99" t="e">
        <f ca="1">IF([12]!Tabla1[[#This Row],[in]]="i",0,IF([12]!Tabla1[[#This Row],[in]]="",ROUND(SQRT((F871-F870)^2+(G871-G870)^2),0),ROUND(SQRT((F871-INDIRECT(ADDRESS([12]!Tabla1[[#This Row],[in]],COLUMN(F:F))))^2+(G871-INDIRECT(ADDRESS([12]!Tabla1[[#This Row],[in]],COLUMN(G:G))))^2),0)))</f>
        <v>#REF!</v>
      </c>
      <c r="L871" s="100" t="s">
        <v>32</v>
      </c>
    </row>
    <row r="872" spans="1:12" x14ac:dyDescent="0.25">
      <c r="A872" s="2">
        <v>867</v>
      </c>
      <c r="B872" s="99">
        <v>243</v>
      </c>
      <c r="C872" s="99" t="s">
        <v>5044</v>
      </c>
      <c r="D872" s="99" t="s">
        <v>4992</v>
      </c>
      <c r="E872" s="99" t="s">
        <v>5045</v>
      </c>
      <c r="F872" s="99"/>
      <c r="G872" s="99"/>
      <c r="H872" s="99" t="s">
        <v>4967</v>
      </c>
      <c r="I872" s="99" t="s">
        <v>29</v>
      </c>
      <c r="J872" s="99">
        <f t="shared" si="13"/>
        <v>8</v>
      </c>
      <c r="K872" s="99" t="e">
        <f ca="1">IF([12]!Tabla1[[#This Row],[in]]="i",0,IF([12]!Tabla1[[#This Row],[in]]="",ROUND(SQRT((F872-F871)^2+(G872-G871)^2),0),ROUND(SQRT((F872-INDIRECT(ADDRESS([12]!Tabla1[[#This Row],[in]],COLUMN(F:F))))^2+(G872-INDIRECT(ADDRESS([12]!Tabla1[[#This Row],[in]],COLUMN(G:G))))^2),0)))</f>
        <v>#REF!</v>
      </c>
      <c r="L872" s="100" t="s">
        <v>32</v>
      </c>
    </row>
    <row r="873" spans="1:12" x14ac:dyDescent="0.25">
      <c r="A873" s="2">
        <v>868</v>
      </c>
      <c r="B873" s="99">
        <v>244</v>
      </c>
      <c r="C873" s="99" t="s">
        <v>5044</v>
      </c>
      <c r="D873" s="99" t="s">
        <v>4992</v>
      </c>
      <c r="E873" s="99" t="s">
        <v>5045</v>
      </c>
      <c r="F873" s="99"/>
      <c r="G873" s="99"/>
      <c r="H873" s="99" t="s">
        <v>4967</v>
      </c>
      <c r="I873" s="99" t="s">
        <v>29</v>
      </c>
      <c r="J873" s="99">
        <f t="shared" si="13"/>
        <v>8</v>
      </c>
      <c r="K873" s="99" t="e">
        <f ca="1">IF([12]!Tabla1[[#This Row],[in]]="i",0,IF([12]!Tabla1[[#This Row],[in]]="",ROUND(SQRT((F873-F872)^2+(G873-G872)^2),0),ROUND(SQRT((F873-INDIRECT(ADDRESS([12]!Tabla1[[#This Row],[in]],COLUMN(F:F))))^2+(G873-INDIRECT(ADDRESS([12]!Tabla1[[#This Row],[in]],COLUMN(G:G))))^2),0)))</f>
        <v>#REF!</v>
      </c>
      <c r="L873" s="100" t="s">
        <v>32</v>
      </c>
    </row>
    <row r="874" spans="1:12" x14ac:dyDescent="0.25">
      <c r="A874" s="2">
        <v>869</v>
      </c>
      <c r="B874" s="99">
        <v>245</v>
      </c>
      <c r="C874" s="99" t="s">
        <v>5044</v>
      </c>
      <c r="D874" s="99" t="s">
        <v>4992</v>
      </c>
      <c r="E874" s="99" t="s">
        <v>5045</v>
      </c>
      <c r="F874" s="99"/>
      <c r="G874" s="99"/>
      <c r="H874" s="99" t="s">
        <v>4967</v>
      </c>
      <c r="I874" s="99" t="s">
        <v>29</v>
      </c>
      <c r="J874" s="99">
        <f t="shared" si="13"/>
        <v>8</v>
      </c>
      <c r="K874" s="99" t="e">
        <f ca="1">IF([12]!Tabla1[[#This Row],[in]]="i",0,IF([12]!Tabla1[[#This Row],[in]]="",ROUND(SQRT((F874-F873)^2+(G874-G873)^2),0),ROUND(SQRT((F874-INDIRECT(ADDRESS([12]!Tabla1[[#This Row],[in]],COLUMN(F:F))))^2+(G874-INDIRECT(ADDRESS([12]!Tabla1[[#This Row],[in]],COLUMN(G:G))))^2),0)))</f>
        <v>#REF!</v>
      </c>
      <c r="L874" s="100" t="s">
        <v>32</v>
      </c>
    </row>
    <row r="875" spans="1:12" x14ac:dyDescent="0.25">
      <c r="A875" s="2">
        <v>870</v>
      </c>
      <c r="B875" s="99">
        <v>246</v>
      </c>
      <c r="C875" s="99" t="s">
        <v>5044</v>
      </c>
      <c r="D875" s="99" t="s">
        <v>4992</v>
      </c>
      <c r="E875" s="99" t="s">
        <v>5045</v>
      </c>
      <c r="F875" s="99"/>
      <c r="G875" s="99"/>
      <c r="H875" s="99" t="s">
        <v>4967</v>
      </c>
      <c r="I875" s="99" t="s">
        <v>29</v>
      </c>
      <c r="J875" s="99">
        <f t="shared" si="13"/>
        <v>8</v>
      </c>
      <c r="K875" s="99" t="e">
        <f ca="1">IF([12]!Tabla1[[#This Row],[in]]="i",0,IF([12]!Tabla1[[#This Row],[in]]="",ROUND(SQRT((F875-F874)^2+(G875-G874)^2),0),ROUND(SQRT((F875-INDIRECT(ADDRESS([12]!Tabla1[[#This Row],[in]],COLUMN(F:F))))^2+(G875-INDIRECT(ADDRESS([12]!Tabla1[[#This Row],[in]],COLUMN(G:G))))^2),0)))</f>
        <v>#REF!</v>
      </c>
      <c r="L875" s="100" t="s">
        <v>32</v>
      </c>
    </row>
    <row r="876" spans="1:12" x14ac:dyDescent="0.25">
      <c r="A876" s="2">
        <v>871</v>
      </c>
      <c r="B876" s="99">
        <v>247</v>
      </c>
      <c r="C876" s="99" t="s">
        <v>5044</v>
      </c>
      <c r="D876" s="99" t="s">
        <v>4992</v>
      </c>
      <c r="E876" s="99" t="s">
        <v>5045</v>
      </c>
      <c r="F876" s="99"/>
      <c r="G876" s="99"/>
      <c r="H876" s="99" t="s">
        <v>4967</v>
      </c>
      <c r="I876" s="99" t="s">
        <v>29</v>
      </c>
      <c r="J876" s="99">
        <f t="shared" si="13"/>
        <v>8</v>
      </c>
      <c r="K876" s="99" t="e">
        <f ca="1">IF([12]!Tabla1[[#This Row],[in]]="i",0,IF([12]!Tabla1[[#This Row],[in]]="",ROUND(SQRT((F876-F875)^2+(G876-G875)^2),0),ROUND(SQRT((F876-INDIRECT(ADDRESS([12]!Tabla1[[#This Row],[in]],COLUMN(F:F))))^2+(G876-INDIRECT(ADDRESS([12]!Tabla1[[#This Row],[in]],COLUMN(G:G))))^2),0)))</f>
        <v>#REF!</v>
      </c>
      <c r="L876" s="100" t="s">
        <v>32</v>
      </c>
    </row>
    <row r="877" spans="1:12" x14ac:dyDescent="0.25">
      <c r="A877" s="2">
        <v>872</v>
      </c>
      <c r="B877" s="99">
        <v>248</v>
      </c>
      <c r="C877" s="99" t="s">
        <v>5044</v>
      </c>
      <c r="D877" s="99" t="s">
        <v>4992</v>
      </c>
      <c r="E877" s="99" t="s">
        <v>5045</v>
      </c>
      <c r="F877" s="99"/>
      <c r="G877" s="99"/>
      <c r="H877" s="99" t="s">
        <v>4967</v>
      </c>
      <c r="I877" s="99" t="s">
        <v>29</v>
      </c>
      <c r="J877" s="99">
        <f t="shared" si="13"/>
        <v>8</v>
      </c>
      <c r="K877" s="99" t="e">
        <f ca="1">IF([12]!Tabla1[[#This Row],[in]]="i",0,IF([12]!Tabla1[[#This Row],[in]]="",ROUND(SQRT((F877-F876)^2+(G877-G876)^2),0),ROUND(SQRT((F877-INDIRECT(ADDRESS([12]!Tabla1[[#This Row],[in]],COLUMN(F:F))))^2+(G877-INDIRECT(ADDRESS([12]!Tabla1[[#This Row],[in]],COLUMN(G:G))))^2),0)))</f>
        <v>#REF!</v>
      </c>
      <c r="L877" s="100" t="s">
        <v>32</v>
      </c>
    </row>
    <row r="878" spans="1:12" x14ac:dyDescent="0.25">
      <c r="A878" s="2">
        <v>873</v>
      </c>
      <c r="B878" s="99">
        <v>249</v>
      </c>
      <c r="C878" s="99" t="s">
        <v>5044</v>
      </c>
      <c r="D878" s="99" t="s">
        <v>4992</v>
      </c>
      <c r="E878" s="99" t="s">
        <v>5045</v>
      </c>
      <c r="F878" s="99"/>
      <c r="G878" s="99"/>
      <c r="H878" s="99" t="s">
        <v>4967</v>
      </c>
      <c r="I878" s="99" t="s">
        <v>29</v>
      </c>
      <c r="J878" s="99">
        <f t="shared" si="13"/>
        <v>8</v>
      </c>
      <c r="K878" s="99" t="e">
        <f ca="1">IF([12]!Tabla1[[#This Row],[in]]="i",0,IF([12]!Tabla1[[#This Row],[in]]="",ROUND(SQRT((F878-F877)^2+(G878-G877)^2),0),ROUND(SQRT((F878-INDIRECT(ADDRESS([12]!Tabla1[[#This Row],[in]],COLUMN(F:F))))^2+(G878-INDIRECT(ADDRESS([12]!Tabla1[[#This Row],[in]],COLUMN(G:G))))^2),0)))</f>
        <v>#REF!</v>
      </c>
      <c r="L878" s="100" t="s">
        <v>32</v>
      </c>
    </row>
    <row r="879" spans="1:12" x14ac:dyDescent="0.25">
      <c r="A879" s="2">
        <v>874</v>
      </c>
      <c r="B879" s="99">
        <v>250</v>
      </c>
      <c r="C879" s="99" t="s">
        <v>5044</v>
      </c>
      <c r="D879" s="99" t="s">
        <v>4992</v>
      </c>
      <c r="E879" s="99" t="s">
        <v>5045</v>
      </c>
      <c r="F879" s="99"/>
      <c r="G879" s="99"/>
      <c r="H879" s="99" t="s">
        <v>4967</v>
      </c>
      <c r="I879" s="99" t="s">
        <v>29</v>
      </c>
      <c r="J879" s="99">
        <f t="shared" si="13"/>
        <v>8</v>
      </c>
      <c r="K879" s="99" t="e">
        <f ca="1">IF([12]!Tabla1[[#This Row],[in]]="i",0,IF([12]!Tabla1[[#This Row],[in]]="",ROUND(SQRT((F879-F878)^2+(G879-G878)^2),0),ROUND(SQRT((F879-INDIRECT(ADDRESS([12]!Tabla1[[#This Row],[in]],COLUMN(F:F))))^2+(G879-INDIRECT(ADDRESS([12]!Tabla1[[#This Row],[in]],COLUMN(G:G))))^2),0)))</f>
        <v>#REF!</v>
      </c>
      <c r="L879" s="100" t="s">
        <v>32</v>
      </c>
    </row>
    <row r="880" spans="1:12" x14ac:dyDescent="0.25">
      <c r="A880" s="2">
        <v>875</v>
      </c>
      <c r="B880" s="99">
        <v>251</v>
      </c>
      <c r="C880" s="99" t="s">
        <v>5044</v>
      </c>
      <c r="D880" s="99" t="s">
        <v>4992</v>
      </c>
      <c r="E880" s="99" t="s">
        <v>5045</v>
      </c>
      <c r="F880" s="99"/>
      <c r="G880" s="99"/>
      <c r="H880" s="99" t="s">
        <v>4967</v>
      </c>
      <c r="I880" s="99" t="s">
        <v>29</v>
      </c>
      <c r="J880" s="99">
        <f t="shared" si="13"/>
        <v>8</v>
      </c>
      <c r="K880" s="99" t="e">
        <f ca="1">IF([12]!Tabla1[[#This Row],[in]]="i",0,IF([12]!Tabla1[[#This Row],[in]]="",ROUND(SQRT((F880-F879)^2+(G880-G879)^2),0),ROUND(SQRT((F880-INDIRECT(ADDRESS([12]!Tabla1[[#This Row],[in]],COLUMN(F:F))))^2+(G880-INDIRECT(ADDRESS([12]!Tabla1[[#This Row],[in]],COLUMN(G:G))))^2),0)))</f>
        <v>#REF!</v>
      </c>
      <c r="L880" s="100" t="s">
        <v>32</v>
      </c>
    </row>
    <row r="881" spans="1:12" x14ac:dyDescent="0.25">
      <c r="A881" s="2">
        <v>876</v>
      </c>
      <c r="B881" s="99">
        <v>252</v>
      </c>
      <c r="C881" s="99" t="s">
        <v>5044</v>
      </c>
      <c r="D881" s="99" t="s">
        <v>4992</v>
      </c>
      <c r="E881" s="99" t="s">
        <v>5045</v>
      </c>
      <c r="F881" s="99"/>
      <c r="G881" s="99"/>
      <c r="H881" s="99" t="s">
        <v>4967</v>
      </c>
      <c r="I881" s="99" t="s">
        <v>29</v>
      </c>
      <c r="J881" s="99">
        <f t="shared" si="13"/>
        <v>8</v>
      </c>
      <c r="K881" s="99" t="e">
        <f ca="1">IF([12]!Tabla1[[#This Row],[in]]="i",0,IF([12]!Tabla1[[#This Row],[in]]="",ROUND(SQRT((F881-F880)^2+(G881-G880)^2),0),ROUND(SQRT((F881-INDIRECT(ADDRESS([12]!Tabla1[[#This Row],[in]],COLUMN(F:F))))^2+(G881-INDIRECT(ADDRESS([12]!Tabla1[[#This Row],[in]],COLUMN(G:G))))^2),0)))</f>
        <v>#REF!</v>
      </c>
      <c r="L881" s="100" t="s">
        <v>32</v>
      </c>
    </row>
    <row r="882" spans="1:12" x14ac:dyDescent="0.25">
      <c r="A882" s="2">
        <v>877</v>
      </c>
      <c r="B882" s="99">
        <v>253</v>
      </c>
      <c r="C882" s="99" t="s">
        <v>5044</v>
      </c>
      <c r="D882" s="99" t="s">
        <v>4992</v>
      </c>
      <c r="E882" s="99" t="s">
        <v>5045</v>
      </c>
      <c r="F882" s="99"/>
      <c r="G882" s="99"/>
      <c r="H882" s="99" t="s">
        <v>4967</v>
      </c>
      <c r="I882" s="99" t="s">
        <v>29</v>
      </c>
      <c r="J882" s="99">
        <f t="shared" si="13"/>
        <v>8</v>
      </c>
      <c r="K882" s="99" t="e">
        <f ca="1">IF([12]!Tabla1[[#This Row],[in]]="i",0,IF([12]!Tabla1[[#This Row],[in]]="",ROUND(SQRT((F882-F881)^2+(G882-G881)^2),0),ROUND(SQRT((F882-INDIRECT(ADDRESS([12]!Tabla1[[#This Row],[in]],COLUMN(F:F))))^2+(G882-INDIRECT(ADDRESS([12]!Tabla1[[#This Row],[in]],COLUMN(G:G))))^2),0)))</f>
        <v>#REF!</v>
      </c>
      <c r="L882" s="100" t="s">
        <v>32</v>
      </c>
    </row>
    <row r="883" spans="1:12" x14ac:dyDescent="0.25">
      <c r="A883" s="2">
        <v>878</v>
      </c>
      <c r="B883" s="99">
        <v>254</v>
      </c>
      <c r="C883" s="99" t="s">
        <v>5044</v>
      </c>
      <c r="D883" s="99" t="s">
        <v>4992</v>
      </c>
      <c r="E883" s="99" t="s">
        <v>5045</v>
      </c>
      <c r="F883" s="99"/>
      <c r="G883" s="99"/>
      <c r="H883" s="99" t="s">
        <v>4967</v>
      </c>
      <c r="I883" s="99" t="s">
        <v>29</v>
      </c>
      <c r="J883" s="99">
        <f t="shared" si="13"/>
        <v>8</v>
      </c>
      <c r="K883" s="99" t="e">
        <f ca="1">IF([12]!Tabla1[[#This Row],[in]]="i",0,IF([12]!Tabla1[[#This Row],[in]]="",ROUND(SQRT((F883-F882)^2+(G883-G882)^2),0),ROUND(SQRT((F883-INDIRECT(ADDRESS([12]!Tabla1[[#This Row],[in]],COLUMN(F:F))))^2+(G883-INDIRECT(ADDRESS([12]!Tabla1[[#This Row],[in]],COLUMN(G:G))))^2),0)))</f>
        <v>#REF!</v>
      </c>
      <c r="L883" s="100" t="s">
        <v>32</v>
      </c>
    </row>
    <row r="884" spans="1:12" x14ac:dyDescent="0.25">
      <c r="A884" s="2">
        <v>879</v>
      </c>
      <c r="B884" s="99">
        <v>255</v>
      </c>
      <c r="C884" s="99" t="s">
        <v>5044</v>
      </c>
      <c r="D884" s="99" t="s">
        <v>4992</v>
      </c>
      <c r="E884" s="99" t="s">
        <v>5045</v>
      </c>
      <c r="F884" s="99"/>
      <c r="G884" s="99"/>
      <c r="H884" s="99" t="s">
        <v>4967</v>
      </c>
      <c r="I884" s="99" t="s">
        <v>29</v>
      </c>
      <c r="J884" s="99">
        <f t="shared" si="13"/>
        <v>8</v>
      </c>
      <c r="K884" s="99" t="e">
        <f ca="1">IF([12]!Tabla1[[#This Row],[in]]="i",0,IF([12]!Tabla1[[#This Row],[in]]="",ROUND(SQRT((F884-F883)^2+(G884-G883)^2),0),ROUND(SQRT((F884-INDIRECT(ADDRESS([12]!Tabla1[[#This Row],[in]],COLUMN(F:F))))^2+(G884-INDIRECT(ADDRESS([12]!Tabla1[[#This Row],[in]],COLUMN(G:G))))^2),0)))</f>
        <v>#REF!</v>
      </c>
      <c r="L884" s="100" t="s">
        <v>32</v>
      </c>
    </row>
    <row r="885" spans="1:12" x14ac:dyDescent="0.25">
      <c r="A885" s="2">
        <v>880</v>
      </c>
      <c r="B885" s="99">
        <v>256</v>
      </c>
      <c r="C885" s="99" t="s">
        <v>5044</v>
      </c>
      <c r="D885" s="99" t="s">
        <v>4992</v>
      </c>
      <c r="E885" s="99" t="s">
        <v>5045</v>
      </c>
      <c r="F885" s="99"/>
      <c r="G885" s="99"/>
      <c r="H885" s="99" t="s">
        <v>4967</v>
      </c>
      <c r="I885" s="99" t="s">
        <v>29</v>
      </c>
      <c r="J885" s="99">
        <f t="shared" si="13"/>
        <v>8</v>
      </c>
      <c r="K885" s="99" t="e">
        <f ca="1">IF([12]!Tabla1[[#This Row],[in]]="i",0,IF([12]!Tabla1[[#This Row],[in]]="",ROUND(SQRT((F885-F884)^2+(G885-G884)^2),0),ROUND(SQRT((F885-INDIRECT(ADDRESS([12]!Tabla1[[#This Row],[in]],COLUMN(F:F))))^2+(G885-INDIRECT(ADDRESS([12]!Tabla1[[#This Row],[in]],COLUMN(G:G))))^2),0)))</f>
        <v>#REF!</v>
      </c>
      <c r="L885" s="100" t="s">
        <v>32</v>
      </c>
    </row>
    <row r="886" spans="1:12" x14ac:dyDescent="0.25">
      <c r="A886" s="2">
        <v>881</v>
      </c>
      <c r="B886" s="99">
        <v>257</v>
      </c>
      <c r="C886" s="99" t="s">
        <v>5044</v>
      </c>
      <c r="D886" s="99" t="s">
        <v>4992</v>
      </c>
      <c r="E886" s="99" t="s">
        <v>5045</v>
      </c>
      <c r="F886" s="99"/>
      <c r="G886" s="99"/>
      <c r="H886" s="99" t="s">
        <v>4967</v>
      </c>
      <c r="I886" s="99" t="s">
        <v>29</v>
      </c>
      <c r="J886" s="99">
        <f t="shared" si="13"/>
        <v>8</v>
      </c>
      <c r="K886" s="99" t="e">
        <f ca="1">IF([12]!Tabla1[[#This Row],[in]]="i",0,IF([12]!Tabla1[[#This Row],[in]]="",ROUND(SQRT((F886-F885)^2+(G886-G885)^2),0),ROUND(SQRT((F886-INDIRECT(ADDRESS([12]!Tabla1[[#This Row],[in]],COLUMN(F:F))))^2+(G886-INDIRECT(ADDRESS([12]!Tabla1[[#This Row],[in]],COLUMN(G:G))))^2),0)))</f>
        <v>#REF!</v>
      </c>
      <c r="L886" s="100" t="s">
        <v>32</v>
      </c>
    </row>
    <row r="887" spans="1:12" x14ac:dyDescent="0.25">
      <c r="A887" s="2">
        <v>882</v>
      </c>
      <c r="B887" s="99">
        <v>258</v>
      </c>
      <c r="C887" s="99" t="s">
        <v>5044</v>
      </c>
      <c r="D887" s="99" t="s">
        <v>4992</v>
      </c>
      <c r="E887" s="99" t="s">
        <v>5045</v>
      </c>
      <c r="F887" s="99"/>
      <c r="G887" s="99"/>
      <c r="H887" s="99" t="s">
        <v>4967</v>
      </c>
      <c r="I887" s="99" t="s">
        <v>29</v>
      </c>
      <c r="J887" s="99">
        <f t="shared" si="13"/>
        <v>8</v>
      </c>
      <c r="K887" s="99" t="e">
        <f ca="1">IF([12]!Tabla1[[#This Row],[in]]="i",0,IF([12]!Tabla1[[#This Row],[in]]="",ROUND(SQRT((F887-F886)^2+(G887-G886)^2),0),ROUND(SQRT((F887-INDIRECT(ADDRESS([12]!Tabla1[[#This Row],[in]],COLUMN(F:F))))^2+(G887-INDIRECT(ADDRESS([12]!Tabla1[[#This Row],[in]],COLUMN(G:G))))^2),0)))</f>
        <v>#REF!</v>
      </c>
      <c r="L887" s="100" t="s">
        <v>32</v>
      </c>
    </row>
    <row r="888" spans="1:12" x14ac:dyDescent="0.25">
      <c r="A888" s="2">
        <v>883</v>
      </c>
      <c r="B888" s="99">
        <v>259</v>
      </c>
      <c r="C888" s="99" t="s">
        <v>5044</v>
      </c>
      <c r="D888" s="99" t="s">
        <v>4992</v>
      </c>
      <c r="E888" s="99" t="s">
        <v>5045</v>
      </c>
      <c r="F888" s="99"/>
      <c r="G888" s="99"/>
      <c r="H888" s="99" t="s">
        <v>4967</v>
      </c>
      <c r="I888" s="99" t="s">
        <v>29</v>
      </c>
      <c r="J888" s="99">
        <f t="shared" si="13"/>
        <v>8</v>
      </c>
      <c r="K888" s="99" t="e">
        <f ca="1">IF([12]!Tabla1[[#This Row],[in]]="i",0,IF([12]!Tabla1[[#This Row],[in]]="",ROUND(SQRT((F888-F887)^2+(G888-G887)^2),0),ROUND(SQRT((F888-INDIRECT(ADDRESS([12]!Tabla1[[#This Row],[in]],COLUMN(F:F))))^2+(G888-INDIRECT(ADDRESS([12]!Tabla1[[#This Row],[in]],COLUMN(G:G))))^2),0)))</f>
        <v>#REF!</v>
      </c>
      <c r="L888" s="100" t="s">
        <v>32</v>
      </c>
    </row>
    <row r="889" spans="1:12" x14ac:dyDescent="0.25">
      <c r="A889" s="2">
        <v>884</v>
      </c>
      <c r="B889" s="99">
        <v>260</v>
      </c>
      <c r="C889" s="99" t="s">
        <v>5044</v>
      </c>
      <c r="D889" s="99" t="s">
        <v>4992</v>
      </c>
      <c r="E889" s="99" t="s">
        <v>5045</v>
      </c>
      <c r="F889" s="99"/>
      <c r="G889" s="99"/>
      <c r="H889" s="99" t="s">
        <v>4967</v>
      </c>
      <c r="I889" s="99" t="s">
        <v>29</v>
      </c>
      <c r="J889" s="99">
        <f t="shared" si="13"/>
        <v>8</v>
      </c>
      <c r="K889" s="99" t="e">
        <f ca="1">IF([12]!Tabla1[[#This Row],[in]]="i",0,IF([12]!Tabla1[[#This Row],[in]]="",ROUND(SQRT((F889-F888)^2+(G889-G888)^2),0),ROUND(SQRT((F889-INDIRECT(ADDRESS([12]!Tabla1[[#This Row],[in]],COLUMN(F:F))))^2+(G889-INDIRECT(ADDRESS([12]!Tabla1[[#This Row],[in]],COLUMN(G:G))))^2),0)))</f>
        <v>#REF!</v>
      </c>
      <c r="L889" s="100" t="s">
        <v>32</v>
      </c>
    </row>
    <row r="890" spans="1:12" x14ac:dyDescent="0.25">
      <c r="A890" s="2">
        <v>885</v>
      </c>
      <c r="B890" s="99">
        <v>261</v>
      </c>
      <c r="C890" s="99" t="s">
        <v>5044</v>
      </c>
      <c r="D890" s="99" t="s">
        <v>4992</v>
      </c>
      <c r="E890" s="99" t="s">
        <v>5045</v>
      </c>
      <c r="F890" s="99"/>
      <c r="G890" s="99"/>
      <c r="H890" s="99" t="s">
        <v>4967</v>
      </c>
      <c r="I890" s="99" t="s">
        <v>29</v>
      </c>
      <c r="J890" s="99">
        <f t="shared" si="13"/>
        <v>8</v>
      </c>
      <c r="K890" s="99" t="e">
        <f ca="1">IF([12]!Tabla1[[#This Row],[in]]="i",0,IF([12]!Tabla1[[#This Row],[in]]="",ROUND(SQRT((F890-F889)^2+(G890-G889)^2),0),ROUND(SQRT((F890-INDIRECT(ADDRESS([12]!Tabla1[[#This Row],[in]],COLUMN(F:F))))^2+(G890-INDIRECT(ADDRESS([12]!Tabla1[[#This Row],[in]],COLUMN(G:G))))^2),0)))</f>
        <v>#REF!</v>
      </c>
      <c r="L890" s="100" t="s">
        <v>32</v>
      </c>
    </row>
    <row r="891" spans="1:12" x14ac:dyDescent="0.25">
      <c r="A891" s="2">
        <v>886</v>
      </c>
      <c r="B891" s="99">
        <v>262</v>
      </c>
      <c r="C891" s="99" t="s">
        <v>5044</v>
      </c>
      <c r="D891" s="99" t="s">
        <v>4992</v>
      </c>
      <c r="E891" s="99" t="s">
        <v>5045</v>
      </c>
      <c r="F891" s="99"/>
      <c r="G891" s="99"/>
      <c r="H891" s="99" t="s">
        <v>4967</v>
      </c>
      <c r="I891" s="99" t="s">
        <v>29</v>
      </c>
      <c r="J891" s="99">
        <f t="shared" si="13"/>
        <v>8</v>
      </c>
      <c r="K891" s="99" t="e">
        <f ca="1">IF([12]!Tabla1[[#This Row],[in]]="i",0,IF([12]!Tabla1[[#This Row],[in]]="",ROUND(SQRT((F891-F890)^2+(G891-G890)^2),0),ROUND(SQRT((F891-INDIRECT(ADDRESS([12]!Tabla1[[#This Row],[in]],COLUMN(F:F))))^2+(G891-INDIRECT(ADDRESS([12]!Tabla1[[#This Row],[in]],COLUMN(G:G))))^2),0)))</f>
        <v>#REF!</v>
      </c>
      <c r="L891" s="100" t="s">
        <v>32</v>
      </c>
    </row>
    <row r="892" spans="1:12" x14ac:dyDescent="0.25">
      <c r="A892" s="2">
        <v>887</v>
      </c>
      <c r="B892" s="99">
        <v>263</v>
      </c>
      <c r="C892" s="99" t="s">
        <v>5044</v>
      </c>
      <c r="D892" s="99" t="s">
        <v>4992</v>
      </c>
      <c r="E892" s="99" t="s">
        <v>5045</v>
      </c>
      <c r="F892" s="99"/>
      <c r="G892" s="99"/>
      <c r="H892" s="99" t="s">
        <v>4968</v>
      </c>
      <c r="I892" s="99" t="s">
        <v>29</v>
      </c>
      <c r="J892" s="99">
        <f t="shared" si="13"/>
        <v>12</v>
      </c>
      <c r="K892" s="99" t="e">
        <f ca="1">IF([12]!Tabla1[[#This Row],[in]]="i",0,IF([12]!Tabla1[[#This Row],[in]]="",ROUND(SQRT((F892-F891)^2+(G892-G891)^2),0),ROUND(SQRT((F892-INDIRECT(ADDRESS([12]!Tabla1[[#This Row],[in]],COLUMN(F:F))))^2+(G892-INDIRECT(ADDRESS([12]!Tabla1[[#This Row],[in]],COLUMN(G:G))))^2),0)))</f>
        <v>#REF!</v>
      </c>
      <c r="L892" s="100" t="s">
        <v>32</v>
      </c>
    </row>
    <row r="893" spans="1:12" x14ac:dyDescent="0.25">
      <c r="A893" s="2">
        <v>888</v>
      </c>
      <c r="B893" s="99">
        <v>264</v>
      </c>
      <c r="C893" s="99" t="s">
        <v>5044</v>
      </c>
      <c r="D893" s="99" t="s">
        <v>4992</v>
      </c>
      <c r="E893" s="99" t="s">
        <v>5045</v>
      </c>
      <c r="F893" s="99"/>
      <c r="G893" s="99"/>
      <c r="H893" s="99" t="s">
        <v>4967</v>
      </c>
      <c r="I893" s="99" t="s">
        <v>29</v>
      </c>
      <c r="J893" s="99">
        <f t="shared" si="13"/>
        <v>8</v>
      </c>
      <c r="K893" s="99" t="e">
        <f ca="1">IF([12]!Tabla1[[#This Row],[in]]="i",0,IF([12]!Tabla1[[#This Row],[in]]="",ROUND(SQRT((F893-F892)^2+(G893-G892)^2),0),ROUND(SQRT((F893-INDIRECT(ADDRESS([12]!Tabla1[[#This Row],[in]],COLUMN(F:F))))^2+(G893-INDIRECT(ADDRESS([12]!Tabla1[[#This Row],[in]],COLUMN(G:G))))^2),0)))</f>
        <v>#REF!</v>
      </c>
      <c r="L893" s="100" t="s">
        <v>32</v>
      </c>
    </row>
    <row r="894" spans="1:12" x14ac:dyDescent="0.25">
      <c r="A894" s="2">
        <v>889</v>
      </c>
      <c r="B894" s="99">
        <v>265</v>
      </c>
      <c r="C894" s="99" t="s">
        <v>5044</v>
      </c>
      <c r="D894" s="99" t="s">
        <v>4992</v>
      </c>
      <c r="E894" s="99" t="s">
        <v>5045</v>
      </c>
      <c r="F894" s="99"/>
      <c r="G894" s="99"/>
      <c r="H894" s="99" t="s">
        <v>4967</v>
      </c>
      <c r="I894" s="99" t="s">
        <v>29</v>
      </c>
      <c r="J894" s="99">
        <f t="shared" si="13"/>
        <v>8</v>
      </c>
      <c r="K894" s="99" t="e">
        <f ca="1">IF([12]!Tabla1[[#This Row],[in]]="i",0,IF([12]!Tabla1[[#This Row],[in]]="",ROUND(SQRT((F894-F893)^2+(G894-G893)^2),0),ROUND(SQRT((F894-INDIRECT(ADDRESS([12]!Tabla1[[#This Row],[in]],COLUMN(F:F))))^2+(G894-INDIRECT(ADDRESS([12]!Tabla1[[#This Row],[in]],COLUMN(G:G))))^2),0)))</f>
        <v>#REF!</v>
      </c>
      <c r="L894" s="100" t="s">
        <v>32</v>
      </c>
    </row>
    <row r="895" spans="1:12" x14ac:dyDescent="0.25">
      <c r="A895" s="2">
        <v>890</v>
      </c>
      <c r="B895" s="99">
        <v>266</v>
      </c>
      <c r="C895" s="99" t="s">
        <v>5044</v>
      </c>
      <c r="D895" s="99" t="s">
        <v>4992</v>
      </c>
      <c r="E895" s="99" t="s">
        <v>5045</v>
      </c>
      <c r="F895" s="99"/>
      <c r="G895" s="99"/>
      <c r="H895" s="99" t="s">
        <v>4967</v>
      </c>
      <c r="I895" s="99" t="s">
        <v>29</v>
      </c>
      <c r="J895" s="99">
        <f t="shared" si="13"/>
        <v>8</v>
      </c>
      <c r="K895" s="99" t="e">
        <f ca="1">IF([12]!Tabla1[[#This Row],[in]]="i",0,IF([12]!Tabla1[[#This Row],[in]]="",ROUND(SQRT((F895-F894)^2+(G895-G894)^2),0),ROUND(SQRT((F895-INDIRECT(ADDRESS([12]!Tabla1[[#This Row],[in]],COLUMN(F:F))))^2+(G895-INDIRECT(ADDRESS([12]!Tabla1[[#This Row],[in]],COLUMN(G:G))))^2),0)))</f>
        <v>#REF!</v>
      </c>
      <c r="L895" s="100" t="s">
        <v>32</v>
      </c>
    </row>
    <row r="896" spans="1:12" x14ac:dyDescent="0.25">
      <c r="A896" s="2">
        <v>891</v>
      </c>
      <c r="B896" s="99">
        <v>267</v>
      </c>
      <c r="C896" s="99" t="s">
        <v>5044</v>
      </c>
      <c r="D896" s="99" t="s">
        <v>4992</v>
      </c>
      <c r="E896" s="99" t="s">
        <v>5045</v>
      </c>
      <c r="F896" s="99"/>
      <c r="G896" s="99"/>
      <c r="H896" s="99" t="s">
        <v>4967</v>
      </c>
      <c r="I896" s="99" t="s">
        <v>29</v>
      </c>
      <c r="J896" s="99">
        <f t="shared" si="13"/>
        <v>8</v>
      </c>
      <c r="K896" s="99" t="e">
        <f ca="1">IF([12]!Tabla1[[#This Row],[in]]="i",0,IF([12]!Tabla1[[#This Row],[in]]="",ROUND(SQRT((F896-F895)^2+(G896-G895)^2),0),ROUND(SQRT((F896-INDIRECT(ADDRESS([12]!Tabla1[[#This Row],[in]],COLUMN(F:F))))^2+(G896-INDIRECT(ADDRESS([12]!Tabla1[[#This Row],[in]],COLUMN(G:G))))^2),0)))</f>
        <v>#REF!</v>
      </c>
      <c r="L896" s="100" t="s">
        <v>32</v>
      </c>
    </row>
    <row r="897" spans="1:12" x14ac:dyDescent="0.25">
      <c r="A897" s="2">
        <v>892</v>
      </c>
      <c r="B897" s="99">
        <v>268</v>
      </c>
      <c r="C897" s="99" t="s">
        <v>5044</v>
      </c>
      <c r="D897" s="99" t="s">
        <v>4992</v>
      </c>
      <c r="E897" s="99" t="s">
        <v>5045</v>
      </c>
      <c r="F897" s="99"/>
      <c r="G897" s="99"/>
      <c r="H897" s="99" t="s">
        <v>4967</v>
      </c>
      <c r="I897" s="99" t="s">
        <v>29</v>
      </c>
      <c r="J897" s="99">
        <f t="shared" si="13"/>
        <v>8</v>
      </c>
      <c r="K897" s="99" t="e">
        <f ca="1">IF([12]!Tabla1[[#This Row],[in]]="i",0,IF([12]!Tabla1[[#This Row],[in]]="",ROUND(SQRT((F897-F896)^2+(G897-G896)^2),0),ROUND(SQRT((F897-INDIRECT(ADDRESS([12]!Tabla1[[#This Row],[in]],COLUMN(F:F))))^2+(G897-INDIRECT(ADDRESS([12]!Tabla1[[#This Row],[in]],COLUMN(G:G))))^2),0)))</f>
        <v>#REF!</v>
      </c>
      <c r="L897" s="100" t="s">
        <v>32</v>
      </c>
    </row>
    <row r="898" spans="1:12" x14ac:dyDescent="0.25">
      <c r="A898" s="2">
        <v>893</v>
      </c>
      <c r="B898" s="99">
        <v>269</v>
      </c>
      <c r="C898" s="99" t="s">
        <v>5044</v>
      </c>
      <c r="D898" s="99" t="s">
        <v>4992</v>
      </c>
      <c r="E898" s="99" t="s">
        <v>5045</v>
      </c>
      <c r="F898" s="99"/>
      <c r="G898" s="99"/>
      <c r="H898" s="99" t="s">
        <v>4967</v>
      </c>
      <c r="I898" s="99" t="s">
        <v>29</v>
      </c>
      <c r="J898" s="99">
        <f t="shared" si="13"/>
        <v>8</v>
      </c>
      <c r="K898" s="99" t="e">
        <f ca="1">IF([12]!Tabla1[[#This Row],[in]]="i",0,IF([12]!Tabla1[[#This Row],[in]]="",ROUND(SQRT((F898-F897)^2+(G898-G897)^2),0),ROUND(SQRT((F898-INDIRECT(ADDRESS([12]!Tabla1[[#This Row],[in]],COLUMN(F:F))))^2+(G898-INDIRECT(ADDRESS([12]!Tabla1[[#This Row],[in]],COLUMN(G:G))))^2),0)))</f>
        <v>#REF!</v>
      </c>
      <c r="L898" s="100" t="s">
        <v>32</v>
      </c>
    </row>
    <row r="899" spans="1:12" x14ac:dyDescent="0.25">
      <c r="A899" s="2">
        <v>894</v>
      </c>
      <c r="B899" s="99">
        <v>270</v>
      </c>
      <c r="C899" s="99" t="s">
        <v>5044</v>
      </c>
      <c r="D899" s="99" t="s">
        <v>4992</v>
      </c>
      <c r="E899" s="99" t="s">
        <v>5045</v>
      </c>
      <c r="F899" s="99"/>
      <c r="G899" s="99"/>
      <c r="H899" s="99" t="s">
        <v>4967</v>
      </c>
      <c r="I899" s="99" t="s">
        <v>29</v>
      </c>
      <c r="J899" s="99">
        <f t="shared" si="13"/>
        <v>8</v>
      </c>
      <c r="K899" s="99" t="e">
        <f ca="1">IF([12]!Tabla1[[#This Row],[in]]="i",0,IF([12]!Tabla1[[#This Row],[in]]="",ROUND(SQRT((F899-F898)^2+(G899-G898)^2),0),ROUND(SQRT((F899-INDIRECT(ADDRESS([12]!Tabla1[[#This Row],[in]],COLUMN(F:F))))^2+(G899-INDIRECT(ADDRESS([12]!Tabla1[[#This Row],[in]],COLUMN(G:G))))^2),0)))</f>
        <v>#REF!</v>
      </c>
      <c r="L899" s="100" t="s">
        <v>32</v>
      </c>
    </row>
    <row r="900" spans="1:12" x14ac:dyDescent="0.25">
      <c r="A900" s="2">
        <v>895</v>
      </c>
      <c r="B900" s="99">
        <v>271</v>
      </c>
      <c r="C900" s="99" t="s">
        <v>5044</v>
      </c>
      <c r="D900" s="99" t="s">
        <v>4992</v>
      </c>
      <c r="E900" s="99" t="s">
        <v>5045</v>
      </c>
      <c r="F900" s="99"/>
      <c r="G900" s="99"/>
      <c r="H900" s="99" t="s">
        <v>4967</v>
      </c>
      <c r="I900" s="99" t="s">
        <v>29</v>
      </c>
      <c r="J900" s="99">
        <f t="shared" si="13"/>
        <v>8</v>
      </c>
      <c r="K900" s="99" t="e">
        <f ca="1">IF([12]!Tabla1[[#This Row],[in]]="i",0,IF([12]!Tabla1[[#This Row],[in]]="",ROUND(SQRT((F900-F899)^2+(G900-G899)^2),0),ROUND(SQRT((F900-INDIRECT(ADDRESS([12]!Tabla1[[#This Row],[in]],COLUMN(F:F))))^2+(G900-INDIRECT(ADDRESS([12]!Tabla1[[#This Row],[in]],COLUMN(G:G))))^2),0)))</f>
        <v>#REF!</v>
      </c>
      <c r="L900" s="100" t="s">
        <v>32</v>
      </c>
    </row>
    <row r="901" spans="1:12" x14ac:dyDescent="0.25">
      <c r="A901" s="2">
        <v>896</v>
      </c>
      <c r="B901" s="99">
        <v>272</v>
      </c>
      <c r="C901" s="99" t="s">
        <v>5044</v>
      </c>
      <c r="D901" s="99" t="s">
        <v>4992</v>
      </c>
      <c r="E901" s="99" t="s">
        <v>5045</v>
      </c>
      <c r="F901" s="99"/>
      <c r="G901" s="99"/>
      <c r="H901" s="99" t="s">
        <v>4967</v>
      </c>
      <c r="I901" s="99" t="s">
        <v>29</v>
      </c>
      <c r="J901" s="99">
        <f t="shared" si="13"/>
        <v>8</v>
      </c>
      <c r="K901" s="99" t="e">
        <f ca="1">IF([12]!Tabla1[[#This Row],[in]]="i",0,IF([12]!Tabla1[[#This Row],[in]]="",ROUND(SQRT((F901-F900)^2+(G901-G900)^2),0),ROUND(SQRT((F901-INDIRECT(ADDRESS([12]!Tabla1[[#This Row],[in]],COLUMN(F:F))))^2+(G901-INDIRECT(ADDRESS([12]!Tabla1[[#This Row],[in]],COLUMN(G:G))))^2),0)))</f>
        <v>#REF!</v>
      </c>
      <c r="L901" s="100" t="s">
        <v>32</v>
      </c>
    </row>
    <row r="902" spans="1:12" x14ac:dyDescent="0.25">
      <c r="A902" s="2">
        <v>897</v>
      </c>
      <c r="B902" s="99">
        <v>273</v>
      </c>
      <c r="C902" s="99" t="s">
        <v>5044</v>
      </c>
      <c r="D902" s="99" t="s">
        <v>4992</v>
      </c>
      <c r="E902" s="99" t="s">
        <v>5045</v>
      </c>
      <c r="F902" s="99"/>
      <c r="G902" s="99"/>
      <c r="H902" s="99" t="s">
        <v>4967</v>
      </c>
      <c r="I902" s="99" t="s">
        <v>29</v>
      </c>
      <c r="J902" s="99">
        <f t="shared" ref="J902:J965" si="14">IF(H902="BT",8,12)</f>
        <v>8</v>
      </c>
      <c r="K902" s="99" t="e">
        <f ca="1">IF([12]!Tabla1[[#This Row],[in]]="i",0,IF([12]!Tabla1[[#This Row],[in]]="",ROUND(SQRT((F902-F901)^2+(G902-G901)^2),0),ROUND(SQRT((F902-INDIRECT(ADDRESS([12]!Tabla1[[#This Row],[in]],COLUMN(F:F))))^2+(G902-INDIRECT(ADDRESS([12]!Tabla1[[#This Row],[in]],COLUMN(G:G))))^2),0)))</f>
        <v>#REF!</v>
      </c>
      <c r="L902" s="100" t="s">
        <v>32</v>
      </c>
    </row>
    <row r="903" spans="1:12" x14ac:dyDescent="0.25">
      <c r="A903" s="2">
        <v>898</v>
      </c>
      <c r="B903" s="99">
        <v>274</v>
      </c>
      <c r="C903" s="99" t="s">
        <v>5044</v>
      </c>
      <c r="D903" s="99" t="s">
        <v>4992</v>
      </c>
      <c r="E903" s="99" t="s">
        <v>5045</v>
      </c>
      <c r="F903" s="99"/>
      <c r="G903" s="99"/>
      <c r="H903" s="99" t="s">
        <v>4967</v>
      </c>
      <c r="I903" s="99" t="s">
        <v>29</v>
      </c>
      <c r="J903" s="99">
        <f t="shared" si="14"/>
        <v>8</v>
      </c>
      <c r="K903" s="99" t="e">
        <f ca="1">IF([12]!Tabla1[[#This Row],[in]]="i",0,IF([12]!Tabla1[[#This Row],[in]]="",ROUND(SQRT((F903-F902)^2+(G903-G902)^2),0),ROUND(SQRT((F903-INDIRECT(ADDRESS([12]!Tabla1[[#This Row],[in]],COLUMN(F:F))))^2+(G903-INDIRECT(ADDRESS([12]!Tabla1[[#This Row],[in]],COLUMN(G:G))))^2),0)))</f>
        <v>#REF!</v>
      </c>
      <c r="L903" s="100" t="s">
        <v>32</v>
      </c>
    </row>
    <row r="904" spans="1:12" x14ac:dyDescent="0.25">
      <c r="A904" s="2">
        <v>899</v>
      </c>
      <c r="B904" s="99">
        <v>275</v>
      </c>
      <c r="C904" s="99" t="s">
        <v>5044</v>
      </c>
      <c r="D904" s="99" t="s">
        <v>4992</v>
      </c>
      <c r="E904" s="99" t="s">
        <v>5045</v>
      </c>
      <c r="F904" s="99"/>
      <c r="G904" s="99"/>
      <c r="H904" s="99" t="s">
        <v>4967</v>
      </c>
      <c r="I904" s="99" t="s">
        <v>29</v>
      </c>
      <c r="J904" s="99">
        <f t="shared" si="14"/>
        <v>8</v>
      </c>
      <c r="K904" s="99" t="e">
        <f ca="1">IF([12]!Tabla1[[#This Row],[in]]="i",0,IF([12]!Tabla1[[#This Row],[in]]="",ROUND(SQRT((F904-F903)^2+(G904-G903)^2),0),ROUND(SQRT((F904-INDIRECT(ADDRESS([12]!Tabla1[[#This Row],[in]],COLUMN(F:F))))^2+(G904-INDIRECT(ADDRESS([12]!Tabla1[[#This Row],[in]],COLUMN(G:G))))^2),0)))</f>
        <v>#REF!</v>
      </c>
      <c r="L904" s="100" t="s">
        <v>32</v>
      </c>
    </row>
    <row r="905" spans="1:12" x14ac:dyDescent="0.25">
      <c r="A905" s="2">
        <v>900</v>
      </c>
      <c r="B905" s="99">
        <v>276</v>
      </c>
      <c r="C905" s="99" t="s">
        <v>5044</v>
      </c>
      <c r="D905" s="99" t="s">
        <v>4992</v>
      </c>
      <c r="E905" s="99" t="s">
        <v>5045</v>
      </c>
      <c r="F905" s="99"/>
      <c r="G905" s="99"/>
      <c r="H905" s="99" t="s">
        <v>4967</v>
      </c>
      <c r="I905" s="99" t="s">
        <v>29</v>
      </c>
      <c r="J905" s="99">
        <f t="shared" si="14"/>
        <v>8</v>
      </c>
      <c r="K905" s="99" t="e">
        <f ca="1">IF([12]!Tabla1[[#This Row],[in]]="i",0,IF([12]!Tabla1[[#This Row],[in]]="",ROUND(SQRT((F905-F904)^2+(G905-G904)^2),0),ROUND(SQRT((F905-INDIRECT(ADDRESS([12]!Tabla1[[#This Row],[in]],COLUMN(F:F))))^2+(G905-INDIRECT(ADDRESS([12]!Tabla1[[#This Row],[in]],COLUMN(G:G))))^2),0)))</f>
        <v>#REF!</v>
      </c>
      <c r="L905" s="100" t="s">
        <v>32</v>
      </c>
    </row>
    <row r="906" spans="1:12" x14ac:dyDescent="0.25">
      <c r="A906" s="2">
        <v>901</v>
      </c>
      <c r="B906" s="99">
        <v>277</v>
      </c>
      <c r="C906" s="99" t="s">
        <v>5044</v>
      </c>
      <c r="D906" s="99" t="s">
        <v>4992</v>
      </c>
      <c r="E906" s="99" t="s">
        <v>5045</v>
      </c>
      <c r="F906" s="99"/>
      <c r="G906" s="99"/>
      <c r="H906" s="99" t="s">
        <v>4967</v>
      </c>
      <c r="I906" s="99" t="s">
        <v>29</v>
      </c>
      <c r="J906" s="99">
        <f t="shared" si="14"/>
        <v>8</v>
      </c>
      <c r="K906" s="99" t="e">
        <f ca="1">IF([12]!Tabla1[[#This Row],[in]]="i",0,IF([12]!Tabla1[[#This Row],[in]]="",ROUND(SQRT((F906-F905)^2+(G906-G905)^2),0),ROUND(SQRT((F906-INDIRECT(ADDRESS([12]!Tabla1[[#This Row],[in]],COLUMN(F:F))))^2+(G906-INDIRECT(ADDRESS([12]!Tabla1[[#This Row],[in]],COLUMN(G:G))))^2),0)))</f>
        <v>#REF!</v>
      </c>
      <c r="L906" s="100" t="s">
        <v>32</v>
      </c>
    </row>
    <row r="907" spans="1:12" x14ac:dyDescent="0.25">
      <c r="A907" s="2">
        <v>902</v>
      </c>
      <c r="B907" s="99">
        <v>278</v>
      </c>
      <c r="C907" s="99" t="s">
        <v>5044</v>
      </c>
      <c r="D907" s="99" t="s">
        <v>4992</v>
      </c>
      <c r="E907" s="99" t="s">
        <v>5045</v>
      </c>
      <c r="F907" s="99"/>
      <c r="G907" s="99"/>
      <c r="H907" s="99" t="s">
        <v>4967</v>
      </c>
      <c r="I907" s="99" t="s">
        <v>29</v>
      </c>
      <c r="J907" s="99">
        <f t="shared" si="14"/>
        <v>8</v>
      </c>
      <c r="K907" s="99" t="e">
        <f ca="1">IF([12]!Tabla1[[#This Row],[in]]="i",0,IF([12]!Tabla1[[#This Row],[in]]="",ROUND(SQRT((F907-F906)^2+(G907-G906)^2),0),ROUND(SQRT((F907-INDIRECT(ADDRESS([12]!Tabla1[[#This Row],[in]],COLUMN(F:F))))^2+(G907-INDIRECT(ADDRESS([12]!Tabla1[[#This Row],[in]],COLUMN(G:G))))^2),0)))</f>
        <v>#REF!</v>
      </c>
      <c r="L907" s="100" t="s">
        <v>32</v>
      </c>
    </row>
    <row r="908" spans="1:12" x14ac:dyDescent="0.25">
      <c r="A908" s="2">
        <v>903</v>
      </c>
      <c r="B908" s="99">
        <v>279</v>
      </c>
      <c r="C908" s="99" t="s">
        <v>5044</v>
      </c>
      <c r="D908" s="99" t="s">
        <v>4992</v>
      </c>
      <c r="E908" s="99" t="s">
        <v>5045</v>
      </c>
      <c r="F908" s="99"/>
      <c r="G908" s="99"/>
      <c r="H908" s="99" t="s">
        <v>4967</v>
      </c>
      <c r="I908" s="99" t="s">
        <v>29</v>
      </c>
      <c r="J908" s="99">
        <f t="shared" si="14"/>
        <v>8</v>
      </c>
      <c r="K908" s="99" t="e">
        <f ca="1">IF([12]!Tabla1[[#This Row],[in]]="i",0,IF([12]!Tabla1[[#This Row],[in]]="",ROUND(SQRT((F908-F907)^2+(G908-G907)^2),0),ROUND(SQRT((F908-INDIRECT(ADDRESS([12]!Tabla1[[#This Row],[in]],COLUMN(F:F))))^2+(G908-INDIRECT(ADDRESS([12]!Tabla1[[#This Row],[in]],COLUMN(G:G))))^2),0)))</f>
        <v>#REF!</v>
      </c>
      <c r="L908" s="100" t="s">
        <v>32</v>
      </c>
    </row>
    <row r="909" spans="1:12" x14ac:dyDescent="0.25">
      <c r="A909" s="2">
        <v>904</v>
      </c>
      <c r="B909" s="99">
        <v>280</v>
      </c>
      <c r="C909" s="99" t="s">
        <v>5044</v>
      </c>
      <c r="D909" s="99" t="s">
        <v>4992</v>
      </c>
      <c r="E909" s="99" t="s">
        <v>5045</v>
      </c>
      <c r="F909" s="99"/>
      <c r="G909" s="99"/>
      <c r="H909" s="99" t="s">
        <v>4968</v>
      </c>
      <c r="I909" s="99" t="s">
        <v>29</v>
      </c>
      <c r="J909" s="99">
        <f t="shared" si="14"/>
        <v>12</v>
      </c>
      <c r="K909" s="99" t="e">
        <f ca="1">IF([12]!Tabla1[[#This Row],[in]]="i",0,IF([12]!Tabla1[[#This Row],[in]]="",ROUND(SQRT((F909-F908)^2+(G909-G908)^2),0),ROUND(SQRT((F909-INDIRECT(ADDRESS([12]!Tabla1[[#This Row],[in]],COLUMN(F:F))))^2+(G909-INDIRECT(ADDRESS([12]!Tabla1[[#This Row],[in]],COLUMN(G:G))))^2),0)))</f>
        <v>#REF!</v>
      </c>
      <c r="L909" s="100" t="s">
        <v>32</v>
      </c>
    </row>
    <row r="910" spans="1:12" x14ac:dyDescent="0.25">
      <c r="A910" s="2">
        <v>905</v>
      </c>
      <c r="B910" s="99">
        <v>281</v>
      </c>
      <c r="C910" s="99" t="s">
        <v>5044</v>
      </c>
      <c r="D910" s="99" t="s">
        <v>4992</v>
      </c>
      <c r="E910" s="99" t="s">
        <v>5045</v>
      </c>
      <c r="F910" s="99"/>
      <c r="G910" s="99"/>
      <c r="H910" s="99" t="s">
        <v>4967</v>
      </c>
      <c r="I910" s="99" t="s">
        <v>29</v>
      </c>
      <c r="J910" s="99">
        <f t="shared" si="14"/>
        <v>8</v>
      </c>
      <c r="K910" s="99" t="e">
        <f ca="1">IF([12]!Tabla1[[#This Row],[in]]="i",0,IF([12]!Tabla1[[#This Row],[in]]="",ROUND(SQRT((F910-F909)^2+(G910-G909)^2),0),ROUND(SQRT((F910-INDIRECT(ADDRESS([12]!Tabla1[[#This Row],[in]],COLUMN(F:F))))^2+(G910-INDIRECT(ADDRESS([12]!Tabla1[[#This Row],[in]],COLUMN(G:G))))^2),0)))</f>
        <v>#REF!</v>
      </c>
      <c r="L910" s="100" t="s">
        <v>32</v>
      </c>
    </row>
    <row r="911" spans="1:12" x14ac:dyDescent="0.25">
      <c r="A911" s="2">
        <v>906</v>
      </c>
      <c r="B911" s="99">
        <v>282</v>
      </c>
      <c r="C911" s="99" t="s">
        <v>5044</v>
      </c>
      <c r="D911" s="99" t="s">
        <v>4992</v>
      </c>
      <c r="E911" s="99" t="s">
        <v>5045</v>
      </c>
      <c r="F911" s="99"/>
      <c r="G911" s="99"/>
      <c r="H911" s="99" t="s">
        <v>4967</v>
      </c>
      <c r="I911" s="99" t="s">
        <v>29</v>
      </c>
      <c r="J911" s="99">
        <f t="shared" si="14"/>
        <v>8</v>
      </c>
      <c r="K911" s="99" t="e">
        <f ca="1">IF([12]!Tabla1[[#This Row],[in]]="i",0,IF([12]!Tabla1[[#This Row],[in]]="",ROUND(SQRT((F911-F910)^2+(G911-G910)^2),0),ROUND(SQRT((F911-INDIRECT(ADDRESS([12]!Tabla1[[#This Row],[in]],COLUMN(F:F))))^2+(G911-INDIRECT(ADDRESS([12]!Tabla1[[#This Row],[in]],COLUMN(G:G))))^2),0)))</f>
        <v>#REF!</v>
      </c>
      <c r="L911" s="100" t="s">
        <v>32</v>
      </c>
    </row>
    <row r="912" spans="1:12" x14ac:dyDescent="0.25">
      <c r="A912" s="2">
        <v>907</v>
      </c>
      <c r="B912" s="99">
        <v>283</v>
      </c>
      <c r="C912" s="99" t="s">
        <v>5044</v>
      </c>
      <c r="D912" s="99" t="s">
        <v>4992</v>
      </c>
      <c r="E912" s="99" t="s">
        <v>5045</v>
      </c>
      <c r="F912" s="99"/>
      <c r="G912" s="99"/>
      <c r="H912" s="99" t="s">
        <v>4967</v>
      </c>
      <c r="I912" s="99" t="s">
        <v>29</v>
      </c>
      <c r="J912" s="99">
        <f t="shared" si="14"/>
        <v>8</v>
      </c>
      <c r="K912" s="99" t="e">
        <f ca="1">IF([12]!Tabla1[[#This Row],[in]]="i",0,IF([12]!Tabla1[[#This Row],[in]]="",ROUND(SQRT((F912-F911)^2+(G912-G911)^2),0),ROUND(SQRT((F912-INDIRECT(ADDRESS([12]!Tabla1[[#This Row],[in]],COLUMN(F:F))))^2+(G912-INDIRECT(ADDRESS([12]!Tabla1[[#This Row],[in]],COLUMN(G:G))))^2),0)))</f>
        <v>#REF!</v>
      </c>
      <c r="L912" s="100" t="s">
        <v>32</v>
      </c>
    </row>
    <row r="913" spans="1:12" x14ac:dyDescent="0.25">
      <c r="A913" s="2">
        <v>908</v>
      </c>
      <c r="B913" s="99">
        <v>284</v>
      </c>
      <c r="C913" s="99" t="s">
        <v>5044</v>
      </c>
      <c r="D913" s="99" t="s">
        <v>4992</v>
      </c>
      <c r="E913" s="99" t="s">
        <v>5045</v>
      </c>
      <c r="F913" s="99"/>
      <c r="G913" s="99"/>
      <c r="H913" s="99" t="s">
        <v>4967</v>
      </c>
      <c r="I913" s="99" t="s">
        <v>29</v>
      </c>
      <c r="J913" s="99">
        <f t="shared" si="14"/>
        <v>8</v>
      </c>
      <c r="K913" s="99" t="e">
        <f ca="1">IF([12]!Tabla1[[#This Row],[in]]="i",0,IF([12]!Tabla1[[#This Row],[in]]="",ROUND(SQRT((F913-F912)^2+(G913-G912)^2),0),ROUND(SQRT((F913-INDIRECT(ADDRESS([12]!Tabla1[[#This Row],[in]],COLUMN(F:F))))^2+(G913-INDIRECT(ADDRESS([12]!Tabla1[[#This Row],[in]],COLUMN(G:G))))^2),0)))</f>
        <v>#REF!</v>
      </c>
      <c r="L913" s="100" t="s">
        <v>32</v>
      </c>
    </row>
    <row r="914" spans="1:12" x14ac:dyDescent="0.25">
      <c r="A914" s="2">
        <v>909</v>
      </c>
      <c r="B914" s="99">
        <v>285</v>
      </c>
      <c r="C914" s="99" t="s">
        <v>5044</v>
      </c>
      <c r="D914" s="99" t="s">
        <v>4992</v>
      </c>
      <c r="E914" s="99" t="s">
        <v>5045</v>
      </c>
      <c r="F914" s="99"/>
      <c r="G914" s="99"/>
      <c r="H914" s="99" t="s">
        <v>4967</v>
      </c>
      <c r="I914" s="99" t="s">
        <v>29</v>
      </c>
      <c r="J914" s="99">
        <f t="shared" si="14"/>
        <v>8</v>
      </c>
      <c r="K914" s="99" t="e">
        <f ca="1">IF([12]!Tabla1[[#This Row],[in]]="i",0,IF([12]!Tabla1[[#This Row],[in]]="",ROUND(SQRT((F914-F913)^2+(G914-G913)^2),0),ROUND(SQRT((F914-INDIRECT(ADDRESS([12]!Tabla1[[#This Row],[in]],COLUMN(F:F))))^2+(G914-INDIRECT(ADDRESS([12]!Tabla1[[#This Row],[in]],COLUMN(G:G))))^2),0)))</f>
        <v>#REF!</v>
      </c>
      <c r="L914" s="100" t="s">
        <v>32</v>
      </c>
    </row>
    <row r="915" spans="1:12" x14ac:dyDescent="0.25">
      <c r="A915" s="2">
        <v>910</v>
      </c>
      <c r="B915" s="99">
        <v>286</v>
      </c>
      <c r="C915" s="99" t="s">
        <v>5044</v>
      </c>
      <c r="D915" s="99" t="s">
        <v>4992</v>
      </c>
      <c r="E915" s="99" t="s">
        <v>5045</v>
      </c>
      <c r="F915" s="99"/>
      <c r="G915" s="99"/>
      <c r="H915" s="99" t="s">
        <v>4967</v>
      </c>
      <c r="I915" s="99" t="s">
        <v>29</v>
      </c>
      <c r="J915" s="99">
        <f t="shared" si="14"/>
        <v>8</v>
      </c>
      <c r="K915" s="99" t="e">
        <f ca="1">IF([12]!Tabla1[[#This Row],[in]]="i",0,IF([12]!Tabla1[[#This Row],[in]]="",ROUND(SQRT((F915-F914)^2+(G915-G914)^2),0),ROUND(SQRT((F915-INDIRECT(ADDRESS([12]!Tabla1[[#This Row],[in]],COLUMN(F:F))))^2+(G915-INDIRECT(ADDRESS([12]!Tabla1[[#This Row],[in]],COLUMN(G:G))))^2),0)))</f>
        <v>#REF!</v>
      </c>
      <c r="L915" s="100" t="s">
        <v>32</v>
      </c>
    </row>
    <row r="916" spans="1:12" x14ac:dyDescent="0.25">
      <c r="A916" s="2">
        <v>911</v>
      </c>
      <c r="B916" s="99">
        <v>287</v>
      </c>
      <c r="C916" s="99" t="s">
        <v>5044</v>
      </c>
      <c r="D916" s="99" t="s">
        <v>4992</v>
      </c>
      <c r="E916" s="99" t="s">
        <v>5045</v>
      </c>
      <c r="F916" s="99"/>
      <c r="G916" s="99"/>
      <c r="H916" s="99" t="s">
        <v>4967</v>
      </c>
      <c r="I916" s="99" t="s">
        <v>29</v>
      </c>
      <c r="J916" s="99">
        <f t="shared" si="14"/>
        <v>8</v>
      </c>
      <c r="K916" s="99" t="e">
        <f ca="1">IF([12]!Tabla1[[#This Row],[in]]="i",0,IF([12]!Tabla1[[#This Row],[in]]="",ROUND(SQRT((F916-F915)^2+(G916-G915)^2),0),ROUND(SQRT((F916-INDIRECT(ADDRESS([12]!Tabla1[[#This Row],[in]],COLUMN(F:F))))^2+(G916-INDIRECT(ADDRESS([12]!Tabla1[[#This Row],[in]],COLUMN(G:G))))^2),0)))</f>
        <v>#REF!</v>
      </c>
      <c r="L916" s="100" t="s">
        <v>32</v>
      </c>
    </row>
    <row r="917" spans="1:12" x14ac:dyDescent="0.25">
      <c r="A917" s="2">
        <v>912</v>
      </c>
      <c r="B917" s="99">
        <v>288</v>
      </c>
      <c r="C917" s="99" t="s">
        <v>5044</v>
      </c>
      <c r="D917" s="99" t="s">
        <v>4992</v>
      </c>
      <c r="E917" s="99" t="s">
        <v>5045</v>
      </c>
      <c r="F917" s="99"/>
      <c r="G917" s="99"/>
      <c r="H917" s="99" t="s">
        <v>4967</v>
      </c>
      <c r="I917" s="99" t="s">
        <v>29</v>
      </c>
      <c r="J917" s="99">
        <f t="shared" si="14"/>
        <v>8</v>
      </c>
      <c r="K917" s="99" t="e">
        <f ca="1">IF([12]!Tabla1[[#This Row],[in]]="i",0,IF([12]!Tabla1[[#This Row],[in]]="",ROUND(SQRT((F917-F916)^2+(G917-G916)^2),0),ROUND(SQRT((F917-INDIRECT(ADDRESS([12]!Tabla1[[#This Row],[in]],COLUMN(F:F))))^2+(G917-INDIRECT(ADDRESS([12]!Tabla1[[#This Row],[in]],COLUMN(G:G))))^2),0)))</f>
        <v>#REF!</v>
      </c>
      <c r="L917" s="100" t="s">
        <v>32</v>
      </c>
    </row>
    <row r="918" spans="1:12" x14ac:dyDescent="0.25">
      <c r="A918" s="2">
        <v>913</v>
      </c>
      <c r="B918" s="99">
        <v>289</v>
      </c>
      <c r="C918" s="99" t="s">
        <v>5044</v>
      </c>
      <c r="D918" s="99" t="s">
        <v>4992</v>
      </c>
      <c r="E918" s="99" t="s">
        <v>5045</v>
      </c>
      <c r="F918" s="99"/>
      <c r="G918" s="99"/>
      <c r="H918" s="99" t="s">
        <v>4967</v>
      </c>
      <c r="I918" s="99" t="s">
        <v>29</v>
      </c>
      <c r="J918" s="99">
        <f t="shared" si="14"/>
        <v>8</v>
      </c>
      <c r="K918" s="99" t="e">
        <f ca="1">IF([12]!Tabla1[[#This Row],[in]]="i",0,IF([12]!Tabla1[[#This Row],[in]]="",ROUND(SQRT((F918-F917)^2+(G918-G917)^2),0),ROUND(SQRT((F918-INDIRECT(ADDRESS([12]!Tabla1[[#This Row],[in]],COLUMN(F:F))))^2+(G918-INDIRECT(ADDRESS([12]!Tabla1[[#This Row],[in]],COLUMN(G:G))))^2),0)))</f>
        <v>#REF!</v>
      </c>
      <c r="L918" s="100" t="s">
        <v>32</v>
      </c>
    </row>
    <row r="919" spans="1:12" x14ac:dyDescent="0.25">
      <c r="A919" s="2">
        <v>914</v>
      </c>
      <c r="B919" s="99">
        <v>290</v>
      </c>
      <c r="C919" s="99" t="s">
        <v>5044</v>
      </c>
      <c r="D919" s="99" t="s">
        <v>4992</v>
      </c>
      <c r="E919" s="99" t="s">
        <v>5045</v>
      </c>
      <c r="F919" s="99"/>
      <c r="G919" s="99"/>
      <c r="H919" s="99" t="s">
        <v>4967</v>
      </c>
      <c r="I919" s="99" t="s">
        <v>29</v>
      </c>
      <c r="J919" s="99">
        <f t="shared" si="14"/>
        <v>8</v>
      </c>
      <c r="K919" s="99" t="e">
        <f ca="1">IF([12]!Tabla1[[#This Row],[in]]="i",0,IF([12]!Tabla1[[#This Row],[in]]="",ROUND(SQRT((F919-F918)^2+(G919-G918)^2),0),ROUND(SQRT((F919-INDIRECT(ADDRESS([12]!Tabla1[[#This Row],[in]],COLUMN(F:F))))^2+(G919-INDIRECT(ADDRESS([12]!Tabla1[[#This Row],[in]],COLUMN(G:G))))^2),0)))</f>
        <v>#REF!</v>
      </c>
      <c r="L919" s="100" t="s">
        <v>32</v>
      </c>
    </row>
    <row r="920" spans="1:12" x14ac:dyDescent="0.25">
      <c r="A920" s="2">
        <v>915</v>
      </c>
      <c r="B920" s="99">
        <v>291</v>
      </c>
      <c r="C920" s="99" t="s">
        <v>5044</v>
      </c>
      <c r="D920" s="99" t="s">
        <v>4992</v>
      </c>
      <c r="E920" s="99" t="s">
        <v>5045</v>
      </c>
      <c r="F920" s="99"/>
      <c r="G920" s="99"/>
      <c r="H920" s="99" t="s">
        <v>4967</v>
      </c>
      <c r="I920" s="99" t="s">
        <v>29</v>
      </c>
      <c r="J920" s="99">
        <f t="shared" si="14"/>
        <v>8</v>
      </c>
      <c r="K920" s="99" t="e">
        <f ca="1">IF([12]!Tabla1[[#This Row],[in]]="i",0,IF([12]!Tabla1[[#This Row],[in]]="",ROUND(SQRT((F920-F919)^2+(G920-G919)^2),0),ROUND(SQRT((F920-INDIRECT(ADDRESS([12]!Tabla1[[#This Row],[in]],COLUMN(F:F))))^2+(G920-INDIRECT(ADDRESS([12]!Tabla1[[#This Row],[in]],COLUMN(G:G))))^2),0)))</f>
        <v>#REF!</v>
      </c>
      <c r="L920" s="100" t="s">
        <v>32</v>
      </c>
    </row>
    <row r="921" spans="1:12" x14ac:dyDescent="0.25">
      <c r="A921" s="2">
        <v>916</v>
      </c>
      <c r="B921" s="99">
        <v>292</v>
      </c>
      <c r="C921" s="99" t="s">
        <v>5044</v>
      </c>
      <c r="D921" s="99" t="s">
        <v>4992</v>
      </c>
      <c r="E921" s="99" t="s">
        <v>5045</v>
      </c>
      <c r="F921" s="99"/>
      <c r="G921" s="99"/>
      <c r="H921" s="99" t="s">
        <v>4967</v>
      </c>
      <c r="I921" s="99" t="s">
        <v>29</v>
      </c>
      <c r="J921" s="99">
        <f t="shared" si="14"/>
        <v>8</v>
      </c>
      <c r="K921" s="99" t="e">
        <f ca="1">IF([12]!Tabla1[[#This Row],[in]]="i",0,IF([12]!Tabla1[[#This Row],[in]]="",ROUND(SQRT((F921-F920)^2+(G921-G920)^2),0),ROUND(SQRT((F921-INDIRECT(ADDRESS([12]!Tabla1[[#This Row],[in]],COLUMN(F:F))))^2+(G921-INDIRECT(ADDRESS([12]!Tabla1[[#This Row],[in]],COLUMN(G:G))))^2),0)))</f>
        <v>#REF!</v>
      </c>
      <c r="L921" s="100" t="s">
        <v>32</v>
      </c>
    </row>
    <row r="922" spans="1:12" x14ac:dyDescent="0.25">
      <c r="A922" s="2">
        <v>917</v>
      </c>
      <c r="B922" s="99">
        <v>293</v>
      </c>
      <c r="C922" s="99" t="s">
        <v>5044</v>
      </c>
      <c r="D922" s="99" t="s">
        <v>4992</v>
      </c>
      <c r="E922" s="99" t="s">
        <v>5045</v>
      </c>
      <c r="F922" s="99"/>
      <c r="G922" s="99"/>
      <c r="H922" s="99" t="s">
        <v>4968</v>
      </c>
      <c r="I922" s="99" t="s">
        <v>29</v>
      </c>
      <c r="J922" s="99">
        <f t="shared" si="14"/>
        <v>12</v>
      </c>
      <c r="K922" s="99" t="e">
        <f ca="1">IF([12]!Tabla1[[#This Row],[in]]="i",0,IF([12]!Tabla1[[#This Row],[in]]="",ROUND(SQRT((F922-F921)^2+(G922-G921)^2),0),ROUND(SQRT((F922-INDIRECT(ADDRESS([12]!Tabla1[[#This Row],[in]],COLUMN(F:F))))^2+(G922-INDIRECT(ADDRESS([12]!Tabla1[[#This Row],[in]],COLUMN(G:G))))^2),0)))</f>
        <v>#REF!</v>
      </c>
      <c r="L922" s="100" t="s">
        <v>32</v>
      </c>
    </row>
    <row r="923" spans="1:12" x14ac:dyDescent="0.25">
      <c r="A923" s="2">
        <v>918</v>
      </c>
      <c r="B923" s="99">
        <v>294</v>
      </c>
      <c r="C923" s="99" t="s">
        <v>5044</v>
      </c>
      <c r="D923" s="99" t="s">
        <v>4992</v>
      </c>
      <c r="E923" s="99" t="s">
        <v>5045</v>
      </c>
      <c r="F923" s="99"/>
      <c r="G923" s="99"/>
      <c r="H923" s="99" t="s">
        <v>4967</v>
      </c>
      <c r="I923" s="99" t="s">
        <v>29</v>
      </c>
      <c r="J923" s="99">
        <f t="shared" si="14"/>
        <v>8</v>
      </c>
      <c r="K923" s="99" t="e">
        <f ca="1">IF([12]!Tabla1[[#This Row],[in]]="i",0,IF([12]!Tabla1[[#This Row],[in]]="",ROUND(SQRT((F923-F922)^2+(G923-G922)^2),0),ROUND(SQRT((F923-INDIRECT(ADDRESS([12]!Tabla1[[#This Row],[in]],COLUMN(F:F))))^2+(G923-INDIRECT(ADDRESS([12]!Tabla1[[#This Row],[in]],COLUMN(G:G))))^2),0)))</f>
        <v>#REF!</v>
      </c>
      <c r="L923" s="100" t="s">
        <v>32</v>
      </c>
    </row>
    <row r="924" spans="1:12" x14ac:dyDescent="0.25">
      <c r="A924" s="2">
        <v>919</v>
      </c>
      <c r="B924" s="99">
        <v>295</v>
      </c>
      <c r="C924" s="99" t="s">
        <v>5044</v>
      </c>
      <c r="D924" s="99" t="s">
        <v>4992</v>
      </c>
      <c r="E924" s="99" t="s">
        <v>5045</v>
      </c>
      <c r="F924" s="99"/>
      <c r="G924" s="99"/>
      <c r="H924" s="99" t="s">
        <v>4967</v>
      </c>
      <c r="I924" s="99" t="s">
        <v>29</v>
      </c>
      <c r="J924" s="99">
        <f t="shared" si="14"/>
        <v>8</v>
      </c>
      <c r="K924" s="99" t="e">
        <f ca="1">IF([12]!Tabla1[[#This Row],[in]]="i",0,IF([12]!Tabla1[[#This Row],[in]]="",ROUND(SQRT((F924-F923)^2+(G924-G923)^2),0),ROUND(SQRT((F924-INDIRECT(ADDRESS([12]!Tabla1[[#This Row],[in]],COLUMN(F:F))))^2+(G924-INDIRECT(ADDRESS([12]!Tabla1[[#This Row],[in]],COLUMN(G:G))))^2),0)))</f>
        <v>#REF!</v>
      </c>
      <c r="L924" s="100" t="s">
        <v>32</v>
      </c>
    </row>
    <row r="925" spans="1:12" x14ac:dyDescent="0.25">
      <c r="A925" s="2">
        <v>920</v>
      </c>
      <c r="B925" s="99">
        <v>296</v>
      </c>
      <c r="C925" s="99" t="s">
        <v>5044</v>
      </c>
      <c r="D925" s="99" t="s">
        <v>4992</v>
      </c>
      <c r="E925" s="99" t="s">
        <v>5045</v>
      </c>
      <c r="F925" s="99"/>
      <c r="G925" s="99"/>
      <c r="H925" s="99" t="s">
        <v>4967</v>
      </c>
      <c r="I925" s="99" t="s">
        <v>29</v>
      </c>
      <c r="J925" s="99">
        <f t="shared" si="14"/>
        <v>8</v>
      </c>
      <c r="K925" s="99" t="e">
        <f ca="1">IF([12]!Tabla1[[#This Row],[in]]="i",0,IF([12]!Tabla1[[#This Row],[in]]="",ROUND(SQRT((F925-F924)^2+(G925-G924)^2),0),ROUND(SQRT((F925-INDIRECT(ADDRESS([12]!Tabla1[[#This Row],[in]],COLUMN(F:F))))^2+(G925-INDIRECT(ADDRESS([12]!Tabla1[[#This Row],[in]],COLUMN(G:G))))^2),0)))</f>
        <v>#REF!</v>
      </c>
      <c r="L925" s="100" t="s">
        <v>32</v>
      </c>
    </row>
    <row r="926" spans="1:12" x14ac:dyDescent="0.25">
      <c r="A926" s="2">
        <v>921</v>
      </c>
      <c r="B926" s="99">
        <v>297</v>
      </c>
      <c r="C926" s="99" t="s">
        <v>5044</v>
      </c>
      <c r="D926" s="99" t="s">
        <v>4992</v>
      </c>
      <c r="E926" s="99" t="s">
        <v>5045</v>
      </c>
      <c r="F926" s="99"/>
      <c r="G926" s="99"/>
      <c r="H926" s="99" t="s">
        <v>4967</v>
      </c>
      <c r="I926" s="99" t="s">
        <v>29</v>
      </c>
      <c r="J926" s="99">
        <f t="shared" si="14"/>
        <v>8</v>
      </c>
      <c r="K926" s="99" t="e">
        <f ca="1">IF([12]!Tabla1[[#This Row],[in]]="i",0,IF([12]!Tabla1[[#This Row],[in]]="",ROUND(SQRT((F926-F925)^2+(G926-G925)^2),0),ROUND(SQRT((F926-INDIRECT(ADDRESS([12]!Tabla1[[#This Row],[in]],COLUMN(F:F))))^2+(G926-INDIRECT(ADDRESS([12]!Tabla1[[#This Row],[in]],COLUMN(G:G))))^2),0)))</f>
        <v>#REF!</v>
      </c>
      <c r="L926" s="100" t="s">
        <v>32</v>
      </c>
    </row>
    <row r="927" spans="1:12" x14ac:dyDescent="0.25">
      <c r="A927" s="2">
        <v>922</v>
      </c>
      <c r="B927" s="99">
        <v>298</v>
      </c>
      <c r="C927" s="99" t="s">
        <v>5044</v>
      </c>
      <c r="D927" s="99" t="s">
        <v>4992</v>
      </c>
      <c r="E927" s="99" t="s">
        <v>5045</v>
      </c>
      <c r="F927" s="99"/>
      <c r="G927" s="99"/>
      <c r="H927" s="99" t="s">
        <v>4967</v>
      </c>
      <c r="I927" s="99" t="s">
        <v>29</v>
      </c>
      <c r="J927" s="99">
        <f t="shared" si="14"/>
        <v>8</v>
      </c>
      <c r="K927" s="99" t="e">
        <f ca="1">IF([12]!Tabla1[[#This Row],[in]]="i",0,IF([12]!Tabla1[[#This Row],[in]]="",ROUND(SQRT((F927-F926)^2+(G927-G926)^2),0),ROUND(SQRT((F927-INDIRECT(ADDRESS([12]!Tabla1[[#This Row],[in]],COLUMN(F:F))))^2+(G927-INDIRECT(ADDRESS([12]!Tabla1[[#This Row],[in]],COLUMN(G:G))))^2),0)))</f>
        <v>#REF!</v>
      </c>
      <c r="L927" s="100" t="s">
        <v>32</v>
      </c>
    </row>
    <row r="928" spans="1:12" x14ac:dyDescent="0.25">
      <c r="A928" s="2">
        <v>923</v>
      </c>
      <c r="B928" s="99">
        <v>299</v>
      </c>
      <c r="C928" s="99" t="s">
        <v>5044</v>
      </c>
      <c r="D928" s="99" t="s">
        <v>4992</v>
      </c>
      <c r="E928" s="99" t="s">
        <v>5045</v>
      </c>
      <c r="F928" s="99"/>
      <c r="G928" s="99"/>
      <c r="H928" s="99" t="s">
        <v>4967</v>
      </c>
      <c r="I928" s="99" t="s">
        <v>29</v>
      </c>
      <c r="J928" s="99">
        <f t="shared" si="14"/>
        <v>8</v>
      </c>
      <c r="K928" s="99" t="e">
        <f ca="1">IF([12]!Tabla1[[#This Row],[in]]="i",0,IF([12]!Tabla1[[#This Row],[in]]="",ROUND(SQRT((F928-F927)^2+(G928-G927)^2),0),ROUND(SQRT((F928-INDIRECT(ADDRESS([12]!Tabla1[[#This Row],[in]],COLUMN(F:F))))^2+(G928-INDIRECT(ADDRESS([12]!Tabla1[[#This Row],[in]],COLUMN(G:G))))^2),0)))</f>
        <v>#REF!</v>
      </c>
      <c r="L928" s="100" t="s">
        <v>32</v>
      </c>
    </row>
    <row r="929" spans="1:12" x14ac:dyDescent="0.25">
      <c r="A929" s="2">
        <v>924</v>
      </c>
      <c r="B929" s="99">
        <v>300</v>
      </c>
      <c r="C929" s="99" t="s">
        <v>5044</v>
      </c>
      <c r="D929" s="99" t="s">
        <v>4992</v>
      </c>
      <c r="E929" s="99" t="s">
        <v>5045</v>
      </c>
      <c r="F929" s="99"/>
      <c r="G929" s="99"/>
      <c r="H929" s="99" t="s">
        <v>4967</v>
      </c>
      <c r="I929" s="99" t="s">
        <v>29</v>
      </c>
      <c r="J929" s="99">
        <f t="shared" si="14"/>
        <v>8</v>
      </c>
      <c r="K929" s="99" t="e">
        <f ca="1">IF([12]!Tabla1[[#This Row],[in]]="i",0,IF([12]!Tabla1[[#This Row],[in]]="",ROUND(SQRT((F929-F928)^2+(G929-G928)^2),0),ROUND(SQRT((F929-INDIRECT(ADDRESS([12]!Tabla1[[#This Row],[in]],COLUMN(F:F))))^2+(G929-INDIRECT(ADDRESS([12]!Tabla1[[#This Row],[in]],COLUMN(G:G))))^2),0)))</f>
        <v>#REF!</v>
      </c>
      <c r="L929" s="100" t="s">
        <v>32</v>
      </c>
    </row>
    <row r="930" spans="1:12" x14ac:dyDescent="0.25">
      <c r="A930" s="2">
        <v>925</v>
      </c>
      <c r="B930" s="99">
        <v>301</v>
      </c>
      <c r="C930" s="99" t="s">
        <v>5044</v>
      </c>
      <c r="D930" s="99" t="s">
        <v>4992</v>
      </c>
      <c r="E930" s="99" t="s">
        <v>5045</v>
      </c>
      <c r="F930" s="99"/>
      <c r="G930" s="99"/>
      <c r="H930" s="99" t="s">
        <v>4967</v>
      </c>
      <c r="I930" s="99" t="s">
        <v>29</v>
      </c>
      <c r="J930" s="99">
        <f t="shared" si="14"/>
        <v>8</v>
      </c>
      <c r="K930" s="99" t="e">
        <f ca="1">IF([12]!Tabla1[[#This Row],[in]]="i",0,IF([12]!Tabla1[[#This Row],[in]]="",ROUND(SQRT((F930-F929)^2+(G930-G929)^2),0),ROUND(SQRT((F930-INDIRECT(ADDRESS([12]!Tabla1[[#This Row],[in]],COLUMN(F:F))))^2+(G930-INDIRECT(ADDRESS([12]!Tabla1[[#This Row],[in]],COLUMN(G:G))))^2),0)))</f>
        <v>#REF!</v>
      </c>
      <c r="L930" s="100" t="s">
        <v>32</v>
      </c>
    </row>
    <row r="931" spans="1:12" x14ac:dyDescent="0.25">
      <c r="A931" s="2">
        <v>926</v>
      </c>
      <c r="B931" s="99">
        <v>302</v>
      </c>
      <c r="C931" s="99" t="s">
        <v>5044</v>
      </c>
      <c r="D931" s="99" t="s">
        <v>4992</v>
      </c>
      <c r="E931" s="99" t="s">
        <v>5045</v>
      </c>
      <c r="F931" s="99"/>
      <c r="G931" s="99"/>
      <c r="H931" s="99" t="s">
        <v>4967</v>
      </c>
      <c r="I931" s="99" t="s">
        <v>29</v>
      </c>
      <c r="J931" s="99">
        <f t="shared" si="14"/>
        <v>8</v>
      </c>
      <c r="K931" s="99" t="e">
        <f ca="1">IF([12]!Tabla1[[#This Row],[in]]="i",0,IF([12]!Tabla1[[#This Row],[in]]="",ROUND(SQRT((F931-F930)^2+(G931-G930)^2),0),ROUND(SQRT((F931-INDIRECT(ADDRESS([12]!Tabla1[[#This Row],[in]],COLUMN(F:F))))^2+(G931-INDIRECT(ADDRESS([12]!Tabla1[[#This Row],[in]],COLUMN(G:G))))^2),0)))</f>
        <v>#REF!</v>
      </c>
      <c r="L931" s="100" t="s">
        <v>32</v>
      </c>
    </row>
    <row r="932" spans="1:12" x14ac:dyDescent="0.25">
      <c r="A932" s="2">
        <v>927</v>
      </c>
      <c r="B932" s="99">
        <v>303</v>
      </c>
      <c r="C932" s="99" t="s">
        <v>5044</v>
      </c>
      <c r="D932" s="99" t="s">
        <v>4992</v>
      </c>
      <c r="E932" s="99" t="s">
        <v>5045</v>
      </c>
      <c r="F932" s="99"/>
      <c r="G932" s="99"/>
      <c r="H932" s="99" t="s">
        <v>4967</v>
      </c>
      <c r="I932" s="99" t="s">
        <v>29</v>
      </c>
      <c r="J932" s="99">
        <f t="shared" si="14"/>
        <v>8</v>
      </c>
      <c r="K932" s="99" t="e">
        <f ca="1">IF([12]!Tabla1[[#This Row],[in]]="i",0,IF([12]!Tabla1[[#This Row],[in]]="",ROUND(SQRT((F932-F931)^2+(G932-G931)^2),0),ROUND(SQRT((F932-INDIRECT(ADDRESS([12]!Tabla1[[#This Row],[in]],COLUMN(F:F))))^2+(G932-INDIRECT(ADDRESS([12]!Tabla1[[#This Row],[in]],COLUMN(G:G))))^2),0)))</f>
        <v>#REF!</v>
      </c>
      <c r="L932" s="100" t="s">
        <v>32</v>
      </c>
    </row>
    <row r="933" spans="1:12" x14ac:dyDescent="0.25">
      <c r="A933" s="2">
        <v>928</v>
      </c>
      <c r="B933" s="99">
        <v>304</v>
      </c>
      <c r="C933" s="99" t="s">
        <v>5044</v>
      </c>
      <c r="D933" s="99" t="s">
        <v>4992</v>
      </c>
      <c r="E933" s="99" t="s">
        <v>5045</v>
      </c>
      <c r="F933" s="99"/>
      <c r="G933" s="99"/>
      <c r="H933" s="99" t="s">
        <v>4967</v>
      </c>
      <c r="I933" s="99" t="s">
        <v>29</v>
      </c>
      <c r="J933" s="99">
        <f t="shared" si="14"/>
        <v>8</v>
      </c>
      <c r="K933" s="99" t="e">
        <f ca="1">IF([12]!Tabla1[[#This Row],[in]]="i",0,IF([12]!Tabla1[[#This Row],[in]]="",ROUND(SQRT((F933-F932)^2+(G933-G932)^2),0),ROUND(SQRT((F933-INDIRECT(ADDRESS([12]!Tabla1[[#This Row],[in]],COLUMN(F:F))))^2+(G933-INDIRECT(ADDRESS([12]!Tabla1[[#This Row],[in]],COLUMN(G:G))))^2),0)))</f>
        <v>#REF!</v>
      </c>
      <c r="L933" s="100" t="s">
        <v>32</v>
      </c>
    </row>
    <row r="934" spans="1:12" x14ac:dyDescent="0.25">
      <c r="A934" s="2">
        <v>929</v>
      </c>
      <c r="B934" s="99">
        <v>305</v>
      </c>
      <c r="C934" s="99" t="s">
        <v>5044</v>
      </c>
      <c r="D934" s="99" t="s">
        <v>4992</v>
      </c>
      <c r="E934" s="99" t="s">
        <v>5045</v>
      </c>
      <c r="F934" s="99"/>
      <c r="G934" s="99"/>
      <c r="H934" s="99" t="s">
        <v>4967</v>
      </c>
      <c r="I934" s="99" t="s">
        <v>29</v>
      </c>
      <c r="J934" s="99">
        <f t="shared" si="14"/>
        <v>8</v>
      </c>
      <c r="K934" s="99" t="e">
        <f ca="1">IF([12]!Tabla1[[#This Row],[in]]="i",0,IF([12]!Tabla1[[#This Row],[in]]="",ROUND(SQRT((F934-F933)^2+(G934-G933)^2),0),ROUND(SQRT((F934-INDIRECT(ADDRESS([12]!Tabla1[[#This Row],[in]],COLUMN(F:F))))^2+(G934-INDIRECT(ADDRESS([12]!Tabla1[[#This Row],[in]],COLUMN(G:G))))^2),0)))</f>
        <v>#REF!</v>
      </c>
      <c r="L934" s="100" t="s">
        <v>32</v>
      </c>
    </row>
    <row r="935" spans="1:12" x14ac:dyDescent="0.25">
      <c r="A935" s="2">
        <v>930</v>
      </c>
      <c r="B935" s="99">
        <v>306</v>
      </c>
      <c r="C935" s="99" t="s">
        <v>5044</v>
      </c>
      <c r="D935" s="99" t="s">
        <v>4992</v>
      </c>
      <c r="E935" s="99" t="s">
        <v>5045</v>
      </c>
      <c r="F935" s="99"/>
      <c r="G935" s="99"/>
      <c r="H935" s="99" t="s">
        <v>4967</v>
      </c>
      <c r="I935" s="99" t="s">
        <v>29</v>
      </c>
      <c r="J935" s="99">
        <f t="shared" si="14"/>
        <v>8</v>
      </c>
      <c r="K935" s="99" t="e">
        <f ca="1">IF([12]!Tabla1[[#This Row],[in]]="i",0,IF([12]!Tabla1[[#This Row],[in]]="",ROUND(SQRT((F935-F934)^2+(G935-G934)^2),0),ROUND(SQRT((F935-INDIRECT(ADDRESS([12]!Tabla1[[#This Row],[in]],COLUMN(F:F))))^2+(G935-INDIRECT(ADDRESS([12]!Tabla1[[#This Row],[in]],COLUMN(G:G))))^2),0)))</f>
        <v>#REF!</v>
      </c>
      <c r="L935" s="100" t="s">
        <v>32</v>
      </c>
    </row>
    <row r="936" spans="1:12" x14ac:dyDescent="0.25">
      <c r="A936" s="2">
        <v>931</v>
      </c>
      <c r="B936" s="99">
        <v>307</v>
      </c>
      <c r="C936" s="99" t="s">
        <v>5044</v>
      </c>
      <c r="D936" s="99" t="s">
        <v>4992</v>
      </c>
      <c r="E936" s="99" t="s">
        <v>5045</v>
      </c>
      <c r="F936" s="99"/>
      <c r="G936" s="99"/>
      <c r="H936" s="99" t="s">
        <v>4967</v>
      </c>
      <c r="I936" s="99" t="s">
        <v>29</v>
      </c>
      <c r="J936" s="99">
        <f t="shared" si="14"/>
        <v>8</v>
      </c>
      <c r="K936" s="99" t="e">
        <f ca="1">IF([12]!Tabla1[[#This Row],[in]]="i",0,IF([12]!Tabla1[[#This Row],[in]]="",ROUND(SQRT((F936-F935)^2+(G936-G935)^2),0),ROUND(SQRT((F936-INDIRECT(ADDRESS([12]!Tabla1[[#This Row],[in]],COLUMN(F:F))))^2+(G936-INDIRECT(ADDRESS([12]!Tabla1[[#This Row],[in]],COLUMN(G:G))))^2),0)))</f>
        <v>#REF!</v>
      </c>
      <c r="L936" s="100" t="s">
        <v>32</v>
      </c>
    </row>
    <row r="937" spans="1:12" x14ac:dyDescent="0.25">
      <c r="A937" s="2">
        <v>932</v>
      </c>
      <c r="B937" s="99">
        <v>308</v>
      </c>
      <c r="C937" s="99" t="s">
        <v>5044</v>
      </c>
      <c r="D937" s="99" t="s">
        <v>4992</v>
      </c>
      <c r="E937" s="99" t="s">
        <v>5045</v>
      </c>
      <c r="F937" s="99"/>
      <c r="G937" s="99"/>
      <c r="H937" s="99" t="s">
        <v>4967</v>
      </c>
      <c r="I937" s="99" t="s">
        <v>29</v>
      </c>
      <c r="J937" s="99">
        <f t="shared" si="14"/>
        <v>8</v>
      </c>
      <c r="K937" s="99" t="e">
        <f ca="1">IF([12]!Tabla1[[#This Row],[in]]="i",0,IF([12]!Tabla1[[#This Row],[in]]="",ROUND(SQRT((F937-F936)^2+(G937-G936)^2),0),ROUND(SQRT((F937-INDIRECT(ADDRESS([12]!Tabla1[[#This Row],[in]],COLUMN(F:F))))^2+(G937-INDIRECT(ADDRESS([12]!Tabla1[[#This Row],[in]],COLUMN(G:G))))^2),0)))</f>
        <v>#REF!</v>
      </c>
      <c r="L937" s="100" t="s">
        <v>32</v>
      </c>
    </row>
    <row r="938" spans="1:12" x14ac:dyDescent="0.25">
      <c r="A938" s="2">
        <v>933</v>
      </c>
      <c r="B938" s="99">
        <v>309</v>
      </c>
      <c r="C938" s="99" t="s">
        <v>5044</v>
      </c>
      <c r="D938" s="99" t="s">
        <v>4992</v>
      </c>
      <c r="E938" s="99" t="s">
        <v>5045</v>
      </c>
      <c r="F938" s="99"/>
      <c r="G938" s="99"/>
      <c r="H938" s="99" t="s">
        <v>4967</v>
      </c>
      <c r="I938" s="99" t="s">
        <v>29</v>
      </c>
      <c r="J938" s="99">
        <f t="shared" si="14"/>
        <v>8</v>
      </c>
      <c r="K938" s="99" t="e">
        <f ca="1">IF([12]!Tabla1[[#This Row],[in]]="i",0,IF([12]!Tabla1[[#This Row],[in]]="",ROUND(SQRT((F938-F937)^2+(G938-G937)^2),0),ROUND(SQRT((F938-INDIRECT(ADDRESS([12]!Tabla1[[#This Row],[in]],COLUMN(F:F))))^2+(G938-INDIRECT(ADDRESS([12]!Tabla1[[#This Row],[in]],COLUMN(G:G))))^2),0)))</f>
        <v>#REF!</v>
      </c>
      <c r="L938" s="100" t="s">
        <v>32</v>
      </c>
    </row>
    <row r="939" spans="1:12" x14ac:dyDescent="0.25">
      <c r="A939" s="2">
        <v>934</v>
      </c>
      <c r="B939" s="99">
        <v>310</v>
      </c>
      <c r="C939" s="99" t="s">
        <v>5044</v>
      </c>
      <c r="D939" s="99" t="s">
        <v>4992</v>
      </c>
      <c r="E939" s="99" t="s">
        <v>5045</v>
      </c>
      <c r="F939" s="99"/>
      <c r="G939" s="99"/>
      <c r="H939" s="99" t="s">
        <v>4967</v>
      </c>
      <c r="I939" s="99" t="s">
        <v>29</v>
      </c>
      <c r="J939" s="99">
        <f t="shared" si="14"/>
        <v>8</v>
      </c>
      <c r="K939" s="99" t="e">
        <f ca="1">IF([12]!Tabla1[[#This Row],[in]]="i",0,IF([12]!Tabla1[[#This Row],[in]]="",ROUND(SQRT((F939-F938)^2+(G939-G938)^2),0),ROUND(SQRT((F939-INDIRECT(ADDRESS([12]!Tabla1[[#This Row],[in]],COLUMN(F:F))))^2+(G939-INDIRECT(ADDRESS([12]!Tabla1[[#This Row],[in]],COLUMN(G:G))))^2),0)))</f>
        <v>#REF!</v>
      </c>
      <c r="L939" s="100" t="s">
        <v>32</v>
      </c>
    </row>
    <row r="940" spans="1:12" x14ac:dyDescent="0.25">
      <c r="A940" s="2">
        <v>935</v>
      </c>
      <c r="B940" s="99">
        <v>311</v>
      </c>
      <c r="C940" s="99" t="s">
        <v>5044</v>
      </c>
      <c r="D940" s="99" t="s">
        <v>4992</v>
      </c>
      <c r="E940" s="99" t="s">
        <v>5045</v>
      </c>
      <c r="F940" s="99"/>
      <c r="G940" s="99"/>
      <c r="H940" s="99" t="s">
        <v>4967</v>
      </c>
      <c r="I940" s="99" t="s">
        <v>29</v>
      </c>
      <c r="J940" s="99">
        <f t="shared" si="14"/>
        <v>8</v>
      </c>
      <c r="K940" s="99" t="e">
        <f ca="1">IF([12]!Tabla1[[#This Row],[in]]="i",0,IF([12]!Tabla1[[#This Row],[in]]="",ROUND(SQRT((F940-F939)^2+(G940-G939)^2),0),ROUND(SQRT((F940-INDIRECT(ADDRESS([12]!Tabla1[[#This Row],[in]],COLUMN(F:F))))^2+(G940-INDIRECT(ADDRESS([12]!Tabla1[[#This Row],[in]],COLUMN(G:G))))^2),0)))</f>
        <v>#REF!</v>
      </c>
      <c r="L940" s="100" t="s">
        <v>32</v>
      </c>
    </row>
    <row r="941" spans="1:12" x14ac:dyDescent="0.25">
      <c r="A941" s="2">
        <v>936</v>
      </c>
      <c r="B941" s="99">
        <v>312</v>
      </c>
      <c r="C941" s="99" t="s">
        <v>5044</v>
      </c>
      <c r="D941" s="99" t="s">
        <v>4992</v>
      </c>
      <c r="E941" s="99" t="s">
        <v>5045</v>
      </c>
      <c r="F941" s="99"/>
      <c r="G941" s="99"/>
      <c r="H941" s="99" t="s">
        <v>4967</v>
      </c>
      <c r="I941" s="99" t="s">
        <v>29</v>
      </c>
      <c r="J941" s="99">
        <f t="shared" si="14"/>
        <v>8</v>
      </c>
      <c r="K941" s="99" t="e">
        <f ca="1">IF([12]!Tabla1[[#This Row],[in]]="i",0,IF([12]!Tabla1[[#This Row],[in]]="",ROUND(SQRT((F941-F940)^2+(G941-G940)^2),0),ROUND(SQRT((F941-INDIRECT(ADDRESS([12]!Tabla1[[#This Row],[in]],COLUMN(F:F))))^2+(G941-INDIRECT(ADDRESS([12]!Tabla1[[#This Row],[in]],COLUMN(G:G))))^2),0)))</f>
        <v>#REF!</v>
      </c>
      <c r="L941" s="100" t="s">
        <v>32</v>
      </c>
    </row>
    <row r="942" spans="1:12" x14ac:dyDescent="0.25">
      <c r="A942" s="2">
        <v>937</v>
      </c>
      <c r="B942" s="99">
        <v>313</v>
      </c>
      <c r="C942" s="99" t="s">
        <v>5044</v>
      </c>
      <c r="D942" s="99" t="s">
        <v>4992</v>
      </c>
      <c r="E942" s="99" t="s">
        <v>5045</v>
      </c>
      <c r="F942" s="99"/>
      <c r="G942" s="99"/>
      <c r="H942" s="99" t="s">
        <v>4967</v>
      </c>
      <c r="I942" s="99" t="s">
        <v>29</v>
      </c>
      <c r="J942" s="99">
        <f t="shared" si="14"/>
        <v>8</v>
      </c>
      <c r="K942" s="99" t="e">
        <f ca="1">IF([12]!Tabla1[[#This Row],[in]]="i",0,IF([12]!Tabla1[[#This Row],[in]]="",ROUND(SQRT((F942-F941)^2+(G942-G941)^2),0),ROUND(SQRT((F942-INDIRECT(ADDRESS([12]!Tabla1[[#This Row],[in]],COLUMN(F:F))))^2+(G942-INDIRECT(ADDRESS([12]!Tabla1[[#This Row],[in]],COLUMN(G:G))))^2),0)))</f>
        <v>#REF!</v>
      </c>
      <c r="L942" s="100" t="s">
        <v>32</v>
      </c>
    </row>
    <row r="943" spans="1:12" x14ac:dyDescent="0.25">
      <c r="A943" s="2">
        <v>938</v>
      </c>
      <c r="B943" s="99">
        <v>314</v>
      </c>
      <c r="C943" s="99" t="s">
        <v>5044</v>
      </c>
      <c r="D943" s="99" t="s">
        <v>4992</v>
      </c>
      <c r="E943" s="99" t="s">
        <v>5045</v>
      </c>
      <c r="F943" s="99"/>
      <c r="G943" s="99"/>
      <c r="H943" s="99" t="s">
        <v>4967</v>
      </c>
      <c r="I943" s="99" t="s">
        <v>29</v>
      </c>
      <c r="J943" s="99">
        <f t="shared" si="14"/>
        <v>8</v>
      </c>
      <c r="K943" s="99" t="e">
        <f ca="1">IF([12]!Tabla1[[#This Row],[in]]="i",0,IF([12]!Tabla1[[#This Row],[in]]="",ROUND(SQRT((F943-F942)^2+(G943-G942)^2),0),ROUND(SQRT((F943-INDIRECT(ADDRESS([12]!Tabla1[[#This Row],[in]],COLUMN(F:F))))^2+(G943-INDIRECT(ADDRESS([12]!Tabla1[[#This Row],[in]],COLUMN(G:G))))^2),0)))</f>
        <v>#REF!</v>
      </c>
      <c r="L943" s="100" t="s">
        <v>32</v>
      </c>
    </row>
    <row r="944" spans="1:12" x14ac:dyDescent="0.25">
      <c r="A944" s="2">
        <v>939</v>
      </c>
      <c r="B944" s="99">
        <v>315</v>
      </c>
      <c r="C944" s="99" t="s">
        <v>5044</v>
      </c>
      <c r="D944" s="99" t="s">
        <v>4992</v>
      </c>
      <c r="E944" s="99" t="s">
        <v>5045</v>
      </c>
      <c r="F944" s="99"/>
      <c r="G944" s="99"/>
      <c r="H944" s="99" t="s">
        <v>4967</v>
      </c>
      <c r="I944" s="99" t="s">
        <v>29</v>
      </c>
      <c r="J944" s="99">
        <f t="shared" si="14"/>
        <v>8</v>
      </c>
      <c r="K944" s="99" t="e">
        <f ca="1">IF([12]!Tabla1[[#This Row],[in]]="i",0,IF([12]!Tabla1[[#This Row],[in]]="",ROUND(SQRT((F944-F943)^2+(G944-G943)^2),0),ROUND(SQRT((F944-INDIRECT(ADDRESS([12]!Tabla1[[#This Row],[in]],COLUMN(F:F))))^2+(G944-INDIRECT(ADDRESS([12]!Tabla1[[#This Row],[in]],COLUMN(G:G))))^2),0)))</f>
        <v>#REF!</v>
      </c>
      <c r="L944" s="100" t="s">
        <v>32</v>
      </c>
    </row>
    <row r="945" spans="1:12" x14ac:dyDescent="0.25">
      <c r="A945" s="2">
        <v>940</v>
      </c>
      <c r="B945" s="99">
        <v>316</v>
      </c>
      <c r="C945" s="99" t="s">
        <v>5044</v>
      </c>
      <c r="D945" s="99" t="s">
        <v>4992</v>
      </c>
      <c r="E945" s="99" t="s">
        <v>5045</v>
      </c>
      <c r="F945" s="99"/>
      <c r="G945" s="99"/>
      <c r="H945" s="99" t="s">
        <v>4967</v>
      </c>
      <c r="I945" s="99" t="s">
        <v>29</v>
      </c>
      <c r="J945" s="99">
        <f t="shared" si="14"/>
        <v>8</v>
      </c>
      <c r="K945" s="99" t="e">
        <f ca="1">IF([12]!Tabla1[[#This Row],[in]]="i",0,IF([12]!Tabla1[[#This Row],[in]]="",ROUND(SQRT((F945-F944)^2+(G945-G944)^2),0),ROUND(SQRT((F945-INDIRECT(ADDRESS([12]!Tabla1[[#This Row],[in]],COLUMN(F:F))))^2+(G945-INDIRECT(ADDRESS([12]!Tabla1[[#This Row],[in]],COLUMN(G:G))))^2),0)))</f>
        <v>#REF!</v>
      </c>
      <c r="L945" s="100" t="s">
        <v>32</v>
      </c>
    </row>
    <row r="946" spans="1:12" x14ac:dyDescent="0.25">
      <c r="A946" s="2">
        <v>941</v>
      </c>
      <c r="B946" s="99">
        <v>317</v>
      </c>
      <c r="C946" s="99" t="s">
        <v>5044</v>
      </c>
      <c r="D946" s="99" t="s">
        <v>4992</v>
      </c>
      <c r="E946" s="99" t="s">
        <v>5045</v>
      </c>
      <c r="F946" s="99"/>
      <c r="G946" s="99"/>
      <c r="H946" s="99" t="s">
        <v>4967</v>
      </c>
      <c r="I946" s="99" t="s">
        <v>29</v>
      </c>
      <c r="J946" s="99">
        <f t="shared" si="14"/>
        <v>8</v>
      </c>
      <c r="K946" s="99" t="e">
        <f ca="1">IF([12]!Tabla1[[#This Row],[in]]="i",0,IF([12]!Tabla1[[#This Row],[in]]="",ROUND(SQRT((F946-F945)^2+(G946-G945)^2),0),ROUND(SQRT((F946-INDIRECT(ADDRESS([12]!Tabla1[[#This Row],[in]],COLUMN(F:F))))^2+(G946-INDIRECT(ADDRESS([12]!Tabla1[[#This Row],[in]],COLUMN(G:G))))^2),0)))</f>
        <v>#REF!</v>
      </c>
      <c r="L946" s="100" t="s">
        <v>32</v>
      </c>
    </row>
    <row r="947" spans="1:12" x14ac:dyDescent="0.25">
      <c r="A947" s="2">
        <v>942</v>
      </c>
      <c r="B947" s="99">
        <v>318</v>
      </c>
      <c r="C947" s="99" t="s">
        <v>5044</v>
      </c>
      <c r="D947" s="99" t="s">
        <v>4992</v>
      </c>
      <c r="E947" s="99" t="s">
        <v>5045</v>
      </c>
      <c r="F947" s="99"/>
      <c r="G947" s="99"/>
      <c r="H947" s="99" t="s">
        <v>4967</v>
      </c>
      <c r="I947" s="99" t="s">
        <v>29</v>
      </c>
      <c r="J947" s="99">
        <f t="shared" si="14"/>
        <v>8</v>
      </c>
      <c r="K947" s="99" t="e">
        <f ca="1">IF([12]!Tabla1[[#This Row],[in]]="i",0,IF([12]!Tabla1[[#This Row],[in]]="",ROUND(SQRT((F947-F946)^2+(G947-G946)^2),0),ROUND(SQRT((F947-INDIRECT(ADDRESS([12]!Tabla1[[#This Row],[in]],COLUMN(F:F))))^2+(G947-INDIRECT(ADDRESS([12]!Tabla1[[#This Row],[in]],COLUMN(G:G))))^2),0)))</f>
        <v>#REF!</v>
      </c>
      <c r="L947" s="100" t="s">
        <v>32</v>
      </c>
    </row>
    <row r="948" spans="1:12" x14ac:dyDescent="0.25">
      <c r="A948" s="2">
        <v>943</v>
      </c>
      <c r="B948" s="99">
        <v>319</v>
      </c>
      <c r="C948" s="99" t="s">
        <v>5044</v>
      </c>
      <c r="D948" s="99" t="s">
        <v>4992</v>
      </c>
      <c r="E948" s="99" t="s">
        <v>5045</v>
      </c>
      <c r="F948" s="99"/>
      <c r="G948" s="99"/>
      <c r="H948" s="99" t="s">
        <v>4967</v>
      </c>
      <c r="I948" s="99" t="s">
        <v>29</v>
      </c>
      <c r="J948" s="99">
        <f t="shared" si="14"/>
        <v>8</v>
      </c>
      <c r="K948" s="99" t="e">
        <f ca="1">IF([12]!Tabla1[[#This Row],[in]]="i",0,IF([12]!Tabla1[[#This Row],[in]]="",ROUND(SQRT((F948-F947)^2+(G948-G947)^2),0),ROUND(SQRT((F948-INDIRECT(ADDRESS([12]!Tabla1[[#This Row],[in]],COLUMN(F:F))))^2+(G948-INDIRECT(ADDRESS([12]!Tabla1[[#This Row],[in]],COLUMN(G:G))))^2),0)))</f>
        <v>#REF!</v>
      </c>
      <c r="L948" s="100" t="s">
        <v>32</v>
      </c>
    </row>
    <row r="949" spans="1:12" x14ac:dyDescent="0.25">
      <c r="A949" s="2">
        <v>944</v>
      </c>
      <c r="B949" s="99">
        <v>320</v>
      </c>
      <c r="C949" s="99" t="s">
        <v>5044</v>
      </c>
      <c r="D949" s="99" t="s">
        <v>4992</v>
      </c>
      <c r="E949" s="99" t="s">
        <v>5045</v>
      </c>
      <c r="F949" s="99"/>
      <c r="G949" s="99"/>
      <c r="H949" s="99" t="s">
        <v>4967</v>
      </c>
      <c r="I949" s="99" t="s">
        <v>29</v>
      </c>
      <c r="J949" s="99">
        <f t="shared" si="14"/>
        <v>8</v>
      </c>
      <c r="K949" s="99" t="e">
        <f ca="1">IF([12]!Tabla1[[#This Row],[in]]="i",0,IF([12]!Tabla1[[#This Row],[in]]="",ROUND(SQRT((F949-F948)^2+(G949-G948)^2),0),ROUND(SQRT((F949-INDIRECT(ADDRESS([12]!Tabla1[[#This Row],[in]],COLUMN(F:F))))^2+(G949-INDIRECT(ADDRESS([12]!Tabla1[[#This Row],[in]],COLUMN(G:G))))^2),0)))</f>
        <v>#REF!</v>
      </c>
      <c r="L949" s="100" t="s">
        <v>32</v>
      </c>
    </row>
    <row r="950" spans="1:12" x14ac:dyDescent="0.25">
      <c r="A950" s="2">
        <v>945</v>
      </c>
      <c r="B950" s="99">
        <v>321</v>
      </c>
      <c r="C950" s="99" t="s">
        <v>5044</v>
      </c>
      <c r="D950" s="99" t="s">
        <v>4992</v>
      </c>
      <c r="E950" s="99" t="s">
        <v>5045</v>
      </c>
      <c r="F950" s="99"/>
      <c r="G950" s="99"/>
      <c r="H950" s="99" t="s">
        <v>4967</v>
      </c>
      <c r="I950" s="99" t="s">
        <v>29</v>
      </c>
      <c r="J950" s="99">
        <f t="shared" si="14"/>
        <v>8</v>
      </c>
      <c r="K950" s="99" t="e">
        <f ca="1">IF([12]!Tabla1[[#This Row],[in]]="i",0,IF([12]!Tabla1[[#This Row],[in]]="",ROUND(SQRT((F950-F949)^2+(G950-G949)^2),0),ROUND(SQRT((F950-INDIRECT(ADDRESS([12]!Tabla1[[#This Row],[in]],COLUMN(F:F))))^2+(G950-INDIRECT(ADDRESS([12]!Tabla1[[#This Row],[in]],COLUMN(G:G))))^2),0)))</f>
        <v>#REF!</v>
      </c>
      <c r="L950" s="100" t="s">
        <v>32</v>
      </c>
    </row>
    <row r="951" spans="1:12" x14ac:dyDescent="0.25">
      <c r="A951" s="2">
        <v>946</v>
      </c>
      <c r="B951" s="99">
        <v>322</v>
      </c>
      <c r="C951" s="99" t="s">
        <v>5044</v>
      </c>
      <c r="D951" s="99" t="s">
        <v>4992</v>
      </c>
      <c r="E951" s="99" t="s">
        <v>5045</v>
      </c>
      <c r="F951" s="99"/>
      <c r="G951" s="99"/>
      <c r="H951" s="99" t="s">
        <v>4967</v>
      </c>
      <c r="I951" s="99" t="s">
        <v>29</v>
      </c>
      <c r="J951" s="99">
        <f t="shared" si="14"/>
        <v>8</v>
      </c>
      <c r="K951" s="99" t="e">
        <f ca="1">IF([12]!Tabla1[[#This Row],[in]]="i",0,IF([12]!Tabla1[[#This Row],[in]]="",ROUND(SQRT((F951-F950)^2+(G951-G950)^2),0),ROUND(SQRT((F951-INDIRECT(ADDRESS([12]!Tabla1[[#This Row],[in]],COLUMN(F:F))))^2+(G951-INDIRECT(ADDRESS([12]!Tabla1[[#This Row],[in]],COLUMN(G:G))))^2),0)))</f>
        <v>#REF!</v>
      </c>
      <c r="L951" s="100" t="s">
        <v>32</v>
      </c>
    </row>
    <row r="952" spans="1:12" x14ac:dyDescent="0.25">
      <c r="A952" s="2">
        <v>947</v>
      </c>
      <c r="B952" s="99">
        <v>323</v>
      </c>
      <c r="C952" s="99" t="s">
        <v>5044</v>
      </c>
      <c r="D952" s="99" t="s">
        <v>4992</v>
      </c>
      <c r="E952" s="99" t="s">
        <v>5045</v>
      </c>
      <c r="F952" s="99"/>
      <c r="G952" s="99"/>
      <c r="H952" s="99" t="s">
        <v>4967</v>
      </c>
      <c r="I952" s="99" t="s">
        <v>29</v>
      </c>
      <c r="J952" s="99">
        <f t="shared" si="14"/>
        <v>8</v>
      </c>
      <c r="K952" s="99" t="e">
        <f ca="1">IF([12]!Tabla1[[#This Row],[in]]="i",0,IF([12]!Tabla1[[#This Row],[in]]="",ROUND(SQRT((F952-F951)^2+(G952-G951)^2),0),ROUND(SQRT((F952-INDIRECT(ADDRESS([12]!Tabla1[[#This Row],[in]],COLUMN(F:F))))^2+(G952-INDIRECT(ADDRESS([12]!Tabla1[[#This Row],[in]],COLUMN(G:G))))^2),0)))</f>
        <v>#REF!</v>
      </c>
      <c r="L952" s="100" t="s">
        <v>32</v>
      </c>
    </row>
    <row r="953" spans="1:12" x14ac:dyDescent="0.25">
      <c r="A953" s="2">
        <v>948</v>
      </c>
      <c r="B953" s="99">
        <v>324</v>
      </c>
      <c r="C953" s="99" t="s">
        <v>5044</v>
      </c>
      <c r="D953" s="99" t="s">
        <v>4992</v>
      </c>
      <c r="E953" s="99" t="s">
        <v>5045</v>
      </c>
      <c r="F953" s="99"/>
      <c r="G953" s="99"/>
      <c r="H953" s="99" t="s">
        <v>4968</v>
      </c>
      <c r="I953" s="99" t="s">
        <v>29</v>
      </c>
      <c r="J953" s="99">
        <f t="shared" si="14"/>
        <v>12</v>
      </c>
      <c r="K953" s="99" t="e">
        <f ca="1">IF([12]!Tabla1[[#This Row],[in]]="i",0,IF([12]!Tabla1[[#This Row],[in]]="",ROUND(SQRT((F953-F952)^2+(G953-G952)^2),0),ROUND(SQRT((F953-INDIRECT(ADDRESS([12]!Tabla1[[#This Row],[in]],COLUMN(F:F))))^2+(G953-INDIRECT(ADDRESS([12]!Tabla1[[#This Row],[in]],COLUMN(G:G))))^2),0)))</f>
        <v>#REF!</v>
      </c>
      <c r="L953" s="100" t="s">
        <v>32</v>
      </c>
    </row>
    <row r="954" spans="1:12" x14ac:dyDescent="0.25">
      <c r="A954" s="2">
        <v>949</v>
      </c>
      <c r="B954" s="99">
        <v>325</v>
      </c>
      <c r="C954" s="99" t="s">
        <v>5044</v>
      </c>
      <c r="D954" s="99" t="s">
        <v>4992</v>
      </c>
      <c r="E954" s="99" t="s">
        <v>5045</v>
      </c>
      <c r="F954" s="99"/>
      <c r="G954" s="99"/>
      <c r="H954" s="99" t="s">
        <v>4967</v>
      </c>
      <c r="I954" s="99" t="s">
        <v>29</v>
      </c>
      <c r="J954" s="99">
        <f t="shared" si="14"/>
        <v>8</v>
      </c>
      <c r="K954" s="99" t="e">
        <f ca="1">IF([12]!Tabla1[[#This Row],[in]]="i",0,IF([12]!Tabla1[[#This Row],[in]]="",ROUND(SQRT((F954-F953)^2+(G954-G953)^2),0),ROUND(SQRT((F954-INDIRECT(ADDRESS([12]!Tabla1[[#This Row],[in]],COLUMN(F:F))))^2+(G954-INDIRECT(ADDRESS([12]!Tabla1[[#This Row],[in]],COLUMN(G:G))))^2),0)))</f>
        <v>#REF!</v>
      </c>
      <c r="L954" s="100" t="s">
        <v>32</v>
      </c>
    </row>
    <row r="955" spans="1:12" x14ac:dyDescent="0.25">
      <c r="A955" s="2">
        <v>950</v>
      </c>
      <c r="B955" s="99">
        <v>326</v>
      </c>
      <c r="C955" s="99" t="s">
        <v>5044</v>
      </c>
      <c r="D955" s="99" t="s">
        <v>4992</v>
      </c>
      <c r="E955" s="99" t="s">
        <v>5045</v>
      </c>
      <c r="F955" s="99"/>
      <c r="G955" s="99"/>
      <c r="H955" s="99" t="s">
        <v>4967</v>
      </c>
      <c r="I955" s="99" t="s">
        <v>29</v>
      </c>
      <c r="J955" s="99">
        <f t="shared" si="14"/>
        <v>8</v>
      </c>
      <c r="K955" s="99" t="e">
        <f ca="1">IF([12]!Tabla1[[#This Row],[in]]="i",0,IF([12]!Tabla1[[#This Row],[in]]="",ROUND(SQRT((F955-F954)^2+(G955-G954)^2),0),ROUND(SQRT((F955-INDIRECT(ADDRESS([12]!Tabla1[[#This Row],[in]],COLUMN(F:F))))^2+(G955-INDIRECT(ADDRESS([12]!Tabla1[[#This Row],[in]],COLUMN(G:G))))^2),0)))</f>
        <v>#REF!</v>
      </c>
      <c r="L955" s="100" t="s">
        <v>32</v>
      </c>
    </row>
    <row r="956" spans="1:12" x14ac:dyDescent="0.25">
      <c r="A956" s="2">
        <v>951</v>
      </c>
      <c r="B956" s="99">
        <v>327</v>
      </c>
      <c r="C956" s="99" t="s">
        <v>5044</v>
      </c>
      <c r="D956" s="99" t="s">
        <v>4992</v>
      </c>
      <c r="E956" s="99" t="s">
        <v>5045</v>
      </c>
      <c r="F956" s="99"/>
      <c r="G956" s="99"/>
      <c r="H956" s="99" t="s">
        <v>4967</v>
      </c>
      <c r="I956" s="99" t="s">
        <v>29</v>
      </c>
      <c r="J956" s="99">
        <f t="shared" si="14"/>
        <v>8</v>
      </c>
      <c r="K956" s="99" t="e">
        <f ca="1">IF([12]!Tabla1[[#This Row],[in]]="i",0,IF([12]!Tabla1[[#This Row],[in]]="",ROUND(SQRT((F956-F955)^2+(G956-G955)^2),0),ROUND(SQRT((F956-INDIRECT(ADDRESS([12]!Tabla1[[#This Row],[in]],COLUMN(F:F))))^2+(G956-INDIRECT(ADDRESS([12]!Tabla1[[#This Row],[in]],COLUMN(G:G))))^2),0)))</f>
        <v>#REF!</v>
      </c>
      <c r="L956" s="100" t="s">
        <v>32</v>
      </c>
    </row>
    <row r="957" spans="1:12" x14ac:dyDescent="0.25">
      <c r="A957" s="2">
        <v>952</v>
      </c>
      <c r="B957" s="99">
        <v>328</v>
      </c>
      <c r="C957" s="99" t="s">
        <v>5044</v>
      </c>
      <c r="D957" s="99" t="s">
        <v>4992</v>
      </c>
      <c r="E957" s="99" t="s">
        <v>5045</v>
      </c>
      <c r="F957" s="99"/>
      <c r="G957" s="99"/>
      <c r="H957" s="99" t="s">
        <v>4967</v>
      </c>
      <c r="I957" s="99" t="s">
        <v>29</v>
      </c>
      <c r="J957" s="99">
        <f t="shared" si="14"/>
        <v>8</v>
      </c>
      <c r="K957" s="99" t="e">
        <f ca="1">IF([12]!Tabla1[[#This Row],[in]]="i",0,IF([12]!Tabla1[[#This Row],[in]]="",ROUND(SQRT((F957-F956)^2+(G957-G956)^2),0),ROUND(SQRT((F957-INDIRECT(ADDRESS([12]!Tabla1[[#This Row],[in]],COLUMN(F:F))))^2+(G957-INDIRECT(ADDRESS([12]!Tabla1[[#This Row],[in]],COLUMN(G:G))))^2),0)))</f>
        <v>#REF!</v>
      </c>
      <c r="L957" s="100" t="s">
        <v>32</v>
      </c>
    </row>
    <row r="958" spans="1:12" x14ac:dyDescent="0.25">
      <c r="A958" s="2">
        <v>953</v>
      </c>
      <c r="B958" s="99">
        <v>329</v>
      </c>
      <c r="C958" s="99" t="s">
        <v>5044</v>
      </c>
      <c r="D958" s="99" t="s">
        <v>4992</v>
      </c>
      <c r="E958" s="99" t="s">
        <v>5045</v>
      </c>
      <c r="F958" s="99"/>
      <c r="G958" s="99"/>
      <c r="H958" s="99" t="s">
        <v>4967</v>
      </c>
      <c r="I958" s="99" t="s">
        <v>29</v>
      </c>
      <c r="J958" s="99">
        <f t="shared" si="14"/>
        <v>8</v>
      </c>
      <c r="K958" s="99" t="e">
        <f ca="1">IF([12]!Tabla1[[#This Row],[in]]="i",0,IF([12]!Tabla1[[#This Row],[in]]="",ROUND(SQRT((F958-F957)^2+(G958-G957)^2),0),ROUND(SQRT((F958-INDIRECT(ADDRESS([12]!Tabla1[[#This Row],[in]],COLUMN(F:F))))^2+(G958-INDIRECT(ADDRESS([12]!Tabla1[[#This Row],[in]],COLUMN(G:G))))^2),0)))</f>
        <v>#REF!</v>
      </c>
      <c r="L958" s="100" t="s">
        <v>32</v>
      </c>
    </row>
    <row r="959" spans="1:12" x14ac:dyDescent="0.25">
      <c r="A959" s="2">
        <v>954</v>
      </c>
      <c r="B959" s="99">
        <v>330</v>
      </c>
      <c r="C959" s="99" t="s">
        <v>5044</v>
      </c>
      <c r="D959" s="99" t="s">
        <v>4992</v>
      </c>
      <c r="E959" s="99" t="s">
        <v>5045</v>
      </c>
      <c r="F959" s="99"/>
      <c r="G959" s="99"/>
      <c r="H959" s="99" t="s">
        <v>4967</v>
      </c>
      <c r="I959" s="99" t="s">
        <v>29</v>
      </c>
      <c r="J959" s="99">
        <f t="shared" si="14"/>
        <v>8</v>
      </c>
      <c r="K959" s="99" t="e">
        <f ca="1">IF([12]!Tabla1[[#This Row],[in]]="i",0,IF([12]!Tabla1[[#This Row],[in]]="",ROUND(SQRT((F959-F958)^2+(G959-G958)^2),0),ROUND(SQRT((F959-INDIRECT(ADDRESS([12]!Tabla1[[#This Row],[in]],COLUMN(F:F))))^2+(G959-INDIRECT(ADDRESS([12]!Tabla1[[#This Row],[in]],COLUMN(G:G))))^2),0)))</f>
        <v>#REF!</v>
      </c>
      <c r="L959" s="100" t="s">
        <v>32</v>
      </c>
    </row>
    <row r="960" spans="1:12" x14ac:dyDescent="0.25">
      <c r="A960" s="2">
        <v>955</v>
      </c>
      <c r="B960" s="99">
        <v>331</v>
      </c>
      <c r="C960" s="99" t="s">
        <v>5044</v>
      </c>
      <c r="D960" s="99" t="s">
        <v>4992</v>
      </c>
      <c r="E960" s="99" t="s">
        <v>5045</v>
      </c>
      <c r="F960" s="99"/>
      <c r="G960" s="99"/>
      <c r="H960" s="99" t="s">
        <v>4967</v>
      </c>
      <c r="I960" s="99" t="s">
        <v>29</v>
      </c>
      <c r="J960" s="99">
        <f t="shared" si="14"/>
        <v>8</v>
      </c>
      <c r="K960" s="99" t="e">
        <f ca="1">IF([12]!Tabla1[[#This Row],[in]]="i",0,IF([12]!Tabla1[[#This Row],[in]]="",ROUND(SQRT((F960-F959)^2+(G960-G959)^2),0),ROUND(SQRT((F960-INDIRECT(ADDRESS([12]!Tabla1[[#This Row],[in]],COLUMN(F:F))))^2+(G960-INDIRECT(ADDRESS([12]!Tabla1[[#This Row],[in]],COLUMN(G:G))))^2),0)))</f>
        <v>#REF!</v>
      </c>
      <c r="L960" s="100" t="s">
        <v>32</v>
      </c>
    </row>
    <row r="961" spans="1:12" x14ac:dyDescent="0.25">
      <c r="A961" s="2">
        <v>956</v>
      </c>
      <c r="B961" s="99">
        <v>332</v>
      </c>
      <c r="C961" s="99" t="s">
        <v>5044</v>
      </c>
      <c r="D961" s="99" t="s">
        <v>4992</v>
      </c>
      <c r="E961" s="99" t="s">
        <v>5045</v>
      </c>
      <c r="F961" s="99"/>
      <c r="G961" s="99"/>
      <c r="H961" s="99" t="s">
        <v>4967</v>
      </c>
      <c r="I961" s="99" t="s">
        <v>29</v>
      </c>
      <c r="J961" s="99">
        <f t="shared" si="14"/>
        <v>8</v>
      </c>
      <c r="K961" s="99" t="e">
        <f ca="1">IF([12]!Tabla1[[#This Row],[in]]="i",0,IF([12]!Tabla1[[#This Row],[in]]="",ROUND(SQRT((F961-F960)^2+(G961-G960)^2),0),ROUND(SQRT((F961-INDIRECT(ADDRESS([12]!Tabla1[[#This Row],[in]],COLUMN(F:F))))^2+(G961-INDIRECT(ADDRESS([12]!Tabla1[[#This Row],[in]],COLUMN(G:G))))^2),0)))</f>
        <v>#REF!</v>
      </c>
      <c r="L961" s="100" t="s">
        <v>32</v>
      </c>
    </row>
    <row r="962" spans="1:12" x14ac:dyDescent="0.25">
      <c r="A962" s="2">
        <v>957</v>
      </c>
      <c r="B962" s="99">
        <v>333</v>
      </c>
      <c r="C962" s="99" t="s">
        <v>5044</v>
      </c>
      <c r="D962" s="99" t="s">
        <v>4992</v>
      </c>
      <c r="E962" s="99" t="s">
        <v>5045</v>
      </c>
      <c r="F962" s="99"/>
      <c r="G962" s="99"/>
      <c r="H962" s="99" t="s">
        <v>4967</v>
      </c>
      <c r="I962" s="99" t="s">
        <v>29</v>
      </c>
      <c r="J962" s="99">
        <f t="shared" si="14"/>
        <v>8</v>
      </c>
      <c r="K962" s="99" t="e">
        <f ca="1">IF([12]!Tabla1[[#This Row],[in]]="i",0,IF([12]!Tabla1[[#This Row],[in]]="",ROUND(SQRT((F962-F961)^2+(G962-G961)^2),0),ROUND(SQRT((F962-INDIRECT(ADDRESS([12]!Tabla1[[#This Row],[in]],COLUMN(F:F))))^2+(G962-INDIRECT(ADDRESS([12]!Tabla1[[#This Row],[in]],COLUMN(G:G))))^2),0)))</f>
        <v>#REF!</v>
      </c>
      <c r="L962" s="100" t="s">
        <v>32</v>
      </c>
    </row>
    <row r="963" spans="1:12" x14ac:dyDescent="0.25">
      <c r="A963" s="2">
        <v>958</v>
      </c>
      <c r="B963" s="99">
        <v>334</v>
      </c>
      <c r="C963" s="99" t="s">
        <v>5044</v>
      </c>
      <c r="D963" s="99" t="s">
        <v>4992</v>
      </c>
      <c r="E963" s="99" t="s">
        <v>5045</v>
      </c>
      <c r="F963" s="99"/>
      <c r="G963" s="99"/>
      <c r="H963" s="99" t="s">
        <v>4967</v>
      </c>
      <c r="I963" s="99" t="s">
        <v>29</v>
      </c>
      <c r="J963" s="99">
        <f t="shared" si="14"/>
        <v>8</v>
      </c>
      <c r="K963" s="99" t="e">
        <f ca="1">IF([12]!Tabla1[[#This Row],[in]]="i",0,IF([12]!Tabla1[[#This Row],[in]]="",ROUND(SQRT((F963-F962)^2+(G963-G962)^2),0),ROUND(SQRT((F963-INDIRECT(ADDRESS([12]!Tabla1[[#This Row],[in]],COLUMN(F:F))))^2+(G963-INDIRECT(ADDRESS([12]!Tabla1[[#This Row],[in]],COLUMN(G:G))))^2),0)))</f>
        <v>#REF!</v>
      </c>
      <c r="L963" s="100" t="s">
        <v>32</v>
      </c>
    </row>
    <row r="964" spans="1:12" x14ac:dyDescent="0.25">
      <c r="A964" s="2">
        <v>959</v>
      </c>
      <c r="B964" s="99">
        <v>335</v>
      </c>
      <c r="C964" s="99" t="s">
        <v>5044</v>
      </c>
      <c r="D964" s="99" t="s">
        <v>4992</v>
      </c>
      <c r="E964" s="99" t="s">
        <v>5045</v>
      </c>
      <c r="F964" s="99"/>
      <c r="G964" s="99"/>
      <c r="H964" s="99" t="s">
        <v>4967</v>
      </c>
      <c r="I964" s="99" t="s">
        <v>29</v>
      </c>
      <c r="J964" s="99">
        <f t="shared" si="14"/>
        <v>8</v>
      </c>
      <c r="K964" s="99" t="e">
        <f ca="1">IF([12]!Tabla1[[#This Row],[in]]="i",0,IF([12]!Tabla1[[#This Row],[in]]="",ROUND(SQRT((F964-F963)^2+(G964-G963)^2),0),ROUND(SQRT((F964-INDIRECT(ADDRESS([12]!Tabla1[[#This Row],[in]],COLUMN(F:F))))^2+(G964-INDIRECT(ADDRESS([12]!Tabla1[[#This Row],[in]],COLUMN(G:G))))^2),0)))</f>
        <v>#REF!</v>
      </c>
      <c r="L964" s="100" t="s">
        <v>32</v>
      </c>
    </row>
    <row r="965" spans="1:12" x14ac:dyDescent="0.25">
      <c r="A965" s="2">
        <v>960</v>
      </c>
      <c r="B965" s="99">
        <v>336</v>
      </c>
      <c r="C965" s="99" t="s">
        <v>5044</v>
      </c>
      <c r="D965" s="99" t="s">
        <v>4992</v>
      </c>
      <c r="E965" s="99" t="s">
        <v>5045</v>
      </c>
      <c r="F965" s="99"/>
      <c r="G965" s="99"/>
      <c r="H965" s="99" t="s">
        <v>4967</v>
      </c>
      <c r="I965" s="99" t="s">
        <v>29</v>
      </c>
      <c r="J965" s="99">
        <f t="shared" si="14"/>
        <v>8</v>
      </c>
      <c r="K965" s="99" t="e">
        <f ca="1">IF([12]!Tabla1[[#This Row],[in]]="i",0,IF([12]!Tabla1[[#This Row],[in]]="",ROUND(SQRT((F965-F964)^2+(G965-G964)^2),0),ROUND(SQRT((F965-INDIRECT(ADDRESS([12]!Tabla1[[#This Row],[in]],COLUMN(F:F))))^2+(G965-INDIRECT(ADDRESS([12]!Tabla1[[#This Row],[in]],COLUMN(G:G))))^2),0)))</f>
        <v>#REF!</v>
      </c>
      <c r="L965" s="100" t="s">
        <v>32</v>
      </c>
    </row>
    <row r="966" spans="1:12" x14ac:dyDescent="0.25">
      <c r="A966" s="2">
        <v>961</v>
      </c>
      <c r="B966" s="99">
        <v>337</v>
      </c>
      <c r="C966" s="99" t="s">
        <v>5044</v>
      </c>
      <c r="D966" s="99" t="s">
        <v>4992</v>
      </c>
      <c r="E966" s="99" t="s">
        <v>5045</v>
      </c>
      <c r="F966" s="99"/>
      <c r="G966" s="99"/>
      <c r="H966" s="99" t="s">
        <v>4967</v>
      </c>
      <c r="I966" s="99" t="s">
        <v>29</v>
      </c>
      <c r="J966" s="99">
        <f t="shared" ref="J966:J1029" si="15">IF(H966="BT",8,12)</f>
        <v>8</v>
      </c>
      <c r="K966" s="99" t="e">
        <f ca="1">IF([12]!Tabla1[[#This Row],[in]]="i",0,IF([12]!Tabla1[[#This Row],[in]]="",ROUND(SQRT((F966-F965)^2+(G966-G965)^2),0),ROUND(SQRT((F966-INDIRECT(ADDRESS([12]!Tabla1[[#This Row],[in]],COLUMN(F:F))))^2+(G966-INDIRECT(ADDRESS([12]!Tabla1[[#This Row],[in]],COLUMN(G:G))))^2),0)))</f>
        <v>#REF!</v>
      </c>
      <c r="L966" s="100" t="s">
        <v>32</v>
      </c>
    </row>
    <row r="967" spans="1:12" x14ac:dyDescent="0.25">
      <c r="A967" s="2">
        <v>962</v>
      </c>
      <c r="B967" s="99">
        <v>338</v>
      </c>
      <c r="C967" s="99" t="s">
        <v>5044</v>
      </c>
      <c r="D967" s="99" t="s">
        <v>4992</v>
      </c>
      <c r="E967" s="99" t="s">
        <v>5045</v>
      </c>
      <c r="F967" s="99"/>
      <c r="G967" s="99"/>
      <c r="H967" s="99" t="s">
        <v>4968</v>
      </c>
      <c r="I967" s="99" t="s">
        <v>29</v>
      </c>
      <c r="J967" s="99">
        <f t="shared" si="15"/>
        <v>12</v>
      </c>
      <c r="K967" s="99" t="e">
        <f ca="1">IF([12]!Tabla1[[#This Row],[in]]="i",0,IF([12]!Tabla1[[#This Row],[in]]="",ROUND(SQRT((F967-F966)^2+(G967-G966)^2),0),ROUND(SQRT((F967-INDIRECT(ADDRESS([12]!Tabla1[[#This Row],[in]],COLUMN(F:F))))^2+(G967-INDIRECT(ADDRESS([12]!Tabla1[[#This Row],[in]],COLUMN(G:G))))^2),0)))</f>
        <v>#REF!</v>
      </c>
      <c r="L967" s="100" t="s">
        <v>32</v>
      </c>
    </row>
    <row r="968" spans="1:12" x14ac:dyDescent="0.25">
      <c r="A968" s="2">
        <v>963</v>
      </c>
      <c r="B968" s="99">
        <v>339</v>
      </c>
      <c r="C968" s="99" t="s">
        <v>5044</v>
      </c>
      <c r="D968" s="99" t="s">
        <v>4992</v>
      </c>
      <c r="E968" s="99" t="s">
        <v>5045</v>
      </c>
      <c r="F968" s="99"/>
      <c r="G968" s="99"/>
      <c r="H968" s="99" t="s">
        <v>4968</v>
      </c>
      <c r="I968" s="99" t="s">
        <v>29</v>
      </c>
      <c r="J968" s="99">
        <f t="shared" si="15"/>
        <v>12</v>
      </c>
      <c r="K968" s="99" t="e">
        <f ca="1">IF([12]!Tabla1[[#This Row],[in]]="i",0,IF([12]!Tabla1[[#This Row],[in]]="",ROUND(SQRT((F968-F967)^2+(G968-G967)^2),0),ROUND(SQRT((F968-INDIRECT(ADDRESS([12]!Tabla1[[#This Row],[in]],COLUMN(F:F))))^2+(G968-INDIRECT(ADDRESS([12]!Tabla1[[#This Row],[in]],COLUMN(G:G))))^2),0)))</f>
        <v>#REF!</v>
      </c>
      <c r="L968" s="100" t="s">
        <v>32</v>
      </c>
    </row>
    <row r="969" spans="1:12" x14ac:dyDescent="0.25">
      <c r="A969" s="2">
        <v>964</v>
      </c>
      <c r="B969" s="99">
        <v>340</v>
      </c>
      <c r="C969" s="99" t="s">
        <v>5044</v>
      </c>
      <c r="D969" s="99" t="s">
        <v>4992</v>
      </c>
      <c r="E969" s="99" t="s">
        <v>5045</v>
      </c>
      <c r="F969" s="99"/>
      <c r="G969" s="99"/>
      <c r="H969" s="99" t="s">
        <v>4967</v>
      </c>
      <c r="I969" s="99" t="s">
        <v>29</v>
      </c>
      <c r="J969" s="99">
        <f t="shared" si="15"/>
        <v>8</v>
      </c>
      <c r="K969" s="99" t="e">
        <f ca="1">IF([12]!Tabla1[[#This Row],[in]]="i",0,IF([12]!Tabla1[[#This Row],[in]]="",ROUND(SQRT((F969-F968)^2+(G969-G968)^2),0),ROUND(SQRT((F969-INDIRECT(ADDRESS([12]!Tabla1[[#This Row],[in]],COLUMN(F:F))))^2+(G969-INDIRECT(ADDRESS([12]!Tabla1[[#This Row],[in]],COLUMN(G:G))))^2),0)))</f>
        <v>#REF!</v>
      </c>
      <c r="L969" s="100" t="s">
        <v>32</v>
      </c>
    </row>
    <row r="970" spans="1:12" x14ac:dyDescent="0.25">
      <c r="A970" s="2">
        <v>965</v>
      </c>
      <c r="B970" s="99">
        <v>341</v>
      </c>
      <c r="C970" s="99" t="s">
        <v>5044</v>
      </c>
      <c r="D970" s="99" t="s">
        <v>4992</v>
      </c>
      <c r="E970" s="99" t="s">
        <v>5045</v>
      </c>
      <c r="F970" s="99"/>
      <c r="G970" s="99"/>
      <c r="H970" s="99" t="s">
        <v>4967</v>
      </c>
      <c r="I970" s="99" t="s">
        <v>29</v>
      </c>
      <c r="J970" s="99">
        <f t="shared" si="15"/>
        <v>8</v>
      </c>
      <c r="K970" s="99" t="e">
        <f ca="1">IF([12]!Tabla1[[#This Row],[in]]="i",0,IF([12]!Tabla1[[#This Row],[in]]="",ROUND(SQRT((F970-F969)^2+(G970-G969)^2),0),ROUND(SQRT((F970-INDIRECT(ADDRESS([12]!Tabla1[[#This Row],[in]],COLUMN(F:F))))^2+(G970-INDIRECT(ADDRESS([12]!Tabla1[[#This Row],[in]],COLUMN(G:G))))^2),0)))</f>
        <v>#REF!</v>
      </c>
      <c r="L970" s="100" t="s">
        <v>32</v>
      </c>
    </row>
    <row r="971" spans="1:12" x14ac:dyDescent="0.25">
      <c r="A971" s="2">
        <v>966</v>
      </c>
      <c r="B971" s="99">
        <v>342</v>
      </c>
      <c r="C971" s="99" t="s">
        <v>5044</v>
      </c>
      <c r="D971" s="99" t="s">
        <v>4992</v>
      </c>
      <c r="E971" s="99" t="s">
        <v>5045</v>
      </c>
      <c r="F971" s="99"/>
      <c r="G971" s="99"/>
      <c r="H971" s="99" t="s">
        <v>4967</v>
      </c>
      <c r="I971" s="99" t="s">
        <v>29</v>
      </c>
      <c r="J971" s="99">
        <f t="shared" si="15"/>
        <v>8</v>
      </c>
      <c r="K971" s="99" t="e">
        <f ca="1">IF([12]!Tabla1[[#This Row],[in]]="i",0,IF([12]!Tabla1[[#This Row],[in]]="",ROUND(SQRT((F971-F970)^2+(G971-G970)^2),0),ROUND(SQRT((F971-INDIRECT(ADDRESS([12]!Tabla1[[#This Row],[in]],COLUMN(F:F))))^2+(G971-INDIRECT(ADDRESS([12]!Tabla1[[#This Row],[in]],COLUMN(G:G))))^2),0)))</f>
        <v>#REF!</v>
      </c>
      <c r="L971" s="100" t="s">
        <v>32</v>
      </c>
    </row>
    <row r="972" spans="1:12" x14ac:dyDescent="0.25">
      <c r="A972" s="2">
        <v>967</v>
      </c>
      <c r="B972" s="99">
        <v>343</v>
      </c>
      <c r="C972" s="99" t="s">
        <v>5044</v>
      </c>
      <c r="D972" s="99" t="s">
        <v>4992</v>
      </c>
      <c r="E972" s="99" t="s">
        <v>5045</v>
      </c>
      <c r="F972" s="99"/>
      <c r="G972" s="99"/>
      <c r="H972" s="99" t="s">
        <v>4968</v>
      </c>
      <c r="I972" s="99" t="s">
        <v>29</v>
      </c>
      <c r="J972" s="99">
        <f t="shared" si="15"/>
        <v>12</v>
      </c>
      <c r="K972" s="99" t="e">
        <f ca="1">IF([12]!Tabla1[[#This Row],[in]]="i",0,IF([12]!Tabla1[[#This Row],[in]]="",ROUND(SQRT((F972-F971)^2+(G972-G971)^2),0),ROUND(SQRT((F972-INDIRECT(ADDRESS([12]!Tabla1[[#This Row],[in]],COLUMN(F:F))))^2+(G972-INDIRECT(ADDRESS([12]!Tabla1[[#This Row],[in]],COLUMN(G:G))))^2),0)))</f>
        <v>#REF!</v>
      </c>
      <c r="L972" s="100" t="s">
        <v>32</v>
      </c>
    </row>
    <row r="973" spans="1:12" x14ac:dyDescent="0.25">
      <c r="A973" s="2">
        <v>968</v>
      </c>
      <c r="B973" s="99">
        <v>344</v>
      </c>
      <c r="C973" s="99" t="s">
        <v>5044</v>
      </c>
      <c r="D973" s="99" t="s">
        <v>4992</v>
      </c>
      <c r="E973" s="99" t="s">
        <v>5045</v>
      </c>
      <c r="F973" s="99"/>
      <c r="G973" s="99"/>
      <c r="H973" s="99" t="s">
        <v>4967</v>
      </c>
      <c r="I973" s="99" t="s">
        <v>29</v>
      </c>
      <c r="J973" s="99">
        <f t="shared" si="15"/>
        <v>8</v>
      </c>
      <c r="K973" s="99" t="e">
        <f ca="1">IF([12]!Tabla1[[#This Row],[in]]="i",0,IF([12]!Tabla1[[#This Row],[in]]="",ROUND(SQRT((F973-F972)^2+(G973-G972)^2),0),ROUND(SQRT((F973-INDIRECT(ADDRESS([12]!Tabla1[[#This Row],[in]],COLUMN(F:F))))^2+(G973-INDIRECT(ADDRESS([12]!Tabla1[[#This Row],[in]],COLUMN(G:G))))^2),0)))</f>
        <v>#REF!</v>
      </c>
      <c r="L973" s="100" t="s">
        <v>32</v>
      </c>
    </row>
    <row r="974" spans="1:12" x14ac:dyDescent="0.25">
      <c r="A974" s="2">
        <v>969</v>
      </c>
      <c r="B974" s="99">
        <v>345</v>
      </c>
      <c r="C974" s="99" t="s">
        <v>5044</v>
      </c>
      <c r="D974" s="99" t="s">
        <v>4992</v>
      </c>
      <c r="E974" s="99" t="s">
        <v>5045</v>
      </c>
      <c r="F974" s="99"/>
      <c r="G974" s="99"/>
      <c r="H974" s="99" t="s">
        <v>4968</v>
      </c>
      <c r="I974" s="99" t="s">
        <v>29</v>
      </c>
      <c r="J974" s="99">
        <f t="shared" si="15"/>
        <v>12</v>
      </c>
      <c r="K974" s="99" t="e">
        <f ca="1">IF([12]!Tabla1[[#This Row],[in]]="i",0,IF([12]!Tabla1[[#This Row],[in]]="",ROUND(SQRT((F974-F973)^2+(G974-G973)^2),0),ROUND(SQRT((F974-INDIRECT(ADDRESS([12]!Tabla1[[#This Row],[in]],COLUMN(F:F))))^2+(G974-INDIRECT(ADDRESS([12]!Tabla1[[#This Row],[in]],COLUMN(G:G))))^2),0)))</f>
        <v>#REF!</v>
      </c>
      <c r="L974" s="100" t="s">
        <v>32</v>
      </c>
    </row>
    <row r="975" spans="1:12" x14ac:dyDescent="0.25">
      <c r="A975" s="2">
        <v>970</v>
      </c>
      <c r="B975" s="99">
        <v>346</v>
      </c>
      <c r="C975" s="99" t="s">
        <v>5044</v>
      </c>
      <c r="D975" s="99" t="s">
        <v>4992</v>
      </c>
      <c r="E975" s="99" t="s">
        <v>5045</v>
      </c>
      <c r="F975" s="99"/>
      <c r="G975" s="99"/>
      <c r="H975" s="99" t="s">
        <v>4967</v>
      </c>
      <c r="I975" s="99" t="s">
        <v>29</v>
      </c>
      <c r="J975" s="99">
        <f t="shared" si="15"/>
        <v>8</v>
      </c>
      <c r="K975" s="99" t="e">
        <f ca="1">IF([12]!Tabla1[[#This Row],[in]]="i",0,IF([12]!Tabla1[[#This Row],[in]]="",ROUND(SQRT((F975-F974)^2+(G975-G974)^2),0),ROUND(SQRT((F975-INDIRECT(ADDRESS([12]!Tabla1[[#This Row],[in]],COLUMN(F:F))))^2+(G975-INDIRECT(ADDRESS([12]!Tabla1[[#This Row],[in]],COLUMN(G:G))))^2),0)))</f>
        <v>#REF!</v>
      </c>
      <c r="L975" s="100" t="s">
        <v>32</v>
      </c>
    </row>
    <row r="976" spans="1:12" x14ac:dyDescent="0.25">
      <c r="A976" s="2">
        <v>971</v>
      </c>
      <c r="B976" s="99">
        <v>347</v>
      </c>
      <c r="C976" s="99" t="s">
        <v>5044</v>
      </c>
      <c r="D976" s="99" t="s">
        <v>4992</v>
      </c>
      <c r="E976" s="99" t="s">
        <v>5045</v>
      </c>
      <c r="F976" s="99"/>
      <c r="G976" s="99"/>
      <c r="H976" s="99" t="s">
        <v>4967</v>
      </c>
      <c r="I976" s="99" t="s">
        <v>29</v>
      </c>
      <c r="J976" s="99">
        <f t="shared" si="15"/>
        <v>8</v>
      </c>
      <c r="K976" s="99" t="e">
        <f ca="1">IF([12]!Tabla1[[#This Row],[in]]="i",0,IF([12]!Tabla1[[#This Row],[in]]="",ROUND(SQRT((F976-F975)^2+(G976-G975)^2),0),ROUND(SQRT((F976-INDIRECT(ADDRESS([12]!Tabla1[[#This Row],[in]],COLUMN(F:F))))^2+(G976-INDIRECT(ADDRESS([12]!Tabla1[[#This Row],[in]],COLUMN(G:G))))^2),0)))</f>
        <v>#REF!</v>
      </c>
      <c r="L976" s="100" t="s">
        <v>32</v>
      </c>
    </row>
    <row r="977" spans="1:12" x14ac:dyDescent="0.25">
      <c r="A977" s="2">
        <v>972</v>
      </c>
      <c r="B977" s="99">
        <v>348</v>
      </c>
      <c r="C977" s="99" t="s">
        <v>5044</v>
      </c>
      <c r="D977" s="99" t="s">
        <v>4992</v>
      </c>
      <c r="E977" s="99" t="s">
        <v>5045</v>
      </c>
      <c r="F977" s="99"/>
      <c r="G977" s="99"/>
      <c r="H977" s="99" t="s">
        <v>4967</v>
      </c>
      <c r="I977" s="99" t="s">
        <v>29</v>
      </c>
      <c r="J977" s="99">
        <f t="shared" si="15"/>
        <v>8</v>
      </c>
      <c r="K977" s="99" t="e">
        <f ca="1">IF([12]!Tabla1[[#This Row],[in]]="i",0,IF([12]!Tabla1[[#This Row],[in]]="",ROUND(SQRT((F977-F976)^2+(G977-G976)^2),0),ROUND(SQRT((F977-INDIRECT(ADDRESS([12]!Tabla1[[#This Row],[in]],COLUMN(F:F))))^2+(G977-INDIRECT(ADDRESS([12]!Tabla1[[#This Row],[in]],COLUMN(G:G))))^2),0)))</f>
        <v>#REF!</v>
      </c>
      <c r="L977" s="100" t="s">
        <v>32</v>
      </c>
    </row>
    <row r="978" spans="1:12" x14ac:dyDescent="0.25">
      <c r="A978" s="2">
        <v>973</v>
      </c>
      <c r="B978" s="99">
        <v>349</v>
      </c>
      <c r="C978" s="99" t="s">
        <v>5044</v>
      </c>
      <c r="D978" s="99" t="s">
        <v>4992</v>
      </c>
      <c r="E978" s="99" t="s">
        <v>5045</v>
      </c>
      <c r="F978" s="99"/>
      <c r="G978" s="99"/>
      <c r="H978" s="99" t="s">
        <v>4967</v>
      </c>
      <c r="I978" s="99" t="s">
        <v>29</v>
      </c>
      <c r="J978" s="99">
        <f t="shared" si="15"/>
        <v>8</v>
      </c>
      <c r="K978" s="99" t="e">
        <f ca="1">IF([12]!Tabla1[[#This Row],[in]]="i",0,IF([12]!Tabla1[[#This Row],[in]]="",ROUND(SQRT((F978-F977)^2+(G978-G977)^2),0),ROUND(SQRT((F978-INDIRECT(ADDRESS([12]!Tabla1[[#This Row],[in]],COLUMN(F:F))))^2+(G978-INDIRECT(ADDRESS([12]!Tabla1[[#This Row],[in]],COLUMN(G:G))))^2),0)))</f>
        <v>#REF!</v>
      </c>
      <c r="L978" s="100" t="s">
        <v>32</v>
      </c>
    </row>
    <row r="979" spans="1:12" x14ac:dyDescent="0.25">
      <c r="A979" s="2">
        <v>974</v>
      </c>
      <c r="B979" s="99">
        <v>350</v>
      </c>
      <c r="C979" s="99" t="s">
        <v>5044</v>
      </c>
      <c r="D979" s="99" t="s">
        <v>4992</v>
      </c>
      <c r="E979" s="99" t="s">
        <v>5045</v>
      </c>
      <c r="F979" s="99"/>
      <c r="G979" s="99"/>
      <c r="H979" s="99" t="s">
        <v>4967</v>
      </c>
      <c r="I979" s="99" t="s">
        <v>29</v>
      </c>
      <c r="J979" s="99">
        <f t="shared" si="15"/>
        <v>8</v>
      </c>
      <c r="K979" s="99" t="e">
        <f ca="1">IF([12]!Tabla1[[#This Row],[in]]="i",0,IF([12]!Tabla1[[#This Row],[in]]="",ROUND(SQRT((F979-F978)^2+(G979-G978)^2),0),ROUND(SQRT((F979-INDIRECT(ADDRESS([12]!Tabla1[[#This Row],[in]],COLUMN(F:F))))^2+(G979-INDIRECT(ADDRESS([12]!Tabla1[[#This Row],[in]],COLUMN(G:G))))^2),0)))</f>
        <v>#REF!</v>
      </c>
      <c r="L979" s="100" t="s">
        <v>32</v>
      </c>
    </row>
    <row r="980" spans="1:12" x14ac:dyDescent="0.25">
      <c r="A980" s="2">
        <v>975</v>
      </c>
      <c r="B980" s="99">
        <v>351</v>
      </c>
      <c r="C980" s="99" t="s">
        <v>5044</v>
      </c>
      <c r="D980" s="99" t="s">
        <v>4992</v>
      </c>
      <c r="E980" s="99" t="s">
        <v>5045</v>
      </c>
      <c r="F980" s="99"/>
      <c r="G980" s="99"/>
      <c r="H980" s="99" t="s">
        <v>4967</v>
      </c>
      <c r="I980" s="99" t="s">
        <v>29</v>
      </c>
      <c r="J980" s="99">
        <f t="shared" si="15"/>
        <v>8</v>
      </c>
      <c r="K980" s="99" t="e">
        <f ca="1">IF([12]!Tabla1[[#This Row],[in]]="i",0,IF([12]!Tabla1[[#This Row],[in]]="",ROUND(SQRT((F980-F979)^2+(G980-G979)^2),0),ROUND(SQRT((F980-INDIRECT(ADDRESS([12]!Tabla1[[#This Row],[in]],COLUMN(F:F))))^2+(G980-INDIRECT(ADDRESS([12]!Tabla1[[#This Row],[in]],COLUMN(G:G))))^2),0)))</f>
        <v>#REF!</v>
      </c>
      <c r="L980" s="100" t="s">
        <v>32</v>
      </c>
    </row>
    <row r="981" spans="1:12" x14ac:dyDescent="0.25">
      <c r="A981" s="2">
        <v>976</v>
      </c>
      <c r="B981" s="99">
        <v>352</v>
      </c>
      <c r="C981" s="99" t="s">
        <v>5044</v>
      </c>
      <c r="D981" s="99" t="s">
        <v>4992</v>
      </c>
      <c r="E981" s="99" t="s">
        <v>5045</v>
      </c>
      <c r="F981" s="99"/>
      <c r="G981" s="99"/>
      <c r="H981" s="99" t="s">
        <v>4967</v>
      </c>
      <c r="I981" s="99" t="s">
        <v>29</v>
      </c>
      <c r="J981" s="99">
        <f t="shared" si="15"/>
        <v>8</v>
      </c>
      <c r="K981" s="99" t="e">
        <f ca="1">IF([12]!Tabla1[[#This Row],[in]]="i",0,IF([12]!Tabla1[[#This Row],[in]]="",ROUND(SQRT((F981-F980)^2+(G981-G980)^2),0),ROUND(SQRT((F981-INDIRECT(ADDRESS([12]!Tabla1[[#This Row],[in]],COLUMN(F:F))))^2+(G981-INDIRECT(ADDRESS([12]!Tabla1[[#This Row],[in]],COLUMN(G:G))))^2),0)))</f>
        <v>#REF!</v>
      </c>
      <c r="L981" s="100" t="s">
        <v>32</v>
      </c>
    </row>
    <row r="982" spans="1:12" x14ac:dyDescent="0.25">
      <c r="A982" s="2">
        <v>977</v>
      </c>
      <c r="B982" s="99">
        <v>353</v>
      </c>
      <c r="C982" s="99" t="s">
        <v>5044</v>
      </c>
      <c r="D982" s="99" t="s">
        <v>4992</v>
      </c>
      <c r="E982" s="99" t="s">
        <v>5045</v>
      </c>
      <c r="F982" s="99"/>
      <c r="G982" s="99"/>
      <c r="H982" s="99" t="s">
        <v>4967</v>
      </c>
      <c r="I982" s="99" t="s">
        <v>29</v>
      </c>
      <c r="J982" s="99">
        <f t="shared" si="15"/>
        <v>8</v>
      </c>
      <c r="K982" s="99" t="e">
        <f ca="1">IF([12]!Tabla1[[#This Row],[in]]="i",0,IF([12]!Tabla1[[#This Row],[in]]="",ROUND(SQRT((F982-F981)^2+(G982-G981)^2),0),ROUND(SQRT((F982-INDIRECT(ADDRESS([12]!Tabla1[[#This Row],[in]],COLUMN(F:F))))^2+(G982-INDIRECT(ADDRESS([12]!Tabla1[[#This Row],[in]],COLUMN(G:G))))^2),0)))</f>
        <v>#REF!</v>
      </c>
      <c r="L982" s="100" t="s">
        <v>32</v>
      </c>
    </row>
    <row r="983" spans="1:12" x14ac:dyDescent="0.25">
      <c r="A983" s="2">
        <v>978</v>
      </c>
      <c r="B983" s="99">
        <v>354</v>
      </c>
      <c r="C983" s="99" t="s">
        <v>5044</v>
      </c>
      <c r="D983" s="99" t="s">
        <v>4992</v>
      </c>
      <c r="E983" s="99" t="s">
        <v>5045</v>
      </c>
      <c r="F983" s="99"/>
      <c r="G983" s="99"/>
      <c r="H983" s="99" t="s">
        <v>4967</v>
      </c>
      <c r="I983" s="99" t="s">
        <v>29</v>
      </c>
      <c r="J983" s="99">
        <f t="shared" si="15"/>
        <v>8</v>
      </c>
      <c r="K983" s="99" t="e">
        <f ca="1">IF([12]!Tabla1[[#This Row],[in]]="i",0,IF([12]!Tabla1[[#This Row],[in]]="",ROUND(SQRT((F983-F982)^2+(G983-G982)^2),0),ROUND(SQRT((F983-INDIRECT(ADDRESS([12]!Tabla1[[#This Row],[in]],COLUMN(F:F))))^2+(G983-INDIRECT(ADDRESS([12]!Tabla1[[#This Row],[in]],COLUMN(G:G))))^2),0)))</f>
        <v>#REF!</v>
      </c>
      <c r="L983" s="100" t="s">
        <v>32</v>
      </c>
    </row>
    <row r="984" spans="1:12" x14ac:dyDescent="0.25">
      <c r="A984" s="2">
        <v>979</v>
      </c>
      <c r="B984" s="99">
        <v>355</v>
      </c>
      <c r="C984" s="99" t="s">
        <v>5044</v>
      </c>
      <c r="D984" s="99" t="s">
        <v>4992</v>
      </c>
      <c r="E984" s="99" t="s">
        <v>5045</v>
      </c>
      <c r="F984" s="99"/>
      <c r="G984" s="99"/>
      <c r="H984" s="99" t="s">
        <v>4967</v>
      </c>
      <c r="I984" s="99" t="s">
        <v>29</v>
      </c>
      <c r="J984" s="99">
        <f t="shared" si="15"/>
        <v>8</v>
      </c>
      <c r="K984" s="99" t="e">
        <f ca="1">IF([12]!Tabla1[[#This Row],[in]]="i",0,IF([12]!Tabla1[[#This Row],[in]]="",ROUND(SQRT((F984-F983)^2+(G984-G983)^2),0),ROUND(SQRT((F984-INDIRECT(ADDRESS([12]!Tabla1[[#This Row],[in]],COLUMN(F:F))))^2+(G984-INDIRECT(ADDRESS([12]!Tabla1[[#This Row],[in]],COLUMN(G:G))))^2),0)))</f>
        <v>#REF!</v>
      </c>
      <c r="L984" s="100" t="s">
        <v>32</v>
      </c>
    </row>
    <row r="985" spans="1:12" x14ac:dyDescent="0.25">
      <c r="A985" s="2">
        <v>980</v>
      </c>
      <c r="B985" s="99">
        <v>356</v>
      </c>
      <c r="C985" s="99" t="s">
        <v>5044</v>
      </c>
      <c r="D985" s="99" t="s">
        <v>4992</v>
      </c>
      <c r="E985" s="99" t="s">
        <v>5045</v>
      </c>
      <c r="F985" s="99"/>
      <c r="G985" s="99"/>
      <c r="H985" s="99" t="s">
        <v>4967</v>
      </c>
      <c r="I985" s="99" t="s">
        <v>29</v>
      </c>
      <c r="J985" s="99">
        <f t="shared" si="15"/>
        <v>8</v>
      </c>
      <c r="K985" s="99" t="e">
        <f ca="1">IF([12]!Tabla1[[#This Row],[in]]="i",0,IF([12]!Tabla1[[#This Row],[in]]="",ROUND(SQRT((F985-F984)^2+(G985-G984)^2),0),ROUND(SQRT((F985-INDIRECT(ADDRESS([12]!Tabla1[[#This Row],[in]],COLUMN(F:F))))^2+(G985-INDIRECT(ADDRESS([12]!Tabla1[[#This Row],[in]],COLUMN(G:G))))^2),0)))</f>
        <v>#REF!</v>
      </c>
      <c r="L985" s="100" t="s">
        <v>32</v>
      </c>
    </row>
    <row r="986" spans="1:12" x14ac:dyDescent="0.25">
      <c r="A986" s="2">
        <v>981</v>
      </c>
      <c r="B986" s="99">
        <v>357</v>
      </c>
      <c r="C986" s="99" t="s">
        <v>5044</v>
      </c>
      <c r="D986" s="99" t="s">
        <v>4992</v>
      </c>
      <c r="E986" s="99" t="s">
        <v>5045</v>
      </c>
      <c r="F986" s="99"/>
      <c r="G986" s="99"/>
      <c r="H986" s="99" t="s">
        <v>4967</v>
      </c>
      <c r="I986" s="99" t="s">
        <v>29</v>
      </c>
      <c r="J986" s="99">
        <f t="shared" si="15"/>
        <v>8</v>
      </c>
      <c r="K986" s="99" t="e">
        <f ca="1">IF([12]!Tabla1[[#This Row],[in]]="i",0,IF([12]!Tabla1[[#This Row],[in]]="",ROUND(SQRT((F986-F985)^2+(G986-G985)^2),0),ROUND(SQRT((F986-INDIRECT(ADDRESS([12]!Tabla1[[#This Row],[in]],COLUMN(F:F))))^2+(G986-INDIRECT(ADDRESS([12]!Tabla1[[#This Row],[in]],COLUMN(G:G))))^2),0)))</f>
        <v>#REF!</v>
      </c>
      <c r="L986" s="100" t="s">
        <v>32</v>
      </c>
    </row>
    <row r="987" spans="1:12" x14ac:dyDescent="0.25">
      <c r="A987" s="2">
        <v>982</v>
      </c>
      <c r="B987" s="99">
        <v>358</v>
      </c>
      <c r="C987" s="99" t="s">
        <v>5044</v>
      </c>
      <c r="D987" s="99" t="s">
        <v>4992</v>
      </c>
      <c r="E987" s="99" t="s">
        <v>5045</v>
      </c>
      <c r="F987" s="99"/>
      <c r="G987" s="99"/>
      <c r="H987" s="99" t="s">
        <v>4967</v>
      </c>
      <c r="I987" s="99" t="s">
        <v>29</v>
      </c>
      <c r="J987" s="99">
        <f t="shared" si="15"/>
        <v>8</v>
      </c>
      <c r="K987" s="99" t="e">
        <f ca="1">IF([12]!Tabla1[[#This Row],[in]]="i",0,IF([12]!Tabla1[[#This Row],[in]]="",ROUND(SQRT((F987-F986)^2+(G987-G986)^2),0),ROUND(SQRT((F987-INDIRECT(ADDRESS([12]!Tabla1[[#This Row],[in]],COLUMN(F:F))))^2+(G987-INDIRECT(ADDRESS([12]!Tabla1[[#This Row],[in]],COLUMN(G:G))))^2),0)))</f>
        <v>#REF!</v>
      </c>
      <c r="L987" s="100" t="s">
        <v>32</v>
      </c>
    </row>
    <row r="988" spans="1:12" x14ac:dyDescent="0.25">
      <c r="A988" s="2">
        <v>983</v>
      </c>
      <c r="B988" s="99">
        <v>359</v>
      </c>
      <c r="C988" s="99" t="s">
        <v>5044</v>
      </c>
      <c r="D988" s="99" t="s">
        <v>4992</v>
      </c>
      <c r="E988" s="99" t="s">
        <v>5045</v>
      </c>
      <c r="F988" s="99"/>
      <c r="G988" s="99"/>
      <c r="H988" s="99" t="s">
        <v>4967</v>
      </c>
      <c r="I988" s="99" t="s">
        <v>29</v>
      </c>
      <c r="J988" s="99">
        <f t="shared" si="15"/>
        <v>8</v>
      </c>
      <c r="K988" s="99" t="e">
        <f ca="1">IF([12]!Tabla1[[#This Row],[in]]="i",0,IF([12]!Tabla1[[#This Row],[in]]="",ROUND(SQRT((F988-F987)^2+(G988-G987)^2),0),ROUND(SQRT((F988-INDIRECT(ADDRESS([12]!Tabla1[[#This Row],[in]],COLUMN(F:F))))^2+(G988-INDIRECT(ADDRESS([12]!Tabla1[[#This Row],[in]],COLUMN(G:G))))^2),0)))</f>
        <v>#REF!</v>
      </c>
      <c r="L988" s="100" t="s">
        <v>32</v>
      </c>
    </row>
    <row r="989" spans="1:12" x14ac:dyDescent="0.25">
      <c r="A989" s="2">
        <v>984</v>
      </c>
      <c r="B989" s="99">
        <v>360</v>
      </c>
      <c r="C989" s="99" t="s">
        <v>5044</v>
      </c>
      <c r="D989" s="99" t="s">
        <v>4992</v>
      </c>
      <c r="E989" s="99" t="s">
        <v>5045</v>
      </c>
      <c r="F989" s="99"/>
      <c r="G989" s="99"/>
      <c r="H989" s="99" t="s">
        <v>4967</v>
      </c>
      <c r="I989" s="99" t="s">
        <v>29</v>
      </c>
      <c r="J989" s="99">
        <f t="shared" si="15"/>
        <v>8</v>
      </c>
      <c r="K989" s="99" t="e">
        <f ca="1">IF([12]!Tabla1[[#This Row],[in]]="i",0,IF([12]!Tabla1[[#This Row],[in]]="",ROUND(SQRT((F989-F988)^2+(G989-G988)^2),0),ROUND(SQRT((F989-INDIRECT(ADDRESS([12]!Tabla1[[#This Row],[in]],COLUMN(F:F))))^2+(G989-INDIRECT(ADDRESS([12]!Tabla1[[#This Row],[in]],COLUMN(G:G))))^2),0)))</f>
        <v>#REF!</v>
      </c>
      <c r="L989" s="100" t="s">
        <v>32</v>
      </c>
    </row>
    <row r="990" spans="1:12" x14ac:dyDescent="0.25">
      <c r="A990" s="2">
        <v>985</v>
      </c>
      <c r="B990" s="99">
        <v>361</v>
      </c>
      <c r="C990" s="99" t="s">
        <v>5044</v>
      </c>
      <c r="D990" s="99" t="s">
        <v>4992</v>
      </c>
      <c r="E990" s="99" t="s">
        <v>5045</v>
      </c>
      <c r="F990" s="99"/>
      <c r="G990" s="99"/>
      <c r="H990" s="99" t="s">
        <v>4967</v>
      </c>
      <c r="I990" s="99" t="s">
        <v>29</v>
      </c>
      <c r="J990" s="99">
        <f t="shared" si="15"/>
        <v>8</v>
      </c>
      <c r="K990" s="99" t="e">
        <f ca="1">IF([12]!Tabla1[[#This Row],[in]]="i",0,IF([12]!Tabla1[[#This Row],[in]]="",ROUND(SQRT((F990-F989)^2+(G990-G989)^2),0),ROUND(SQRT((F990-INDIRECT(ADDRESS([12]!Tabla1[[#This Row],[in]],COLUMN(F:F))))^2+(G990-INDIRECT(ADDRESS([12]!Tabla1[[#This Row],[in]],COLUMN(G:G))))^2),0)))</f>
        <v>#REF!</v>
      </c>
      <c r="L990" s="100" t="s">
        <v>32</v>
      </c>
    </row>
    <row r="991" spans="1:12" x14ac:dyDescent="0.25">
      <c r="A991" s="2">
        <v>986</v>
      </c>
      <c r="B991" s="99">
        <v>362</v>
      </c>
      <c r="C991" s="99" t="s">
        <v>5044</v>
      </c>
      <c r="D991" s="99" t="s">
        <v>4992</v>
      </c>
      <c r="E991" s="99" t="s">
        <v>5045</v>
      </c>
      <c r="F991" s="99"/>
      <c r="G991" s="99"/>
      <c r="H991" s="99" t="s">
        <v>4967</v>
      </c>
      <c r="I991" s="99" t="s">
        <v>29</v>
      </c>
      <c r="J991" s="99">
        <f t="shared" si="15"/>
        <v>8</v>
      </c>
      <c r="K991" s="99" t="e">
        <f ca="1">IF([12]!Tabla1[[#This Row],[in]]="i",0,IF([12]!Tabla1[[#This Row],[in]]="",ROUND(SQRT((F991-F990)^2+(G991-G990)^2),0),ROUND(SQRT((F991-INDIRECT(ADDRESS([12]!Tabla1[[#This Row],[in]],COLUMN(F:F))))^2+(G991-INDIRECT(ADDRESS([12]!Tabla1[[#This Row],[in]],COLUMN(G:G))))^2),0)))</f>
        <v>#REF!</v>
      </c>
      <c r="L991" s="100" t="s">
        <v>32</v>
      </c>
    </row>
    <row r="992" spans="1:12" x14ac:dyDescent="0.25">
      <c r="A992" s="2">
        <v>987</v>
      </c>
      <c r="B992" s="99">
        <v>363</v>
      </c>
      <c r="C992" s="99" t="s">
        <v>5044</v>
      </c>
      <c r="D992" s="99" t="s">
        <v>4992</v>
      </c>
      <c r="E992" s="99" t="s">
        <v>5045</v>
      </c>
      <c r="F992" s="99"/>
      <c r="G992" s="99"/>
      <c r="H992" s="99" t="s">
        <v>4967</v>
      </c>
      <c r="I992" s="99" t="s">
        <v>29</v>
      </c>
      <c r="J992" s="99">
        <f t="shared" si="15"/>
        <v>8</v>
      </c>
      <c r="K992" s="99" t="e">
        <f ca="1">IF([12]!Tabla1[[#This Row],[in]]="i",0,IF([12]!Tabla1[[#This Row],[in]]="",ROUND(SQRT((F992-F991)^2+(G992-G991)^2),0),ROUND(SQRT((F992-INDIRECT(ADDRESS([12]!Tabla1[[#This Row],[in]],COLUMN(F:F))))^2+(G992-INDIRECT(ADDRESS([12]!Tabla1[[#This Row],[in]],COLUMN(G:G))))^2),0)))</f>
        <v>#REF!</v>
      </c>
      <c r="L992" s="100" t="s">
        <v>32</v>
      </c>
    </row>
    <row r="993" spans="1:12" x14ac:dyDescent="0.25">
      <c r="A993" s="2">
        <v>988</v>
      </c>
      <c r="B993" s="99">
        <v>364</v>
      </c>
      <c r="C993" s="99" t="s">
        <v>5044</v>
      </c>
      <c r="D993" s="99" t="s">
        <v>4992</v>
      </c>
      <c r="E993" s="99" t="s">
        <v>5045</v>
      </c>
      <c r="F993" s="99"/>
      <c r="G993" s="99"/>
      <c r="H993" s="99" t="s">
        <v>4967</v>
      </c>
      <c r="I993" s="99" t="s">
        <v>29</v>
      </c>
      <c r="J993" s="99">
        <f t="shared" si="15"/>
        <v>8</v>
      </c>
      <c r="K993" s="99" t="e">
        <f ca="1">IF([12]!Tabla1[[#This Row],[in]]="i",0,IF([12]!Tabla1[[#This Row],[in]]="",ROUND(SQRT((F993-F992)^2+(G993-G992)^2),0),ROUND(SQRT((F993-INDIRECT(ADDRESS([12]!Tabla1[[#This Row],[in]],COLUMN(F:F))))^2+(G993-INDIRECT(ADDRESS([12]!Tabla1[[#This Row],[in]],COLUMN(G:G))))^2),0)))</f>
        <v>#REF!</v>
      </c>
      <c r="L993" s="100" t="s">
        <v>32</v>
      </c>
    </row>
    <row r="994" spans="1:12" x14ac:dyDescent="0.25">
      <c r="A994" s="2">
        <v>989</v>
      </c>
      <c r="B994" s="99">
        <v>365</v>
      </c>
      <c r="C994" s="99" t="s">
        <v>5044</v>
      </c>
      <c r="D994" s="99" t="s">
        <v>4992</v>
      </c>
      <c r="E994" s="99" t="s">
        <v>5045</v>
      </c>
      <c r="F994" s="99"/>
      <c r="G994" s="99"/>
      <c r="H994" s="99" t="s">
        <v>4967</v>
      </c>
      <c r="I994" s="99" t="s">
        <v>29</v>
      </c>
      <c r="J994" s="99">
        <f t="shared" si="15"/>
        <v>8</v>
      </c>
      <c r="K994" s="99" t="e">
        <f ca="1">IF([12]!Tabla1[[#This Row],[in]]="i",0,IF([12]!Tabla1[[#This Row],[in]]="",ROUND(SQRT((F994-F993)^2+(G994-G993)^2),0),ROUND(SQRT((F994-INDIRECT(ADDRESS([12]!Tabla1[[#This Row],[in]],COLUMN(F:F))))^2+(G994-INDIRECT(ADDRESS([12]!Tabla1[[#This Row],[in]],COLUMN(G:G))))^2),0)))</f>
        <v>#REF!</v>
      </c>
      <c r="L994" s="100" t="s">
        <v>32</v>
      </c>
    </row>
    <row r="995" spans="1:12" x14ac:dyDescent="0.25">
      <c r="A995" s="2">
        <v>990</v>
      </c>
      <c r="B995" s="99">
        <v>366</v>
      </c>
      <c r="C995" s="99" t="s">
        <v>5044</v>
      </c>
      <c r="D995" s="99" t="s">
        <v>4992</v>
      </c>
      <c r="E995" s="99" t="s">
        <v>5045</v>
      </c>
      <c r="F995" s="99"/>
      <c r="G995" s="99"/>
      <c r="H995" s="99" t="s">
        <v>4967</v>
      </c>
      <c r="I995" s="99" t="s">
        <v>29</v>
      </c>
      <c r="J995" s="99">
        <f t="shared" si="15"/>
        <v>8</v>
      </c>
      <c r="K995" s="99" t="e">
        <f ca="1">IF([12]!Tabla1[[#This Row],[in]]="i",0,IF([12]!Tabla1[[#This Row],[in]]="",ROUND(SQRT((F995-F994)^2+(G995-G994)^2),0),ROUND(SQRT((F995-INDIRECT(ADDRESS([12]!Tabla1[[#This Row],[in]],COLUMN(F:F))))^2+(G995-INDIRECT(ADDRESS([12]!Tabla1[[#This Row],[in]],COLUMN(G:G))))^2),0)))</f>
        <v>#REF!</v>
      </c>
      <c r="L995" s="100" t="s">
        <v>32</v>
      </c>
    </row>
    <row r="996" spans="1:12" x14ac:dyDescent="0.25">
      <c r="A996" s="2">
        <v>991</v>
      </c>
      <c r="B996" s="99">
        <v>367</v>
      </c>
      <c r="C996" s="99" t="s">
        <v>5044</v>
      </c>
      <c r="D996" s="99" t="s">
        <v>4992</v>
      </c>
      <c r="E996" s="99" t="s">
        <v>5045</v>
      </c>
      <c r="F996" s="99"/>
      <c r="G996" s="99"/>
      <c r="H996" s="99" t="s">
        <v>4967</v>
      </c>
      <c r="I996" s="99" t="s">
        <v>29</v>
      </c>
      <c r="J996" s="99">
        <f t="shared" si="15"/>
        <v>8</v>
      </c>
      <c r="K996" s="99" t="e">
        <f ca="1">IF([12]!Tabla1[[#This Row],[in]]="i",0,IF([12]!Tabla1[[#This Row],[in]]="",ROUND(SQRT((F996-F995)^2+(G996-G995)^2),0),ROUND(SQRT((F996-INDIRECT(ADDRESS([12]!Tabla1[[#This Row],[in]],COLUMN(F:F))))^2+(G996-INDIRECT(ADDRESS([12]!Tabla1[[#This Row],[in]],COLUMN(G:G))))^2),0)))</f>
        <v>#REF!</v>
      </c>
      <c r="L996" s="100" t="s">
        <v>32</v>
      </c>
    </row>
    <row r="997" spans="1:12" x14ac:dyDescent="0.25">
      <c r="A997" s="2">
        <v>992</v>
      </c>
      <c r="B997" s="99">
        <v>368</v>
      </c>
      <c r="C997" s="99" t="s">
        <v>5044</v>
      </c>
      <c r="D997" s="99" t="s">
        <v>4992</v>
      </c>
      <c r="E997" s="99" t="s">
        <v>5045</v>
      </c>
      <c r="F997" s="99"/>
      <c r="G997" s="99"/>
      <c r="H997" s="99" t="s">
        <v>4967</v>
      </c>
      <c r="I997" s="99" t="s">
        <v>29</v>
      </c>
      <c r="J997" s="99">
        <f t="shared" si="15"/>
        <v>8</v>
      </c>
      <c r="K997" s="99" t="e">
        <f ca="1">IF([12]!Tabla1[[#This Row],[in]]="i",0,IF([12]!Tabla1[[#This Row],[in]]="",ROUND(SQRT((F997-F996)^2+(G997-G996)^2),0),ROUND(SQRT((F997-INDIRECT(ADDRESS([12]!Tabla1[[#This Row],[in]],COLUMN(F:F))))^2+(G997-INDIRECT(ADDRESS([12]!Tabla1[[#This Row],[in]],COLUMN(G:G))))^2),0)))</f>
        <v>#REF!</v>
      </c>
      <c r="L997" s="100" t="s">
        <v>32</v>
      </c>
    </row>
    <row r="998" spans="1:12" x14ac:dyDescent="0.25">
      <c r="A998" s="2">
        <v>993</v>
      </c>
      <c r="B998" s="99">
        <v>369</v>
      </c>
      <c r="C998" s="99" t="s">
        <v>5044</v>
      </c>
      <c r="D998" s="99" t="s">
        <v>4992</v>
      </c>
      <c r="E998" s="99" t="s">
        <v>5045</v>
      </c>
      <c r="F998" s="99"/>
      <c r="G998" s="99"/>
      <c r="H998" s="99" t="s">
        <v>4967</v>
      </c>
      <c r="I998" s="99" t="s">
        <v>29</v>
      </c>
      <c r="J998" s="99">
        <f t="shared" si="15"/>
        <v>8</v>
      </c>
      <c r="K998" s="99" t="e">
        <f ca="1">IF([12]!Tabla1[[#This Row],[in]]="i",0,IF([12]!Tabla1[[#This Row],[in]]="",ROUND(SQRT((F998-F997)^2+(G998-G997)^2),0),ROUND(SQRT((F998-INDIRECT(ADDRESS([12]!Tabla1[[#This Row],[in]],COLUMN(F:F))))^2+(G998-INDIRECT(ADDRESS([12]!Tabla1[[#This Row],[in]],COLUMN(G:G))))^2),0)))</f>
        <v>#REF!</v>
      </c>
      <c r="L998" s="100" t="s">
        <v>32</v>
      </c>
    </row>
    <row r="999" spans="1:12" x14ac:dyDescent="0.25">
      <c r="A999" s="2">
        <v>994</v>
      </c>
      <c r="B999" s="99">
        <v>370</v>
      </c>
      <c r="C999" s="99" t="s">
        <v>5044</v>
      </c>
      <c r="D999" s="99" t="s">
        <v>4992</v>
      </c>
      <c r="E999" s="99" t="s">
        <v>5045</v>
      </c>
      <c r="F999" s="99"/>
      <c r="G999" s="99"/>
      <c r="H999" s="99" t="s">
        <v>4967</v>
      </c>
      <c r="I999" s="99" t="s">
        <v>29</v>
      </c>
      <c r="J999" s="99">
        <f t="shared" si="15"/>
        <v>8</v>
      </c>
      <c r="K999" s="99" t="e">
        <f ca="1">IF([12]!Tabla1[[#This Row],[in]]="i",0,IF([12]!Tabla1[[#This Row],[in]]="",ROUND(SQRT((F999-F998)^2+(G999-G998)^2),0),ROUND(SQRT((F999-INDIRECT(ADDRESS([12]!Tabla1[[#This Row],[in]],COLUMN(F:F))))^2+(G999-INDIRECT(ADDRESS([12]!Tabla1[[#This Row],[in]],COLUMN(G:G))))^2),0)))</f>
        <v>#REF!</v>
      </c>
      <c r="L999" s="100" t="s">
        <v>32</v>
      </c>
    </row>
    <row r="1000" spans="1:12" x14ac:dyDescent="0.25">
      <c r="A1000" s="2">
        <v>995</v>
      </c>
      <c r="B1000" s="99">
        <v>371</v>
      </c>
      <c r="C1000" s="99" t="s">
        <v>5044</v>
      </c>
      <c r="D1000" s="99" t="s">
        <v>4992</v>
      </c>
      <c r="E1000" s="99" t="s">
        <v>5045</v>
      </c>
      <c r="F1000" s="99"/>
      <c r="G1000" s="99"/>
      <c r="H1000" s="99" t="s">
        <v>4967</v>
      </c>
      <c r="I1000" s="99" t="s">
        <v>29</v>
      </c>
      <c r="J1000" s="99">
        <f t="shared" si="15"/>
        <v>8</v>
      </c>
      <c r="K1000" s="99" t="e">
        <f ca="1">IF([12]!Tabla1[[#This Row],[in]]="i",0,IF([12]!Tabla1[[#This Row],[in]]="",ROUND(SQRT((F1000-F999)^2+(G1000-G999)^2),0),ROUND(SQRT((F1000-INDIRECT(ADDRESS([12]!Tabla1[[#This Row],[in]],COLUMN(F:F))))^2+(G1000-INDIRECT(ADDRESS([12]!Tabla1[[#This Row],[in]],COLUMN(G:G))))^2),0)))</f>
        <v>#REF!</v>
      </c>
      <c r="L1000" s="100" t="s">
        <v>32</v>
      </c>
    </row>
    <row r="1001" spans="1:12" x14ac:dyDescent="0.25">
      <c r="A1001" s="2">
        <v>996</v>
      </c>
      <c r="B1001" s="99">
        <v>372</v>
      </c>
      <c r="C1001" s="99" t="s">
        <v>5044</v>
      </c>
      <c r="D1001" s="99" t="s">
        <v>4992</v>
      </c>
      <c r="E1001" s="99" t="s">
        <v>5045</v>
      </c>
      <c r="F1001" s="99"/>
      <c r="G1001" s="99"/>
      <c r="H1001" s="99" t="s">
        <v>4967</v>
      </c>
      <c r="I1001" s="99" t="s">
        <v>29</v>
      </c>
      <c r="J1001" s="99">
        <f t="shared" si="15"/>
        <v>8</v>
      </c>
      <c r="K1001" s="99" t="e">
        <f ca="1">IF([12]!Tabla1[[#This Row],[in]]="i",0,IF([12]!Tabla1[[#This Row],[in]]="",ROUND(SQRT((F1001-F1000)^2+(G1001-G1000)^2),0),ROUND(SQRT((F1001-INDIRECT(ADDRESS([12]!Tabla1[[#This Row],[in]],COLUMN(F:F))))^2+(G1001-INDIRECT(ADDRESS([12]!Tabla1[[#This Row],[in]],COLUMN(G:G))))^2),0)))</f>
        <v>#REF!</v>
      </c>
      <c r="L1001" s="100" t="s">
        <v>32</v>
      </c>
    </row>
    <row r="1002" spans="1:12" x14ac:dyDescent="0.25">
      <c r="A1002" s="2">
        <v>997</v>
      </c>
      <c r="B1002" s="99">
        <v>373</v>
      </c>
      <c r="C1002" s="99" t="s">
        <v>5044</v>
      </c>
      <c r="D1002" s="99" t="s">
        <v>4992</v>
      </c>
      <c r="E1002" s="99" t="s">
        <v>5045</v>
      </c>
      <c r="F1002" s="99"/>
      <c r="G1002" s="99"/>
      <c r="H1002" s="99" t="s">
        <v>4967</v>
      </c>
      <c r="I1002" s="99" t="s">
        <v>29</v>
      </c>
      <c r="J1002" s="99">
        <f t="shared" si="15"/>
        <v>8</v>
      </c>
      <c r="K1002" s="99" t="e">
        <f ca="1">IF([12]!Tabla1[[#This Row],[in]]="i",0,IF([12]!Tabla1[[#This Row],[in]]="",ROUND(SQRT((F1002-F1001)^2+(G1002-G1001)^2),0),ROUND(SQRT((F1002-INDIRECT(ADDRESS([12]!Tabla1[[#This Row],[in]],COLUMN(F:F))))^2+(G1002-INDIRECT(ADDRESS([12]!Tabla1[[#This Row],[in]],COLUMN(G:G))))^2),0)))</f>
        <v>#REF!</v>
      </c>
      <c r="L1002" s="100" t="s">
        <v>32</v>
      </c>
    </row>
    <row r="1003" spans="1:12" x14ac:dyDescent="0.25">
      <c r="A1003" s="2">
        <v>998</v>
      </c>
      <c r="B1003" s="99">
        <v>374</v>
      </c>
      <c r="C1003" s="99" t="s">
        <v>5044</v>
      </c>
      <c r="D1003" s="99" t="s">
        <v>4992</v>
      </c>
      <c r="E1003" s="99" t="s">
        <v>5045</v>
      </c>
      <c r="F1003" s="99"/>
      <c r="G1003" s="99"/>
      <c r="H1003" s="99" t="s">
        <v>4967</v>
      </c>
      <c r="I1003" s="99" t="s">
        <v>29</v>
      </c>
      <c r="J1003" s="99">
        <f t="shared" si="15"/>
        <v>8</v>
      </c>
      <c r="K1003" s="99" t="e">
        <f ca="1">IF([12]!Tabla1[[#This Row],[in]]="i",0,IF([12]!Tabla1[[#This Row],[in]]="",ROUND(SQRT((F1003-F1002)^2+(G1003-G1002)^2),0),ROUND(SQRT((F1003-INDIRECT(ADDRESS([12]!Tabla1[[#This Row],[in]],COLUMN(F:F))))^2+(G1003-INDIRECT(ADDRESS([12]!Tabla1[[#This Row],[in]],COLUMN(G:G))))^2),0)))</f>
        <v>#REF!</v>
      </c>
      <c r="L1003" s="100" t="s">
        <v>32</v>
      </c>
    </row>
    <row r="1004" spans="1:12" x14ac:dyDescent="0.25">
      <c r="A1004" s="2">
        <v>999</v>
      </c>
      <c r="B1004" s="99">
        <v>375</v>
      </c>
      <c r="C1004" s="99" t="s">
        <v>5044</v>
      </c>
      <c r="D1004" s="99" t="s">
        <v>4992</v>
      </c>
      <c r="E1004" s="99" t="s">
        <v>5045</v>
      </c>
      <c r="F1004" s="99"/>
      <c r="G1004" s="99"/>
      <c r="H1004" s="99" t="s">
        <v>4967</v>
      </c>
      <c r="I1004" s="99" t="s">
        <v>29</v>
      </c>
      <c r="J1004" s="99">
        <f t="shared" si="15"/>
        <v>8</v>
      </c>
      <c r="K1004" s="99" t="e">
        <f ca="1">IF([12]!Tabla1[[#This Row],[in]]="i",0,IF([12]!Tabla1[[#This Row],[in]]="",ROUND(SQRT((F1004-F1003)^2+(G1004-G1003)^2),0),ROUND(SQRT((F1004-INDIRECT(ADDRESS([12]!Tabla1[[#This Row],[in]],COLUMN(F:F))))^2+(G1004-INDIRECT(ADDRESS([12]!Tabla1[[#This Row],[in]],COLUMN(G:G))))^2),0)))</f>
        <v>#REF!</v>
      </c>
      <c r="L1004" s="100" t="s">
        <v>32</v>
      </c>
    </row>
    <row r="1005" spans="1:12" x14ac:dyDescent="0.25">
      <c r="A1005" s="2">
        <v>1000</v>
      </c>
      <c r="B1005" s="99">
        <v>376</v>
      </c>
      <c r="C1005" s="99" t="s">
        <v>5044</v>
      </c>
      <c r="D1005" s="99" t="s">
        <v>4992</v>
      </c>
      <c r="E1005" s="99" t="s">
        <v>5045</v>
      </c>
      <c r="F1005" s="99"/>
      <c r="G1005" s="99"/>
      <c r="H1005" s="99" t="s">
        <v>4967</v>
      </c>
      <c r="I1005" s="99" t="s">
        <v>29</v>
      </c>
      <c r="J1005" s="99">
        <f t="shared" si="15"/>
        <v>8</v>
      </c>
      <c r="K1005" s="99" t="e">
        <f ca="1">IF([12]!Tabla1[[#This Row],[in]]="i",0,IF([12]!Tabla1[[#This Row],[in]]="",ROUND(SQRT((F1005-F1004)^2+(G1005-G1004)^2),0),ROUND(SQRT((F1005-INDIRECT(ADDRESS([12]!Tabla1[[#This Row],[in]],COLUMN(F:F))))^2+(G1005-INDIRECT(ADDRESS([12]!Tabla1[[#This Row],[in]],COLUMN(G:G))))^2),0)))</f>
        <v>#REF!</v>
      </c>
      <c r="L1005" s="100" t="s">
        <v>32</v>
      </c>
    </row>
    <row r="1006" spans="1:12" x14ac:dyDescent="0.25">
      <c r="A1006" s="2">
        <v>1001</v>
      </c>
      <c r="B1006" s="99">
        <v>377</v>
      </c>
      <c r="C1006" s="99" t="s">
        <v>5044</v>
      </c>
      <c r="D1006" s="99" t="s">
        <v>4992</v>
      </c>
      <c r="E1006" s="99" t="s">
        <v>5045</v>
      </c>
      <c r="F1006" s="99"/>
      <c r="G1006" s="99"/>
      <c r="H1006" s="99" t="s">
        <v>4967</v>
      </c>
      <c r="I1006" s="99" t="s">
        <v>29</v>
      </c>
      <c r="J1006" s="99">
        <f t="shared" si="15"/>
        <v>8</v>
      </c>
      <c r="K1006" s="99" t="e">
        <f ca="1">IF([12]!Tabla1[[#This Row],[in]]="i",0,IF([12]!Tabla1[[#This Row],[in]]="",ROUND(SQRT((F1006-F1005)^2+(G1006-G1005)^2),0),ROUND(SQRT((F1006-INDIRECT(ADDRESS([12]!Tabla1[[#This Row],[in]],COLUMN(F:F))))^2+(G1006-INDIRECT(ADDRESS([12]!Tabla1[[#This Row],[in]],COLUMN(G:G))))^2),0)))</f>
        <v>#REF!</v>
      </c>
      <c r="L1006" s="100" t="s">
        <v>32</v>
      </c>
    </row>
    <row r="1007" spans="1:12" x14ac:dyDescent="0.25">
      <c r="A1007" s="2">
        <v>1002</v>
      </c>
      <c r="B1007" s="99">
        <v>378</v>
      </c>
      <c r="C1007" s="99" t="s">
        <v>5044</v>
      </c>
      <c r="D1007" s="99" t="s">
        <v>4992</v>
      </c>
      <c r="E1007" s="99" t="s">
        <v>5045</v>
      </c>
      <c r="F1007" s="99"/>
      <c r="G1007" s="99"/>
      <c r="H1007" s="99" t="s">
        <v>4967</v>
      </c>
      <c r="I1007" s="99" t="s">
        <v>29</v>
      </c>
      <c r="J1007" s="99">
        <f t="shared" si="15"/>
        <v>8</v>
      </c>
      <c r="K1007" s="99" t="e">
        <f ca="1">IF([12]!Tabla1[[#This Row],[in]]="i",0,IF([12]!Tabla1[[#This Row],[in]]="",ROUND(SQRT((F1007-F1006)^2+(G1007-G1006)^2),0),ROUND(SQRT((F1007-INDIRECT(ADDRESS([12]!Tabla1[[#This Row],[in]],COLUMN(F:F))))^2+(G1007-INDIRECT(ADDRESS([12]!Tabla1[[#This Row],[in]],COLUMN(G:G))))^2),0)))</f>
        <v>#REF!</v>
      </c>
      <c r="L1007" s="100" t="s">
        <v>32</v>
      </c>
    </row>
    <row r="1008" spans="1:12" x14ac:dyDescent="0.25">
      <c r="A1008" s="2">
        <v>1003</v>
      </c>
      <c r="B1008" s="99">
        <v>1</v>
      </c>
      <c r="C1008" s="99" t="s">
        <v>4987</v>
      </c>
      <c r="D1008" s="99" t="s">
        <v>4987</v>
      </c>
      <c r="E1008" s="99" t="s">
        <v>5000</v>
      </c>
      <c r="F1008" s="99"/>
      <c r="G1008" s="99"/>
      <c r="H1008" s="99" t="s">
        <v>4968</v>
      </c>
      <c r="I1008" s="99" t="s">
        <v>29</v>
      </c>
      <c r="J1008" s="99">
        <f t="shared" si="15"/>
        <v>12</v>
      </c>
      <c r="K1008" s="99" t="e">
        <f ca="1">IF([12]!Tabla1[[#This Row],[in]]="i",0,IF([12]!Tabla1[[#This Row],[in]]="",ROUND(SQRT((F1008-F1007)^2+(G1008-G1007)^2),0),ROUND(SQRT((F1008-INDIRECT(ADDRESS([12]!Tabla1[[#This Row],[in]],COLUMN(F:F))))^2+(G1008-INDIRECT(ADDRESS([12]!Tabla1[[#This Row],[in]],COLUMN(G:G))))^2),0)))</f>
        <v>#REF!</v>
      </c>
      <c r="L1008" s="100" t="s">
        <v>32</v>
      </c>
    </row>
    <row r="1009" spans="1:12" x14ac:dyDescent="0.25">
      <c r="A1009" s="2">
        <v>1004</v>
      </c>
      <c r="B1009" s="99">
        <v>2</v>
      </c>
      <c r="C1009" s="99" t="s">
        <v>4987</v>
      </c>
      <c r="D1009" s="99" t="s">
        <v>4987</v>
      </c>
      <c r="E1009" s="99" t="s">
        <v>5000</v>
      </c>
      <c r="F1009" s="99"/>
      <c r="G1009" s="99"/>
      <c r="H1009" s="99" t="s">
        <v>4968</v>
      </c>
      <c r="I1009" s="99" t="s">
        <v>29</v>
      </c>
      <c r="J1009" s="99">
        <f t="shared" si="15"/>
        <v>12</v>
      </c>
      <c r="K1009" s="99" t="e">
        <f ca="1">IF([12]!Tabla1[[#This Row],[in]]="i",0,IF([12]!Tabla1[[#This Row],[in]]="",ROUND(SQRT((F1009-F1008)^2+(G1009-G1008)^2),0),ROUND(SQRT((F1009-INDIRECT(ADDRESS([12]!Tabla1[[#This Row],[in]],COLUMN(F:F))))^2+(G1009-INDIRECT(ADDRESS([12]!Tabla1[[#This Row],[in]],COLUMN(G:G))))^2),0)))</f>
        <v>#REF!</v>
      </c>
      <c r="L1009" s="100" t="s">
        <v>32</v>
      </c>
    </row>
    <row r="1010" spans="1:12" x14ac:dyDescent="0.25">
      <c r="A1010" s="2">
        <v>1005</v>
      </c>
      <c r="B1010" s="99">
        <v>3</v>
      </c>
      <c r="C1010" s="99" t="s">
        <v>4987</v>
      </c>
      <c r="D1010" s="99" t="s">
        <v>4987</v>
      </c>
      <c r="E1010" s="99" t="s">
        <v>5000</v>
      </c>
      <c r="F1010" s="99"/>
      <c r="G1010" s="99"/>
      <c r="H1010" s="99" t="s">
        <v>4968</v>
      </c>
      <c r="I1010" s="99" t="s">
        <v>29</v>
      </c>
      <c r="J1010" s="99">
        <f t="shared" si="15"/>
        <v>12</v>
      </c>
      <c r="K1010" s="99" t="e">
        <f ca="1">IF([12]!Tabla1[[#This Row],[in]]="i",0,IF([12]!Tabla1[[#This Row],[in]]="",ROUND(SQRT((F1010-F1009)^2+(G1010-G1009)^2),0),ROUND(SQRT((F1010-INDIRECT(ADDRESS([12]!Tabla1[[#This Row],[in]],COLUMN(F:F))))^2+(G1010-INDIRECT(ADDRESS([12]!Tabla1[[#This Row],[in]],COLUMN(G:G))))^2),0)))</f>
        <v>#REF!</v>
      </c>
      <c r="L1010" s="100" t="s">
        <v>32</v>
      </c>
    </row>
    <row r="1011" spans="1:12" x14ac:dyDescent="0.25">
      <c r="A1011" s="2">
        <v>1006</v>
      </c>
      <c r="B1011" s="99">
        <v>4</v>
      </c>
      <c r="C1011" s="99" t="s">
        <v>4987</v>
      </c>
      <c r="D1011" s="99" t="s">
        <v>4987</v>
      </c>
      <c r="E1011" s="99" t="s">
        <v>5000</v>
      </c>
      <c r="F1011" s="99"/>
      <c r="G1011" s="99"/>
      <c r="H1011" s="99" t="s">
        <v>4968</v>
      </c>
      <c r="I1011" s="99" t="s">
        <v>29</v>
      </c>
      <c r="J1011" s="99">
        <f t="shared" si="15"/>
        <v>12</v>
      </c>
      <c r="K1011" s="99" t="e">
        <f ca="1">IF([12]!Tabla1[[#This Row],[in]]="i",0,IF([12]!Tabla1[[#This Row],[in]]="",ROUND(SQRT((F1011-F1010)^2+(G1011-G1010)^2),0),ROUND(SQRT((F1011-INDIRECT(ADDRESS([12]!Tabla1[[#This Row],[in]],COLUMN(F:F))))^2+(G1011-INDIRECT(ADDRESS([12]!Tabla1[[#This Row],[in]],COLUMN(G:G))))^2),0)))</f>
        <v>#REF!</v>
      </c>
      <c r="L1011" s="100" t="s">
        <v>32</v>
      </c>
    </row>
    <row r="1012" spans="1:12" x14ac:dyDescent="0.25">
      <c r="A1012" s="2">
        <v>1007</v>
      </c>
      <c r="B1012" s="99">
        <v>5</v>
      </c>
      <c r="C1012" s="99" t="s">
        <v>4987</v>
      </c>
      <c r="D1012" s="99" t="s">
        <v>4987</v>
      </c>
      <c r="E1012" s="99" t="s">
        <v>5000</v>
      </c>
      <c r="F1012" s="99"/>
      <c r="G1012" s="99"/>
      <c r="H1012" s="99" t="s">
        <v>4968</v>
      </c>
      <c r="I1012" s="99" t="s">
        <v>29</v>
      </c>
      <c r="J1012" s="99">
        <f t="shared" si="15"/>
        <v>12</v>
      </c>
      <c r="K1012" s="99" t="e">
        <f ca="1">IF([12]!Tabla1[[#This Row],[in]]="i",0,IF([12]!Tabla1[[#This Row],[in]]="",ROUND(SQRT((F1012-F1011)^2+(G1012-G1011)^2),0),ROUND(SQRT((F1012-INDIRECT(ADDRESS([12]!Tabla1[[#This Row],[in]],COLUMN(F:F))))^2+(G1012-INDIRECT(ADDRESS([12]!Tabla1[[#This Row],[in]],COLUMN(G:G))))^2),0)))</f>
        <v>#REF!</v>
      </c>
      <c r="L1012" s="100" t="s">
        <v>32</v>
      </c>
    </row>
    <row r="1013" spans="1:12" x14ac:dyDescent="0.25">
      <c r="A1013" s="2">
        <v>1008</v>
      </c>
      <c r="B1013" s="99">
        <v>6</v>
      </c>
      <c r="C1013" s="99" t="s">
        <v>4987</v>
      </c>
      <c r="D1013" s="99" t="s">
        <v>4987</v>
      </c>
      <c r="E1013" s="99" t="s">
        <v>5000</v>
      </c>
      <c r="F1013" s="99"/>
      <c r="G1013" s="99"/>
      <c r="H1013" s="99" t="s">
        <v>4968</v>
      </c>
      <c r="I1013" s="99" t="s">
        <v>29</v>
      </c>
      <c r="J1013" s="99">
        <f t="shared" si="15"/>
        <v>12</v>
      </c>
      <c r="K1013" s="99" t="e">
        <f ca="1">IF([12]!Tabla1[[#This Row],[in]]="i",0,IF([12]!Tabla1[[#This Row],[in]]="",ROUND(SQRT((F1013-F1012)^2+(G1013-G1012)^2),0),ROUND(SQRT((F1013-INDIRECT(ADDRESS([12]!Tabla1[[#This Row],[in]],COLUMN(F:F))))^2+(G1013-INDIRECT(ADDRESS([12]!Tabla1[[#This Row],[in]],COLUMN(G:G))))^2),0)))</f>
        <v>#REF!</v>
      </c>
      <c r="L1013" s="100" t="s">
        <v>32</v>
      </c>
    </row>
    <row r="1014" spans="1:12" x14ac:dyDescent="0.25">
      <c r="A1014" s="2">
        <v>1009</v>
      </c>
      <c r="B1014" s="99">
        <v>7</v>
      </c>
      <c r="C1014" s="99" t="s">
        <v>4987</v>
      </c>
      <c r="D1014" s="99" t="s">
        <v>4987</v>
      </c>
      <c r="E1014" s="99" t="s">
        <v>5000</v>
      </c>
      <c r="F1014" s="99"/>
      <c r="G1014" s="99"/>
      <c r="H1014" s="99" t="s">
        <v>4968</v>
      </c>
      <c r="I1014" s="99" t="s">
        <v>29</v>
      </c>
      <c r="J1014" s="99">
        <f t="shared" si="15"/>
        <v>12</v>
      </c>
      <c r="K1014" s="99" t="e">
        <f ca="1">IF([12]!Tabla1[[#This Row],[in]]="i",0,IF([12]!Tabla1[[#This Row],[in]]="",ROUND(SQRT((F1014-F1013)^2+(G1014-G1013)^2),0),ROUND(SQRT((F1014-INDIRECT(ADDRESS([12]!Tabla1[[#This Row],[in]],COLUMN(F:F))))^2+(G1014-INDIRECT(ADDRESS([12]!Tabla1[[#This Row],[in]],COLUMN(G:G))))^2),0)))</f>
        <v>#REF!</v>
      </c>
      <c r="L1014" s="100" t="s">
        <v>32</v>
      </c>
    </row>
    <row r="1015" spans="1:12" x14ac:dyDescent="0.25">
      <c r="A1015" s="2">
        <v>1010</v>
      </c>
      <c r="B1015" s="99">
        <v>8</v>
      </c>
      <c r="C1015" s="99" t="s">
        <v>4987</v>
      </c>
      <c r="D1015" s="99" t="s">
        <v>4987</v>
      </c>
      <c r="E1015" s="99" t="s">
        <v>5000</v>
      </c>
      <c r="F1015" s="99"/>
      <c r="G1015" s="99"/>
      <c r="H1015" s="99" t="s">
        <v>4968</v>
      </c>
      <c r="I1015" s="99" t="s">
        <v>29</v>
      </c>
      <c r="J1015" s="99">
        <f t="shared" si="15"/>
        <v>12</v>
      </c>
      <c r="K1015" s="99" t="e">
        <f ca="1">IF([12]!Tabla1[[#This Row],[in]]="i",0,IF([12]!Tabla1[[#This Row],[in]]="",ROUND(SQRT((F1015-F1014)^2+(G1015-G1014)^2),0),ROUND(SQRT((F1015-INDIRECT(ADDRESS([12]!Tabla1[[#This Row],[in]],COLUMN(F:F))))^2+(G1015-INDIRECT(ADDRESS([12]!Tabla1[[#This Row],[in]],COLUMN(G:G))))^2),0)))</f>
        <v>#REF!</v>
      </c>
      <c r="L1015" s="100" t="s">
        <v>32</v>
      </c>
    </row>
    <row r="1016" spans="1:12" x14ac:dyDescent="0.25">
      <c r="A1016" s="2">
        <v>1011</v>
      </c>
      <c r="B1016" s="99">
        <v>9</v>
      </c>
      <c r="C1016" s="99" t="s">
        <v>4987</v>
      </c>
      <c r="D1016" s="99" t="s">
        <v>4987</v>
      </c>
      <c r="E1016" s="99" t="s">
        <v>5000</v>
      </c>
      <c r="F1016" s="99"/>
      <c r="G1016" s="99"/>
      <c r="H1016" s="99" t="s">
        <v>4968</v>
      </c>
      <c r="I1016" s="99" t="s">
        <v>29</v>
      </c>
      <c r="J1016" s="99">
        <f t="shared" si="15"/>
        <v>12</v>
      </c>
      <c r="K1016" s="99" t="e">
        <f ca="1">IF([12]!Tabla1[[#This Row],[in]]="i",0,IF([12]!Tabla1[[#This Row],[in]]="",ROUND(SQRT((F1016-F1015)^2+(G1016-G1015)^2),0),ROUND(SQRT((F1016-INDIRECT(ADDRESS([12]!Tabla1[[#This Row],[in]],COLUMN(F:F))))^2+(G1016-INDIRECT(ADDRESS([12]!Tabla1[[#This Row],[in]],COLUMN(G:G))))^2),0)))</f>
        <v>#REF!</v>
      </c>
      <c r="L1016" s="100" t="s">
        <v>32</v>
      </c>
    </row>
    <row r="1017" spans="1:12" x14ac:dyDescent="0.25">
      <c r="A1017" s="2">
        <v>1012</v>
      </c>
      <c r="B1017" s="99">
        <v>10</v>
      </c>
      <c r="C1017" s="99" t="s">
        <v>4987</v>
      </c>
      <c r="D1017" s="99" t="s">
        <v>4987</v>
      </c>
      <c r="E1017" s="99" t="s">
        <v>5000</v>
      </c>
      <c r="F1017" s="99"/>
      <c r="G1017" s="99"/>
      <c r="H1017" s="99" t="s">
        <v>4968</v>
      </c>
      <c r="I1017" s="99" t="s">
        <v>29</v>
      </c>
      <c r="J1017" s="99">
        <f t="shared" si="15"/>
        <v>12</v>
      </c>
      <c r="K1017" s="99" t="e">
        <f ca="1">IF([12]!Tabla1[[#This Row],[in]]="i",0,IF([12]!Tabla1[[#This Row],[in]]="",ROUND(SQRT((F1017-F1016)^2+(G1017-G1016)^2),0),ROUND(SQRT((F1017-INDIRECT(ADDRESS([12]!Tabla1[[#This Row],[in]],COLUMN(F:F))))^2+(G1017-INDIRECT(ADDRESS([12]!Tabla1[[#This Row],[in]],COLUMN(G:G))))^2),0)))</f>
        <v>#REF!</v>
      </c>
      <c r="L1017" s="100" t="s">
        <v>32</v>
      </c>
    </row>
    <row r="1018" spans="1:12" x14ac:dyDescent="0.25">
      <c r="A1018" s="2">
        <v>1013</v>
      </c>
      <c r="B1018" s="99">
        <v>11</v>
      </c>
      <c r="C1018" s="99" t="s">
        <v>4987</v>
      </c>
      <c r="D1018" s="99" t="s">
        <v>4987</v>
      </c>
      <c r="E1018" s="99" t="s">
        <v>5000</v>
      </c>
      <c r="F1018" s="99"/>
      <c r="G1018" s="99"/>
      <c r="H1018" s="99" t="s">
        <v>4968</v>
      </c>
      <c r="I1018" s="99" t="s">
        <v>29</v>
      </c>
      <c r="J1018" s="99">
        <f t="shared" si="15"/>
        <v>12</v>
      </c>
      <c r="K1018" s="99" t="e">
        <f ca="1">IF([12]!Tabla1[[#This Row],[in]]="i",0,IF([12]!Tabla1[[#This Row],[in]]="",ROUND(SQRT((F1018-F1017)^2+(G1018-G1017)^2),0),ROUND(SQRT((F1018-INDIRECT(ADDRESS([12]!Tabla1[[#This Row],[in]],COLUMN(F:F))))^2+(G1018-INDIRECT(ADDRESS([12]!Tabla1[[#This Row],[in]],COLUMN(G:G))))^2),0)))</f>
        <v>#REF!</v>
      </c>
      <c r="L1018" s="100" t="s">
        <v>32</v>
      </c>
    </row>
    <row r="1019" spans="1:12" x14ac:dyDescent="0.25">
      <c r="A1019" s="2">
        <v>1014</v>
      </c>
      <c r="B1019" s="99">
        <v>12</v>
      </c>
      <c r="C1019" s="99" t="s">
        <v>4987</v>
      </c>
      <c r="D1019" s="99" t="s">
        <v>4987</v>
      </c>
      <c r="E1019" s="99" t="s">
        <v>5000</v>
      </c>
      <c r="F1019" s="99"/>
      <c r="G1019" s="99"/>
      <c r="H1019" s="99" t="s">
        <v>4968</v>
      </c>
      <c r="I1019" s="99" t="s">
        <v>29</v>
      </c>
      <c r="J1019" s="99">
        <f t="shared" si="15"/>
        <v>12</v>
      </c>
      <c r="K1019" s="99" t="e">
        <f ca="1">IF([12]!Tabla1[[#This Row],[in]]="i",0,IF([12]!Tabla1[[#This Row],[in]]="",ROUND(SQRT((F1019-F1018)^2+(G1019-G1018)^2),0),ROUND(SQRT((F1019-INDIRECT(ADDRESS([12]!Tabla1[[#This Row],[in]],COLUMN(F:F))))^2+(G1019-INDIRECT(ADDRESS([12]!Tabla1[[#This Row],[in]],COLUMN(G:G))))^2),0)))</f>
        <v>#REF!</v>
      </c>
      <c r="L1019" s="100" t="s">
        <v>32</v>
      </c>
    </row>
    <row r="1020" spans="1:12" x14ac:dyDescent="0.25">
      <c r="A1020" s="2">
        <v>1015</v>
      </c>
      <c r="B1020" s="99">
        <v>13</v>
      </c>
      <c r="C1020" s="99" t="s">
        <v>4987</v>
      </c>
      <c r="D1020" s="99" t="s">
        <v>4987</v>
      </c>
      <c r="E1020" s="99" t="s">
        <v>5000</v>
      </c>
      <c r="F1020" s="99"/>
      <c r="G1020" s="99"/>
      <c r="H1020" s="99" t="s">
        <v>4968</v>
      </c>
      <c r="I1020" s="99" t="s">
        <v>29</v>
      </c>
      <c r="J1020" s="99">
        <f t="shared" si="15"/>
        <v>12</v>
      </c>
      <c r="K1020" s="99" t="e">
        <f ca="1">IF([12]!Tabla1[[#This Row],[in]]="i",0,IF([12]!Tabla1[[#This Row],[in]]="",ROUND(SQRT((F1020-F1019)^2+(G1020-G1019)^2),0),ROUND(SQRT((F1020-INDIRECT(ADDRESS([12]!Tabla1[[#This Row],[in]],COLUMN(F:F))))^2+(G1020-INDIRECT(ADDRESS([12]!Tabla1[[#This Row],[in]],COLUMN(G:G))))^2),0)))</f>
        <v>#REF!</v>
      </c>
      <c r="L1020" s="100" t="s">
        <v>32</v>
      </c>
    </row>
    <row r="1021" spans="1:12" x14ac:dyDescent="0.25">
      <c r="A1021" s="2">
        <v>1016</v>
      </c>
      <c r="B1021" s="99">
        <v>14</v>
      </c>
      <c r="C1021" s="99" t="s">
        <v>4987</v>
      </c>
      <c r="D1021" s="99" t="s">
        <v>4987</v>
      </c>
      <c r="E1021" s="99" t="s">
        <v>5000</v>
      </c>
      <c r="F1021" s="99"/>
      <c r="G1021" s="99"/>
      <c r="H1021" s="99" t="s">
        <v>4968</v>
      </c>
      <c r="I1021" s="99" t="s">
        <v>29</v>
      </c>
      <c r="J1021" s="99">
        <f t="shared" si="15"/>
        <v>12</v>
      </c>
      <c r="K1021" s="99" t="e">
        <f ca="1">IF([12]!Tabla1[[#This Row],[in]]="i",0,IF([12]!Tabla1[[#This Row],[in]]="",ROUND(SQRT((F1021-F1020)^2+(G1021-G1020)^2),0),ROUND(SQRT((F1021-INDIRECT(ADDRESS([12]!Tabla1[[#This Row],[in]],COLUMN(F:F))))^2+(G1021-INDIRECT(ADDRESS([12]!Tabla1[[#This Row],[in]],COLUMN(G:G))))^2),0)))</f>
        <v>#REF!</v>
      </c>
      <c r="L1021" s="100" t="s">
        <v>32</v>
      </c>
    </row>
    <row r="1022" spans="1:12" x14ac:dyDescent="0.25">
      <c r="A1022" s="2">
        <v>1017</v>
      </c>
      <c r="B1022" s="99">
        <v>15</v>
      </c>
      <c r="C1022" s="99" t="s">
        <v>4987</v>
      </c>
      <c r="D1022" s="99" t="s">
        <v>4987</v>
      </c>
      <c r="E1022" s="99" t="s">
        <v>5000</v>
      </c>
      <c r="F1022" s="99"/>
      <c r="G1022" s="99"/>
      <c r="H1022" s="99" t="s">
        <v>4968</v>
      </c>
      <c r="I1022" s="99" t="s">
        <v>29</v>
      </c>
      <c r="J1022" s="99">
        <f t="shared" si="15"/>
        <v>12</v>
      </c>
      <c r="K1022" s="99" t="e">
        <f ca="1">IF([12]!Tabla1[[#This Row],[in]]="i",0,IF([12]!Tabla1[[#This Row],[in]]="",ROUND(SQRT((F1022-F1021)^2+(G1022-G1021)^2),0),ROUND(SQRT((F1022-INDIRECT(ADDRESS([12]!Tabla1[[#This Row],[in]],COLUMN(F:F))))^2+(G1022-INDIRECT(ADDRESS([12]!Tabla1[[#This Row],[in]],COLUMN(G:G))))^2),0)))</f>
        <v>#REF!</v>
      </c>
      <c r="L1022" s="100" t="s">
        <v>32</v>
      </c>
    </row>
    <row r="1023" spans="1:12" x14ac:dyDescent="0.25">
      <c r="A1023" s="2">
        <v>1018</v>
      </c>
      <c r="B1023" s="99">
        <v>16</v>
      </c>
      <c r="C1023" s="99" t="s">
        <v>4987</v>
      </c>
      <c r="D1023" s="99" t="s">
        <v>4987</v>
      </c>
      <c r="E1023" s="99" t="s">
        <v>5000</v>
      </c>
      <c r="F1023" s="99"/>
      <c r="G1023" s="99"/>
      <c r="H1023" s="99" t="s">
        <v>4968</v>
      </c>
      <c r="I1023" s="99" t="s">
        <v>29</v>
      </c>
      <c r="J1023" s="99">
        <f t="shared" si="15"/>
        <v>12</v>
      </c>
      <c r="K1023" s="99" t="e">
        <f ca="1">IF([12]!Tabla1[[#This Row],[in]]="i",0,IF([12]!Tabla1[[#This Row],[in]]="",ROUND(SQRT((F1023-F1022)^2+(G1023-G1022)^2),0),ROUND(SQRT((F1023-INDIRECT(ADDRESS([12]!Tabla1[[#This Row],[in]],COLUMN(F:F))))^2+(G1023-INDIRECT(ADDRESS([12]!Tabla1[[#This Row],[in]],COLUMN(G:G))))^2),0)))</f>
        <v>#REF!</v>
      </c>
      <c r="L1023" s="100" t="s">
        <v>32</v>
      </c>
    </row>
    <row r="1024" spans="1:12" x14ac:dyDescent="0.25">
      <c r="A1024" s="2">
        <v>1019</v>
      </c>
      <c r="B1024" s="99">
        <v>17</v>
      </c>
      <c r="C1024" s="99" t="s">
        <v>4987</v>
      </c>
      <c r="D1024" s="99" t="s">
        <v>4987</v>
      </c>
      <c r="E1024" s="99" t="s">
        <v>5000</v>
      </c>
      <c r="F1024" s="99"/>
      <c r="G1024" s="99"/>
      <c r="H1024" s="99" t="s">
        <v>4968</v>
      </c>
      <c r="I1024" s="99" t="s">
        <v>29</v>
      </c>
      <c r="J1024" s="99">
        <f t="shared" si="15"/>
        <v>12</v>
      </c>
      <c r="K1024" s="99" t="e">
        <f ca="1">IF([12]!Tabla1[[#This Row],[in]]="i",0,IF([12]!Tabla1[[#This Row],[in]]="",ROUND(SQRT((F1024-F1023)^2+(G1024-G1023)^2),0),ROUND(SQRT((F1024-INDIRECT(ADDRESS([12]!Tabla1[[#This Row],[in]],COLUMN(F:F))))^2+(G1024-INDIRECT(ADDRESS([12]!Tabla1[[#This Row],[in]],COLUMN(G:G))))^2),0)))</f>
        <v>#REF!</v>
      </c>
      <c r="L1024" s="100" t="s">
        <v>32</v>
      </c>
    </row>
    <row r="1025" spans="1:12" x14ac:dyDescent="0.25">
      <c r="A1025" s="2">
        <v>1020</v>
      </c>
      <c r="B1025" s="99">
        <v>18</v>
      </c>
      <c r="C1025" s="99" t="s">
        <v>4987</v>
      </c>
      <c r="D1025" s="99" t="s">
        <v>4987</v>
      </c>
      <c r="E1025" s="99" t="s">
        <v>5000</v>
      </c>
      <c r="F1025" s="99"/>
      <c r="G1025" s="99"/>
      <c r="H1025" s="99" t="s">
        <v>4968</v>
      </c>
      <c r="I1025" s="99" t="s">
        <v>29</v>
      </c>
      <c r="J1025" s="99">
        <f t="shared" si="15"/>
        <v>12</v>
      </c>
      <c r="K1025" s="99" t="e">
        <f ca="1">IF([12]!Tabla1[[#This Row],[in]]="i",0,IF([12]!Tabla1[[#This Row],[in]]="",ROUND(SQRT((F1025-F1024)^2+(G1025-G1024)^2),0),ROUND(SQRT((F1025-INDIRECT(ADDRESS([12]!Tabla1[[#This Row],[in]],COLUMN(F:F))))^2+(G1025-INDIRECT(ADDRESS([12]!Tabla1[[#This Row],[in]],COLUMN(G:G))))^2),0)))</f>
        <v>#REF!</v>
      </c>
      <c r="L1025" s="100" t="s">
        <v>32</v>
      </c>
    </row>
    <row r="1026" spans="1:12" x14ac:dyDescent="0.25">
      <c r="A1026" s="2">
        <v>1021</v>
      </c>
      <c r="B1026" s="99">
        <v>19</v>
      </c>
      <c r="C1026" s="99" t="s">
        <v>4987</v>
      </c>
      <c r="D1026" s="99" t="s">
        <v>4987</v>
      </c>
      <c r="E1026" s="99" t="s">
        <v>5000</v>
      </c>
      <c r="F1026" s="99"/>
      <c r="G1026" s="99"/>
      <c r="H1026" s="99" t="s">
        <v>4968</v>
      </c>
      <c r="I1026" s="99" t="s">
        <v>29</v>
      </c>
      <c r="J1026" s="99">
        <f t="shared" si="15"/>
        <v>12</v>
      </c>
      <c r="K1026" s="99" t="e">
        <f ca="1">IF([12]!Tabla1[[#This Row],[in]]="i",0,IF([12]!Tabla1[[#This Row],[in]]="",ROUND(SQRT((F1026-F1025)^2+(G1026-G1025)^2),0),ROUND(SQRT((F1026-INDIRECT(ADDRESS([12]!Tabla1[[#This Row],[in]],COLUMN(F:F))))^2+(G1026-INDIRECT(ADDRESS([12]!Tabla1[[#This Row],[in]],COLUMN(G:G))))^2),0)))</f>
        <v>#REF!</v>
      </c>
      <c r="L1026" s="100" t="s">
        <v>32</v>
      </c>
    </row>
    <row r="1027" spans="1:12" x14ac:dyDescent="0.25">
      <c r="A1027" s="2">
        <v>1022</v>
      </c>
      <c r="B1027" s="99">
        <v>20</v>
      </c>
      <c r="C1027" s="99" t="s">
        <v>4987</v>
      </c>
      <c r="D1027" s="99" t="s">
        <v>4987</v>
      </c>
      <c r="E1027" s="99" t="s">
        <v>5000</v>
      </c>
      <c r="F1027" s="99"/>
      <c r="G1027" s="99"/>
      <c r="H1027" s="99" t="s">
        <v>4968</v>
      </c>
      <c r="I1027" s="99" t="s">
        <v>29</v>
      </c>
      <c r="J1027" s="99">
        <f t="shared" si="15"/>
        <v>12</v>
      </c>
      <c r="K1027" s="99" t="e">
        <f ca="1">IF([12]!Tabla1[[#This Row],[in]]="i",0,IF([12]!Tabla1[[#This Row],[in]]="",ROUND(SQRT((F1027-F1026)^2+(G1027-G1026)^2),0),ROUND(SQRT((F1027-INDIRECT(ADDRESS([12]!Tabla1[[#This Row],[in]],COLUMN(F:F))))^2+(G1027-INDIRECT(ADDRESS([12]!Tabla1[[#This Row],[in]],COLUMN(G:G))))^2),0)))</f>
        <v>#REF!</v>
      </c>
      <c r="L1027" s="100" t="s">
        <v>32</v>
      </c>
    </row>
    <row r="1028" spans="1:12" x14ac:dyDescent="0.25">
      <c r="A1028" s="2">
        <v>1023</v>
      </c>
      <c r="B1028" s="99">
        <v>21</v>
      </c>
      <c r="C1028" s="99" t="s">
        <v>4987</v>
      </c>
      <c r="D1028" s="99" t="s">
        <v>4987</v>
      </c>
      <c r="E1028" s="99" t="s">
        <v>5000</v>
      </c>
      <c r="F1028" s="99"/>
      <c r="G1028" s="99"/>
      <c r="H1028" s="99" t="s">
        <v>4968</v>
      </c>
      <c r="I1028" s="99" t="s">
        <v>29</v>
      </c>
      <c r="J1028" s="99">
        <f t="shared" si="15"/>
        <v>12</v>
      </c>
      <c r="K1028" s="99" t="e">
        <f ca="1">IF([12]!Tabla1[[#This Row],[in]]="i",0,IF([12]!Tabla1[[#This Row],[in]]="",ROUND(SQRT((F1028-F1027)^2+(G1028-G1027)^2),0),ROUND(SQRT((F1028-INDIRECT(ADDRESS([12]!Tabla1[[#This Row],[in]],COLUMN(F:F))))^2+(G1028-INDIRECT(ADDRESS([12]!Tabla1[[#This Row],[in]],COLUMN(G:G))))^2),0)))</f>
        <v>#REF!</v>
      </c>
      <c r="L1028" s="100" t="s">
        <v>32</v>
      </c>
    </row>
    <row r="1029" spans="1:12" x14ac:dyDescent="0.25">
      <c r="A1029" s="2">
        <v>1024</v>
      </c>
      <c r="B1029" s="99">
        <v>22</v>
      </c>
      <c r="C1029" s="99" t="s">
        <v>4987</v>
      </c>
      <c r="D1029" s="99" t="s">
        <v>4987</v>
      </c>
      <c r="E1029" s="99" t="s">
        <v>5000</v>
      </c>
      <c r="F1029" s="99"/>
      <c r="G1029" s="99"/>
      <c r="H1029" s="99" t="s">
        <v>4968</v>
      </c>
      <c r="I1029" s="99" t="s">
        <v>29</v>
      </c>
      <c r="J1029" s="99">
        <f t="shared" si="15"/>
        <v>12</v>
      </c>
      <c r="K1029" s="99" t="e">
        <f ca="1">IF([12]!Tabla1[[#This Row],[in]]="i",0,IF([12]!Tabla1[[#This Row],[in]]="",ROUND(SQRT((F1029-F1028)^2+(G1029-G1028)^2),0),ROUND(SQRT((F1029-INDIRECT(ADDRESS([12]!Tabla1[[#This Row],[in]],COLUMN(F:F))))^2+(G1029-INDIRECT(ADDRESS([12]!Tabla1[[#This Row],[in]],COLUMN(G:G))))^2),0)))</f>
        <v>#REF!</v>
      </c>
      <c r="L1029" s="100" t="s">
        <v>32</v>
      </c>
    </row>
    <row r="1030" spans="1:12" x14ac:dyDescent="0.25">
      <c r="A1030" s="2">
        <v>1025</v>
      </c>
      <c r="B1030" s="99">
        <v>23</v>
      </c>
      <c r="C1030" s="99" t="s">
        <v>4987</v>
      </c>
      <c r="D1030" s="99" t="s">
        <v>4987</v>
      </c>
      <c r="E1030" s="99" t="s">
        <v>5000</v>
      </c>
      <c r="F1030" s="99"/>
      <c r="G1030" s="99"/>
      <c r="H1030" s="99" t="s">
        <v>4968</v>
      </c>
      <c r="I1030" s="99" t="s">
        <v>29</v>
      </c>
      <c r="J1030" s="99">
        <f t="shared" ref="J1030:J1093" si="16">IF(H1030="BT",8,12)</f>
        <v>12</v>
      </c>
      <c r="K1030" s="99" t="e">
        <f ca="1">IF([12]!Tabla1[[#This Row],[in]]="i",0,IF([12]!Tabla1[[#This Row],[in]]="",ROUND(SQRT((F1030-F1029)^2+(G1030-G1029)^2),0),ROUND(SQRT((F1030-INDIRECT(ADDRESS([12]!Tabla1[[#This Row],[in]],COLUMN(F:F))))^2+(G1030-INDIRECT(ADDRESS([12]!Tabla1[[#This Row],[in]],COLUMN(G:G))))^2),0)))</f>
        <v>#REF!</v>
      </c>
      <c r="L1030" s="100" t="s">
        <v>32</v>
      </c>
    </row>
    <row r="1031" spans="1:12" x14ac:dyDescent="0.25">
      <c r="A1031" s="2">
        <v>1026</v>
      </c>
      <c r="B1031" s="99">
        <v>24</v>
      </c>
      <c r="C1031" s="99" t="s">
        <v>4987</v>
      </c>
      <c r="D1031" s="99" t="s">
        <v>4987</v>
      </c>
      <c r="E1031" s="99" t="s">
        <v>5000</v>
      </c>
      <c r="F1031" s="99"/>
      <c r="G1031" s="99"/>
      <c r="H1031" s="99" t="s">
        <v>4968</v>
      </c>
      <c r="I1031" s="99" t="s">
        <v>29</v>
      </c>
      <c r="J1031" s="99">
        <f t="shared" si="16"/>
        <v>12</v>
      </c>
      <c r="K1031" s="99" t="e">
        <f ca="1">IF([12]!Tabla1[[#This Row],[in]]="i",0,IF([12]!Tabla1[[#This Row],[in]]="",ROUND(SQRT((F1031-F1030)^2+(G1031-G1030)^2),0),ROUND(SQRT((F1031-INDIRECT(ADDRESS([12]!Tabla1[[#This Row],[in]],COLUMN(F:F))))^2+(G1031-INDIRECT(ADDRESS([12]!Tabla1[[#This Row],[in]],COLUMN(G:G))))^2),0)))</f>
        <v>#REF!</v>
      </c>
      <c r="L1031" s="100" t="s">
        <v>32</v>
      </c>
    </row>
    <row r="1032" spans="1:12" x14ac:dyDescent="0.25">
      <c r="A1032" s="2">
        <v>1027</v>
      </c>
      <c r="B1032" s="99">
        <v>25</v>
      </c>
      <c r="C1032" s="99" t="s">
        <v>4987</v>
      </c>
      <c r="D1032" s="99" t="s">
        <v>4987</v>
      </c>
      <c r="E1032" s="99" t="s">
        <v>5000</v>
      </c>
      <c r="F1032" s="99"/>
      <c r="G1032" s="99"/>
      <c r="H1032" s="99" t="s">
        <v>4968</v>
      </c>
      <c r="I1032" s="99" t="s">
        <v>29</v>
      </c>
      <c r="J1032" s="99">
        <f t="shared" si="16"/>
        <v>12</v>
      </c>
      <c r="K1032" s="99" t="e">
        <f ca="1">IF([12]!Tabla1[[#This Row],[in]]="i",0,IF([12]!Tabla1[[#This Row],[in]]="",ROUND(SQRT((F1032-F1031)^2+(G1032-G1031)^2),0),ROUND(SQRT((F1032-INDIRECT(ADDRESS([12]!Tabla1[[#This Row],[in]],COLUMN(F:F))))^2+(G1032-INDIRECT(ADDRESS([12]!Tabla1[[#This Row],[in]],COLUMN(G:G))))^2),0)))</f>
        <v>#REF!</v>
      </c>
      <c r="L1032" s="100" t="s">
        <v>32</v>
      </c>
    </row>
    <row r="1033" spans="1:12" x14ac:dyDescent="0.25">
      <c r="A1033" s="2">
        <v>1028</v>
      </c>
      <c r="B1033" s="99">
        <v>26</v>
      </c>
      <c r="C1033" s="99" t="s">
        <v>4987</v>
      </c>
      <c r="D1033" s="99" t="s">
        <v>4987</v>
      </c>
      <c r="E1033" s="99" t="s">
        <v>5000</v>
      </c>
      <c r="F1033" s="99"/>
      <c r="G1033" s="99"/>
      <c r="H1033" s="99" t="s">
        <v>4968</v>
      </c>
      <c r="I1033" s="99" t="s">
        <v>29</v>
      </c>
      <c r="J1033" s="99">
        <f t="shared" si="16"/>
        <v>12</v>
      </c>
      <c r="K1033" s="99" t="e">
        <f ca="1">IF([12]!Tabla1[[#This Row],[in]]="i",0,IF([12]!Tabla1[[#This Row],[in]]="",ROUND(SQRT((F1033-F1032)^2+(G1033-G1032)^2),0),ROUND(SQRT((F1033-INDIRECT(ADDRESS([12]!Tabla1[[#This Row],[in]],COLUMN(F:F))))^2+(G1033-INDIRECT(ADDRESS([12]!Tabla1[[#This Row],[in]],COLUMN(G:G))))^2),0)))</f>
        <v>#REF!</v>
      </c>
      <c r="L1033" s="100" t="s">
        <v>32</v>
      </c>
    </row>
    <row r="1034" spans="1:12" x14ac:dyDescent="0.25">
      <c r="A1034" s="2">
        <v>1029</v>
      </c>
      <c r="B1034" s="99">
        <v>27</v>
      </c>
      <c r="C1034" s="99" t="s">
        <v>4987</v>
      </c>
      <c r="D1034" s="99" t="s">
        <v>4987</v>
      </c>
      <c r="E1034" s="99" t="s">
        <v>5000</v>
      </c>
      <c r="F1034" s="99"/>
      <c r="G1034" s="99"/>
      <c r="H1034" s="99" t="s">
        <v>4968</v>
      </c>
      <c r="I1034" s="99" t="s">
        <v>29</v>
      </c>
      <c r="J1034" s="99">
        <f t="shared" si="16"/>
        <v>12</v>
      </c>
      <c r="K1034" s="99" t="e">
        <f ca="1">IF([12]!Tabla1[[#This Row],[in]]="i",0,IF([12]!Tabla1[[#This Row],[in]]="",ROUND(SQRT((F1034-F1033)^2+(G1034-G1033)^2),0),ROUND(SQRT((F1034-INDIRECT(ADDRESS([12]!Tabla1[[#This Row],[in]],COLUMN(F:F))))^2+(G1034-INDIRECT(ADDRESS([12]!Tabla1[[#This Row],[in]],COLUMN(G:G))))^2),0)))</f>
        <v>#REF!</v>
      </c>
      <c r="L1034" s="100" t="s">
        <v>32</v>
      </c>
    </row>
    <row r="1035" spans="1:12" x14ac:dyDescent="0.25">
      <c r="A1035" s="2">
        <v>1030</v>
      </c>
      <c r="B1035" s="99">
        <v>28</v>
      </c>
      <c r="C1035" s="99" t="s">
        <v>4987</v>
      </c>
      <c r="D1035" s="99" t="s">
        <v>5006</v>
      </c>
      <c r="E1035" s="99" t="s">
        <v>5000</v>
      </c>
      <c r="F1035" s="99"/>
      <c r="G1035" s="99"/>
      <c r="H1035" s="99" t="s">
        <v>4968</v>
      </c>
      <c r="I1035" s="99" t="s">
        <v>29</v>
      </c>
      <c r="J1035" s="99">
        <f t="shared" si="16"/>
        <v>12</v>
      </c>
      <c r="K1035" s="99" t="e">
        <f ca="1">IF([12]!Tabla1[[#This Row],[in]]="i",0,IF([12]!Tabla1[[#This Row],[in]]="",ROUND(SQRT((F1035-F1034)^2+(G1035-G1034)^2),0),ROUND(SQRT((F1035-INDIRECT(ADDRESS([12]!Tabla1[[#This Row],[in]],COLUMN(F:F))))^2+(G1035-INDIRECT(ADDRESS([12]!Tabla1[[#This Row],[in]],COLUMN(G:G))))^2),0)))</f>
        <v>#REF!</v>
      </c>
      <c r="L1035" s="100" t="s">
        <v>32</v>
      </c>
    </row>
    <row r="1036" spans="1:12" x14ac:dyDescent="0.25">
      <c r="A1036" s="2">
        <v>1031</v>
      </c>
      <c r="B1036" s="99">
        <v>29</v>
      </c>
      <c r="C1036" s="99" t="s">
        <v>4987</v>
      </c>
      <c r="D1036" s="99" t="s">
        <v>5006</v>
      </c>
      <c r="E1036" s="99" t="s">
        <v>5000</v>
      </c>
      <c r="F1036" s="99"/>
      <c r="G1036" s="99"/>
      <c r="H1036" s="99" t="s">
        <v>4968</v>
      </c>
      <c r="I1036" s="99" t="s">
        <v>29</v>
      </c>
      <c r="J1036" s="99">
        <f t="shared" si="16"/>
        <v>12</v>
      </c>
      <c r="K1036" s="99" t="e">
        <f ca="1">IF([12]!Tabla1[[#This Row],[in]]="i",0,IF([12]!Tabla1[[#This Row],[in]]="",ROUND(SQRT((F1036-F1035)^2+(G1036-G1035)^2),0),ROUND(SQRT((F1036-INDIRECT(ADDRESS([12]!Tabla1[[#This Row],[in]],COLUMN(F:F))))^2+(G1036-INDIRECT(ADDRESS([12]!Tabla1[[#This Row],[in]],COLUMN(G:G))))^2),0)))</f>
        <v>#REF!</v>
      </c>
      <c r="L1036" s="100" t="s">
        <v>32</v>
      </c>
    </row>
    <row r="1037" spans="1:12" x14ac:dyDescent="0.25">
      <c r="A1037" s="2">
        <v>1032</v>
      </c>
      <c r="B1037" s="99">
        <v>30</v>
      </c>
      <c r="C1037" s="99" t="s">
        <v>4987</v>
      </c>
      <c r="D1037" s="99" t="s">
        <v>5006</v>
      </c>
      <c r="E1037" s="99" t="s">
        <v>5000</v>
      </c>
      <c r="F1037" s="99"/>
      <c r="G1037" s="99"/>
      <c r="H1037" s="99" t="s">
        <v>4968</v>
      </c>
      <c r="I1037" s="99" t="s">
        <v>29</v>
      </c>
      <c r="J1037" s="99">
        <f t="shared" si="16"/>
        <v>12</v>
      </c>
      <c r="K1037" s="99" t="e">
        <f ca="1">IF([12]!Tabla1[[#This Row],[in]]="i",0,IF([12]!Tabla1[[#This Row],[in]]="",ROUND(SQRT((F1037-F1036)^2+(G1037-G1036)^2),0),ROUND(SQRT((F1037-INDIRECT(ADDRESS([12]!Tabla1[[#This Row],[in]],COLUMN(F:F))))^2+(G1037-INDIRECT(ADDRESS([12]!Tabla1[[#This Row],[in]],COLUMN(G:G))))^2),0)))</f>
        <v>#REF!</v>
      </c>
      <c r="L1037" s="100" t="s">
        <v>32</v>
      </c>
    </row>
    <row r="1038" spans="1:12" x14ac:dyDescent="0.25">
      <c r="A1038" s="2">
        <v>1033</v>
      </c>
      <c r="B1038" s="99">
        <v>31</v>
      </c>
      <c r="C1038" s="99" t="s">
        <v>4987</v>
      </c>
      <c r="D1038" s="99" t="s">
        <v>5006</v>
      </c>
      <c r="E1038" s="99" t="s">
        <v>5000</v>
      </c>
      <c r="F1038" s="99"/>
      <c r="G1038" s="99"/>
      <c r="H1038" s="99" t="s">
        <v>4968</v>
      </c>
      <c r="I1038" s="99" t="s">
        <v>29</v>
      </c>
      <c r="J1038" s="99">
        <f t="shared" si="16"/>
        <v>12</v>
      </c>
      <c r="K1038" s="99" t="e">
        <f ca="1">IF([12]!Tabla1[[#This Row],[in]]="i",0,IF([12]!Tabla1[[#This Row],[in]]="",ROUND(SQRT((F1038-F1037)^2+(G1038-G1037)^2),0),ROUND(SQRT((F1038-INDIRECT(ADDRESS([12]!Tabla1[[#This Row],[in]],COLUMN(F:F))))^2+(G1038-INDIRECT(ADDRESS([12]!Tabla1[[#This Row],[in]],COLUMN(G:G))))^2),0)))</f>
        <v>#REF!</v>
      </c>
      <c r="L1038" s="100" t="s">
        <v>32</v>
      </c>
    </row>
    <row r="1039" spans="1:12" x14ac:dyDescent="0.25">
      <c r="A1039" s="2">
        <v>1034</v>
      </c>
      <c r="B1039" s="99">
        <v>32</v>
      </c>
      <c r="C1039" s="99" t="s">
        <v>4987</v>
      </c>
      <c r="D1039" s="99" t="s">
        <v>5006</v>
      </c>
      <c r="E1039" s="99" t="s">
        <v>5000</v>
      </c>
      <c r="F1039" s="99"/>
      <c r="G1039" s="99"/>
      <c r="H1039" s="99" t="s">
        <v>4968</v>
      </c>
      <c r="I1039" s="99" t="s">
        <v>29</v>
      </c>
      <c r="J1039" s="99">
        <f t="shared" si="16"/>
        <v>12</v>
      </c>
      <c r="K1039" s="99" t="e">
        <f ca="1">IF([12]!Tabla1[[#This Row],[in]]="i",0,IF([12]!Tabla1[[#This Row],[in]]="",ROUND(SQRT((F1039-F1038)^2+(G1039-G1038)^2),0),ROUND(SQRT((F1039-INDIRECT(ADDRESS([12]!Tabla1[[#This Row],[in]],COLUMN(F:F))))^2+(G1039-INDIRECT(ADDRESS([12]!Tabla1[[#This Row],[in]],COLUMN(G:G))))^2),0)))</f>
        <v>#REF!</v>
      </c>
      <c r="L1039" s="100" t="s">
        <v>32</v>
      </c>
    </row>
    <row r="1040" spans="1:12" x14ac:dyDescent="0.25">
      <c r="A1040" s="2">
        <v>1035</v>
      </c>
      <c r="B1040" s="99">
        <v>33</v>
      </c>
      <c r="C1040" s="99" t="s">
        <v>4987</v>
      </c>
      <c r="D1040" s="99" t="s">
        <v>5006</v>
      </c>
      <c r="E1040" s="99" t="s">
        <v>5000</v>
      </c>
      <c r="F1040" s="99"/>
      <c r="G1040" s="99"/>
      <c r="H1040" s="99" t="s">
        <v>4968</v>
      </c>
      <c r="I1040" s="99" t="s">
        <v>29</v>
      </c>
      <c r="J1040" s="99">
        <f t="shared" si="16"/>
        <v>12</v>
      </c>
      <c r="K1040" s="99" t="e">
        <f ca="1">IF([12]!Tabla1[[#This Row],[in]]="i",0,IF([12]!Tabla1[[#This Row],[in]]="",ROUND(SQRT((F1040-F1039)^2+(G1040-G1039)^2),0),ROUND(SQRT((F1040-INDIRECT(ADDRESS([12]!Tabla1[[#This Row],[in]],COLUMN(F:F))))^2+(G1040-INDIRECT(ADDRESS([12]!Tabla1[[#This Row],[in]],COLUMN(G:G))))^2),0)))</f>
        <v>#REF!</v>
      </c>
      <c r="L1040" s="100" t="s">
        <v>32</v>
      </c>
    </row>
    <row r="1041" spans="1:12" x14ac:dyDescent="0.25">
      <c r="A1041" s="2">
        <v>1036</v>
      </c>
      <c r="B1041" s="99">
        <v>34</v>
      </c>
      <c r="C1041" s="99" t="s">
        <v>4987</v>
      </c>
      <c r="D1041" s="99" t="s">
        <v>5006</v>
      </c>
      <c r="E1041" s="99" t="s">
        <v>5000</v>
      </c>
      <c r="F1041" s="99"/>
      <c r="G1041" s="99"/>
      <c r="H1041" s="99" t="s">
        <v>4968</v>
      </c>
      <c r="I1041" s="99" t="s">
        <v>29</v>
      </c>
      <c r="J1041" s="99">
        <f t="shared" si="16"/>
        <v>12</v>
      </c>
      <c r="K1041" s="99" t="e">
        <f ca="1">IF([12]!Tabla1[[#This Row],[in]]="i",0,IF([12]!Tabla1[[#This Row],[in]]="",ROUND(SQRT((F1041-F1040)^2+(G1041-G1040)^2),0),ROUND(SQRT((F1041-INDIRECT(ADDRESS([12]!Tabla1[[#This Row],[in]],COLUMN(F:F))))^2+(G1041-INDIRECT(ADDRESS([12]!Tabla1[[#This Row],[in]],COLUMN(G:G))))^2),0)))</f>
        <v>#REF!</v>
      </c>
      <c r="L1041" s="100" t="s">
        <v>32</v>
      </c>
    </row>
    <row r="1042" spans="1:12" x14ac:dyDescent="0.25">
      <c r="A1042" s="2">
        <v>1037</v>
      </c>
      <c r="B1042" s="99">
        <v>35</v>
      </c>
      <c r="C1042" s="99" t="s">
        <v>4987</v>
      </c>
      <c r="D1042" s="99" t="s">
        <v>5006</v>
      </c>
      <c r="E1042" s="99" t="s">
        <v>5000</v>
      </c>
      <c r="F1042" s="99"/>
      <c r="G1042" s="99"/>
      <c r="H1042" s="99" t="s">
        <v>4968</v>
      </c>
      <c r="I1042" s="99" t="s">
        <v>29</v>
      </c>
      <c r="J1042" s="99">
        <f t="shared" si="16"/>
        <v>12</v>
      </c>
      <c r="K1042" s="99" t="e">
        <f ca="1">IF([12]!Tabla1[[#This Row],[in]]="i",0,IF([12]!Tabla1[[#This Row],[in]]="",ROUND(SQRT((F1042-F1041)^2+(G1042-G1041)^2),0),ROUND(SQRT((F1042-INDIRECT(ADDRESS([12]!Tabla1[[#This Row],[in]],COLUMN(F:F))))^2+(G1042-INDIRECT(ADDRESS([12]!Tabla1[[#This Row],[in]],COLUMN(G:G))))^2),0)))</f>
        <v>#REF!</v>
      </c>
      <c r="L1042" s="100" t="s">
        <v>32</v>
      </c>
    </row>
    <row r="1043" spans="1:12" x14ac:dyDescent="0.25">
      <c r="A1043" s="2">
        <v>1038</v>
      </c>
      <c r="B1043" s="99">
        <v>36</v>
      </c>
      <c r="C1043" s="99" t="s">
        <v>4987</v>
      </c>
      <c r="D1043" s="99" t="s">
        <v>5006</v>
      </c>
      <c r="E1043" s="99" t="s">
        <v>5000</v>
      </c>
      <c r="F1043" s="99"/>
      <c r="G1043" s="99"/>
      <c r="H1043" s="99" t="s">
        <v>4968</v>
      </c>
      <c r="I1043" s="99" t="s">
        <v>29</v>
      </c>
      <c r="J1043" s="99">
        <f t="shared" si="16"/>
        <v>12</v>
      </c>
      <c r="K1043" s="99" t="e">
        <f ca="1">IF([12]!Tabla1[[#This Row],[in]]="i",0,IF([12]!Tabla1[[#This Row],[in]]="",ROUND(SQRT((F1043-F1042)^2+(G1043-G1042)^2),0),ROUND(SQRT((F1043-INDIRECT(ADDRESS([12]!Tabla1[[#This Row],[in]],COLUMN(F:F))))^2+(G1043-INDIRECT(ADDRESS([12]!Tabla1[[#This Row],[in]],COLUMN(G:G))))^2),0)))</f>
        <v>#REF!</v>
      </c>
      <c r="L1043" s="100" t="s">
        <v>32</v>
      </c>
    </row>
    <row r="1044" spans="1:12" x14ac:dyDescent="0.25">
      <c r="A1044" s="2">
        <v>1039</v>
      </c>
      <c r="B1044" s="99">
        <v>37</v>
      </c>
      <c r="C1044" s="99" t="s">
        <v>4987</v>
      </c>
      <c r="D1044" s="99" t="s">
        <v>5006</v>
      </c>
      <c r="E1044" s="99" t="s">
        <v>5000</v>
      </c>
      <c r="F1044" s="99"/>
      <c r="G1044" s="99"/>
      <c r="H1044" s="99" t="s">
        <v>4968</v>
      </c>
      <c r="I1044" s="99" t="s">
        <v>29</v>
      </c>
      <c r="J1044" s="99">
        <f t="shared" si="16"/>
        <v>12</v>
      </c>
      <c r="K1044" s="99" t="e">
        <f ca="1">IF([12]!Tabla1[[#This Row],[in]]="i",0,IF([12]!Tabla1[[#This Row],[in]]="",ROUND(SQRT((F1044-F1043)^2+(G1044-G1043)^2),0),ROUND(SQRT((F1044-INDIRECT(ADDRESS([12]!Tabla1[[#This Row],[in]],COLUMN(F:F))))^2+(G1044-INDIRECT(ADDRESS([12]!Tabla1[[#This Row],[in]],COLUMN(G:G))))^2),0)))</f>
        <v>#REF!</v>
      </c>
      <c r="L1044" s="100" t="s">
        <v>32</v>
      </c>
    </row>
    <row r="1045" spans="1:12" x14ac:dyDescent="0.25">
      <c r="A1045" s="2">
        <v>1040</v>
      </c>
      <c r="B1045" s="99">
        <v>38</v>
      </c>
      <c r="C1045" s="99" t="s">
        <v>4987</v>
      </c>
      <c r="D1045" s="99" t="s">
        <v>5006</v>
      </c>
      <c r="E1045" s="99" t="s">
        <v>5000</v>
      </c>
      <c r="F1045" s="99"/>
      <c r="G1045" s="99"/>
      <c r="H1045" s="99" t="s">
        <v>4968</v>
      </c>
      <c r="I1045" s="99" t="s">
        <v>29</v>
      </c>
      <c r="J1045" s="99">
        <f t="shared" si="16"/>
        <v>12</v>
      </c>
      <c r="K1045" s="99" t="e">
        <f ca="1">IF([12]!Tabla1[[#This Row],[in]]="i",0,IF([12]!Tabla1[[#This Row],[in]]="",ROUND(SQRT((F1045-F1044)^2+(G1045-G1044)^2),0),ROUND(SQRT((F1045-INDIRECT(ADDRESS([12]!Tabla1[[#This Row],[in]],COLUMN(F:F))))^2+(G1045-INDIRECT(ADDRESS([12]!Tabla1[[#This Row],[in]],COLUMN(G:G))))^2),0)))</f>
        <v>#REF!</v>
      </c>
      <c r="L1045" s="100" t="s">
        <v>32</v>
      </c>
    </row>
    <row r="1046" spans="1:12" x14ac:dyDescent="0.25">
      <c r="A1046" s="2">
        <v>1041</v>
      </c>
      <c r="B1046" s="99">
        <v>39</v>
      </c>
      <c r="C1046" s="99" t="s">
        <v>4987</v>
      </c>
      <c r="D1046" s="99" t="s">
        <v>5006</v>
      </c>
      <c r="E1046" s="99" t="s">
        <v>5000</v>
      </c>
      <c r="F1046" s="99"/>
      <c r="G1046" s="99"/>
      <c r="H1046" s="99" t="s">
        <v>4967</v>
      </c>
      <c r="I1046" s="99" t="s">
        <v>29</v>
      </c>
      <c r="J1046" s="99">
        <f t="shared" si="16"/>
        <v>8</v>
      </c>
      <c r="K1046" s="99" t="e">
        <f ca="1">IF([12]!Tabla1[[#This Row],[in]]="i",0,IF([12]!Tabla1[[#This Row],[in]]="",ROUND(SQRT((F1046-F1045)^2+(G1046-G1045)^2),0),ROUND(SQRT((F1046-INDIRECT(ADDRESS([12]!Tabla1[[#This Row],[in]],COLUMN(F:F))))^2+(G1046-INDIRECT(ADDRESS([12]!Tabla1[[#This Row],[in]],COLUMN(G:G))))^2),0)))</f>
        <v>#REF!</v>
      </c>
      <c r="L1046" s="100" t="s">
        <v>32</v>
      </c>
    </row>
    <row r="1047" spans="1:12" x14ac:dyDescent="0.25">
      <c r="A1047" s="2">
        <v>1042</v>
      </c>
      <c r="B1047" s="99">
        <v>40</v>
      </c>
      <c r="C1047" s="99" t="s">
        <v>4987</v>
      </c>
      <c r="D1047" s="99" t="s">
        <v>5006</v>
      </c>
      <c r="E1047" s="99" t="s">
        <v>5000</v>
      </c>
      <c r="F1047" s="99"/>
      <c r="G1047" s="99"/>
      <c r="H1047" s="99" t="s">
        <v>4967</v>
      </c>
      <c r="I1047" s="99" t="s">
        <v>29</v>
      </c>
      <c r="J1047" s="99">
        <f t="shared" si="16"/>
        <v>8</v>
      </c>
      <c r="K1047" s="99" t="e">
        <f ca="1">IF([12]!Tabla1[[#This Row],[in]]="i",0,IF([12]!Tabla1[[#This Row],[in]]="",ROUND(SQRT((F1047-F1046)^2+(G1047-G1046)^2),0),ROUND(SQRT((F1047-INDIRECT(ADDRESS([12]!Tabla1[[#This Row],[in]],COLUMN(F:F))))^2+(G1047-INDIRECT(ADDRESS([12]!Tabla1[[#This Row],[in]],COLUMN(G:G))))^2),0)))</f>
        <v>#REF!</v>
      </c>
      <c r="L1047" s="100" t="s">
        <v>32</v>
      </c>
    </row>
    <row r="1048" spans="1:12" x14ac:dyDescent="0.25">
      <c r="A1048" s="2">
        <v>1043</v>
      </c>
      <c r="B1048" s="99">
        <v>41</v>
      </c>
      <c r="C1048" s="99" t="s">
        <v>4987</v>
      </c>
      <c r="D1048" s="99" t="s">
        <v>5006</v>
      </c>
      <c r="E1048" s="99" t="s">
        <v>5000</v>
      </c>
      <c r="F1048" s="99"/>
      <c r="G1048" s="99"/>
      <c r="H1048" s="99" t="s">
        <v>4967</v>
      </c>
      <c r="I1048" s="99" t="s">
        <v>29</v>
      </c>
      <c r="J1048" s="99">
        <f t="shared" si="16"/>
        <v>8</v>
      </c>
      <c r="K1048" s="99" t="e">
        <f ca="1">IF([12]!Tabla1[[#This Row],[in]]="i",0,IF([12]!Tabla1[[#This Row],[in]]="",ROUND(SQRT((F1048-F1047)^2+(G1048-G1047)^2),0),ROUND(SQRT((F1048-INDIRECT(ADDRESS([12]!Tabla1[[#This Row],[in]],COLUMN(F:F))))^2+(G1048-INDIRECT(ADDRESS([12]!Tabla1[[#This Row],[in]],COLUMN(G:G))))^2),0)))</f>
        <v>#REF!</v>
      </c>
      <c r="L1048" s="100" t="s">
        <v>32</v>
      </c>
    </row>
    <row r="1049" spans="1:12" x14ac:dyDescent="0.25">
      <c r="A1049" s="2">
        <v>1044</v>
      </c>
      <c r="B1049" s="99">
        <v>42</v>
      </c>
      <c r="C1049" s="99" t="s">
        <v>4987</v>
      </c>
      <c r="D1049" s="99" t="s">
        <v>5006</v>
      </c>
      <c r="E1049" s="99" t="s">
        <v>5000</v>
      </c>
      <c r="F1049" s="99"/>
      <c r="G1049" s="99"/>
      <c r="H1049" s="99" t="s">
        <v>4968</v>
      </c>
      <c r="I1049" s="99" t="s">
        <v>29</v>
      </c>
      <c r="J1049" s="99">
        <f t="shared" si="16"/>
        <v>12</v>
      </c>
      <c r="K1049" s="99" t="e">
        <f ca="1">IF([12]!Tabla1[[#This Row],[in]]="i",0,IF([12]!Tabla1[[#This Row],[in]]="",ROUND(SQRT((F1049-F1048)^2+(G1049-G1048)^2),0),ROUND(SQRT((F1049-INDIRECT(ADDRESS([12]!Tabla1[[#This Row],[in]],COLUMN(F:F))))^2+(G1049-INDIRECT(ADDRESS([12]!Tabla1[[#This Row],[in]],COLUMN(G:G))))^2),0)))</f>
        <v>#REF!</v>
      </c>
      <c r="L1049" s="100" t="s">
        <v>32</v>
      </c>
    </row>
    <row r="1050" spans="1:12" x14ac:dyDescent="0.25">
      <c r="A1050" s="2">
        <v>1045</v>
      </c>
      <c r="B1050" s="99">
        <v>43</v>
      </c>
      <c r="C1050" s="99" t="s">
        <v>4987</v>
      </c>
      <c r="D1050" s="99" t="s">
        <v>5006</v>
      </c>
      <c r="E1050" s="99" t="s">
        <v>5000</v>
      </c>
      <c r="F1050" s="99"/>
      <c r="G1050" s="99"/>
      <c r="H1050" s="99" t="s">
        <v>4968</v>
      </c>
      <c r="I1050" s="99" t="s">
        <v>29</v>
      </c>
      <c r="J1050" s="99">
        <f t="shared" si="16"/>
        <v>12</v>
      </c>
      <c r="K1050" s="99" t="e">
        <f ca="1">IF([12]!Tabla1[[#This Row],[in]]="i",0,IF([12]!Tabla1[[#This Row],[in]]="",ROUND(SQRT((F1050-F1049)^2+(G1050-G1049)^2),0),ROUND(SQRT((F1050-INDIRECT(ADDRESS([12]!Tabla1[[#This Row],[in]],COLUMN(F:F))))^2+(G1050-INDIRECT(ADDRESS([12]!Tabla1[[#This Row],[in]],COLUMN(G:G))))^2),0)))</f>
        <v>#REF!</v>
      </c>
      <c r="L1050" s="100" t="s">
        <v>32</v>
      </c>
    </row>
    <row r="1051" spans="1:12" x14ac:dyDescent="0.25">
      <c r="A1051" s="2">
        <v>1046</v>
      </c>
      <c r="B1051" s="99">
        <v>44</v>
      </c>
      <c r="C1051" s="99" t="s">
        <v>4987</v>
      </c>
      <c r="D1051" s="99" t="s">
        <v>5006</v>
      </c>
      <c r="E1051" s="99" t="s">
        <v>5000</v>
      </c>
      <c r="F1051" s="99"/>
      <c r="G1051" s="99"/>
      <c r="H1051" s="99" t="s">
        <v>4968</v>
      </c>
      <c r="I1051" s="99" t="s">
        <v>29</v>
      </c>
      <c r="J1051" s="99">
        <f t="shared" si="16"/>
        <v>12</v>
      </c>
      <c r="K1051" s="99" t="e">
        <f ca="1">IF([12]!Tabla1[[#This Row],[in]]="i",0,IF([12]!Tabla1[[#This Row],[in]]="",ROUND(SQRT((F1051-F1050)^2+(G1051-G1050)^2),0),ROUND(SQRT((F1051-INDIRECT(ADDRESS([12]!Tabla1[[#This Row],[in]],COLUMN(F:F))))^2+(G1051-INDIRECT(ADDRESS([12]!Tabla1[[#This Row],[in]],COLUMN(G:G))))^2),0)))</f>
        <v>#REF!</v>
      </c>
      <c r="L1051" s="100" t="s">
        <v>32</v>
      </c>
    </row>
    <row r="1052" spans="1:12" x14ac:dyDescent="0.25">
      <c r="A1052" s="2">
        <v>1047</v>
      </c>
      <c r="B1052" s="99">
        <v>45</v>
      </c>
      <c r="C1052" s="99" t="s">
        <v>4987</v>
      </c>
      <c r="D1052" s="99" t="s">
        <v>5006</v>
      </c>
      <c r="E1052" s="99" t="s">
        <v>5000</v>
      </c>
      <c r="F1052" s="99"/>
      <c r="G1052" s="99"/>
      <c r="H1052" s="99" t="s">
        <v>4968</v>
      </c>
      <c r="I1052" s="99" t="s">
        <v>29</v>
      </c>
      <c r="J1052" s="99">
        <f t="shared" si="16"/>
        <v>12</v>
      </c>
      <c r="K1052" s="99" t="e">
        <f ca="1">IF([12]!Tabla1[[#This Row],[in]]="i",0,IF([12]!Tabla1[[#This Row],[in]]="",ROUND(SQRT((F1052-F1051)^2+(G1052-G1051)^2),0),ROUND(SQRT((F1052-INDIRECT(ADDRESS([12]!Tabla1[[#This Row],[in]],COLUMN(F:F))))^2+(G1052-INDIRECT(ADDRESS([12]!Tabla1[[#This Row],[in]],COLUMN(G:G))))^2),0)))</f>
        <v>#REF!</v>
      </c>
      <c r="L1052" s="100" t="s">
        <v>32</v>
      </c>
    </row>
    <row r="1053" spans="1:12" x14ac:dyDescent="0.25">
      <c r="A1053" s="2">
        <v>1048</v>
      </c>
      <c r="B1053" s="99">
        <v>46</v>
      </c>
      <c r="C1053" s="99" t="s">
        <v>4987</v>
      </c>
      <c r="D1053" s="99" t="s">
        <v>5006</v>
      </c>
      <c r="E1053" s="99" t="s">
        <v>5000</v>
      </c>
      <c r="F1053" s="99"/>
      <c r="G1053" s="99"/>
      <c r="H1053" s="99" t="s">
        <v>4968</v>
      </c>
      <c r="I1053" s="99" t="s">
        <v>29</v>
      </c>
      <c r="J1053" s="99">
        <f t="shared" si="16"/>
        <v>12</v>
      </c>
      <c r="K1053" s="99" t="e">
        <f ca="1">IF([12]!Tabla1[[#This Row],[in]]="i",0,IF([12]!Tabla1[[#This Row],[in]]="",ROUND(SQRT((F1053-F1052)^2+(G1053-G1052)^2),0),ROUND(SQRT((F1053-INDIRECT(ADDRESS([12]!Tabla1[[#This Row],[in]],COLUMN(F:F))))^2+(G1053-INDIRECT(ADDRESS([12]!Tabla1[[#This Row],[in]],COLUMN(G:G))))^2),0)))</f>
        <v>#REF!</v>
      </c>
      <c r="L1053" s="100" t="s">
        <v>32</v>
      </c>
    </row>
    <row r="1054" spans="1:12" x14ac:dyDescent="0.25">
      <c r="A1054" s="2">
        <v>1049</v>
      </c>
      <c r="B1054" s="99">
        <v>47</v>
      </c>
      <c r="C1054" s="99" t="s">
        <v>4987</v>
      </c>
      <c r="D1054" s="99" t="s">
        <v>5006</v>
      </c>
      <c r="E1054" s="99" t="s">
        <v>5000</v>
      </c>
      <c r="F1054" s="99"/>
      <c r="G1054" s="99"/>
      <c r="H1054" s="99" t="s">
        <v>4968</v>
      </c>
      <c r="I1054" s="99" t="s">
        <v>29</v>
      </c>
      <c r="J1054" s="99">
        <f t="shared" si="16"/>
        <v>12</v>
      </c>
      <c r="K1054" s="99" t="e">
        <f ca="1">IF([12]!Tabla1[[#This Row],[in]]="i",0,IF([12]!Tabla1[[#This Row],[in]]="",ROUND(SQRT((F1054-F1053)^2+(G1054-G1053)^2),0),ROUND(SQRT((F1054-INDIRECT(ADDRESS([12]!Tabla1[[#This Row],[in]],COLUMN(F:F))))^2+(G1054-INDIRECT(ADDRESS([12]!Tabla1[[#This Row],[in]],COLUMN(G:G))))^2),0)))</f>
        <v>#REF!</v>
      </c>
      <c r="L1054" s="100" t="s">
        <v>32</v>
      </c>
    </row>
    <row r="1055" spans="1:12" x14ac:dyDescent="0.25">
      <c r="A1055" s="2">
        <v>1050</v>
      </c>
      <c r="B1055" s="99">
        <v>48</v>
      </c>
      <c r="C1055" s="99" t="s">
        <v>4987</v>
      </c>
      <c r="D1055" s="99" t="s">
        <v>5006</v>
      </c>
      <c r="E1055" s="99" t="s">
        <v>5000</v>
      </c>
      <c r="F1055" s="99"/>
      <c r="G1055" s="99"/>
      <c r="H1055" s="99" t="s">
        <v>4968</v>
      </c>
      <c r="I1055" s="99" t="s">
        <v>29</v>
      </c>
      <c r="J1055" s="99">
        <f t="shared" si="16"/>
        <v>12</v>
      </c>
      <c r="K1055" s="99" t="e">
        <f ca="1">IF([12]!Tabla1[[#This Row],[in]]="i",0,IF([12]!Tabla1[[#This Row],[in]]="",ROUND(SQRT((F1055-F1054)^2+(G1055-G1054)^2),0),ROUND(SQRT((F1055-INDIRECT(ADDRESS([12]!Tabla1[[#This Row],[in]],COLUMN(F:F))))^2+(G1055-INDIRECT(ADDRESS([12]!Tabla1[[#This Row],[in]],COLUMN(G:G))))^2),0)))</f>
        <v>#REF!</v>
      </c>
      <c r="L1055" s="100" t="s">
        <v>32</v>
      </c>
    </row>
    <row r="1056" spans="1:12" x14ac:dyDescent="0.25">
      <c r="A1056" s="2">
        <v>1051</v>
      </c>
      <c r="B1056" s="99">
        <v>49</v>
      </c>
      <c r="C1056" s="99" t="s">
        <v>4987</v>
      </c>
      <c r="D1056" s="99" t="s">
        <v>5006</v>
      </c>
      <c r="E1056" s="99" t="s">
        <v>5000</v>
      </c>
      <c r="F1056" s="99"/>
      <c r="G1056" s="99"/>
      <c r="H1056" s="99" t="s">
        <v>4968</v>
      </c>
      <c r="I1056" s="99" t="s">
        <v>29</v>
      </c>
      <c r="J1056" s="99">
        <f t="shared" si="16"/>
        <v>12</v>
      </c>
      <c r="K1056" s="99" t="e">
        <f ca="1">IF([12]!Tabla1[[#This Row],[in]]="i",0,IF([12]!Tabla1[[#This Row],[in]]="",ROUND(SQRT((F1056-F1055)^2+(G1056-G1055)^2),0),ROUND(SQRT((F1056-INDIRECT(ADDRESS([12]!Tabla1[[#This Row],[in]],COLUMN(F:F))))^2+(G1056-INDIRECT(ADDRESS([12]!Tabla1[[#This Row],[in]],COLUMN(G:G))))^2),0)))</f>
        <v>#REF!</v>
      </c>
      <c r="L1056" s="100" t="s">
        <v>32</v>
      </c>
    </row>
    <row r="1057" spans="1:12" x14ac:dyDescent="0.25">
      <c r="A1057" s="2">
        <v>1052</v>
      </c>
      <c r="B1057" s="99">
        <v>50</v>
      </c>
      <c r="C1057" s="99" t="s">
        <v>4987</v>
      </c>
      <c r="D1057" s="99" t="s">
        <v>5006</v>
      </c>
      <c r="E1057" s="99" t="s">
        <v>5000</v>
      </c>
      <c r="F1057" s="99"/>
      <c r="G1057" s="99"/>
      <c r="H1057" s="99" t="s">
        <v>4968</v>
      </c>
      <c r="I1057" s="99" t="s">
        <v>29</v>
      </c>
      <c r="J1057" s="99">
        <f t="shared" si="16"/>
        <v>12</v>
      </c>
      <c r="K1057" s="99" t="e">
        <f ca="1">IF([12]!Tabla1[[#This Row],[in]]="i",0,IF([12]!Tabla1[[#This Row],[in]]="",ROUND(SQRT((F1057-F1056)^2+(G1057-G1056)^2),0),ROUND(SQRT((F1057-INDIRECT(ADDRESS([12]!Tabla1[[#This Row],[in]],COLUMN(F:F))))^2+(G1057-INDIRECT(ADDRESS([12]!Tabla1[[#This Row],[in]],COLUMN(G:G))))^2),0)))</f>
        <v>#REF!</v>
      </c>
      <c r="L1057" s="100" t="s">
        <v>32</v>
      </c>
    </row>
    <row r="1058" spans="1:12" x14ac:dyDescent="0.25">
      <c r="A1058" s="2">
        <v>1053</v>
      </c>
      <c r="B1058" s="99">
        <v>51</v>
      </c>
      <c r="C1058" s="99" t="s">
        <v>4987</v>
      </c>
      <c r="D1058" s="99" t="s">
        <v>5006</v>
      </c>
      <c r="E1058" s="99" t="s">
        <v>5000</v>
      </c>
      <c r="F1058" s="99"/>
      <c r="G1058" s="99"/>
      <c r="H1058" s="99" t="s">
        <v>4968</v>
      </c>
      <c r="I1058" s="99" t="s">
        <v>29</v>
      </c>
      <c r="J1058" s="99">
        <f t="shared" si="16"/>
        <v>12</v>
      </c>
      <c r="K1058" s="99" t="e">
        <f ca="1">IF([12]!Tabla1[[#This Row],[in]]="i",0,IF([12]!Tabla1[[#This Row],[in]]="",ROUND(SQRT((F1058-F1057)^2+(G1058-G1057)^2),0),ROUND(SQRT((F1058-INDIRECT(ADDRESS([12]!Tabla1[[#This Row],[in]],COLUMN(F:F))))^2+(G1058-INDIRECT(ADDRESS([12]!Tabla1[[#This Row],[in]],COLUMN(G:G))))^2),0)))</f>
        <v>#REF!</v>
      </c>
      <c r="L1058" s="100" t="s">
        <v>32</v>
      </c>
    </row>
    <row r="1059" spans="1:12" x14ac:dyDescent="0.25">
      <c r="A1059" s="2">
        <v>1054</v>
      </c>
      <c r="B1059" s="99">
        <v>52</v>
      </c>
      <c r="C1059" s="99" t="s">
        <v>4987</v>
      </c>
      <c r="D1059" s="99" t="s">
        <v>5006</v>
      </c>
      <c r="E1059" s="99" t="s">
        <v>5000</v>
      </c>
      <c r="F1059" s="99"/>
      <c r="G1059" s="99"/>
      <c r="H1059" s="99" t="s">
        <v>4968</v>
      </c>
      <c r="I1059" s="99" t="s">
        <v>29</v>
      </c>
      <c r="J1059" s="99">
        <f t="shared" si="16"/>
        <v>12</v>
      </c>
      <c r="K1059" s="99" t="e">
        <f ca="1">IF([12]!Tabla1[[#This Row],[in]]="i",0,IF([12]!Tabla1[[#This Row],[in]]="",ROUND(SQRT((F1059-F1058)^2+(G1059-G1058)^2),0),ROUND(SQRT((F1059-INDIRECT(ADDRESS([12]!Tabla1[[#This Row],[in]],COLUMN(F:F))))^2+(G1059-INDIRECT(ADDRESS([12]!Tabla1[[#This Row],[in]],COLUMN(G:G))))^2),0)))</f>
        <v>#REF!</v>
      </c>
      <c r="L1059" s="100" t="s">
        <v>32</v>
      </c>
    </row>
    <row r="1060" spans="1:12" x14ac:dyDescent="0.25">
      <c r="A1060" s="2">
        <v>1055</v>
      </c>
      <c r="B1060" s="99">
        <v>53</v>
      </c>
      <c r="C1060" s="99" t="s">
        <v>4987</v>
      </c>
      <c r="D1060" s="99" t="s">
        <v>5006</v>
      </c>
      <c r="E1060" s="99" t="s">
        <v>5000</v>
      </c>
      <c r="F1060" s="99"/>
      <c r="G1060" s="99"/>
      <c r="H1060" s="99" t="s">
        <v>4968</v>
      </c>
      <c r="I1060" s="99" t="s">
        <v>29</v>
      </c>
      <c r="J1060" s="99">
        <f t="shared" si="16"/>
        <v>12</v>
      </c>
      <c r="K1060" s="99" t="e">
        <f ca="1">IF([12]!Tabla1[[#This Row],[in]]="i",0,IF([12]!Tabla1[[#This Row],[in]]="",ROUND(SQRT((F1060-F1059)^2+(G1060-G1059)^2),0),ROUND(SQRT((F1060-INDIRECT(ADDRESS([12]!Tabla1[[#This Row],[in]],COLUMN(F:F))))^2+(G1060-INDIRECT(ADDRESS([12]!Tabla1[[#This Row],[in]],COLUMN(G:G))))^2),0)))</f>
        <v>#REF!</v>
      </c>
      <c r="L1060" s="100" t="s">
        <v>32</v>
      </c>
    </row>
    <row r="1061" spans="1:12" x14ac:dyDescent="0.25">
      <c r="A1061" s="2">
        <v>1056</v>
      </c>
      <c r="B1061" s="99">
        <v>54</v>
      </c>
      <c r="C1061" s="99" t="s">
        <v>4987</v>
      </c>
      <c r="D1061" s="99" t="s">
        <v>5006</v>
      </c>
      <c r="E1061" s="99" t="s">
        <v>5000</v>
      </c>
      <c r="F1061" s="99"/>
      <c r="G1061" s="99"/>
      <c r="H1061" s="99" t="s">
        <v>4968</v>
      </c>
      <c r="I1061" s="99" t="s">
        <v>29</v>
      </c>
      <c r="J1061" s="99">
        <f t="shared" si="16"/>
        <v>12</v>
      </c>
      <c r="K1061" s="99" t="e">
        <f ca="1">IF([12]!Tabla1[[#This Row],[in]]="i",0,IF([12]!Tabla1[[#This Row],[in]]="",ROUND(SQRT((F1061-F1060)^2+(G1061-G1060)^2),0),ROUND(SQRT((F1061-INDIRECT(ADDRESS([12]!Tabla1[[#This Row],[in]],COLUMN(F:F))))^2+(G1061-INDIRECT(ADDRESS([12]!Tabla1[[#This Row],[in]],COLUMN(G:G))))^2),0)))</f>
        <v>#REF!</v>
      </c>
      <c r="L1061" s="100" t="s">
        <v>32</v>
      </c>
    </row>
    <row r="1062" spans="1:12" x14ac:dyDescent="0.25">
      <c r="A1062" s="2">
        <v>1057</v>
      </c>
      <c r="B1062" s="99">
        <v>55</v>
      </c>
      <c r="C1062" s="99" t="s">
        <v>4987</v>
      </c>
      <c r="D1062" s="99" t="s">
        <v>5006</v>
      </c>
      <c r="E1062" s="99" t="s">
        <v>5000</v>
      </c>
      <c r="F1062" s="99"/>
      <c r="G1062" s="99"/>
      <c r="H1062" s="99" t="s">
        <v>4968</v>
      </c>
      <c r="I1062" s="99" t="s">
        <v>29</v>
      </c>
      <c r="J1062" s="99">
        <f t="shared" si="16"/>
        <v>12</v>
      </c>
      <c r="K1062" s="99" t="e">
        <f ca="1">IF([12]!Tabla1[[#This Row],[in]]="i",0,IF([12]!Tabla1[[#This Row],[in]]="",ROUND(SQRT((F1062-F1061)^2+(G1062-G1061)^2),0),ROUND(SQRT((F1062-INDIRECT(ADDRESS([12]!Tabla1[[#This Row],[in]],COLUMN(F:F))))^2+(G1062-INDIRECT(ADDRESS([12]!Tabla1[[#This Row],[in]],COLUMN(G:G))))^2),0)))</f>
        <v>#REF!</v>
      </c>
      <c r="L1062" s="100" t="s">
        <v>32</v>
      </c>
    </row>
    <row r="1063" spans="1:12" x14ac:dyDescent="0.25">
      <c r="A1063" s="2">
        <v>1058</v>
      </c>
      <c r="B1063" s="99">
        <v>56</v>
      </c>
      <c r="C1063" s="99" t="s">
        <v>4987</v>
      </c>
      <c r="D1063" s="99" t="s">
        <v>5006</v>
      </c>
      <c r="E1063" s="99" t="s">
        <v>5000</v>
      </c>
      <c r="F1063" s="99"/>
      <c r="G1063" s="99"/>
      <c r="H1063" s="99" t="s">
        <v>4968</v>
      </c>
      <c r="I1063" s="99" t="s">
        <v>29</v>
      </c>
      <c r="J1063" s="99">
        <f t="shared" si="16"/>
        <v>12</v>
      </c>
      <c r="K1063" s="99" t="e">
        <f ca="1">IF([12]!Tabla1[[#This Row],[in]]="i",0,IF([12]!Tabla1[[#This Row],[in]]="",ROUND(SQRT((F1063-F1062)^2+(G1063-G1062)^2),0),ROUND(SQRT((F1063-INDIRECT(ADDRESS([12]!Tabla1[[#This Row],[in]],COLUMN(F:F))))^2+(G1063-INDIRECT(ADDRESS([12]!Tabla1[[#This Row],[in]],COLUMN(G:G))))^2),0)))</f>
        <v>#REF!</v>
      </c>
      <c r="L1063" s="100" t="s">
        <v>32</v>
      </c>
    </row>
    <row r="1064" spans="1:12" x14ac:dyDescent="0.25">
      <c r="A1064" s="2">
        <v>1059</v>
      </c>
      <c r="B1064" s="99">
        <v>57</v>
      </c>
      <c r="C1064" s="99" t="s">
        <v>4987</v>
      </c>
      <c r="D1064" s="99" t="s">
        <v>5006</v>
      </c>
      <c r="E1064" s="99" t="s">
        <v>5000</v>
      </c>
      <c r="F1064" s="99"/>
      <c r="G1064" s="99"/>
      <c r="H1064" s="99" t="s">
        <v>4968</v>
      </c>
      <c r="I1064" s="99" t="s">
        <v>29</v>
      </c>
      <c r="J1064" s="99">
        <f t="shared" si="16"/>
        <v>12</v>
      </c>
      <c r="K1064" s="99" t="e">
        <f ca="1">IF([12]!Tabla1[[#This Row],[in]]="i",0,IF([12]!Tabla1[[#This Row],[in]]="",ROUND(SQRT((F1064-F1063)^2+(G1064-G1063)^2),0),ROUND(SQRT((F1064-INDIRECT(ADDRESS([12]!Tabla1[[#This Row],[in]],COLUMN(F:F))))^2+(G1064-INDIRECT(ADDRESS([12]!Tabla1[[#This Row],[in]],COLUMN(G:G))))^2),0)))</f>
        <v>#REF!</v>
      </c>
      <c r="L1064" s="100" t="s">
        <v>32</v>
      </c>
    </row>
    <row r="1065" spans="1:12" x14ac:dyDescent="0.25">
      <c r="A1065" s="2">
        <v>1060</v>
      </c>
      <c r="B1065" s="99">
        <v>58</v>
      </c>
      <c r="C1065" s="99" t="s">
        <v>4987</v>
      </c>
      <c r="D1065" s="99" t="s">
        <v>5006</v>
      </c>
      <c r="E1065" s="99" t="s">
        <v>5000</v>
      </c>
      <c r="F1065" s="99"/>
      <c r="G1065" s="99"/>
      <c r="H1065" s="99" t="s">
        <v>4968</v>
      </c>
      <c r="I1065" s="99" t="s">
        <v>29</v>
      </c>
      <c r="J1065" s="99">
        <f t="shared" si="16"/>
        <v>12</v>
      </c>
      <c r="K1065" s="99" t="e">
        <f ca="1">IF([12]!Tabla1[[#This Row],[in]]="i",0,IF([12]!Tabla1[[#This Row],[in]]="",ROUND(SQRT((F1065-F1064)^2+(G1065-G1064)^2),0),ROUND(SQRT((F1065-INDIRECT(ADDRESS([12]!Tabla1[[#This Row],[in]],COLUMN(F:F))))^2+(G1065-INDIRECT(ADDRESS([12]!Tabla1[[#This Row],[in]],COLUMN(G:G))))^2),0)))</f>
        <v>#REF!</v>
      </c>
      <c r="L1065" s="100" t="s">
        <v>32</v>
      </c>
    </row>
    <row r="1066" spans="1:12" x14ac:dyDescent="0.25">
      <c r="A1066" s="2">
        <v>1061</v>
      </c>
      <c r="B1066" s="99">
        <v>59</v>
      </c>
      <c r="C1066" s="99" t="s">
        <v>4987</v>
      </c>
      <c r="D1066" s="99" t="s">
        <v>5006</v>
      </c>
      <c r="E1066" s="99" t="s">
        <v>5000</v>
      </c>
      <c r="F1066" s="99"/>
      <c r="G1066" s="99"/>
      <c r="H1066" s="99" t="s">
        <v>4968</v>
      </c>
      <c r="I1066" s="99" t="s">
        <v>29</v>
      </c>
      <c r="J1066" s="99">
        <f t="shared" si="16"/>
        <v>12</v>
      </c>
      <c r="K1066" s="99" t="e">
        <f ca="1">IF([12]!Tabla1[[#This Row],[in]]="i",0,IF([12]!Tabla1[[#This Row],[in]]="",ROUND(SQRT((F1066-F1065)^2+(G1066-G1065)^2),0),ROUND(SQRT((F1066-INDIRECT(ADDRESS([12]!Tabla1[[#This Row],[in]],COLUMN(F:F))))^2+(G1066-INDIRECT(ADDRESS([12]!Tabla1[[#This Row],[in]],COLUMN(G:G))))^2),0)))</f>
        <v>#REF!</v>
      </c>
      <c r="L1066" s="100" t="s">
        <v>32</v>
      </c>
    </row>
    <row r="1067" spans="1:12" x14ac:dyDescent="0.25">
      <c r="A1067" s="2">
        <v>1062</v>
      </c>
      <c r="B1067" s="99">
        <v>60</v>
      </c>
      <c r="C1067" s="99" t="s">
        <v>4987</v>
      </c>
      <c r="D1067" s="99" t="s">
        <v>5006</v>
      </c>
      <c r="E1067" s="99" t="s">
        <v>5000</v>
      </c>
      <c r="F1067" s="99"/>
      <c r="G1067" s="99"/>
      <c r="H1067" s="99" t="s">
        <v>4968</v>
      </c>
      <c r="I1067" s="99" t="s">
        <v>29</v>
      </c>
      <c r="J1067" s="99">
        <f t="shared" si="16"/>
        <v>12</v>
      </c>
      <c r="K1067" s="99" t="e">
        <f ca="1">IF([12]!Tabla1[[#This Row],[in]]="i",0,IF([12]!Tabla1[[#This Row],[in]]="",ROUND(SQRT((F1067-F1066)^2+(G1067-G1066)^2),0),ROUND(SQRT((F1067-INDIRECT(ADDRESS([12]!Tabla1[[#This Row],[in]],COLUMN(F:F))))^2+(G1067-INDIRECT(ADDRESS([12]!Tabla1[[#This Row],[in]],COLUMN(G:G))))^2),0)))</f>
        <v>#REF!</v>
      </c>
      <c r="L1067" s="100" t="s">
        <v>32</v>
      </c>
    </row>
    <row r="1068" spans="1:12" x14ac:dyDescent="0.25">
      <c r="A1068" s="2">
        <v>1063</v>
      </c>
      <c r="B1068" s="99">
        <v>61</v>
      </c>
      <c r="C1068" s="99" t="s">
        <v>4987</v>
      </c>
      <c r="D1068" s="99" t="s">
        <v>5006</v>
      </c>
      <c r="E1068" s="99" t="s">
        <v>5000</v>
      </c>
      <c r="F1068" s="99"/>
      <c r="G1068" s="99"/>
      <c r="H1068" s="99" t="s">
        <v>4968</v>
      </c>
      <c r="I1068" s="99" t="s">
        <v>29</v>
      </c>
      <c r="J1068" s="99">
        <f t="shared" si="16"/>
        <v>12</v>
      </c>
      <c r="K1068" s="99" t="e">
        <f ca="1">IF([12]!Tabla1[[#This Row],[in]]="i",0,IF([12]!Tabla1[[#This Row],[in]]="",ROUND(SQRT((F1068-F1067)^2+(G1068-G1067)^2),0),ROUND(SQRT((F1068-INDIRECT(ADDRESS([12]!Tabla1[[#This Row],[in]],COLUMN(F:F))))^2+(G1068-INDIRECT(ADDRESS([12]!Tabla1[[#This Row],[in]],COLUMN(G:G))))^2),0)))</f>
        <v>#REF!</v>
      </c>
      <c r="L1068" s="100" t="s">
        <v>32</v>
      </c>
    </row>
    <row r="1069" spans="1:12" x14ac:dyDescent="0.25">
      <c r="A1069" s="2">
        <v>1064</v>
      </c>
      <c r="B1069" s="99">
        <v>62</v>
      </c>
      <c r="C1069" s="99" t="s">
        <v>4987</v>
      </c>
      <c r="D1069" s="99" t="s">
        <v>5006</v>
      </c>
      <c r="E1069" s="99" t="s">
        <v>5000</v>
      </c>
      <c r="F1069" s="99"/>
      <c r="G1069" s="99"/>
      <c r="H1069" s="99" t="s">
        <v>4968</v>
      </c>
      <c r="I1069" s="99" t="s">
        <v>29</v>
      </c>
      <c r="J1069" s="99">
        <f t="shared" si="16"/>
        <v>12</v>
      </c>
      <c r="K1069" s="99" t="e">
        <f ca="1">IF([12]!Tabla1[[#This Row],[in]]="i",0,IF([12]!Tabla1[[#This Row],[in]]="",ROUND(SQRT((F1069-F1068)^2+(G1069-G1068)^2),0),ROUND(SQRT((F1069-INDIRECT(ADDRESS([12]!Tabla1[[#This Row],[in]],COLUMN(F:F))))^2+(G1069-INDIRECT(ADDRESS([12]!Tabla1[[#This Row],[in]],COLUMN(G:G))))^2),0)))</f>
        <v>#REF!</v>
      </c>
      <c r="L1069" s="100" t="s">
        <v>32</v>
      </c>
    </row>
    <row r="1070" spans="1:12" x14ac:dyDescent="0.25">
      <c r="A1070" s="2">
        <v>1065</v>
      </c>
      <c r="B1070" s="99">
        <v>63</v>
      </c>
      <c r="C1070" s="99" t="s">
        <v>4987</v>
      </c>
      <c r="D1070" s="99" t="s">
        <v>5006</v>
      </c>
      <c r="E1070" s="99" t="s">
        <v>5000</v>
      </c>
      <c r="F1070" s="99"/>
      <c r="G1070" s="99"/>
      <c r="H1070" s="99" t="s">
        <v>4968</v>
      </c>
      <c r="I1070" s="99" t="s">
        <v>29</v>
      </c>
      <c r="J1070" s="99">
        <f t="shared" si="16"/>
        <v>12</v>
      </c>
      <c r="K1070" s="99" t="e">
        <f ca="1">IF([12]!Tabla1[[#This Row],[in]]="i",0,IF([12]!Tabla1[[#This Row],[in]]="",ROUND(SQRT((F1070-F1069)^2+(G1070-G1069)^2),0),ROUND(SQRT((F1070-INDIRECT(ADDRESS([12]!Tabla1[[#This Row],[in]],COLUMN(F:F))))^2+(G1070-INDIRECT(ADDRESS([12]!Tabla1[[#This Row],[in]],COLUMN(G:G))))^2),0)))</f>
        <v>#REF!</v>
      </c>
      <c r="L1070" s="100" t="s">
        <v>32</v>
      </c>
    </row>
    <row r="1071" spans="1:12" x14ac:dyDescent="0.25">
      <c r="A1071" s="2">
        <v>1066</v>
      </c>
      <c r="B1071" s="99">
        <v>64</v>
      </c>
      <c r="C1071" s="99" t="s">
        <v>4987</v>
      </c>
      <c r="D1071" s="99" t="s">
        <v>5006</v>
      </c>
      <c r="E1071" s="99" t="s">
        <v>5000</v>
      </c>
      <c r="F1071" s="99"/>
      <c r="G1071" s="99"/>
      <c r="H1071" s="99" t="s">
        <v>4968</v>
      </c>
      <c r="I1071" s="99" t="s">
        <v>29</v>
      </c>
      <c r="J1071" s="99">
        <f t="shared" si="16"/>
        <v>12</v>
      </c>
      <c r="K1071" s="99" t="e">
        <f ca="1">IF([12]!Tabla1[[#This Row],[in]]="i",0,IF([12]!Tabla1[[#This Row],[in]]="",ROUND(SQRT((F1071-F1070)^2+(G1071-G1070)^2),0),ROUND(SQRT((F1071-INDIRECT(ADDRESS([12]!Tabla1[[#This Row],[in]],COLUMN(F:F))))^2+(G1071-INDIRECT(ADDRESS([12]!Tabla1[[#This Row],[in]],COLUMN(G:G))))^2),0)))</f>
        <v>#REF!</v>
      </c>
      <c r="L1071" s="100" t="s">
        <v>32</v>
      </c>
    </row>
    <row r="1072" spans="1:12" x14ac:dyDescent="0.25">
      <c r="A1072" s="2">
        <v>1067</v>
      </c>
      <c r="B1072" s="99">
        <v>65</v>
      </c>
      <c r="C1072" s="99" t="s">
        <v>4987</v>
      </c>
      <c r="D1072" s="99" t="s">
        <v>5006</v>
      </c>
      <c r="E1072" s="99" t="s">
        <v>5000</v>
      </c>
      <c r="F1072" s="99"/>
      <c r="G1072" s="99"/>
      <c r="H1072" s="99" t="s">
        <v>4968</v>
      </c>
      <c r="I1072" s="99" t="s">
        <v>29</v>
      </c>
      <c r="J1072" s="99">
        <f t="shared" si="16"/>
        <v>12</v>
      </c>
      <c r="K1072" s="99" t="e">
        <f ca="1">IF([12]!Tabla1[[#This Row],[in]]="i",0,IF([12]!Tabla1[[#This Row],[in]]="",ROUND(SQRT((F1072-F1071)^2+(G1072-G1071)^2),0),ROUND(SQRT((F1072-INDIRECT(ADDRESS([12]!Tabla1[[#This Row],[in]],COLUMN(F:F))))^2+(G1072-INDIRECT(ADDRESS([12]!Tabla1[[#This Row],[in]],COLUMN(G:G))))^2),0)))</f>
        <v>#REF!</v>
      </c>
      <c r="L1072" s="100" t="s">
        <v>32</v>
      </c>
    </row>
    <row r="1073" spans="1:12" x14ac:dyDescent="0.25">
      <c r="A1073" s="2">
        <v>1068</v>
      </c>
      <c r="B1073" s="99">
        <v>66</v>
      </c>
      <c r="C1073" s="99" t="s">
        <v>4987</v>
      </c>
      <c r="D1073" s="99" t="s">
        <v>5006</v>
      </c>
      <c r="E1073" s="99" t="s">
        <v>5000</v>
      </c>
      <c r="F1073" s="99"/>
      <c r="G1073" s="99"/>
      <c r="H1073" s="99" t="s">
        <v>4968</v>
      </c>
      <c r="I1073" s="99" t="s">
        <v>29</v>
      </c>
      <c r="J1073" s="99">
        <f t="shared" si="16"/>
        <v>12</v>
      </c>
      <c r="K1073" s="99" t="e">
        <f ca="1">IF([12]!Tabla1[[#This Row],[in]]="i",0,IF([12]!Tabla1[[#This Row],[in]]="",ROUND(SQRT((F1073-F1072)^2+(G1073-G1072)^2),0),ROUND(SQRT((F1073-INDIRECT(ADDRESS([12]!Tabla1[[#This Row],[in]],COLUMN(F:F))))^2+(G1073-INDIRECT(ADDRESS([12]!Tabla1[[#This Row],[in]],COLUMN(G:G))))^2),0)))</f>
        <v>#REF!</v>
      </c>
      <c r="L1073" s="100" t="s">
        <v>32</v>
      </c>
    </row>
    <row r="1074" spans="1:12" x14ac:dyDescent="0.25">
      <c r="A1074" s="2">
        <v>1069</v>
      </c>
      <c r="B1074" s="99">
        <v>67</v>
      </c>
      <c r="C1074" s="99" t="s">
        <v>4987</v>
      </c>
      <c r="D1074" s="99" t="s">
        <v>5006</v>
      </c>
      <c r="E1074" s="99" t="s">
        <v>5000</v>
      </c>
      <c r="F1074" s="99"/>
      <c r="G1074" s="99"/>
      <c r="H1074" s="99" t="s">
        <v>4968</v>
      </c>
      <c r="I1074" s="99" t="s">
        <v>29</v>
      </c>
      <c r="J1074" s="99">
        <f t="shared" si="16"/>
        <v>12</v>
      </c>
      <c r="K1074" s="99" t="e">
        <f ca="1">IF([12]!Tabla1[[#This Row],[in]]="i",0,IF([12]!Tabla1[[#This Row],[in]]="",ROUND(SQRT((F1074-F1073)^2+(G1074-G1073)^2),0),ROUND(SQRT((F1074-INDIRECT(ADDRESS([12]!Tabla1[[#This Row],[in]],COLUMN(F:F))))^2+(G1074-INDIRECT(ADDRESS([12]!Tabla1[[#This Row],[in]],COLUMN(G:G))))^2),0)))</f>
        <v>#REF!</v>
      </c>
      <c r="L1074" s="100" t="s">
        <v>32</v>
      </c>
    </row>
    <row r="1075" spans="1:12" x14ac:dyDescent="0.25">
      <c r="A1075" s="2">
        <v>1070</v>
      </c>
      <c r="B1075" s="99">
        <v>68</v>
      </c>
      <c r="C1075" s="99" t="s">
        <v>4987</v>
      </c>
      <c r="D1075" s="99" t="s">
        <v>5006</v>
      </c>
      <c r="E1075" s="99" t="s">
        <v>5000</v>
      </c>
      <c r="F1075" s="99"/>
      <c r="G1075" s="99"/>
      <c r="H1075" s="99" t="s">
        <v>4968</v>
      </c>
      <c r="I1075" s="99" t="s">
        <v>29</v>
      </c>
      <c r="J1075" s="99">
        <f t="shared" si="16"/>
        <v>12</v>
      </c>
      <c r="K1075" s="99" t="e">
        <f ca="1">IF([12]!Tabla1[[#This Row],[in]]="i",0,IF([12]!Tabla1[[#This Row],[in]]="",ROUND(SQRT((F1075-F1074)^2+(G1075-G1074)^2),0),ROUND(SQRT((F1075-INDIRECT(ADDRESS([12]!Tabla1[[#This Row],[in]],COLUMN(F:F))))^2+(G1075-INDIRECT(ADDRESS([12]!Tabla1[[#This Row],[in]],COLUMN(G:G))))^2),0)))</f>
        <v>#REF!</v>
      </c>
      <c r="L1075" s="100" t="s">
        <v>32</v>
      </c>
    </row>
    <row r="1076" spans="1:12" x14ac:dyDescent="0.25">
      <c r="A1076" s="2">
        <v>1071</v>
      </c>
      <c r="B1076" s="99">
        <v>69</v>
      </c>
      <c r="C1076" s="99" t="s">
        <v>4987</v>
      </c>
      <c r="D1076" s="99" t="s">
        <v>5006</v>
      </c>
      <c r="E1076" s="99" t="s">
        <v>5000</v>
      </c>
      <c r="F1076" s="99"/>
      <c r="G1076" s="99"/>
      <c r="H1076" s="99" t="s">
        <v>4968</v>
      </c>
      <c r="I1076" s="99" t="s">
        <v>29</v>
      </c>
      <c r="J1076" s="99">
        <f t="shared" si="16"/>
        <v>12</v>
      </c>
      <c r="K1076" s="99" t="e">
        <f ca="1">IF([12]!Tabla1[[#This Row],[in]]="i",0,IF([12]!Tabla1[[#This Row],[in]]="",ROUND(SQRT((F1076-F1075)^2+(G1076-G1075)^2),0),ROUND(SQRT((F1076-INDIRECT(ADDRESS([12]!Tabla1[[#This Row],[in]],COLUMN(F:F))))^2+(G1076-INDIRECT(ADDRESS([12]!Tabla1[[#This Row],[in]],COLUMN(G:G))))^2),0)))</f>
        <v>#REF!</v>
      </c>
      <c r="L1076" s="100" t="s">
        <v>32</v>
      </c>
    </row>
    <row r="1077" spans="1:12" x14ac:dyDescent="0.25">
      <c r="A1077" s="2">
        <v>1072</v>
      </c>
      <c r="B1077" s="99">
        <v>70</v>
      </c>
      <c r="C1077" s="99" t="s">
        <v>4987</v>
      </c>
      <c r="D1077" s="99" t="s">
        <v>5006</v>
      </c>
      <c r="E1077" s="99" t="s">
        <v>5000</v>
      </c>
      <c r="F1077" s="99"/>
      <c r="G1077" s="99"/>
      <c r="H1077" s="99" t="s">
        <v>4968</v>
      </c>
      <c r="I1077" s="99" t="s">
        <v>29</v>
      </c>
      <c r="J1077" s="99">
        <f t="shared" si="16"/>
        <v>12</v>
      </c>
      <c r="K1077" s="99" t="e">
        <f ca="1">IF([12]!Tabla1[[#This Row],[in]]="i",0,IF([12]!Tabla1[[#This Row],[in]]="",ROUND(SQRT((F1077-F1076)^2+(G1077-G1076)^2),0),ROUND(SQRT((F1077-INDIRECT(ADDRESS([12]!Tabla1[[#This Row],[in]],COLUMN(F:F))))^2+(G1077-INDIRECT(ADDRESS([12]!Tabla1[[#This Row],[in]],COLUMN(G:G))))^2),0)))</f>
        <v>#REF!</v>
      </c>
      <c r="L1077" s="100" t="s">
        <v>32</v>
      </c>
    </row>
    <row r="1078" spans="1:12" x14ac:dyDescent="0.25">
      <c r="A1078" s="2">
        <v>1073</v>
      </c>
      <c r="B1078" s="99">
        <v>71</v>
      </c>
      <c r="C1078" s="99" t="s">
        <v>4987</v>
      </c>
      <c r="D1078" s="99" t="s">
        <v>5006</v>
      </c>
      <c r="E1078" s="99" t="s">
        <v>5000</v>
      </c>
      <c r="F1078" s="99"/>
      <c r="G1078" s="99"/>
      <c r="H1078" s="99" t="s">
        <v>4968</v>
      </c>
      <c r="I1078" s="99" t="s">
        <v>29</v>
      </c>
      <c r="J1078" s="99">
        <f t="shared" si="16"/>
        <v>12</v>
      </c>
      <c r="K1078" s="99" t="e">
        <f ca="1">IF([12]!Tabla1[[#This Row],[in]]="i",0,IF([12]!Tabla1[[#This Row],[in]]="",ROUND(SQRT((F1078-F1077)^2+(G1078-G1077)^2),0),ROUND(SQRT((F1078-INDIRECT(ADDRESS([12]!Tabla1[[#This Row],[in]],COLUMN(F:F))))^2+(G1078-INDIRECT(ADDRESS([12]!Tabla1[[#This Row],[in]],COLUMN(G:G))))^2),0)))</f>
        <v>#REF!</v>
      </c>
      <c r="L1078" s="100" t="s">
        <v>32</v>
      </c>
    </row>
    <row r="1079" spans="1:12" x14ac:dyDescent="0.25">
      <c r="A1079" s="2">
        <v>1074</v>
      </c>
      <c r="B1079" s="99">
        <v>72</v>
      </c>
      <c r="C1079" s="99" t="s">
        <v>4987</v>
      </c>
      <c r="D1079" s="99" t="s">
        <v>5006</v>
      </c>
      <c r="E1079" s="99" t="s">
        <v>5000</v>
      </c>
      <c r="F1079" s="99"/>
      <c r="G1079" s="99"/>
      <c r="H1079" s="99" t="s">
        <v>4968</v>
      </c>
      <c r="I1079" s="99" t="s">
        <v>29</v>
      </c>
      <c r="J1079" s="99">
        <f t="shared" si="16"/>
        <v>12</v>
      </c>
      <c r="K1079" s="99" t="e">
        <f ca="1">IF([12]!Tabla1[[#This Row],[in]]="i",0,IF([12]!Tabla1[[#This Row],[in]]="",ROUND(SQRT((F1079-F1078)^2+(G1079-G1078)^2),0),ROUND(SQRT((F1079-INDIRECT(ADDRESS([12]!Tabla1[[#This Row],[in]],COLUMN(F:F))))^2+(G1079-INDIRECT(ADDRESS([12]!Tabla1[[#This Row],[in]],COLUMN(G:G))))^2),0)))</f>
        <v>#REF!</v>
      </c>
      <c r="L1079" s="100" t="s">
        <v>32</v>
      </c>
    </row>
    <row r="1080" spans="1:12" x14ac:dyDescent="0.25">
      <c r="A1080" s="2">
        <v>1075</v>
      </c>
      <c r="B1080" s="99">
        <v>73</v>
      </c>
      <c r="C1080" s="99" t="s">
        <v>4987</v>
      </c>
      <c r="D1080" s="99" t="s">
        <v>5006</v>
      </c>
      <c r="E1080" s="99" t="s">
        <v>5000</v>
      </c>
      <c r="F1080" s="99"/>
      <c r="G1080" s="99"/>
      <c r="H1080" s="99" t="s">
        <v>4968</v>
      </c>
      <c r="I1080" s="99" t="s">
        <v>29</v>
      </c>
      <c r="J1080" s="99">
        <f t="shared" si="16"/>
        <v>12</v>
      </c>
      <c r="K1080" s="99" t="e">
        <f ca="1">IF([12]!Tabla1[[#This Row],[in]]="i",0,IF([12]!Tabla1[[#This Row],[in]]="",ROUND(SQRT((F1080-F1079)^2+(G1080-G1079)^2),0),ROUND(SQRT((F1080-INDIRECT(ADDRESS([12]!Tabla1[[#This Row],[in]],COLUMN(F:F))))^2+(G1080-INDIRECT(ADDRESS([12]!Tabla1[[#This Row],[in]],COLUMN(G:G))))^2),0)))</f>
        <v>#REF!</v>
      </c>
      <c r="L1080" s="100" t="s">
        <v>32</v>
      </c>
    </row>
    <row r="1081" spans="1:12" x14ac:dyDescent="0.25">
      <c r="A1081" s="2">
        <v>1076</v>
      </c>
      <c r="B1081" s="99">
        <v>74</v>
      </c>
      <c r="C1081" s="99" t="s">
        <v>4987</v>
      </c>
      <c r="D1081" s="99" t="s">
        <v>5006</v>
      </c>
      <c r="E1081" s="99" t="s">
        <v>5000</v>
      </c>
      <c r="F1081" s="99"/>
      <c r="G1081" s="99"/>
      <c r="H1081" s="99" t="s">
        <v>4968</v>
      </c>
      <c r="I1081" s="99" t="s">
        <v>29</v>
      </c>
      <c r="J1081" s="99">
        <f t="shared" si="16"/>
        <v>12</v>
      </c>
      <c r="K1081" s="99" t="e">
        <f ca="1">IF([12]!Tabla1[[#This Row],[in]]="i",0,IF([12]!Tabla1[[#This Row],[in]]="",ROUND(SQRT((F1081-F1080)^2+(G1081-G1080)^2),0),ROUND(SQRT((F1081-INDIRECT(ADDRESS([12]!Tabla1[[#This Row],[in]],COLUMN(F:F))))^2+(G1081-INDIRECT(ADDRESS([12]!Tabla1[[#This Row],[in]],COLUMN(G:G))))^2),0)))</f>
        <v>#REF!</v>
      </c>
      <c r="L1081" s="100" t="s">
        <v>32</v>
      </c>
    </row>
    <row r="1082" spans="1:12" x14ac:dyDescent="0.25">
      <c r="A1082" s="2">
        <v>1077</v>
      </c>
      <c r="B1082" s="99">
        <v>75</v>
      </c>
      <c r="C1082" s="99" t="s">
        <v>4987</v>
      </c>
      <c r="D1082" s="99" t="s">
        <v>5006</v>
      </c>
      <c r="E1082" s="99" t="s">
        <v>5000</v>
      </c>
      <c r="F1082" s="99"/>
      <c r="G1082" s="99"/>
      <c r="H1082" s="99" t="s">
        <v>4968</v>
      </c>
      <c r="I1082" s="99" t="s">
        <v>29</v>
      </c>
      <c r="J1082" s="99">
        <f t="shared" si="16"/>
        <v>12</v>
      </c>
      <c r="K1082" s="99" t="e">
        <f ca="1">IF([12]!Tabla1[[#This Row],[in]]="i",0,IF([12]!Tabla1[[#This Row],[in]]="",ROUND(SQRT((F1082-F1081)^2+(G1082-G1081)^2),0),ROUND(SQRT((F1082-INDIRECT(ADDRESS([12]!Tabla1[[#This Row],[in]],COLUMN(F:F))))^2+(G1082-INDIRECT(ADDRESS([12]!Tabla1[[#This Row],[in]],COLUMN(G:G))))^2),0)))</f>
        <v>#REF!</v>
      </c>
      <c r="L1082" s="100" t="s">
        <v>32</v>
      </c>
    </row>
    <row r="1083" spans="1:12" x14ac:dyDescent="0.25">
      <c r="A1083" s="2">
        <v>1078</v>
      </c>
      <c r="B1083" s="99">
        <v>76</v>
      </c>
      <c r="C1083" s="99" t="s">
        <v>4987</v>
      </c>
      <c r="D1083" s="99" t="s">
        <v>5006</v>
      </c>
      <c r="E1083" s="99" t="s">
        <v>5000</v>
      </c>
      <c r="F1083" s="99"/>
      <c r="G1083" s="99"/>
      <c r="H1083" s="99" t="s">
        <v>4968</v>
      </c>
      <c r="I1083" s="99" t="s">
        <v>29</v>
      </c>
      <c r="J1083" s="99">
        <f t="shared" si="16"/>
        <v>12</v>
      </c>
      <c r="K1083" s="99" t="e">
        <f ca="1">IF([12]!Tabla1[[#This Row],[in]]="i",0,IF([12]!Tabla1[[#This Row],[in]]="",ROUND(SQRT((F1083-F1082)^2+(G1083-G1082)^2),0),ROUND(SQRT((F1083-INDIRECT(ADDRESS([12]!Tabla1[[#This Row],[in]],COLUMN(F:F))))^2+(G1083-INDIRECT(ADDRESS([12]!Tabla1[[#This Row],[in]],COLUMN(G:G))))^2),0)))</f>
        <v>#REF!</v>
      </c>
      <c r="L1083" s="100" t="s">
        <v>32</v>
      </c>
    </row>
    <row r="1084" spans="1:12" x14ac:dyDescent="0.25">
      <c r="A1084" s="2">
        <v>1079</v>
      </c>
      <c r="B1084" s="99">
        <v>77</v>
      </c>
      <c r="C1084" s="99" t="s">
        <v>4987</v>
      </c>
      <c r="D1084" s="99" t="s">
        <v>5006</v>
      </c>
      <c r="E1084" s="99" t="s">
        <v>5000</v>
      </c>
      <c r="F1084" s="99"/>
      <c r="G1084" s="99"/>
      <c r="H1084" s="99" t="s">
        <v>4968</v>
      </c>
      <c r="I1084" s="99" t="s">
        <v>29</v>
      </c>
      <c r="J1084" s="99">
        <f t="shared" si="16"/>
        <v>12</v>
      </c>
      <c r="K1084" s="99" t="e">
        <f ca="1">IF([12]!Tabla1[[#This Row],[in]]="i",0,IF([12]!Tabla1[[#This Row],[in]]="",ROUND(SQRT((F1084-F1083)^2+(G1084-G1083)^2),0),ROUND(SQRT((F1084-INDIRECT(ADDRESS([12]!Tabla1[[#This Row],[in]],COLUMN(F:F))))^2+(G1084-INDIRECT(ADDRESS([12]!Tabla1[[#This Row],[in]],COLUMN(G:G))))^2),0)))</f>
        <v>#REF!</v>
      </c>
      <c r="L1084" s="100" t="s">
        <v>32</v>
      </c>
    </row>
    <row r="1085" spans="1:12" x14ac:dyDescent="0.25">
      <c r="A1085" s="2">
        <v>1080</v>
      </c>
      <c r="B1085" s="99">
        <v>78</v>
      </c>
      <c r="C1085" s="99" t="s">
        <v>4987</v>
      </c>
      <c r="D1085" s="99" t="s">
        <v>5006</v>
      </c>
      <c r="E1085" s="99" t="s">
        <v>5000</v>
      </c>
      <c r="F1085" s="99"/>
      <c r="G1085" s="99"/>
      <c r="H1085" s="99" t="s">
        <v>4968</v>
      </c>
      <c r="I1085" s="99" t="s">
        <v>29</v>
      </c>
      <c r="J1085" s="99">
        <f t="shared" si="16"/>
        <v>12</v>
      </c>
      <c r="K1085" s="99" t="e">
        <f ca="1">IF([12]!Tabla1[[#This Row],[in]]="i",0,IF([12]!Tabla1[[#This Row],[in]]="",ROUND(SQRT((F1085-F1084)^2+(G1085-G1084)^2),0),ROUND(SQRT((F1085-INDIRECT(ADDRESS([12]!Tabla1[[#This Row],[in]],COLUMN(F:F))))^2+(G1085-INDIRECT(ADDRESS([12]!Tabla1[[#This Row],[in]],COLUMN(G:G))))^2),0)))</f>
        <v>#REF!</v>
      </c>
      <c r="L1085" s="100" t="s">
        <v>32</v>
      </c>
    </row>
    <row r="1086" spans="1:12" x14ac:dyDescent="0.25">
      <c r="A1086" s="2">
        <v>1081</v>
      </c>
      <c r="B1086" s="99">
        <v>79</v>
      </c>
      <c r="C1086" s="99" t="s">
        <v>4987</v>
      </c>
      <c r="D1086" s="99" t="s">
        <v>5006</v>
      </c>
      <c r="E1086" s="99" t="s">
        <v>5000</v>
      </c>
      <c r="F1086" s="99"/>
      <c r="G1086" s="99"/>
      <c r="H1086" s="99" t="s">
        <v>4968</v>
      </c>
      <c r="I1086" s="99" t="s">
        <v>29</v>
      </c>
      <c r="J1086" s="99">
        <f t="shared" si="16"/>
        <v>12</v>
      </c>
      <c r="K1086" s="99" t="e">
        <f ca="1">IF([12]!Tabla1[[#This Row],[in]]="i",0,IF([12]!Tabla1[[#This Row],[in]]="",ROUND(SQRT((F1086-F1085)^2+(G1086-G1085)^2),0),ROUND(SQRT((F1086-INDIRECT(ADDRESS([12]!Tabla1[[#This Row],[in]],COLUMN(F:F))))^2+(G1086-INDIRECT(ADDRESS([12]!Tabla1[[#This Row],[in]],COLUMN(G:G))))^2),0)))</f>
        <v>#REF!</v>
      </c>
      <c r="L1086" s="100" t="s">
        <v>32</v>
      </c>
    </row>
    <row r="1087" spans="1:12" x14ac:dyDescent="0.25">
      <c r="A1087" s="2">
        <v>1082</v>
      </c>
      <c r="B1087" s="99">
        <v>80</v>
      </c>
      <c r="C1087" s="99" t="s">
        <v>4987</v>
      </c>
      <c r="D1087" s="99" t="s">
        <v>5006</v>
      </c>
      <c r="E1087" s="99" t="s">
        <v>5000</v>
      </c>
      <c r="F1087" s="99"/>
      <c r="G1087" s="99"/>
      <c r="H1087" s="99" t="s">
        <v>4968</v>
      </c>
      <c r="I1087" s="99" t="s">
        <v>29</v>
      </c>
      <c r="J1087" s="99">
        <f t="shared" si="16"/>
        <v>12</v>
      </c>
      <c r="K1087" s="99" t="e">
        <f ca="1">IF([12]!Tabla1[[#This Row],[in]]="i",0,IF([12]!Tabla1[[#This Row],[in]]="",ROUND(SQRT((F1087-F1086)^2+(G1087-G1086)^2),0),ROUND(SQRT((F1087-INDIRECT(ADDRESS([12]!Tabla1[[#This Row],[in]],COLUMN(F:F))))^2+(G1087-INDIRECT(ADDRESS([12]!Tabla1[[#This Row],[in]],COLUMN(G:G))))^2),0)))</f>
        <v>#REF!</v>
      </c>
      <c r="L1087" s="100" t="s">
        <v>32</v>
      </c>
    </row>
    <row r="1088" spans="1:12" x14ac:dyDescent="0.25">
      <c r="A1088" s="2">
        <v>1083</v>
      </c>
      <c r="B1088" s="99">
        <v>81</v>
      </c>
      <c r="C1088" s="99" t="s">
        <v>4987</v>
      </c>
      <c r="D1088" s="99" t="s">
        <v>5006</v>
      </c>
      <c r="E1088" s="99" t="s">
        <v>5000</v>
      </c>
      <c r="F1088" s="99"/>
      <c r="G1088" s="99"/>
      <c r="H1088" s="99" t="s">
        <v>4968</v>
      </c>
      <c r="I1088" s="99" t="s">
        <v>29</v>
      </c>
      <c r="J1088" s="99">
        <f t="shared" si="16"/>
        <v>12</v>
      </c>
      <c r="K1088" s="99" t="e">
        <f ca="1">IF([12]!Tabla1[[#This Row],[in]]="i",0,IF([12]!Tabla1[[#This Row],[in]]="",ROUND(SQRT((F1088-F1087)^2+(G1088-G1087)^2),0),ROUND(SQRT((F1088-INDIRECT(ADDRESS([12]!Tabla1[[#This Row],[in]],COLUMN(F:F))))^2+(G1088-INDIRECT(ADDRESS([12]!Tabla1[[#This Row],[in]],COLUMN(G:G))))^2),0)))</f>
        <v>#REF!</v>
      </c>
      <c r="L1088" s="100" t="s">
        <v>32</v>
      </c>
    </row>
    <row r="1089" spans="1:12" x14ac:dyDescent="0.25">
      <c r="A1089" s="2">
        <v>1084</v>
      </c>
      <c r="B1089" s="99">
        <v>82</v>
      </c>
      <c r="C1089" s="99" t="s">
        <v>4987</v>
      </c>
      <c r="D1089" s="99" t="s">
        <v>5006</v>
      </c>
      <c r="E1089" s="99" t="s">
        <v>5000</v>
      </c>
      <c r="F1089" s="99"/>
      <c r="G1089" s="99"/>
      <c r="H1089" s="99" t="s">
        <v>4968</v>
      </c>
      <c r="I1089" s="99" t="s">
        <v>29</v>
      </c>
      <c r="J1089" s="99">
        <f t="shared" si="16"/>
        <v>12</v>
      </c>
      <c r="K1089" s="99" t="e">
        <f ca="1">IF([12]!Tabla1[[#This Row],[in]]="i",0,IF([12]!Tabla1[[#This Row],[in]]="",ROUND(SQRT((F1089-F1088)^2+(G1089-G1088)^2),0),ROUND(SQRT((F1089-INDIRECT(ADDRESS([12]!Tabla1[[#This Row],[in]],COLUMN(F:F))))^2+(G1089-INDIRECT(ADDRESS([12]!Tabla1[[#This Row],[in]],COLUMN(G:G))))^2),0)))</f>
        <v>#REF!</v>
      </c>
      <c r="L1089" s="100" t="s">
        <v>32</v>
      </c>
    </row>
    <row r="1090" spans="1:12" x14ac:dyDescent="0.25">
      <c r="A1090" s="2">
        <v>1085</v>
      </c>
      <c r="B1090" s="99">
        <v>83</v>
      </c>
      <c r="C1090" s="99" t="s">
        <v>4987</v>
      </c>
      <c r="D1090" s="99" t="s">
        <v>5006</v>
      </c>
      <c r="E1090" s="99" t="s">
        <v>5000</v>
      </c>
      <c r="F1090" s="99"/>
      <c r="G1090" s="99"/>
      <c r="H1090" s="99" t="s">
        <v>4968</v>
      </c>
      <c r="I1090" s="99" t="s">
        <v>29</v>
      </c>
      <c r="J1090" s="99">
        <f t="shared" si="16"/>
        <v>12</v>
      </c>
      <c r="K1090" s="99" t="e">
        <f ca="1">IF([12]!Tabla1[[#This Row],[in]]="i",0,IF([12]!Tabla1[[#This Row],[in]]="",ROUND(SQRT((F1090-F1089)^2+(G1090-G1089)^2),0),ROUND(SQRT((F1090-INDIRECT(ADDRESS([12]!Tabla1[[#This Row],[in]],COLUMN(F:F))))^2+(G1090-INDIRECT(ADDRESS([12]!Tabla1[[#This Row],[in]],COLUMN(G:G))))^2),0)))</f>
        <v>#REF!</v>
      </c>
      <c r="L1090" s="100" t="s">
        <v>32</v>
      </c>
    </row>
    <row r="1091" spans="1:12" x14ac:dyDescent="0.25">
      <c r="A1091" s="2">
        <v>1086</v>
      </c>
      <c r="B1091" s="99">
        <v>84</v>
      </c>
      <c r="C1091" s="99" t="s">
        <v>4987</v>
      </c>
      <c r="D1091" s="99" t="s">
        <v>5006</v>
      </c>
      <c r="E1091" s="99" t="s">
        <v>5000</v>
      </c>
      <c r="F1091" s="99"/>
      <c r="G1091" s="99"/>
      <c r="H1091" s="99" t="s">
        <v>4968</v>
      </c>
      <c r="I1091" s="99" t="s">
        <v>29</v>
      </c>
      <c r="J1091" s="99">
        <f t="shared" si="16"/>
        <v>12</v>
      </c>
      <c r="K1091" s="99" t="e">
        <f ca="1">IF([12]!Tabla1[[#This Row],[in]]="i",0,IF([12]!Tabla1[[#This Row],[in]]="",ROUND(SQRT((F1091-F1090)^2+(G1091-G1090)^2),0),ROUND(SQRT((F1091-INDIRECT(ADDRESS([12]!Tabla1[[#This Row],[in]],COLUMN(F:F))))^2+(G1091-INDIRECT(ADDRESS([12]!Tabla1[[#This Row],[in]],COLUMN(G:G))))^2),0)))</f>
        <v>#REF!</v>
      </c>
      <c r="L1091" s="100" t="s">
        <v>32</v>
      </c>
    </row>
    <row r="1092" spans="1:12" x14ac:dyDescent="0.25">
      <c r="A1092" s="2">
        <v>1087</v>
      </c>
      <c r="B1092" s="99">
        <v>85</v>
      </c>
      <c r="C1092" s="99" t="s">
        <v>4987</v>
      </c>
      <c r="D1092" s="99" t="s">
        <v>5006</v>
      </c>
      <c r="E1092" s="99" t="s">
        <v>5000</v>
      </c>
      <c r="F1092" s="99"/>
      <c r="G1092" s="99"/>
      <c r="H1092" s="99" t="s">
        <v>4968</v>
      </c>
      <c r="I1092" s="99" t="s">
        <v>29</v>
      </c>
      <c r="J1092" s="99">
        <f t="shared" si="16"/>
        <v>12</v>
      </c>
      <c r="K1092" s="99" t="e">
        <f ca="1">IF([12]!Tabla1[[#This Row],[in]]="i",0,IF([12]!Tabla1[[#This Row],[in]]="",ROUND(SQRT((F1092-F1091)^2+(G1092-G1091)^2),0),ROUND(SQRT((F1092-INDIRECT(ADDRESS([12]!Tabla1[[#This Row],[in]],COLUMN(F:F))))^2+(G1092-INDIRECT(ADDRESS([12]!Tabla1[[#This Row],[in]],COLUMN(G:G))))^2),0)))</f>
        <v>#REF!</v>
      </c>
      <c r="L1092" s="100" t="s">
        <v>32</v>
      </c>
    </row>
    <row r="1093" spans="1:12" x14ac:dyDescent="0.25">
      <c r="A1093" s="2">
        <v>1088</v>
      </c>
      <c r="B1093" s="99">
        <v>86</v>
      </c>
      <c r="C1093" s="99" t="s">
        <v>4987</v>
      </c>
      <c r="D1093" s="99" t="s">
        <v>5006</v>
      </c>
      <c r="E1093" s="99" t="s">
        <v>5000</v>
      </c>
      <c r="F1093" s="99"/>
      <c r="G1093" s="99"/>
      <c r="H1093" s="99" t="s">
        <v>4968</v>
      </c>
      <c r="I1093" s="99" t="s">
        <v>29</v>
      </c>
      <c r="J1093" s="99">
        <f t="shared" si="16"/>
        <v>12</v>
      </c>
      <c r="K1093" s="99" t="e">
        <f ca="1">IF([12]!Tabla1[[#This Row],[in]]="i",0,IF([12]!Tabla1[[#This Row],[in]]="",ROUND(SQRT((F1093-F1092)^2+(G1093-G1092)^2),0),ROUND(SQRT((F1093-INDIRECT(ADDRESS([12]!Tabla1[[#This Row],[in]],COLUMN(F:F))))^2+(G1093-INDIRECT(ADDRESS([12]!Tabla1[[#This Row],[in]],COLUMN(G:G))))^2),0)))</f>
        <v>#REF!</v>
      </c>
      <c r="L1093" s="100" t="s">
        <v>32</v>
      </c>
    </row>
    <row r="1094" spans="1:12" x14ac:dyDescent="0.25">
      <c r="A1094" s="2">
        <v>1089</v>
      </c>
      <c r="B1094" s="99">
        <v>87</v>
      </c>
      <c r="C1094" s="99" t="s">
        <v>4987</v>
      </c>
      <c r="D1094" s="99" t="s">
        <v>5006</v>
      </c>
      <c r="E1094" s="99" t="s">
        <v>5000</v>
      </c>
      <c r="F1094" s="99"/>
      <c r="G1094" s="99"/>
      <c r="H1094" s="99" t="s">
        <v>4968</v>
      </c>
      <c r="I1094" s="99" t="s">
        <v>29</v>
      </c>
      <c r="J1094" s="99">
        <f t="shared" ref="J1094:J1157" si="17">IF(H1094="BT",8,12)</f>
        <v>12</v>
      </c>
      <c r="K1094" s="99" t="e">
        <f ca="1">IF([12]!Tabla1[[#This Row],[in]]="i",0,IF([12]!Tabla1[[#This Row],[in]]="",ROUND(SQRT((F1094-F1093)^2+(G1094-G1093)^2),0),ROUND(SQRT((F1094-INDIRECT(ADDRESS([12]!Tabla1[[#This Row],[in]],COLUMN(F:F))))^2+(G1094-INDIRECT(ADDRESS([12]!Tabla1[[#This Row],[in]],COLUMN(G:G))))^2),0)))</f>
        <v>#REF!</v>
      </c>
      <c r="L1094" s="100" t="s">
        <v>32</v>
      </c>
    </row>
    <row r="1095" spans="1:12" x14ac:dyDescent="0.25">
      <c r="A1095" s="2">
        <v>1090</v>
      </c>
      <c r="B1095" s="99">
        <v>88</v>
      </c>
      <c r="C1095" s="99" t="s">
        <v>4987</v>
      </c>
      <c r="D1095" s="99" t="s">
        <v>5006</v>
      </c>
      <c r="E1095" s="99" t="s">
        <v>5000</v>
      </c>
      <c r="F1095" s="99"/>
      <c r="G1095" s="99"/>
      <c r="H1095" s="99" t="s">
        <v>4968</v>
      </c>
      <c r="I1095" s="99" t="s">
        <v>29</v>
      </c>
      <c r="J1095" s="99">
        <f t="shared" si="17"/>
        <v>12</v>
      </c>
      <c r="K1095" s="99" t="e">
        <f ca="1">IF([12]!Tabla1[[#This Row],[in]]="i",0,IF([12]!Tabla1[[#This Row],[in]]="",ROUND(SQRT((F1095-F1094)^2+(G1095-G1094)^2),0),ROUND(SQRT((F1095-INDIRECT(ADDRESS([12]!Tabla1[[#This Row],[in]],COLUMN(F:F))))^2+(G1095-INDIRECT(ADDRESS([12]!Tabla1[[#This Row],[in]],COLUMN(G:G))))^2),0)))</f>
        <v>#REF!</v>
      </c>
      <c r="L1095" s="100" t="s">
        <v>32</v>
      </c>
    </row>
    <row r="1096" spans="1:12" x14ac:dyDescent="0.25">
      <c r="A1096" s="2">
        <v>1091</v>
      </c>
      <c r="B1096" s="99">
        <v>89</v>
      </c>
      <c r="C1096" s="99" t="s">
        <v>4987</v>
      </c>
      <c r="D1096" s="99" t="s">
        <v>5006</v>
      </c>
      <c r="E1096" s="99" t="s">
        <v>5000</v>
      </c>
      <c r="F1096" s="99"/>
      <c r="G1096" s="99"/>
      <c r="H1096" s="99" t="s">
        <v>4968</v>
      </c>
      <c r="I1096" s="99" t="s">
        <v>29</v>
      </c>
      <c r="J1096" s="99">
        <f t="shared" si="17"/>
        <v>12</v>
      </c>
      <c r="K1096" s="99" t="e">
        <f ca="1">IF([12]!Tabla1[[#This Row],[in]]="i",0,IF([12]!Tabla1[[#This Row],[in]]="",ROUND(SQRT((F1096-F1095)^2+(G1096-G1095)^2),0),ROUND(SQRT((F1096-INDIRECT(ADDRESS([12]!Tabla1[[#This Row],[in]],COLUMN(F:F))))^2+(G1096-INDIRECT(ADDRESS([12]!Tabla1[[#This Row],[in]],COLUMN(G:G))))^2),0)))</f>
        <v>#REF!</v>
      </c>
      <c r="L1096" s="100" t="s">
        <v>32</v>
      </c>
    </row>
    <row r="1097" spans="1:12" x14ac:dyDescent="0.25">
      <c r="A1097" s="2">
        <v>1092</v>
      </c>
      <c r="B1097" s="99">
        <v>90</v>
      </c>
      <c r="C1097" s="99" t="s">
        <v>4987</v>
      </c>
      <c r="D1097" s="99" t="s">
        <v>5006</v>
      </c>
      <c r="E1097" s="99" t="s">
        <v>5000</v>
      </c>
      <c r="F1097" s="99"/>
      <c r="G1097" s="99"/>
      <c r="H1097" s="99" t="s">
        <v>4968</v>
      </c>
      <c r="I1097" s="99" t="s">
        <v>29</v>
      </c>
      <c r="J1097" s="99">
        <f t="shared" si="17"/>
        <v>12</v>
      </c>
      <c r="K1097" s="99" t="e">
        <f ca="1">IF([12]!Tabla1[[#This Row],[in]]="i",0,IF([12]!Tabla1[[#This Row],[in]]="",ROUND(SQRT((F1097-F1096)^2+(G1097-G1096)^2),0),ROUND(SQRT((F1097-INDIRECT(ADDRESS([12]!Tabla1[[#This Row],[in]],COLUMN(F:F))))^2+(G1097-INDIRECT(ADDRESS([12]!Tabla1[[#This Row],[in]],COLUMN(G:G))))^2),0)))</f>
        <v>#REF!</v>
      </c>
      <c r="L1097" s="100" t="s">
        <v>32</v>
      </c>
    </row>
    <row r="1098" spans="1:12" x14ac:dyDescent="0.25">
      <c r="A1098" s="2">
        <v>1093</v>
      </c>
      <c r="B1098" s="99">
        <v>91</v>
      </c>
      <c r="C1098" s="99" t="s">
        <v>4987</v>
      </c>
      <c r="D1098" s="99" t="s">
        <v>5006</v>
      </c>
      <c r="E1098" s="99" t="s">
        <v>5000</v>
      </c>
      <c r="F1098" s="99"/>
      <c r="G1098" s="99"/>
      <c r="H1098" s="99" t="s">
        <v>4968</v>
      </c>
      <c r="I1098" s="99" t="s">
        <v>29</v>
      </c>
      <c r="J1098" s="99">
        <f t="shared" si="17"/>
        <v>12</v>
      </c>
      <c r="K1098" s="99" t="e">
        <f ca="1">IF([12]!Tabla1[[#This Row],[in]]="i",0,IF([12]!Tabla1[[#This Row],[in]]="",ROUND(SQRT((F1098-F1097)^2+(G1098-G1097)^2),0),ROUND(SQRT((F1098-INDIRECT(ADDRESS([12]!Tabla1[[#This Row],[in]],COLUMN(F:F))))^2+(G1098-INDIRECT(ADDRESS([12]!Tabla1[[#This Row],[in]],COLUMN(G:G))))^2),0)))</f>
        <v>#REF!</v>
      </c>
      <c r="L1098" s="100" t="s">
        <v>32</v>
      </c>
    </row>
    <row r="1099" spans="1:12" x14ac:dyDescent="0.25">
      <c r="A1099" s="2">
        <v>1094</v>
      </c>
      <c r="B1099" s="99">
        <v>92</v>
      </c>
      <c r="C1099" s="99" t="s">
        <v>4987</v>
      </c>
      <c r="D1099" s="99" t="s">
        <v>5006</v>
      </c>
      <c r="E1099" s="99" t="s">
        <v>5000</v>
      </c>
      <c r="F1099" s="99"/>
      <c r="G1099" s="99"/>
      <c r="H1099" s="99" t="s">
        <v>4968</v>
      </c>
      <c r="I1099" s="99" t="s">
        <v>29</v>
      </c>
      <c r="J1099" s="99">
        <f t="shared" si="17"/>
        <v>12</v>
      </c>
      <c r="K1099" s="99" t="e">
        <f ca="1">IF([12]!Tabla1[[#This Row],[in]]="i",0,IF([12]!Tabla1[[#This Row],[in]]="",ROUND(SQRT((F1099-F1098)^2+(G1099-G1098)^2),0),ROUND(SQRT((F1099-INDIRECT(ADDRESS([12]!Tabla1[[#This Row],[in]],COLUMN(F:F))))^2+(G1099-INDIRECT(ADDRESS([12]!Tabla1[[#This Row],[in]],COLUMN(G:G))))^2),0)))</f>
        <v>#REF!</v>
      </c>
      <c r="L1099" s="100" t="s">
        <v>32</v>
      </c>
    </row>
    <row r="1100" spans="1:12" x14ac:dyDescent="0.25">
      <c r="A1100" s="2">
        <v>1095</v>
      </c>
      <c r="B1100" s="99">
        <v>93</v>
      </c>
      <c r="C1100" s="99" t="s">
        <v>4987</v>
      </c>
      <c r="D1100" s="99" t="s">
        <v>5006</v>
      </c>
      <c r="E1100" s="99" t="s">
        <v>5000</v>
      </c>
      <c r="F1100" s="99"/>
      <c r="G1100" s="99"/>
      <c r="H1100" s="99" t="s">
        <v>4968</v>
      </c>
      <c r="I1100" s="99" t="s">
        <v>29</v>
      </c>
      <c r="J1100" s="99">
        <f t="shared" si="17"/>
        <v>12</v>
      </c>
      <c r="K1100" s="99" t="e">
        <f ca="1">IF([12]!Tabla1[[#This Row],[in]]="i",0,IF([12]!Tabla1[[#This Row],[in]]="",ROUND(SQRT((F1100-F1099)^2+(G1100-G1099)^2),0),ROUND(SQRT((F1100-INDIRECT(ADDRESS([12]!Tabla1[[#This Row],[in]],COLUMN(F:F))))^2+(G1100-INDIRECT(ADDRESS([12]!Tabla1[[#This Row],[in]],COLUMN(G:G))))^2),0)))</f>
        <v>#REF!</v>
      </c>
      <c r="L1100" s="100" t="s">
        <v>32</v>
      </c>
    </row>
    <row r="1101" spans="1:12" x14ac:dyDescent="0.25">
      <c r="A1101" s="2">
        <v>1096</v>
      </c>
      <c r="B1101" s="99">
        <v>94</v>
      </c>
      <c r="C1101" s="99" t="s">
        <v>4987</v>
      </c>
      <c r="D1101" s="99" t="s">
        <v>5006</v>
      </c>
      <c r="E1101" s="99" t="s">
        <v>5000</v>
      </c>
      <c r="F1101" s="99"/>
      <c r="G1101" s="99"/>
      <c r="H1101" s="99" t="s">
        <v>4968</v>
      </c>
      <c r="I1101" s="99" t="s">
        <v>29</v>
      </c>
      <c r="J1101" s="99">
        <f t="shared" si="17"/>
        <v>12</v>
      </c>
      <c r="K1101" s="99" t="e">
        <f ca="1">IF([12]!Tabla1[[#This Row],[in]]="i",0,IF([12]!Tabla1[[#This Row],[in]]="",ROUND(SQRT((F1101-F1100)^2+(G1101-G1100)^2),0),ROUND(SQRT((F1101-INDIRECT(ADDRESS([12]!Tabla1[[#This Row],[in]],COLUMN(F:F))))^2+(G1101-INDIRECT(ADDRESS([12]!Tabla1[[#This Row],[in]],COLUMN(G:G))))^2),0)))</f>
        <v>#REF!</v>
      </c>
      <c r="L1101" s="100" t="s">
        <v>32</v>
      </c>
    </row>
    <row r="1102" spans="1:12" x14ac:dyDescent="0.25">
      <c r="A1102" s="2">
        <v>1097</v>
      </c>
      <c r="B1102" s="99">
        <v>95</v>
      </c>
      <c r="C1102" s="99" t="s">
        <v>4987</v>
      </c>
      <c r="D1102" s="99" t="s">
        <v>5006</v>
      </c>
      <c r="E1102" s="99" t="s">
        <v>5000</v>
      </c>
      <c r="F1102" s="99"/>
      <c r="G1102" s="99"/>
      <c r="H1102" s="99" t="s">
        <v>4968</v>
      </c>
      <c r="I1102" s="99" t="s">
        <v>29</v>
      </c>
      <c r="J1102" s="99">
        <f t="shared" si="17"/>
        <v>12</v>
      </c>
      <c r="K1102" s="99" t="e">
        <f ca="1">IF([12]!Tabla1[[#This Row],[in]]="i",0,IF([12]!Tabla1[[#This Row],[in]]="",ROUND(SQRT((F1102-F1101)^2+(G1102-G1101)^2),0),ROUND(SQRT((F1102-INDIRECT(ADDRESS([12]!Tabla1[[#This Row],[in]],COLUMN(F:F))))^2+(G1102-INDIRECT(ADDRESS([12]!Tabla1[[#This Row],[in]],COLUMN(G:G))))^2),0)))</f>
        <v>#REF!</v>
      </c>
      <c r="L1102" s="100" t="s">
        <v>32</v>
      </c>
    </row>
    <row r="1103" spans="1:12" x14ac:dyDescent="0.25">
      <c r="A1103" s="2">
        <v>1098</v>
      </c>
      <c r="B1103" s="99">
        <v>96</v>
      </c>
      <c r="C1103" s="99" t="s">
        <v>4987</v>
      </c>
      <c r="D1103" s="99" t="s">
        <v>5006</v>
      </c>
      <c r="E1103" s="99" t="s">
        <v>5000</v>
      </c>
      <c r="F1103" s="99"/>
      <c r="G1103" s="99"/>
      <c r="H1103" s="99" t="s">
        <v>4968</v>
      </c>
      <c r="I1103" s="99" t="s">
        <v>29</v>
      </c>
      <c r="J1103" s="99">
        <f t="shared" si="17"/>
        <v>12</v>
      </c>
      <c r="K1103" s="99" t="e">
        <f ca="1">IF([12]!Tabla1[[#This Row],[in]]="i",0,IF([12]!Tabla1[[#This Row],[in]]="",ROUND(SQRT((F1103-F1102)^2+(G1103-G1102)^2),0),ROUND(SQRT((F1103-INDIRECT(ADDRESS([12]!Tabla1[[#This Row],[in]],COLUMN(F:F))))^2+(G1103-INDIRECT(ADDRESS([12]!Tabla1[[#This Row],[in]],COLUMN(G:G))))^2),0)))</f>
        <v>#REF!</v>
      </c>
      <c r="L1103" s="100" t="s">
        <v>32</v>
      </c>
    </row>
    <row r="1104" spans="1:12" x14ac:dyDescent="0.25">
      <c r="A1104" s="2">
        <v>1099</v>
      </c>
      <c r="B1104" s="99">
        <v>97</v>
      </c>
      <c r="C1104" s="99" t="s">
        <v>4987</v>
      </c>
      <c r="D1104" s="99" t="s">
        <v>5006</v>
      </c>
      <c r="E1104" s="99" t="s">
        <v>5000</v>
      </c>
      <c r="F1104" s="99"/>
      <c r="G1104" s="99"/>
      <c r="H1104" s="99" t="s">
        <v>4968</v>
      </c>
      <c r="I1104" s="99" t="s">
        <v>29</v>
      </c>
      <c r="J1104" s="99">
        <f t="shared" si="17"/>
        <v>12</v>
      </c>
      <c r="K1104" s="99" t="e">
        <f ca="1">IF([12]!Tabla1[[#This Row],[in]]="i",0,IF([12]!Tabla1[[#This Row],[in]]="",ROUND(SQRT((F1104-F1103)^2+(G1104-G1103)^2),0),ROUND(SQRT((F1104-INDIRECT(ADDRESS([12]!Tabla1[[#This Row],[in]],COLUMN(F:F))))^2+(G1104-INDIRECT(ADDRESS([12]!Tabla1[[#This Row],[in]],COLUMN(G:G))))^2),0)))</f>
        <v>#REF!</v>
      </c>
      <c r="L1104" s="100" t="s">
        <v>32</v>
      </c>
    </row>
    <row r="1105" spans="1:12" x14ac:dyDescent="0.25">
      <c r="A1105" s="2">
        <v>1100</v>
      </c>
      <c r="B1105" s="99">
        <v>98</v>
      </c>
      <c r="C1105" s="99" t="s">
        <v>4987</v>
      </c>
      <c r="D1105" s="99" t="s">
        <v>5006</v>
      </c>
      <c r="E1105" s="99" t="s">
        <v>5000</v>
      </c>
      <c r="F1105" s="99"/>
      <c r="G1105" s="99"/>
      <c r="H1105" s="99" t="s">
        <v>4968</v>
      </c>
      <c r="I1105" s="99" t="s">
        <v>29</v>
      </c>
      <c r="J1105" s="99">
        <f t="shared" si="17"/>
        <v>12</v>
      </c>
      <c r="K1105" s="99" t="e">
        <f ca="1">IF([12]!Tabla1[[#This Row],[in]]="i",0,IF([12]!Tabla1[[#This Row],[in]]="",ROUND(SQRT((F1105-F1104)^2+(G1105-G1104)^2),0),ROUND(SQRT((F1105-INDIRECT(ADDRESS([12]!Tabla1[[#This Row],[in]],COLUMN(F:F))))^2+(G1105-INDIRECT(ADDRESS([12]!Tabla1[[#This Row],[in]],COLUMN(G:G))))^2),0)))</f>
        <v>#REF!</v>
      </c>
      <c r="L1105" s="100" t="s">
        <v>32</v>
      </c>
    </row>
    <row r="1106" spans="1:12" x14ac:dyDescent="0.25">
      <c r="A1106" s="2">
        <v>1101</v>
      </c>
      <c r="B1106" s="99">
        <v>99</v>
      </c>
      <c r="C1106" s="99" t="s">
        <v>4987</v>
      </c>
      <c r="D1106" s="99" t="s">
        <v>5006</v>
      </c>
      <c r="E1106" s="99" t="s">
        <v>5000</v>
      </c>
      <c r="F1106" s="99"/>
      <c r="G1106" s="99"/>
      <c r="H1106" s="99" t="s">
        <v>4968</v>
      </c>
      <c r="I1106" s="99" t="s">
        <v>29</v>
      </c>
      <c r="J1106" s="99">
        <f t="shared" si="17"/>
        <v>12</v>
      </c>
      <c r="K1106" s="99" t="e">
        <f ca="1">IF([12]!Tabla1[[#This Row],[in]]="i",0,IF([12]!Tabla1[[#This Row],[in]]="",ROUND(SQRT((F1106-F1105)^2+(G1106-G1105)^2),0),ROUND(SQRT((F1106-INDIRECT(ADDRESS([12]!Tabla1[[#This Row],[in]],COLUMN(F:F))))^2+(G1106-INDIRECT(ADDRESS([12]!Tabla1[[#This Row],[in]],COLUMN(G:G))))^2),0)))</f>
        <v>#REF!</v>
      </c>
      <c r="L1106" s="100" t="s">
        <v>32</v>
      </c>
    </row>
    <row r="1107" spans="1:12" x14ac:dyDescent="0.25">
      <c r="A1107" s="2">
        <v>1102</v>
      </c>
      <c r="B1107" s="99">
        <v>100</v>
      </c>
      <c r="C1107" s="99" t="s">
        <v>4987</v>
      </c>
      <c r="D1107" s="99" t="s">
        <v>5006</v>
      </c>
      <c r="E1107" s="99" t="s">
        <v>5000</v>
      </c>
      <c r="F1107" s="99"/>
      <c r="G1107" s="99"/>
      <c r="H1107" s="99" t="s">
        <v>4968</v>
      </c>
      <c r="I1107" s="99" t="s">
        <v>29</v>
      </c>
      <c r="J1107" s="99">
        <f t="shared" si="17"/>
        <v>12</v>
      </c>
      <c r="K1107" s="99" t="e">
        <f ca="1">IF([12]!Tabla1[[#This Row],[in]]="i",0,IF([12]!Tabla1[[#This Row],[in]]="",ROUND(SQRT((F1107-F1106)^2+(G1107-G1106)^2),0),ROUND(SQRT((F1107-INDIRECT(ADDRESS([12]!Tabla1[[#This Row],[in]],COLUMN(F:F))))^2+(G1107-INDIRECT(ADDRESS([12]!Tabla1[[#This Row],[in]],COLUMN(G:G))))^2),0)))</f>
        <v>#REF!</v>
      </c>
      <c r="L1107" s="100" t="s">
        <v>32</v>
      </c>
    </row>
    <row r="1108" spans="1:12" x14ac:dyDescent="0.25">
      <c r="A1108" s="2">
        <v>1103</v>
      </c>
      <c r="B1108" s="99">
        <v>101</v>
      </c>
      <c r="C1108" s="99" t="s">
        <v>4987</v>
      </c>
      <c r="D1108" s="99" t="s">
        <v>5006</v>
      </c>
      <c r="E1108" s="99" t="s">
        <v>5000</v>
      </c>
      <c r="F1108" s="99"/>
      <c r="G1108" s="99"/>
      <c r="H1108" s="99" t="s">
        <v>4968</v>
      </c>
      <c r="I1108" s="99" t="s">
        <v>29</v>
      </c>
      <c r="J1108" s="99">
        <f t="shared" si="17"/>
        <v>12</v>
      </c>
      <c r="K1108" s="99" t="e">
        <f ca="1">IF([12]!Tabla1[[#This Row],[in]]="i",0,IF([12]!Tabla1[[#This Row],[in]]="",ROUND(SQRT((F1108-F1107)^2+(G1108-G1107)^2),0),ROUND(SQRT((F1108-INDIRECT(ADDRESS([12]!Tabla1[[#This Row],[in]],COLUMN(F:F))))^2+(G1108-INDIRECT(ADDRESS([12]!Tabla1[[#This Row],[in]],COLUMN(G:G))))^2),0)))</f>
        <v>#REF!</v>
      </c>
      <c r="L1108" s="100" t="s">
        <v>32</v>
      </c>
    </row>
    <row r="1109" spans="1:12" x14ac:dyDescent="0.25">
      <c r="A1109" s="2">
        <v>1104</v>
      </c>
      <c r="B1109" s="99">
        <v>102</v>
      </c>
      <c r="C1109" s="99" t="s">
        <v>4987</v>
      </c>
      <c r="D1109" s="99" t="s">
        <v>5006</v>
      </c>
      <c r="E1109" s="99" t="s">
        <v>5000</v>
      </c>
      <c r="F1109" s="99"/>
      <c r="G1109" s="99"/>
      <c r="H1109" s="99" t="s">
        <v>4968</v>
      </c>
      <c r="I1109" s="99" t="s">
        <v>29</v>
      </c>
      <c r="J1109" s="99">
        <f t="shared" si="17"/>
        <v>12</v>
      </c>
      <c r="K1109" s="99" t="e">
        <f ca="1">IF([12]!Tabla1[[#This Row],[in]]="i",0,IF([12]!Tabla1[[#This Row],[in]]="",ROUND(SQRT((F1109-F1108)^2+(G1109-G1108)^2),0),ROUND(SQRT((F1109-INDIRECT(ADDRESS([12]!Tabla1[[#This Row],[in]],COLUMN(F:F))))^2+(G1109-INDIRECT(ADDRESS([12]!Tabla1[[#This Row],[in]],COLUMN(G:G))))^2),0)))</f>
        <v>#REF!</v>
      </c>
      <c r="L1109" s="100" t="s">
        <v>32</v>
      </c>
    </row>
    <row r="1110" spans="1:12" x14ac:dyDescent="0.25">
      <c r="A1110" s="2">
        <v>1105</v>
      </c>
      <c r="B1110" s="99">
        <v>103</v>
      </c>
      <c r="C1110" s="99" t="s">
        <v>4987</v>
      </c>
      <c r="D1110" s="99" t="s">
        <v>5006</v>
      </c>
      <c r="E1110" s="99" t="s">
        <v>5000</v>
      </c>
      <c r="F1110" s="99"/>
      <c r="G1110" s="99"/>
      <c r="H1110" s="99" t="s">
        <v>4968</v>
      </c>
      <c r="I1110" s="99" t="s">
        <v>29</v>
      </c>
      <c r="J1110" s="99">
        <f t="shared" si="17"/>
        <v>12</v>
      </c>
      <c r="K1110" s="99" t="e">
        <f ca="1">IF([12]!Tabla1[[#This Row],[in]]="i",0,IF([12]!Tabla1[[#This Row],[in]]="",ROUND(SQRT((F1110-F1109)^2+(G1110-G1109)^2),0),ROUND(SQRT((F1110-INDIRECT(ADDRESS([12]!Tabla1[[#This Row],[in]],COLUMN(F:F))))^2+(G1110-INDIRECT(ADDRESS([12]!Tabla1[[#This Row],[in]],COLUMN(G:G))))^2),0)))</f>
        <v>#REF!</v>
      </c>
      <c r="L1110" s="100" t="s">
        <v>32</v>
      </c>
    </row>
    <row r="1111" spans="1:12" x14ac:dyDescent="0.25">
      <c r="A1111" s="2">
        <v>1106</v>
      </c>
      <c r="B1111" s="99">
        <v>104</v>
      </c>
      <c r="C1111" s="99" t="s">
        <v>4987</v>
      </c>
      <c r="D1111" s="99" t="s">
        <v>5006</v>
      </c>
      <c r="E1111" s="99" t="s">
        <v>5000</v>
      </c>
      <c r="F1111" s="99"/>
      <c r="G1111" s="99"/>
      <c r="H1111" s="99" t="s">
        <v>4968</v>
      </c>
      <c r="I1111" s="99" t="s">
        <v>29</v>
      </c>
      <c r="J1111" s="99">
        <f t="shared" si="17"/>
        <v>12</v>
      </c>
      <c r="K1111" s="99" t="e">
        <f ca="1">IF([12]!Tabla1[[#This Row],[in]]="i",0,IF([12]!Tabla1[[#This Row],[in]]="",ROUND(SQRT((F1111-F1110)^2+(G1111-G1110)^2),0),ROUND(SQRT((F1111-INDIRECT(ADDRESS([12]!Tabla1[[#This Row],[in]],COLUMN(F:F))))^2+(G1111-INDIRECT(ADDRESS([12]!Tabla1[[#This Row],[in]],COLUMN(G:G))))^2),0)))</f>
        <v>#REF!</v>
      </c>
      <c r="L1111" s="100" t="s">
        <v>32</v>
      </c>
    </row>
    <row r="1112" spans="1:12" x14ac:dyDescent="0.25">
      <c r="A1112" s="2">
        <v>1107</v>
      </c>
      <c r="B1112" s="99">
        <v>105</v>
      </c>
      <c r="C1112" s="99" t="s">
        <v>4987</v>
      </c>
      <c r="D1112" s="99" t="s">
        <v>5006</v>
      </c>
      <c r="E1112" s="99" t="s">
        <v>5000</v>
      </c>
      <c r="F1112" s="99"/>
      <c r="G1112" s="99"/>
      <c r="H1112" s="99" t="s">
        <v>4968</v>
      </c>
      <c r="I1112" s="99" t="s">
        <v>29</v>
      </c>
      <c r="J1112" s="99">
        <f t="shared" si="17"/>
        <v>12</v>
      </c>
      <c r="K1112" s="99" t="e">
        <f ca="1">IF([12]!Tabla1[[#This Row],[in]]="i",0,IF([12]!Tabla1[[#This Row],[in]]="",ROUND(SQRT((F1112-F1111)^2+(G1112-G1111)^2),0),ROUND(SQRT((F1112-INDIRECT(ADDRESS([12]!Tabla1[[#This Row],[in]],COLUMN(F:F))))^2+(G1112-INDIRECT(ADDRESS([12]!Tabla1[[#This Row],[in]],COLUMN(G:G))))^2),0)))</f>
        <v>#REF!</v>
      </c>
      <c r="L1112" s="100" t="s">
        <v>32</v>
      </c>
    </row>
    <row r="1113" spans="1:12" x14ac:dyDescent="0.25">
      <c r="A1113" s="2">
        <v>1108</v>
      </c>
      <c r="B1113" s="99">
        <v>106</v>
      </c>
      <c r="C1113" s="99" t="s">
        <v>4987</v>
      </c>
      <c r="D1113" s="99" t="s">
        <v>5006</v>
      </c>
      <c r="E1113" s="99" t="s">
        <v>5000</v>
      </c>
      <c r="F1113" s="99"/>
      <c r="G1113" s="99"/>
      <c r="H1113" s="99" t="s">
        <v>4968</v>
      </c>
      <c r="I1113" s="99" t="s">
        <v>29</v>
      </c>
      <c r="J1113" s="99">
        <f t="shared" si="17"/>
        <v>12</v>
      </c>
      <c r="K1113" s="99" t="e">
        <f ca="1">IF([12]!Tabla1[[#This Row],[in]]="i",0,IF([12]!Tabla1[[#This Row],[in]]="",ROUND(SQRT((F1113-F1112)^2+(G1113-G1112)^2),0),ROUND(SQRT((F1113-INDIRECT(ADDRESS([12]!Tabla1[[#This Row],[in]],COLUMN(F:F))))^2+(G1113-INDIRECT(ADDRESS([12]!Tabla1[[#This Row],[in]],COLUMN(G:G))))^2),0)))</f>
        <v>#REF!</v>
      </c>
      <c r="L1113" s="100" t="s">
        <v>32</v>
      </c>
    </row>
    <row r="1114" spans="1:12" x14ac:dyDescent="0.25">
      <c r="A1114" s="2">
        <v>1109</v>
      </c>
      <c r="B1114" s="99">
        <v>107</v>
      </c>
      <c r="C1114" s="99" t="s">
        <v>4987</v>
      </c>
      <c r="D1114" s="99" t="s">
        <v>5006</v>
      </c>
      <c r="E1114" s="99" t="s">
        <v>5000</v>
      </c>
      <c r="F1114" s="99"/>
      <c r="G1114" s="99"/>
      <c r="H1114" s="99" t="s">
        <v>4968</v>
      </c>
      <c r="I1114" s="99" t="s">
        <v>29</v>
      </c>
      <c r="J1114" s="99">
        <f t="shared" si="17"/>
        <v>12</v>
      </c>
      <c r="K1114" s="99" t="e">
        <f ca="1">IF([12]!Tabla1[[#This Row],[in]]="i",0,IF([12]!Tabla1[[#This Row],[in]]="",ROUND(SQRT((F1114-F1113)^2+(G1114-G1113)^2),0),ROUND(SQRT((F1114-INDIRECT(ADDRESS([12]!Tabla1[[#This Row],[in]],COLUMN(F:F))))^2+(G1114-INDIRECT(ADDRESS([12]!Tabla1[[#This Row],[in]],COLUMN(G:G))))^2),0)))</f>
        <v>#REF!</v>
      </c>
      <c r="L1114" s="100" t="s">
        <v>32</v>
      </c>
    </row>
    <row r="1115" spans="1:12" x14ac:dyDescent="0.25">
      <c r="A1115" s="2">
        <v>1110</v>
      </c>
      <c r="B1115" s="99">
        <v>108</v>
      </c>
      <c r="C1115" s="99" t="s">
        <v>4987</v>
      </c>
      <c r="D1115" s="99" t="s">
        <v>5006</v>
      </c>
      <c r="E1115" s="99" t="s">
        <v>5000</v>
      </c>
      <c r="F1115" s="99"/>
      <c r="G1115" s="99"/>
      <c r="H1115" s="99" t="s">
        <v>4968</v>
      </c>
      <c r="I1115" s="99" t="s">
        <v>29</v>
      </c>
      <c r="J1115" s="99">
        <f t="shared" si="17"/>
        <v>12</v>
      </c>
      <c r="K1115" s="99" t="e">
        <f ca="1">IF([12]!Tabla1[[#This Row],[in]]="i",0,IF([12]!Tabla1[[#This Row],[in]]="",ROUND(SQRT((F1115-F1114)^2+(G1115-G1114)^2),0),ROUND(SQRT((F1115-INDIRECT(ADDRESS([12]!Tabla1[[#This Row],[in]],COLUMN(F:F))))^2+(G1115-INDIRECT(ADDRESS([12]!Tabla1[[#This Row],[in]],COLUMN(G:G))))^2),0)))</f>
        <v>#REF!</v>
      </c>
      <c r="L1115" s="100" t="s">
        <v>32</v>
      </c>
    </row>
    <row r="1116" spans="1:12" x14ac:dyDescent="0.25">
      <c r="A1116" s="2">
        <v>1111</v>
      </c>
      <c r="B1116" s="99">
        <v>109</v>
      </c>
      <c r="C1116" s="99" t="s">
        <v>4987</v>
      </c>
      <c r="D1116" s="99" t="s">
        <v>5006</v>
      </c>
      <c r="E1116" s="99" t="s">
        <v>5000</v>
      </c>
      <c r="F1116" s="99"/>
      <c r="G1116" s="99"/>
      <c r="H1116" s="99" t="s">
        <v>4968</v>
      </c>
      <c r="I1116" s="99" t="s">
        <v>29</v>
      </c>
      <c r="J1116" s="99">
        <f t="shared" si="17"/>
        <v>12</v>
      </c>
      <c r="K1116" s="99" t="e">
        <f ca="1">IF([12]!Tabla1[[#This Row],[in]]="i",0,IF([12]!Tabla1[[#This Row],[in]]="",ROUND(SQRT((F1116-F1115)^2+(G1116-G1115)^2),0),ROUND(SQRT((F1116-INDIRECT(ADDRESS([12]!Tabla1[[#This Row],[in]],COLUMN(F:F))))^2+(G1116-INDIRECT(ADDRESS([12]!Tabla1[[#This Row],[in]],COLUMN(G:G))))^2),0)))</f>
        <v>#REF!</v>
      </c>
      <c r="L1116" s="100" t="s">
        <v>32</v>
      </c>
    </row>
    <row r="1117" spans="1:12" x14ac:dyDescent="0.25">
      <c r="A1117" s="2">
        <v>1112</v>
      </c>
      <c r="B1117" s="99">
        <v>110</v>
      </c>
      <c r="C1117" s="99" t="s">
        <v>4987</v>
      </c>
      <c r="D1117" s="99" t="s">
        <v>5006</v>
      </c>
      <c r="E1117" s="99" t="s">
        <v>5000</v>
      </c>
      <c r="F1117" s="99"/>
      <c r="G1117" s="99"/>
      <c r="H1117" s="99" t="s">
        <v>4968</v>
      </c>
      <c r="I1117" s="99" t="s">
        <v>29</v>
      </c>
      <c r="J1117" s="99">
        <f t="shared" si="17"/>
        <v>12</v>
      </c>
      <c r="K1117" s="99" t="e">
        <f ca="1">IF([12]!Tabla1[[#This Row],[in]]="i",0,IF([12]!Tabla1[[#This Row],[in]]="",ROUND(SQRT((F1117-F1116)^2+(G1117-G1116)^2),0),ROUND(SQRT((F1117-INDIRECT(ADDRESS([12]!Tabla1[[#This Row],[in]],COLUMN(F:F))))^2+(G1117-INDIRECT(ADDRESS([12]!Tabla1[[#This Row],[in]],COLUMN(G:G))))^2),0)))</f>
        <v>#REF!</v>
      </c>
      <c r="L1117" s="100" t="s">
        <v>32</v>
      </c>
    </row>
    <row r="1118" spans="1:12" x14ac:dyDescent="0.25">
      <c r="A1118" s="2">
        <v>1113</v>
      </c>
      <c r="B1118" s="99">
        <v>111</v>
      </c>
      <c r="C1118" s="99" t="s">
        <v>4987</v>
      </c>
      <c r="D1118" s="99" t="s">
        <v>5006</v>
      </c>
      <c r="E1118" s="99" t="s">
        <v>5000</v>
      </c>
      <c r="F1118" s="99"/>
      <c r="G1118" s="99"/>
      <c r="H1118" s="99" t="s">
        <v>4968</v>
      </c>
      <c r="I1118" s="99" t="s">
        <v>29</v>
      </c>
      <c r="J1118" s="99">
        <f t="shared" si="17"/>
        <v>12</v>
      </c>
      <c r="K1118" s="99" t="e">
        <f ca="1">IF([12]!Tabla1[[#This Row],[in]]="i",0,IF([12]!Tabla1[[#This Row],[in]]="",ROUND(SQRT((F1118-F1117)^2+(G1118-G1117)^2),0),ROUND(SQRT((F1118-INDIRECT(ADDRESS([12]!Tabla1[[#This Row],[in]],COLUMN(F:F))))^2+(G1118-INDIRECT(ADDRESS([12]!Tabla1[[#This Row],[in]],COLUMN(G:G))))^2),0)))</f>
        <v>#REF!</v>
      </c>
      <c r="L1118" s="100" t="s">
        <v>32</v>
      </c>
    </row>
    <row r="1119" spans="1:12" x14ac:dyDescent="0.25">
      <c r="A1119" s="2">
        <v>1114</v>
      </c>
      <c r="B1119" s="99">
        <v>112</v>
      </c>
      <c r="C1119" s="99" t="s">
        <v>4987</v>
      </c>
      <c r="D1119" s="99" t="s">
        <v>5006</v>
      </c>
      <c r="E1119" s="99" t="s">
        <v>5000</v>
      </c>
      <c r="F1119" s="99"/>
      <c r="G1119" s="99"/>
      <c r="H1119" s="99" t="s">
        <v>4968</v>
      </c>
      <c r="I1119" s="99" t="s">
        <v>29</v>
      </c>
      <c r="J1119" s="99">
        <f t="shared" si="17"/>
        <v>12</v>
      </c>
      <c r="K1119" s="99" t="e">
        <f ca="1">IF([12]!Tabla1[[#This Row],[in]]="i",0,IF([12]!Tabla1[[#This Row],[in]]="",ROUND(SQRT((F1119-F1118)^2+(G1119-G1118)^2),0),ROUND(SQRT((F1119-INDIRECT(ADDRESS([12]!Tabla1[[#This Row],[in]],COLUMN(F:F))))^2+(G1119-INDIRECT(ADDRESS([12]!Tabla1[[#This Row],[in]],COLUMN(G:G))))^2),0)))</f>
        <v>#REF!</v>
      </c>
      <c r="L1119" s="100" t="s">
        <v>32</v>
      </c>
    </row>
    <row r="1120" spans="1:12" x14ac:dyDescent="0.25">
      <c r="A1120" s="2">
        <v>1115</v>
      </c>
      <c r="B1120" s="99">
        <v>113</v>
      </c>
      <c r="C1120" s="99" t="s">
        <v>4987</v>
      </c>
      <c r="D1120" s="99" t="s">
        <v>5006</v>
      </c>
      <c r="E1120" s="99" t="s">
        <v>5000</v>
      </c>
      <c r="F1120" s="99"/>
      <c r="G1120" s="99"/>
      <c r="H1120" s="99" t="s">
        <v>4968</v>
      </c>
      <c r="I1120" s="99" t="s">
        <v>29</v>
      </c>
      <c r="J1120" s="99">
        <f t="shared" si="17"/>
        <v>12</v>
      </c>
      <c r="K1120" s="99" t="e">
        <f ca="1">IF([12]!Tabla1[[#This Row],[in]]="i",0,IF([12]!Tabla1[[#This Row],[in]]="",ROUND(SQRT((F1120-F1119)^2+(G1120-G1119)^2),0),ROUND(SQRT((F1120-INDIRECT(ADDRESS([12]!Tabla1[[#This Row],[in]],COLUMN(F:F))))^2+(G1120-INDIRECT(ADDRESS([12]!Tabla1[[#This Row],[in]],COLUMN(G:G))))^2),0)))</f>
        <v>#REF!</v>
      </c>
      <c r="L1120" s="100" t="s">
        <v>32</v>
      </c>
    </row>
    <row r="1121" spans="1:12" x14ac:dyDescent="0.25">
      <c r="A1121" s="2">
        <v>1116</v>
      </c>
      <c r="B1121" s="99">
        <v>114</v>
      </c>
      <c r="C1121" s="99" t="s">
        <v>4987</v>
      </c>
      <c r="D1121" s="99" t="s">
        <v>5006</v>
      </c>
      <c r="E1121" s="99" t="s">
        <v>5000</v>
      </c>
      <c r="F1121" s="99"/>
      <c r="G1121" s="99"/>
      <c r="H1121" s="99" t="s">
        <v>4968</v>
      </c>
      <c r="I1121" s="99" t="s">
        <v>29</v>
      </c>
      <c r="J1121" s="99">
        <f t="shared" si="17"/>
        <v>12</v>
      </c>
      <c r="K1121" s="99" t="e">
        <f ca="1">IF([12]!Tabla1[[#This Row],[in]]="i",0,IF([12]!Tabla1[[#This Row],[in]]="",ROUND(SQRT((F1121-F1120)^2+(G1121-G1120)^2),0),ROUND(SQRT((F1121-INDIRECT(ADDRESS([12]!Tabla1[[#This Row],[in]],COLUMN(F:F))))^2+(G1121-INDIRECT(ADDRESS([12]!Tabla1[[#This Row],[in]],COLUMN(G:G))))^2),0)))</f>
        <v>#REF!</v>
      </c>
      <c r="L1121" s="100" t="s">
        <v>32</v>
      </c>
    </row>
    <row r="1122" spans="1:12" x14ac:dyDescent="0.25">
      <c r="A1122" s="2">
        <v>1117</v>
      </c>
      <c r="B1122" s="99">
        <v>115</v>
      </c>
      <c r="C1122" s="99" t="s">
        <v>4987</v>
      </c>
      <c r="D1122" s="99" t="s">
        <v>5006</v>
      </c>
      <c r="E1122" s="99" t="s">
        <v>5000</v>
      </c>
      <c r="F1122" s="99"/>
      <c r="G1122" s="99"/>
      <c r="H1122" s="99" t="s">
        <v>4968</v>
      </c>
      <c r="I1122" s="99" t="s">
        <v>29</v>
      </c>
      <c r="J1122" s="99">
        <f t="shared" si="17"/>
        <v>12</v>
      </c>
      <c r="K1122" s="99" t="e">
        <f ca="1">IF([12]!Tabla1[[#This Row],[in]]="i",0,IF([12]!Tabla1[[#This Row],[in]]="",ROUND(SQRT((F1122-F1121)^2+(G1122-G1121)^2),0),ROUND(SQRT((F1122-INDIRECT(ADDRESS([12]!Tabla1[[#This Row],[in]],COLUMN(F:F))))^2+(G1122-INDIRECT(ADDRESS([12]!Tabla1[[#This Row],[in]],COLUMN(G:G))))^2),0)))</f>
        <v>#REF!</v>
      </c>
      <c r="L1122" s="100" t="s">
        <v>32</v>
      </c>
    </row>
    <row r="1123" spans="1:12" x14ac:dyDescent="0.25">
      <c r="A1123" s="2">
        <v>1118</v>
      </c>
      <c r="B1123" s="99">
        <v>116</v>
      </c>
      <c r="C1123" s="99" t="s">
        <v>4987</v>
      </c>
      <c r="D1123" s="99" t="s">
        <v>5006</v>
      </c>
      <c r="E1123" s="99" t="s">
        <v>5000</v>
      </c>
      <c r="F1123" s="99"/>
      <c r="G1123" s="99"/>
      <c r="H1123" s="99" t="s">
        <v>4968</v>
      </c>
      <c r="I1123" s="99" t="s">
        <v>29</v>
      </c>
      <c r="J1123" s="99">
        <f t="shared" si="17"/>
        <v>12</v>
      </c>
      <c r="K1123" s="99" t="e">
        <f ca="1">IF([12]!Tabla1[[#This Row],[in]]="i",0,IF([12]!Tabla1[[#This Row],[in]]="",ROUND(SQRT((F1123-F1122)^2+(G1123-G1122)^2),0),ROUND(SQRT((F1123-INDIRECT(ADDRESS([12]!Tabla1[[#This Row],[in]],COLUMN(F:F))))^2+(G1123-INDIRECT(ADDRESS([12]!Tabla1[[#This Row],[in]],COLUMN(G:G))))^2),0)))</f>
        <v>#REF!</v>
      </c>
      <c r="L1123" s="100" t="s">
        <v>32</v>
      </c>
    </row>
    <row r="1124" spans="1:12" x14ac:dyDescent="0.25">
      <c r="A1124" s="2">
        <v>1119</v>
      </c>
      <c r="B1124" s="99">
        <v>117</v>
      </c>
      <c r="C1124" s="99" t="s">
        <v>4987</v>
      </c>
      <c r="D1124" s="99" t="s">
        <v>5006</v>
      </c>
      <c r="E1124" s="99" t="s">
        <v>5000</v>
      </c>
      <c r="F1124" s="99"/>
      <c r="G1124" s="99"/>
      <c r="H1124" s="99" t="s">
        <v>4968</v>
      </c>
      <c r="I1124" s="99" t="s">
        <v>29</v>
      </c>
      <c r="J1124" s="99">
        <f t="shared" si="17"/>
        <v>12</v>
      </c>
      <c r="K1124" s="99" t="e">
        <f ca="1">IF([12]!Tabla1[[#This Row],[in]]="i",0,IF([12]!Tabla1[[#This Row],[in]]="",ROUND(SQRT((F1124-F1123)^2+(G1124-G1123)^2),0),ROUND(SQRT((F1124-INDIRECT(ADDRESS([12]!Tabla1[[#This Row],[in]],COLUMN(F:F))))^2+(G1124-INDIRECT(ADDRESS([12]!Tabla1[[#This Row],[in]],COLUMN(G:G))))^2),0)))</f>
        <v>#REF!</v>
      </c>
      <c r="L1124" s="100" t="s">
        <v>32</v>
      </c>
    </row>
    <row r="1125" spans="1:12" x14ac:dyDescent="0.25">
      <c r="A1125" s="2">
        <v>1120</v>
      </c>
      <c r="B1125" s="99">
        <v>118</v>
      </c>
      <c r="C1125" s="99" t="s">
        <v>4987</v>
      </c>
      <c r="D1125" s="99" t="s">
        <v>5006</v>
      </c>
      <c r="E1125" s="99" t="s">
        <v>5000</v>
      </c>
      <c r="F1125" s="99"/>
      <c r="G1125" s="99"/>
      <c r="H1125" s="99" t="s">
        <v>4968</v>
      </c>
      <c r="I1125" s="99" t="s">
        <v>29</v>
      </c>
      <c r="J1125" s="99">
        <f t="shared" si="17"/>
        <v>12</v>
      </c>
      <c r="K1125" s="99" t="e">
        <f ca="1">IF([12]!Tabla1[[#This Row],[in]]="i",0,IF([12]!Tabla1[[#This Row],[in]]="",ROUND(SQRT((F1125-F1124)^2+(G1125-G1124)^2),0),ROUND(SQRT((F1125-INDIRECT(ADDRESS([12]!Tabla1[[#This Row],[in]],COLUMN(F:F))))^2+(G1125-INDIRECT(ADDRESS([12]!Tabla1[[#This Row],[in]],COLUMN(G:G))))^2),0)))</f>
        <v>#REF!</v>
      </c>
      <c r="L1125" s="100" t="s">
        <v>32</v>
      </c>
    </row>
    <row r="1126" spans="1:12" x14ac:dyDescent="0.25">
      <c r="A1126" s="2">
        <v>1121</v>
      </c>
      <c r="B1126" s="99">
        <v>119</v>
      </c>
      <c r="C1126" s="99" t="s">
        <v>4987</v>
      </c>
      <c r="D1126" s="99" t="s">
        <v>5006</v>
      </c>
      <c r="E1126" s="99" t="s">
        <v>5000</v>
      </c>
      <c r="F1126" s="99"/>
      <c r="G1126" s="99"/>
      <c r="H1126" s="99" t="s">
        <v>4968</v>
      </c>
      <c r="I1126" s="99" t="s">
        <v>29</v>
      </c>
      <c r="J1126" s="99">
        <f t="shared" si="17"/>
        <v>12</v>
      </c>
      <c r="K1126" s="99" t="e">
        <f ca="1">IF([12]!Tabla1[[#This Row],[in]]="i",0,IF([12]!Tabla1[[#This Row],[in]]="",ROUND(SQRT((F1126-F1125)^2+(G1126-G1125)^2),0),ROUND(SQRT((F1126-INDIRECT(ADDRESS([12]!Tabla1[[#This Row],[in]],COLUMN(F:F))))^2+(G1126-INDIRECT(ADDRESS([12]!Tabla1[[#This Row],[in]],COLUMN(G:G))))^2),0)))</f>
        <v>#REF!</v>
      </c>
      <c r="L1126" s="100" t="s">
        <v>32</v>
      </c>
    </row>
    <row r="1127" spans="1:12" x14ac:dyDescent="0.25">
      <c r="A1127" s="2">
        <v>1122</v>
      </c>
      <c r="B1127" s="99">
        <v>120</v>
      </c>
      <c r="C1127" s="99" t="s">
        <v>4987</v>
      </c>
      <c r="D1127" s="99" t="s">
        <v>5006</v>
      </c>
      <c r="E1127" s="99" t="s">
        <v>5000</v>
      </c>
      <c r="F1127" s="99"/>
      <c r="G1127" s="99"/>
      <c r="H1127" s="99" t="s">
        <v>4968</v>
      </c>
      <c r="I1127" s="99" t="s">
        <v>29</v>
      </c>
      <c r="J1127" s="99">
        <f t="shared" si="17"/>
        <v>12</v>
      </c>
      <c r="K1127" s="99" t="e">
        <f ca="1">IF([12]!Tabla1[[#This Row],[in]]="i",0,IF([12]!Tabla1[[#This Row],[in]]="",ROUND(SQRT((F1127-F1126)^2+(G1127-G1126)^2),0),ROUND(SQRT((F1127-INDIRECT(ADDRESS([12]!Tabla1[[#This Row],[in]],COLUMN(F:F))))^2+(G1127-INDIRECT(ADDRESS([12]!Tabla1[[#This Row],[in]],COLUMN(G:G))))^2),0)))</f>
        <v>#REF!</v>
      </c>
      <c r="L1127" s="100" t="s">
        <v>32</v>
      </c>
    </row>
    <row r="1128" spans="1:12" x14ac:dyDescent="0.25">
      <c r="A1128" s="2">
        <v>1123</v>
      </c>
      <c r="B1128" s="99">
        <v>121</v>
      </c>
      <c r="C1128" s="99" t="s">
        <v>4987</v>
      </c>
      <c r="D1128" s="99" t="s">
        <v>5006</v>
      </c>
      <c r="E1128" s="99" t="s">
        <v>5000</v>
      </c>
      <c r="F1128" s="99"/>
      <c r="G1128" s="99"/>
      <c r="H1128" s="99" t="s">
        <v>4968</v>
      </c>
      <c r="I1128" s="99" t="s">
        <v>29</v>
      </c>
      <c r="J1128" s="99">
        <f t="shared" si="17"/>
        <v>12</v>
      </c>
      <c r="K1128" s="99" t="e">
        <f ca="1">IF([12]!Tabla1[[#This Row],[in]]="i",0,IF([12]!Tabla1[[#This Row],[in]]="",ROUND(SQRT((F1128-F1127)^2+(G1128-G1127)^2),0),ROUND(SQRT((F1128-INDIRECT(ADDRESS([12]!Tabla1[[#This Row],[in]],COLUMN(F:F))))^2+(G1128-INDIRECT(ADDRESS([12]!Tabla1[[#This Row],[in]],COLUMN(G:G))))^2),0)))</f>
        <v>#REF!</v>
      </c>
      <c r="L1128" s="100" t="s">
        <v>32</v>
      </c>
    </row>
    <row r="1129" spans="1:12" x14ac:dyDescent="0.25">
      <c r="A1129" s="2">
        <v>1124</v>
      </c>
      <c r="B1129" s="99">
        <v>122</v>
      </c>
      <c r="C1129" s="99" t="s">
        <v>4987</v>
      </c>
      <c r="D1129" s="99" t="s">
        <v>5006</v>
      </c>
      <c r="E1129" s="99" t="s">
        <v>5000</v>
      </c>
      <c r="F1129" s="99"/>
      <c r="G1129" s="99"/>
      <c r="H1129" s="99" t="s">
        <v>4968</v>
      </c>
      <c r="I1129" s="99" t="s">
        <v>29</v>
      </c>
      <c r="J1129" s="99">
        <f t="shared" si="17"/>
        <v>12</v>
      </c>
      <c r="K1129" s="99" t="e">
        <f ca="1">IF([12]!Tabla1[[#This Row],[in]]="i",0,IF([12]!Tabla1[[#This Row],[in]]="",ROUND(SQRT((F1129-F1128)^2+(G1129-G1128)^2),0),ROUND(SQRT((F1129-INDIRECT(ADDRESS([12]!Tabla1[[#This Row],[in]],COLUMN(F:F))))^2+(G1129-INDIRECT(ADDRESS([12]!Tabla1[[#This Row],[in]],COLUMN(G:G))))^2),0)))</f>
        <v>#REF!</v>
      </c>
      <c r="L1129" s="100" t="s">
        <v>32</v>
      </c>
    </row>
    <row r="1130" spans="1:12" x14ac:dyDescent="0.25">
      <c r="A1130" s="2">
        <v>1125</v>
      </c>
      <c r="B1130" s="99">
        <v>123</v>
      </c>
      <c r="C1130" s="99" t="s">
        <v>4987</v>
      </c>
      <c r="D1130" s="99" t="s">
        <v>5006</v>
      </c>
      <c r="E1130" s="99" t="s">
        <v>5000</v>
      </c>
      <c r="F1130" s="99"/>
      <c r="G1130" s="99"/>
      <c r="H1130" s="99" t="s">
        <v>4968</v>
      </c>
      <c r="I1130" s="99" t="s">
        <v>29</v>
      </c>
      <c r="J1130" s="99">
        <f t="shared" si="17"/>
        <v>12</v>
      </c>
      <c r="K1130" s="99" t="e">
        <f ca="1">IF([12]!Tabla1[[#This Row],[in]]="i",0,IF([12]!Tabla1[[#This Row],[in]]="",ROUND(SQRT((F1130-F1129)^2+(G1130-G1129)^2),0),ROUND(SQRT((F1130-INDIRECT(ADDRESS([12]!Tabla1[[#This Row],[in]],COLUMN(F:F))))^2+(G1130-INDIRECT(ADDRESS([12]!Tabla1[[#This Row],[in]],COLUMN(G:G))))^2),0)))</f>
        <v>#REF!</v>
      </c>
      <c r="L1130" s="100" t="s">
        <v>32</v>
      </c>
    </row>
    <row r="1131" spans="1:12" x14ac:dyDescent="0.25">
      <c r="A1131" s="2">
        <v>1126</v>
      </c>
      <c r="B1131" s="99">
        <v>124</v>
      </c>
      <c r="C1131" s="99" t="s">
        <v>4987</v>
      </c>
      <c r="D1131" s="99" t="s">
        <v>5006</v>
      </c>
      <c r="E1131" s="99" t="s">
        <v>5000</v>
      </c>
      <c r="F1131" s="99"/>
      <c r="G1131" s="99"/>
      <c r="H1131" s="99" t="s">
        <v>4968</v>
      </c>
      <c r="I1131" s="99" t="s">
        <v>29</v>
      </c>
      <c r="J1131" s="99">
        <f t="shared" si="17"/>
        <v>12</v>
      </c>
      <c r="K1131" s="99" t="e">
        <f ca="1">IF([12]!Tabla1[[#This Row],[in]]="i",0,IF([12]!Tabla1[[#This Row],[in]]="",ROUND(SQRT((F1131-F1130)^2+(G1131-G1130)^2),0),ROUND(SQRT((F1131-INDIRECT(ADDRESS([12]!Tabla1[[#This Row],[in]],COLUMN(F:F))))^2+(G1131-INDIRECT(ADDRESS([12]!Tabla1[[#This Row],[in]],COLUMN(G:G))))^2),0)))</f>
        <v>#REF!</v>
      </c>
      <c r="L1131" s="100" t="s">
        <v>32</v>
      </c>
    </row>
    <row r="1132" spans="1:12" x14ac:dyDescent="0.25">
      <c r="A1132" s="2">
        <v>1127</v>
      </c>
      <c r="B1132" s="99">
        <v>125</v>
      </c>
      <c r="C1132" s="99" t="s">
        <v>4987</v>
      </c>
      <c r="D1132" s="99" t="s">
        <v>5006</v>
      </c>
      <c r="E1132" s="99" t="s">
        <v>5000</v>
      </c>
      <c r="F1132" s="99"/>
      <c r="G1132" s="99"/>
      <c r="H1132" s="99" t="s">
        <v>4968</v>
      </c>
      <c r="I1132" s="99" t="s">
        <v>29</v>
      </c>
      <c r="J1132" s="99">
        <f t="shared" si="17"/>
        <v>12</v>
      </c>
      <c r="K1132" s="99" t="e">
        <f ca="1">IF([12]!Tabla1[[#This Row],[in]]="i",0,IF([12]!Tabla1[[#This Row],[in]]="",ROUND(SQRT((F1132-F1131)^2+(G1132-G1131)^2),0),ROUND(SQRT((F1132-INDIRECT(ADDRESS([12]!Tabla1[[#This Row],[in]],COLUMN(F:F))))^2+(G1132-INDIRECT(ADDRESS([12]!Tabla1[[#This Row],[in]],COLUMN(G:G))))^2),0)))</f>
        <v>#REF!</v>
      </c>
      <c r="L1132" s="100" t="s">
        <v>32</v>
      </c>
    </row>
    <row r="1133" spans="1:12" x14ac:dyDescent="0.25">
      <c r="A1133" s="2">
        <v>1128</v>
      </c>
      <c r="B1133" s="99">
        <v>126</v>
      </c>
      <c r="C1133" s="99" t="s">
        <v>4987</v>
      </c>
      <c r="D1133" s="99" t="s">
        <v>5006</v>
      </c>
      <c r="E1133" s="99" t="s">
        <v>5000</v>
      </c>
      <c r="F1133" s="99"/>
      <c r="G1133" s="99"/>
      <c r="H1133" s="99" t="s">
        <v>4968</v>
      </c>
      <c r="I1133" s="99" t="s">
        <v>29</v>
      </c>
      <c r="J1133" s="99">
        <f t="shared" si="17"/>
        <v>12</v>
      </c>
      <c r="K1133" s="99" t="e">
        <f ca="1">IF([12]!Tabla1[[#This Row],[in]]="i",0,IF([12]!Tabla1[[#This Row],[in]]="",ROUND(SQRT((F1133-F1132)^2+(G1133-G1132)^2),0),ROUND(SQRT((F1133-INDIRECT(ADDRESS([12]!Tabla1[[#This Row],[in]],COLUMN(F:F))))^2+(G1133-INDIRECT(ADDRESS([12]!Tabla1[[#This Row],[in]],COLUMN(G:G))))^2),0)))</f>
        <v>#REF!</v>
      </c>
      <c r="L1133" s="100" t="s">
        <v>32</v>
      </c>
    </row>
    <row r="1134" spans="1:12" x14ac:dyDescent="0.25">
      <c r="A1134" s="2">
        <v>1129</v>
      </c>
      <c r="B1134" s="99">
        <v>127</v>
      </c>
      <c r="C1134" s="99" t="s">
        <v>4987</v>
      </c>
      <c r="D1134" s="99" t="s">
        <v>5006</v>
      </c>
      <c r="E1134" s="99" t="s">
        <v>5000</v>
      </c>
      <c r="F1134" s="99"/>
      <c r="G1134" s="99"/>
      <c r="H1134" s="99" t="s">
        <v>4968</v>
      </c>
      <c r="I1134" s="99" t="s">
        <v>29</v>
      </c>
      <c r="J1134" s="99">
        <f t="shared" si="17"/>
        <v>12</v>
      </c>
      <c r="K1134" s="99" t="e">
        <f ca="1">IF([12]!Tabla1[[#This Row],[in]]="i",0,IF([12]!Tabla1[[#This Row],[in]]="",ROUND(SQRT((F1134-F1133)^2+(G1134-G1133)^2),0),ROUND(SQRT((F1134-INDIRECT(ADDRESS([12]!Tabla1[[#This Row],[in]],COLUMN(F:F))))^2+(G1134-INDIRECT(ADDRESS([12]!Tabla1[[#This Row],[in]],COLUMN(G:G))))^2),0)))</f>
        <v>#REF!</v>
      </c>
      <c r="L1134" s="100" t="s">
        <v>32</v>
      </c>
    </row>
    <row r="1135" spans="1:12" x14ac:dyDescent="0.25">
      <c r="A1135" s="2">
        <v>1130</v>
      </c>
      <c r="B1135" s="99">
        <v>128</v>
      </c>
      <c r="C1135" s="99" t="s">
        <v>4987</v>
      </c>
      <c r="D1135" s="99" t="s">
        <v>5006</v>
      </c>
      <c r="E1135" s="99" t="s">
        <v>5000</v>
      </c>
      <c r="F1135" s="99"/>
      <c r="G1135" s="99"/>
      <c r="H1135" s="99" t="s">
        <v>4968</v>
      </c>
      <c r="I1135" s="99" t="s">
        <v>29</v>
      </c>
      <c r="J1135" s="99">
        <f t="shared" si="17"/>
        <v>12</v>
      </c>
      <c r="K1135" s="99" t="e">
        <f ca="1">IF([12]!Tabla1[[#This Row],[in]]="i",0,IF([12]!Tabla1[[#This Row],[in]]="",ROUND(SQRT((F1135-F1134)^2+(G1135-G1134)^2),0),ROUND(SQRT((F1135-INDIRECT(ADDRESS([12]!Tabla1[[#This Row],[in]],COLUMN(F:F))))^2+(G1135-INDIRECT(ADDRESS([12]!Tabla1[[#This Row],[in]],COLUMN(G:G))))^2),0)))</f>
        <v>#REF!</v>
      </c>
      <c r="L1135" s="100" t="s">
        <v>32</v>
      </c>
    </row>
    <row r="1136" spans="1:12" x14ac:dyDescent="0.25">
      <c r="A1136" s="2">
        <v>1131</v>
      </c>
      <c r="B1136" s="99">
        <v>129</v>
      </c>
      <c r="C1136" s="99" t="s">
        <v>4987</v>
      </c>
      <c r="D1136" s="99" t="s">
        <v>5006</v>
      </c>
      <c r="E1136" s="99" t="s">
        <v>5000</v>
      </c>
      <c r="F1136" s="99"/>
      <c r="G1136" s="99"/>
      <c r="H1136" s="99" t="s">
        <v>4968</v>
      </c>
      <c r="I1136" s="99" t="s">
        <v>29</v>
      </c>
      <c r="J1136" s="99">
        <f t="shared" si="17"/>
        <v>12</v>
      </c>
      <c r="K1136" s="99" t="e">
        <f ca="1">IF([12]!Tabla1[[#This Row],[in]]="i",0,IF([12]!Tabla1[[#This Row],[in]]="",ROUND(SQRT((F1136-F1135)^2+(G1136-G1135)^2),0),ROUND(SQRT((F1136-INDIRECT(ADDRESS([12]!Tabla1[[#This Row],[in]],COLUMN(F:F))))^2+(G1136-INDIRECT(ADDRESS([12]!Tabla1[[#This Row],[in]],COLUMN(G:G))))^2),0)))</f>
        <v>#REF!</v>
      </c>
      <c r="L1136" s="100" t="s">
        <v>32</v>
      </c>
    </row>
    <row r="1137" spans="1:12" x14ac:dyDescent="0.25">
      <c r="A1137" s="2">
        <v>1132</v>
      </c>
      <c r="B1137" s="99">
        <v>130</v>
      </c>
      <c r="C1137" s="99" t="s">
        <v>4987</v>
      </c>
      <c r="D1137" s="99" t="s">
        <v>5006</v>
      </c>
      <c r="E1137" s="99" t="s">
        <v>5000</v>
      </c>
      <c r="F1137" s="99"/>
      <c r="G1137" s="99"/>
      <c r="H1137" s="99" t="s">
        <v>4968</v>
      </c>
      <c r="I1137" s="99" t="s">
        <v>29</v>
      </c>
      <c r="J1137" s="99">
        <f t="shared" si="17"/>
        <v>12</v>
      </c>
      <c r="K1137" s="99" t="e">
        <f ca="1">IF([12]!Tabla1[[#This Row],[in]]="i",0,IF([12]!Tabla1[[#This Row],[in]]="",ROUND(SQRT((F1137-F1136)^2+(G1137-G1136)^2),0),ROUND(SQRT((F1137-INDIRECT(ADDRESS([12]!Tabla1[[#This Row],[in]],COLUMN(F:F))))^2+(G1137-INDIRECT(ADDRESS([12]!Tabla1[[#This Row],[in]],COLUMN(G:G))))^2),0)))</f>
        <v>#REF!</v>
      </c>
      <c r="L1137" s="100" t="s">
        <v>32</v>
      </c>
    </row>
    <row r="1138" spans="1:12" x14ac:dyDescent="0.25">
      <c r="A1138" s="2">
        <v>1133</v>
      </c>
      <c r="B1138" s="99">
        <v>131</v>
      </c>
      <c r="C1138" s="99" t="s">
        <v>4987</v>
      </c>
      <c r="D1138" s="99" t="s">
        <v>5006</v>
      </c>
      <c r="E1138" s="99" t="s">
        <v>5000</v>
      </c>
      <c r="F1138" s="99"/>
      <c r="G1138" s="99"/>
      <c r="H1138" s="99" t="s">
        <v>4968</v>
      </c>
      <c r="I1138" s="99" t="s">
        <v>29</v>
      </c>
      <c r="J1138" s="99">
        <f t="shared" si="17"/>
        <v>12</v>
      </c>
      <c r="K1138" s="99" t="e">
        <f ca="1">IF([12]!Tabla1[[#This Row],[in]]="i",0,IF([12]!Tabla1[[#This Row],[in]]="",ROUND(SQRT((F1138-F1137)^2+(G1138-G1137)^2),0),ROUND(SQRT((F1138-INDIRECT(ADDRESS([12]!Tabla1[[#This Row],[in]],COLUMN(F:F))))^2+(G1138-INDIRECT(ADDRESS([12]!Tabla1[[#This Row],[in]],COLUMN(G:G))))^2),0)))</f>
        <v>#REF!</v>
      </c>
      <c r="L1138" s="100" t="s">
        <v>32</v>
      </c>
    </row>
    <row r="1139" spans="1:12" x14ac:dyDescent="0.25">
      <c r="A1139" s="2">
        <v>1134</v>
      </c>
      <c r="B1139" s="99">
        <v>132</v>
      </c>
      <c r="C1139" s="99" t="s">
        <v>4987</v>
      </c>
      <c r="D1139" s="99" t="s">
        <v>5006</v>
      </c>
      <c r="E1139" s="99" t="s">
        <v>5000</v>
      </c>
      <c r="F1139" s="99"/>
      <c r="G1139" s="99"/>
      <c r="H1139" s="99" t="s">
        <v>4968</v>
      </c>
      <c r="I1139" s="99" t="s">
        <v>29</v>
      </c>
      <c r="J1139" s="99">
        <f t="shared" si="17"/>
        <v>12</v>
      </c>
      <c r="K1139" s="99" t="e">
        <f ca="1">IF([12]!Tabla1[[#This Row],[in]]="i",0,IF([12]!Tabla1[[#This Row],[in]]="",ROUND(SQRT((F1139-F1138)^2+(G1139-G1138)^2),0),ROUND(SQRT((F1139-INDIRECT(ADDRESS([12]!Tabla1[[#This Row],[in]],COLUMN(F:F))))^2+(G1139-INDIRECT(ADDRESS([12]!Tabla1[[#This Row],[in]],COLUMN(G:G))))^2),0)))</f>
        <v>#REF!</v>
      </c>
      <c r="L1139" s="100" t="s">
        <v>32</v>
      </c>
    </row>
    <row r="1140" spans="1:12" x14ac:dyDescent="0.25">
      <c r="A1140" s="2">
        <v>1135</v>
      </c>
      <c r="B1140" s="99">
        <v>133</v>
      </c>
      <c r="C1140" s="99" t="s">
        <v>4987</v>
      </c>
      <c r="D1140" s="99" t="s">
        <v>5006</v>
      </c>
      <c r="E1140" s="99" t="s">
        <v>5000</v>
      </c>
      <c r="F1140" s="99"/>
      <c r="G1140" s="99"/>
      <c r="H1140" s="99" t="s">
        <v>4968</v>
      </c>
      <c r="I1140" s="99" t="s">
        <v>29</v>
      </c>
      <c r="J1140" s="99">
        <f t="shared" si="17"/>
        <v>12</v>
      </c>
      <c r="K1140" s="99" t="e">
        <f ca="1">IF([12]!Tabla1[[#This Row],[in]]="i",0,IF([12]!Tabla1[[#This Row],[in]]="",ROUND(SQRT((F1140-F1139)^2+(G1140-G1139)^2),0),ROUND(SQRT((F1140-INDIRECT(ADDRESS([12]!Tabla1[[#This Row],[in]],COLUMN(F:F))))^2+(G1140-INDIRECT(ADDRESS([12]!Tabla1[[#This Row],[in]],COLUMN(G:G))))^2),0)))</f>
        <v>#REF!</v>
      </c>
      <c r="L1140" s="100" t="s">
        <v>32</v>
      </c>
    </row>
    <row r="1141" spans="1:12" x14ac:dyDescent="0.25">
      <c r="A1141" s="2">
        <v>1136</v>
      </c>
      <c r="B1141" s="99">
        <v>134</v>
      </c>
      <c r="C1141" s="99" t="s">
        <v>4987</v>
      </c>
      <c r="D1141" s="99" t="s">
        <v>5006</v>
      </c>
      <c r="E1141" s="99" t="s">
        <v>5000</v>
      </c>
      <c r="F1141" s="99"/>
      <c r="G1141" s="99"/>
      <c r="H1141" s="99" t="s">
        <v>4968</v>
      </c>
      <c r="I1141" s="99" t="s">
        <v>29</v>
      </c>
      <c r="J1141" s="99">
        <f t="shared" si="17"/>
        <v>12</v>
      </c>
      <c r="K1141" s="99" t="e">
        <f ca="1">IF([12]!Tabla1[[#This Row],[in]]="i",0,IF([12]!Tabla1[[#This Row],[in]]="",ROUND(SQRT((F1141-F1140)^2+(G1141-G1140)^2),0),ROUND(SQRT((F1141-INDIRECT(ADDRESS([12]!Tabla1[[#This Row],[in]],COLUMN(F:F))))^2+(G1141-INDIRECT(ADDRESS([12]!Tabla1[[#This Row],[in]],COLUMN(G:G))))^2),0)))</f>
        <v>#REF!</v>
      </c>
      <c r="L1141" s="100" t="s">
        <v>32</v>
      </c>
    </row>
    <row r="1142" spans="1:12" x14ac:dyDescent="0.25">
      <c r="A1142" s="2">
        <v>1137</v>
      </c>
      <c r="B1142" s="99">
        <v>135</v>
      </c>
      <c r="C1142" s="99" t="s">
        <v>4987</v>
      </c>
      <c r="D1142" s="99" t="s">
        <v>5006</v>
      </c>
      <c r="E1142" s="99" t="s">
        <v>5000</v>
      </c>
      <c r="F1142" s="99"/>
      <c r="G1142" s="99"/>
      <c r="H1142" s="99" t="s">
        <v>4968</v>
      </c>
      <c r="I1142" s="99" t="s">
        <v>29</v>
      </c>
      <c r="J1142" s="99">
        <f t="shared" si="17"/>
        <v>12</v>
      </c>
      <c r="K1142" s="99" t="e">
        <f ca="1">IF([12]!Tabla1[[#This Row],[in]]="i",0,IF([12]!Tabla1[[#This Row],[in]]="",ROUND(SQRT((F1142-F1141)^2+(G1142-G1141)^2),0),ROUND(SQRT((F1142-INDIRECT(ADDRESS([12]!Tabla1[[#This Row],[in]],COLUMN(F:F))))^2+(G1142-INDIRECT(ADDRESS([12]!Tabla1[[#This Row],[in]],COLUMN(G:G))))^2),0)))</f>
        <v>#REF!</v>
      </c>
      <c r="L1142" s="100" t="s">
        <v>32</v>
      </c>
    </row>
    <row r="1143" spans="1:12" x14ac:dyDescent="0.25">
      <c r="A1143" s="2">
        <v>1138</v>
      </c>
      <c r="B1143" s="99">
        <v>136</v>
      </c>
      <c r="C1143" s="99" t="s">
        <v>4987</v>
      </c>
      <c r="D1143" s="99" t="s">
        <v>5006</v>
      </c>
      <c r="E1143" s="99" t="s">
        <v>5000</v>
      </c>
      <c r="F1143" s="99"/>
      <c r="G1143" s="99"/>
      <c r="H1143" s="99" t="s">
        <v>4968</v>
      </c>
      <c r="I1143" s="99" t="s">
        <v>29</v>
      </c>
      <c r="J1143" s="99">
        <f t="shared" si="17"/>
        <v>12</v>
      </c>
      <c r="K1143" s="99" t="e">
        <f ca="1">IF([12]!Tabla1[[#This Row],[in]]="i",0,IF([12]!Tabla1[[#This Row],[in]]="",ROUND(SQRT((F1143-F1142)^2+(G1143-G1142)^2),0),ROUND(SQRT((F1143-INDIRECT(ADDRESS([12]!Tabla1[[#This Row],[in]],COLUMN(F:F))))^2+(G1143-INDIRECT(ADDRESS([12]!Tabla1[[#This Row],[in]],COLUMN(G:G))))^2),0)))</f>
        <v>#REF!</v>
      </c>
      <c r="L1143" s="100" t="s">
        <v>32</v>
      </c>
    </row>
    <row r="1144" spans="1:12" x14ac:dyDescent="0.25">
      <c r="A1144" s="2">
        <v>1139</v>
      </c>
      <c r="B1144" s="99">
        <v>137</v>
      </c>
      <c r="C1144" s="99" t="s">
        <v>4987</v>
      </c>
      <c r="D1144" s="99" t="s">
        <v>5006</v>
      </c>
      <c r="E1144" s="99" t="s">
        <v>5000</v>
      </c>
      <c r="F1144" s="99"/>
      <c r="G1144" s="99"/>
      <c r="H1144" s="99" t="s">
        <v>4967</v>
      </c>
      <c r="I1144" s="99" t="s">
        <v>29</v>
      </c>
      <c r="J1144" s="99">
        <f t="shared" si="17"/>
        <v>8</v>
      </c>
      <c r="K1144" s="99" t="e">
        <f ca="1">IF([12]!Tabla1[[#This Row],[in]]="i",0,IF([12]!Tabla1[[#This Row],[in]]="",ROUND(SQRT((F1144-F1143)^2+(G1144-G1143)^2),0),ROUND(SQRT((F1144-INDIRECT(ADDRESS([12]!Tabla1[[#This Row],[in]],COLUMN(F:F))))^2+(G1144-INDIRECT(ADDRESS([12]!Tabla1[[#This Row],[in]],COLUMN(G:G))))^2),0)))</f>
        <v>#REF!</v>
      </c>
      <c r="L1144" s="100" t="s">
        <v>32</v>
      </c>
    </row>
    <row r="1145" spans="1:12" x14ac:dyDescent="0.25">
      <c r="A1145" s="2">
        <v>1140</v>
      </c>
      <c r="B1145" s="99">
        <v>138</v>
      </c>
      <c r="C1145" s="99" t="s">
        <v>4987</v>
      </c>
      <c r="D1145" s="99" t="s">
        <v>5006</v>
      </c>
      <c r="E1145" s="99" t="s">
        <v>5000</v>
      </c>
      <c r="F1145" s="99"/>
      <c r="G1145" s="99"/>
      <c r="H1145" s="99" t="s">
        <v>4968</v>
      </c>
      <c r="I1145" s="99" t="s">
        <v>29</v>
      </c>
      <c r="J1145" s="99">
        <f t="shared" si="17"/>
        <v>12</v>
      </c>
      <c r="K1145" s="99" t="e">
        <f ca="1">IF([12]!Tabla1[[#This Row],[in]]="i",0,IF([12]!Tabla1[[#This Row],[in]]="",ROUND(SQRT((F1145-F1144)^2+(G1145-G1144)^2),0),ROUND(SQRT((F1145-INDIRECT(ADDRESS([12]!Tabla1[[#This Row],[in]],COLUMN(F:F))))^2+(G1145-INDIRECT(ADDRESS([12]!Tabla1[[#This Row],[in]],COLUMN(G:G))))^2),0)))</f>
        <v>#REF!</v>
      </c>
      <c r="L1145" s="100" t="s">
        <v>32</v>
      </c>
    </row>
    <row r="1146" spans="1:12" x14ac:dyDescent="0.25">
      <c r="A1146" s="2">
        <v>1141</v>
      </c>
      <c r="B1146" s="99">
        <v>139</v>
      </c>
      <c r="C1146" s="99" t="s">
        <v>4987</v>
      </c>
      <c r="D1146" s="99" t="s">
        <v>5006</v>
      </c>
      <c r="E1146" s="99" t="s">
        <v>5000</v>
      </c>
      <c r="F1146" s="99"/>
      <c r="G1146" s="99"/>
      <c r="H1146" s="99" t="s">
        <v>4967</v>
      </c>
      <c r="I1146" s="99" t="s">
        <v>29</v>
      </c>
      <c r="J1146" s="99">
        <f t="shared" si="17"/>
        <v>8</v>
      </c>
      <c r="K1146" s="99" t="e">
        <f ca="1">IF([12]!Tabla1[[#This Row],[in]]="i",0,IF([12]!Tabla1[[#This Row],[in]]="",ROUND(SQRT((F1146-F1145)^2+(G1146-G1145)^2),0),ROUND(SQRT((F1146-INDIRECT(ADDRESS([12]!Tabla1[[#This Row],[in]],COLUMN(F:F))))^2+(G1146-INDIRECT(ADDRESS([12]!Tabla1[[#This Row],[in]],COLUMN(G:G))))^2),0)))</f>
        <v>#REF!</v>
      </c>
      <c r="L1146" s="100" t="s">
        <v>32</v>
      </c>
    </row>
    <row r="1147" spans="1:12" x14ac:dyDescent="0.25">
      <c r="A1147" s="2">
        <v>1142</v>
      </c>
      <c r="B1147" s="99">
        <v>140</v>
      </c>
      <c r="C1147" s="99" t="s">
        <v>4987</v>
      </c>
      <c r="D1147" s="99" t="s">
        <v>5006</v>
      </c>
      <c r="E1147" s="99" t="s">
        <v>5000</v>
      </c>
      <c r="F1147" s="99"/>
      <c r="G1147" s="99"/>
      <c r="H1147" s="99" t="s">
        <v>4967</v>
      </c>
      <c r="I1147" s="99" t="s">
        <v>29</v>
      </c>
      <c r="J1147" s="99">
        <f t="shared" si="17"/>
        <v>8</v>
      </c>
      <c r="K1147" s="99" t="e">
        <f ca="1">IF([12]!Tabla1[[#This Row],[in]]="i",0,IF([12]!Tabla1[[#This Row],[in]]="",ROUND(SQRT((F1147-F1146)^2+(G1147-G1146)^2),0),ROUND(SQRT((F1147-INDIRECT(ADDRESS([12]!Tabla1[[#This Row],[in]],COLUMN(F:F))))^2+(G1147-INDIRECT(ADDRESS([12]!Tabla1[[#This Row],[in]],COLUMN(G:G))))^2),0)))</f>
        <v>#REF!</v>
      </c>
      <c r="L1147" s="100" t="s">
        <v>32</v>
      </c>
    </row>
    <row r="1148" spans="1:12" x14ac:dyDescent="0.25">
      <c r="A1148" s="2">
        <v>1143</v>
      </c>
      <c r="B1148" s="99">
        <v>141</v>
      </c>
      <c r="C1148" s="99" t="s">
        <v>4987</v>
      </c>
      <c r="D1148" s="99" t="s">
        <v>5006</v>
      </c>
      <c r="E1148" s="99" t="s">
        <v>5000</v>
      </c>
      <c r="F1148" s="99"/>
      <c r="G1148" s="99"/>
      <c r="H1148" s="99" t="s">
        <v>4967</v>
      </c>
      <c r="I1148" s="99" t="s">
        <v>29</v>
      </c>
      <c r="J1148" s="99">
        <f t="shared" si="17"/>
        <v>8</v>
      </c>
      <c r="K1148" s="99" t="e">
        <f ca="1">IF([12]!Tabla1[[#This Row],[in]]="i",0,IF([12]!Tabla1[[#This Row],[in]]="",ROUND(SQRT((F1148-F1147)^2+(G1148-G1147)^2),0),ROUND(SQRT((F1148-INDIRECT(ADDRESS([12]!Tabla1[[#This Row],[in]],COLUMN(F:F))))^2+(G1148-INDIRECT(ADDRESS([12]!Tabla1[[#This Row],[in]],COLUMN(G:G))))^2),0)))</f>
        <v>#REF!</v>
      </c>
      <c r="L1148" s="100" t="s">
        <v>32</v>
      </c>
    </row>
    <row r="1149" spans="1:12" x14ac:dyDescent="0.25">
      <c r="A1149" s="2">
        <v>1144</v>
      </c>
      <c r="B1149" s="99">
        <v>142</v>
      </c>
      <c r="C1149" s="99" t="s">
        <v>5044</v>
      </c>
      <c r="D1149" s="99" t="s">
        <v>5007</v>
      </c>
      <c r="E1149" s="99" t="s">
        <v>5000</v>
      </c>
      <c r="F1149" s="99"/>
      <c r="G1149" s="99"/>
      <c r="H1149" s="99" t="s">
        <v>4967</v>
      </c>
      <c r="I1149" s="99" t="s">
        <v>29</v>
      </c>
      <c r="J1149" s="99">
        <f t="shared" si="17"/>
        <v>8</v>
      </c>
      <c r="K1149" s="99" t="e">
        <f ca="1">IF([12]!Tabla1[[#This Row],[in]]="i",0,IF([12]!Tabla1[[#This Row],[in]]="",ROUND(SQRT((F1149-F1148)^2+(G1149-G1148)^2),0),ROUND(SQRT((F1149-INDIRECT(ADDRESS([12]!Tabla1[[#This Row],[in]],COLUMN(F:F))))^2+(G1149-INDIRECT(ADDRESS([12]!Tabla1[[#This Row],[in]],COLUMN(G:G))))^2),0)))</f>
        <v>#REF!</v>
      </c>
      <c r="L1149" s="100" t="s">
        <v>32</v>
      </c>
    </row>
    <row r="1150" spans="1:12" x14ac:dyDescent="0.25">
      <c r="A1150" s="2">
        <v>1145</v>
      </c>
      <c r="B1150" s="99">
        <v>143</v>
      </c>
      <c r="C1150" s="99" t="s">
        <v>5044</v>
      </c>
      <c r="D1150" s="99" t="s">
        <v>5007</v>
      </c>
      <c r="E1150" s="99" t="s">
        <v>5000</v>
      </c>
      <c r="F1150" s="99"/>
      <c r="G1150" s="99"/>
      <c r="H1150" s="99" t="s">
        <v>4967</v>
      </c>
      <c r="I1150" s="99" t="s">
        <v>29</v>
      </c>
      <c r="J1150" s="99">
        <f t="shared" si="17"/>
        <v>8</v>
      </c>
      <c r="K1150" s="99" t="e">
        <f ca="1">IF([12]!Tabla1[[#This Row],[in]]="i",0,IF([12]!Tabla1[[#This Row],[in]]="",ROUND(SQRT((F1150-F1149)^2+(G1150-G1149)^2),0),ROUND(SQRT((F1150-INDIRECT(ADDRESS([12]!Tabla1[[#This Row],[in]],COLUMN(F:F))))^2+(G1150-INDIRECT(ADDRESS([12]!Tabla1[[#This Row],[in]],COLUMN(G:G))))^2),0)))</f>
        <v>#REF!</v>
      </c>
      <c r="L1150" s="100" t="s">
        <v>32</v>
      </c>
    </row>
    <row r="1151" spans="1:12" x14ac:dyDescent="0.25">
      <c r="A1151" s="2">
        <v>1146</v>
      </c>
      <c r="B1151" s="99">
        <v>144</v>
      </c>
      <c r="C1151" s="99" t="s">
        <v>5044</v>
      </c>
      <c r="D1151" s="99" t="s">
        <v>5007</v>
      </c>
      <c r="E1151" s="99" t="s">
        <v>5000</v>
      </c>
      <c r="F1151" s="99"/>
      <c r="G1151" s="99"/>
      <c r="H1151" s="99" t="s">
        <v>4967</v>
      </c>
      <c r="I1151" s="99" t="s">
        <v>29</v>
      </c>
      <c r="J1151" s="99">
        <f t="shared" si="17"/>
        <v>8</v>
      </c>
      <c r="K1151" s="99" t="e">
        <f ca="1">IF([12]!Tabla1[[#This Row],[in]]="i",0,IF([12]!Tabla1[[#This Row],[in]]="",ROUND(SQRT((F1151-F1150)^2+(G1151-G1150)^2),0),ROUND(SQRT((F1151-INDIRECT(ADDRESS([12]!Tabla1[[#This Row],[in]],COLUMN(F:F))))^2+(G1151-INDIRECT(ADDRESS([12]!Tabla1[[#This Row],[in]],COLUMN(G:G))))^2),0)))</f>
        <v>#REF!</v>
      </c>
      <c r="L1151" s="100" t="s">
        <v>32</v>
      </c>
    </row>
    <row r="1152" spans="1:12" x14ac:dyDescent="0.25">
      <c r="A1152" s="2">
        <v>1147</v>
      </c>
      <c r="B1152" s="99">
        <v>145</v>
      </c>
      <c r="C1152" s="99" t="s">
        <v>5044</v>
      </c>
      <c r="D1152" s="99" t="s">
        <v>5007</v>
      </c>
      <c r="E1152" s="99" t="s">
        <v>5000</v>
      </c>
      <c r="F1152" s="99"/>
      <c r="G1152" s="99"/>
      <c r="H1152" s="99" t="s">
        <v>4967</v>
      </c>
      <c r="I1152" s="99" t="s">
        <v>29</v>
      </c>
      <c r="J1152" s="99">
        <f t="shared" si="17"/>
        <v>8</v>
      </c>
      <c r="K1152" s="99" t="e">
        <f ca="1">IF([12]!Tabla1[[#This Row],[in]]="i",0,IF([12]!Tabla1[[#This Row],[in]]="",ROUND(SQRT((F1152-F1151)^2+(G1152-G1151)^2),0),ROUND(SQRT((F1152-INDIRECT(ADDRESS([12]!Tabla1[[#This Row],[in]],COLUMN(F:F))))^2+(G1152-INDIRECT(ADDRESS([12]!Tabla1[[#This Row],[in]],COLUMN(G:G))))^2),0)))</f>
        <v>#REF!</v>
      </c>
      <c r="L1152" s="100" t="s">
        <v>32</v>
      </c>
    </row>
    <row r="1153" spans="1:12" x14ac:dyDescent="0.25">
      <c r="A1153" s="2">
        <v>1148</v>
      </c>
      <c r="B1153" s="99">
        <v>146</v>
      </c>
      <c r="C1153" s="99" t="s">
        <v>5044</v>
      </c>
      <c r="D1153" s="99" t="s">
        <v>5007</v>
      </c>
      <c r="E1153" s="99" t="s">
        <v>5000</v>
      </c>
      <c r="F1153" s="99"/>
      <c r="G1153" s="99"/>
      <c r="H1153" s="99" t="s">
        <v>4967</v>
      </c>
      <c r="I1153" s="99" t="s">
        <v>29</v>
      </c>
      <c r="J1153" s="99">
        <f t="shared" si="17"/>
        <v>8</v>
      </c>
      <c r="K1153" s="99" t="e">
        <f ca="1">IF([12]!Tabla1[[#This Row],[in]]="i",0,IF([12]!Tabla1[[#This Row],[in]]="",ROUND(SQRT((F1153-F1152)^2+(G1153-G1152)^2),0),ROUND(SQRT((F1153-INDIRECT(ADDRESS([12]!Tabla1[[#This Row],[in]],COLUMN(F:F))))^2+(G1153-INDIRECT(ADDRESS([12]!Tabla1[[#This Row],[in]],COLUMN(G:G))))^2),0)))</f>
        <v>#REF!</v>
      </c>
      <c r="L1153" s="100" t="s">
        <v>32</v>
      </c>
    </row>
    <row r="1154" spans="1:12" x14ac:dyDescent="0.25">
      <c r="A1154" s="2">
        <v>1149</v>
      </c>
      <c r="B1154" s="99">
        <v>147</v>
      </c>
      <c r="C1154" s="99" t="s">
        <v>5044</v>
      </c>
      <c r="D1154" s="99" t="s">
        <v>5007</v>
      </c>
      <c r="E1154" s="99" t="s">
        <v>5000</v>
      </c>
      <c r="F1154" s="99"/>
      <c r="G1154" s="99"/>
      <c r="H1154" s="99" t="s">
        <v>4967</v>
      </c>
      <c r="I1154" s="99" t="s">
        <v>29</v>
      </c>
      <c r="J1154" s="99">
        <f t="shared" si="17"/>
        <v>8</v>
      </c>
      <c r="K1154" s="99" t="e">
        <f ca="1">IF([12]!Tabla1[[#This Row],[in]]="i",0,IF([12]!Tabla1[[#This Row],[in]]="",ROUND(SQRT((F1154-F1153)^2+(G1154-G1153)^2),0),ROUND(SQRT((F1154-INDIRECT(ADDRESS([12]!Tabla1[[#This Row],[in]],COLUMN(F:F))))^2+(G1154-INDIRECT(ADDRESS([12]!Tabla1[[#This Row],[in]],COLUMN(G:G))))^2),0)))</f>
        <v>#REF!</v>
      </c>
      <c r="L1154" s="100" t="s">
        <v>32</v>
      </c>
    </row>
    <row r="1155" spans="1:12" x14ac:dyDescent="0.25">
      <c r="A1155" s="2">
        <v>1150</v>
      </c>
      <c r="B1155" s="99">
        <v>148</v>
      </c>
      <c r="C1155" s="99" t="s">
        <v>5044</v>
      </c>
      <c r="D1155" s="99" t="s">
        <v>5007</v>
      </c>
      <c r="E1155" s="99" t="s">
        <v>5000</v>
      </c>
      <c r="F1155" s="99"/>
      <c r="G1155" s="99"/>
      <c r="H1155" s="99" t="s">
        <v>4967</v>
      </c>
      <c r="I1155" s="99" t="s">
        <v>29</v>
      </c>
      <c r="J1155" s="99">
        <f t="shared" si="17"/>
        <v>8</v>
      </c>
      <c r="K1155" s="99" t="e">
        <f ca="1">IF([12]!Tabla1[[#This Row],[in]]="i",0,IF([12]!Tabla1[[#This Row],[in]]="",ROUND(SQRT((F1155-F1154)^2+(G1155-G1154)^2),0),ROUND(SQRT((F1155-INDIRECT(ADDRESS([12]!Tabla1[[#This Row],[in]],COLUMN(F:F))))^2+(G1155-INDIRECT(ADDRESS([12]!Tabla1[[#This Row],[in]],COLUMN(G:G))))^2),0)))</f>
        <v>#REF!</v>
      </c>
      <c r="L1155" s="100" t="s">
        <v>32</v>
      </c>
    </row>
    <row r="1156" spans="1:12" x14ac:dyDescent="0.25">
      <c r="A1156" s="2">
        <v>1151</v>
      </c>
      <c r="B1156" s="99">
        <v>149</v>
      </c>
      <c r="C1156" s="99" t="s">
        <v>5044</v>
      </c>
      <c r="D1156" s="99" t="s">
        <v>5007</v>
      </c>
      <c r="E1156" s="99" t="s">
        <v>5000</v>
      </c>
      <c r="F1156" s="99"/>
      <c r="G1156" s="99"/>
      <c r="H1156" s="99" t="s">
        <v>4967</v>
      </c>
      <c r="I1156" s="99" t="s">
        <v>29</v>
      </c>
      <c r="J1156" s="99">
        <f t="shared" si="17"/>
        <v>8</v>
      </c>
      <c r="K1156" s="99" t="e">
        <f ca="1">IF([12]!Tabla1[[#This Row],[in]]="i",0,IF([12]!Tabla1[[#This Row],[in]]="",ROUND(SQRT((F1156-F1155)^2+(G1156-G1155)^2),0),ROUND(SQRT((F1156-INDIRECT(ADDRESS([12]!Tabla1[[#This Row],[in]],COLUMN(F:F))))^2+(G1156-INDIRECT(ADDRESS([12]!Tabla1[[#This Row],[in]],COLUMN(G:G))))^2),0)))</f>
        <v>#REF!</v>
      </c>
      <c r="L1156" s="100" t="s">
        <v>32</v>
      </c>
    </row>
    <row r="1157" spans="1:12" x14ac:dyDescent="0.25">
      <c r="A1157" s="2">
        <v>1152</v>
      </c>
      <c r="B1157" s="99">
        <v>150</v>
      </c>
      <c r="C1157" s="99" t="s">
        <v>5044</v>
      </c>
      <c r="D1157" s="99" t="s">
        <v>5007</v>
      </c>
      <c r="E1157" s="99" t="s">
        <v>5000</v>
      </c>
      <c r="F1157" s="99"/>
      <c r="G1157" s="99"/>
      <c r="H1157" s="99" t="s">
        <v>4967</v>
      </c>
      <c r="I1157" s="99" t="s">
        <v>29</v>
      </c>
      <c r="J1157" s="99">
        <f t="shared" si="17"/>
        <v>8</v>
      </c>
      <c r="K1157" s="99" t="e">
        <f ca="1">IF([12]!Tabla1[[#This Row],[in]]="i",0,IF([12]!Tabla1[[#This Row],[in]]="",ROUND(SQRT((F1157-F1156)^2+(G1157-G1156)^2),0),ROUND(SQRT((F1157-INDIRECT(ADDRESS([12]!Tabla1[[#This Row],[in]],COLUMN(F:F))))^2+(G1157-INDIRECT(ADDRESS([12]!Tabla1[[#This Row],[in]],COLUMN(G:G))))^2),0)))</f>
        <v>#REF!</v>
      </c>
      <c r="L1157" s="100" t="s">
        <v>32</v>
      </c>
    </row>
    <row r="1158" spans="1:12" x14ac:dyDescent="0.25">
      <c r="A1158" s="2">
        <v>1153</v>
      </c>
      <c r="B1158" s="99">
        <v>151</v>
      </c>
      <c r="C1158" s="99" t="s">
        <v>5044</v>
      </c>
      <c r="D1158" s="99" t="s">
        <v>5007</v>
      </c>
      <c r="E1158" s="99" t="s">
        <v>5000</v>
      </c>
      <c r="F1158" s="99"/>
      <c r="G1158" s="99"/>
      <c r="H1158" s="99" t="s">
        <v>4967</v>
      </c>
      <c r="I1158" s="99" t="s">
        <v>29</v>
      </c>
      <c r="J1158" s="99">
        <f t="shared" ref="J1158:J1221" si="18">IF(H1158="BT",8,12)</f>
        <v>8</v>
      </c>
      <c r="K1158" s="99" t="e">
        <f ca="1">IF([12]!Tabla1[[#This Row],[in]]="i",0,IF([12]!Tabla1[[#This Row],[in]]="",ROUND(SQRT((F1158-F1157)^2+(G1158-G1157)^2),0),ROUND(SQRT((F1158-INDIRECT(ADDRESS([12]!Tabla1[[#This Row],[in]],COLUMN(F:F))))^2+(G1158-INDIRECT(ADDRESS([12]!Tabla1[[#This Row],[in]],COLUMN(G:G))))^2),0)))</f>
        <v>#REF!</v>
      </c>
      <c r="L1158" s="100" t="s">
        <v>32</v>
      </c>
    </row>
    <row r="1159" spans="1:12" x14ac:dyDescent="0.25">
      <c r="A1159" s="2">
        <v>1154</v>
      </c>
      <c r="B1159" s="99">
        <v>152</v>
      </c>
      <c r="C1159" s="99" t="s">
        <v>5044</v>
      </c>
      <c r="D1159" s="99" t="s">
        <v>5007</v>
      </c>
      <c r="E1159" s="99" t="s">
        <v>5000</v>
      </c>
      <c r="F1159" s="99"/>
      <c r="G1159" s="99"/>
      <c r="H1159" s="99" t="s">
        <v>4967</v>
      </c>
      <c r="I1159" s="99" t="s">
        <v>29</v>
      </c>
      <c r="J1159" s="99">
        <f t="shared" si="18"/>
        <v>8</v>
      </c>
      <c r="K1159" s="99" t="e">
        <f ca="1">IF([12]!Tabla1[[#This Row],[in]]="i",0,IF([12]!Tabla1[[#This Row],[in]]="",ROUND(SQRT((F1159-F1158)^2+(G1159-G1158)^2),0),ROUND(SQRT((F1159-INDIRECT(ADDRESS([12]!Tabla1[[#This Row],[in]],COLUMN(F:F))))^2+(G1159-INDIRECT(ADDRESS([12]!Tabla1[[#This Row],[in]],COLUMN(G:G))))^2),0)))</f>
        <v>#REF!</v>
      </c>
      <c r="L1159" s="100" t="s">
        <v>32</v>
      </c>
    </row>
    <row r="1160" spans="1:12" x14ac:dyDescent="0.25">
      <c r="A1160" s="2">
        <v>1155</v>
      </c>
      <c r="B1160" s="99">
        <v>153</v>
      </c>
      <c r="C1160" s="99" t="s">
        <v>5044</v>
      </c>
      <c r="D1160" s="99" t="s">
        <v>5007</v>
      </c>
      <c r="E1160" s="99" t="s">
        <v>5000</v>
      </c>
      <c r="F1160" s="99"/>
      <c r="G1160" s="99"/>
      <c r="H1160" s="99" t="s">
        <v>4967</v>
      </c>
      <c r="I1160" s="99" t="s">
        <v>29</v>
      </c>
      <c r="J1160" s="99">
        <f t="shared" si="18"/>
        <v>8</v>
      </c>
      <c r="K1160" s="99" t="e">
        <f ca="1">IF([12]!Tabla1[[#This Row],[in]]="i",0,IF([12]!Tabla1[[#This Row],[in]]="",ROUND(SQRT((F1160-F1159)^2+(G1160-G1159)^2),0),ROUND(SQRT((F1160-INDIRECT(ADDRESS([12]!Tabla1[[#This Row],[in]],COLUMN(F:F))))^2+(G1160-INDIRECT(ADDRESS([12]!Tabla1[[#This Row],[in]],COLUMN(G:G))))^2),0)))</f>
        <v>#REF!</v>
      </c>
      <c r="L1160" s="100" t="s">
        <v>32</v>
      </c>
    </row>
    <row r="1161" spans="1:12" x14ac:dyDescent="0.25">
      <c r="A1161" s="2">
        <v>1156</v>
      </c>
      <c r="B1161" s="99">
        <v>154</v>
      </c>
      <c r="C1161" s="99" t="s">
        <v>5044</v>
      </c>
      <c r="D1161" s="99" t="s">
        <v>5007</v>
      </c>
      <c r="E1161" s="99" t="s">
        <v>5000</v>
      </c>
      <c r="F1161" s="99"/>
      <c r="G1161" s="99"/>
      <c r="H1161" s="99" t="s">
        <v>4967</v>
      </c>
      <c r="I1161" s="99" t="s">
        <v>29</v>
      </c>
      <c r="J1161" s="99">
        <f t="shared" si="18"/>
        <v>8</v>
      </c>
      <c r="K1161" s="99" t="e">
        <f ca="1">IF([12]!Tabla1[[#This Row],[in]]="i",0,IF([12]!Tabla1[[#This Row],[in]]="",ROUND(SQRT((F1161-F1160)^2+(G1161-G1160)^2),0),ROUND(SQRT((F1161-INDIRECT(ADDRESS([12]!Tabla1[[#This Row],[in]],COLUMN(F:F))))^2+(G1161-INDIRECT(ADDRESS([12]!Tabla1[[#This Row],[in]],COLUMN(G:G))))^2),0)))</f>
        <v>#REF!</v>
      </c>
      <c r="L1161" s="100" t="s">
        <v>32</v>
      </c>
    </row>
    <row r="1162" spans="1:12" x14ac:dyDescent="0.25">
      <c r="A1162" s="2">
        <v>1157</v>
      </c>
      <c r="B1162" s="99">
        <v>155</v>
      </c>
      <c r="C1162" s="99" t="s">
        <v>5044</v>
      </c>
      <c r="D1162" s="99" t="s">
        <v>5007</v>
      </c>
      <c r="E1162" s="99" t="s">
        <v>5000</v>
      </c>
      <c r="F1162" s="99"/>
      <c r="G1162" s="99"/>
      <c r="H1162" s="99" t="s">
        <v>4967</v>
      </c>
      <c r="I1162" s="99" t="s">
        <v>29</v>
      </c>
      <c r="J1162" s="99">
        <f t="shared" si="18"/>
        <v>8</v>
      </c>
      <c r="K1162" s="99" t="e">
        <f ca="1">IF([12]!Tabla1[[#This Row],[in]]="i",0,IF([12]!Tabla1[[#This Row],[in]]="",ROUND(SQRT((F1162-F1161)^2+(G1162-G1161)^2),0),ROUND(SQRT((F1162-INDIRECT(ADDRESS([12]!Tabla1[[#This Row],[in]],COLUMN(F:F))))^2+(G1162-INDIRECT(ADDRESS([12]!Tabla1[[#This Row],[in]],COLUMN(G:G))))^2),0)))</f>
        <v>#REF!</v>
      </c>
      <c r="L1162" s="100" t="s">
        <v>32</v>
      </c>
    </row>
    <row r="1163" spans="1:12" x14ac:dyDescent="0.25">
      <c r="A1163" s="2">
        <v>1158</v>
      </c>
      <c r="B1163" s="99">
        <v>156</v>
      </c>
      <c r="C1163" s="99" t="s">
        <v>5044</v>
      </c>
      <c r="D1163" s="99" t="s">
        <v>5007</v>
      </c>
      <c r="E1163" s="99" t="s">
        <v>5000</v>
      </c>
      <c r="F1163" s="99"/>
      <c r="G1163" s="99"/>
      <c r="H1163" s="99" t="s">
        <v>4967</v>
      </c>
      <c r="I1163" s="99" t="s">
        <v>29</v>
      </c>
      <c r="J1163" s="99">
        <f t="shared" si="18"/>
        <v>8</v>
      </c>
      <c r="K1163" s="99" t="e">
        <f ca="1">IF([12]!Tabla1[[#This Row],[in]]="i",0,IF([12]!Tabla1[[#This Row],[in]]="",ROUND(SQRT((F1163-F1162)^2+(G1163-G1162)^2),0),ROUND(SQRT((F1163-INDIRECT(ADDRESS([12]!Tabla1[[#This Row],[in]],COLUMN(F:F))))^2+(G1163-INDIRECT(ADDRESS([12]!Tabla1[[#This Row],[in]],COLUMN(G:G))))^2),0)))</f>
        <v>#REF!</v>
      </c>
      <c r="L1163" s="100" t="s">
        <v>32</v>
      </c>
    </row>
    <row r="1164" spans="1:12" x14ac:dyDescent="0.25">
      <c r="A1164" s="2">
        <v>1159</v>
      </c>
      <c r="B1164" s="99">
        <v>157</v>
      </c>
      <c r="C1164" s="99" t="s">
        <v>5044</v>
      </c>
      <c r="D1164" s="99" t="s">
        <v>5007</v>
      </c>
      <c r="E1164" s="99" t="s">
        <v>5000</v>
      </c>
      <c r="F1164" s="99"/>
      <c r="G1164" s="99"/>
      <c r="H1164" s="99" t="s">
        <v>4967</v>
      </c>
      <c r="I1164" s="99" t="s">
        <v>29</v>
      </c>
      <c r="J1164" s="99">
        <f t="shared" si="18"/>
        <v>8</v>
      </c>
      <c r="K1164" s="99" t="e">
        <f ca="1">IF([12]!Tabla1[[#This Row],[in]]="i",0,IF([12]!Tabla1[[#This Row],[in]]="",ROUND(SQRT((F1164-F1163)^2+(G1164-G1163)^2),0),ROUND(SQRT((F1164-INDIRECT(ADDRESS([12]!Tabla1[[#This Row],[in]],COLUMN(F:F))))^2+(G1164-INDIRECT(ADDRESS([12]!Tabla1[[#This Row],[in]],COLUMN(G:G))))^2),0)))</f>
        <v>#REF!</v>
      </c>
      <c r="L1164" s="100" t="s">
        <v>32</v>
      </c>
    </row>
    <row r="1165" spans="1:12" x14ac:dyDescent="0.25">
      <c r="A1165" s="2">
        <v>1160</v>
      </c>
      <c r="B1165" s="99">
        <v>158</v>
      </c>
      <c r="C1165" s="99" t="s">
        <v>5044</v>
      </c>
      <c r="D1165" s="99" t="s">
        <v>5007</v>
      </c>
      <c r="E1165" s="99" t="s">
        <v>5000</v>
      </c>
      <c r="F1165" s="99"/>
      <c r="G1165" s="99"/>
      <c r="H1165" s="99" t="s">
        <v>4967</v>
      </c>
      <c r="I1165" s="99" t="s">
        <v>29</v>
      </c>
      <c r="J1165" s="99">
        <f t="shared" si="18"/>
        <v>8</v>
      </c>
      <c r="K1165" s="99" t="e">
        <f ca="1">IF([12]!Tabla1[[#This Row],[in]]="i",0,IF([12]!Tabla1[[#This Row],[in]]="",ROUND(SQRT((F1165-F1164)^2+(G1165-G1164)^2),0),ROUND(SQRT((F1165-INDIRECT(ADDRESS([12]!Tabla1[[#This Row],[in]],COLUMN(F:F))))^2+(G1165-INDIRECT(ADDRESS([12]!Tabla1[[#This Row],[in]],COLUMN(G:G))))^2),0)))</f>
        <v>#REF!</v>
      </c>
      <c r="L1165" s="100" t="s">
        <v>32</v>
      </c>
    </row>
    <row r="1166" spans="1:12" x14ac:dyDescent="0.25">
      <c r="A1166" s="2">
        <v>1161</v>
      </c>
      <c r="B1166" s="99">
        <v>159</v>
      </c>
      <c r="C1166" s="99" t="s">
        <v>5044</v>
      </c>
      <c r="D1166" s="99" t="s">
        <v>5007</v>
      </c>
      <c r="E1166" s="99" t="s">
        <v>5000</v>
      </c>
      <c r="F1166" s="99"/>
      <c r="G1166" s="99"/>
      <c r="H1166" s="99" t="s">
        <v>4967</v>
      </c>
      <c r="I1166" s="99" t="s">
        <v>29</v>
      </c>
      <c r="J1166" s="99">
        <f t="shared" si="18"/>
        <v>8</v>
      </c>
      <c r="K1166" s="99" t="e">
        <f ca="1">IF([12]!Tabla1[[#This Row],[in]]="i",0,IF([12]!Tabla1[[#This Row],[in]]="",ROUND(SQRT((F1166-F1165)^2+(G1166-G1165)^2),0),ROUND(SQRT((F1166-INDIRECT(ADDRESS([12]!Tabla1[[#This Row],[in]],COLUMN(F:F))))^2+(G1166-INDIRECT(ADDRESS([12]!Tabla1[[#This Row],[in]],COLUMN(G:G))))^2),0)))</f>
        <v>#REF!</v>
      </c>
      <c r="L1166" s="100" t="s">
        <v>32</v>
      </c>
    </row>
    <row r="1167" spans="1:12" x14ac:dyDescent="0.25">
      <c r="A1167" s="2">
        <v>1162</v>
      </c>
      <c r="B1167" s="99">
        <v>160</v>
      </c>
      <c r="C1167" s="99" t="s">
        <v>5044</v>
      </c>
      <c r="D1167" s="99" t="s">
        <v>5007</v>
      </c>
      <c r="E1167" s="99" t="s">
        <v>5000</v>
      </c>
      <c r="F1167" s="99"/>
      <c r="G1167" s="99"/>
      <c r="H1167" s="99" t="s">
        <v>4967</v>
      </c>
      <c r="I1167" s="99" t="s">
        <v>29</v>
      </c>
      <c r="J1167" s="99">
        <f t="shared" si="18"/>
        <v>8</v>
      </c>
      <c r="K1167" s="99" t="e">
        <f ca="1">IF([12]!Tabla1[[#This Row],[in]]="i",0,IF([12]!Tabla1[[#This Row],[in]]="",ROUND(SQRT((F1167-F1166)^2+(G1167-G1166)^2),0),ROUND(SQRT((F1167-INDIRECT(ADDRESS([12]!Tabla1[[#This Row],[in]],COLUMN(F:F))))^2+(G1167-INDIRECT(ADDRESS([12]!Tabla1[[#This Row],[in]],COLUMN(G:G))))^2),0)))</f>
        <v>#REF!</v>
      </c>
      <c r="L1167" s="100" t="s">
        <v>32</v>
      </c>
    </row>
    <row r="1168" spans="1:12" x14ac:dyDescent="0.25">
      <c r="A1168" s="2">
        <v>1163</v>
      </c>
      <c r="B1168" s="99">
        <v>161</v>
      </c>
      <c r="C1168" s="99" t="s">
        <v>5044</v>
      </c>
      <c r="D1168" s="99" t="s">
        <v>5007</v>
      </c>
      <c r="E1168" s="99" t="s">
        <v>5000</v>
      </c>
      <c r="F1168" s="99"/>
      <c r="G1168" s="99"/>
      <c r="H1168" s="99" t="s">
        <v>4967</v>
      </c>
      <c r="I1168" s="99" t="s">
        <v>29</v>
      </c>
      <c r="J1168" s="99">
        <f t="shared" si="18"/>
        <v>8</v>
      </c>
      <c r="K1168" s="99" t="e">
        <f ca="1">IF([12]!Tabla1[[#This Row],[in]]="i",0,IF([12]!Tabla1[[#This Row],[in]]="",ROUND(SQRT((F1168-F1167)^2+(G1168-G1167)^2),0),ROUND(SQRT((F1168-INDIRECT(ADDRESS([12]!Tabla1[[#This Row],[in]],COLUMN(F:F))))^2+(G1168-INDIRECT(ADDRESS([12]!Tabla1[[#This Row],[in]],COLUMN(G:G))))^2),0)))</f>
        <v>#REF!</v>
      </c>
      <c r="L1168" s="100" t="s">
        <v>32</v>
      </c>
    </row>
    <row r="1169" spans="1:12" x14ac:dyDescent="0.25">
      <c r="A1169" s="2">
        <v>1164</v>
      </c>
      <c r="B1169" s="99">
        <v>162</v>
      </c>
      <c r="C1169" s="99" t="s">
        <v>5044</v>
      </c>
      <c r="D1169" s="99" t="s">
        <v>5007</v>
      </c>
      <c r="E1169" s="99" t="s">
        <v>5000</v>
      </c>
      <c r="F1169" s="99"/>
      <c r="G1169" s="99"/>
      <c r="H1169" s="99" t="s">
        <v>4968</v>
      </c>
      <c r="I1169" s="99" t="s">
        <v>29</v>
      </c>
      <c r="J1169" s="99">
        <f t="shared" si="18"/>
        <v>12</v>
      </c>
      <c r="K1169" s="99" t="e">
        <f ca="1">IF([12]!Tabla1[[#This Row],[in]]="i",0,IF([12]!Tabla1[[#This Row],[in]]="",ROUND(SQRT((F1169-F1168)^2+(G1169-G1168)^2),0),ROUND(SQRT((F1169-INDIRECT(ADDRESS([12]!Tabla1[[#This Row],[in]],COLUMN(F:F))))^2+(G1169-INDIRECT(ADDRESS([12]!Tabla1[[#This Row],[in]],COLUMN(G:G))))^2),0)))</f>
        <v>#REF!</v>
      </c>
      <c r="L1169" s="100" t="s">
        <v>32</v>
      </c>
    </row>
    <row r="1170" spans="1:12" x14ac:dyDescent="0.25">
      <c r="A1170" s="2">
        <v>1165</v>
      </c>
      <c r="B1170" s="99">
        <v>163</v>
      </c>
      <c r="C1170" s="99" t="s">
        <v>5044</v>
      </c>
      <c r="D1170" s="99" t="s">
        <v>5007</v>
      </c>
      <c r="E1170" s="99" t="s">
        <v>5000</v>
      </c>
      <c r="F1170" s="99"/>
      <c r="G1170" s="99"/>
      <c r="H1170" s="99" t="s">
        <v>4968</v>
      </c>
      <c r="I1170" s="99" t="s">
        <v>29</v>
      </c>
      <c r="J1170" s="99">
        <f t="shared" si="18"/>
        <v>12</v>
      </c>
      <c r="K1170" s="99" t="e">
        <f ca="1">IF([12]!Tabla1[[#This Row],[in]]="i",0,IF([12]!Tabla1[[#This Row],[in]]="",ROUND(SQRT((F1170-F1169)^2+(G1170-G1169)^2),0),ROUND(SQRT((F1170-INDIRECT(ADDRESS([12]!Tabla1[[#This Row],[in]],COLUMN(F:F))))^2+(G1170-INDIRECT(ADDRESS([12]!Tabla1[[#This Row],[in]],COLUMN(G:G))))^2),0)))</f>
        <v>#REF!</v>
      </c>
      <c r="L1170" s="100" t="s">
        <v>32</v>
      </c>
    </row>
    <row r="1171" spans="1:12" x14ac:dyDescent="0.25">
      <c r="A1171" s="2">
        <v>1166</v>
      </c>
      <c r="B1171" s="99">
        <v>164</v>
      </c>
      <c r="C1171" s="99" t="s">
        <v>5044</v>
      </c>
      <c r="D1171" s="99" t="s">
        <v>5007</v>
      </c>
      <c r="E1171" s="99" t="s">
        <v>5000</v>
      </c>
      <c r="F1171" s="99"/>
      <c r="G1171" s="99"/>
      <c r="H1171" s="99" t="s">
        <v>4968</v>
      </c>
      <c r="I1171" s="99" t="s">
        <v>29</v>
      </c>
      <c r="J1171" s="99">
        <f t="shared" si="18"/>
        <v>12</v>
      </c>
      <c r="K1171" s="99" t="e">
        <f ca="1">IF([12]!Tabla1[[#This Row],[in]]="i",0,IF([12]!Tabla1[[#This Row],[in]]="",ROUND(SQRT((F1171-F1170)^2+(G1171-G1170)^2),0),ROUND(SQRT((F1171-INDIRECT(ADDRESS([12]!Tabla1[[#This Row],[in]],COLUMN(F:F))))^2+(G1171-INDIRECT(ADDRESS([12]!Tabla1[[#This Row],[in]],COLUMN(G:G))))^2),0)))</f>
        <v>#REF!</v>
      </c>
      <c r="L1171" s="100" t="s">
        <v>32</v>
      </c>
    </row>
    <row r="1172" spans="1:12" x14ac:dyDescent="0.25">
      <c r="A1172" s="2">
        <v>1167</v>
      </c>
      <c r="B1172" s="99">
        <v>165</v>
      </c>
      <c r="C1172" s="99" t="s">
        <v>5044</v>
      </c>
      <c r="D1172" s="99" t="s">
        <v>5007</v>
      </c>
      <c r="E1172" s="99" t="s">
        <v>5000</v>
      </c>
      <c r="F1172" s="99"/>
      <c r="G1172" s="99"/>
      <c r="H1172" s="99" t="s">
        <v>4968</v>
      </c>
      <c r="I1172" s="99" t="s">
        <v>29</v>
      </c>
      <c r="J1172" s="99">
        <f t="shared" si="18"/>
        <v>12</v>
      </c>
      <c r="K1172" s="99" t="e">
        <f ca="1">IF([12]!Tabla1[[#This Row],[in]]="i",0,IF([12]!Tabla1[[#This Row],[in]]="",ROUND(SQRT((F1172-F1171)^2+(G1172-G1171)^2),0),ROUND(SQRT((F1172-INDIRECT(ADDRESS([12]!Tabla1[[#This Row],[in]],COLUMN(F:F))))^2+(G1172-INDIRECT(ADDRESS([12]!Tabla1[[#This Row],[in]],COLUMN(G:G))))^2),0)))</f>
        <v>#REF!</v>
      </c>
      <c r="L1172" s="100" t="s">
        <v>32</v>
      </c>
    </row>
    <row r="1173" spans="1:12" x14ac:dyDescent="0.25">
      <c r="A1173" s="2">
        <v>1168</v>
      </c>
      <c r="B1173" s="99">
        <v>166</v>
      </c>
      <c r="C1173" s="99" t="s">
        <v>5044</v>
      </c>
      <c r="D1173" s="99" t="s">
        <v>5007</v>
      </c>
      <c r="E1173" s="99" t="s">
        <v>5000</v>
      </c>
      <c r="F1173" s="99"/>
      <c r="G1173" s="99"/>
      <c r="H1173" s="99" t="s">
        <v>4968</v>
      </c>
      <c r="I1173" s="99" t="s">
        <v>29</v>
      </c>
      <c r="J1173" s="99">
        <f t="shared" si="18"/>
        <v>12</v>
      </c>
      <c r="K1173" s="99" t="e">
        <f ca="1">IF([12]!Tabla1[[#This Row],[in]]="i",0,IF([12]!Tabla1[[#This Row],[in]]="",ROUND(SQRT((F1173-F1172)^2+(G1173-G1172)^2),0),ROUND(SQRT((F1173-INDIRECT(ADDRESS([12]!Tabla1[[#This Row],[in]],COLUMN(F:F))))^2+(G1173-INDIRECT(ADDRESS([12]!Tabla1[[#This Row],[in]],COLUMN(G:G))))^2),0)))</f>
        <v>#REF!</v>
      </c>
      <c r="L1173" s="100" t="s">
        <v>32</v>
      </c>
    </row>
    <row r="1174" spans="1:12" x14ac:dyDescent="0.25">
      <c r="A1174" s="2">
        <v>1169</v>
      </c>
      <c r="B1174" s="99">
        <v>167</v>
      </c>
      <c r="C1174" s="99" t="s">
        <v>5044</v>
      </c>
      <c r="D1174" s="99" t="s">
        <v>5007</v>
      </c>
      <c r="E1174" s="99" t="s">
        <v>5000</v>
      </c>
      <c r="F1174" s="99"/>
      <c r="G1174" s="99"/>
      <c r="H1174" s="99" t="s">
        <v>4968</v>
      </c>
      <c r="I1174" s="99" t="s">
        <v>29</v>
      </c>
      <c r="J1174" s="99">
        <f t="shared" si="18"/>
        <v>12</v>
      </c>
      <c r="K1174" s="99" t="e">
        <f ca="1">IF([12]!Tabla1[[#This Row],[in]]="i",0,IF([12]!Tabla1[[#This Row],[in]]="",ROUND(SQRT((F1174-F1173)^2+(G1174-G1173)^2),0),ROUND(SQRT((F1174-INDIRECT(ADDRESS([12]!Tabla1[[#This Row],[in]],COLUMN(F:F))))^2+(G1174-INDIRECT(ADDRESS([12]!Tabla1[[#This Row],[in]],COLUMN(G:G))))^2),0)))</f>
        <v>#REF!</v>
      </c>
      <c r="L1174" s="100" t="s">
        <v>32</v>
      </c>
    </row>
    <row r="1175" spans="1:12" x14ac:dyDescent="0.25">
      <c r="A1175" s="2">
        <v>1170</v>
      </c>
      <c r="B1175" s="99">
        <v>168</v>
      </c>
      <c r="C1175" s="99" t="s">
        <v>5044</v>
      </c>
      <c r="D1175" s="99" t="s">
        <v>5007</v>
      </c>
      <c r="E1175" s="99" t="s">
        <v>5000</v>
      </c>
      <c r="F1175" s="99"/>
      <c r="G1175" s="99"/>
      <c r="H1175" s="99" t="s">
        <v>4968</v>
      </c>
      <c r="I1175" s="99" t="s">
        <v>29</v>
      </c>
      <c r="J1175" s="99">
        <f t="shared" si="18"/>
        <v>12</v>
      </c>
      <c r="K1175" s="99" t="e">
        <f ca="1">IF([12]!Tabla1[[#This Row],[in]]="i",0,IF([12]!Tabla1[[#This Row],[in]]="",ROUND(SQRT((F1175-F1174)^2+(G1175-G1174)^2),0),ROUND(SQRT((F1175-INDIRECT(ADDRESS([12]!Tabla1[[#This Row],[in]],COLUMN(F:F))))^2+(G1175-INDIRECT(ADDRESS([12]!Tabla1[[#This Row],[in]],COLUMN(G:G))))^2),0)))</f>
        <v>#REF!</v>
      </c>
      <c r="L1175" s="100" t="s">
        <v>32</v>
      </c>
    </row>
    <row r="1176" spans="1:12" x14ac:dyDescent="0.25">
      <c r="A1176" s="2">
        <v>1171</v>
      </c>
      <c r="B1176" s="99">
        <v>169</v>
      </c>
      <c r="C1176" s="99" t="s">
        <v>5044</v>
      </c>
      <c r="D1176" s="99" t="s">
        <v>5007</v>
      </c>
      <c r="E1176" s="99" t="s">
        <v>5000</v>
      </c>
      <c r="F1176" s="99"/>
      <c r="G1176" s="99"/>
      <c r="H1176" s="99" t="s">
        <v>4968</v>
      </c>
      <c r="I1176" s="99" t="s">
        <v>29</v>
      </c>
      <c r="J1176" s="99">
        <f t="shared" si="18"/>
        <v>12</v>
      </c>
      <c r="K1176" s="99" t="e">
        <f ca="1">IF([12]!Tabla1[[#This Row],[in]]="i",0,IF([12]!Tabla1[[#This Row],[in]]="",ROUND(SQRT((F1176-F1175)^2+(G1176-G1175)^2),0),ROUND(SQRT((F1176-INDIRECT(ADDRESS([12]!Tabla1[[#This Row],[in]],COLUMN(F:F))))^2+(G1176-INDIRECT(ADDRESS([12]!Tabla1[[#This Row],[in]],COLUMN(G:G))))^2),0)))</f>
        <v>#REF!</v>
      </c>
      <c r="L1176" s="100" t="s">
        <v>32</v>
      </c>
    </row>
    <row r="1177" spans="1:12" x14ac:dyDescent="0.25">
      <c r="A1177" s="2">
        <v>1172</v>
      </c>
      <c r="B1177" s="99">
        <v>170</v>
      </c>
      <c r="C1177" s="99" t="s">
        <v>5044</v>
      </c>
      <c r="D1177" s="99" t="s">
        <v>5007</v>
      </c>
      <c r="E1177" s="99" t="s">
        <v>5000</v>
      </c>
      <c r="F1177" s="99"/>
      <c r="G1177" s="99"/>
      <c r="H1177" s="99" t="s">
        <v>4968</v>
      </c>
      <c r="I1177" s="99" t="s">
        <v>29</v>
      </c>
      <c r="J1177" s="99">
        <f t="shared" si="18"/>
        <v>12</v>
      </c>
      <c r="K1177" s="99" t="e">
        <f ca="1">IF([12]!Tabla1[[#This Row],[in]]="i",0,IF([12]!Tabla1[[#This Row],[in]]="",ROUND(SQRT((F1177-F1176)^2+(G1177-G1176)^2),0),ROUND(SQRT((F1177-INDIRECT(ADDRESS([12]!Tabla1[[#This Row],[in]],COLUMN(F:F))))^2+(G1177-INDIRECT(ADDRESS([12]!Tabla1[[#This Row],[in]],COLUMN(G:G))))^2),0)))</f>
        <v>#REF!</v>
      </c>
      <c r="L1177" s="100" t="s">
        <v>32</v>
      </c>
    </row>
    <row r="1178" spans="1:12" x14ac:dyDescent="0.25">
      <c r="A1178" s="2">
        <v>1173</v>
      </c>
      <c r="B1178" s="99">
        <v>171</v>
      </c>
      <c r="C1178" s="99" t="s">
        <v>5044</v>
      </c>
      <c r="D1178" s="99" t="s">
        <v>5007</v>
      </c>
      <c r="E1178" s="99" t="s">
        <v>5000</v>
      </c>
      <c r="F1178" s="99"/>
      <c r="G1178" s="99"/>
      <c r="H1178" s="99" t="s">
        <v>4968</v>
      </c>
      <c r="I1178" s="99" t="s">
        <v>29</v>
      </c>
      <c r="J1178" s="99">
        <f t="shared" si="18"/>
        <v>12</v>
      </c>
      <c r="K1178" s="99" t="e">
        <f ca="1">IF([12]!Tabla1[[#This Row],[in]]="i",0,IF([12]!Tabla1[[#This Row],[in]]="",ROUND(SQRT((F1178-F1177)^2+(G1178-G1177)^2),0),ROUND(SQRT((F1178-INDIRECT(ADDRESS([12]!Tabla1[[#This Row],[in]],COLUMN(F:F))))^2+(G1178-INDIRECT(ADDRESS([12]!Tabla1[[#This Row],[in]],COLUMN(G:G))))^2),0)))</f>
        <v>#REF!</v>
      </c>
      <c r="L1178" s="100" t="s">
        <v>32</v>
      </c>
    </row>
    <row r="1179" spans="1:12" x14ac:dyDescent="0.25">
      <c r="A1179" s="2">
        <v>1174</v>
      </c>
      <c r="B1179" s="99">
        <v>172</v>
      </c>
      <c r="C1179" s="99" t="s">
        <v>5044</v>
      </c>
      <c r="D1179" s="99" t="s">
        <v>5007</v>
      </c>
      <c r="E1179" s="99" t="s">
        <v>5000</v>
      </c>
      <c r="F1179" s="99"/>
      <c r="G1179" s="99"/>
      <c r="H1179" s="99" t="s">
        <v>4968</v>
      </c>
      <c r="I1179" s="99" t="s">
        <v>29</v>
      </c>
      <c r="J1179" s="99">
        <f t="shared" si="18"/>
        <v>12</v>
      </c>
      <c r="K1179" s="99" t="e">
        <f ca="1">IF([12]!Tabla1[[#This Row],[in]]="i",0,IF([12]!Tabla1[[#This Row],[in]]="",ROUND(SQRT((F1179-F1178)^2+(G1179-G1178)^2),0),ROUND(SQRT((F1179-INDIRECT(ADDRESS([12]!Tabla1[[#This Row],[in]],COLUMN(F:F))))^2+(G1179-INDIRECT(ADDRESS([12]!Tabla1[[#This Row],[in]],COLUMN(G:G))))^2),0)))</f>
        <v>#REF!</v>
      </c>
      <c r="L1179" s="100" t="s">
        <v>32</v>
      </c>
    </row>
    <row r="1180" spans="1:12" x14ac:dyDescent="0.25">
      <c r="A1180" s="2">
        <v>1175</v>
      </c>
      <c r="B1180" s="99">
        <v>173</v>
      </c>
      <c r="C1180" s="99" t="s">
        <v>5044</v>
      </c>
      <c r="D1180" s="99" t="s">
        <v>5007</v>
      </c>
      <c r="E1180" s="99" t="s">
        <v>5000</v>
      </c>
      <c r="F1180" s="99"/>
      <c r="G1180" s="99"/>
      <c r="H1180" s="99" t="s">
        <v>4968</v>
      </c>
      <c r="I1180" s="99" t="s">
        <v>29</v>
      </c>
      <c r="J1180" s="99">
        <f t="shared" si="18"/>
        <v>12</v>
      </c>
      <c r="K1180" s="99" t="e">
        <f ca="1">IF([12]!Tabla1[[#This Row],[in]]="i",0,IF([12]!Tabla1[[#This Row],[in]]="",ROUND(SQRT((F1180-F1179)^2+(G1180-G1179)^2),0),ROUND(SQRT((F1180-INDIRECT(ADDRESS([12]!Tabla1[[#This Row],[in]],COLUMN(F:F))))^2+(G1180-INDIRECT(ADDRESS([12]!Tabla1[[#This Row],[in]],COLUMN(G:G))))^2),0)))</f>
        <v>#REF!</v>
      </c>
      <c r="L1180" s="100" t="s">
        <v>32</v>
      </c>
    </row>
    <row r="1181" spans="1:12" x14ac:dyDescent="0.25">
      <c r="A1181" s="2">
        <v>1176</v>
      </c>
      <c r="B1181" s="99">
        <v>174</v>
      </c>
      <c r="C1181" s="99" t="s">
        <v>5044</v>
      </c>
      <c r="D1181" s="99" t="s">
        <v>5007</v>
      </c>
      <c r="E1181" s="99" t="s">
        <v>5000</v>
      </c>
      <c r="F1181" s="99"/>
      <c r="G1181" s="99"/>
      <c r="H1181" s="99" t="s">
        <v>4968</v>
      </c>
      <c r="I1181" s="99" t="s">
        <v>29</v>
      </c>
      <c r="J1181" s="99">
        <f t="shared" si="18"/>
        <v>12</v>
      </c>
      <c r="K1181" s="99" t="e">
        <f ca="1">IF([12]!Tabla1[[#This Row],[in]]="i",0,IF([12]!Tabla1[[#This Row],[in]]="",ROUND(SQRT((F1181-F1180)^2+(G1181-G1180)^2),0),ROUND(SQRT((F1181-INDIRECT(ADDRESS([12]!Tabla1[[#This Row],[in]],COLUMN(F:F))))^2+(G1181-INDIRECT(ADDRESS([12]!Tabla1[[#This Row],[in]],COLUMN(G:G))))^2),0)))</f>
        <v>#REF!</v>
      </c>
      <c r="L1181" s="100" t="s">
        <v>32</v>
      </c>
    </row>
    <row r="1182" spans="1:12" x14ac:dyDescent="0.25">
      <c r="A1182" s="2">
        <v>1177</v>
      </c>
      <c r="B1182" s="99">
        <v>175</v>
      </c>
      <c r="C1182" s="99" t="s">
        <v>5044</v>
      </c>
      <c r="D1182" s="99" t="s">
        <v>5007</v>
      </c>
      <c r="E1182" s="99" t="s">
        <v>5000</v>
      </c>
      <c r="F1182" s="99"/>
      <c r="G1182" s="99"/>
      <c r="H1182" s="99" t="s">
        <v>4968</v>
      </c>
      <c r="I1182" s="99" t="s">
        <v>29</v>
      </c>
      <c r="J1182" s="99">
        <f t="shared" si="18"/>
        <v>12</v>
      </c>
      <c r="K1182" s="99" t="e">
        <f ca="1">IF([12]!Tabla1[[#This Row],[in]]="i",0,IF([12]!Tabla1[[#This Row],[in]]="",ROUND(SQRT((F1182-F1181)^2+(G1182-G1181)^2),0),ROUND(SQRT((F1182-INDIRECT(ADDRESS([12]!Tabla1[[#This Row],[in]],COLUMN(F:F))))^2+(G1182-INDIRECT(ADDRESS([12]!Tabla1[[#This Row],[in]],COLUMN(G:G))))^2),0)))</f>
        <v>#REF!</v>
      </c>
      <c r="L1182" s="100" t="s">
        <v>32</v>
      </c>
    </row>
    <row r="1183" spans="1:12" x14ac:dyDescent="0.25">
      <c r="A1183" s="2">
        <v>1178</v>
      </c>
      <c r="B1183" s="99">
        <v>176</v>
      </c>
      <c r="C1183" s="99" t="s">
        <v>5044</v>
      </c>
      <c r="D1183" s="99" t="s">
        <v>5007</v>
      </c>
      <c r="E1183" s="99" t="s">
        <v>5000</v>
      </c>
      <c r="F1183" s="99"/>
      <c r="G1183" s="99"/>
      <c r="H1183" s="99" t="s">
        <v>4968</v>
      </c>
      <c r="I1183" s="99" t="s">
        <v>29</v>
      </c>
      <c r="J1183" s="99">
        <f t="shared" si="18"/>
        <v>12</v>
      </c>
      <c r="K1183" s="99" t="e">
        <f ca="1">IF([12]!Tabla1[[#This Row],[in]]="i",0,IF([12]!Tabla1[[#This Row],[in]]="",ROUND(SQRT((F1183-F1182)^2+(G1183-G1182)^2),0),ROUND(SQRT((F1183-INDIRECT(ADDRESS([12]!Tabla1[[#This Row],[in]],COLUMN(F:F))))^2+(G1183-INDIRECT(ADDRESS([12]!Tabla1[[#This Row],[in]],COLUMN(G:G))))^2),0)))</f>
        <v>#REF!</v>
      </c>
      <c r="L1183" s="100" t="s">
        <v>32</v>
      </c>
    </row>
    <row r="1184" spans="1:12" x14ac:dyDescent="0.25">
      <c r="A1184" s="2">
        <v>1179</v>
      </c>
      <c r="B1184" s="99">
        <v>177</v>
      </c>
      <c r="C1184" s="99" t="s">
        <v>5044</v>
      </c>
      <c r="D1184" s="99" t="s">
        <v>5007</v>
      </c>
      <c r="E1184" s="99" t="s">
        <v>5000</v>
      </c>
      <c r="F1184" s="99"/>
      <c r="G1184" s="99"/>
      <c r="H1184" s="99" t="s">
        <v>4968</v>
      </c>
      <c r="I1184" s="99" t="s">
        <v>29</v>
      </c>
      <c r="J1184" s="99">
        <f t="shared" si="18"/>
        <v>12</v>
      </c>
      <c r="K1184" s="99" t="e">
        <f ca="1">IF([12]!Tabla1[[#This Row],[in]]="i",0,IF([12]!Tabla1[[#This Row],[in]]="",ROUND(SQRT((F1184-F1183)^2+(G1184-G1183)^2),0),ROUND(SQRT((F1184-INDIRECT(ADDRESS([12]!Tabla1[[#This Row],[in]],COLUMN(F:F))))^2+(G1184-INDIRECT(ADDRESS([12]!Tabla1[[#This Row],[in]],COLUMN(G:G))))^2),0)))</f>
        <v>#REF!</v>
      </c>
      <c r="L1184" s="100" t="s">
        <v>32</v>
      </c>
    </row>
    <row r="1185" spans="1:12" x14ac:dyDescent="0.25">
      <c r="A1185" s="2">
        <v>1180</v>
      </c>
      <c r="B1185" s="99">
        <v>178</v>
      </c>
      <c r="C1185" s="99" t="s">
        <v>5044</v>
      </c>
      <c r="D1185" s="99" t="s">
        <v>5007</v>
      </c>
      <c r="E1185" s="99" t="s">
        <v>5000</v>
      </c>
      <c r="F1185" s="99"/>
      <c r="G1185" s="99"/>
      <c r="H1185" s="99" t="s">
        <v>4968</v>
      </c>
      <c r="I1185" s="99" t="s">
        <v>29</v>
      </c>
      <c r="J1185" s="99">
        <f t="shared" si="18"/>
        <v>12</v>
      </c>
      <c r="K1185" s="99" t="e">
        <f ca="1">IF([12]!Tabla1[[#This Row],[in]]="i",0,IF([12]!Tabla1[[#This Row],[in]]="",ROUND(SQRT((F1185-F1184)^2+(G1185-G1184)^2),0),ROUND(SQRT((F1185-INDIRECT(ADDRESS([12]!Tabla1[[#This Row],[in]],COLUMN(F:F))))^2+(G1185-INDIRECT(ADDRESS([12]!Tabla1[[#This Row],[in]],COLUMN(G:G))))^2),0)))</f>
        <v>#REF!</v>
      </c>
      <c r="L1185" s="100" t="s">
        <v>32</v>
      </c>
    </row>
    <row r="1186" spans="1:12" x14ac:dyDescent="0.25">
      <c r="A1186" s="2">
        <v>1181</v>
      </c>
      <c r="B1186" s="99">
        <v>179</v>
      </c>
      <c r="C1186" s="99" t="s">
        <v>5044</v>
      </c>
      <c r="D1186" s="99" t="s">
        <v>5007</v>
      </c>
      <c r="E1186" s="99" t="s">
        <v>5000</v>
      </c>
      <c r="F1186" s="99"/>
      <c r="G1186" s="99"/>
      <c r="H1186" s="99" t="s">
        <v>4968</v>
      </c>
      <c r="I1186" s="99" t="s">
        <v>29</v>
      </c>
      <c r="J1186" s="99">
        <f t="shared" si="18"/>
        <v>12</v>
      </c>
      <c r="K1186" s="99" t="e">
        <f ca="1">IF([12]!Tabla1[[#This Row],[in]]="i",0,IF([12]!Tabla1[[#This Row],[in]]="",ROUND(SQRT((F1186-F1185)^2+(G1186-G1185)^2),0),ROUND(SQRT((F1186-INDIRECT(ADDRESS([12]!Tabla1[[#This Row],[in]],COLUMN(F:F))))^2+(G1186-INDIRECT(ADDRESS([12]!Tabla1[[#This Row],[in]],COLUMN(G:G))))^2),0)))</f>
        <v>#REF!</v>
      </c>
      <c r="L1186" s="100" t="s">
        <v>32</v>
      </c>
    </row>
    <row r="1187" spans="1:12" x14ac:dyDescent="0.25">
      <c r="A1187" s="2">
        <v>1182</v>
      </c>
      <c r="B1187" s="99">
        <v>180</v>
      </c>
      <c r="C1187" s="99" t="s">
        <v>5044</v>
      </c>
      <c r="D1187" s="99" t="s">
        <v>5007</v>
      </c>
      <c r="E1187" s="99" t="s">
        <v>5000</v>
      </c>
      <c r="F1187" s="99"/>
      <c r="G1187" s="99"/>
      <c r="H1187" s="99" t="s">
        <v>4968</v>
      </c>
      <c r="I1187" s="99" t="s">
        <v>29</v>
      </c>
      <c r="J1187" s="99">
        <f t="shared" si="18"/>
        <v>12</v>
      </c>
      <c r="K1187" s="99" t="e">
        <f ca="1">IF([12]!Tabla1[[#This Row],[in]]="i",0,IF([12]!Tabla1[[#This Row],[in]]="",ROUND(SQRT((F1187-F1186)^2+(G1187-G1186)^2),0),ROUND(SQRT((F1187-INDIRECT(ADDRESS([12]!Tabla1[[#This Row],[in]],COLUMN(F:F))))^2+(G1187-INDIRECT(ADDRESS([12]!Tabla1[[#This Row],[in]],COLUMN(G:G))))^2),0)))</f>
        <v>#REF!</v>
      </c>
      <c r="L1187" s="100" t="s">
        <v>32</v>
      </c>
    </row>
    <row r="1188" spans="1:12" x14ac:dyDescent="0.25">
      <c r="A1188" s="2">
        <v>1183</v>
      </c>
      <c r="B1188" s="99">
        <v>181</v>
      </c>
      <c r="C1188" s="99" t="s">
        <v>5044</v>
      </c>
      <c r="D1188" s="99" t="s">
        <v>5007</v>
      </c>
      <c r="E1188" s="99" t="s">
        <v>5000</v>
      </c>
      <c r="F1188" s="99"/>
      <c r="G1188" s="99"/>
      <c r="H1188" s="99" t="s">
        <v>4968</v>
      </c>
      <c r="I1188" s="99" t="s">
        <v>29</v>
      </c>
      <c r="J1188" s="99">
        <f t="shared" si="18"/>
        <v>12</v>
      </c>
      <c r="K1188" s="99" t="e">
        <f ca="1">IF([12]!Tabla1[[#This Row],[in]]="i",0,IF([12]!Tabla1[[#This Row],[in]]="",ROUND(SQRT((F1188-F1187)^2+(G1188-G1187)^2),0),ROUND(SQRT((F1188-INDIRECT(ADDRESS([12]!Tabla1[[#This Row],[in]],COLUMN(F:F))))^2+(G1188-INDIRECT(ADDRESS([12]!Tabla1[[#This Row],[in]],COLUMN(G:G))))^2),0)))</f>
        <v>#REF!</v>
      </c>
      <c r="L1188" s="100" t="s">
        <v>32</v>
      </c>
    </row>
    <row r="1189" spans="1:12" x14ac:dyDescent="0.25">
      <c r="A1189" s="2">
        <v>1184</v>
      </c>
      <c r="B1189" s="99">
        <v>182</v>
      </c>
      <c r="C1189" s="99" t="s">
        <v>5044</v>
      </c>
      <c r="D1189" s="99" t="s">
        <v>5007</v>
      </c>
      <c r="E1189" s="99" t="s">
        <v>5000</v>
      </c>
      <c r="F1189" s="99"/>
      <c r="G1189" s="99"/>
      <c r="H1189" s="99" t="s">
        <v>4968</v>
      </c>
      <c r="I1189" s="99" t="s">
        <v>29</v>
      </c>
      <c r="J1189" s="99">
        <f t="shared" si="18"/>
        <v>12</v>
      </c>
      <c r="K1189" s="99" t="e">
        <f ca="1">IF([12]!Tabla1[[#This Row],[in]]="i",0,IF([12]!Tabla1[[#This Row],[in]]="",ROUND(SQRT((F1189-F1188)^2+(G1189-G1188)^2),0),ROUND(SQRT((F1189-INDIRECT(ADDRESS([12]!Tabla1[[#This Row],[in]],COLUMN(F:F))))^2+(G1189-INDIRECT(ADDRESS([12]!Tabla1[[#This Row],[in]],COLUMN(G:G))))^2),0)))</f>
        <v>#REF!</v>
      </c>
      <c r="L1189" s="100" t="s">
        <v>32</v>
      </c>
    </row>
    <row r="1190" spans="1:12" x14ac:dyDescent="0.25">
      <c r="A1190" s="2">
        <v>1185</v>
      </c>
      <c r="B1190" s="99">
        <v>183</v>
      </c>
      <c r="C1190" s="99" t="s">
        <v>5044</v>
      </c>
      <c r="D1190" s="99" t="s">
        <v>5007</v>
      </c>
      <c r="E1190" s="99" t="s">
        <v>5000</v>
      </c>
      <c r="F1190" s="99"/>
      <c r="G1190" s="99"/>
      <c r="H1190" s="99" t="s">
        <v>4968</v>
      </c>
      <c r="I1190" s="99" t="s">
        <v>29</v>
      </c>
      <c r="J1190" s="99">
        <f t="shared" si="18"/>
        <v>12</v>
      </c>
      <c r="K1190" s="99" t="e">
        <f ca="1">IF([12]!Tabla1[[#This Row],[in]]="i",0,IF([12]!Tabla1[[#This Row],[in]]="",ROUND(SQRT((F1190-F1189)^2+(G1190-G1189)^2),0),ROUND(SQRT((F1190-INDIRECT(ADDRESS([12]!Tabla1[[#This Row],[in]],COLUMN(F:F))))^2+(G1190-INDIRECT(ADDRESS([12]!Tabla1[[#This Row],[in]],COLUMN(G:G))))^2),0)))</f>
        <v>#REF!</v>
      </c>
      <c r="L1190" s="100" t="s">
        <v>32</v>
      </c>
    </row>
    <row r="1191" spans="1:12" x14ac:dyDescent="0.25">
      <c r="A1191" s="2">
        <v>1186</v>
      </c>
      <c r="B1191" s="99">
        <v>184</v>
      </c>
      <c r="C1191" s="99" t="s">
        <v>5044</v>
      </c>
      <c r="D1191" s="99" t="s">
        <v>5007</v>
      </c>
      <c r="E1191" s="99" t="s">
        <v>5000</v>
      </c>
      <c r="F1191" s="99"/>
      <c r="G1191" s="99"/>
      <c r="H1191" s="99" t="s">
        <v>4968</v>
      </c>
      <c r="I1191" s="99" t="s">
        <v>29</v>
      </c>
      <c r="J1191" s="99">
        <f t="shared" si="18"/>
        <v>12</v>
      </c>
      <c r="K1191" s="99" t="e">
        <f ca="1">IF([12]!Tabla1[[#This Row],[in]]="i",0,IF([12]!Tabla1[[#This Row],[in]]="",ROUND(SQRT((F1191-F1190)^2+(G1191-G1190)^2),0),ROUND(SQRT((F1191-INDIRECT(ADDRESS([12]!Tabla1[[#This Row],[in]],COLUMN(F:F))))^2+(G1191-INDIRECT(ADDRESS([12]!Tabla1[[#This Row],[in]],COLUMN(G:G))))^2),0)))</f>
        <v>#REF!</v>
      </c>
      <c r="L1191" s="100" t="s">
        <v>32</v>
      </c>
    </row>
    <row r="1192" spans="1:12" x14ac:dyDescent="0.25">
      <c r="A1192" s="2">
        <v>1187</v>
      </c>
      <c r="B1192" s="99">
        <v>185</v>
      </c>
      <c r="C1192" s="99" t="s">
        <v>5044</v>
      </c>
      <c r="D1192" s="99" t="s">
        <v>5007</v>
      </c>
      <c r="E1192" s="99" t="s">
        <v>5000</v>
      </c>
      <c r="F1192" s="99"/>
      <c r="G1192" s="99"/>
      <c r="H1192" s="99" t="s">
        <v>4968</v>
      </c>
      <c r="I1192" s="99" t="s">
        <v>29</v>
      </c>
      <c r="J1192" s="99">
        <f t="shared" si="18"/>
        <v>12</v>
      </c>
      <c r="K1192" s="99" t="e">
        <f ca="1">IF([12]!Tabla1[[#This Row],[in]]="i",0,IF([12]!Tabla1[[#This Row],[in]]="",ROUND(SQRT((F1192-F1191)^2+(G1192-G1191)^2),0),ROUND(SQRT((F1192-INDIRECT(ADDRESS([12]!Tabla1[[#This Row],[in]],COLUMN(F:F))))^2+(G1192-INDIRECT(ADDRESS([12]!Tabla1[[#This Row],[in]],COLUMN(G:G))))^2),0)))</f>
        <v>#REF!</v>
      </c>
      <c r="L1192" s="100" t="s">
        <v>32</v>
      </c>
    </row>
    <row r="1193" spans="1:12" x14ac:dyDescent="0.25">
      <c r="A1193" s="2">
        <v>1188</v>
      </c>
      <c r="B1193" s="99">
        <v>186</v>
      </c>
      <c r="C1193" s="99" t="s">
        <v>5044</v>
      </c>
      <c r="D1193" s="99" t="s">
        <v>5007</v>
      </c>
      <c r="E1193" s="99" t="s">
        <v>5000</v>
      </c>
      <c r="F1193" s="99"/>
      <c r="G1193" s="99"/>
      <c r="H1193" s="99" t="s">
        <v>4968</v>
      </c>
      <c r="I1193" s="99" t="s">
        <v>29</v>
      </c>
      <c r="J1193" s="99">
        <f t="shared" si="18"/>
        <v>12</v>
      </c>
      <c r="K1193" s="99" t="e">
        <f ca="1">IF([12]!Tabla1[[#This Row],[in]]="i",0,IF([12]!Tabla1[[#This Row],[in]]="",ROUND(SQRT((F1193-F1192)^2+(G1193-G1192)^2),0),ROUND(SQRT((F1193-INDIRECT(ADDRESS([12]!Tabla1[[#This Row],[in]],COLUMN(F:F))))^2+(G1193-INDIRECT(ADDRESS([12]!Tabla1[[#This Row],[in]],COLUMN(G:G))))^2),0)))</f>
        <v>#REF!</v>
      </c>
      <c r="L1193" s="100" t="s">
        <v>32</v>
      </c>
    </row>
    <row r="1194" spans="1:12" x14ac:dyDescent="0.25">
      <c r="A1194" s="2">
        <v>1189</v>
      </c>
      <c r="B1194" s="99">
        <v>187</v>
      </c>
      <c r="C1194" s="99" t="s">
        <v>5044</v>
      </c>
      <c r="D1194" s="99" t="s">
        <v>5007</v>
      </c>
      <c r="E1194" s="99" t="s">
        <v>5000</v>
      </c>
      <c r="F1194" s="99"/>
      <c r="G1194" s="99"/>
      <c r="H1194" s="99" t="s">
        <v>4968</v>
      </c>
      <c r="I1194" s="99" t="s">
        <v>29</v>
      </c>
      <c r="J1194" s="99">
        <f t="shared" si="18"/>
        <v>12</v>
      </c>
      <c r="K1194" s="99" t="e">
        <f ca="1">IF([12]!Tabla1[[#This Row],[in]]="i",0,IF([12]!Tabla1[[#This Row],[in]]="",ROUND(SQRT((F1194-F1193)^2+(G1194-G1193)^2),0),ROUND(SQRT((F1194-INDIRECT(ADDRESS([12]!Tabla1[[#This Row],[in]],COLUMN(F:F))))^2+(G1194-INDIRECT(ADDRESS([12]!Tabla1[[#This Row],[in]],COLUMN(G:G))))^2),0)))</f>
        <v>#REF!</v>
      </c>
      <c r="L1194" s="100" t="s">
        <v>32</v>
      </c>
    </row>
    <row r="1195" spans="1:12" x14ac:dyDescent="0.25">
      <c r="A1195" s="2">
        <v>1190</v>
      </c>
      <c r="B1195" s="99">
        <v>188</v>
      </c>
      <c r="C1195" s="99" t="s">
        <v>5044</v>
      </c>
      <c r="D1195" s="99" t="s">
        <v>5007</v>
      </c>
      <c r="E1195" s="99" t="s">
        <v>5000</v>
      </c>
      <c r="F1195" s="99"/>
      <c r="G1195" s="99"/>
      <c r="H1195" s="99" t="s">
        <v>4968</v>
      </c>
      <c r="I1195" s="99" t="s">
        <v>29</v>
      </c>
      <c r="J1195" s="99">
        <f t="shared" si="18"/>
        <v>12</v>
      </c>
      <c r="K1195" s="99" t="e">
        <f ca="1">IF([12]!Tabla1[[#This Row],[in]]="i",0,IF([12]!Tabla1[[#This Row],[in]]="",ROUND(SQRT((F1195-F1194)^2+(G1195-G1194)^2),0),ROUND(SQRT((F1195-INDIRECT(ADDRESS([12]!Tabla1[[#This Row],[in]],COLUMN(F:F))))^2+(G1195-INDIRECT(ADDRESS([12]!Tabla1[[#This Row],[in]],COLUMN(G:G))))^2),0)))</f>
        <v>#REF!</v>
      </c>
      <c r="L1195" s="100" t="s">
        <v>32</v>
      </c>
    </row>
    <row r="1196" spans="1:12" x14ac:dyDescent="0.25">
      <c r="A1196" s="2">
        <v>1191</v>
      </c>
      <c r="B1196" s="99">
        <v>189</v>
      </c>
      <c r="C1196" s="99" t="s">
        <v>5044</v>
      </c>
      <c r="D1196" s="99" t="s">
        <v>5007</v>
      </c>
      <c r="E1196" s="99" t="s">
        <v>5000</v>
      </c>
      <c r="F1196" s="99"/>
      <c r="G1196" s="99"/>
      <c r="H1196" s="99" t="s">
        <v>4968</v>
      </c>
      <c r="I1196" s="99" t="s">
        <v>29</v>
      </c>
      <c r="J1196" s="99">
        <f t="shared" si="18"/>
        <v>12</v>
      </c>
      <c r="K1196" s="99" t="e">
        <f ca="1">IF([12]!Tabla1[[#This Row],[in]]="i",0,IF([12]!Tabla1[[#This Row],[in]]="",ROUND(SQRT((F1196-F1195)^2+(G1196-G1195)^2),0),ROUND(SQRT((F1196-INDIRECT(ADDRESS([12]!Tabla1[[#This Row],[in]],COLUMN(F:F))))^2+(G1196-INDIRECT(ADDRESS([12]!Tabla1[[#This Row],[in]],COLUMN(G:G))))^2),0)))</f>
        <v>#REF!</v>
      </c>
      <c r="L1196" s="100" t="s">
        <v>32</v>
      </c>
    </row>
    <row r="1197" spans="1:12" x14ac:dyDescent="0.25">
      <c r="A1197" s="2">
        <v>1192</v>
      </c>
      <c r="B1197" s="99">
        <v>190</v>
      </c>
      <c r="C1197" s="99" t="s">
        <v>5044</v>
      </c>
      <c r="D1197" s="99" t="s">
        <v>5007</v>
      </c>
      <c r="E1197" s="99" t="s">
        <v>5000</v>
      </c>
      <c r="F1197" s="99"/>
      <c r="G1197" s="99"/>
      <c r="H1197" s="99" t="s">
        <v>4968</v>
      </c>
      <c r="I1197" s="99" t="s">
        <v>29</v>
      </c>
      <c r="J1197" s="99">
        <f t="shared" si="18"/>
        <v>12</v>
      </c>
      <c r="K1197" s="99" t="e">
        <f ca="1">IF([12]!Tabla1[[#This Row],[in]]="i",0,IF([12]!Tabla1[[#This Row],[in]]="",ROUND(SQRT((F1197-F1196)^2+(G1197-G1196)^2),0),ROUND(SQRT((F1197-INDIRECT(ADDRESS([12]!Tabla1[[#This Row],[in]],COLUMN(F:F))))^2+(G1197-INDIRECT(ADDRESS([12]!Tabla1[[#This Row],[in]],COLUMN(G:G))))^2),0)))</f>
        <v>#REF!</v>
      </c>
      <c r="L1197" s="100" t="s">
        <v>32</v>
      </c>
    </row>
    <row r="1198" spans="1:12" x14ac:dyDescent="0.25">
      <c r="A1198" s="2">
        <v>1193</v>
      </c>
      <c r="B1198" s="99">
        <v>191</v>
      </c>
      <c r="C1198" s="99" t="s">
        <v>5044</v>
      </c>
      <c r="D1198" s="99" t="s">
        <v>5007</v>
      </c>
      <c r="E1198" s="99" t="s">
        <v>5000</v>
      </c>
      <c r="F1198" s="99"/>
      <c r="G1198" s="99"/>
      <c r="H1198" s="99" t="s">
        <v>4968</v>
      </c>
      <c r="I1198" s="99" t="s">
        <v>29</v>
      </c>
      <c r="J1198" s="99">
        <f t="shared" si="18"/>
        <v>12</v>
      </c>
      <c r="K1198" s="99" t="e">
        <f ca="1">IF([12]!Tabla1[[#This Row],[in]]="i",0,IF([12]!Tabla1[[#This Row],[in]]="",ROUND(SQRT((F1198-F1197)^2+(G1198-G1197)^2),0),ROUND(SQRT((F1198-INDIRECT(ADDRESS([12]!Tabla1[[#This Row],[in]],COLUMN(F:F))))^2+(G1198-INDIRECT(ADDRESS([12]!Tabla1[[#This Row],[in]],COLUMN(G:G))))^2),0)))</f>
        <v>#REF!</v>
      </c>
      <c r="L1198" s="100" t="s">
        <v>32</v>
      </c>
    </row>
    <row r="1199" spans="1:12" x14ac:dyDescent="0.25">
      <c r="A1199" s="2">
        <v>1194</v>
      </c>
      <c r="B1199" s="99">
        <v>192</v>
      </c>
      <c r="C1199" s="99" t="s">
        <v>5044</v>
      </c>
      <c r="D1199" s="99" t="s">
        <v>5007</v>
      </c>
      <c r="E1199" s="99" t="s">
        <v>5000</v>
      </c>
      <c r="F1199" s="99"/>
      <c r="G1199" s="99"/>
      <c r="H1199" s="99" t="s">
        <v>4968</v>
      </c>
      <c r="I1199" s="99" t="s">
        <v>29</v>
      </c>
      <c r="J1199" s="99">
        <f t="shared" si="18"/>
        <v>12</v>
      </c>
      <c r="K1199" s="99" t="e">
        <f ca="1">IF([12]!Tabla1[[#This Row],[in]]="i",0,IF([12]!Tabla1[[#This Row],[in]]="",ROUND(SQRT((F1199-F1198)^2+(G1199-G1198)^2),0),ROUND(SQRT((F1199-INDIRECT(ADDRESS([12]!Tabla1[[#This Row],[in]],COLUMN(F:F))))^2+(G1199-INDIRECT(ADDRESS([12]!Tabla1[[#This Row],[in]],COLUMN(G:G))))^2),0)))</f>
        <v>#REF!</v>
      </c>
      <c r="L1199" s="100" t="s">
        <v>32</v>
      </c>
    </row>
    <row r="1200" spans="1:12" x14ac:dyDescent="0.25">
      <c r="A1200" s="2">
        <v>1195</v>
      </c>
      <c r="B1200" s="99">
        <v>193</v>
      </c>
      <c r="C1200" s="99" t="s">
        <v>5044</v>
      </c>
      <c r="D1200" s="99" t="s">
        <v>5007</v>
      </c>
      <c r="E1200" s="99" t="s">
        <v>5000</v>
      </c>
      <c r="F1200" s="99"/>
      <c r="G1200" s="99"/>
      <c r="H1200" s="99" t="s">
        <v>4968</v>
      </c>
      <c r="I1200" s="99" t="s">
        <v>29</v>
      </c>
      <c r="J1200" s="99">
        <f t="shared" si="18"/>
        <v>12</v>
      </c>
      <c r="K1200" s="99" t="e">
        <f ca="1">IF([12]!Tabla1[[#This Row],[in]]="i",0,IF([12]!Tabla1[[#This Row],[in]]="",ROUND(SQRT((F1200-F1199)^2+(G1200-G1199)^2),0),ROUND(SQRT((F1200-INDIRECT(ADDRESS([12]!Tabla1[[#This Row],[in]],COLUMN(F:F))))^2+(G1200-INDIRECT(ADDRESS([12]!Tabla1[[#This Row],[in]],COLUMN(G:G))))^2),0)))</f>
        <v>#REF!</v>
      </c>
      <c r="L1200" s="100" t="s">
        <v>32</v>
      </c>
    </row>
    <row r="1201" spans="1:12" x14ac:dyDescent="0.25">
      <c r="A1201" s="2">
        <v>1196</v>
      </c>
      <c r="B1201" s="99">
        <v>194</v>
      </c>
      <c r="C1201" s="99" t="s">
        <v>5044</v>
      </c>
      <c r="D1201" s="99" t="s">
        <v>5007</v>
      </c>
      <c r="E1201" s="99" t="s">
        <v>5000</v>
      </c>
      <c r="F1201" s="99"/>
      <c r="G1201" s="99"/>
      <c r="H1201" s="99" t="s">
        <v>4968</v>
      </c>
      <c r="I1201" s="99" t="s">
        <v>29</v>
      </c>
      <c r="J1201" s="99">
        <f t="shared" si="18"/>
        <v>12</v>
      </c>
      <c r="K1201" s="99" t="e">
        <f ca="1">IF([12]!Tabla1[[#This Row],[in]]="i",0,IF([12]!Tabla1[[#This Row],[in]]="",ROUND(SQRT((F1201-F1200)^2+(G1201-G1200)^2),0),ROUND(SQRT((F1201-INDIRECT(ADDRESS([12]!Tabla1[[#This Row],[in]],COLUMN(F:F))))^2+(G1201-INDIRECT(ADDRESS([12]!Tabla1[[#This Row],[in]],COLUMN(G:G))))^2),0)))</f>
        <v>#REF!</v>
      </c>
      <c r="L1201" s="100" t="s">
        <v>32</v>
      </c>
    </row>
    <row r="1202" spans="1:12" x14ac:dyDescent="0.25">
      <c r="A1202" s="2">
        <v>1197</v>
      </c>
      <c r="B1202" s="99">
        <v>195</v>
      </c>
      <c r="C1202" s="99" t="s">
        <v>5044</v>
      </c>
      <c r="D1202" s="99" t="s">
        <v>5007</v>
      </c>
      <c r="E1202" s="99" t="s">
        <v>5000</v>
      </c>
      <c r="F1202" s="99"/>
      <c r="G1202" s="99"/>
      <c r="H1202" s="99" t="s">
        <v>4968</v>
      </c>
      <c r="I1202" s="99" t="s">
        <v>29</v>
      </c>
      <c r="J1202" s="99">
        <f t="shared" si="18"/>
        <v>12</v>
      </c>
      <c r="K1202" s="99" t="e">
        <f ca="1">IF([12]!Tabla1[[#This Row],[in]]="i",0,IF([12]!Tabla1[[#This Row],[in]]="",ROUND(SQRT((F1202-F1201)^2+(G1202-G1201)^2),0),ROUND(SQRT((F1202-INDIRECT(ADDRESS([12]!Tabla1[[#This Row],[in]],COLUMN(F:F))))^2+(G1202-INDIRECT(ADDRESS([12]!Tabla1[[#This Row],[in]],COLUMN(G:G))))^2),0)))</f>
        <v>#REF!</v>
      </c>
      <c r="L1202" s="100" t="s">
        <v>32</v>
      </c>
    </row>
    <row r="1203" spans="1:12" x14ac:dyDescent="0.25">
      <c r="A1203" s="2">
        <v>1198</v>
      </c>
      <c r="B1203" s="99">
        <v>196</v>
      </c>
      <c r="C1203" s="99" t="s">
        <v>5044</v>
      </c>
      <c r="D1203" s="99" t="s">
        <v>5007</v>
      </c>
      <c r="E1203" s="99" t="s">
        <v>5000</v>
      </c>
      <c r="F1203" s="99"/>
      <c r="G1203" s="99"/>
      <c r="H1203" s="99" t="s">
        <v>4968</v>
      </c>
      <c r="I1203" s="99" t="s">
        <v>29</v>
      </c>
      <c r="J1203" s="99">
        <f t="shared" si="18"/>
        <v>12</v>
      </c>
      <c r="K1203" s="99" t="e">
        <f ca="1">IF([12]!Tabla1[[#This Row],[in]]="i",0,IF([12]!Tabla1[[#This Row],[in]]="",ROUND(SQRT((F1203-F1202)^2+(G1203-G1202)^2),0),ROUND(SQRT((F1203-INDIRECT(ADDRESS([12]!Tabla1[[#This Row],[in]],COLUMN(F:F))))^2+(G1203-INDIRECT(ADDRESS([12]!Tabla1[[#This Row],[in]],COLUMN(G:G))))^2),0)))</f>
        <v>#REF!</v>
      </c>
      <c r="L1203" s="100" t="s">
        <v>32</v>
      </c>
    </row>
    <row r="1204" spans="1:12" x14ac:dyDescent="0.25">
      <c r="A1204" s="2">
        <v>1199</v>
      </c>
      <c r="B1204" s="99">
        <v>197</v>
      </c>
      <c r="C1204" s="99" t="s">
        <v>5044</v>
      </c>
      <c r="D1204" s="99" t="s">
        <v>5007</v>
      </c>
      <c r="E1204" s="99" t="s">
        <v>5000</v>
      </c>
      <c r="F1204" s="99"/>
      <c r="G1204" s="99"/>
      <c r="H1204" s="99" t="s">
        <v>4968</v>
      </c>
      <c r="I1204" s="99" t="s">
        <v>29</v>
      </c>
      <c r="J1204" s="99">
        <f t="shared" si="18"/>
        <v>12</v>
      </c>
      <c r="K1204" s="99" t="e">
        <f ca="1">IF([12]!Tabla1[[#This Row],[in]]="i",0,IF([12]!Tabla1[[#This Row],[in]]="",ROUND(SQRT((F1204-F1203)^2+(G1204-G1203)^2),0),ROUND(SQRT((F1204-INDIRECT(ADDRESS([12]!Tabla1[[#This Row],[in]],COLUMN(F:F))))^2+(G1204-INDIRECT(ADDRESS([12]!Tabla1[[#This Row],[in]],COLUMN(G:G))))^2),0)))</f>
        <v>#REF!</v>
      </c>
      <c r="L1204" s="100" t="s">
        <v>32</v>
      </c>
    </row>
    <row r="1205" spans="1:12" x14ac:dyDescent="0.25">
      <c r="A1205" s="2">
        <v>1200</v>
      </c>
      <c r="B1205" s="99">
        <v>198</v>
      </c>
      <c r="C1205" s="99" t="s">
        <v>5044</v>
      </c>
      <c r="D1205" s="99" t="s">
        <v>5007</v>
      </c>
      <c r="E1205" s="99" t="s">
        <v>5000</v>
      </c>
      <c r="F1205" s="99"/>
      <c r="G1205" s="99"/>
      <c r="H1205" s="99" t="s">
        <v>4968</v>
      </c>
      <c r="I1205" s="99" t="s">
        <v>29</v>
      </c>
      <c r="J1205" s="99">
        <f t="shared" si="18"/>
        <v>12</v>
      </c>
      <c r="K1205" s="99" t="e">
        <f ca="1">IF([12]!Tabla1[[#This Row],[in]]="i",0,IF([12]!Tabla1[[#This Row],[in]]="",ROUND(SQRT((F1205-F1204)^2+(G1205-G1204)^2),0),ROUND(SQRT((F1205-INDIRECT(ADDRESS([12]!Tabla1[[#This Row],[in]],COLUMN(F:F))))^2+(G1205-INDIRECT(ADDRESS([12]!Tabla1[[#This Row],[in]],COLUMN(G:G))))^2),0)))</f>
        <v>#REF!</v>
      </c>
      <c r="L1205" s="100" t="s">
        <v>32</v>
      </c>
    </row>
    <row r="1206" spans="1:12" x14ac:dyDescent="0.25">
      <c r="A1206" s="2">
        <v>1201</v>
      </c>
      <c r="B1206" s="99">
        <v>199</v>
      </c>
      <c r="C1206" s="99" t="s">
        <v>5044</v>
      </c>
      <c r="D1206" s="99" t="s">
        <v>5007</v>
      </c>
      <c r="E1206" s="99" t="s">
        <v>5000</v>
      </c>
      <c r="F1206" s="99"/>
      <c r="G1206" s="99"/>
      <c r="H1206" s="99" t="s">
        <v>4968</v>
      </c>
      <c r="I1206" s="99" t="s">
        <v>29</v>
      </c>
      <c r="J1206" s="99">
        <f t="shared" si="18"/>
        <v>12</v>
      </c>
      <c r="K1206" s="99" t="e">
        <f ca="1">IF([12]!Tabla1[[#This Row],[in]]="i",0,IF([12]!Tabla1[[#This Row],[in]]="",ROUND(SQRT((F1206-F1205)^2+(G1206-G1205)^2),0),ROUND(SQRT((F1206-INDIRECT(ADDRESS([12]!Tabla1[[#This Row],[in]],COLUMN(F:F))))^2+(G1206-INDIRECT(ADDRESS([12]!Tabla1[[#This Row],[in]],COLUMN(G:G))))^2),0)))</f>
        <v>#REF!</v>
      </c>
      <c r="L1206" s="100" t="s">
        <v>32</v>
      </c>
    </row>
    <row r="1207" spans="1:12" x14ac:dyDescent="0.25">
      <c r="A1207" s="2">
        <v>1202</v>
      </c>
      <c r="B1207" s="99">
        <v>200</v>
      </c>
      <c r="C1207" s="99" t="s">
        <v>5044</v>
      </c>
      <c r="D1207" s="99" t="s">
        <v>5007</v>
      </c>
      <c r="E1207" s="99" t="s">
        <v>5000</v>
      </c>
      <c r="F1207" s="99"/>
      <c r="G1207" s="99"/>
      <c r="H1207" s="99" t="s">
        <v>4968</v>
      </c>
      <c r="I1207" s="99" t="s">
        <v>29</v>
      </c>
      <c r="J1207" s="99">
        <f t="shared" si="18"/>
        <v>12</v>
      </c>
      <c r="K1207" s="99" t="e">
        <f ca="1">IF([12]!Tabla1[[#This Row],[in]]="i",0,IF([12]!Tabla1[[#This Row],[in]]="",ROUND(SQRT((F1207-F1206)^2+(G1207-G1206)^2),0),ROUND(SQRT((F1207-INDIRECT(ADDRESS([12]!Tabla1[[#This Row],[in]],COLUMN(F:F))))^2+(G1207-INDIRECT(ADDRESS([12]!Tabla1[[#This Row],[in]],COLUMN(G:G))))^2),0)))</f>
        <v>#REF!</v>
      </c>
      <c r="L1207" s="100" t="s">
        <v>32</v>
      </c>
    </row>
    <row r="1208" spans="1:12" x14ac:dyDescent="0.25">
      <c r="A1208" s="2">
        <v>1203</v>
      </c>
      <c r="B1208" s="99">
        <v>201</v>
      </c>
      <c r="C1208" s="99" t="s">
        <v>5044</v>
      </c>
      <c r="D1208" s="99" t="s">
        <v>5007</v>
      </c>
      <c r="E1208" s="99" t="s">
        <v>5000</v>
      </c>
      <c r="F1208" s="99"/>
      <c r="G1208" s="99"/>
      <c r="H1208" s="99" t="s">
        <v>4968</v>
      </c>
      <c r="I1208" s="99" t="s">
        <v>29</v>
      </c>
      <c r="J1208" s="99">
        <f t="shared" si="18"/>
        <v>12</v>
      </c>
      <c r="K1208" s="99" t="e">
        <f ca="1">IF([12]!Tabla1[[#This Row],[in]]="i",0,IF([12]!Tabla1[[#This Row],[in]]="",ROUND(SQRT((F1208-F1207)^2+(G1208-G1207)^2),0),ROUND(SQRT((F1208-INDIRECT(ADDRESS([12]!Tabla1[[#This Row],[in]],COLUMN(F:F))))^2+(G1208-INDIRECT(ADDRESS([12]!Tabla1[[#This Row],[in]],COLUMN(G:G))))^2),0)))</f>
        <v>#REF!</v>
      </c>
      <c r="L1208" s="100" t="s">
        <v>32</v>
      </c>
    </row>
    <row r="1209" spans="1:12" x14ac:dyDescent="0.25">
      <c r="A1209" s="2">
        <v>1204</v>
      </c>
      <c r="B1209" s="99">
        <v>202</v>
      </c>
      <c r="C1209" s="99" t="s">
        <v>5044</v>
      </c>
      <c r="D1209" s="99" t="s">
        <v>5007</v>
      </c>
      <c r="E1209" s="99" t="s">
        <v>5000</v>
      </c>
      <c r="F1209" s="99"/>
      <c r="G1209" s="99"/>
      <c r="H1209" s="99" t="s">
        <v>4968</v>
      </c>
      <c r="I1209" s="99" t="s">
        <v>29</v>
      </c>
      <c r="J1209" s="99">
        <f t="shared" si="18"/>
        <v>12</v>
      </c>
      <c r="K1209" s="99" t="e">
        <f ca="1">IF([12]!Tabla1[[#This Row],[in]]="i",0,IF([12]!Tabla1[[#This Row],[in]]="",ROUND(SQRT((F1209-F1208)^2+(G1209-G1208)^2),0),ROUND(SQRT((F1209-INDIRECT(ADDRESS([12]!Tabla1[[#This Row],[in]],COLUMN(F:F))))^2+(G1209-INDIRECT(ADDRESS([12]!Tabla1[[#This Row],[in]],COLUMN(G:G))))^2),0)))</f>
        <v>#REF!</v>
      </c>
      <c r="L1209" s="100" t="s">
        <v>32</v>
      </c>
    </row>
    <row r="1210" spans="1:12" x14ac:dyDescent="0.25">
      <c r="A1210" s="2">
        <v>1205</v>
      </c>
      <c r="B1210" s="99">
        <v>203</v>
      </c>
      <c r="C1210" s="99" t="s">
        <v>5044</v>
      </c>
      <c r="D1210" s="99" t="s">
        <v>5007</v>
      </c>
      <c r="E1210" s="99" t="s">
        <v>5000</v>
      </c>
      <c r="F1210" s="99"/>
      <c r="G1210" s="99"/>
      <c r="H1210" s="99" t="s">
        <v>4968</v>
      </c>
      <c r="I1210" s="99" t="s">
        <v>29</v>
      </c>
      <c r="J1210" s="99">
        <f t="shared" si="18"/>
        <v>12</v>
      </c>
      <c r="K1210" s="99" t="e">
        <f ca="1">IF([12]!Tabla1[[#This Row],[in]]="i",0,IF([12]!Tabla1[[#This Row],[in]]="",ROUND(SQRT((F1210-F1209)^2+(G1210-G1209)^2),0),ROUND(SQRT((F1210-INDIRECT(ADDRESS([12]!Tabla1[[#This Row],[in]],COLUMN(F:F))))^2+(G1210-INDIRECT(ADDRESS([12]!Tabla1[[#This Row],[in]],COLUMN(G:G))))^2),0)))</f>
        <v>#REF!</v>
      </c>
      <c r="L1210" s="100" t="s">
        <v>32</v>
      </c>
    </row>
    <row r="1211" spans="1:12" x14ac:dyDescent="0.25">
      <c r="A1211" s="2">
        <v>1206</v>
      </c>
      <c r="B1211" s="99">
        <v>204</v>
      </c>
      <c r="C1211" s="99" t="s">
        <v>5044</v>
      </c>
      <c r="D1211" s="99" t="s">
        <v>5007</v>
      </c>
      <c r="E1211" s="99" t="s">
        <v>5000</v>
      </c>
      <c r="F1211" s="99"/>
      <c r="G1211" s="99"/>
      <c r="H1211" s="99" t="s">
        <v>4968</v>
      </c>
      <c r="I1211" s="99" t="s">
        <v>29</v>
      </c>
      <c r="J1211" s="99">
        <f t="shared" si="18"/>
        <v>12</v>
      </c>
      <c r="K1211" s="99" t="e">
        <f ca="1">IF([12]!Tabla1[[#This Row],[in]]="i",0,IF([12]!Tabla1[[#This Row],[in]]="",ROUND(SQRT((F1211-F1210)^2+(G1211-G1210)^2),0),ROUND(SQRT((F1211-INDIRECT(ADDRESS([12]!Tabla1[[#This Row],[in]],COLUMN(F:F))))^2+(G1211-INDIRECT(ADDRESS([12]!Tabla1[[#This Row],[in]],COLUMN(G:G))))^2),0)))</f>
        <v>#REF!</v>
      </c>
      <c r="L1211" s="100" t="s">
        <v>32</v>
      </c>
    </row>
    <row r="1212" spans="1:12" x14ac:dyDescent="0.25">
      <c r="A1212" s="2">
        <v>1207</v>
      </c>
      <c r="B1212" s="99">
        <v>205</v>
      </c>
      <c r="C1212" s="99" t="s">
        <v>5044</v>
      </c>
      <c r="D1212" s="99" t="s">
        <v>5007</v>
      </c>
      <c r="E1212" s="99" t="s">
        <v>5000</v>
      </c>
      <c r="F1212" s="99"/>
      <c r="G1212" s="99"/>
      <c r="H1212" s="99" t="s">
        <v>4968</v>
      </c>
      <c r="I1212" s="99" t="s">
        <v>29</v>
      </c>
      <c r="J1212" s="99">
        <f t="shared" si="18"/>
        <v>12</v>
      </c>
      <c r="K1212" s="99" t="e">
        <f ca="1">IF([12]!Tabla1[[#This Row],[in]]="i",0,IF([12]!Tabla1[[#This Row],[in]]="",ROUND(SQRT((F1212-F1211)^2+(G1212-G1211)^2),0),ROUND(SQRT((F1212-INDIRECT(ADDRESS([12]!Tabla1[[#This Row],[in]],COLUMN(F:F))))^2+(G1212-INDIRECT(ADDRESS([12]!Tabla1[[#This Row],[in]],COLUMN(G:G))))^2),0)))</f>
        <v>#REF!</v>
      </c>
      <c r="L1212" s="100" t="s">
        <v>32</v>
      </c>
    </row>
    <row r="1213" spans="1:12" x14ac:dyDescent="0.25">
      <c r="A1213" s="2">
        <v>1208</v>
      </c>
      <c r="B1213" s="99">
        <v>206</v>
      </c>
      <c r="C1213" s="99" t="s">
        <v>5044</v>
      </c>
      <c r="D1213" s="99" t="s">
        <v>5007</v>
      </c>
      <c r="E1213" s="99" t="s">
        <v>5000</v>
      </c>
      <c r="F1213" s="99"/>
      <c r="G1213" s="99"/>
      <c r="H1213" s="99" t="s">
        <v>4968</v>
      </c>
      <c r="I1213" s="99" t="s">
        <v>29</v>
      </c>
      <c r="J1213" s="99">
        <f t="shared" si="18"/>
        <v>12</v>
      </c>
      <c r="K1213" s="99" t="e">
        <f ca="1">IF([12]!Tabla1[[#This Row],[in]]="i",0,IF([12]!Tabla1[[#This Row],[in]]="",ROUND(SQRT((F1213-F1212)^2+(G1213-G1212)^2),0),ROUND(SQRT((F1213-INDIRECT(ADDRESS([12]!Tabla1[[#This Row],[in]],COLUMN(F:F))))^2+(G1213-INDIRECT(ADDRESS([12]!Tabla1[[#This Row],[in]],COLUMN(G:G))))^2),0)))</f>
        <v>#REF!</v>
      </c>
      <c r="L1213" s="100" t="s">
        <v>32</v>
      </c>
    </row>
    <row r="1214" spans="1:12" x14ac:dyDescent="0.25">
      <c r="A1214" s="2">
        <v>1209</v>
      </c>
      <c r="B1214" s="99">
        <v>207</v>
      </c>
      <c r="C1214" s="99" t="s">
        <v>5044</v>
      </c>
      <c r="D1214" s="99" t="s">
        <v>5007</v>
      </c>
      <c r="E1214" s="99" t="s">
        <v>5000</v>
      </c>
      <c r="F1214" s="99"/>
      <c r="G1214" s="99"/>
      <c r="H1214" s="99" t="s">
        <v>4968</v>
      </c>
      <c r="I1214" s="99" t="s">
        <v>29</v>
      </c>
      <c r="J1214" s="99">
        <f t="shared" si="18"/>
        <v>12</v>
      </c>
      <c r="K1214" s="99" t="e">
        <f ca="1">IF([12]!Tabla1[[#This Row],[in]]="i",0,IF([12]!Tabla1[[#This Row],[in]]="",ROUND(SQRT((F1214-F1213)^2+(G1214-G1213)^2),0),ROUND(SQRT((F1214-INDIRECT(ADDRESS([12]!Tabla1[[#This Row],[in]],COLUMN(F:F))))^2+(G1214-INDIRECT(ADDRESS([12]!Tabla1[[#This Row],[in]],COLUMN(G:G))))^2),0)))</f>
        <v>#REF!</v>
      </c>
      <c r="L1214" s="100" t="s">
        <v>32</v>
      </c>
    </row>
    <row r="1215" spans="1:12" x14ac:dyDescent="0.25">
      <c r="A1215" s="2">
        <v>1210</v>
      </c>
      <c r="B1215" s="99">
        <v>208</v>
      </c>
      <c r="C1215" s="99" t="s">
        <v>5044</v>
      </c>
      <c r="D1215" s="99" t="s">
        <v>5007</v>
      </c>
      <c r="E1215" s="99" t="s">
        <v>5000</v>
      </c>
      <c r="F1215" s="99"/>
      <c r="G1215" s="99"/>
      <c r="H1215" s="99" t="s">
        <v>4968</v>
      </c>
      <c r="I1215" s="99" t="s">
        <v>29</v>
      </c>
      <c r="J1215" s="99">
        <f t="shared" si="18"/>
        <v>12</v>
      </c>
      <c r="K1215" s="99" t="e">
        <f ca="1">IF([12]!Tabla1[[#This Row],[in]]="i",0,IF([12]!Tabla1[[#This Row],[in]]="",ROUND(SQRT((F1215-F1214)^2+(G1215-G1214)^2),0),ROUND(SQRT((F1215-INDIRECT(ADDRESS([12]!Tabla1[[#This Row],[in]],COLUMN(F:F))))^2+(G1215-INDIRECT(ADDRESS([12]!Tabla1[[#This Row],[in]],COLUMN(G:G))))^2),0)))</f>
        <v>#REF!</v>
      </c>
      <c r="L1215" s="100" t="s">
        <v>32</v>
      </c>
    </row>
    <row r="1216" spans="1:12" x14ac:dyDescent="0.25">
      <c r="A1216" s="2">
        <v>1211</v>
      </c>
      <c r="B1216" s="99">
        <v>209</v>
      </c>
      <c r="C1216" s="99" t="s">
        <v>5044</v>
      </c>
      <c r="D1216" s="99" t="s">
        <v>5007</v>
      </c>
      <c r="E1216" s="99" t="s">
        <v>5000</v>
      </c>
      <c r="F1216" s="99"/>
      <c r="G1216" s="99"/>
      <c r="H1216" s="99" t="s">
        <v>4968</v>
      </c>
      <c r="I1216" s="99" t="s">
        <v>29</v>
      </c>
      <c r="J1216" s="99">
        <f t="shared" si="18"/>
        <v>12</v>
      </c>
      <c r="K1216" s="99" t="e">
        <f ca="1">IF([12]!Tabla1[[#This Row],[in]]="i",0,IF([12]!Tabla1[[#This Row],[in]]="",ROUND(SQRT((F1216-F1215)^2+(G1216-G1215)^2),0),ROUND(SQRT((F1216-INDIRECT(ADDRESS([12]!Tabla1[[#This Row],[in]],COLUMN(F:F))))^2+(G1216-INDIRECT(ADDRESS([12]!Tabla1[[#This Row],[in]],COLUMN(G:G))))^2),0)))</f>
        <v>#REF!</v>
      </c>
      <c r="L1216" s="100" t="s">
        <v>32</v>
      </c>
    </row>
    <row r="1217" spans="1:12" x14ac:dyDescent="0.25">
      <c r="A1217" s="2">
        <v>1212</v>
      </c>
      <c r="B1217" s="99">
        <v>210</v>
      </c>
      <c r="C1217" s="99" t="s">
        <v>5044</v>
      </c>
      <c r="D1217" s="99" t="s">
        <v>5007</v>
      </c>
      <c r="E1217" s="99" t="s">
        <v>5000</v>
      </c>
      <c r="F1217" s="99"/>
      <c r="G1217" s="99"/>
      <c r="H1217" s="99" t="s">
        <v>4968</v>
      </c>
      <c r="I1217" s="99" t="s">
        <v>29</v>
      </c>
      <c r="J1217" s="99">
        <f t="shared" si="18"/>
        <v>12</v>
      </c>
      <c r="K1217" s="99" t="e">
        <f ca="1">IF([12]!Tabla1[[#This Row],[in]]="i",0,IF([12]!Tabla1[[#This Row],[in]]="",ROUND(SQRT((F1217-F1216)^2+(G1217-G1216)^2),0),ROUND(SQRT((F1217-INDIRECT(ADDRESS([12]!Tabla1[[#This Row],[in]],COLUMN(F:F))))^2+(G1217-INDIRECT(ADDRESS([12]!Tabla1[[#This Row],[in]],COLUMN(G:G))))^2),0)))</f>
        <v>#REF!</v>
      </c>
      <c r="L1217" s="100" t="s">
        <v>32</v>
      </c>
    </row>
    <row r="1218" spans="1:12" x14ac:dyDescent="0.25">
      <c r="A1218" s="2">
        <v>1213</v>
      </c>
      <c r="B1218" s="99">
        <v>211</v>
      </c>
      <c r="C1218" s="99" t="s">
        <v>5044</v>
      </c>
      <c r="D1218" s="99" t="s">
        <v>5007</v>
      </c>
      <c r="E1218" s="99" t="s">
        <v>5000</v>
      </c>
      <c r="F1218" s="99"/>
      <c r="G1218" s="99"/>
      <c r="H1218" s="99" t="s">
        <v>4968</v>
      </c>
      <c r="I1218" s="99" t="s">
        <v>29</v>
      </c>
      <c r="J1218" s="99">
        <f t="shared" si="18"/>
        <v>12</v>
      </c>
      <c r="K1218" s="99" t="e">
        <f ca="1">IF([12]!Tabla1[[#This Row],[in]]="i",0,IF([12]!Tabla1[[#This Row],[in]]="",ROUND(SQRT((F1218-F1217)^2+(G1218-G1217)^2),0),ROUND(SQRT((F1218-INDIRECT(ADDRESS([12]!Tabla1[[#This Row],[in]],COLUMN(F:F))))^2+(G1218-INDIRECT(ADDRESS([12]!Tabla1[[#This Row],[in]],COLUMN(G:G))))^2),0)))</f>
        <v>#REF!</v>
      </c>
      <c r="L1218" s="100" t="s">
        <v>32</v>
      </c>
    </row>
    <row r="1219" spans="1:12" x14ac:dyDescent="0.25">
      <c r="A1219" s="2">
        <v>1214</v>
      </c>
      <c r="B1219" s="99">
        <v>212</v>
      </c>
      <c r="C1219" s="99" t="s">
        <v>5044</v>
      </c>
      <c r="D1219" s="99" t="s">
        <v>5007</v>
      </c>
      <c r="E1219" s="99" t="s">
        <v>5000</v>
      </c>
      <c r="F1219" s="99"/>
      <c r="G1219" s="99"/>
      <c r="H1219" s="99" t="s">
        <v>4968</v>
      </c>
      <c r="I1219" s="99" t="s">
        <v>29</v>
      </c>
      <c r="J1219" s="99">
        <f t="shared" si="18"/>
        <v>12</v>
      </c>
      <c r="K1219" s="99" t="e">
        <f ca="1">IF([12]!Tabla1[[#This Row],[in]]="i",0,IF([12]!Tabla1[[#This Row],[in]]="",ROUND(SQRT((F1219-F1218)^2+(G1219-G1218)^2),0),ROUND(SQRT((F1219-INDIRECT(ADDRESS([12]!Tabla1[[#This Row],[in]],COLUMN(F:F))))^2+(G1219-INDIRECT(ADDRESS([12]!Tabla1[[#This Row],[in]],COLUMN(G:G))))^2),0)))</f>
        <v>#REF!</v>
      </c>
      <c r="L1219" s="100" t="s">
        <v>32</v>
      </c>
    </row>
    <row r="1220" spans="1:12" x14ac:dyDescent="0.25">
      <c r="A1220" s="2">
        <v>1215</v>
      </c>
      <c r="B1220" s="99">
        <v>213</v>
      </c>
      <c r="C1220" s="99" t="s">
        <v>5044</v>
      </c>
      <c r="D1220" s="99" t="s">
        <v>5007</v>
      </c>
      <c r="E1220" s="99" t="s">
        <v>5000</v>
      </c>
      <c r="F1220" s="99"/>
      <c r="G1220" s="99"/>
      <c r="H1220" s="99" t="s">
        <v>4968</v>
      </c>
      <c r="I1220" s="99" t="s">
        <v>29</v>
      </c>
      <c r="J1220" s="99">
        <f t="shared" si="18"/>
        <v>12</v>
      </c>
      <c r="K1220" s="99" t="e">
        <f ca="1">IF([12]!Tabla1[[#This Row],[in]]="i",0,IF([12]!Tabla1[[#This Row],[in]]="",ROUND(SQRT((F1220-F1219)^2+(G1220-G1219)^2),0),ROUND(SQRT((F1220-INDIRECT(ADDRESS([12]!Tabla1[[#This Row],[in]],COLUMN(F:F))))^2+(G1220-INDIRECT(ADDRESS([12]!Tabla1[[#This Row],[in]],COLUMN(G:G))))^2),0)))</f>
        <v>#REF!</v>
      </c>
      <c r="L1220" s="100" t="s">
        <v>32</v>
      </c>
    </row>
    <row r="1221" spans="1:12" x14ac:dyDescent="0.25">
      <c r="A1221" s="2">
        <v>1216</v>
      </c>
      <c r="B1221" s="99">
        <v>214</v>
      </c>
      <c r="C1221" s="99" t="s">
        <v>5044</v>
      </c>
      <c r="D1221" s="99" t="s">
        <v>5007</v>
      </c>
      <c r="E1221" s="99" t="s">
        <v>5000</v>
      </c>
      <c r="F1221" s="99"/>
      <c r="G1221" s="99"/>
      <c r="H1221" s="99" t="s">
        <v>4968</v>
      </c>
      <c r="I1221" s="99" t="s">
        <v>29</v>
      </c>
      <c r="J1221" s="99">
        <f t="shared" si="18"/>
        <v>12</v>
      </c>
      <c r="K1221" s="99" t="e">
        <f ca="1">IF([12]!Tabla1[[#This Row],[in]]="i",0,IF([12]!Tabla1[[#This Row],[in]]="",ROUND(SQRT((F1221-F1220)^2+(G1221-G1220)^2),0),ROUND(SQRT((F1221-INDIRECT(ADDRESS([12]!Tabla1[[#This Row],[in]],COLUMN(F:F))))^2+(G1221-INDIRECT(ADDRESS([12]!Tabla1[[#This Row],[in]],COLUMN(G:G))))^2),0)))</f>
        <v>#REF!</v>
      </c>
      <c r="L1221" s="100" t="s">
        <v>32</v>
      </c>
    </row>
    <row r="1222" spans="1:12" x14ac:dyDescent="0.25">
      <c r="A1222" s="2">
        <v>1217</v>
      </c>
      <c r="B1222" s="99">
        <v>215</v>
      </c>
      <c r="C1222" s="99" t="s">
        <v>5044</v>
      </c>
      <c r="D1222" s="99" t="s">
        <v>5007</v>
      </c>
      <c r="E1222" s="99" t="s">
        <v>5000</v>
      </c>
      <c r="F1222" s="99"/>
      <c r="G1222" s="99"/>
      <c r="H1222" s="99" t="s">
        <v>4968</v>
      </c>
      <c r="I1222" s="99" t="s">
        <v>29</v>
      </c>
      <c r="J1222" s="99">
        <f t="shared" ref="J1222:J1285" si="19">IF(H1222="BT",8,12)</f>
        <v>12</v>
      </c>
      <c r="K1222" s="99" t="e">
        <f ca="1">IF([12]!Tabla1[[#This Row],[in]]="i",0,IF([12]!Tabla1[[#This Row],[in]]="",ROUND(SQRT((F1222-F1221)^2+(G1222-G1221)^2),0),ROUND(SQRT((F1222-INDIRECT(ADDRESS([12]!Tabla1[[#This Row],[in]],COLUMN(F:F))))^2+(G1222-INDIRECT(ADDRESS([12]!Tabla1[[#This Row],[in]],COLUMN(G:G))))^2),0)))</f>
        <v>#REF!</v>
      </c>
      <c r="L1222" s="100" t="s">
        <v>32</v>
      </c>
    </row>
    <row r="1223" spans="1:12" x14ac:dyDescent="0.25">
      <c r="A1223" s="2">
        <v>1218</v>
      </c>
      <c r="B1223" s="99">
        <v>216</v>
      </c>
      <c r="C1223" s="99" t="s">
        <v>5044</v>
      </c>
      <c r="D1223" s="99" t="s">
        <v>5007</v>
      </c>
      <c r="E1223" s="99" t="s">
        <v>5000</v>
      </c>
      <c r="F1223" s="99"/>
      <c r="G1223" s="99"/>
      <c r="H1223" s="99" t="s">
        <v>4968</v>
      </c>
      <c r="I1223" s="99" t="s">
        <v>29</v>
      </c>
      <c r="J1223" s="99">
        <f t="shared" si="19"/>
        <v>12</v>
      </c>
      <c r="K1223" s="99" t="e">
        <f ca="1">IF([12]!Tabla1[[#This Row],[in]]="i",0,IF([12]!Tabla1[[#This Row],[in]]="",ROUND(SQRT((F1223-F1222)^2+(G1223-G1222)^2),0),ROUND(SQRT((F1223-INDIRECT(ADDRESS([12]!Tabla1[[#This Row],[in]],COLUMN(F:F))))^2+(G1223-INDIRECT(ADDRESS([12]!Tabla1[[#This Row],[in]],COLUMN(G:G))))^2),0)))</f>
        <v>#REF!</v>
      </c>
      <c r="L1223" s="100" t="s">
        <v>32</v>
      </c>
    </row>
    <row r="1224" spans="1:12" x14ac:dyDescent="0.25">
      <c r="A1224" s="2">
        <v>1219</v>
      </c>
      <c r="B1224" s="99">
        <v>217</v>
      </c>
      <c r="C1224" s="99" t="s">
        <v>5044</v>
      </c>
      <c r="D1224" s="99" t="s">
        <v>5007</v>
      </c>
      <c r="E1224" s="99" t="s">
        <v>5000</v>
      </c>
      <c r="F1224" s="99"/>
      <c r="G1224" s="99"/>
      <c r="H1224" s="99" t="s">
        <v>4968</v>
      </c>
      <c r="I1224" s="99" t="s">
        <v>29</v>
      </c>
      <c r="J1224" s="99">
        <f t="shared" si="19"/>
        <v>12</v>
      </c>
      <c r="K1224" s="99" t="e">
        <f ca="1">IF([12]!Tabla1[[#This Row],[in]]="i",0,IF([12]!Tabla1[[#This Row],[in]]="",ROUND(SQRT((F1224-F1223)^2+(G1224-G1223)^2),0),ROUND(SQRT((F1224-INDIRECT(ADDRESS([12]!Tabla1[[#This Row],[in]],COLUMN(F:F))))^2+(G1224-INDIRECT(ADDRESS([12]!Tabla1[[#This Row],[in]],COLUMN(G:G))))^2),0)))</f>
        <v>#REF!</v>
      </c>
      <c r="L1224" s="100" t="s">
        <v>32</v>
      </c>
    </row>
    <row r="1225" spans="1:12" x14ac:dyDescent="0.25">
      <c r="A1225" s="2">
        <v>1220</v>
      </c>
      <c r="B1225" s="99">
        <v>218</v>
      </c>
      <c r="C1225" s="99" t="s">
        <v>5044</v>
      </c>
      <c r="D1225" s="99" t="s">
        <v>5007</v>
      </c>
      <c r="E1225" s="99" t="s">
        <v>5000</v>
      </c>
      <c r="F1225" s="99"/>
      <c r="G1225" s="99"/>
      <c r="H1225" s="99" t="s">
        <v>4968</v>
      </c>
      <c r="I1225" s="99" t="s">
        <v>29</v>
      </c>
      <c r="J1225" s="99">
        <f t="shared" si="19"/>
        <v>12</v>
      </c>
      <c r="K1225" s="99" t="e">
        <f ca="1">IF([12]!Tabla1[[#This Row],[in]]="i",0,IF([12]!Tabla1[[#This Row],[in]]="",ROUND(SQRT((F1225-F1224)^2+(G1225-G1224)^2),0),ROUND(SQRT((F1225-INDIRECT(ADDRESS([12]!Tabla1[[#This Row],[in]],COLUMN(F:F))))^2+(G1225-INDIRECT(ADDRESS([12]!Tabla1[[#This Row],[in]],COLUMN(G:G))))^2),0)))</f>
        <v>#REF!</v>
      </c>
      <c r="L1225" s="100" t="s">
        <v>32</v>
      </c>
    </row>
    <row r="1226" spans="1:12" x14ac:dyDescent="0.25">
      <c r="A1226" s="2">
        <v>1221</v>
      </c>
      <c r="B1226" s="99">
        <v>219</v>
      </c>
      <c r="C1226" s="99" t="s">
        <v>5044</v>
      </c>
      <c r="D1226" s="99" t="s">
        <v>5007</v>
      </c>
      <c r="E1226" s="99" t="s">
        <v>5000</v>
      </c>
      <c r="F1226" s="99"/>
      <c r="G1226" s="99"/>
      <c r="H1226" s="99" t="s">
        <v>4968</v>
      </c>
      <c r="I1226" s="99" t="s">
        <v>29</v>
      </c>
      <c r="J1226" s="99">
        <f t="shared" si="19"/>
        <v>12</v>
      </c>
      <c r="K1226" s="99" t="e">
        <f ca="1">IF([12]!Tabla1[[#This Row],[in]]="i",0,IF([12]!Tabla1[[#This Row],[in]]="",ROUND(SQRT((F1226-F1225)^2+(G1226-G1225)^2),0),ROUND(SQRT((F1226-INDIRECT(ADDRESS([12]!Tabla1[[#This Row],[in]],COLUMN(F:F))))^2+(G1226-INDIRECT(ADDRESS([12]!Tabla1[[#This Row],[in]],COLUMN(G:G))))^2),0)))</f>
        <v>#REF!</v>
      </c>
      <c r="L1226" s="100" t="s">
        <v>32</v>
      </c>
    </row>
    <row r="1227" spans="1:12" x14ac:dyDescent="0.25">
      <c r="A1227" s="2">
        <v>1222</v>
      </c>
      <c r="B1227" s="99">
        <v>220</v>
      </c>
      <c r="C1227" s="99" t="s">
        <v>5044</v>
      </c>
      <c r="D1227" s="99" t="s">
        <v>4992</v>
      </c>
      <c r="E1227" s="99" t="s">
        <v>5000</v>
      </c>
      <c r="F1227" s="99"/>
      <c r="G1227" s="99"/>
      <c r="H1227" s="99" t="s">
        <v>4968</v>
      </c>
      <c r="I1227" s="99" t="s">
        <v>29</v>
      </c>
      <c r="J1227" s="99">
        <f t="shared" si="19"/>
        <v>12</v>
      </c>
      <c r="K1227" s="99" t="e">
        <f ca="1">IF([12]!Tabla1[[#This Row],[in]]="i",0,IF([12]!Tabla1[[#This Row],[in]]="",ROUND(SQRT((F1227-F1226)^2+(G1227-G1226)^2),0),ROUND(SQRT((F1227-INDIRECT(ADDRESS([12]!Tabla1[[#This Row],[in]],COLUMN(F:F))))^2+(G1227-INDIRECT(ADDRESS([12]!Tabla1[[#This Row],[in]],COLUMN(G:G))))^2),0)))</f>
        <v>#REF!</v>
      </c>
      <c r="L1227" s="100" t="s">
        <v>32</v>
      </c>
    </row>
    <row r="1228" spans="1:12" x14ac:dyDescent="0.25">
      <c r="A1228" s="2">
        <v>1223</v>
      </c>
      <c r="B1228" s="99">
        <v>221</v>
      </c>
      <c r="C1228" s="99" t="s">
        <v>5044</v>
      </c>
      <c r="D1228" s="99" t="s">
        <v>4992</v>
      </c>
      <c r="E1228" s="99" t="s">
        <v>5000</v>
      </c>
      <c r="F1228" s="99"/>
      <c r="G1228" s="99"/>
      <c r="H1228" s="99" t="s">
        <v>4968</v>
      </c>
      <c r="I1228" s="99" t="s">
        <v>29</v>
      </c>
      <c r="J1228" s="99">
        <f t="shared" si="19"/>
        <v>12</v>
      </c>
      <c r="K1228" s="99" t="e">
        <f ca="1">IF([12]!Tabla1[[#This Row],[in]]="i",0,IF([12]!Tabla1[[#This Row],[in]]="",ROUND(SQRT((F1228-F1227)^2+(G1228-G1227)^2),0),ROUND(SQRT((F1228-INDIRECT(ADDRESS([12]!Tabla1[[#This Row],[in]],COLUMN(F:F))))^2+(G1228-INDIRECT(ADDRESS([12]!Tabla1[[#This Row],[in]],COLUMN(G:G))))^2),0)))</f>
        <v>#REF!</v>
      </c>
      <c r="L1228" s="100" t="s">
        <v>32</v>
      </c>
    </row>
    <row r="1229" spans="1:12" x14ac:dyDescent="0.25">
      <c r="A1229" s="2">
        <v>1224</v>
      </c>
      <c r="B1229" s="99">
        <v>222</v>
      </c>
      <c r="C1229" s="99" t="s">
        <v>5044</v>
      </c>
      <c r="D1229" s="99" t="s">
        <v>4992</v>
      </c>
      <c r="E1229" s="99" t="s">
        <v>5000</v>
      </c>
      <c r="F1229" s="99"/>
      <c r="G1229" s="99"/>
      <c r="H1229" s="99" t="s">
        <v>4968</v>
      </c>
      <c r="I1229" s="99" t="s">
        <v>29</v>
      </c>
      <c r="J1229" s="99">
        <f t="shared" si="19"/>
        <v>12</v>
      </c>
      <c r="K1229" s="99" t="e">
        <f ca="1">IF([12]!Tabla1[[#This Row],[in]]="i",0,IF([12]!Tabla1[[#This Row],[in]]="",ROUND(SQRT((F1229-F1228)^2+(G1229-G1228)^2),0),ROUND(SQRT((F1229-INDIRECT(ADDRESS([12]!Tabla1[[#This Row],[in]],COLUMN(F:F))))^2+(G1229-INDIRECT(ADDRESS([12]!Tabla1[[#This Row],[in]],COLUMN(G:G))))^2),0)))</f>
        <v>#REF!</v>
      </c>
      <c r="L1229" s="100" t="s">
        <v>32</v>
      </c>
    </row>
    <row r="1230" spans="1:12" x14ac:dyDescent="0.25">
      <c r="A1230" s="2">
        <v>1225</v>
      </c>
      <c r="B1230" s="99">
        <v>223</v>
      </c>
      <c r="C1230" s="99" t="s">
        <v>5044</v>
      </c>
      <c r="D1230" s="99" t="s">
        <v>4992</v>
      </c>
      <c r="E1230" s="99" t="s">
        <v>5000</v>
      </c>
      <c r="F1230" s="99"/>
      <c r="G1230" s="99"/>
      <c r="H1230" s="99" t="s">
        <v>4968</v>
      </c>
      <c r="I1230" s="99" t="s">
        <v>29</v>
      </c>
      <c r="J1230" s="99">
        <f t="shared" si="19"/>
        <v>12</v>
      </c>
      <c r="K1230" s="99" t="e">
        <f ca="1">IF([12]!Tabla1[[#This Row],[in]]="i",0,IF([12]!Tabla1[[#This Row],[in]]="",ROUND(SQRT((F1230-F1229)^2+(G1230-G1229)^2),0),ROUND(SQRT((F1230-INDIRECT(ADDRESS([12]!Tabla1[[#This Row],[in]],COLUMN(F:F))))^2+(G1230-INDIRECT(ADDRESS([12]!Tabla1[[#This Row],[in]],COLUMN(G:G))))^2),0)))</f>
        <v>#REF!</v>
      </c>
      <c r="L1230" s="100" t="s">
        <v>32</v>
      </c>
    </row>
    <row r="1231" spans="1:12" x14ac:dyDescent="0.25">
      <c r="A1231" s="2">
        <v>1226</v>
      </c>
      <c r="B1231" s="99">
        <v>224</v>
      </c>
      <c r="C1231" s="99" t="s">
        <v>5044</v>
      </c>
      <c r="D1231" s="99" t="s">
        <v>4992</v>
      </c>
      <c r="E1231" s="99" t="s">
        <v>5000</v>
      </c>
      <c r="F1231" s="99"/>
      <c r="G1231" s="99"/>
      <c r="H1231" s="99" t="s">
        <v>4968</v>
      </c>
      <c r="I1231" s="99" t="s">
        <v>29</v>
      </c>
      <c r="J1231" s="99">
        <f t="shared" si="19"/>
        <v>12</v>
      </c>
      <c r="K1231" s="99" t="e">
        <f ca="1">IF([12]!Tabla1[[#This Row],[in]]="i",0,IF([12]!Tabla1[[#This Row],[in]]="",ROUND(SQRT((F1231-F1230)^2+(G1231-G1230)^2),0),ROUND(SQRT((F1231-INDIRECT(ADDRESS([12]!Tabla1[[#This Row],[in]],COLUMN(F:F))))^2+(G1231-INDIRECT(ADDRESS([12]!Tabla1[[#This Row],[in]],COLUMN(G:G))))^2),0)))</f>
        <v>#REF!</v>
      </c>
      <c r="L1231" s="100" t="s">
        <v>32</v>
      </c>
    </row>
    <row r="1232" spans="1:12" x14ac:dyDescent="0.25">
      <c r="A1232" s="2">
        <v>1227</v>
      </c>
      <c r="B1232" s="99">
        <v>225</v>
      </c>
      <c r="C1232" s="99" t="s">
        <v>5044</v>
      </c>
      <c r="D1232" s="99" t="s">
        <v>4992</v>
      </c>
      <c r="E1232" s="99" t="s">
        <v>5000</v>
      </c>
      <c r="F1232" s="99"/>
      <c r="G1232" s="99"/>
      <c r="H1232" s="99" t="s">
        <v>4968</v>
      </c>
      <c r="I1232" s="99" t="s">
        <v>29</v>
      </c>
      <c r="J1232" s="99">
        <f t="shared" si="19"/>
        <v>12</v>
      </c>
      <c r="K1232" s="99" t="e">
        <f ca="1">IF([12]!Tabla1[[#This Row],[in]]="i",0,IF([12]!Tabla1[[#This Row],[in]]="",ROUND(SQRT((F1232-F1231)^2+(G1232-G1231)^2),0),ROUND(SQRT((F1232-INDIRECT(ADDRESS([12]!Tabla1[[#This Row],[in]],COLUMN(F:F))))^2+(G1232-INDIRECT(ADDRESS([12]!Tabla1[[#This Row],[in]],COLUMN(G:G))))^2),0)))</f>
        <v>#REF!</v>
      </c>
      <c r="L1232" s="100" t="s">
        <v>32</v>
      </c>
    </row>
    <row r="1233" spans="1:12" x14ac:dyDescent="0.25">
      <c r="A1233" s="2">
        <v>1228</v>
      </c>
      <c r="B1233" s="99">
        <v>226</v>
      </c>
      <c r="C1233" s="99" t="s">
        <v>5044</v>
      </c>
      <c r="D1233" s="99" t="s">
        <v>4992</v>
      </c>
      <c r="E1233" s="99" t="s">
        <v>5000</v>
      </c>
      <c r="F1233" s="99"/>
      <c r="G1233" s="99"/>
      <c r="H1233" s="99" t="s">
        <v>4968</v>
      </c>
      <c r="I1233" s="99" t="s">
        <v>29</v>
      </c>
      <c r="J1233" s="99">
        <f t="shared" si="19"/>
        <v>12</v>
      </c>
      <c r="K1233" s="99" t="e">
        <f ca="1">IF([12]!Tabla1[[#This Row],[in]]="i",0,IF([12]!Tabla1[[#This Row],[in]]="",ROUND(SQRT((F1233-F1232)^2+(G1233-G1232)^2),0),ROUND(SQRT((F1233-INDIRECT(ADDRESS([12]!Tabla1[[#This Row],[in]],COLUMN(F:F))))^2+(G1233-INDIRECT(ADDRESS([12]!Tabla1[[#This Row],[in]],COLUMN(G:G))))^2),0)))</f>
        <v>#REF!</v>
      </c>
      <c r="L1233" s="100" t="s">
        <v>32</v>
      </c>
    </row>
    <row r="1234" spans="1:12" x14ac:dyDescent="0.25">
      <c r="A1234" s="2">
        <v>1229</v>
      </c>
      <c r="B1234" s="99">
        <v>227</v>
      </c>
      <c r="C1234" s="99" t="s">
        <v>5044</v>
      </c>
      <c r="D1234" s="99" t="s">
        <v>4992</v>
      </c>
      <c r="E1234" s="99" t="s">
        <v>5000</v>
      </c>
      <c r="F1234" s="99"/>
      <c r="G1234" s="99"/>
      <c r="H1234" s="99" t="s">
        <v>4968</v>
      </c>
      <c r="I1234" s="99" t="s">
        <v>29</v>
      </c>
      <c r="J1234" s="99">
        <f t="shared" si="19"/>
        <v>12</v>
      </c>
      <c r="K1234" s="99" t="e">
        <f ca="1">IF([12]!Tabla1[[#This Row],[in]]="i",0,IF([12]!Tabla1[[#This Row],[in]]="",ROUND(SQRT((F1234-F1233)^2+(G1234-G1233)^2),0),ROUND(SQRT((F1234-INDIRECT(ADDRESS([12]!Tabla1[[#This Row],[in]],COLUMN(F:F))))^2+(G1234-INDIRECT(ADDRESS([12]!Tabla1[[#This Row],[in]],COLUMN(G:G))))^2),0)))</f>
        <v>#REF!</v>
      </c>
      <c r="L1234" s="100" t="s">
        <v>32</v>
      </c>
    </row>
    <row r="1235" spans="1:12" x14ac:dyDescent="0.25">
      <c r="A1235" s="2">
        <v>1230</v>
      </c>
      <c r="B1235" s="99">
        <v>228</v>
      </c>
      <c r="C1235" s="99" t="s">
        <v>5044</v>
      </c>
      <c r="D1235" s="99" t="s">
        <v>4992</v>
      </c>
      <c r="E1235" s="99" t="s">
        <v>5000</v>
      </c>
      <c r="F1235" s="99"/>
      <c r="G1235" s="99"/>
      <c r="H1235" s="99" t="s">
        <v>4968</v>
      </c>
      <c r="I1235" s="99" t="s">
        <v>29</v>
      </c>
      <c r="J1235" s="99">
        <f t="shared" si="19"/>
        <v>12</v>
      </c>
      <c r="K1235" s="99" t="e">
        <f ca="1">IF([12]!Tabla1[[#This Row],[in]]="i",0,IF([12]!Tabla1[[#This Row],[in]]="",ROUND(SQRT((F1235-F1234)^2+(G1235-G1234)^2),0),ROUND(SQRT((F1235-INDIRECT(ADDRESS([12]!Tabla1[[#This Row],[in]],COLUMN(F:F))))^2+(G1235-INDIRECT(ADDRESS([12]!Tabla1[[#This Row],[in]],COLUMN(G:G))))^2),0)))</f>
        <v>#REF!</v>
      </c>
      <c r="L1235" s="100" t="s">
        <v>32</v>
      </c>
    </row>
    <row r="1236" spans="1:12" x14ac:dyDescent="0.25">
      <c r="A1236" s="2">
        <v>1231</v>
      </c>
      <c r="B1236" s="99">
        <v>229</v>
      </c>
      <c r="C1236" s="99" t="s">
        <v>5044</v>
      </c>
      <c r="D1236" s="99" t="s">
        <v>4992</v>
      </c>
      <c r="E1236" s="99" t="s">
        <v>5000</v>
      </c>
      <c r="F1236" s="99"/>
      <c r="G1236" s="99"/>
      <c r="H1236" s="99" t="s">
        <v>4968</v>
      </c>
      <c r="I1236" s="99" t="s">
        <v>29</v>
      </c>
      <c r="J1236" s="99">
        <f t="shared" si="19"/>
        <v>12</v>
      </c>
      <c r="K1236" s="99" t="e">
        <f ca="1">IF([12]!Tabla1[[#This Row],[in]]="i",0,IF([12]!Tabla1[[#This Row],[in]]="",ROUND(SQRT((F1236-F1235)^2+(G1236-G1235)^2),0),ROUND(SQRT((F1236-INDIRECT(ADDRESS([12]!Tabla1[[#This Row],[in]],COLUMN(F:F))))^2+(G1236-INDIRECT(ADDRESS([12]!Tabla1[[#This Row],[in]],COLUMN(G:G))))^2),0)))</f>
        <v>#REF!</v>
      </c>
      <c r="L1236" s="100" t="s">
        <v>32</v>
      </c>
    </row>
    <row r="1237" spans="1:12" x14ac:dyDescent="0.25">
      <c r="A1237" s="2">
        <v>1232</v>
      </c>
      <c r="B1237" s="99">
        <v>230</v>
      </c>
      <c r="C1237" s="99" t="s">
        <v>5044</v>
      </c>
      <c r="D1237" s="99" t="s">
        <v>4992</v>
      </c>
      <c r="E1237" s="99" t="s">
        <v>5000</v>
      </c>
      <c r="F1237" s="99"/>
      <c r="G1237" s="99"/>
      <c r="H1237" s="99" t="s">
        <v>4968</v>
      </c>
      <c r="I1237" s="99" t="s">
        <v>29</v>
      </c>
      <c r="J1237" s="99">
        <f t="shared" si="19"/>
        <v>12</v>
      </c>
      <c r="K1237" s="99" t="e">
        <f ca="1">IF([12]!Tabla1[[#This Row],[in]]="i",0,IF([12]!Tabla1[[#This Row],[in]]="",ROUND(SQRT((F1237-F1236)^2+(G1237-G1236)^2),0),ROUND(SQRT((F1237-INDIRECT(ADDRESS([12]!Tabla1[[#This Row],[in]],COLUMN(F:F))))^2+(G1237-INDIRECT(ADDRESS([12]!Tabla1[[#This Row],[in]],COLUMN(G:G))))^2),0)))</f>
        <v>#REF!</v>
      </c>
      <c r="L1237" s="100" t="s">
        <v>32</v>
      </c>
    </row>
    <row r="1238" spans="1:12" x14ac:dyDescent="0.25">
      <c r="A1238" s="2">
        <v>1233</v>
      </c>
      <c r="B1238" s="99">
        <v>231</v>
      </c>
      <c r="C1238" s="99" t="s">
        <v>5044</v>
      </c>
      <c r="D1238" s="99" t="s">
        <v>4992</v>
      </c>
      <c r="E1238" s="99" t="s">
        <v>5000</v>
      </c>
      <c r="F1238" s="99"/>
      <c r="G1238" s="99"/>
      <c r="H1238" s="99" t="s">
        <v>4968</v>
      </c>
      <c r="I1238" s="99" t="s">
        <v>29</v>
      </c>
      <c r="J1238" s="99">
        <f t="shared" si="19"/>
        <v>12</v>
      </c>
      <c r="K1238" s="99" t="e">
        <f ca="1">IF([12]!Tabla1[[#This Row],[in]]="i",0,IF([12]!Tabla1[[#This Row],[in]]="",ROUND(SQRT((F1238-F1237)^2+(G1238-G1237)^2),0),ROUND(SQRT((F1238-INDIRECT(ADDRESS([12]!Tabla1[[#This Row],[in]],COLUMN(F:F))))^2+(G1238-INDIRECT(ADDRESS([12]!Tabla1[[#This Row],[in]],COLUMN(G:G))))^2),0)))</f>
        <v>#REF!</v>
      </c>
      <c r="L1238" s="100" t="s">
        <v>32</v>
      </c>
    </row>
    <row r="1239" spans="1:12" x14ac:dyDescent="0.25">
      <c r="A1239" s="2">
        <v>1234</v>
      </c>
      <c r="B1239" s="99">
        <v>232</v>
      </c>
      <c r="C1239" s="99" t="s">
        <v>5044</v>
      </c>
      <c r="D1239" s="99" t="s">
        <v>4992</v>
      </c>
      <c r="E1239" s="99" t="s">
        <v>5000</v>
      </c>
      <c r="F1239" s="99"/>
      <c r="G1239" s="99"/>
      <c r="H1239" s="99" t="s">
        <v>4968</v>
      </c>
      <c r="I1239" s="99" t="s">
        <v>29</v>
      </c>
      <c r="J1239" s="99">
        <f t="shared" si="19"/>
        <v>12</v>
      </c>
      <c r="K1239" s="99" t="e">
        <f ca="1">IF([12]!Tabla1[[#This Row],[in]]="i",0,IF([12]!Tabla1[[#This Row],[in]]="",ROUND(SQRT((F1239-F1238)^2+(G1239-G1238)^2),0),ROUND(SQRT((F1239-INDIRECT(ADDRESS([12]!Tabla1[[#This Row],[in]],COLUMN(F:F))))^2+(G1239-INDIRECT(ADDRESS([12]!Tabla1[[#This Row],[in]],COLUMN(G:G))))^2),0)))</f>
        <v>#REF!</v>
      </c>
      <c r="L1239" s="100" t="s">
        <v>32</v>
      </c>
    </row>
    <row r="1240" spans="1:12" x14ac:dyDescent="0.25">
      <c r="A1240" s="2">
        <v>1235</v>
      </c>
      <c r="B1240" s="99">
        <v>233</v>
      </c>
      <c r="C1240" s="99" t="s">
        <v>5044</v>
      </c>
      <c r="D1240" s="99" t="s">
        <v>4992</v>
      </c>
      <c r="E1240" s="99" t="s">
        <v>5000</v>
      </c>
      <c r="F1240" s="99"/>
      <c r="G1240" s="99"/>
      <c r="H1240" s="99" t="s">
        <v>4968</v>
      </c>
      <c r="I1240" s="99" t="s">
        <v>29</v>
      </c>
      <c r="J1240" s="99">
        <f t="shared" si="19"/>
        <v>12</v>
      </c>
      <c r="K1240" s="99" t="e">
        <f ca="1">IF([12]!Tabla1[[#This Row],[in]]="i",0,IF([12]!Tabla1[[#This Row],[in]]="",ROUND(SQRT((F1240-F1239)^2+(G1240-G1239)^2),0),ROUND(SQRT((F1240-INDIRECT(ADDRESS([12]!Tabla1[[#This Row],[in]],COLUMN(F:F))))^2+(G1240-INDIRECT(ADDRESS([12]!Tabla1[[#This Row],[in]],COLUMN(G:G))))^2),0)))</f>
        <v>#REF!</v>
      </c>
      <c r="L1240" s="100" t="s">
        <v>32</v>
      </c>
    </row>
    <row r="1241" spans="1:12" x14ac:dyDescent="0.25">
      <c r="A1241" s="2">
        <v>1236</v>
      </c>
      <c r="B1241" s="99">
        <v>234</v>
      </c>
      <c r="C1241" s="99" t="s">
        <v>5044</v>
      </c>
      <c r="D1241" s="99" t="s">
        <v>4992</v>
      </c>
      <c r="E1241" s="99" t="s">
        <v>5000</v>
      </c>
      <c r="F1241" s="99"/>
      <c r="G1241" s="99"/>
      <c r="H1241" s="99" t="s">
        <v>4968</v>
      </c>
      <c r="I1241" s="99" t="s">
        <v>29</v>
      </c>
      <c r="J1241" s="99">
        <f t="shared" si="19"/>
        <v>12</v>
      </c>
      <c r="K1241" s="99" t="e">
        <f ca="1">IF([12]!Tabla1[[#This Row],[in]]="i",0,IF([12]!Tabla1[[#This Row],[in]]="",ROUND(SQRT((F1241-F1240)^2+(G1241-G1240)^2),0),ROUND(SQRT((F1241-INDIRECT(ADDRESS([12]!Tabla1[[#This Row],[in]],COLUMN(F:F))))^2+(G1241-INDIRECT(ADDRESS([12]!Tabla1[[#This Row],[in]],COLUMN(G:G))))^2),0)))</f>
        <v>#REF!</v>
      </c>
      <c r="L1241" s="100" t="s">
        <v>32</v>
      </c>
    </row>
    <row r="1242" spans="1:12" x14ac:dyDescent="0.25">
      <c r="A1242" s="2">
        <v>1237</v>
      </c>
      <c r="B1242" s="99">
        <v>235</v>
      </c>
      <c r="C1242" s="99" t="s">
        <v>5044</v>
      </c>
      <c r="D1242" s="99" t="s">
        <v>4992</v>
      </c>
      <c r="E1242" s="99" t="s">
        <v>5000</v>
      </c>
      <c r="F1242" s="99"/>
      <c r="G1242" s="99"/>
      <c r="H1242" s="99" t="s">
        <v>4968</v>
      </c>
      <c r="I1242" s="99" t="s">
        <v>29</v>
      </c>
      <c r="J1242" s="99">
        <f t="shared" si="19"/>
        <v>12</v>
      </c>
      <c r="K1242" s="99" t="e">
        <f ca="1">IF([12]!Tabla1[[#This Row],[in]]="i",0,IF([12]!Tabla1[[#This Row],[in]]="",ROUND(SQRT((F1242-F1241)^2+(G1242-G1241)^2),0),ROUND(SQRT((F1242-INDIRECT(ADDRESS([12]!Tabla1[[#This Row],[in]],COLUMN(F:F))))^2+(G1242-INDIRECT(ADDRESS([12]!Tabla1[[#This Row],[in]],COLUMN(G:G))))^2),0)))</f>
        <v>#REF!</v>
      </c>
      <c r="L1242" s="100" t="s">
        <v>32</v>
      </c>
    </row>
    <row r="1243" spans="1:12" x14ac:dyDescent="0.25">
      <c r="A1243" s="2">
        <v>1238</v>
      </c>
      <c r="B1243" s="99">
        <v>236</v>
      </c>
      <c r="C1243" s="99" t="s">
        <v>5044</v>
      </c>
      <c r="D1243" s="99" t="s">
        <v>4992</v>
      </c>
      <c r="E1243" s="99" t="s">
        <v>5000</v>
      </c>
      <c r="F1243" s="99"/>
      <c r="G1243" s="99"/>
      <c r="H1243" s="99" t="s">
        <v>4968</v>
      </c>
      <c r="I1243" s="99" t="s">
        <v>29</v>
      </c>
      <c r="J1243" s="99">
        <f t="shared" si="19"/>
        <v>12</v>
      </c>
      <c r="K1243" s="99" t="e">
        <f ca="1">IF([12]!Tabla1[[#This Row],[in]]="i",0,IF([12]!Tabla1[[#This Row],[in]]="",ROUND(SQRT((F1243-F1242)^2+(G1243-G1242)^2),0),ROUND(SQRT((F1243-INDIRECT(ADDRESS([12]!Tabla1[[#This Row],[in]],COLUMN(F:F))))^2+(G1243-INDIRECT(ADDRESS([12]!Tabla1[[#This Row],[in]],COLUMN(G:G))))^2),0)))</f>
        <v>#REF!</v>
      </c>
      <c r="L1243" s="100" t="s">
        <v>32</v>
      </c>
    </row>
    <row r="1244" spans="1:12" x14ac:dyDescent="0.25">
      <c r="A1244" s="2">
        <v>1239</v>
      </c>
      <c r="B1244" s="99">
        <v>237</v>
      </c>
      <c r="C1244" s="99" t="s">
        <v>5044</v>
      </c>
      <c r="D1244" s="99" t="s">
        <v>4992</v>
      </c>
      <c r="E1244" s="99" t="s">
        <v>5000</v>
      </c>
      <c r="F1244" s="99"/>
      <c r="G1244" s="99"/>
      <c r="H1244" s="99" t="s">
        <v>4968</v>
      </c>
      <c r="I1244" s="99" t="s">
        <v>29</v>
      </c>
      <c r="J1244" s="99">
        <f t="shared" si="19"/>
        <v>12</v>
      </c>
      <c r="K1244" s="99" t="e">
        <f ca="1">IF([12]!Tabla1[[#This Row],[in]]="i",0,IF([12]!Tabla1[[#This Row],[in]]="",ROUND(SQRT((F1244-F1243)^2+(G1244-G1243)^2),0),ROUND(SQRT((F1244-INDIRECT(ADDRESS([12]!Tabla1[[#This Row],[in]],COLUMN(F:F))))^2+(G1244-INDIRECT(ADDRESS([12]!Tabla1[[#This Row],[in]],COLUMN(G:G))))^2),0)))</f>
        <v>#REF!</v>
      </c>
      <c r="L1244" s="100" t="s">
        <v>32</v>
      </c>
    </row>
    <row r="1245" spans="1:12" x14ac:dyDescent="0.25">
      <c r="A1245" s="2">
        <v>1240</v>
      </c>
      <c r="B1245" s="99">
        <v>238</v>
      </c>
      <c r="C1245" s="99" t="s">
        <v>5044</v>
      </c>
      <c r="D1245" s="99" t="s">
        <v>4992</v>
      </c>
      <c r="E1245" s="99" t="s">
        <v>5000</v>
      </c>
      <c r="F1245" s="99"/>
      <c r="G1245" s="99"/>
      <c r="H1245" s="99" t="s">
        <v>4968</v>
      </c>
      <c r="I1245" s="99" t="s">
        <v>29</v>
      </c>
      <c r="J1245" s="99">
        <f t="shared" si="19"/>
        <v>12</v>
      </c>
      <c r="K1245" s="99" t="e">
        <f ca="1">IF([12]!Tabla1[[#This Row],[in]]="i",0,IF([12]!Tabla1[[#This Row],[in]]="",ROUND(SQRT((F1245-F1244)^2+(G1245-G1244)^2),0),ROUND(SQRT((F1245-INDIRECT(ADDRESS([12]!Tabla1[[#This Row],[in]],COLUMN(F:F))))^2+(G1245-INDIRECT(ADDRESS([12]!Tabla1[[#This Row],[in]],COLUMN(G:G))))^2),0)))</f>
        <v>#REF!</v>
      </c>
      <c r="L1245" s="100" t="s">
        <v>32</v>
      </c>
    </row>
    <row r="1246" spans="1:12" x14ac:dyDescent="0.25">
      <c r="A1246" s="2">
        <v>1241</v>
      </c>
      <c r="B1246" s="99">
        <v>239</v>
      </c>
      <c r="C1246" s="99" t="s">
        <v>5044</v>
      </c>
      <c r="D1246" s="99" t="s">
        <v>4992</v>
      </c>
      <c r="E1246" s="99" t="s">
        <v>5000</v>
      </c>
      <c r="F1246" s="99"/>
      <c r="G1246" s="99"/>
      <c r="H1246" s="99" t="s">
        <v>4968</v>
      </c>
      <c r="I1246" s="99" t="s">
        <v>29</v>
      </c>
      <c r="J1246" s="99">
        <f t="shared" si="19"/>
        <v>12</v>
      </c>
      <c r="K1246" s="99" t="e">
        <f ca="1">IF([12]!Tabla1[[#This Row],[in]]="i",0,IF([12]!Tabla1[[#This Row],[in]]="",ROUND(SQRT((F1246-F1245)^2+(G1246-G1245)^2),0),ROUND(SQRT((F1246-INDIRECT(ADDRESS([12]!Tabla1[[#This Row],[in]],COLUMN(F:F))))^2+(G1246-INDIRECT(ADDRESS([12]!Tabla1[[#This Row],[in]],COLUMN(G:G))))^2),0)))</f>
        <v>#REF!</v>
      </c>
      <c r="L1246" s="100" t="s">
        <v>32</v>
      </c>
    </row>
    <row r="1247" spans="1:12" x14ac:dyDescent="0.25">
      <c r="A1247" s="2">
        <v>1242</v>
      </c>
      <c r="B1247" s="99">
        <v>240</v>
      </c>
      <c r="C1247" s="99" t="s">
        <v>5044</v>
      </c>
      <c r="D1247" s="99" t="s">
        <v>4992</v>
      </c>
      <c r="E1247" s="99" t="s">
        <v>5000</v>
      </c>
      <c r="F1247" s="99"/>
      <c r="G1247" s="99"/>
      <c r="H1247" s="99" t="s">
        <v>4968</v>
      </c>
      <c r="I1247" s="99" t="s">
        <v>29</v>
      </c>
      <c r="J1247" s="99">
        <f t="shared" si="19"/>
        <v>12</v>
      </c>
      <c r="K1247" s="99" t="e">
        <f ca="1">IF([12]!Tabla1[[#This Row],[in]]="i",0,IF([12]!Tabla1[[#This Row],[in]]="",ROUND(SQRT((F1247-F1246)^2+(G1247-G1246)^2),0),ROUND(SQRT((F1247-INDIRECT(ADDRESS([12]!Tabla1[[#This Row],[in]],COLUMN(F:F))))^2+(G1247-INDIRECT(ADDRESS([12]!Tabla1[[#This Row],[in]],COLUMN(G:G))))^2),0)))</f>
        <v>#REF!</v>
      </c>
      <c r="L1247" s="100" t="s">
        <v>32</v>
      </c>
    </row>
    <row r="1248" spans="1:12" x14ac:dyDescent="0.25">
      <c r="A1248" s="2">
        <v>1243</v>
      </c>
      <c r="B1248" s="99">
        <v>241</v>
      </c>
      <c r="C1248" s="99" t="s">
        <v>5044</v>
      </c>
      <c r="D1248" s="99" t="s">
        <v>4992</v>
      </c>
      <c r="E1248" s="99" t="s">
        <v>5000</v>
      </c>
      <c r="F1248" s="99"/>
      <c r="G1248" s="99"/>
      <c r="H1248" s="99" t="s">
        <v>4968</v>
      </c>
      <c r="I1248" s="99" t="s">
        <v>29</v>
      </c>
      <c r="J1248" s="99">
        <f t="shared" si="19"/>
        <v>12</v>
      </c>
      <c r="K1248" s="99" t="e">
        <f ca="1">IF([12]!Tabla1[[#This Row],[in]]="i",0,IF([12]!Tabla1[[#This Row],[in]]="",ROUND(SQRT((F1248-F1247)^2+(G1248-G1247)^2),0),ROUND(SQRT((F1248-INDIRECT(ADDRESS([12]!Tabla1[[#This Row],[in]],COLUMN(F:F))))^2+(G1248-INDIRECT(ADDRESS([12]!Tabla1[[#This Row],[in]],COLUMN(G:G))))^2),0)))</f>
        <v>#REF!</v>
      </c>
      <c r="L1248" s="100" t="s">
        <v>32</v>
      </c>
    </row>
    <row r="1249" spans="1:12" x14ac:dyDescent="0.25">
      <c r="A1249" s="2">
        <v>1244</v>
      </c>
      <c r="B1249" s="99">
        <v>242</v>
      </c>
      <c r="C1249" s="99" t="s">
        <v>5044</v>
      </c>
      <c r="D1249" s="99" t="s">
        <v>4992</v>
      </c>
      <c r="E1249" s="99" t="s">
        <v>5000</v>
      </c>
      <c r="F1249" s="99"/>
      <c r="G1249" s="99"/>
      <c r="H1249" s="99" t="s">
        <v>4968</v>
      </c>
      <c r="I1249" s="99" t="s">
        <v>29</v>
      </c>
      <c r="J1249" s="99">
        <f t="shared" si="19"/>
        <v>12</v>
      </c>
      <c r="K1249" s="99" t="e">
        <f ca="1">IF([12]!Tabla1[[#This Row],[in]]="i",0,IF([12]!Tabla1[[#This Row],[in]]="",ROUND(SQRT((F1249-F1248)^2+(G1249-G1248)^2),0),ROUND(SQRT((F1249-INDIRECT(ADDRESS([12]!Tabla1[[#This Row],[in]],COLUMN(F:F))))^2+(G1249-INDIRECT(ADDRESS([12]!Tabla1[[#This Row],[in]],COLUMN(G:G))))^2),0)))</f>
        <v>#REF!</v>
      </c>
      <c r="L1249" s="100" t="s">
        <v>32</v>
      </c>
    </row>
    <row r="1250" spans="1:12" x14ac:dyDescent="0.25">
      <c r="A1250" s="2">
        <v>1245</v>
      </c>
      <c r="B1250" s="99">
        <v>243</v>
      </c>
      <c r="C1250" s="99" t="s">
        <v>5044</v>
      </c>
      <c r="D1250" s="99" t="s">
        <v>4992</v>
      </c>
      <c r="E1250" s="99" t="s">
        <v>5000</v>
      </c>
      <c r="F1250" s="99"/>
      <c r="G1250" s="99"/>
      <c r="H1250" s="99" t="s">
        <v>4968</v>
      </c>
      <c r="I1250" s="99" t="s">
        <v>29</v>
      </c>
      <c r="J1250" s="99">
        <f t="shared" si="19"/>
        <v>12</v>
      </c>
      <c r="K1250" s="99" t="e">
        <f ca="1">IF([12]!Tabla1[[#This Row],[in]]="i",0,IF([12]!Tabla1[[#This Row],[in]]="",ROUND(SQRT((F1250-F1249)^2+(G1250-G1249)^2),0),ROUND(SQRT((F1250-INDIRECT(ADDRESS([12]!Tabla1[[#This Row],[in]],COLUMN(F:F))))^2+(G1250-INDIRECT(ADDRESS([12]!Tabla1[[#This Row],[in]],COLUMN(G:G))))^2),0)))</f>
        <v>#REF!</v>
      </c>
      <c r="L1250" s="100" t="s">
        <v>32</v>
      </c>
    </row>
    <row r="1251" spans="1:12" x14ac:dyDescent="0.25">
      <c r="A1251" s="2">
        <v>1246</v>
      </c>
      <c r="B1251" s="99">
        <v>244</v>
      </c>
      <c r="C1251" s="99" t="s">
        <v>5044</v>
      </c>
      <c r="D1251" s="99" t="s">
        <v>4992</v>
      </c>
      <c r="E1251" s="99" t="s">
        <v>5000</v>
      </c>
      <c r="F1251" s="99"/>
      <c r="G1251" s="99"/>
      <c r="H1251" s="99" t="s">
        <v>4968</v>
      </c>
      <c r="I1251" s="99" t="s">
        <v>29</v>
      </c>
      <c r="J1251" s="99">
        <f t="shared" si="19"/>
        <v>12</v>
      </c>
      <c r="K1251" s="99" t="e">
        <f ca="1">IF([12]!Tabla1[[#This Row],[in]]="i",0,IF([12]!Tabla1[[#This Row],[in]]="",ROUND(SQRT((F1251-F1250)^2+(G1251-G1250)^2),0),ROUND(SQRT((F1251-INDIRECT(ADDRESS([12]!Tabla1[[#This Row],[in]],COLUMN(F:F))))^2+(G1251-INDIRECT(ADDRESS([12]!Tabla1[[#This Row],[in]],COLUMN(G:G))))^2),0)))</f>
        <v>#REF!</v>
      </c>
      <c r="L1251" s="100" t="s">
        <v>32</v>
      </c>
    </row>
    <row r="1252" spans="1:12" x14ac:dyDescent="0.25">
      <c r="A1252" s="2">
        <v>1247</v>
      </c>
      <c r="B1252" s="99">
        <v>245</v>
      </c>
      <c r="C1252" s="99" t="s">
        <v>5044</v>
      </c>
      <c r="D1252" s="99" t="s">
        <v>4992</v>
      </c>
      <c r="E1252" s="99" t="s">
        <v>5000</v>
      </c>
      <c r="F1252" s="99"/>
      <c r="G1252" s="99"/>
      <c r="H1252" s="99" t="s">
        <v>4968</v>
      </c>
      <c r="I1252" s="99" t="s">
        <v>29</v>
      </c>
      <c r="J1252" s="99">
        <f t="shared" si="19"/>
        <v>12</v>
      </c>
      <c r="K1252" s="99" t="e">
        <f ca="1">IF([12]!Tabla1[[#This Row],[in]]="i",0,IF([12]!Tabla1[[#This Row],[in]]="",ROUND(SQRT((F1252-F1251)^2+(G1252-G1251)^2),0),ROUND(SQRT((F1252-INDIRECT(ADDRESS([12]!Tabla1[[#This Row],[in]],COLUMN(F:F))))^2+(G1252-INDIRECT(ADDRESS([12]!Tabla1[[#This Row],[in]],COLUMN(G:G))))^2),0)))</f>
        <v>#REF!</v>
      </c>
      <c r="L1252" s="100" t="s">
        <v>32</v>
      </c>
    </row>
    <row r="1253" spans="1:12" x14ac:dyDescent="0.25">
      <c r="A1253" s="2">
        <v>1248</v>
      </c>
      <c r="B1253" s="99">
        <v>246</v>
      </c>
      <c r="C1253" s="99" t="s">
        <v>5044</v>
      </c>
      <c r="D1253" s="99" t="s">
        <v>4992</v>
      </c>
      <c r="E1253" s="99" t="s">
        <v>5000</v>
      </c>
      <c r="F1253" s="99"/>
      <c r="G1253" s="99"/>
      <c r="H1253" s="99" t="s">
        <v>4968</v>
      </c>
      <c r="I1253" s="99" t="s">
        <v>29</v>
      </c>
      <c r="J1253" s="99">
        <f t="shared" si="19"/>
        <v>12</v>
      </c>
      <c r="K1253" s="99" t="e">
        <f ca="1">IF([12]!Tabla1[[#This Row],[in]]="i",0,IF([12]!Tabla1[[#This Row],[in]]="",ROUND(SQRT((F1253-F1252)^2+(G1253-G1252)^2),0),ROUND(SQRT((F1253-INDIRECT(ADDRESS([12]!Tabla1[[#This Row],[in]],COLUMN(F:F))))^2+(G1253-INDIRECT(ADDRESS([12]!Tabla1[[#This Row],[in]],COLUMN(G:G))))^2),0)))</f>
        <v>#REF!</v>
      </c>
      <c r="L1253" s="100" t="s">
        <v>32</v>
      </c>
    </row>
    <row r="1254" spans="1:12" x14ac:dyDescent="0.25">
      <c r="A1254" s="2">
        <v>1249</v>
      </c>
      <c r="B1254" s="99">
        <v>247</v>
      </c>
      <c r="C1254" s="99" t="s">
        <v>5044</v>
      </c>
      <c r="D1254" s="99" t="s">
        <v>4992</v>
      </c>
      <c r="E1254" s="99" t="s">
        <v>5000</v>
      </c>
      <c r="F1254" s="99"/>
      <c r="G1254" s="99"/>
      <c r="H1254" s="99" t="s">
        <v>4968</v>
      </c>
      <c r="I1254" s="99" t="s">
        <v>29</v>
      </c>
      <c r="J1254" s="99">
        <f t="shared" si="19"/>
        <v>12</v>
      </c>
      <c r="K1254" s="99" t="e">
        <f ca="1">IF([12]!Tabla1[[#This Row],[in]]="i",0,IF([12]!Tabla1[[#This Row],[in]]="",ROUND(SQRT((F1254-F1253)^2+(G1254-G1253)^2),0),ROUND(SQRT((F1254-INDIRECT(ADDRESS([12]!Tabla1[[#This Row],[in]],COLUMN(F:F))))^2+(G1254-INDIRECT(ADDRESS([12]!Tabla1[[#This Row],[in]],COLUMN(G:G))))^2),0)))</f>
        <v>#REF!</v>
      </c>
      <c r="L1254" s="100" t="s">
        <v>32</v>
      </c>
    </row>
    <row r="1255" spans="1:12" x14ac:dyDescent="0.25">
      <c r="A1255" s="2">
        <v>1250</v>
      </c>
      <c r="B1255" s="99">
        <v>248</v>
      </c>
      <c r="C1255" s="99" t="s">
        <v>5044</v>
      </c>
      <c r="D1255" s="99" t="s">
        <v>4992</v>
      </c>
      <c r="E1255" s="99" t="s">
        <v>5000</v>
      </c>
      <c r="F1255" s="99"/>
      <c r="G1255" s="99"/>
      <c r="H1255" s="99" t="s">
        <v>4968</v>
      </c>
      <c r="I1255" s="99" t="s">
        <v>29</v>
      </c>
      <c r="J1255" s="99">
        <f t="shared" si="19"/>
        <v>12</v>
      </c>
      <c r="K1255" s="99" t="e">
        <f ca="1">IF([12]!Tabla1[[#This Row],[in]]="i",0,IF([12]!Tabla1[[#This Row],[in]]="",ROUND(SQRT((F1255-F1254)^2+(G1255-G1254)^2),0),ROUND(SQRT((F1255-INDIRECT(ADDRESS([12]!Tabla1[[#This Row],[in]],COLUMN(F:F))))^2+(G1255-INDIRECT(ADDRESS([12]!Tabla1[[#This Row],[in]],COLUMN(G:G))))^2),0)))</f>
        <v>#REF!</v>
      </c>
      <c r="L1255" s="100" t="s">
        <v>32</v>
      </c>
    </row>
    <row r="1256" spans="1:12" x14ac:dyDescent="0.25">
      <c r="A1256" s="2">
        <v>1251</v>
      </c>
      <c r="B1256" s="99">
        <v>249</v>
      </c>
      <c r="C1256" s="99" t="s">
        <v>5044</v>
      </c>
      <c r="D1256" s="99" t="s">
        <v>4992</v>
      </c>
      <c r="E1256" s="99" t="s">
        <v>5000</v>
      </c>
      <c r="F1256" s="99"/>
      <c r="G1256" s="99"/>
      <c r="H1256" s="99" t="s">
        <v>4968</v>
      </c>
      <c r="I1256" s="99" t="s">
        <v>29</v>
      </c>
      <c r="J1256" s="99">
        <f t="shared" si="19"/>
        <v>12</v>
      </c>
      <c r="K1256" s="99" t="e">
        <f ca="1">IF([12]!Tabla1[[#This Row],[in]]="i",0,IF([12]!Tabla1[[#This Row],[in]]="",ROUND(SQRT((F1256-F1255)^2+(G1256-G1255)^2),0),ROUND(SQRT((F1256-INDIRECT(ADDRESS([12]!Tabla1[[#This Row],[in]],COLUMN(F:F))))^2+(G1256-INDIRECT(ADDRESS([12]!Tabla1[[#This Row],[in]],COLUMN(G:G))))^2),0)))</f>
        <v>#REF!</v>
      </c>
      <c r="L1256" s="100" t="s">
        <v>32</v>
      </c>
    </row>
    <row r="1257" spans="1:12" x14ac:dyDescent="0.25">
      <c r="A1257" s="2">
        <v>1252</v>
      </c>
      <c r="B1257" s="99">
        <v>1</v>
      </c>
      <c r="C1257" s="99" t="s">
        <v>4988</v>
      </c>
      <c r="D1257" s="99" t="s">
        <v>4989</v>
      </c>
      <c r="E1257" s="99" t="s">
        <v>5046</v>
      </c>
      <c r="F1257" s="99"/>
      <c r="G1257" s="99"/>
      <c r="H1257" s="99" t="s">
        <v>4967</v>
      </c>
      <c r="I1257" s="99" t="s">
        <v>29</v>
      </c>
      <c r="J1257" s="99">
        <f t="shared" si="19"/>
        <v>8</v>
      </c>
      <c r="K1257" s="99" t="e">
        <f ca="1">IF([12]!Tabla1[[#This Row],[in]]="i",0,IF([12]!Tabla1[[#This Row],[in]]="",ROUND(SQRT((F1257-F1256)^2+(G1257-G1256)^2),0),ROUND(SQRT((F1257-INDIRECT(ADDRESS([12]!Tabla1[[#This Row],[in]],COLUMN(F:F))))^2+(G1257-INDIRECT(ADDRESS([12]!Tabla1[[#This Row],[in]],COLUMN(G:G))))^2),0)))</f>
        <v>#REF!</v>
      </c>
      <c r="L1257" s="100" t="s">
        <v>32</v>
      </c>
    </row>
    <row r="1258" spans="1:12" x14ac:dyDescent="0.25">
      <c r="A1258" s="2">
        <v>1253</v>
      </c>
      <c r="B1258" s="99">
        <v>2</v>
      </c>
      <c r="C1258" s="99" t="s">
        <v>4988</v>
      </c>
      <c r="D1258" s="99" t="s">
        <v>4989</v>
      </c>
      <c r="E1258" s="99" t="s">
        <v>5046</v>
      </c>
      <c r="F1258" s="99"/>
      <c r="G1258" s="99"/>
      <c r="H1258" s="99" t="s">
        <v>4967</v>
      </c>
      <c r="I1258" s="99" t="s">
        <v>29</v>
      </c>
      <c r="J1258" s="99">
        <f t="shared" si="19"/>
        <v>8</v>
      </c>
      <c r="K1258" s="99" t="e">
        <f ca="1">IF([12]!Tabla1[[#This Row],[in]]="i",0,IF([12]!Tabla1[[#This Row],[in]]="",ROUND(SQRT((F1258-F1257)^2+(G1258-G1257)^2),0),ROUND(SQRT((F1258-INDIRECT(ADDRESS([12]!Tabla1[[#This Row],[in]],COLUMN(F:F))))^2+(G1258-INDIRECT(ADDRESS([12]!Tabla1[[#This Row],[in]],COLUMN(G:G))))^2),0)))</f>
        <v>#REF!</v>
      </c>
      <c r="L1258" s="100" t="s">
        <v>32</v>
      </c>
    </row>
    <row r="1259" spans="1:12" x14ac:dyDescent="0.25">
      <c r="A1259" s="2">
        <v>1254</v>
      </c>
      <c r="B1259" s="99">
        <v>3</v>
      </c>
      <c r="C1259" s="99" t="s">
        <v>4988</v>
      </c>
      <c r="D1259" s="99" t="s">
        <v>4989</v>
      </c>
      <c r="E1259" s="99" t="s">
        <v>5046</v>
      </c>
      <c r="F1259" s="99"/>
      <c r="G1259" s="99"/>
      <c r="H1259" s="99" t="s">
        <v>4967</v>
      </c>
      <c r="I1259" s="99" t="s">
        <v>29</v>
      </c>
      <c r="J1259" s="99">
        <f t="shared" si="19"/>
        <v>8</v>
      </c>
      <c r="K1259" s="99" t="e">
        <f ca="1">IF([12]!Tabla1[[#This Row],[in]]="i",0,IF([12]!Tabla1[[#This Row],[in]]="",ROUND(SQRT((F1259-F1258)^2+(G1259-G1258)^2),0),ROUND(SQRT((F1259-INDIRECT(ADDRESS([12]!Tabla1[[#This Row],[in]],COLUMN(F:F))))^2+(G1259-INDIRECT(ADDRESS([12]!Tabla1[[#This Row],[in]],COLUMN(G:G))))^2),0)))</f>
        <v>#REF!</v>
      </c>
      <c r="L1259" s="100" t="s">
        <v>32</v>
      </c>
    </row>
    <row r="1260" spans="1:12" x14ac:dyDescent="0.25">
      <c r="A1260" s="2">
        <v>1255</v>
      </c>
      <c r="B1260" s="99">
        <v>4</v>
      </c>
      <c r="C1260" s="99" t="s">
        <v>4988</v>
      </c>
      <c r="D1260" s="99" t="s">
        <v>4989</v>
      </c>
      <c r="E1260" s="99" t="s">
        <v>5046</v>
      </c>
      <c r="F1260" s="99"/>
      <c r="G1260" s="99"/>
      <c r="H1260" s="99" t="s">
        <v>4968</v>
      </c>
      <c r="I1260" s="99" t="s">
        <v>29</v>
      </c>
      <c r="J1260" s="99">
        <f t="shared" si="19"/>
        <v>12</v>
      </c>
      <c r="K1260" s="99" t="e">
        <f ca="1">IF([12]!Tabla1[[#This Row],[in]]="i",0,IF([12]!Tabla1[[#This Row],[in]]="",ROUND(SQRT((F1260-F1259)^2+(G1260-G1259)^2),0),ROUND(SQRT((F1260-INDIRECT(ADDRESS([12]!Tabla1[[#This Row],[in]],COLUMN(F:F))))^2+(G1260-INDIRECT(ADDRESS([12]!Tabla1[[#This Row],[in]],COLUMN(G:G))))^2),0)))</f>
        <v>#REF!</v>
      </c>
      <c r="L1260" s="100" t="s">
        <v>32</v>
      </c>
    </row>
    <row r="1261" spans="1:12" x14ac:dyDescent="0.25">
      <c r="A1261" s="2">
        <v>1256</v>
      </c>
      <c r="B1261" s="99">
        <v>5</v>
      </c>
      <c r="C1261" s="99" t="s">
        <v>4988</v>
      </c>
      <c r="D1261" s="99" t="s">
        <v>4989</v>
      </c>
      <c r="E1261" s="99" t="s">
        <v>5046</v>
      </c>
      <c r="F1261" s="99"/>
      <c r="G1261" s="99"/>
      <c r="H1261" s="99" t="s">
        <v>4967</v>
      </c>
      <c r="I1261" s="99" t="s">
        <v>29</v>
      </c>
      <c r="J1261" s="99">
        <f t="shared" si="19"/>
        <v>8</v>
      </c>
      <c r="K1261" s="99" t="e">
        <f ca="1">IF([12]!Tabla1[[#This Row],[in]]="i",0,IF([12]!Tabla1[[#This Row],[in]]="",ROUND(SQRT((F1261-F1260)^2+(G1261-G1260)^2),0),ROUND(SQRT((F1261-INDIRECT(ADDRESS([12]!Tabla1[[#This Row],[in]],COLUMN(F:F))))^2+(G1261-INDIRECT(ADDRESS([12]!Tabla1[[#This Row],[in]],COLUMN(G:G))))^2),0)))</f>
        <v>#REF!</v>
      </c>
      <c r="L1261" s="100" t="s">
        <v>32</v>
      </c>
    </row>
    <row r="1262" spans="1:12" x14ac:dyDescent="0.25">
      <c r="A1262" s="2">
        <v>1257</v>
      </c>
      <c r="B1262" s="99">
        <v>6</v>
      </c>
      <c r="C1262" s="99" t="s">
        <v>4988</v>
      </c>
      <c r="D1262" s="99" t="s">
        <v>4989</v>
      </c>
      <c r="E1262" s="99" t="s">
        <v>5046</v>
      </c>
      <c r="F1262" s="99"/>
      <c r="G1262" s="99"/>
      <c r="H1262" s="99" t="s">
        <v>4967</v>
      </c>
      <c r="I1262" s="99" t="s">
        <v>29</v>
      </c>
      <c r="J1262" s="99">
        <f t="shared" si="19"/>
        <v>8</v>
      </c>
      <c r="K1262" s="99" t="e">
        <f ca="1">IF([12]!Tabla1[[#This Row],[in]]="i",0,IF([12]!Tabla1[[#This Row],[in]]="",ROUND(SQRT((F1262-F1261)^2+(G1262-G1261)^2),0),ROUND(SQRT((F1262-INDIRECT(ADDRESS([12]!Tabla1[[#This Row],[in]],COLUMN(F:F))))^2+(G1262-INDIRECT(ADDRESS([12]!Tabla1[[#This Row],[in]],COLUMN(G:G))))^2),0)))</f>
        <v>#REF!</v>
      </c>
      <c r="L1262" s="100" t="s">
        <v>32</v>
      </c>
    </row>
    <row r="1263" spans="1:12" x14ac:dyDescent="0.25">
      <c r="A1263" s="2">
        <v>1258</v>
      </c>
      <c r="B1263" s="99">
        <v>7</v>
      </c>
      <c r="C1263" s="99" t="s">
        <v>4988</v>
      </c>
      <c r="D1263" s="99" t="s">
        <v>4989</v>
      </c>
      <c r="E1263" s="99" t="s">
        <v>5046</v>
      </c>
      <c r="F1263" s="99"/>
      <c r="G1263" s="99"/>
      <c r="H1263" s="99" t="s">
        <v>4967</v>
      </c>
      <c r="I1263" s="99" t="s">
        <v>29</v>
      </c>
      <c r="J1263" s="99">
        <f t="shared" si="19"/>
        <v>8</v>
      </c>
      <c r="K1263" s="99" t="e">
        <f ca="1">IF([12]!Tabla1[[#This Row],[in]]="i",0,IF([12]!Tabla1[[#This Row],[in]]="",ROUND(SQRT((F1263-F1262)^2+(G1263-G1262)^2),0),ROUND(SQRT((F1263-INDIRECT(ADDRESS([12]!Tabla1[[#This Row],[in]],COLUMN(F:F))))^2+(G1263-INDIRECT(ADDRESS([12]!Tabla1[[#This Row],[in]],COLUMN(G:G))))^2),0)))</f>
        <v>#REF!</v>
      </c>
      <c r="L1263" s="100" t="s">
        <v>32</v>
      </c>
    </row>
    <row r="1264" spans="1:12" x14ac:dyDescent="0.25">
      <c r="A1264" s="2">
        <v>1259</v>
      </c>
      <c r="B1264" s="99">
        <v>8</v>
      </c>
      <c r="C1264" s="99" t="s">
        <v>4988</v>
      </c>
      <c r="D1264" s="99" t="s">
        <v>4989</v>
      </c>
      <c r="E1264" s="99" t="s">
        <v>5046</v>
      </c>
      <c r="F1264" s="99"/>
      <c r="G1264" s="99"/>
      <c r="H1264" s="99" t="s">
        <v>4967</v>
      </c>
      <c r="I1264" s="99" t="s">
        <v>29</v>
      </c>
      <c r="J1264" s="99">
        <f t="shared" si="19"/>
        <v>8</v>
      </c>
      <c r="K1264" s="99" t="e">
        <f ca="1">IF([12]!Tabla1[[#This Row],[in]]="i",0,IF([12]!Tabla1[[#This Row],[in]]="",ROUND(SQRT((F1264-F1263)^2+(G1264-G1263)^2),0),ROUND(SQRT((F1264-INDIRECT(ADDRESS([12]!Tabla1[[#This Row],[in]],COLUMN(F:F))))^2+(G1264-INDIRECT(ADDRESS([12]!Tabla1[[#This Row],[in]],COLUMN(G:G))))^2),0)))</f>
        <v>#REF!</v>
      </c>
      <c r="L1264" s="100" t="s">
        <v>32</v>
      </c>
    </row>
    <row r="1265" spans="1:12" x14ac:dyDescent="0.25">
      <c r="A1265" s="2">
        <v>1260</v>
      </c>
      <c r="B1265" s="99">
        <v>9</v>
      </c>
      <c r="C1265" s="99" t="s">
        <v>4988</v>
      </c>
      <c r="D1265" s="99" t="s">
        <v>4989</v>
      </c>
      <c r="E1265" s="99" t="s">
        <v>5046</v>
      </c>
      <c r="F1265" s="99"/>
      <c r="G1265" s="99"/>
      <c r="H1265" s="99" t="s">
        <v>4967</v>
      </c>
      <c r="I1265" s="99" t="s">
        <v>29</v>
      </c>
      <c r="J1265" s="99">
        <f t="shared" si="19"/>
        <v>8</v>
      </c>
      <c r="K1265" s="99" t="e">
        <f ca="1">IF([12]!Tabla1[[#This Row],[in]]="i",0,IF([12]!Tabla1[[#This Row],[in]]="",ROUND(SQRT((F1265-F1264)^2+(G1265-G1264)^2),0),ROUND(SQRT((F1265-INDIRECT(ADDRESS([12]!Tabla1[[#This Row],[in]],COLUMN(F:F))))^2+(G1265-INDIRECT(ADDRESS([12]!Tabla1[[#This Row],[in]],COLUMN(G:G))))^2),0)))</f>
        <v>#REF!</v>
      </c>
      <c r="L1265" s="100" t="s">
        <v>32</v>
      </c>
    </row>
    <row r="1266" spans="1:12" x14ac:dyDescent="0.25">
      <c r="A1266" s="2">
        <v>1261</v>
      </c>
      <c r="B1266" s="99">
        <v>10</v>
      </c>
      <c r="C1266" s="99" t="s">
        <v>4988</v>
      </c>
      <c r="D1266" s="99" t="s">
        <v>4989</v>
      </c>
      <c r="E1266" s="99" t="s">
        <v>5046</v>
      </c>
      <c r="F1266" s="99"/>
      <c r="G1266" s="99"/>
      <c r="H1266" s="99" t="s">
        <v>4967</v>
      </c>
      <c r="I1266" s="99" t="s">
        <v>29</v>
      </c>
      <c r="J1266" s="99">
        <f t="shared" si="19"/>
        <v>8</v>
      </c>
      <c r="K1266" s="99" t="e">
        <f ca="1">IF([12]!Tabla1[[#This Row],[in]]="i",0,IF([12]!Tabla1[[#This Row],[in]]="",ROUND(SQRT((F1266-F1265)^2+(G1266-G1265)^2),0),ROUND(SQRT((F1266-INDIRECT(ADDRESS([12]!Tabla1[[#This Row],[in]],COLUMN(F:F))))^2+(G1266-INDIRECT(ADDRESS([12]!Tabla1[[#This Row],[in]],COLUMN(G:G))))^2),0)))</f>
        <v>#REF!</v>
      </c>
      <c r="L1266" s="100" t="s">
        <v>32</v>
      </c>
    </row>
    <row r="1267" spans="1:12" x14ac:dyDescent="0.25">
      <c r="A1267" s="2">
        <v>1262</v>
      </c>
      <c r="B1267" s="99">
        <v>11</v>
      </c>
      <c r="C1267" s="99" t="s">
        <v>4988</v>
      </c>
      <c r="D1267" s="99" t="s">
        <v>4989</v>
      </c>
      <c r="E1267" s="99" t="s">
        <v>5046</v>
      </c>
      <c r="F1267" s="99"/>
      <c r="G1267" s="99"/>
      <c r="H1267" s="99" t="s">
        <v>4967</v>
      </c>
      <c r="I1267" s="99" t="s">
        <v>29</v>
      </c>
      <c r="J1267" s="99">
        <f t="shared" si="19"/>
        <v>8</v>
      </c>
      <c r="K1267" s="99" t="e">
        <f ca="1">IF([12]!Tabla1[[#This Row],[in]]="i",0,IF([12]!Tabla1[[#This Row],[in]]="",ROUND(SQRT((F1267-F1266)^2+(G1267-G1266)^2),0),ROUND(SQRT((F1267-INDIRECT(ADDRESS([12]!Tabla1[[#This Row],[in]],COLUMN(F:F))))^2+(G1267-INDIRECT(ADDRESS([12]!Tabla1[[#This Row],[in]],COLUMN(G:G))))^2),0)))</f>
        <v>#REF!</v>
      </c>
      <c r="L1267" s="100" t="s">
        <v>32</v>
      </c>
    </row>
    <row r="1268" spans="1:12" x14ac:dyDescent="0.25">
      <c r="A1268" s="2">
        <v>1263</v>
      </c>
      <c r="B1268" s="99">
        <v>12</v>
      </c>
      <c r="C1268" s="99" t="s">
        <v>4988</v>
      </c>
      <c r="D1268" s="99" t="s">
        <v>4989</v>
      </c>
      <c r="E1268" s="99" t="s">
        <v>5046</v>
      </c>
      <c r="F1268" s="99"/>
      <c r="G1268" s="99"/>
      <c r="H1268" s="99" t="s">
        <v>4967</v>
      </c>
      <c r="I1268" s="99" t="s">
        <v>29</v>
      </c>
      <c r="J1268" s="99">
        <f t="shared" si="19"/>
        <v>8</v>
      </c>
      <c r="K1268" s="99" t="e">
        <f ca="1">IF([12]!Tabla1[[#This Row],[in]]="i",0,IF([12]!Tabla1[[#This Row],[in]]="",ROUND(SQRT((F1268-F1267)^2+(G1268-G1267)^2),0),ROUND(SQRT((F1268-INDIRECT(ADDRESS([12]!Tabla1[[#This Row],[in]],COLUMN(F:F))))^2+(G1268-INDIRECT(ADDRESS([12]!Tabla1[[#This Row],[in]],COLUMN(G:G))))^2),0)))</f>
        <v>#REF!</v>
      </c>
      <c r="L1268" s="100" t="s">
        <v>32</v>
      </c>
    </row>
    <row r="1269" spans="1:12" x14ac:dyDescent="0.25">
      <c r="A1269" s="2">
        <v>1264</v>
      </c>
      <c r="B1269" s="99">
        <v>13</v>
      </c>
      <c r="C1269" s="99" t="s">
        <v>4988</v>
      </c>
      <c r="D1269" s="99" t="s">
        <v>4989</v>
      </c>
      <c r="E1269" s="99" t="s">
        <v>5046</v>
      </c>
      <c r="F1269" s="99"/>
      <c r="G1269" s="99"/>
      <c r="H1269" s="99" t="s">
        <v>4967</v>
      </c>
      <c r="I1269" s="99" t="s">
        <v>29</v>
      </c>
      <c r="J1269" s="99">
        <f t="shared" si="19"/>
        <v>8</v>
      </c>
      <c r="K1269" s="99" t="e">
        <f ca="1">IF([12]!Tabla1[[#This Row],[in]]="i",0,IF([12]!Tabla1[[#This Row],[in]]="",ROUND(SQRT((F1269-F1268)^2+(G1269-G1268)^2),0),ROUND(SQRT((F1269-INDIRECT(ADDRESS([12]!Tabla1[[#This Row],[in]],COLUMN(F:F))))^2+(G1269-INDIRECT(ADDRESS([12]!Tabla1[[#This Row],[in]],COLUMN(G:G))))^2),0)))</f>
        <v>#REF!</v>
      </c>
      <c r="L1269" s="100" t="s">
        <v>32</v>
      </c>
    </row>
    <row r="1270" spans="1:12" x14ac:dyDescent="0.25">
      <c r="A1270" s="2">
        <v>1265</v>
      </c>
      <c r="B1270" s="99">
        <v>14</v>
      </c>
      <c r="C1270" s="99" t="s">
        <v>4988</v>
      </c>
      <c r="D1270" s="99" t="s">
        <v>4989</v>
      </c>
      <c r="E1270" s="99" t="s">
        <v>5046</v>
      </c>
      <c r="F1270" s="99"/>
      <c r="G1270" s="99"/>
      <c r="H1270" s="99" t="s">
        <v>4968</v>
      </c>
      <c r="I1270" s="99" t="s">
        <v>29</v>
      </c>
      <c r="J1270" s="99">
        <f t="shared" si="19"/>
        <v>12</v>
      </c>
      <c r="K1270" s="99" t="e">
        <f ca="1">IF([12]!Tabla1[[#This Row],[in]]="i",0,IF([12]!Tabla1[[#This Row],[in]]="",ROUND(SQRT((F1270-F1269)^2+(G1270-G1269)^2),0),ROUND(SQRT((F1270-INDIRECT(ADDRESS([12]!Tabla1[[#This Row],[in]],COLUMN(F:F))))^2+(G1270-INDIRECT(ADDRESS([12]!Tabla1[[#This Row],[in]],COLUMN(G:G))))^2),0)))</f>
        <v>#REF!</v>
      </c>
      <c r="L1270" s="100" t="s">
        <v>32</v>
      </c>
    </row>
    <row r="1271" spans="1:12" x14ac:dyDescent="0.25">
      <c r="A1271" s="2">
        <v>1266</v>
      </c>
      <c r="B1271" s="99">
        <v>15</v>
      </c>
      <c r="C1271" s="99" t="s">
        <v>4988</v>
      </c>
      <c r="D1271" s="99" t="s">
        <v>4989</v>
      </c>
      <c r="E1271" s="99" t="s">
        <v>5046</v>
      </c>
      <c r="F1271" s="99"/>
      <c r="G1271" s="99"/>
      <c r="H1271" s="99" t="s">
        <v>4967</v>
      </c>
      <c r="I1271" s="99" t="s">
        <v>29</v>
      </c>
      <c r="J1271" s="99">
        <f t="shared" si="19"/>
        <v>8</v>
      </c>
      <c r="K1271" s="99" t="e">
        <f ca="1">IF([12]!Tabla1[[#This Row],[in]]="i",0,IF([12]!Tabla1[[#This Row],[in]]="",ROUND(SQRT((F1271-F1270)^2+(G1271-G1270)^2),0),ROUND(SQRT((F1271-INDIRECT(ADDRESS([12]!Tabla1[[#This Row],[in]],COLUMN(F:F))))^2+(G1271-INDIRECT(ADDRESS([12]!Tabla1[[#This Row],[in]],COLUMN(G:G))))^2),0)))</f>
        <v>#REF!</v>
      </c>
      <c r="L1271" s="100" t="s">
        <v>32</v>
      </c>
    </row>
    <row r="1272" spans="1:12" x14ac:dyDescent="0.25">
      <c r="A1272" s="2">
        <v>1267</v>
      </c>
      <c r="B1272" s="99">
        <v>16</v>
      </c>
      <c r="C1272" s="99" t="s">
        <v>4988</v>
      </c>
      <c r="D1272" s="99" t="s">
        <v>4989</v>
      </c>
      <c r="E1272" s="99" t="s">
        <v>5046</v>
      </c>
      <c r="F1272" s="99"/>
      <c r="G1272" s="99"/>
      <c r="H1272" s="99" t="s">
        <v>4967</v>
      </c>
      <c r="I1272" s="99" t="s">
        <v>29</v>
      </c>
      <c r="J1272" s="99">
        <f t="shared" si="19"/>
        <v>8</v>
      </c>
      <c r="K1272" s="99" t="e">
        <f ca="1">IF([12]!Tabla1[[#This Row],[in]]="i",0,IF([12]!Tabla1[[#This Row],[in]]="",ROUND(SQRT((F1272-F1271)^2+(G1272-G1271)^2),0),ROUND(SQRT((F1272-INDIRECT(ADDRESS([12]!Tabla1[[#This Row],[in]],COLUMN(F:F))))^2+(G1272-INDIRECT(ADDRESS([12]!Tabla1[[#This Row],[in]],COLUMN(G:G))))^2),0)))</f>
        <v>#REF!</v>
      </c>
      <c r="L1272" s="100" t="s">
        <v>32</v>
      </c>
    </row>
    <row r="1273" spans="1:12" x14ac:dyDescent="0.25">
      <c r="A1273" s="2">
        <v>1268</v>
      </c>
      <c r="B1273" s="99">
        <v>17</v>
      </c>
      <c r="C1273" s="99" t="s">
        <v>4988</v>
      </c>
      <c r="D1273" s="99" t="s">
        <v>4989</v>
      </c>
      <c r="E1273" s="99" t="s">
        <v>5046</v>
      </c>
      <c r="F1273" s="99"/>
      <c r="G1273" s="99"/>
      <c r="H1273" s="99" t="s">
        <v>4967</v>
      </c>
      <c r="I1273" s="99" t="s">
        <v>29</v>
      </c>
      <c r="J1273" s="99">
        <f t="shared" si="19"/>
        <v>8</v>
      </c>
      <c r="K1273" s="99" t="e">
        <f ca="1">IF([12]!Tabla1[[#This Row],[in]]="i",0,IF([12]!Tabla1[[#This Row],[in]]="",ROUND(SQRT((F1273-F1272)^2+(G1273-G1272)^2),0),ROUND(SQRT((F1273-INDIRECT(ADDRESS([12]!Tabla1[[#This Row],[in]],COLUMN(F:F))))^2+(G1273-INDIRECT(ADDRESS([12]!Tabla1[[#This Row],[in]],COLUMN(G:G))))^2),0)))</f>
        <v>#REF!</v>
      </c>
      <c r="L1273" s="100" t="s">
        <v>32</v>
      </c>
    </row>
    <row r="1274" spans="1:12" x14ac:dyDescent="0.25">
      <c r="A1274" s="2">
        <v>1269</v>
      </c>
      <c r="B1274" s="99">
        <v>18</v>
      </c>
      <c r="C1274" s="99" t="s">
        <v>4988</v>
      </c>
      <c r="D1274" s="99" t="s">
        <v>4989</v>
      </c>
      <c r="E1274" s="99" t="s">
        <v>5046</v>
      </c>
      <c r="F1274" s="99"/>
      <c r="G1274" s="99"/>
      <c r="H1274" s="99" t="s">
        <v>4967</v>
      </c>
      <c r="I1274" s="99" t="s">
        <v>29</v>
      </c>
      <c r="J1274" s="99">
        <f t="shared" si="19"/>
        <v>8</v>
      </c>
      <c r="K1274" s="99" t="e">
        <f ca="1">IF([12]!Tabla1[[#This Row],[in]]="i",0,IF([12]!Tabla1[[#This Row],[in]]="",ROUND(SQRT((F1274-F1273)^2+(G1274-G1273)^2),0),ROUND(SQRT((F1274-INDIRECT(ADDRESS([12]!Tabla1[[#This Row],[in]],COLUMN(F:F))))^2+(G1274-INDIRECT(ADDRESS([12]!Tabla1[[#This Row],[in]],COLUMN(G:G))))^2),0)))</f>
        <v>#REF!</v>
      </c>
      <c r="L1274" s="100" t="s">
        <v>32</v>
      </c>
    </row>
    <row r="1275" spans="1:12" x14ac:dyDescent="0.25">
      <c r="A1275" s="2">
        <v>1270</v>
      </c>
      <c r="B1275" s="99">
        <v>19</v>
      </c>
      <c r="C1275" s="99" t="s">
        <v>4988</v>
      </c>
      <c r="D1275" s="99" t="s">
        <v>4989</v>
      </c>
      <c r="E1275" s="99" t="s">
        <v>5046</v>
      </c>
      <c r="F1275" s="99"/>
      <c r="G1275" s="99"/>
      <c r="H1275" s="99" t="s">
        <v>4967</v>
      </c>
      <c r="I1275" s="99" t="s">
        <v>29</v>
      </c>
      <c r="J1275" s="99">
        <f t="shared" si="19"/>
        <v>8</v>
      </c>
      <c r="K1275" s="99" t="e">
        <f ca="1">IF([12]!Tabla1[[#This Row],[in]]="i",0,IF([12]!Tabla1[[#This Row],[in]]="",ROUND(SQRT((F1275-F1274)^2+(G1275-G1274)^2),0),ROUND(SQRT((F1275-INDIRECT(ADDRESS([12]!Tabla1[[#This Row],[in]],COLUMN(F:F))))^2+(G1275-INDIRECT(ADDRESS([12]!Tabla1[[#This Row],[in]],COLUMN(G:G))))^2),0)))</f>
        <v>#REF!</v>
      </c>
      <c r="L1275" s="100" t="s">
        <v>32</v>
      </c>
    </row>
    <row r="1276" spans="1:12" x14ac:dyDescent="0.25">
      <c r="A1276" s="2">
        <v>1271</v>
      </c>
      <c r="B1276" s="99">
        <v>20</v>
      </c>
      <c r="C1276" s="99" t="s">
        <v>4988</v>
      </c>
      <c r="D1276" s="99" t="s">
        <v>4989</v>
      </c>
      <c r="E1276" s="99" t="s">
        <v>5046</v>
      </c>
      <c r="F1276" s="99"/>
      <c r="G1276" s="99"/>
      <c r="H1276" s="99" t="s">
        <v>4967</v>
      </c>
      <c r="I1276" s="99" t="s">
        <v>29</v>
      </c>
      <c r="J1276" s="99">
        <f t="shared" si="19"/>
        <v>8</v>
      </c>
      <c r="K1276" s="99" t="e">
        <f ca="1">IF([12]!Tabla1[[#This Row],[in]]="i",0,IF([12]!Tabla1[[#This Row],[in]]="",ROUND(SQRT((F1276-F1275)^2+(G1276-G1275)^2),0),ROUND(SQRT((F1276-INDIRECT(ADDRESS([12]!Tabla1[[#This Row],[in]],COLUMN(F:F))))^2+(G1276-INDIRECT(ADDRESS([12]!Tabla1[[#This Row],[in]],COLUMN(G:G))))^2),0)))</f>
        <v>#REF!</v>
      </c>
      <c r="L1276" s="100" t="s">
        <v>32</v>
      </c>
    </row>
    <row r="1277" spans="1:12" x14ac:dyDescent="0.25">
      <c r="A1277" s="2">
        <v>1272</v>
      </c>
      <c r="B1277" s="99">
        <v>21</v>
      </c>
      <c r="C1277" s="99" t="s">
        <v>4988</v>
      </c>
      <c r="D1277" s="99" t="s">
        <v>4989</v>
      </c>
      <c r="E1277" s="99" t="s">
        <v>5046</v>
      </c>
      <c r="F1277" s="99"/>
      <c r="G1277" s="99"/>
      <c r="H1277" s="99" t="s">
        <v>4967</v>
      </c>
      <c r="I1277" s="99" t="s">
        <v>29</v>
      </c>
      <c r="J1277" s="99">
        <f t="shared" si="19"/>
        <v>8</v>
      </c>
      <c r="K1277" s="99" t="e">
        <f ca="1">IF([12]!Tabla1[[#This Row],[in]]="i",0,IF([12]!Tabla1[[#This Row],[in]]="",ROUND(SQRT((F1277-F1276)^2+(G1277-G1276)^2),0),ROUND(SQRT((F1277-INDIRECT(ADDRESS([12]!Tabla1[[#This Row],[in]],COLUMN(F:F))))^2+(G1277-INDIRECT(ADDRESS([12]!Tabla1[[#This Row],[in]],COLUMN(G:G))))^2),0)))</f>
        <v>#REF!</v>
      </c>
      <c r="L1277" s="100" t="s">
        <v>32</v>
      </c>
    </row>
    <row r="1278" spans="1:12" x14ac:dyDescent="0.25">
      <c r="A1278" s="2">
        <v>1273</v>
      </c>
      <c r="B1278" s="99">
        <v>22</v>
      </c>
      <c r="C1278" s="99" t="s">
        <v>4988</v>
      </c>
      <c r="D1278" s="99" t="s">
        <v>4989</v>
      </c>
      <c r="E1278" s="99" t="s">
        <v>5046</v>
      </c>
      <c r="F1278" s="99"/>
      <c r="G1278" s="99"/>
      <c r="H1278" s="99" t="s">
        <v>4967</v>
      </c>
      <c r="I1278" s="99" t="s">
        <v>29</v>
      </c>
      <c r="J1278" s="99">
        <f t="shared" si="19"/>
        <v>8</v>
      </c>
      <c r="K1278" s="99" t="e">
        <f ca="1">IF([12]!Tabla1[[#This Row],[in]]="i",0,IF([12]!Tabla1[[#This Row],[in]]="",ROUND(SQRT((F1278-F1277)^2+(G1278-G1277)^2),0),ROUND(SQRT((F1278-INDIRECT(ADDRESS([12]!Tabla1[[#This Row],[in]],COLUMN(F:F))))^2+(G1278-INDIRECT(ADDRESS([12]!Tabla1[[#This Row],[in]],COLUMN(G:G))))^2),0)))</f>
        <v>#REF!</v>
      </c>
      <c r="L1278" s="100" t="s">
        <v>32</v>
      </c>
    </row>
    <row r="1279" spans="1:12" x14ac:dyDescent="0.25">
      <c r="A1279" s="2">
        <v>1274</v>
      </c>
      <c r="B1279" s="99">
        <v>23</v>
      </c>
      <c r="C1279" s="99" t="s">
        <v>4988</v>
      </c>
      <c r="D1279" s="99" t="s">
        <v>4989</v>
      </c>
      <c r="E1279" s="99" t="s">
        <v>5046</v>
      </c>
      <c r="F1279" s="99"/>
      <c r="G1279" s="99"/>
      <c r="H1279" s="99" t="s">
        <v>4967</v>
      </c>
      <c r="I1279" s="99" t="s">
        <v>29</v>
      </c>
      <c r="J1279" s="99">
        <f t="shared" si="19"/>
        <v>8</v>
      </c>
      <c r="K1279" s="99" t="e">
        <f ca="1">IF([12]!Tabla1[[#This Row],[in]]="i",0,IF([12]!Tabla1[[#This Row],[in]]="",ROUND(SQRT((F1279-F1278)^2+(G1279-G1278)^2),0),ROUND(SQRT((F1279-INDIRECT(ADDRESS([12]!Tabla1[[#This Row],[in]],COLUMN(F:F))))^2+(G1279-INDIRECT(ADDRESS([12]!Tabla1[[#This Row],[in]],COLUMN(G:G))))^2),0)))</f>
        <v>#REF!</v>
      </c>
      <c r="L1279" s="100" t="s">
        <v>32</v>
      </c>
    </row>
    <row r="1280" spans="1:12" x14ac:dyDescent="0.25">
      <c r="A1280" s="2">
        <v>1275</v>
      </c>
      <c r="B1280" s="99">
        <v>24</v>
      </c>
      <c r="C1280" s="99" t="s">
        <v>4988</v>
      </c>
      <c r="D1280" s="99" t="s">
        <v>4989</v>
      </c>
      <c r="E1280" s="99" t="s">
        <v>5046</v>
      </c>
      <c r="F1280" s="99"/>
      <c r="G1280" s="99"/>
      <c r="H1280" s="99" t="s">
        <v>4967</v>
      </c>
      <c r="I1280" s="99" t="s">
        <v>29</v>
      </c>
      <c r="J1280" s="99">
        <f t="shared" si="19"/>
        <v>8</v>
      </c>
      <c r="K1280" s="99" t="e">
        <f ca="1">IF([12]!Tabla1[[#This Row],[in]]="i",0,IF([12]!Tabla1[[#This Row],[in]]="",ROUND(SQRT((F1280-F1279)^2+(G1280-G1279)^2),0),ROUND(SQRT((F1280-INDIRECT(ADDRESS([12]!Tabla1[[#This Row],[in]],COLUMN(F:F))))^2+(G1280-INDIRECT(ADDRESS([12]!Tabla1[[#This Row],[in]],COLUMN(G:G))))^2),0)))</f>
        <v>#REF!</v>
      </c>
      <c r="L1280" s="100" t="s">
        <v>32</v>
      </c>
    </row>
    <row r="1281" spans="1:12" x14ac:dyDescent="0.25">
      <c r="A1281" s="2">
        <v>1276</v>
      </c>
      <c r="B1281" s="99">
        <v>25</v>
      </c>
      <c r="C1281" s="99" t="s">
        <v>4988</v>
      </c>
      <c r="D1281" s="99" t="s">
        <v>4989</v>
      </c>
      <c r="E1281" s="99" t="s">
        <v>5046</v>
      </c>
      <c r="F1281" s="99"/>
      <c r="G1281" s="99"/>
      <c r="H1281" s="99" t="s">
        <v>4967</v>
      </c>
      <c r="I1281" s="99" t="s">
        <v>29</v>
      </c>
      <c r="J1281" s="99">
        <f t="shared" si="19"/>
        <v>8</v>
      </c>
      <c r="K1281" s="99" t="e">
        <f ca="1">IF([12]!Tabla1[[#This Row],[in]]="i",0,IF([12]!Tabla1[[#This Row],[in]]="",ROUND(SQRT((F1281-F1280)^2+(G1281-G1280)^2),0),ROUND(SQRT((F1281-INDIRECT(ADDRESS([12]!Tabla1[[#This Row],[in]],COLUMN(F:F))))^2+(G1281-INDIRECT(ADDRESS([12]!Tabla1[[#This Row],[in]],COLUMN(G:G))))^2),0)))</f>
        <v>#REF!</v>
      </c>
      <c r="L1281" s="100" t="s">
        <v>32</v>
      </c>
    </row>
    <row r="1282" spans="1:12" x14ac:dyDescent="0.25">
      <c r="A1282" s="2">
        <v>1277</v>
      </c>
      <c r="B1282" s="99">
        <v>26</v>
      </c>
      <c r="C1282" s="99" t="s">
        <v>4988</v>
      </c>
      <c r="D1282" s="99" t="s">
        <v>4989</v>
      </c>
      <c r="E1282" s="99" t="s">
        <v>5046</v>
      </c>
      <c r="F1282" s="99"/>
      <c r="G1282" s="99"/>
      <c r="H1282" s="99" t="s">
        <v>4967</v>
      </c>
      <c r="I1282" s="99" t="s">
        <v>29</v>
      </c>
      <c r="J1282" s="99">
        <f t="shared" si="19"/>
        <v>8</v>
      </c>
      <c r="K1282" s="99" t="e">
        <f ca="1">IF([12]!Tabla1[[#This Row],[in]]="i",0,IF([12]!Tabla1[[#This Row],[in]]="",ROUND(SQRT((F1282-F1281)^2+(G1282-G1281)^2),0),ROUND(SQRT((F1282-INDIRECT(ADDRESS([12]!Tabla1[[#This Row],[in]],COLUMN(F:F))))^2+(G1282-INDIRECT(ADDRESS([12]!Tabla1[[#This Row],[in]],COLUMN(G:G))))^2),0)))</f>
        <v>#REF!</v>
      </c>
      <c r="L1282" s="100" t="s">
        <v>32</v>
      </c>
    </row>
    <row r="1283" spans="1:12" x14ac:dyDescent="0.25">
      <c r="A1283" s="2">
        <v>1278</v>
      </c>
      <c r="B1283" s="99">
        <v>27</v>
      </c>
      <c r="C1283" s="99" t="s">
        <v>4988</v>
      </c>
      <c r="D1283" s="99" t="s">
        <v>4989</v>
      </c>
      <c r="E1283" s="99" t="s">
        <v>5046</v>
      </c>
      <c r="F1283" s="99"/>
      <c r="G1283" s="99"/>
      <c r="H1283" s="99" t="s">
        <v>4967</v>
      </c>
      <c r="I1283" s="99" t="s">
        <v>29</v>
      </c>
      <c r="J1283" s="99">
        <f t="shared" si="19"/>
        <v>8</v>
      </c>
      <c r="K1283" s="99" t="e">
        <f ca="1">IF([12]!Tabla1[[#This Row],[in]]="i",0,IF([12]!Tabla1[[#This Row],[in]]="",ROUND(SQRT((F1283-F1282)^2+(G1283-G1282)^2),0),ROUND(SQRT((F1283-INDIRECT(ADDRESS([12]!Tabla1[[#This Row],[in]],COLUMN(F:F))))^2+(G1283-INDIRECT(ADDRESS([12]!Tabla1[[#This Row],[in]],COLUMN(G:G))))^2),0)))</f>
        <v>#REF!</v>
      </c>
      <c r="L1283" s="100" t="s">
        <v>32</v>
      </c>
    </row>
    <row r="1284" spans="1:12" x14ac:dyDescent="0.25">
      <c r="A1284" s="2">
        <v>1279</v>
      </c>
      <c r="B1284" s="99">
        <v>28</v>
      </c>
      <c r="C1284" s="99" t="s">
        <v>4988</v>
      </c>
      <c r="D1284" s="99" t="s">
        <v>4989</v>
      </c>
      <c r="E1284" s="99" t="s">
        <v>5046</v>
      </c>
      <c r="F1284" s="99"/>
      <c r="G1284" s="99"/>
      <c r="H1284" s="99" t="s">
        <v>4967</v>
      </c>
      <c r="I1284" s="99" t="s">
        <v>29</v>
      </c>
      <c r="J1284" s="99">
        <f t="shared" si="19"/>
        <v>8</v>
      </c>
      <c r="K1284" s="99" t="e">
        <f ca="1">IF([12]!Tabla1[[#This Row],[in]]="i",0,IF([12]!Tabla1[[#This Row],[in]]="",ROUND(SQRT((F1284-F1283)^2+(G1284-G1283)^2),0),ROUND(SQRT((F1284-INDIRECT(ADDRESS([12]!Tabla1[[#This Row],[in]],COLUMN(F:F))))^2+(G1284-INDIRECT(ADDRESS([12]!Tabla1[[#This Row],[in]],COLUMN(G:G))))^2),0)))</f>
        <v>#REF!</v>
      </c>
      <c r="L1284" s="100" t="s">
        <v>32</v>
      </c>
    </row>
    <row r="1285" spans="1:12" x14ac:dyDescent="0.25">
      <c r="A1285" s="2">
        <v>1280</v>
      </c>
      <c r="B1285" s="99">
        <v>29</v>
      </c>
      <c r="C1285" s="99" t="s">
        <v>4988</v>
      </c>
      <c r="D1285" s="99" t="s">
        <v>4989</v>
      </c>
      <c r="E1285" s="99" t="s">
        <v>5046</v>
      </c>
      <c r="F1285" s="99"/>
      <c r="G1285" s="99"/>
      <c r="H1285" s="99" t="s">
        <v>4967</v>
      </c>
      <c r="I1285" s="99" t="s">
        <v>29</v>
      </c>
      <c r="J1285" s="99">
        <f t="shared" si="19"/>
        <v>8</v>
      </c>
      <c r="K1285" s="99" t="e">
        <f ca="1">IF([12]!Tabla1[[#This Row],[in]]="i",0,IF([12]!Tabla1[[#This Row],[in]]="",ROUND(SQRT((F1285-F1284)^2+(G1285-G1284)^2),0),ROUND(SQRT((F1285-INDIRECT(ADDRESS([12]!Tabla1[[#This Row],[in]],COLUMN(F:F))))^2+(G1285-INDIRECT(ADDRESS([12]!Tabla1[[#This Row],[in]],COLUMN(G:G))))^2),0)))</f>
        <v>#REF!</v>
      </c>
      <c r="L1285" s="100" t="s">
        <v>32</v>
      </c>
    </row>
    <row r="1286" spans="1:12" x14ac:dyDescent="0.25">
      <c r="A1286" s="2">
        <v>1281</v>
      </c>
      <c r="B1286" s="99">
        <v>30</v>
      </c>
      <c r="C1286" s="99" t="s">
        <v>4988</v>
      </c>
      <c r="D1286" s="99" t="s">
        <v>4989</v>
      </c>
      <c r="E1286" s="99" t="s">
        <v>5046</v>
      </c>
      <c r="F1286" s="99"/>
      <c r="G1286" s="99"/>
      <c r="H1286" s="99" t="s">
        <v>4967</v>
      </c>
      <c r="I1286" s="99" t="s">
        <v>29</v>
      </c>
      <c r="J1286" s="99">
        <f t="shared" ref="J1286:J1349" si="20">IF(H1286="BT",8,12)</f>
        <v>8</v>
      </c>
      <c r="K1286" s="99" t="e">
        <f ca="1">IF([12]!Tabla1[[#This Row],[in]]="i",0,IF([12]!Tabla1[[#This Row],[in]]="",ROUND(SQRT((F1286-F1285)^2+(G1286-G1285)^2),0),ROUND(SQRT((F1286-INDIRECT(ADDRESS([12]!Tabla1[[#This Row],[in]],COLUMN(F:F))))^2+(G1286-INDIRECT(ADDRESS([12]!Tabla1[[#This Row],[in]],COLUMN(G:G))))^2),0)))</f>
        <v>#REF!</v>
      </c>
      <c r="L1286" s="100" t="s">
        <v>32</v>
      </c>
    </row>
    <row r="1287" spans="1:12" x14ac:dyDescent="0.25">
      <c r="A1287" s="2">
        <v>1282</v>
      </c>
      <c r="B1287" s="99">
        <v>31</v>
      </c>
      <c r="C1287" s="99" t="s">
        <v>4988</v>
      </c>
      <c r="D1287" s="99" t="s">
        <v>4989</v>
      </c>
      <c r="E1287" s="99" t="s">
        <v>5046</v>
      </c>
      <c r="F1287" s="99"/>
      <c r="G1287" s="99"/>
      <c r="H1287" s="99" t="s">
        <v>4967</v>
      </c>
      <c r="I1287" s="99" t="s">
        <v>29</v>
      </c>
      <c r="J1287" s="99">
        <f t="shared" si="20"/>
        <v>8</v>
      </c>
      <c r="K1287" s="99" t="e">
        <f ca="1">IF([12]!Tabla1[[#This Row],[in]]="i",0,IF([12]!Tabla1[[#This Row],[in]]="",ROUND(SQRT((F1287-F1286)^2+(G1287-G1286)^2),0),ROUND(SQRT((F1287-INDIRECT(ADDRESS([12]!Tabla1[[#This Row],[in]],COLUMN(F:F))))^2+(G1287-INDIRECT(ADDRESS([12]!Tabla1[[#This Row],[in]],COLUMN(G:G))))^2),0)))</f>
        <v>#REF!</v>
      </c>
      <c r="L1287" s="100" t="s">
        <v>32</v>
      </c>
    </row>
    <row r="1288" spans="1:12" x14ac:dyDescent="0.25">
      <c r="A1288" s="2">
        <v>1283</v>
      </c>
      <c r="B1288" s="99">
        <v>32</v>
      </c>
      <c r="C1288" s="99" t="s">
        <v>4988</v>
      </c>
      <c r="D1288" s="99" t="s">
        <v>4989</v>
      </c>
      <c r="E1288" s="99" t="s">
        <v>5046</v>
      </c>
      <c r="F1288" s="99"/>
      <c r="G1288" s="99"/>
      <c r="H1288" s="99" t="s">
        <v>4968</v>
      </c>
      <c r="I1288" s="99" t="s">
        <v>29</v>
      </c>
      <c r="J1288" s="99">
        <f t="shared" si="20"/>
        <v>12</v>
      </c>
      <c r="K1288" s="99" t="e">
        <f ca="1">IF([12]!Tabla1[[#This Row],[in]]="i",0,IF([12]!Tabla1[[#This Row],[in]]="",ROUND(SQRT((F1288-F1287)^2+(G1288-G1287)^2),0),ROUND(SQRT((F1288-INDIRECT(ADDRESS([12]!Tabla1[[#This Row],[in]],COLUMN(F:F))))^2+(G1288-INDIRECT(ADDRESS([12]!Tabla1[[#This Row],[in]],COLUMN(G:G))))^2),0)))</f>
        <v>#REF!</v>
      </c>
      <c r="L1288" s="100" t="s">
        <v>32</v>
      </c>
    </row>
    <row r="1289" spans="1:12" x14ac:dyDescent="0.25">
      <c r="A1289" s="2">
        <v>1284</v>
      </c>
      <c r="B1289" s="99">
        <v>33</v>
      </c>
      <c r="C1289" s="99" t="s">
        <v>4988</v>
      </c>
      <c r="D1289" s="99" t="s">
        <v>4989</v>
      </c>
      <c r="E1289" s="99" t="s">
        <v>5046</v>
      </c>
      <c r="F1289" s="99"/>
      <c r="G1289" s="99"/>
      <c r="H1289" s="99" t="s">
        <v>4967</v>
      </c>
      <c r="I1289" s="99" t="s">
        <v>29</v>
      </c>
      <c r="J1289" s="99">
        <f t="shared" si="20"/>
        <v>8</v>
      </c>
      <c r="K1289" s="99" t="e">
        <f ca="1">IF([12]!Tabla1[[#This Row],[in]]="i",0,IF([12]!Tabla1[[#This Row],[in]]="",ROUND(SQRT((F1289-F1288)^2+(G1289-G1288)^2),0),ROUND(SQRT((F1289-INDIRECT(ADDRESS([12]!Tabla1[[#This Row],[in]],COLUMN(F:F))))^2+(G1289-INDIRECT(ADDRESS([12]!Tabla1[[#This Row],[in]],COLUMN(G:G))))^2),0)))</f>
        <v>#REF!</v>
      </c>
      <c r="L1289" s="100" t="s">
        <v>32</v>
      </c>
    </row>
    <row r="1290" spans="1:12" x14ac:dyDescent="0.25">
      <c r="A1290" s="2">
        <v>1285</v>
      </c>
      <c r="B1290" s="99">
        <v>34</v>
      </c>
      <c r="C1290" s="99" t="s">
        <v>4988</v>
      </c>
      <c r="D1290" s="99" t="s">
        <v>4989</v>
      </c>
      <c r="E1290" s="99" t="s">
        <v>5046</v>
      </c>
      <c r="F1290" s="99"/>
      <c r="G1290" s="99"/>
      <c r="H1290" s="99" t="s">
        <v>4967</v>
      </c>
      <c r="I1290" s="99" t="s">
        <v>29</v>
      </c>
      <c r="J1290" s="99">
        <f t="shared" si="20"/>
        <v>8</v>
      </c>
      <c r="K1290" s="99" t="e">
        <f ca="1">IF([12]!Tabla1[[#This Row],[in]]="i",0,IF([12]!Tabla1[[#This Row],[in]]="",ROUND(SQRT((F1290-F1289)^2+(G1290-G1289)^2),0),ROUND(SQRT((F1290-INDIRECT(ADDRESS([12]!Tabla1[[#This Row],[in]],COLUMN(F:F))))^2+(G1290-INDIRECT(ADDRESS([12]!Tabla1[[#This Row],[in]],COLUMN(G:G))))^2),0)))</f>
        <v>#REF!</v>
      </c>
      <c r="L1290" s="100" t="s">
        <v>32</v>
      </c>
    </row>
    <row r="1291" spans="1:12" x14ac:dyDescent="0.25">
      <c r="A1291" s="2">
        <v>1286</v>
      </c>
      <c r="B1291" s="99">
        <v>35</v>
      </c>
      <c r="C1291" s="99" t="s">
        <v>4988</v>
      </c>
      <c r="D1291" s="99" t="s">
        <v>4989</v>
      </c>
      <c r="E1291" s="99" t="s">
        <v>5046</v>
      </c>
      <c r="F1291" s="99"/>
      <c r="G1291" s="99"/>
      <c r="H1291" s="99" t="s">
        <v>4967</v>
      </c>
      <c r="I1291" s="99" t="s">
        <v>29</v>
      </c>
      <c r="J1291" s="99">
        <f t="shared" si="20"/>
        <v>8</v>
      </c>
      <c r="K1291" s="99" t="e">
        <f ca="1">IF([12]!Tabla1[[#This Row],[in]]="i",0,IF([12]!Tabla1[[#This Row],[in]]="",ROUND(SQRT((F1291-F1290)^2+(G1291-G1290)^2),0),ROUND(SQRT((F1291-INDIRECT(ADDRESS([12]!Tabla1[[#This Row],[in]],COLUMN(F:F))))^2+(G1291-INDIRECT(ADDRESS([12]!Tabla1[[#This Row],[in]],COLUMN(G:G))))^2),0)))</f>
        <v>#REF!</v>
      </c>
      <c r="L1291" s="100" t="s">
        <v>32</v>
      </c>
    </row>
    <row r="1292" spans="1:12" x14ac:dyDescent="0.25">
      <c r="A1292" s="2">
        <v>1287</v>
      </c>
      <c r="B1292" s="99">
        <v>36</v>
      </c>
      <c r="C1292" s="99" t="s">
        <v>4988</v>
      </c>
      <c r="D1292" s="99" t="s">
        <v>4989</v>
      </c>
      <c r="E1292" s="99" t="s">
        <v>5046</v>
      </c>
      <c r="F1292" s="99"/>
      <c r="G1292" s="99"/>
      <c r="H1292" s="99" t="s">
        <v>4967</v>
      </c>
      <c r="I1292" s="99" t="s">
        <v>29</v>
      </c>
      <c r="J1292" s="99">
        <f t="shared" si="20"/>
        <v>8</v>
      </c>
      <c r="K1292" s="99" t="e">
        <f ca="1">IF([12]!Tabla1[[#This Row],[in]]="i",0,IF([12]!Tabla1[[#This Row],[in]]="",ROUND(SQRT((F1292-F1291)^2+(G1292-G1291)^2),0),ROUND(SQRT((F1292-INDIRECT(ADDRESS([12]!Tabla1[[#This Row],[in]],COLUMN(F:F))))^2+(G1292-INDIRECT(ADDRESS([12]!Tabla1[[#This Row],[in]],COLUMN(G:G))))^2),0)))</f>
        <v>#REF!</v>
      </c>
      <c r="L1292" s="100" t="s">
        <v>32</v>
      </c>
    </row>
    <row r="1293" spans="1:12" x14ac:dyDescent="0.25">
      <c r="A1293" s="2">
        <v>1288</v>
      </c>
      <c r="B1293" s="99">
        <v>37</v>
      </c>
      <c r="C1293" s="99" t="s">
        <v>4988</v>
      </c>
      <c r="D1293" s="99" t="s">
        <v>4989</v>
      </c>
      <c r="E1293" s="99" t="s">
        <v>5046</v>
      </c>
      <c r="F1293" s="99"/>
      <c r="G1293" s="99"/>
      <c r="H1293" s="99" t="s">
        <v>4967</v>
      </c>
      <c r="I1293" s="99" t="s">
        <v>29</v>
      </c>
      <c r="J1293" s="99">
        <f t="shared" si="20"/>
        <v>8</v>
      </c>
      <c r="K1293" s="99" t="e">
        <f ca="1">IF([12]!Tabla1[[#This Row],[in]]="i",0,IF([12]!Tabla1[[#This Row],[in]]="",ROUND(SQRT((F1293-F1292)^2+(G1293-G1292)^2),0),ROUND(SQRT((F1293-INDIRECT(ADDRESS([12]!Tabla1[[#This Row],[in]],COLUMN(F:F))))^2+(G1293-INDIRECT(ADDRESS([12]!Tabla1[[#This Row],[in]],COLUMN(G:G))))^2),0)))</f>
        <v>#REF!</v>
      </c>
      <c r="L1293" s="100" t="s">
        <v>32</v>
      </c>
    </row>
    <row r="1294" spans="1:12" x14ac:dyDescent="0.25">
      <c r="A1294" s="2">
        <v>1289</v>
      </c>
      <c r="B1294" s="99">
        <v>38</v>
      </c>
      <c r="C1294" s="99" t="s">
        <v>4988</v>
      </c>
      <c r="D1294" s="99" t="s">
        <v>4989</v>
      </c>
      <c r="E1294" s="99" t="s">
        <v>5046</v>
      </c>
      <c r="F1294" s="99"/>
      <c r="G1294" s="99"/>
      <c r="H1294" s="99" t="s">
        <v>4967</v>
      </c>
      <c r="I1294" s="99" t="s">
        <v>29</v>
      </c>
      <c r="J1294" s="99">
        <f t="shared" si="20"/>
        <v>8</v>
      </c>
      <c r="K1294" s="99" t="e">
        <f ca="1">IF([12]!Tabla1[[#This Row],[in]]="i",0,IF([12]!Tabla1[[#This Row],[in]]="",ROUND(SQRT((F1294-F1293)^2+(G1294-G1293)^2),0),ROUND(SQRT((F1294-INDIRECT(ADDRESS([12]!Tabla1[[#This Row],[in]],COLUMN(F:F))))^2+(G1294-INDIRECT(ADDRESS([12]!Tabla1[[#This Row],[in]],COLUMN(G:G))))^2),0)))</f>
        <v>#REF!</v>
      </c>
      <c r="L1294" s="100" t="s">
        <v>32</v>
      </c>
    </row>
    <row r="1295" spans="1:12" x14ac:dyDescent="0.25">
      <c r="A1295" s="2">
        <v>1290</v>
      </c>
      <c r="B1295" s="99">
        <v>39</v>
      </c>
      <c r="C1295" s="99" t="s">
        <v>4988</v>
      </c>
      <c r="D1295" s="99" t="s">
        <v>4989</v>
      </c>
      <c r="E1295" s="99" t="s">
        <v>5046</v>
      </c>
      <c r="F1295" s="99"/>
      <c r="G1295" s="99"/>
      <c r="H1295" s="99" t="s">
        <v>4967</v>
      </c>
      <c r="I1295" s="99" t="s">
        <v>29</v>
      </c>
      <c r="J1295" s="99">
        <f t="shared" si="20"/>
        <v>8</v>
      </c>
      <c r="K1295" s="99" t="e">
        <f ca="1">IF([12]!Tabla1[[#This Row],[in]]="i",0,IF([12]!Tabla1[[#This Row],[in]]="",ROUND(SQRT((F1295-F1294)^2+(G1295-G1294)^2),0),ROUND(SQRT((F1295-INDIRECT(ADDRESS([12]!Tabla1[[#This Row],[in]],COLUMN(F:F))))^2+(G1295-INDIRECT(ADDRESS([12]!Tabla1[[#This Row],[in]],COLUMN(G:G))))^2),0)))</f>
        <v>#REF!</v>
      </c>
      <c r="L1295" s="100" t="s">
        <v>32</v>
      </c>
    </row>
    <row r="1296" spans="1:12" x14ac:dyDescent="0.25">
      <c r="A1296" s="2">
        <v>1291</v>
      </c>
      <c r="B1296" s="99">
        <v>40</v>
      </c>
      <c r="C1296" s="99" t="s">
        <v>4988</v>
      </c>
      <c r="D1296" s="99" t="s">
        <v>4989</v>
      </c>
      <c r="E1296" s="99" t="s">
        <v>5046</v>
      </c>
      <c r="F1296" s="99"/>
      <c r="G1296" s="99"/>
      <c r="H1296" s="99" t="s">
        <v>4967</v>
      </c>
      <c r="I1296" s="99" t="s">
        <v>29</v>
      </c>
      <c r="J1296" s="99">
        <f t="shared" si="20"/>
        <v>8</v>
      </c>
      <c r="K1296" s="99" t="e">
        <f ca="1">IF([12]!Tabla1[[#This Row],[in]]="i",0,IF([12]!Tabla1[[#This Row],[in]]="",ROUND(SQRT((F1296-F1295)^2+(G1296-G1295)^2),0),ROUND(SQRT((F1296-INDIRECT(ADDRESS([12]!Tabla1[[#This Row],[in]],COLUMN(F:F))))^2+(G1296-INDIRECT(ADDRESS([12]!Tabla1[[#This Row],[in]],COLUMN(G:G))))^2),0)))</f>
        <v>#REF!</v>
      </c>
      <c r="L1296" s="100" t="s">
        <v>32</v>
      </c>
    </row>
    <row r="1297" spans="1:12" x14ac:dyDescent="0.25">
      <c r="A1297" s="2">
        <v>1292</v>
      </c>
      <c r="B1297" s="99">
        <v>41</v>
      </c>
      <c r="C1297" s="99" t="s">
        <v>4988</v>
      </c>
      <c r="D1297" s="99" t="s">
        <v>4989</v>
      </c>
      <c r="E1297" s="99" t="s">
        <v>5046</v>
      </c>
      <c r="F1297" s="99"/>
      <c r="G1297" s="99"/>
      <c r="H1297" s="99" t="s">
        <v>4967</v>
      </c>
      <c r="I1297" s="99" t="s">
        <v>29</v>
      </c>
      <c r="J1297" s="99">
        <f t="shared" si="20"/>
        <v>8</v>
      </c>
      <c r="K1297" s="99" t="e">
        <f ca="1">IF([12]!Tabla1[[#This Row],[in]]="i",0,IF([12]!Tabla1[[#This Row],[in]]="",ROUND(SQRT((F1297-F1296)^2+(G1297-G1296)^2),0),ROUND(SQRT((F1297-INDIRECT(ADDRESS([12]!Tabla1[[#This Row],[in]],COLUMN(F:F))))^2+(G1297-INDIRECT(ADDRESS([12]!Tabla1[[#This Row],[in]],COLUMN(G:G))))^2),0)))</f>
        <v>#REF!</v>
      </c>
      <c r="L1297" s="100" t="s">
        <v>32</v>
      </c>
    </row>
    <row r="1298" spans="1:12" x14ac:dyDescent="0.25">
      <c r="A1298" s="2">
        <v>1293</v>
      </c>
      <c r="B1298" s="99">
        <v>42</v>
      </c>
      <c r="C1298" s="99" t="s">
        <v>4988</v>
      </c>
      <c r="D1298" s="99" t="s">
        <v>4989</v>
      </c>
      <c r="E1298" s="99" t="s">
        <v>5046</v>
      </c>
      <c r="F1298" s="99"/>
      <c r="G1298" s="99"/>
      <c r="H1298" s="99" t="s">
        <v>4967</v>
      </c>
      <c r="I1298" s="99" t="s">
        <v>29</v>
      </c>
      <c r="J1298" s="99">
        <f t="shared" si="20"/>
        <v>8</v>
      </c>
      <c r="K1298" s="99" t="e">
        <f ca="1">IF([12]!Tabla1[[#This Row],[in]]="i",0,IF([12]!Tabla1[[#This Row],[in]]="",ROUND(SQRT((F1298-F1297)^2+(G1298-G1297)^2),0),ROUND(SQRT((F1298-INDIRECT(ADDRESS([12]!Tabla1[[#This Row],[in]],COLUMN(F:F))))^2+(G1298-INDIRECT(ADDRESS([12]!Tabla1[[#This Row],[in]],COLUMN(G:G))))^2),0)))</f>
        <v>#REF!</v>
      </c>
      <c r="L1298" s="100" t="s">
        <v>32</v>
      </c>
    </row>
    <row r="1299" spans="1:12" x14ac:dyDescent="0.25">
      <c r="A1299" s="2">
        <v>1294</v>
      </c>
      <c r="B1299" s="99">
        <v>43</v>
      </c>
      <c r="C1299" s="99" t="s">
        <v>4988</v>
      </c>
      <c r="D1299" s="99" t="s">
        <v>4989</v>
      </c>
      <c r="E1299" s="99" t="s">
        <v>5046</v>
      </c>
      <c r="F1299" s="99"/>
      <c r="G1299" s="99"/>
      <c r="H1299" s="99" t="s">
        <v>4967</v>
      </c>
      <c r="I1299" s="99" t="s">
        <v>29</v>
      </c>
      <c r="J1299" s="99">
        <f t="shared" si="20"/>
        <v>8</v>
      </c>
      <c r="K1299" s="99" t="e">
        <f ca="1">IF([12]!Tabla1[[#This Row],[in]]="i",0,IF([12]!Tabla1[[#This Row],[in]]="",ROUND(SQRT((F1299-F1298)^2+(G1299-G1298)^2),0),ROUND(SQRT((F1299-INDIRECT(ADDRESS([12]!Tabla1[[#This Row],[in]],COLUMN(F:F))))^2+(G1299-INDIRECT(ADDRESS([12]!Tabla1[[#This Row],[in]],COLUMN(G:G))))^2),0)))</f>
        <v>#REF!</v>
      </c>
      <c r="L1299" s="100" t="s">
        <v>32</v>
      </c>
    </row>
    <row r="1300" spans="1:12" x14ac:dyDescent="0.25">
      <c r="A1300" s="2">
        <v>1295</v>
      </c>
      <c r="B1300" s="99">
        <v>44</v>
      </c>
      <c r="C1300" s="99" t="s">
        <v>4988</v>
      </c>
      <c r="D1300" s="99" t="s">
        <v>4989</v>
      </c>
      <c r="E1300" s="99" t="s">
        <v>5046</v>
      </c>
      <c r="F1300" s="99"/>
      <c r="G1300" s="99"/>
      <c r="H1300" s="99" t="s">
        <v>4967</v>
      </c>
      <c r="I1300" s="99" t="s">
        <v>29</v>
      </c>
      <c r="J1300" s="99">
        <f t="shared" si="20"/>
        <v>8</v>
      </c>
      <c r="K1300" s="99" t="e">
        <f ca="1">IF([12]!Tabla1[[#This Row],[in]]="i",0,IF([12]!Tabla1[[#This Row],[in]]="",ROUND(SQRT((F1300-F1299)^2+(G1300-G1299)^2),0),ROUND(SQRT((F1300-INDIRECT(ADDRESS([12]!Tabla1[[#This Row],[in]],COLUMN(F:F))))^2+(G1300-INDIRECT(ADDRESS([12]!Tabla1[[#This Row],[in]],COLUMN(G:G))))^2),0)))</f>
        <v>#REF!</v>
      </c>
      <c r="L1300" s="100" t="s">
        <v>32</v>
      </c>
    </row>
    <row r="1301" spans="1:12" x14ac:dyDescent="0.25">
      <c r="A1301" s="2">
        <v>1296</v>
      </c>
      <c r="B1301" s="99">
        <v>45</v>
      </c>
      <c r="C1301" s="99" t="s">
        <v>4988</v>
      </c>
      <c r="D1301" s="99" t="s">
        <v>4989</v>
      </c>
      <c r="E1301" s="99" t="s">
        <v>5046</v>
      </c>
      <c r="F1301" s="99"/>
      <c r="G1301" s="99"/>
      <c r="H1301" s="99" t="s">
        <v>4967</v>
      </c>
      <c r="I1301" s="99" t="s">
        <v>29</v>
      </c>
      <c r="J1301" s="99">
        <f t="shared" si="20"/>
        <v>8</v>
      </c>
      <c r="K1301" s="99" t="e">
        <f ca="1">IF([12]!Tabla1[[#This Row],[in]]="i",0,IF([12]!Tabla1[[#This Row],[in]]="",ROUND(SQRT((F1301-F1300)^2+(G1301-G1300)^2),0),ROUND(SQRT((F1301-INDIRECT(ADDRESS([12]!Tabla1[[#This Row],[in]],COLUMN(F:F))))^2+(G1301-INDIRECT(ADDRESS([12]!Tabla1[[#This Row],[in]],COLUMN(G:G))))^2),0)))</f>
        <v>#REF!</v>
      </c>
      <c r="L1301" s="100" t="s">
        <v>32</v>
      </c>
    </row>
    <row r="1302" spans="1:12" x14ac:dyDescent="0.25">
      <c r="A1302" s="2">
        <v>1297</v>
      </c>
      <c r="B1302" s="99">
        <v>46</v>
      </c>
      <c r="C1302" s="99" t="s">
        <v>4988</v>
      </c>
      <c r="D1302" s="99" t="s">
        <v>4989</v>
      </c>
      <c r="E1302" s="99" t="s">
        <v>5046</v>
      </c>
      <c r="F1302" s="99"/>
      <c r="G1302" s="99"/>
      <c r="H1302" s="99" t="s">
        <v>4967</v>
      </c>
      <c r="I1302" s="99" t="s">
        <v>29</v>
      </c>
      <c r="J1302" s="99">
        <f t="shared" si="20"/>
        <v>8</v>
      </c>
      <c r="K1302" s="99" t="e">
        <f ca="1">IF([12]!Tabla1[[#This Row],[in]]="i",0,IF([12]!Tabla1[[#This Row],[in]]="",ROUND(SQRT((F1302-F1301)^2+(G1302-G1301)^2),0),ROUND(SQRT((F1302-INDIRECT(ADDRESS([12]!Tabla1[[#This Row],[in]],COLUMN(F:F))))^2+(G1302-INDIRECT(ADDRESS([12]!Tabla1[[#This Row],[in]],COLUMN(G:G))))^2),0)))</f>
        <v>#REF!</v>
      </c>
      <c r="L1302" s="100" t="s">
        <v>32</v>
      </c>
    </row>
    <row r="1303" spans="1:12" x14ac:dyDescent="0.25">
      <c r="A1303" s="2">
        <v>1298</v>
      </c>
      <c r="B1303" s="99">
        <v>47</v>
      </c>
      <c r="C1303" s="99" t="s">
        <v>4988</v>
      </c>
      <c r="D1303" s="99" t="s">
        <v>4989</v>
      </c>
      <c r="E1303" s="99" t="s">
        <v>5046</v>
      </c>
      <c r="F1303" s="99"/>
      <c r="G1303" s="99"/>
      <c r="H1303" s="99" t="s">
        <v>4967</v>
      </c>
      <c r="I1303" s="99" t="s">
        <v>29</v>
      </c>
      <c r="J1303" s="99">
        <f t="shared" si="20"/>
        <v>8</v>
      </c>
      <c r="K1303" s="99" t="e">
        <f ca="1">IF([12]!Tabla1[[#This Row],[in]]="i",0,IF([12]!Tabla1[[#This Row],[in]]="",ROUND(SQRT((F1303-F1302)^2+(G1303-G1302)^2),0),ROUND(SQRT((F1303-INDIRECT(ADDRESS([12]!Tabla1[[#This Row],[in]],COLUMN(F:F))))^2+(G1303-INDIRECT(ADDRESS([12]!Tabla1[[#This Row],[in]],COLUMN(G:G))))^2),0)))</f>
        <v>#REF!</v>
      </c>
      <c r="L1303" s="100" t="s">
        <v>32</v>
      </c>
    </row>
    <row r="1304" spans="1:12" x14ac:dyDescent="0.25">
      <c r="A1304" s="2">
        <v>1299</v>
      </c>
      <c r="B1304" s="99">
        <v>48</v>
      </c>
      <c r="C1304" s="99" t="s">
        <v>4988</v>
      </c>
      <c r="D1304" s="99" t="s">
        <v>4989</v>
      </c>
      <c r="E1304" s="99" t="s">
        <v>5046</v>
      </c>
      <c r="F1304" s="99"/>
      <c r="G1304" s="99"/>
      <c r="H1304" s="99" t="s">
        <v>4967</v>
      </c>
      <c r="I1304" s="99" t="s">
        <v>29</v>
      </c>
      <c r="J1304" s="99">
        <f t="shared" si="20"/>
        <v>8</v>
      </c>
      <c r="K1304" s="99" t="e">
        <f ca="1">IF([12]!Tabla1[[#This Row],[in]]="i",0,IF([12]!Tabla1[[#This Row],[in]]="",ROUND(SQRT((F1304-F1303)^2+(G1304-G1303)^2),0),ROUND(SQRT((F1304-INDIRECT(ADDRESS([12]!Tabla1[[#This Row],[in]],COLUMN(F:F))))^2+(G1304-INDIRECT(ADDRESS([12]!Tabla1[[#This Row],[in]],COLUMN(G:G))))^2),0)))</f>
        <v>#REF!</v>
      </c>
      <c r="L1304" s="100" t="s">
        <v>32</v>
      </c>
    </row>
    <row r="1305" spans="1:12" x14ac:dyDescent="0.25">
      <c r="A1305" s="2">
        <v>1300</v>
      </c>
      <c r="B1305" s="99">
        <v>49</v>
      </c>
      <c r="C1305" s="99" t="s">
        <v>4988</v>
      </c>
      <c r="D1305" s="99" t="s">
        <v>4989</v>
      </c>
      <c r="E1305" s="99" t="s">
        <v>5046</v>
      </c>
      <c r="F1305" s="99"/>
      <c r="G1305" s="99"/>
      <c r="H1305" s="99" t="s">
        <v>4967</v>
      </c>
      <c r="I1305" s="99" t="s">
        <v>29</v>
      </c>
      <c r="J1305" s="99">
        <f t="shared" si="20"/>
        <v>8</v>
      </c>
      <c r="K1305" s="99" t="e">
        <f ca="1">IF([12]!Tabla1[[#This Row],[in]]="i",0,IF([12]!Tabla1[[#This Row],[in]]="",ROUND(SQRT((F1305-F1304)^2+(G1305-G1304)^2),0),ROUND(SQRT((F1305-INDIRECT(ADDRESS([12]!Tabla1[[#This Row],[in]],COLUMN(F:F))))^2+(G1305-INDIRECT(ADDRESS([12]!Tabla1[[#This Row],[in]],COLUMN(G:G))))^2),0)))</f>
        <v>#REF!</v>
      </c>
      <c r="L1305" s="100" t="s">
        <v>32</v>
      </c>
    </row>
    <row r="1306" spans="1:12" x14ac:dyDescent="0.25">
      <c r="A1306" s="2">
        <v>1301</v>
      </c>
      <c r="B1306" s="99">
        <v>50</v>
      </c>
      <c r="C1306" s="99" t="s">
        <v>4988</v>
      </c>
      <c r="D1306" s="99" t="s">
        <v>4989</v>
      </c>
      <c r="E1306" s="99" t="s">
        <v>5046</v>
      </c>
      <c r="F1306" s="99"/>
      <c r="G1306" s="99"/>
      <c r="H1306" s="99" t="s">
        <v>4967</v>
      </c>
      <c r="I1306" s="99" t="s">
        <v>29</v>
      </c>
      <c r="J1306" s="99">
        <f t="shared" si="20"/>
        <v>8</v>
      </c>
      <c r="K1306" s="99" t="e">
        <f ca="1">IF([12]!Tabla1[[#This Row],[in]]="i",0,IF([12]!Tabla1[[#This Row],[in]]="",ROUND(SQRT((F1306-F1305)^2+(G1306-G1305)^2),0),ROUND(SQRT((F1306-INDIRECT(ADDRESS([12]!Tabla1[[#This Row],[in]],COLUMN(F:F))))^2+(G1306-INDIRECT(ADDRESS([12]!Tabla1[[#This Row],[in]],COLUMN(G:G))))^2),0)))</f>
        <v>#REF!</v>
      </c>
      <c r="L1306" s="100" t="s">
        <v>32</v>
      </c>
    </row>
    <row r="1307" spans="1:12" x14ac:dyDescent="0.25">
      <c r="A1307" s="2">
        <v>1302</v>
      </c>
      <c r="B1307" s="99">
        <v>51</v>
      </c>
      <c r="C1307" s="99" t="s">
        <v>4988</v>
      </c>
      <c r="D1307" s="99" t="s">
        <v>4989</v>
      </c>
      <c r="E1307" s="99" t="s">
        <v>5046</v>
      </c>
      <c r="F1307" s="99"/>
      <c r="G1307" s="99"/>
      <c r="H1307" s="99" t="s">
        <v>4967</v>
      </c>
      <c r="I1307" s="99" t="s">
        <v>29</v>
      </c>
      <c r="J1307" s="99">
        <f t="shared" si="20"/>
        <v>8</v>
      </c>
      <c r="K1307" s="99" t="e">
        <f ca="1">IF([12]!Tabla1[[#This Row],[in]]="i",0,IF([12]!Tabla1[[#This Row],[in]]="",ROUND(SQRT((F1307-F1306)^2+(G1307-G1306)^2),0),ROUND(SQRT((F1307-INDIRECT(ADDRESS([12]!Tabla1[[#This Row],[in]],COLUMN(F:F))))^2+(G1307-INDIRECT(ADDRESS([12]!Tabla1[[#This Row],[in]],COLUMN(G:G))))^2),0)))</f>
        <v>#REF!</v>
      </c>
      <c r="L1307" s="100" t="s">
        <v>32</v>
      </c>
    </row>
    <row r="1308" spans="1:12" x14ac:dyDescent="0.25">
      <c r="A1308" s="2">
        <v>1303</v>
      </c>
      <c r="B1308" s="99">
        <v>52</v>
      </c>
      <c r="C1308" s="99" t="s">
        <v>4988</v>
      </c>
      <c r="D1308" s="99" t="s">
        <v>4989</v>
      </c>
      <c r="E1308" s="99" t="s">
        <v>5046</v>
      </c>
      <c r="F1308" s="99"/>
      <c r="G1308" s="99"/>
      <c r="H1308" s="99" t="s">
        <v>4967</v>
      </c>
      <c r="I1308" s="99" t="s">
        <v>29</v>
      </c>
      <c r="J1308" s="99">
        <f t="shared" si="20"/>
        <v>8</v>
      </c>
      <c r="K1308" s="99" t="e">
        <f ca="1">IF([12]!Tabla1[[#This Row],[in]]="i",0,IF([12]!Tabla1[[#This Row],[in]]="",ROUND(SQRT((F1308-F1307)^2+(G1308-G1307)^2),0),ROUND(SQRT((F1308-INDIRECT(ADDRESS([12]!Tabla1[[#This Row],[in]],COLUMN(F:F))))^2+(G1308-INDIRECT(ADDRESS([12]!Tabla1[[#This Row],[in]],COLUMN(G:G))))^2),0)))</f>
        <v>#REF!</v>
      </c>
      <c r="L1308" s="100" t="s">
        <v>32</v>
      </c>
    </row>
    <row r="1309" spans="1:12" x14ac:dyDescent="0.25">
      <c r="A1309" s="2">
        <v>1304</v>
      </c>
      <c r="B1309" s="99">
        <v>53</v>
      </c>
      <c r="C1309" s="99" t="s">
        <v>4988</v>
      </c>
      <c r="D1309" s="99" t="s">
        <v>4989</v>
      </c>
      <c r="E1309" s="99" t="s">
        <v>5046</v>
      </c>
      <c r="F1309" s="99"/>
      <c r="G1309" s="99"/>
      <c r="H1309" s="99" t="s">
        <v>4967</v>
      </c>
      <c r="I1309" s="99" t="s">
        <v>29</v>
      </c>
      <c r="J1309" s="99">
        <f t="shared" si="20"/>
        <v>8</v>
      </c>
      <c r="K1309" s="99" t="e">
        <f ca="1">IF([12]!Tabla1[[#This Row],[in]]="i",0,IF([12]!Tabla1[[#This Row],[in]]="",ROUND(SQRT((F1309-F1308)^2+(G1309-G1308)^2),0),ROUND(SQRT((F1309-INDIRECT(ADDRESS([12]!Tabla1[[#This Row],[in]],COLUMN(F:F))))^2+(G1309-INDIRECT(ADDRESS([12]!Tabla1[[#This Row],[in]],COLUMN(G:G))))^2),0)))</f>
        <v>#REF!</v>
      </c>
      <c r="L1309" s="100" t="s">
        <v>32</v>
      </c>
    </row>
    <row r="1310" spans="1:12" x14ac:dyDescent="0.25">
      <c r="A1310" s="2">
        <v>1305</v>
      </c>
      <c r="B1310" s="99">
        <v>54</v>
      </c>
      <c r="C1310" s="99" t="s">
        <v>4988</v>
      </c>
      <c r="D1310" s="99" t="s">
        <v>4989</v>
      </c>
      <c r="E1310" s="99" t="s">
        <v>5046</v>
      </c>
      <c r="F1310" s="99"/>
      <c r="G1310" s="99"/>
      <c r="H1310" s="99" t="s">
        <v>4967</v>
      </c>
      <c r="I1310" s="99" t="s">
        <v>29</v>
      </c>
      <c r="J1310" s="99">
        <f t="shared" si="20"/>
        <v>8</v>
      </c>
      <c r="K1310" s="99" t="e">
        <f ca="1">IF([12]!Tabla1[[#This Row],[in]]="i",0,IF([12]!Tabla1[[#This Row],[in]]="",ROUND(SQRT((F1310-F1309)^2+(G1310-G1309)^2),0),ROUND(SQRT((F1310-INDIRECT(ADDRESS([12]!Tabla1[[#This Row],[in]],COLUMN(F:F))))^2+(G1310-INDIRECT(ADDRESS([12]!Tabla1[[#This Row],[in]],COLUMN(G:G))))^2),0)))</f>
        <v>#REF!</v>
      </c>
      <c r="L1310" s="100" t="s">
        <v>32</v>
      </c>
    </row>
    <row r="1311" spans="1:12" x14ac:dyDescent="0.25">
      <c r="A1311" s="2">
        <v>1306</v>
      </c>
      <c r="B1311" s="99">
        <v>55</v>
      </c>
      <c r="C1311" s="99" t="s">
        <v>4988</v>
      </c>
      <c r="D1311" s="99" t="s">
        <v>4989</v>
      </c>
      <c r="E1311" s="99" t="s">
        <v>5046</v>
      </c>
      <c r="F1311" s="99"/>
      <c r="G1311" s="99"/>
      <c r="H1311" s="99" t="s">
        <v>4967</v>
      </c>
      <c r="I1311" s="99" t="s">
        <v>29</v>
      </c>
      <c r="J1311" s="99">
        <f t="shared" si="20"/>
        <v>8</v>
      </c>
      <c r="K1311" s="99" t="e">
        <f ca="1">IF([12]!Tabla1[[#This Row],[in]]="i",0,IF([12]!Tabla1[[#This Row],[in]]="",ROUND(SQRT((F1311-F1310)^2+(G1311-G1310)^2),0),ROUND(SQRT((F1311-INDIRECT(ADDRESS([12]!Tabla1[[#This Row],[in]],COLUMN(F:F))))^2+(G1311-INDIRECT(ADDRESS([12]!Tabla1[[#This Row],[in]],COLUMN(G:G))))^2),0)))</f>
        <v>#REF!</v>
      </c>
      <c r="L1311" s="100" t="s">
        <v>32</v>
      </c>
    </row>
    <row r="1312" spans="1:12" x14ac:dyDescent="0.25">
      <c r="A1312" s="2">
        <v>1307</v>
      </c>
      <c r="B1312" s="99">
        <v>56</v>
      </c>
      <c r="C1312" s="99" t="s">
        <v>4988</v>
      </c>
      <c r="D1312" s="99" t="s">
        <v>4989</v>
      </c>
      <c r="E1312" s="99" t="s">
        <v>5046</v>
      </c>
      <c r="F1312" s="99"/>
      <c r="G1312" s="99"/>
      <c r="H1312" s="99" t="s">
        <v>4967</v>
      </c>
      <c r="I1312" s="99" t="s">
        <v>29</v>
      </c>
      <c r="J1312" s="99">
        <f t="shared" si="20"/>
        <v>8</v>
      </c>
      <c r="K1312" s="99" t="e">
        <f ca="1">IF([12]!Tabla1[[#This Row],[in]]="i",0,IF([12]!Tabla1[[#This Row],[in]]="",ROUND(SQRT((F1312-F1311)^2+(G1312-G1311)^2),0),ROUND(SQRT((F1312-INDIRECT(ADDRESS([12]!Tabla1[[#This Row],[in]],COLUMN(F:F))))^2+(G1312-INDIRECT(ADDRESS([12]!Tabla1[[#This Row],[in]],COLUMN(G:G))))^2),0)))</f>
        <v>#REF!</v>
      </c>
      <c r="L1312" s="100" t="s">
        <v>32</v>
      </c>
    </row>
    <row r="1313" spans="1:12" x14ac:dyDescent="0.25">
      <c r="A1313" s="2">
        <v>1308</v>
      </c>
      <c r="B1313" s="99">
        <v>57</v>
      </c>
      <c r="C1313" s="99" t="s">
        <v>4988</v>
      </c>
      <c r="D1313" s="99" t="s">
        <v>4989</v>
      </c>
      <c r="E1313" s="99" t="s">
        <v>5046</v>
      </c>
      <c r="F1313" s="99"/>
      <c r="G1313" s="99"/>
      <c r="H1313" s="99" t="s">
        <v>4967</v>
      </c>
      <c r="I1313" s="99" t="s">
        <v>29</v>
      </c>
      <c r="J1313" s="99">
        <f t="shared" si="20"/>
        <v>8</v>
      </c>
      <c r="K1313" s="99" t="e">
        <f ca="1">IF([12]!Tabla1[[#This Row],[in]]="i",0,IF([12]!Tabla1[[#This Row],[in]]="",ROUND(SQRT((F1313-F1312)^2+(G1313-G1312)^2),0),ROUND(SQRT((F1313-INDIRECT(ADDRESS([12]!Tabla1[[#This Row],[in]],COLUMN(F:F))))^2+(G1313-INDIRECT(ADDRESS([12]!Tabla1[[#This Row],[in]],COLUMN(G:G))))^2),0)))</f>
        <v>#REF!</v>
      </c>
      <c r="L1313" s="100" t="s">
        <v>32</v>
      </c>
    </row>
    <row r="1314" spans="1:12" x14ac:dyDescent="0.25">
      <c r="A1314" s="2">
        <v>1309</v>
      </c>
      <c r="B1314" s="99">
        <v>58</v>
      </c>
      <c r="C1314" s="99" t="s">
        <v>4988</v>
      </c>
      <c r="D1314" s="99" t="s">
        <v>4989</v>
      </c>
      <c r="E1314" s="99" t="s">
        <v>5046</v>
      </c>
      <c r="F1314" s="99"/>
      <c r="G1314" s="99"/>
      <c r="H1314" s="99" t="s">
        <v>4967</v>
      </c>
      <c r="I1314" s="99" t="s">
        <v>29</v>
      </c>
      <c r="J1314" s="99">
        <f t="shared" si="20"/>
        <v>8</v>
      </c>
      <c r="K1314" s="99" t="e">
        <f ca="1">IF([12]!Tabla1[[#This Row],[in]]="i",0,IF([12]!Tabla1[[#This Row],[in]]="",ROUND(SQRT((F1314-F1313)^2+(G1314-G1313)^2),0),ROUND(SQRT((F1314-INDIRECT(ADDRESS([12]!Tabla1[[#This Row],[in]],COLUMN(F:F))))^2+(G1314-INDIRECT(ADDRESS([12]!Tabla1[[#This Row],[in]],COLUMN(G:G))))^2),0)))</f>
        <v>#REF!</v>
      </c>
      <c r="L1314" s="100" t="s">
        <v>32</v>
      </c>
    </row>
    <row r="1315" spans="1:12" x14ac:dyDescent="0.25">
      <c r="A1315" s="2">
        <v>1310</v>
      </c>
      <c r="B1315" s="99">
        <v>59</v>
      </c>
      <c r="C1315" s="99" t="s">
        <v>4988</v>
      </c>
      <c r="D1315" s="99" t="s">
        <v>4989</v>
      </c>
      <c r="E1315" s="99" t="s">
        <v>5046</v>
      </c>
      <c r="F1315" s="99"/>
      <c r="G1315" s="99"/>
      <c r="H1315" s="99" t="s">
        <v>4967</v>
      </c>
      <c r="I1315" s="99" t="s">
        <v>29</v>
      </c>
      <c r="J1315" s="99">
        <f t="shared" si="20"/>
        <v>8</v>
      </c>
      <c r="K1315" s="99" t="e">
        <f ca="1">IF([12]!Tabla1[[#This Row],[in]]="i",0,IF([12]!Tabla1[[#This Row],[in]]="",ROUND(SQRT((F1315-F1314)^2+(G1315-G1314)^2),0),ROUND(SQRT((F1315-INDIRECT(ADDRESS([12]!Tabla1[[#This Row],[in]],COLUMN(F:F))))^2+(G1315-INDIRECT(ADDRESS([12]!Tabla1[[#This Row],[in]],COLUMN(G:G))))^2),0)))</f>
        <v>#REF!</v>
      </c>
      <c r="L1315" s="100" t="s">
        <v>32</v>
      </c>
    </row>
    <row r="1316" spans="1:12" x14ac:dyDescent="0.25">
      <c r="A1316" s="2">
        <v>1311</v>
      </c>
      <c r="B1316" s="99">
        <v>60</v>
      </c>
      <c r="C1316" s="99" t="s">
        <v>4988</v>
      </c>
      <c r="D1316" s="99" t="s">
        <v>4989</v>
      </c>
      <c r="E1316" s="99" t="s">
        <v>5046</v>
      </c>
      <c r="F1316" s="99"/>
      <c r="G1316" s="99"/>
      <c r="H1316" s="99" t="s">
        <v>4967</v>
      </c>
      <c r="I1316" s="99" t="s">
        <v>29</v>
      </c>
      <c r="J1316" s="99">
        <f t="shared" si="20"/>
        <v>8</v>
      </c>
      <c r="K1316" s="99" t="e">
        <f ca="1">IF([12]!Tabla1[[#This Row],[in]]="i",0,IF([12]!Tabla1[[#This Row],[in]]="",ROUND(SQRT((F1316-F1315)^2+(G1316-G1315)^2),0),ROUND(SQRT((F1316-INDIRECT(ADDRESS([12]!Tabla1[[#This Row],[in]],COLUMN(F:F))))^2+(G1316-INDIRECT(ADDRESS([12]!Tabla1[[#This Row],[in]],COLUMN(G:G))))^2),0)))</f>
        <v>#REF!</v>
      </c>
      <c r="L1316" s="100" t="s">
        <v>32</v>
      </c>
    </row>
    <row r="1317" spans="1:12" x14ac:dyDescent="0.25">
      <c r="A1317" s="2">
        <v>1312</v>
      </c>
      <c r="B1317" s="99">
        <v>61</v>
      </c>
      <c r="C1317" s="99" t="s">
        <v>4988</v>
      </c>
      <c r="D1317" s="99" t="s">
        <v>4989</v>
      </c>
      <c r="E1317" s="99" t="s">
        <v>5046</v>
      </c>
      <c r="F1317" s="99"/>
      <c r="G1317" s="99"/>
      <c r="H1317" s="99" t="s">
        <v>4967</v>
      </c>
      <c r="I1317" s="99" t="s">
        <v>29</v>
      </c>
      <c r="J1317" s="99">
        <f t="shared" si="20"/>
        <v>8</v>
      </c>
      <c r="K1317" s="99" t="e">
        <f ca="1">IF([12]!Tabla1[[#This Row],[in]]="i",0,IF([12]!Tabla1[[#This Row],[in]]="",ROUND(SQRT((F1317-F1316)^2+(G1317-G1316)^2),0),ROUND(SQRT((F1317-INDIRECT(ADDRESS([12]!Tabla1[[#This Row],[in]],COLUMN(F:F))))^2+(G1317-INDIRECT(ADDRESS([12]!Tabla1[[#This Row],[in]],COLUMN(G:G))))^2),0)))</f>
        <v>#REF!</v>
      </c>
      <c r="L1317" s="100" t="s">
        <v>32</v>
      </c>
    </row>
    <row r="1318" spans="1:12" x14ac:dyDescent="0.25">
      <c r="A1318" s="2">
        <v>1313</v>
      </c>
      <c r="B1318" s="99">
        <v>62</v>
      </c>
      <c r="C1318" s="99" t="s">
        <v>4988</v>
      </c>
      <c r="D1318" s="99" t="s">
        <v>4989</v>
      </c>
      <c r="E1318" s="99" t="s">
        <v>5046</v>
      </c>
      <c r="F1318" s="99"/>
      <c r="G1318" s="99"/>
      <c r="H1318" s="99" t="s">
        <v>4967</v>
      </c>
      <c r="I1318" s="99" t="s">
        <v>29</v>
      </c>
      <c r="J1318" s="99">
        <f t="shared" si="20"/>
        <v>8</v>
      </c>
      <c r="K1318" s="99" t="e">
        <f ca="1">IF([12]!Tabla1[[#This Row],[in]]="i",0,IF([12]!Tabla1[[#This Row],[in]]="",ROUND(SQRT((F1318-F1317)^2+(G1318-G1317)^2),0),ROUND(SQRT((F1318-INDIRECT(ADDRESS([12]!Tabla1[[#This Row],[in]],COLUMN(F:F))))^2+(G1318-INDIRECT(ADDRESS([12]!Tabla1[[#This Row],[in]],COLUMN(G:G))))^2),0)))</f>
        <v>#REF!</v>
      </c>
      <c r="L1318" s="100" t="s">
        <v>32</v>
      </c>
    </row>
    <row r="1319" spans="1:12" x14ac:dyDescent="0.25">
      <c r="A1319" s="2">
        <v>1314</v>
      </c>
      <c r="B1319" s="99">
        <v>63</v>
      </c>
      <c r="C1319" s="99" t="s">
        <v>4988</v>
      </c>
      <c r="D1319" s="99" t="s">
        <v>4989</v>
      </c>
      <c r="E1319" s="99" t="s">
        <v>5046</v>
      </c>
      <c r="F1319" s="99"/>
      <c r="G1319" s="99"/>
      <c r="H1319" s="99" t="s">
        <v>4967</v>
      </c>
      <c r="I1319" s="99" t="s">
        <v>29</v>
      </c>
      <c r="J1319" s="99">
        <f t="shared" si="20"/>
        <v>8</v>
      </c>
      <c r="K1319" s="99" t="e">
        <f ca="1">IF([12]!Tabla1[[#This Row],[in]]="i",0,IF([12]!Tabla1[[#This Row],[in]]="",ROUND(SQRT((F1319-F1318)^2+(G1319-G1318)^2),0),ROUND(SQRT((F1319-INDIRECT(ADDRESS([12]!Tabla1[[#This Row],[in]],COLUMN(F:F))))^2+(G1319-INDIRECT(ADDRESS([12]!Tabla1[[#This Row],[in]],COLUMN(G:G))))^2),0)))</f>
        <v>#REF!</v>
      </c>
      <c r="L1319" s="100" t="s">
        <v>32</v>
      </c>
    </row>
    <row r="1320" spans="1:12" x14ac:dyDescent="0.25">
      <c r="A1320" s="2">
        <v>1315</v>
      </c>
      <c r="B1320" s="99">
        <v>64</v>
      </c>
      <c r="C1320" s="99" t="s">
        <v>4988</v>
      </c>
      <c r="D1320" s="99" t="s">
        <v>4989</v>
      </c>
      <c r="E1320" s="99" t="s">
        <v>5046</v>
      </c>
      <c r="F1320" s="99"/>
      <c r="G1320" s="99"/>
      <c r="H1320" s="99" t="s">
        <v>4967</v>
      </c>
      <c r="I1320" s="99" t="s">
        <v>29</v>
      </c>
      <c r="J1320" s="99">
        <f t="shared" si="20"/>
        <v>8</v>
      </c>
      <c r="K1320" s="99" t="e">
        <f ca="1">IF([12]!Tabla1[[#This Row],[in]]="i",0,IF([12]!Tabla1[[#This Row],[in]]="",ROUND(SQRT((F1320-F1319)^2+(G1320-G1319)^2),0),ROUND(SQRT((F1320-INDIRECT(ADDRESS([12]!Tabla1[[#This Row],[in]],COLUMN(F:F))))^2+(G1320-INDIRECT(ADDRESS([12]!Tabla1[[#This Row],[in]],COLUMN(G:G))))^2),0)))</f>
        <v>#REF!</v>
      </c>
      <c r="L1320" s="100" t="s">
        <v>32</v>
      </c>
    </row>
    <row r="1321" spans="1:12" x14ac:dyDescent="0.25">
      <c r="A1321" s="2">
        <v>1316</v>
      </c>
      <c r="B1321" s="99">
        <v>65</v>
      </c>
      <c r="C1321" s="99" t="s">
        <v>4988</v>
      </c>
      <c r="D1321" s="99" t="s">
        <v>4989</v>
      </c>
      <c r="E1321" s="99" t="s">
        <v>5046</v>
      </c>
      <c r="F1321" s="99"/>
      <c r="G1321" s="99"/>
      <c r="H1321" s="99" t="s">
        <v>4967</v>
      </c>
      <c r="I1321" s="99" t="s">
        <v>29</v>
      </c>
      <c r="J1321" s="99">
        <f t="shared" si="20"/>
        <v>8</v>
      </c>
      <c r="K1321" s="99" t="e">
        <f ca="1">IF([12]!Tabla1[[#This Row],[in]]="i",0,IF([12]!Tabla1[[#This Row],[in]]="",ROUND(SQRT((F1321-F1320)^2+(G1321-G1320)^2),0),ROUND(SQRT((F1321-INDIRECT(ADDRESS([12]!Tabla1[[#This Row],[in]],COLUMN(F:F))))^2+(G1321-INDIRECT(ADDRESS([12]!Tabla1[[#This Row],[in]],COLUMN(G:G))))^2),0)))</f>
        <v>#REF!</v>
      </c>
      <c r="L1321" s="100" t="s">
        <v>32</v>
      </c>
    </row>
    <row r="1322" spans="1:12" x14ac:dyDescent="0.25">
      <c r="A1322" s="2">
        <v>1317</v>
      </c>
      <c r="B1322" s="99">
        <v>66</v>
      </c>
      <c r="C1322" s="99" t="s">
        <v>4988</v>
      </c>
      <c r="D1322" s="99" t="s">
        <v>4989</v>
      </c>
      <c r="E1322" s="99" t="s">
        <v>5046</v>
      </c>
      <c r="F1322" s="99"/>
      <c r="G1322" s="99"/>
      <c r="H1322" s="99" t="s">
        <v>4967</v>
      </c>
      <c r="I1322" s="99" t="s">
        <v>29</v>
      </c>
      <c r="J1322" s="99">
        <f t="shared" si="20"/>
        <v>8</v>
      </c>
      <c r="K1322" s="99" t="e">
        <f ca="1">IF([12]!Tabla1[[#This Row],[in]]="i",0,IF([12]!Tabla1[[#This Row],[in]]="",ROUND(SQRT((F1322-F1321)^2+(G1322-G1321)^2),0),ROUND(SQRT((F1322-INDIRECT(ADDRESS([12]!Tabla1[[#This Row],[in]],COLUMN(F:F))))^2+(G1322-INDIRECT(ADDRESS([12]!Tabla1[[#This Row],[in]],COLUMN(G:G))))^2),0)))</f>
        <v>#REF!</v>
      </c>
      <c r="L1322" s="100" t="s">
        <v>32</v>
      </c>
    </row>
    <row r="1323" spans="1:12" x14ac:dyDescent="0.25">
      <c r="A1323" s="2">
        <v>1318</v>
      </c>
      <c r="B1323" s="99">
        <v>67</v>
      </c>
      <c r="C1323" s="99" t="s">
        <v>4988</v>
      </c>
      <c r="D1323" s="99" t="s">
        <v>4989</v>
      </c>
      <c r="E1323" s="99" t="s">
        <v>5046</v>
      </c>
      <c r="F1323" s="99"/>
      <c r="G1323" s="99"/>
      <c r="H1323" s="99" t="s">
        <v>4967</v>
      </c>
      <c r="I1323" s="99" t="s">
        <v>29</v>
      </c>
      <c r="J1323" s="99">
        <f t="shared" si="20"/>
        <v>8</v>
      </c>
      <c r="K1323" s="99" t="e">
        <f ca="1">IF([12]!Tabla1[[#This Row],[in]]="i",0,IF([12]!Tabla1[[#This Row],[in]]="",ROUND(SQRT((F1323-F1322)^2+(G1323-G1322)^2),0),ROUND(SQRT((F1323-INDIRECT(ADDRESS([12]!Tabla1[[#This Row],[in]],COLUMN(F:F))))^2+(G1323-INDIRECT(ADDRESS([12]!Tabla1[[#This Row],[in]],COLUMN(G:G))))^2),0)))</f>
        <v>#REF!</v>
      </c>
      <c r="L1323" s="100" t="s">
        <v>32</v>
      </c>
    </row>
    <row r="1324" spans="1:12" x14ac:dyDescent="0.25">
      <c r="A1324" s="2">
        <v>1319</v>
      </c>
      <c r="B1324" s="99">
        <v>68</v>
      </c>
      <c r="C1324" s="99" t="s">
        <v>4988</v>
      </c>
      <c r="D1324" s="99" t="s">
        <v>4989</v>
      </c>
      <c r="E1324" s="99" t="s">
        <v>5046</v>
      </c>
      <c r="F1324" s="99"/>
      <c r="G1324" s="99"/>
      <c r="H1324" s="99" t="s">
        <v>4967</v>
      </c>
      <c r="I1324" s="99" t="s">
        <v>29</v>
      </c>
      <c r="J1324" s="99">
        <f t="shared" si="20"/>
        <v>8</v>
      </c>
      <c r="K1324" s="99" t="e">
        <f ca="1">IF([12]!Tabla1[[#This Row],[in]]="i",0,IF([12]!Tabla1[[#This Row],[in]]="",ROUND(SQRT((F1324-F1323)^2+(G1324-G1323)^2),0),ROUND(SQRT((F1324-INDIRECT(ADDRESS([12]!Tabla1[[#This Row],[in]],COLUMN(F:F))))^2+(G1324-INDIRECT(ADDRESS([12]!Tabla1[[#This Row],[in]],COLUMN(G:G))))^2),0)))</f>
        <v>#REF!</v>
      </c>
      <c r="L1324" s="100" t="s">
        <v>32</v>
      </c>
    </row>
    <row r="1325" spans="1:12" x14ac:dyDescent="0.25">
      <c r="A1325" s="2">
        <v>1320</v>
      </c>
      <c r="B1325" s="99">
        <v>69</v>
      </c>
      <c r="C1325" s="99" t="s">
        <v>4988</v>
      </c>
      <c r="D1325" s="99" t="s">
        <v>4989</v>
      </c>
      <c r="E1325" s="99" t="s">
        <v>5046</v>
      </c>
      <c r="F1325" s="99"/>
      <c r="G1325" s="99"/>
      <c r="H1325" s="99" t="s">
        <v>4967</v>
      </c>
      <c r="I1325" s="99" t="s">
        <v>29</v>
      </c>
      <c r="J1325" s="99">
        <f t="shared" si="20"/>
        <v>8</v>
      </c>
      <c r="K1325" s="99" t="e">
        <f ca="1">IF([12]!Tabla1[[#This Row],[in]]="i",0,IF([12]!Tabla1[[#This Row],[in]]="",ROUND(SQRT((F1325-F1324)^2+(G1325-G1324)^2),0),ROUND(SQRT((F1325-INDIRECT(ADDRESS([12]!Tabla1[[#This Row],[in]],COLUMN(F:F))))^2+(G1325-INDIRECT(ADDRESS([12]!Tabla1[[#This Row],[in]],COLUMN(G:G))))^2),0)))</f>
        <v>#REF!</v>
      </c>
      <c r="L1325" s="100" t="s">
        <v>32</v>
      </c>
    </row>
    <row r="1326" spans="1:12" x14ac:dyDescent="0.25">
      <c r="A1326" s="2">
        <v>1321</v>
      </c>
      <c r="B1326" s="99">
        <v>70</v>
      </c>
      <c r="C1326" s="99" t="s">
        <v>4988</v>
      </c>
      <c r="D1326" s="99" t="s">
        <v>4989</v>
      </c>
      <c r="E1326" s="99" t="s">
        <v>5046</v>
      </c>
      <c r="F1326" s="99"/>
      <c r="G1326" s="99"/>
      <c r="H1326" s="99" t="s">
        <v>4967</v>
      </c>
      <c r="I1326" s="99" t="s">
        <v>29</v>
      </c>
      <c r="J1326" s="99">
        <f t="shared" si="20"/>
        <v>8</v>
      </c>
      <c r="K1326" s="99" t="e">
        <f ca="1">IF([12]!Tabla1[[#This Row],[in]]="i",0,IF([12]!Tabla1[[#This Row],[in]]="",ROUND(SQRT((F1326-F1325)^2+(G1326-G1325)^2),0),ROUND(SQRT((F1326-INDIRECT(ADDRESS([12]!Tabla1[[#This Row],[in]],COLUMN(F:F))))^2+(G1326-INDIRECT(ADDRESS([12]!Tabla1[[#This Row],[in]],COLUMN(G:G))))^2),0)))</f>
        <v>#REF!</v>
      </c>
      <c r="L1326" s="100" t="s">
        <v>32</v>
      </c>
    </row>
    <row r="1327" spans="1:12" x14ac:dyDescent="0.25">
      <c r="A1327" s="2">
        <v>1322</v>
      </c>
      <c r="B1327" s="99">
        <v>71</v>
      </c>
      <c r="C1327" s="99" t="s">
        <v>4988</v>
      </c>
      <c r="D1327" s="99" t="s">
        <v>4989</v>
      </c>
      <c r="E1327" s="99" t="s">
        <v>5046</v>
      </c>
      <c r="F1327" s="99"/>
      <c r="G1327" s="99"/>
      <c r="H1327" s="99" t="s">
        <v>4967</v>
      </c>
      <c r="I1327" s="99" t="s">
        <v>29</v>
      </c>
      <c r="J1327" s="99">
        <f t="shared" si="20"/>
        <v>8</v>
      </c>
      <c r="K1327" s="99" t="e">
        <f ca="1">IF([12]!Tabla1[[#This Row],[in]]="i",0,IF([12]!Tabla1[[#This Row],[in]]="",ROUND(SQRT((F1327-F1326)^2+(G1327-G1326)^2),0),ROUND(SQRT((F1327-INDIRECT(ADDRESS([12]!Tabla1[[#This Row],[in]],COLUMN(F:F))))^2+(G1327-INDIRECT(ADDRESS([12]!Tabla1[[#This Row],[in]],COLUMN(G:G))))^2),0)))</f>
        <v>#REF!</v>
      </c>
      <c r="L1327" s="100" t="s">
        <v>32</v>
      </c>
    </row>
    <row r="1328" spans="1:12" x14ac:dyDescent="0.25">
      <c r="A1328" s="2">
        <v>1323</v>
      </c>
      <c r="B1328" s="99">
        <v>72</v>
      </c>
      <c r="C1328" s="99" t="s">
        <v>4988</v>
      </c>
      <c r="D1328" s="99" t="s">
        <v>4989</v>
      </c>
      <c r="E1328" s="99" t="s">
        <v>5046</v>
      </c>
      <c r="F1328" s="99"/>
      <c r="G1328" s="99"/>
      <c r="H1328" s="99" t="s">
        <v>4967</v>
      </c>
      <c r="I1328" s="99" t="s">
        <v>29</v>
      </c>
      <c r="J1328" s="99">
        <f t="shared" si="20"/>
        <v>8</v>
      </c>
      <c r="K1328" s="99" t="e">
        <f ca="1">IF([12]!Tabla1[[#This Row],[in]]="i",0,IF([12]!Tabla1[[#This Row],[in]]="",ROUND(SQRT((F1328-F1327)^2+(G1328-G1327)^2),0),ROUND(SQRT((F1328-INDIRECT(ADDRESS([12]!Tabla1[[#This Row],[in]],COLUMN(F:F))))^2+(G1328-INDIRECT(ADDRESS([12]!Tabla1[[#This Row],[in]],COLUMN(G:G))))^2),0)))</f>
        <v>#REF!</v>
      </c>
      <c r="L1328" s="100" t="s">
        <v>32</v>
      </c>
    </row>
    <row r="1329" spans="1:12" x14ac:dyDescent="0.25">
      <c r="A1329" s="2">
        <v>1324</v>
      </c>
      <c r="B1329" s="99">
        <v>73</v>
      </c>
      <c r="C1329" s="99" t="s">
        <v>4988</v>
      </c>
      <c r="D1329" s="99" t="s">
        <v>4989</v>
      </c>
      <c r="E1329" s="99" t="s">
        <v>5046</v>
      </c>
      <c r="F1329" s="99"/>
      <c r="G1329" s="99"/>
      <c r="H1329" s="99" t="s">
        <v>4967</v>
      </c>
      <c r="I1329" s="99" t="s">
        <v>29</v>
      </c>
      <c r="J1329" s="99">
        <f t="shared" si="20"/>
        <v>8</v>
      </c>
      <c r="K1329" s="99" t="e">
        <f ca="1">IF([12]!Tabla1[[#This Row],[in]]="i",0,IF([12]!Tabla1[[#This Row],[in]]="",ROUND(SQRT((F1329-F1328)^2+(G1329-G1328)^2),0),ROUND(SQRT((F1329-INDIRECT(ADDRESS([12]!Tabla1[[#This Row],[in]],COLUMN(F:F))))^2+(G1329-INDIRECT(ADDRESS([12]!Tabla1[[#This Row],[in]],COLUMN(G:G))))^2),0)))</f>
        <v>#REF!</v>
      </c>
      <c r="L1329" s="100" t="s">
        <v>32</v>
      </c>
    </row>
    <row r="1330" spans="1:12" x14ac:dyDescent="0.25">
      <c r="A1330" s="2">
        <v>1325</v>
      </c>
      <c r="B1330" s="99">
        <v>74</v>
      </c>
      <c r="C1330" s="99" t="s">
        <v>4988</v>
      </c>
      <c r="D1330" s="99" t="s">
        <v>4989</v>
      </c>
      <c r="E1330" s="99" t="s">
        <v>5046</v>
      </c>
      <c r="F1330" s="99"/>
      <c r="G1330" s="99"/>
      <c r="H1330" s="99" t="s">
        <v>4967</v>
      </c>
      <c r="I1330" s="99" t="s">
        <v>29</v>
      </c>
      <c r="J1330" s="99">
        <f t="shared" si="20"/>
        <v>8</v>
      </c>
      <c r="K1330" s="99" t="e">
        <f ca="1">IF([12]!Tabla1[[#This Row],[in]]="i",0,IF([12]!Tabla1[[#This Row],[in]]="",ROUND(SQRT((F1330-F1329)^2+(G1330-G1329)^2),0),ROUND(SQRT((F1330-INDIRECT(ADDRESS([12]!Tabla1[[#This Row],[in]],COLUMN(F:F))))^2+(G1330-INDIRECT(ADDRESS([12]!Tabla1[[#This Row],[in]],COLUMN(G:G))))^2),0)))</f>
        <v>#REF!</v>
      </c>
      <c r="L1330" s="100" t="s">
        <v>32</v>
      </c>
    </row>
    <row r="1331" spans="1:12" x14ac:dyDescent="0.25">
      <c r="A1331" s="2">
        <v>1326</v>
      </c>
      <c r="B1331" s="99">
        <v>75</v>
      </c>
      <c r="C1331" s="99" t="s">
        <v>4988</v>
      </c>
      <c r="D1331" s="99" t="s">
        <v>4989</v>
      </c>
      <c r="E1331" s="99" t="s">
        <v>5046</v>
      </c>
      <c r="F1331" s="99"/>
      <c r="G1331" s="99"/>
      <c r="H1331" s="99" t="s">
        <v>4967</v>
      </c>
      <c r="I1331" s="99" t="s">
        <v>29</v>
      </c>
      <c r="J1331" s="99">
        <f t="shared" si="20"/>
        <v>8</v>
      </c>
      <c r="K1331" s="99" t="e">
        <f ca="1">IF([12]!Tabla1[[#This Row],[in]]="i",0,IF([12]!Tabla1[[#This Row],[in]]="",ROUND(SQRT((F1331-F1330)^2+(G1331-G1330)^2),0),ROUND(SQRT((F1331-INDIRECT(ADDRESS([12]!Tabla1[[#This Row],[in]],COLUMN(F:F))))^2+(G1331-INDIRECT(ADDRESS([12]!Tabla1[[#This Row],[in]],COLUMN(G:G))))^2),0)))</f>
        <v>#REF!</v>
      </c>
      <c r="L1331" s="100" t="s">
        <v>32</v>
      </c>
    </row>
    <row r="1332" spans="1:12" x14ac:dyDescent="0.25">
      <c r="A1332" s="2">
        <v>1327</v>
      </c>
      <c r="B1332" s="99">
        <v>76</v>
      </c>
      <c r="C1332" s="99" t="s">
        <v>4988</v>
      </c>
      <c r="D1332" s="99" t="s">
        <v>4989</v>
      </c>
      <c r="E1332" s="99" t="s">
        <v>5046</v>
      </c>
      <c r="F1332" s="99"/>
      <c r="G1332" s="99"/>
      <c r="H1332" s="99" t="s">
        <v>4967</v>
      </c>
      <c r="I1332" s="99" t="s">
        <v>29</v>
      </c>
      <c r="J1332" s="99">
        <f t="shared" si="20"/>
        <v>8</v>
      </c>
      <c r="K1332" s="99" t="e">
        <f ca="1">IF([12]!Tabla1[[#This Row],[in]]="i",0,IF([12]!Tabla1[[#This Row],[in]]="",ROUND(SQRT((F1332-F1331)^2+(G1332-G1331)^2),0),ROUND(SQRT((F1332-INDIRECT(ADDRESS([12]!Tabla1[[#This Row],[in]],COLUMN(F:F))))^2+(G1332-INDIRECT(ADDRESS([12]!Tabla1[[#This Row],[in]],COLUMN(G:G))))^2),0)))</f>
        <v>#REF!</v>
      </c>
      <c r="L1332" s="100" t="s">
        <v>32</v>
      </c>
    </row>
    <row r="1333" spans="1:12" x14ac:dyDescent="0.25">
      <c r="A1333" s="2">
        <v>1328</v>
      </c>
      <c r="B1333" s="99">
        <v>77</v>
      </c>
      <c r="C1333" s="99" t="s">
        <v>4988</v>
      </c>
      <c r="D1333" s="99" t="s">
        <v>4989</v>
      </c>
      <c r="E1333" s="99" t="s">
        <v>5046</v>
      </c>
      <c r="F1333" s="99"/>
      <c r="G1333" s="99"/>
      <c r="H1333" s="99" t="s">
        <v>4967</v>
      </c>
      <c r="I1333" s="99" t="s">
        <v>29</v>
      </c>
      <c r="J1333" s="99">
        <f t="shared" si="20"/>
        <v>8</v>
      </c>
      <c r="K1333" s="99" t="e">
        <f ca="1">IF([12]!Tabla1[[#This Row],[in]]="i",0,IF([12]!Tabla1[[#This Row],[in]]="",ROUND(SQRT((F1333-F1332)^2+(G1333-G1332)^2),0),ROUND(SQRT((F1333-INDIRECT(ADDRESS([12]!Tabla1[[#This Row],[in]],COLUMN(F:F))))^2+(G1333-INDIRECT(ADDRESS([12]!Tabla1[[#This Row],[in]],COLUMN(G:G))))^2),0)))</f>
        <v>#REF!</v>
      </c>
      <c r="L1333" s="100" t="s">
        <v>32</v>
      </c>
    </row>
    <row r="1334" spans="1:12" x14ac:dyDescent="0.25">
      <c r="A1334" s="2">
        <v>1329</v>
      </c>
      <c r="B1334" s="99">
        <v>78</v>
      </c>
      <c r="C1334" s="99" t="s">
        <v>4988</v>
      </c>
      <c r="D1334" s="99" t="s">
        <v>4989</v>
      </c>
      <c r="E1334" s="99" t="s">
        <v>5046</v>
      </c>
      <c r="F1334" s="99"/>
      <c r="G1334" s="99"/>
      <c r="H1334" s="99" t="s">
        <v>4967</v>
      </c>
      <c r="I1334" s="99" t="s">
        <v>29</v>
      </c>
      <c r="J1334" s="99">
        <f t="shared" si="20"/>
        <v>8</v>
      </c>
      <c r="K1334" s="99" t="e">
        <f ca="1">IF([12]!Tabla1[[#This Row],[in]]="i",0,IF([12]!Tabla1[[#This Row],[in]]="",ROUND(SQRT((F1334-F1333)^2+(G1334-G1333)^2),0),ROUND(SQRT((F1334-INDIRECT(ADDRESS([12]!Tabla1[[#This Row],[in]],COLUMN(F:F))))^2+(G1334-INDIRECT(ADDRESS([12]!Tabla1[[#This Row],[in]],COLUMN(G:G))))^2),0)))</f>
        <v>#REF!</v>
      </c>
      <c r="L1334" s="100" t="s">
        <v>32</v>
      </c>
    </row>
    <row r="1335" spans="1:12" x14ac:dyDescent="0.25">
      <c r="A1335" s="2">
        <v>1330</v>
      </c>
      <c r="B1335" s="99">
        <v>79</v>
      </c>
      <c r="C1335" s="99" t="s">
        <v>4988</v>
      </c>
      <c r="D1335" s="99" t="s">
        <v>4989</v>
      </c>
      <c r="E1335" s="99" t="s">
        <v>5046</v>
      </c>
      <c r="F1335" s="99"/>
      <c r="G1335" s="99"/>
      <c r="H1335" s="99" t="s">
        <v>4967</v>
      </c>
      <c r="I1335" s="99" t="s">
        <v>29</v>
      </c>
      <c r="J1335" s="99">
        <f t="shared" si="20"/>
        <v>8</v>
      </c>
      <c r="K1335" s="99" t="e">
        <f ca="1">IF([12]!Tabla1[[#This Row],[in]]="i",0,IF([12]!Tabla1[[#This Row],[in]]="",ROUND(SQRT((F1335-F1334)^2+(G1335-G1334)^2),0),ROUND(SQRT((F1335-INDIRECT(ADDRESS([12]!Tabla1[[#This Row],[in]],COLUMN(F:F))))^2+(G1335-INDIRECT(ADDRESS([12]!Tabla1[[#This Row],[in]],COLUMN(G:G))))^2),0)))</f>
        <v>#REF!</v>
      </c>
      <c r="L1335" s="100" t="s">
        <v>32</v>
      </c>
    </row>
    <row r="1336" spans="1:12" x14ac:dyDescent="0.25">
      <c r="A1336" s="2">
        <v>1331</v>
      </c>
      <c r="B1336" s="99">
        <v>80</v>
      </c>
      <c r="C1336" s="99" t="s">
        <v>4988</v>
      </c>
      <c r="D1336" s="99" t="s">
        <v>4989</v>
      </c>
      <c r="E1336" s="99" t="s">
        <v>5046</v>
      </c>
      <c r="F1336" s="99"/>
      <c r="G1336" s="99"/>
      <c r="H1336" s="99" t="s">
        <v>4967</v>
      </c>
      <c r="I1336" s="99" t="s">
        <v>29</v>
      </c>
      <c r="J1336" s="99">
        <f t="shared" si="20"/>
        <v>8</v>
      </c>
      <c r="K1336" s="99" t="e">
        <f ca="1">IF([12]!Tabla1[[#This Row],[in]]="i",0,IF([12]!Tabla1[[#This Row],[in]]="",ROUND(SQRT((F1336-F1335)^2+(G1336-G1335)^2),0),ROUND(SQRT((F1336-INDIRECT(ADDRESS([12]!Tabla1[[#This Row],[in]],COLUMN(F:F))))^2+(G1336-INDIRECT(ADDRESS([12]!Tabla1[[#This Row],[in]],COLUMN(G:G))))^2),0)))</f>
        <v>#REF!</v>
      </c>
      <c r="L1336" s="100" t="s">
        <v>32</v>
      </c>
    </row>
    <row r="1337" spans="1:12" x14ac:dyDescent="0.25">
      <c r="A1337" s="2">
        <v>1332</v>
      </c>
      <c r="B1337" s="99">
        <v>81</v>
      </c>
      <c r="C1337" s="99" t="s">
        <v>4988</v>
      </c>
      <c r="D1337" s="99" t="s">
        <v>4989</v>
      </c>
      <c r="E1337" s="99" t="s">
        <v>5046</v>
      </c>
      <c r="F1337" s="99"/>
      <c r="G1337" s="99"/>
      <c r="H1337" s="99" t="s">
        <v>4967</v>
      </c>
      <c r="I1337" s="99" t="s">
        <v>29</v>
      </c>
      <c r="J1337" s="99">
        <f t="shared" si="20"/>
        <v>8</v>
      </c>
      <c r="K1337" s="99" t="e">
        <f ca="1">IF([12]!Tabla1[[#This Row],[in]]="i",0,IF([12]!Tabla1[[#This Row],[in]]="",ROUND(SQRT((F1337-F1336)^2+(G1337-G1336)^2),0),ROUND(SQRT((F1337-INDIRECT(ADDRESS([12]!Tabla1[[#This Row],[in]],COLUMN(F:F))))^2+(G1337-INDIRECT(ADDRESS([12]!Tabla1[[#This Row],[in]],COLUMN(G:G))))^2),0)))</f>
        <v>#REF!</v>
      </c>
      <c r="L1337" s="100" t="s">
        <v>32</v>
      </c>
    </row>
    <row r="1338" spans="1:12" x14ac:dyDescent="0.25">
      <c r="A1338" s="2">
        <v>1333</v>
      </c>
      <c r="B1338" s="99">
        <v>82</v>
      </c>
      <c r="C1338" s="99" t="s">
        <v>4988</v>
      </c>
      <c r="D1338" s="99" t="s">
        <v>4989</v>
      </c>
      <c r="E1338" s="99" t="s">
        <v>5046</v>
      </c>
      <c r="F1338" s="99"/>
      <c r="G1338" s="99"/>
      <c r="H1338" s="99" t="s">
        <v>4967</v>
      </c>
      <c r="I1338" s="99" t="s">
        <v>29</v>
      </c>
      <c r="J1338" s="99">
        <f t="shared" si="20"/>
        <v>8</v>
      </c>
      <c r="K1338" s="99" t="e">
        <f ca="1">IF([12]!Tabla1[[#This Row],[in]]="i",0,IF([12]!Tabla1[[#This Row],[in]]="",ROUND(SQRT((F1338-F1337)^2+(G1338-G1337)^2),0),ROUND(SQRT((F1338-INDIRECT(ADDRESS([12]!Tabla1[[#This Row],[in]],COLUMN(F:F))))^2+(G1338-INDIRECT(ADDRESS([12]!Tabla1[[#This Row],[in]],COLUMN(G:G))))^2),0)))</f>
        <v>#REF!</v>
      </c>
      <c r="L1338" s="100" t="s">
        <v>32</v>
      </c>
    </row>
    <row r="1339" spans="1:12" x14ac:dyDescent="0.25">
      <c r="A1339" s="2">
        <v>1334</v>
      </c>
      <c r="B1339" s="99">
        <v>83</v>
      </c>
      <c r="C1339" s="99" t="s">
        <v>4988</v>
      </c>
      <c r="D1339" s="99" t="s">
        <v>4989</v>
      </c>
      <c r="E1339" s="99" t="s">
        <v>5046</v>
      </c>
      <c r="F1339" s="99"/>
      <c r="G1339" s="99"/>
      <c r="H1339" s="99" t="s">
        <v>4967</v>
      </c>
      <c r="I1339" s="99" t="s">
        <v>29</v>
      </c>
      <c r="J1339" s="99">
        <f t="shared" si="20"/>
        <v>8</v>
      </c>
      <c r="K1339" s="99" t="e">
        <f ca="1">IF([12]!Tabla1[[#This Row],[in]]="i",0,IF([12]!Tabla1[[#This Row],[in]]="",ROUND(SQRT((F1339-F1338)^2+(G1339-G1338)^2),0),ROUND(SQRT((F1339-INDIRECT(ADDRESS([12]!Tabla1[[#This Row],[in]],COLUMN(F:F))))^2+(G1339-INDIRECT(ADDRESS([12]!Tabla1[[#This Row],[in]],COLUMN(G:G))))^2),0)))</f>
        <v>#REF!</v>
      </c>
      <c r="L1339" s="100" t="s">
        <v>32</v>
      </c>
    </row>
    <row r="1340" spans="1:12" x14ac:dyDescent="0.25">
      <c r="A1340" s="2">
        <v>1335</v>
      </c>
      <c r="B1340" s="99">
        <v>84</v>
      </c>
      <c r="C1340" s="99" t="s">
        <v>4988</v>
      </c>
      <c r="D1340" s="99" t="s">
        <v>4989</v>
      </c>
      <c r="E1340" s="99" t="s">
        <v>5046</v>
      </c>
      <c r="F1340" s="99"/>
      <c r="G1340" s="99"/>
      <c r="H1340" s="99" t="s">
        <v>4967</v>
      </c>
      <c r="I1340" s="99" t="s">
        <v>29</v>
      </c>
      <c r="J1340" s="99">
        <f t="shared" si="20"/>
        <v>8</v>
      </c>
      <c r="K1340" s="99" t="e">
        <f ca="1">IF([12]!Tabla1[[#This Row],[in]]="i",0,IF([12]!Tabla1[[#This Row],[in]]="",ROUND(SQRT((F1340-F1339)^2+(G1340-G1339)^2),0),ROUND(SQRT((F1340-INDIRECT(ADDRESS([12]!Tabla1[[#This Row],[in]],COLUMN(F:F))))^2+(G1340-INDIRECT(ADDRESS([12]!Tabla1[[#This Row],[in]],COLUMN(G:G))))^2),0)))</f>
        <v>#REF!</v>
      </c>
      <c r="L1340" s="100" t="s">
        <v>32</v>
      </c>
    </row>
    <row r="1341" spans="1:12" x14ac:dyDescent="0.25">
      <c r="A1341" s="2">
        <v>1336</v>
      </c>
      <c r="B1341" s="99">
        <v>85</v>
      </c>
      <c r="C1341" s="99" t="s">
        <v>4988</v>
      </c>
      <c r="D1341" s="99" t="s">
        <v>4989</v>
      </c>
      <c r="E1341" s="99" t="s">
        <v>5046</v>
      </c>
      <c r="F1341" s="99"/>
      <c r="G1341" s="99"/>
      <c r="H1341" s="99" t="s">
        <v>4967</v>
      </c>
      <c r="I1341" s="99" t="s">
        <v>29</v>
      </c>
      <c r="J1341" s="99">
        <f t="shared" si="20"/>
        <v>8</v>
      </c>
      <c r="K1341" s="99" t="e">
        <f ca="1">IF([12]!Tabla1[[#This Row],[in]]="i",0,IF([12]!Tabla1[[#This Row],[in]]="",ROUND(SQRT((F1341-F1340)^2+(G1341-G1340)^2),0),ROUND(SQRT((F1341-INDIRECT(ADDRESS([12]!Tabla1[[#This Row],[in]],COLUMN(F:F))))^2+(G1341-INDIRECT(ADDRESS([12]!Tabla1[[#This Row],[in]],COLUMN(G:G))))^2),0)))</f>
        <v>#REF!</v>
      </c>
      <c r="L1341" s="100" t="s">
        <v>32</v>
      </c>
    </row>
    <row r="1342" spans="1:12" x14ac:dyDescent="0.25">
      <c r="A1342" s="2">
        <v>1337</v>
      </c>
      <c r="B1342" s="99">
        <v>86</v>
      </c>
      <c r="C1342" s="99" t="s">
        <v>4988</v>
      </c>
      <c r="D1342" s="99" t="s">
        <v>4989</v>
      </c>
      <c r="E1342" s="99" t="s">
        <v>5046</v>
      </c>
      <c r="F1342" s="99"/>
      <c r="G1342" s="99"/>
      <c r="H1342" s="99" t="s">
        <v>4967</v>
      </c>
      <c r="I1342" s="99" t="s">
        <v>29</v>
      </c>
      <c r="J1342" s="99">
        <f t="shared" si="20"/>
        <v>8</v>
      </c>
      <c r="K1342" s="99" t="e">
        <f ca="1">IF([12]!Tabla1[[#This Row],[in]]="i",0,IF([12]!Tabla1[[#This Row],[in]]="",ROUND(SQRT((F1342-F1341)^2+(G1342-G1341)^2),0),ROUND(SQRT((F1342-INDIRECT(ADDRESS([12]!Tabla1[[#This Row],[in]],COLUMN(F:F))))^2+(G1342-INDIRECT(ADDRESS([12]!Tabla1[[#This Row],[in]],COLUMN(G:G))))^2),0)))</f>
        <v>#REF!</v>
      </c>
      <c r="L1342" s="100" t="s">
        <v>32</v>
      </c>
    </row>
    <row r="1343" spans="1:12" x14ac:dyDescent="0.25">
      <c r="A1343" s="2">
        <v>1338</v>
      </c>
      <c r="B1343" s="99">
        <v>87</v>
      </c>
      <c r="C1343" s="99" t="s">
        <v>4988</v>
      </c>
      <c r="D1343" s="99" t="s">
        <v>4989</v>
      </c>
      <c r="E1343" s="99" t="s">
        <v>5046</v>
      </c>
      <c r="F1343" s="99"/>
      <c r="G1343" s="99"/>
      <c r="H1343" s="99" t="s">
        <v>4967</v>
      </c>
      <c r="I1343" s="99" t="s">
        <v>29</v>
      </c>
      <c r="J1343" s="99">
        <f t="shared" si="20"/>
        <v>8</v>
      </c>
      <c r="K1343" s="99" t="e">
        <f ca="1">IF([12]!Tabla1[[#This Row],[in]]="i",0,IF([12]!Tabla1[[#This Row],[in]]="",ROUND(SQRT((F1343-F1342)^2+(G1343-G1342)^2),0),ROUND(SQRT((F1343-INDIRECT(ADDRESS([12]!Tabla1[[#This Row],[in]],COLUMN(F:F))))^2+(G1343-INDIRECT(ADDRESS([12]!Tabla1[[#This Row],[in]],COLUMN(G:G))))^2),0)))</f>
        <v>#REF!</v>
      </c>
      <c r="L1343" s="100" t="s">
        <v>32</v>
      </c>
    </row>
    <row r="1344" spans="1:12" x14ac:dyDescent="0.25">
      <c r="A1344" s="2">
        <v>1339</v>
      </c>
      <c r="B1344" s="99">
        <v>88</v>
      </c>
      <c r="C1344" s="99" t="s">
        <v>4988</v>
      </c>
      <c r="D1344" s="99" t="s">
        <v>4989</v>
      </c>
      <c r="E1344" s="99" t="s">
        <v>5046</v>
      </c>
      <c r="F1344" s="99"/>
      <c r="G1344" s="99"/>
      <c r="H1344" s="99" t="s">
        <v>4967</v>
      </c>
      <c r="I1344" s="99" t="s">
        <v>29</v>
      </c>
      <c r="J1344" s="99">
        <f t="shared" si="20"/>
        <v>8</v>
      </c>
      <c r="K1344" s="99" t="e">
        <f ca="1">IF([12]!Tabla1[[#This Row],[in]]="i",0,IF([12]!Tabla1[[#This Row],[in]]="",ROUND(SQRT((F1344-F1343)^2+(G1344-G1343)^2),0),ROUND(SQRT((F1344-INDIRECT(ADDRESS([12]!Tabla1[[#This Row],[in]],COLUMN(F:F))))^2+(G1344-INDIRECT(ADDRESS([12]!Tabla1[[#This Row],[in]],COLUMN(G:G))))^2),0)))</f>
        <v>#REF!</v>
      </c>
      <c r="L1344" s="100" t="s">
        <v>32</v>
      </c>
    </row>
    <row r="1345" spans="1:12" x14ac:dyDescent="0.25">
      <c r="A1345" s="2">
        <v>1340</v>
      </c>
      <c r="B1345" s="99">
        <v>89</v>
      </c>
      <c r="C1345" s="99" t="s">
        <v>4988</v>
      </c>
      <c r="D1345" s="99" t="s">
        <v>4989</v>
      </c>
      <c r="E1345" s="99" t="s">
        <v>5046</v>
      </c>
      <c r="F1345" s="99"/>
      <c r="G1345" s="99"/>
      <c r="H1345" s="99" t="s">
        <v>4967</v>
      </c>
      <c r="I1345" s="99" t="s">
        <v>29</v>
      </c>
      <c r="J1345" s="99">
        <f t="shared" si="20"/>
        <v>8</v>
      </c>
      <c r="K1345" s="99" t="e">
        <f ca="1">IF([12]!Tabla1[[#This Row],[in]]="i",0,IF([12]!Tabla1[[#This Row],[in]]="",ROUND(SQRT((F1345-F1344)^2+(G1345-G1344)^2),0),ROUND(SQRT((F1345-INDIRECT(ADDRESS([12]!Tabla1[[#This Row],[in]],COLUMN(F:F))))^2+(G1345-INDIRECT(ADDRESS([12]!Tabla1[[#This Row],[in]],COLUMN(G:G))))^2),0)))</f>
        <v>#REF!</v>
      </c>
      <c r="L1345" s="100" t="s">
        <v>32</v>
      </c>
    </row>
    <row r="1346" spans="1:12" x14ac:dyDescent="0.25">
      <c r="A1346" s="2">
        <v>1341</v>
      </c>
      <c r="B1346" s="99">
        <v>90</v>
      </c>
      <c r="C1346" s="99" t="s">
        <v>4988</v>
      </c>
      <c r="D1346" s="99" t="s">
        <v>4989</v>
      </c>
      <c r="E1346" s="99" t="s">
        <v>5046</v>
      </c>
      <c r="F1346" s="99"/>
      <c r="G1346" s="99"/>
      <c r="H1346" s="99" t="s">
        <v>4967</v>
      </c>
      <c r="I1346" s="99" t="s">
        <v>29</v>
      </c>
      <c r="J1346" s="99">
        <f t="shared" si="20"/>
        <v>8</v>
      </c>
      <c r="K1346" s="99" t="e">
        <f ca="1">IF([12]!Tabla1[[#This Row],[in]]="i",0,IF([12]!Tabla1[[#This Row],[in]]="",ROUND(SQRT((F1346-F1345)^2+(G1346-G1345)^2),0),ROUND(SQRT((F1346-INDIRECT(ADDRESS([12]!Tabla1[[#This Row],[in]],COLUMN(F:F))))^2+(G1346-INDIRECT(ADDRESS([12]!Tabla1[[#This Row],[in]],COLUMN(G:G))))^2),0)))</f>
        <v>#REF!</v>
      </c>
      <c r="L1346" s="100" t="s">
        <v>32</v>
      </c>
    </row>
    <row r="1347" spans="1:12" x14ac:dyDescent="0.25">
      <c r="A1347" s="2">
        <v>1342</v>
      </c>
      <c r="B1347" s="99">
        <v>91</v>
      </c>
      <c r="C1347" s="99" t="s">
        <v>4988</v>
      </c>
      <c r="D1347" s="99" t="s">
        <v>4989</v>
      </c>
      <c r="E1347" s="99" t="s">
        <v>5046</v>
      </c>
      <c r="F1347" s="99"/>
      <c r="G1347" s="99"/>
      <c r="H1347" s="99" t="s">
        <v>4967</v>
      </c>
      <c r="I1347" s="99" t="s">
        <v>29</v>
      </c>
      <c r="J1347" s="99">
        <f t="shared" si="20"/>
        <v>8</v>
      </c>
      <c r="K1347" s="99" t="e">
        <f ca="1">IF([12]!Tabla1[[#This Row],[in]]="i",0,IF([12]!Tabla1[[#This Row],[in]]="",ROUND(SQRT((F1347-F1346)^2+(G1347-G1346)^2),0),ROUND(SQRT((F1347-INDIRECT(ADDRESS([12]!Tabla1[[#This Row],[in]],COLUMN(F:F))))^2+(G1347-INDIRECT(ADDRESS([12]!Tabla1[[#This Row],[in]],COLUMN(G:G))))^2),0)))</f>
        <v>#REF!</v>
      </c>
      <c r="L1347" s="100" t="s">
        <v>32</v>
      </c>
    </row>
    <row r="1348" spans="1:12" x14ac:dyDescent="0.25">
      <c r="A1348" s="2">
        <v>1343</v>
      </c>
      <c r="B1348" s="99">
        <v>92</v>
      </c>
      <c r="C1348" s="99" t="s">
        <v>4988</v>
      </c>
      <c r="D1348" s="99" t="s">
        <v>4989</v>
      </c>
      <c r="E1348" s="99" t="s">
        <v>5046</v>
      </c>
      <c r="F1348" s="99"/>
      <c r="G1348" s="99"/>
      <c r="H1348" s="99" t="s">
        <v>4967</v>
      </c>
      <c r="I1348" s="99" t="s">
        <v>29</v>
      </c>
      <c r="J1348" s="99">
        <f t="shared" si="20"/>
        <v>8</v>
      </c>
      <c r="K1348" s="99" t="e">
        <f ca="1">IF([12]!Tabla1[[#This Row],[in]]="i",0,IF([12]!Tabla1[[#This Row],[in]]="",ROUND(SQRT((F1348-F1347)^2+(G1348-G1347)^2),0),ROUND(SQRT((F1348-INDIRECT(ADDRESS([12]!Tabla1[[#This Row],[in]],COLUMN(F:F))))^2+(G1348-INDIRECT(ADDRESS([12]!Tabla1[[#This Row],[in]],COLUMN(G:G))))^2),0)))</f>
        <v>#REF!</v>
      </c>
      <c r="L1348" s="100" t="s">
        <v>32</v>
      </c>
    </row>
    <row r="1349" spans="1:12" x14ac:dyDescent="0.25">
      <c r="A1349" s="2">
        <v>1344</v>
      </c>
      <c r="B1349" s="99">
        <v>93</v>
      </c>
      <c r="C1349" s="99" t="s">
        <v>4988</v>
      </c>
      <c r="D1349" s="99" t="s">
        <v>4989</v>
      </c>
      <c r="E1349" s="99" t="s">
        <v>5046</v>
      </c>
      <c r="F1349" s="99"/>
      <c r="G1349" s="99"/>
      <c r="H1349" s="99" t="s">
        <v>4967</v>
      </c>
      <c r="I1349" s="99" t="s">
        <v>29</v>
      </c>
      <c r="J1349" s="99">
        <f t="shared" si="20"/>
        <v>8</v>
      </c>
      <c r="K1349" s="99" t="e">
        <f ca="1">IF([12]!Tabla1[[#This Row],[in]]="i",0,IF([12]!Tabla1[[#This Row],[in]]="",ROUND(SQRT((F1349-F1348)^2+(G1349-G1348)^2),0),ROUND(SQRT((F1349-INDIRECT(ADDRESS([12]!Tabla1[[#This Row],[in]],COLUMN(F:F))))^2+(G1349-INDIRECT(ADDRESS([12]!Tabla1[[#This Row],[in]],COLUMN(G:G))))^2),0)))</f>
        <v>#REF!</v>
      </c>
      <c r="L1349" s="100" t="s">
        <v>32</v>
      </c>
    </row>
    <row r="1350" spans="1:12" x14ac:dyDescent="0.25">
      <c r="A1350" s="2">
        <v>1345</v>
      </c>
      <c r="B1350" s="99">
        <v>94</v>
      </c>
      <c r="C1350" s="99" t="s">
        <v>4988</v>
      </c>
      <c r="D1350" s="99" t="s">
        <v>4989</v>
      </c>
      <c r="E1350" s="99" t="s">
        <v>5046</v>
      </c>
      <c r="F1350" s="99"/>
      <c r="G1350" s="99"/>
      <c r="H1350" s="99" t="s">
        <v>4967</v>
      </c>
      <c r="I1350" s="99" t="s">
        <v>29</v>
      </c>
      <c r="J1350" s="99">
        <f t="shared" ref="J1350:J1364" si="21">IF(H1350="BT",8,12)</f>
        <v>8</v>
      </c>
      <c r="K1350" s="99" t="e">
        <f ca="1">IF([12]!Tabla1[[#This Row],[in]]="i",0,IF([12]!Tabla1[[#This Row],[in]]="",ROUND(SQRT((F1350-F1349)^2+(G1350-G1349)^2),0),ROUND(SQRT((F1350-INDIRECT(ADDRESS([12]!Tabla1[[#This Row],[in]],COLUMN(F:F))))^2+(G1350-INDIRECT(ADDRESS([12]!Tabla1[[#This Row],[in]],COLUMN(G:G))))^2),0)))</f>
        <v>#REF!</v>
      </c>
      <c r="L1350" s="100" t="s">
        <v>32</v>
      </c>
    </row>
    <row r="1351" spans="1:12" x14ac:dyDescent="0.25">
      <c r="A1351" s="2">
        <v>1346</v>
      </c>
      <c r="B1351" s="99">
        <v>95</v>
      </c>
      <c r="C1351" s="99" t="s">
        <v>4988</v>
      </c>
      <c r="D1351" s="99" t="s">
        <v>4989</v>
      </c>
      <c r="E1351" s="99" t="s">
        <v>5046</v>
      </c>
      <c r="F1351" s="99"/>
      <c r="G1351" s="99"/>
      <c r="H1351" s="99" t="s">
        <v>4967</v>
      </c>
      <c r="I1351" s="99" t="s">
        <v>29</v>
      </c>
      <c r="J1351" s="99">
        <f t="shared" si="21"/>
        <v>8</v>
      </c>
      <c r="K1351" s="99" t="e">
        <f ca="1">IF([12]!Tabla1[[#This Row],[in]]="i",0,IF([12]!Tabla1[[#This Row],[in]]="",ROUND(SQRT((F1351-F1350)^2+(G1351-G1350)^2),0),ROUND(SQRT((F1351-INDIRECT(ADDRESS([12]!Tabla1[[#This Row],[in]],COLUMN(F:F))))^2+(G1351-INDIRECT(ADDRESS([12]!Tabla1[[#This Row],[in]],COLUMN(G:G))))^2),0)))</f>
        <v>#REF!</v>
      </c>
      <c r="L1351" s="100" t="s">
        <v>32</v>
      </c>
    </row>
    <row r="1352" spans="1:12" x14ac:dyDescent="0.25">
      <c r="A1352" s="2">
        <v>1347</v>
      </c>
      <c r="B1352" s="99">
        <v>96</v>
      </c>
      <c r="C1352" s="99" t="s">
        <v>4988</v>
      </c>
      <c r="D1352" s="99" t="s">
        <v>4989</v>
      </c>
      <c r="E1352" s="99" t="s">
        <v>5046</v>
      </c>
      <c r="F1352" s="99"/>
      <c r="G1352" s="99"/>
      <c r="H1352" s="99" t="s">
        <v>4967</v>
      </c>
      <c r="I1352" s="99" t="s">
        <v>29</v>
      </c>
      <c r="J1352" s="99">
        <f t="shared" si="21"/>
        <v>8</v>
      </c>
      <c r="K1352" s="99" t="e">
        <f ca="1">IF([12]!Tabla1[[#This Row],[in]]="i",0,IF([12]!Tabla1[[#This Row],[in]]="",ROUND(SQRT((F1352-F1351)^2+(G1352-G1351)^2),0),ROUND(SQRT((F1352-INDIRECT(ADDRESS([12]!Tabla1[[#This Row],[in]],COLUMN(F:F))))^2+(G1352-INDIRECT(ADDRESS([12]!Tabla1[[#This Row],[in]],COLUMN(G:G))))^2),0)))</f>
        <v>#REF!</v>
      </c>
      <c r="L1352" s="100" t="s">
        <v>32</v>
      </c>
    </row>
    <row r="1353" spans="1:12" x14ac:dyDescent="0.25">
      <c r="A1353" s="2">
        <v>1348</v>
      </c>
      <c r="B1353" s="99">
        <v>97</v>
      </c>
      <c r="C1353" s="99" t="s">
        <v>4988</v>
      </c>
      <c r="D1353" s="99" t="s">
        <v>4989</v>
      </c>
      <c r="E1353" s="99" t="s">
        <v>5046</v>
      </c>
      <c r="F1353" s="99"/>
      <c r="G1353" s="99"/>
      <c r="H1353" s="99" t="s">
        <v>4967</v>
      </c>
      <c r="I1353" s="99" t="s">
        <v>29</v>
      </c>
      <c r="J1353" s="99">
        <f t="shared" si="21"/>
        <v>8</v>
      </c>
      <c r="K1353" s="99" t="e">
        <f ca="1">IF([12]!Tabla1[[#This Row],[in]]="i",0,IF([12]!Tabla1[[#This Row],[in]]="",ROUND(SQRT((F1353-F1352)^2+(G1353-G1352)^2),0),ROUND(SQRT((F1353-INDIRECT(ADDRESS([12]!Tabla1[[#This Row],[in]],COLUMN(F:F))))^2+(G1353-INDIRECT(ADDRESS([12]!Tabla1[[#This Row],[in]],COLUMN(G:G))))^2),0)))</f>
        <v>#REF!</v>
      </c>
      <c r="L1353" s="100" t="s">
        <v>32</v>
      </c>
    </row>
    <row r="1354" spans="1:12" x14ac:dyDescent="0.25">
      <c r="A1354" s="2">
        <v>1349</v>
      </c>
      <c r="B1354" s="99">
        <v>98</v>
      </c>
      <c r="C1354" s="99" t="s">
        <v>4988</v>
      </c>
      <c r="D1354" s="99" t="s">
        <v>4989</v>
      </c>
      <c r="E1354" s="99" t="s">
        <v>5046</v>
      </c>
      <c r="F1354" s="99"/>
      <c r="G1354" s="99"/>
      <c r="H1354" s="99" t="s">
        <v>4967</v>
      </c>
      <c r="I1354" s="99" t="s">
        <v>29</v>
      </c>
      <c r="J1354" s="99">
        <f t="shared" si="21"/>
        <v>8</v>
      </c>
      <c r="K1354" s="99" t="e">
        <f ca="1">IF([12]!Tabla1[[#This Row],[in]]="i",0,IF([12]!Tabla1[[#This Row],[in]]="",ROUND(SQRT((F1354-F1353)^2+(G1354-G1353)^2),0),ROUND(SQRT((F1354-INDIRECT(ADDRESS([12]!Tabla1[[#This Row],[in]],COLUMN(F:F))))^2+(G1354-INDIRECT(ADDRESS([12]!Tabla1[[#This Row],[in]],COLUMN(G:G))))^2),0)))</f>
        <v>#REF!</v>
      </c>
      <c r="L1354" s="100" t="s">
        <v>32</v>
      </c>
    </row>
    <row r="1355" spans="1:12" x14ac:dyDescent="0.25">
      <c r="A1355" s="2">
        <v>1350</v>
      </c>
      <c r="B1355" s="99">
        <v>99</v>
      </c>
      <c r="C1355" s="99" t="s">
        <v>4988</v>
      </c>
      <c r="D1355" s="99" t="s">
        <v>4989</v>
      </c>
      <c r="E1355" s="99" t="s">
        <v>5046</v>
      </c>
      <c r="F1355" s="99"/>
      <c r="G1355" s="99"/>
      <c r="H1355" s="99" t="s">
        <v>4967</v>
      </c>
      <c r="I1355" s="99" t="s">
        <v>29</v>
      </c>
      <c r="J1355" s="99">
        <f t="shared" si="21"/>
        <v>8</v>
      </c>
      <c r="K1355" s="99" t="e">
        <f ca="1">IF([12]!Tabla1[[#This Row],[in]]="i",0,IF([12]!Tabla1[[#This Row],[in]]="",ROUND(SQRT((F1355-F1354)^2+(G1355-G1354)^2),0),ROUND(SQRT((F1355-INDIRECT(ADDRESS([12]!Tabla1[[#This Row],[in]],COLUMN(F:F))))^2+(G1355-INDIRECT(ADDRESS([12]!Tabla1[[#This Row],[in]],COLUMN(G:G))))^2),0)))</f>
        <v>#REF!</v>
      </c>
      <c r="L1355" s="100" t="s">
        <v>32</v>
      </c>
    </row>
    <row r="1356" spans="1:12" x14ac:dyDescent="0.25">
      <c r="A1356" s="2">
        <v>1351</v>
      </c>
      <c r="B1356" s="99">
        <v>100</v>
      </c>
      <c r="C1356" s="99" t="s">
        <v>4988</v>
      </c>
      <c r="D1356" s="99" t="s">
        <v>4989</v>
      </c>
      <c r="E1356" s="99" t="s">
        <v>5046</v>
      </c>
      <c r="F1356" s="99"/>
      <c r="G1356" s="99"/>
      <c r="H1356" s="99" t="s">
        <v>4967</v>
      </c>
      <c r="I1356" s="99" t="s">
        <v>29</v>
      </c>
      <c r="J1356" s="99">
        <f t="shared" si="21"/>
        <v>8</v>
      </c>
      <c r="K1356" s="99" t="e">
        <f ca="1">IF([12]!Tabla1[[#This Row],[in]]="i",0,IF([12]!Tabla1[[#This Row],[in]]="",ROUND(SQRT((F1356-F1355)^2+(G1356-G1355)^2),0),ROUND(SQRT((F1356-INDIRECT(ADDRESS([12]!Tabla1[[#This Row],[in]],COLUMN(F:F))))^2+(G1356-INDIRECT(ADDRESS([12]!Tabla1[[#This Row],[in]],COLUMN(G:G))))^2),0)))</f>
        <v>#REF!</v>
      </c>
      <c r="L1356" s="100" t="s">
        <v>32</v>
      </c>
    </row>
    <row r="1357" spans="1:12" x14ac:dyDescent="0.25">
      <c r="A1357" s="2">
        <v>1352</v>
      </c>
      <c r="B1357" s="99">
        <v>101</v>
      </c>
      <c r="C1357" s="99" t="s">
        <v>4988</v>
      </c>
      <c r="D1357" s="99" t="s">
        <v>4989</v>
      </c>
      <c r="E1357" s="99" t="s">
        <v>5046</v>
      </c>
      <c r="F1357" s="99"/>
      <c r="G1357" s="99"/>
      <c r="H1357" s="99" t="s">
        <v>4967</v>
      </c>
      <c r="I1357" s="99" t="s">
        <v>29</v>
      </c>
      <c r="J1357" s="99">
        <f t="shared" si="21"/>
        <v>8</v>
      </c>
      <c r="K1357" s="99" t="e">
        <f ca="1">IF([12]!Tabla1[[#This Row],[in]]="i",0,IF([12]!Tabla1[[#This Row],[in]]="",ROUND(SQRT((F1357-F1356)^2+(G1357-G1356)^2),0),ROUND(SQRT((F1357-INDIRECT(ADDRESS([12]!Tabla1[[#This Row],[in]],COLUMN(F:F))))^2+(G1357-INDIRECT(ADDRESS([12]!Tabla1[[#This Row],[in]],COLUMN(G:G))))^2),0)))</f>
        <v>#REF!</v>
      </c>
      <c r="L1357" s="100" t="s">
        <v>32</v>
      </c>
    </row>
    <row r="1358" spans="1:12" x14ac:dyDescent="0.25">
      <c r="A1358" s="2">
        <v>1353</v>
      </c>
      <c r="B1358" s="99">
        <v>102</v>
      </c>
      <c r="C1358" s="99" t="s">
        <v>4988</v>
      </c>
      <c r="D1358" s="99" t="s">
        <v>4989</v>
      </c>
      <c r="E1358" s="99" t="s">
        <v>5046</v>
      </c>
      <c r="F1358" s="99"/>
      <c r="G1358" s="99"/>
      <c r="H1358" s="99" t="s">
        <v>4967</v>
      </c>
      <c r="I1358" s="99" t="s">
        <v>29</v>
      </c>
      <c r="J1358" s="99">
        <f t="shared" si="21"/>
        <v>8</v>
      </c>
      <c r="K1358" s="99" t="e">
        <f ca="1">IF([12]!Tabla1[[#This Row],[in]]="i",0,IF([12]!Tabla1[[#This Row],[in]]="",ROUND(SQRT((F1358-F1357)^2+(G1358-G1357)^2),0),ROUND(SQRT((F1358-INDIRECT(ADDRESS([12]!Tabla1[[#This Row],[in]],COLUMN(F:F))))^2+(G1358-INDIRECT(ADDRESS([12]!Tabla1[[#This Row],[in]],COLUMN(G:G))))^2),0)))</f>
        <v>#REF!</v>
      </c>
      <c r="L1358" s="100" t="s">
        <v>32</v>
      </c>
    </row>
    <row r="1359" spans="1:12" x14ac:dyDescent="0.25">
      <c r="A1359" s="2">
        <v>1354</v>
      </c>
      <c r="B1359" s="99">
        <v>103</v>
      </c>
      <c r="C1359" s="99" t="s">
        <v>4988</v>
      </c>
      <c r="D1359" s="99" t="s">
        <v>4989</v>
      </c>
      <c r="E1359" s="99" t="s">
        <v>5046</v>
      </c>
      <c r="F1359" s="99"/>
      <c r="G1359" s="99"/>
      <c r="H1359" s="99" t="s">
        <v>4968</v>
      </c>
      <c r="I1359" s="99" t="s">
        <v>29</v>
      </c>
      <c r="J1359" s="99">
        <f t="shared" si="21"/>
        <v>12</v>
      </c>
      <c r="K1359" s="99" t="e">
        <f ca="1">IF([12]!Tabla1[[#This Row],[in]]="i",0,IF([12]!Tabla1[[#This Row],[in]]="",ROUND(SQRT((F1359-F1358)^2+(G1359-G1358)^2),0),ROUND(SQRT((F1359-INDIRECT(ADDRESS([12]!Tabla1[[#This Row],[in]],COLUMN(F:F))))^2+(G1359-INDIRECT(ADDRESS([12]!Tabla1[[#This Row],[in]],COLUMN(G:G))))^2),0)))</f>
        <v>#REF!</v>
      </c>
      <c r="L1359" s="100" t="s">
        <v>32</v>
      </c>
    </row>
    <row r="1360" spans="1:12" x14ac:dyDescent="0.25">
      <c r="A1360" s="2">
        <v>1355</v>
      </c>
      <c r="B1360" s="99">
        <v>104</v>
      </c>
      <c r="C1360" s="99" t="s">
        <v>4988</v>
      </c>
      <c r="D1360" s="99" t="s">
        <v>4989</v>
      </c>
      <c r="E1360" s="99" t="s">
        <v>5046</v>
      </c>
      <c r="F1360" s="99"/>
      <c r="G1360" s="99"/>
      <c r="H1360" s="99" t="s">
        <v>4967</v>
      </c>
      <c r="I1360" s="99" t="s">
        <v>29</v>
      </c>
      <c r="J1360" s="99">
        <f t="shared" si="21"/>
        <v>8</v>
      </c>
      <c r="K1360" s="99" t="e">
        <f ca="1">IF([12]!Tabla1[[#This Row],[in]]="i",0,IF([12]!Tabla1[[#This Row],[in]]="",ROUND(SQRT((F1360-F1359)^2+(G1360-G1359)^2),0),ROUND(SQRT((F1360-INDIRECT(ADDRESS([12]!Tabla1[[#This Row],[in]],COLUMN(F:F))))^2+(G1360-INDIRECT(ADDRESS([12]!Tabla1[[#This Row],[in]],COLUMN(G:G))))^2),0)))</f>
        <v>#REF!</v>
      </c>
      <c r="L1360" s="100" t="s">
        <v>32</v>
      </c>
    </row>
    <row r="1361" spans="1:12" x14ac:dyDescent="0.25">
      <c r="A1361" s="2">
        <v>1356</v>
      </c>
      <c r="B1361" s="99">
        <v>105</v>
      </c>
      <c r="C1361" s="99" t="s">
        <v>4988</v>
      </c>
      <c r="D1361" s="99" t="s">
        <v>4989</v>
      </c>
      <c r="E1361" s="99" t="s">
        <v>5046</v>
      </c>
      <c r="F1361" s="99"/>
      <c r="G1361" s="99"/>
      <c r="H1361" s="99" t="s">
        <v>4968</v>
      </c>
      <c r="I1361" s="99" t="s">
        <v>29</v>
      </c>
      <c r="J1361" s="99">
        <f t="shared" si="21"/>
        <v>12</v>
      </c>
      <c r="K1361" s="99" t="e">
        <f ca="1">IF([12]!Tabla1[[#This Row],[in]]="i",0,IF([12]!Tabla1[[#This Row],[in]]="",ROUND(SQRT((F1361-F1360)^2+(G1361-G1360)^2),0),ROUND(SQRT((F1361-INDIRECT(ADDRESS([12]!Tabla1[[#This Row],[in]],COLUMN(F:F))))^2+(G1361-INDIRECT(ADDRESS([12]!Tabla1[[#This Row],[in]],COLUMN(G:G))))^2),0)))</f>
        <v>#REF!</v>
      </c>
      <c r="L1361" s="100" t="s">
        <v>32</v>
      </c>
    </row>
    <row r="1362" spans="1:12" x14ac:dyDescent="0.25">
      <c r="A1362" s="2">
        <v>1357</v>
      </c>
      <c r="B1362" s="99">
        <v>106</v>
      </c>
      <c r="C1362" s="99" t="s">
        <v>4988</v>
      </c>
      <c r="D1362" s="99" t="s">
        <v>4989</v>
      </c>
      <c r="E1362" s="99" t="s">
        <v>5046</v>
      </c>
      <c r="F1362" s="99"/>
      <c r="G1362" s="99"/>
      <c r="H1362" s="99" t="s">
        <v>4967</v>
      </c>
      <c r="I1362" s="99" t="s">
        <v>29</v>
      </c>
      <c r="J1362" s="99">
        <f t="shared" si="21"/>
        <v>8</v>
      </c>
      <c r="K1362" s="99" t="e">
        <f ca="1">IF([12]!Tabla1[[#This Row],[in]]="i",0,IF([12]!Tabla1[[#This Row],[in]]="",ROUND(SQRT((F1362-F1361)^2+(G1362-G1361)^2),0),ROUND(SQRT((F1362-INDIRECT(ADDRESS([12]!Tabla1[[#This Row],[in]],COLUMN(F:F))))^2+(G1362-INDIRECT(ADDRESS([12]!Tabla1[[#This Row],[in]],COLUMN(G:G))))^2),0)))</f>
        <v>#REF!</v>
      </c>
      <c r="L1362" s="100" t="s">
        <v>32</v>
      </c>
    </row>
    <row r="1363" spans="1:12" x14ac:dyDescent="0.25">
      <c r="A1363" s="2">
        <v>1358</v>
      </c>
      <c r="B1363" s="99">
        <v>107</v>
      </c>
      <c r="C1363" s="99" t="s">
        <v>4988</v>
      </c>
      <c r="D1363" s="99" t="s">
        <v>4989</v>
      </c>
      <c r="E1363" s="99" t="s">
        <v>5046</v>
      </c>
      <c r="F1363" s="99"/>
      <c r="G1363" s="99"/>
      <c r="H1363" s="99" t="s">
        <v>4967</v>
      </c>
      <c r="I1363" s="99" t="s">
        <v>29</v>
      </c>
      <c r="J1363" s="99">
        <f t="shared" si="21"/>
        <v>8</v>
      </c>
      <c r="K1363" s="99" t="e">
        <f ca="1">IF([12]!Tabla1[[#This Row],[in]]="i",0,IF([12]!Tabla1[[#This Row],[in]]="",ROUND(SQRT((F1363-F1362)^2+(G1363-G1362)^2),0),ROUND(SQRT((F1363-INDIRECT(ADDRESS([12]!Tabla1[[#This Row],[in]],COLUMN(F:F))))^2+(G1363-INDIRECT(ADDRESS([12]!Tabla1[[#This Row],[in]],COLUMN(G:G))))^2),0)))</f>
        <v>#REF!</v>
      </c>
      <c r="L1363" s="100" t="s">
        <v>32</v>
      </c>
    </row>
    <row r="1364" spans="1:12" x14ac:dyDescent="0.25">
      <c r="A1364" s="2">
        <v>1359</v>
      </c>
      <c r="B1364" s="99">
        <v>108</v>
      </c>
      <c r="C1364" s="99" t="s">
        <v>4988</v>
      </c>
      <c r="D1364" s="99" t="s">
        <v>4989</v>
      </c>
      <c r="E1364" s="99" t="s">
        <v>5046</v>
      </c>
      <c r="F1364" s="99"/>
      <c r="G1364" s="99"/>
      <c r="H1364" s="99" t="s">
        <v>4967</v>
      </c>
      <c r="I1364" s="99" t="s">
        <v>29</v>
      </c>
      <c r="J1364" s="99">
        <f t="shared" si="21"/>
        <v>8</v>
      </c>
      <c r="K1364" s="99" t="e">
        <f ca="1">IF([12]!Tabla1[[#This Row],[in]]="i",0,IF([12]!Tabla1[[#This Row],[in]]="",ROUND(SQRT((F1364-F1363)^2+(G1364-G1363)^2),0),ROUND(SQRT((F1364-INDIRECT(ADDRESS([12]!Tabla1[[#This Row],[in]],COLUMN(F:F))))^2+(G1364-INDIRECT(ADDRESS([12]!Tabla1[[#This Row],[in]],COLUMN(G:G))))^2),0)))</f>
        <v>#REF!</v>
      </c>
      <c r="L1364" s="100" t="s">
        <v>32</v>
      </c>
    </row>
    <row r="1365" spans="1:12" x14ac:dyDescent="0.25">
      <c r="A1365" s="2">
        <v>1360</v>
      </c>
      <c r="B1365" s="99">
        <v>109</v>
      </c>
      <c r="C1365" s="99" t="s">
        <v>4988</v>
      </c>
      <c r="D1365" s="99" t="s">
        <v>4989</v>
      </c>
      <c r="E1365" s="99" t="s">
        <v>5046</v>
      </c>
      <c r="F1365" s="99"/>
      <c r="G1365" s="99"/>
      <c r="H1365" s="99" t="s">
        <v>4967</v>
      </c>
      <c r="I1365" s="99" t="s">
        <v>29</v>
      </c>
      <c r="J1365" s="99">
        <f>IF(H1367="BT",8,12)</f>
        <v>8</v>
      </c>
      <c r="K1365" s="99" t="e">
        <f ca="1">IF([12]!Tabla1[[#This Row],[in]]="i",0,IF([12]!Tabla1[[#This Row],[in]]="",ROUND(SQRT((F1365-F1364)^2+(G1365-G1364)^2),0),ROUND(SQRT((F1365-INDIRECT(ADDRESS([12]!Tabla1[[#This Row],[in]],COLUMN(F:F))))^2+(G1365-INDIRECT(ADDRESS([12]!Tabla1[[#This Row],[in]],COLUMN(G:G))))^2),0)))</f>
        <v>#REF!</v>
      </c>
      <c r="L1365" s="100" t="s">
        <v>32</v>
      </c>
    </row>
    <row r="1366" spans="1:12" x14ac:dyDescent="0.25">
      <c r="A1366" s="2">
        <v>1360</v>
      </c>
      <c r="B1366" s="99">
        <v>110</v>
      </c>
      <c r="C1366" s="99" t="s">
        <v>4988</v>
      </c>
      <c r="D1366" s="99" t="s">
        <v>4989</v>
      </c>
      <c r="E1366" s="99" t="s">
        <v>5046</v>
      </c>
      <c r="F1366" s="99"/>
      <c r="G1366" s="99"/>
      <c r="H1366" s="99" t="s">
        <v>4967</v>
      </c>
      <c r="I1366" s="99" t="s">
        <v>29</v>
      </c>
      <c r="J1366" s="99">
        <f t="shared" ref="J1366:J1367" si="22">IF(H1366="BT",8,12)</f>
        <v>8</v>
      </c>
      <c r="K1366" s="99" t="e">
        <f ca="1">IF([12]!Tabla1[[#This Row],[in]]="i",0,IF([12]!Tabla1[[#This Row],[in]]="",ROUND(SQRT((F1366-F1365)^2+(G1366-G1365)^2),0),ROUND(SQRT((F1366-INDIRECT(ADDRESS([12]!Tabla1[[#This Row],[in]],COLUMN(F:F))))^2+(G1366-INDIRECT(ADDRESS([12]!Tabla1[[#This Row],[in]],COLUMN(G:G))))^2),0)))</f>
        <v>#REF!</v>
      </c>
      <c r="L1366" s="100" t="s">
        <v>32</v>
      </c>
    </row>
    <row r="1367" spans="1:12" x14ac:dyDescent="0.25">
      <c r="A1367" s="2">
        <v>1360</v>
      </c>
      <c r="B1367" s="99">
        <v>111</v>
      </c>
      <c r="C1367" s="99" t="s">
        <v>4988</v>
      </c>
      <c r="D1367" s="99" t="s">
        <v>4989</v>
      </c>
      <c r="E1367" s="99" t="s">
        <v>5046</v>
      </c>
      <c r="F1367" s="99"/>
      <c r="G1367" s="99"/>
      <c r="H1367" s="99" t="s">
        <v>4967</v>
      </c>
      <c r="I1367" s="99" t="s">
        <v>29</v>
      </c>
      <c r="J1367" s="99">
        <f t="shared" si="22"/>
        <v>8</v>
      </c>
      <c r="K1367" s="99" t="e">
        <f ca="1">IF([12]!Tabla1[[#This Row],[in]]="i",0,IF([12]!Tabla1[[#This Row],[in]]="",ROUND(SQRT((F1367-F1366)^2+(G1367-G1366)^2),0),ROUND(SQRT((F1367-INDIRECT(ADDRESS([12]!Tabla1[[#This Row],[in]],COLUMN(F:F))))^2+(G1367-INDIRECT(ADDRESS([12]!Tabla1[[#This Row],[in]],COLUMN(G:G))))^2),0)))</f>
        <v>#REF!</v>
      </c>
      <c r="L1367" s="100" t="s">
        <v>32</v>
      </c>
    </row>
  </sheetData>
  <autoFilter ref="A4:M1367">
    <filterColumn colId="5" showButton="0"/>
  </autoFilter>
  <mergeCells count="12">
    <mergeCell ref="M4:M5"/>
    <mergeCell ref="A4:A5"/>
    <mergeCell ref="B4:B5"/>
    <mergeCell ref="C4:C5"/>
    <mergeCell ref="D4:D5"/>
    <mergeCell ref="E4:E5"/>
    <mergeCell ref="F4:G4"/>
    <mergeCell ref="H4:H5"/>
    <mergeCell ref="I4:I5"/>
    <mergeCell ref="J4:J5"/>
    <mergeCell ref="K4:K5"/>
    <mergeCell ref="L4:L5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 filterMode="1"/>
  <dimension ref="B2:L2408"/>
  <sheetViews>
    <sheetView zoomScale="91" zoomScaleNormal="91" workbookViewId="0"/>
  </sheetViews>
  <sheetFormatPr baseColWidth="10" defaultRowHeight="15" x14ac:dyDescent="0.25"/>
  <cols>
    <col min="1" max="1" width="4.42578125" customWidth="1"/>
    <col min="2" max="2" width="22.42578125" bestFit="1" customWidth="1"/>
    <col min="3" max="3" width="12.140625" bestFit="1" customWidth="1"/>
    <col min="4" max="4" width="30.140625" bestFit="1" customWidth="1"/>
    <col min="5" max="5" width="13.42578125" customWidth="1"/>
    <col min="6" max="6" width="46.7109375" customWidth="1"/>
    <col min="7" max="7" width="14.7109375" bestFit="1" customWidth="1"/>
    <col min="8" max="8" width="52.85546875" customWidth="1"/>
    <col min="9" max="9" width="13.7109375" bestFit="1" customWidth="1"/>
    <col min="10" max="10" width="16.140625" style="20" bestFit="1" customWidth="1"/>
    <col min="11" max="11" width="17.140625" style="20" bestFit="1" customWidth="1"/>
  </cols>
  <sheetData>
    <row r="2" spans="2:12" s="11" customFormat="1" x14ac:dyDescent="0.25">
      <c r="B2" s="12" t="s">
        <v>34</v>
      </c>
      <c r="C2" s="12" t="s">
        <v>35</v>
      </c>
      <c r="D2" s="12" t="s">
        <v>36</v>
      </c>
      <c r="E2" s="12" t="s">
        <v>37</v>
      </c>
      <c r="F2" s="12" t="s">
        <v>38</v>
      </c>
      <c r="G2" s="12" t="s">
        <v>39</v>
      </c>
      <c r="H2" s="12" t="s">
        <v>40</v>
      </c>
      <c r="I2" s="12" t="s">
        <v>6</v>
      </c>
      <c r="J2" s="18" t="s">
        <v>41</v>
      </c>
      <c r="K2" s="18" t="s">
        <v>4976</v>
      </c>
    </row>
    <row r="3" spans="2:12" hidden="1" x14ac:dyDescent="0.25">
      <c r="B3" s="2" t="s">
        <v>42</v>
      </c>
      <c r="C3" s="2" t="s">
        <v>43</v>
      </c>
      <c r="D3" s="2" t="s">
        <v>44</v>
      </c>
      <c r="E3" s="2">
        <v>4</v>
      </c>
      <c r="F3" s="2" t="s">
        <v>45</v>
      </c>
      <c r="G3" s="2" t="s">
        <v>46</v>
      </c>
      <c r="H3" s="2" t="s">
        <v>47</v>
      </c>
      <c r="I3" s="2" t="s">
        <v>48</v>
      </c>
      <c r="J3" s="19">
        <v>0.66</v>
      </c>
      <c r="K3" s="19">
        <f>+IF(AND(MID(H3,1,15)="POSTE DE MADERA",J3&lt;110)=TRUE,(J3*1.13+5)*1.01*1.16,IF(AND(MID(H3,1,15)="POSTE DE MADERA",J3&gt;=110,J3&lt;320)=TRUE,(J3*1.13+12)*1.01*1.16,IF(AND(MID(H3,1,15)="POSTE DE MADERA",J3&gt;320)=TRUE,(J3*1.13+36)*1.01*1.16,IF(+AND(MID(H3,1,5)="POSTE",MID(H3,1,15)&lt;&gt;"POSTE DE MADERA")=TRUE,J3*1.01*1.16,J3*1.16))))</f>
        <v>0.76559999999999995</v>
      </c>
      <c r="L3">
        <f>(K3-J3)/J3</f>
        <v>0.15999999999999986</v>
      </c>
    </row>
    <row r="4" spans="2:12" hidden="1" x14ac:dyDescent="0.25">
      <c r="B4" s="2" t="s">
        <v>42</v>
      </c>
      <c r="C4" s="2" t="s">
        <v>43</v>
      </c>
      <c r="D4" s="2" t="s">
        <v>44</v>
      </c>
      <c r="E4" s="2">
        <v>4</v>
      </c>
      <c r="F4" s="2" t="s">
        <v>45</v>
      </c>
      <c r="G4" s="2" t="s">
        <v>49</v>
      </c>
      <c r="H4" s="2" t="s">
        <v>50</v>
      </c>
      <c r="I4" s="2" t="s">
        <v>48</v>
      </c>
      <c r="J4" s="19">
        <v>0.93</v>
      </c>
      <c r="K4" s="19">
        <f t="shared" ref="K4:K67" si="0">+IF(AND(MID(H4,1,15)="POSTE DE MADERA",J4&lt;110)=TRUE,(J4*1.13+5)*1.01*1.16,IF(AND(MID(H4,1,15)="POSTE DE MADERA",J4&gt;=110,J4&lt;320)=TRUE,(J4*1.13+12)*1.01*1.16,IF(AND(MID(H4,1,15)="POSTE DE MADERA",J4&gt;320)=TRUE,(J4*1.13+36)*1.01*1.16,IF(+AND(MID(H4,1,5)="POSTE",MID(H4,1,15)&lt;&gt;"POSTE DE MADERA")=TRUE,J4*1.01*1.16,J4*1.16))))</f>
        <v>1.0788</v>
      </c>
    </row>
    <row r="5" spans="2:12" hidden="1" x14ac:dyDescent="0.25">
      <c r="B5" s="2" t="s">
        <v>42</v>
      </c>
      <c r="C5" s="2" t="s">
        <v>43</v>
      </c>
      <c r="D5" s="2" t="s">
        <v>44</v>
      </c>
      <c r="E5" s="2">
        <v>5</v>
      </c>
      <c r="F5" s="2" t="s">
        <v>51</v>
      </c>
      <c r="G5" s="2" t="s">
        <v>52</v>
      </c>
      <c r="H5" s="2" t="s">
        <v>53</v>
      </c>
      <c r="I5" s="2" t="s">
        <v>48</v>
      </c>
      <c r="J5" s="19">
        <v>120.09</v>
      </c>
      <c r="K5" s="19">
        <f t="shared" si="0"/>
        <v>139.30439999999999</v>
      </c>
    </row>
    <row r="6" spans="2:12" hidden="1" x14ac:dyDescent="0.25">
      <c r="B6" s="2" t="s">
        <v>42</v>
      </c>
      <c r="C6" s="2" t="s">
        <v>43</v>
      </c>
      <c r="D6" s="2" t="s">
        <v>44</v>
      </c>
      <c r="E6" s="2">
        <v>5</v>
      </c>
      <c r="F6" s="2" t="s">
        <v>51</v>
      </c>
      <c r="G6" s="2" t="s">
        <v>54</v>
      </c>
      <c r="H6" s="2" t="s">
        <v>55</v>
      </c>
      <c r="I6" s="2" t="s">
        <v>48</v>
      </c>
      <c r="J6" s="19">
        <v>71.5</v>
      </c>
      <c r="K6" s="19">
        <f t="shared" si="0"/>
        <v>82.94</v>
      </c>
    </row>
    <row r="7" spans="2:12" hidden="1" x14ac:dyDescent="0.25">
      <c r="B7" s="2" t="s">
        <v>42</v>
      </c>
      <c r="C7" s="2" t="s">
        <v>43</v>
      </c>
      <c r="D7" s="2" t="s">
        <v>44</v>
      </c>
      <c r="E7" s="2">
        <v>5</v>
      </c>
      <c r="F7" s="2" t="s">
        <v>51</v>
      </c>
      <c r="G7" s="2" t="s">
        <v>56</v>
      </c>
      <c r="H7" s="2" t="s">
        <v>57</v>
      </c>
      <c r="I7" s="2" t="s">
        <v>48</v>
      </c>
      <c r="J7" s="19">
        <v>25</v>
      </c>
      <c r="K7" s="19">
        <f t="shared" si="0"/>
        <v>28.999999999999996</v>
      </c>
    </row>
    <row r="8" spans="2:12" hidden="1" x14ac:dyDescent="0.25">
      <c r="B8" s="2" t="s">
        <v>42</v>
      </c>
      <c r="C8" s="2" t="s">
        <v>43</v>
      </c>
      <c r="D8" s="2" t="s">
        <v>44</v>
      </c>
      <c r="E8" s="2">
        <v>5</v>
      </c>
      <c r="F8" s="2" t="s">
        <v>51</v>
      </c>
      <c r="G8" s="2" t="s">
        <v>58</v>
      </c>
      <c r="H8" s="2" t="s">
        <v>59</v>
      </c>
      <c r="I8" s="2" t="s">
        <v>48</v>
      </c>
      <c r="J8" s="19">
        <v>25</v>
      </c>
      <c r="K8" s="19">
        <f t="shared" si="0"/>
        <v>28.999999999999996</v>
      </c>
    </row>
    <row r="9" spans="2:12" hidden="1" x14ac:dyDescent="0.25">
      <c r="B9" s="2" t="s">
        <v>42</v>
      </c>
      <c r="C9" s="2" t="s">
        <v>43</v>
      </c>
      <c r="D9" s="2" t="s">
        <v>44</v>
      </c>
      <c r="E9" s="2">
        <v>5</v>
      </c>
      <c r="F9" s="2" t="s">
        <v>51</v>
      </c>
      <c r="G9" s="2" t="s">
        <v>60</v>
      </c>
      <c r="H9" s="2" t="s">
        <v>61</v>
      </c>
      <c r="I9" s="2" t="s">
        <v>48</v>
      </c>
      <c r="J9" s="19">
        <v>25</v>
      </c>
      <c r="K9" s="19">
        <f t="shared" si="0"/>
        <v>28.999999999999996</v>
      </c>
    </row>
    <row r="10" spans="2:12" hidden="1" x14ac:dyDescent="0.25">
      <c r="B10" s="2" t="s">
        <v>42</v>
      </c>
      <c r="C10" s="2" t="s">
        <v>43</v>
      </c>
      <c r="D10" s="2" t="s">
        <v>44</v>
      </c>
      <c r="E10" s="2">
        <v>5</v>
      </c>
      <c r="F10" s="2" t="s">
        <v>51</v>
      </c>
      <c r="G10" s="2" t="s">
        <v>62</v>
      </c>
      <c r="H10" s="2" t="s">
        <v>63</v>
      </c>
      <c r="I10" s="2" t="s">
        <v>48</v>
      </c>
      <c r="J10" s="19">
        <v>25</v>
      </c>
      <c r="K10" s="19">
        <f t="shared" si="0"/>
        <v>28.999999999999996</v>
      </c>
    </row>
    <row r="11" spans="2:12" hidden="1" x14ac:dyDescent="0.25">
      <c r="B11" s="2" t="s">
        <v>42</v>
      </c>
      <c r="C11" s="2" t="s">
        <v>43</v>
      </c>
      <c r="D11" s="2" t="s">
        <v>44</v>
      </c>
      <c r="E11" s="2">
        <v>5</v>
      </c>
      <c r="F11" s="2" t="s">
        <v>51</v>
      </c>
      <c r="G11" s="2" t="s">
        <v>64</v>
      </c>
      <c r="H11" s="2" t="s">
        <v>65</v>
      </c>
      <c r="I11" s="2" t="s">
        <v>48</v>
      </c>
      <c r="J11" s="19">
        <v>14.5</v>
      </c>
      <c r="K11" s="19">
        <f t="shared" si="0"/>
        <v>16.82</v>
      </c>
    </row>
    <row r="12" spans="2:12" hidden="1" x14ac:dyDescent="0.25">
      <c r="B12" s="2" t="s">
        <v>42</v>
      </c>
      <c r="C12" s="2" t="s">
        <v>43</v>
      </c>
      <c r="D12" s="2" t="s">
        <v>44</v>
      </c>
      <c r="E12" s="2">
        <v>5</v>
      </c>
      <c r="F12" s="2" t="s">
        <v>51</v>
      </c>
      <c r="G12" s="2" t="s">
        <v>66</v>
      </c>
      <c r="H12" s="2" t="s">
        <v>67</v>
      </c>
      <c r="I12" s="2" t="s">
        <v>48</v>
      </c>
      <c r="J12" s="19">
        <v>14.5</v>
      </c>
      <c r="K12" s="19">
        <f t="shared" si="0"/>
        <v>16.82</v>
      </c>
    </row>
    <row r="13" spans="2:12" hidden="1" x14ac:dyDescent="0.25">
      <c r="B13" s="2" t="s">
        <v>42</v>
      </c>
      <c r="C13" s="2" t="s">
        <v>43</v>
      </c>
      <c r="D13" s="2" t="s">
        <v>44</v>
      </c>
      <c r="E13" s="2">
        <v>6</v>
      </c>
      <c r="F13" s="2" t="s">
        <v>68</v>
      </c>
      <c r="G13" s="2" t="s">
        <v>69</v>
      </c>
      <c r="H13" s="2" t="s">
        <v>70</v>
      </c>
      <c r="I13" s="2" t="s">
        <v>48</v>
      </c>
      <c r="J13" s="19">
        <v>2.4500000000000002</v>
      </c>
      <c r="K13" s="19">
        <f t="shared" si="0"/>
        <v>2.8420000000000001</v>
      </c>
    </row>
    <row r="14" spans="2:12" hidden="1" x14ac:dyDescent="0.25">
      <c r="B14" s="2" t="s">
        <v>42</v>
      </c>
      <c r="C14" s="2" t="s">
        <v>43</v>
      </c>
      <c r="D14" s="2" t="s">
        <v>44</v>
      </c>
      <c r="E14" s="2">
        <v>6</v>
      </c>
      <c r="F14" s="2" t="s">
        <v>68</v>
      </c>
      <c r="G14" s="2" t="s">
        <v>71</v>
      </c>
      <c r="H14" s="2" t="s">
        <v>72</v>
      </c>
      <c r="I14" s="2" t="s">
        <v>48</v>
      </c>
      <c r="J14" s="19">
        <v>7.16</v>
      </c>
      <c r="K14" s="19">
        <f t="shared" si="0"/>
        <v>8.3056000000000001</v>
      </c>
    </row>
    <row r="15" spans="2:12" hidden="1" x14ac:dyDescent="0.25">
      <c r="B15" s="2" t="s">
        <v>42</v>
      </c>
      <c r="C15" s="2" t="s">
        <v>43</v>
      </c>
      <c r="D15" s="2" t="s">
        <v>44</v>
      </c>
      <c r="E15" s="2">
        <v>6</v>
      </c>
      <c r="F15" s="2" t="s">
        <v>68</v>
      </c>
      <c r="G15" s="2" t="s">
        <v>73</v>
      </c>
      <c r="H15" s="2" t="s">
        <v>74</v>
      </c>
      <c r="I15" s="2" t="s">
        <v>48</v>
      </c>
      <c r="J15" s="19">
        <v>7.21</v>
      </c>
      <c r="K15" s="19">
        <f t="shared" si="0"/>
        <v>8.3635999999999999</v>
      </c>
    </row>
    <row r="16" spans="2:12" hidden="1" x14ac:dyDescent="0.25">
      <c r="B16" s="2" t="s">
        <v>42</v>
      </c>
      <c r="C16" s="2" t="s">
        <v>43</v>
      </c>
      <c r="D16" s="2" t="s">
        <v>44</v>
      </c>
      <c r="E16" s="2">
        <v>6</v>
      </c>
      <c r="F16" s="2" t="s">
        <v>68</v>
      </c>
      <c r="G16" s="2" t="s">
        <v>75</v>
      </c>
      <c r="H16" s="2" t="s">
        <v>76</v>
      </c>
      <c r="I16" s="2" t="s">
        <v>48</v>
      </c>
      <c r="J16" s="19">
        <v>23.81</v>
      </c>
      <c r="K16" s="19">
        <f t="shared" si="0"/>
        <v>27.619599999999998</v>
      </c>
    </row>
    <row r="17" spans="2:11" hidden="1" x14ac:dyDescent="0.25">
      <c r="B17" s="2" t="s">
        <v>42</v>
      </c>
      <c r="C17" s="2" t="s">
        <v>43</v>
      </c>
      <c r="D17" s="2" t="s">
        <v>44</v>
      </c>
      <c r="E17" s="2">
        <v>6</v>
      </c>
      <c r="F17" s="2" t="s">
        <v>68</v>
      </c>
      <c r="G17" s="2" t="s">
        <v>77</v>
      </c>
      <c r="H17" s="2" t="s">
        <v>78</v>
      </c>
      <c r="I17" s="2" t="s">
        <v>48</v>
      </c>
      <c r="J17" s="19">
        <v>22.31</v>
      </c>
      <c r="K17" s="19">
        <f t="shared" si="0"/>
        <v>25.879599999999996</v>
      </c>
    </row>
    <row r="18" spans="2:11" hidden="1" x14ac:dyDescent="0.25">
      <c r="B18" s="2" t="s">
        <v>42</v>
      </c>
      <c r="C18" s="2" t="s">
        <v>43</v>
      </c>
      <c r="D18" s="2" t="s">
        <v>44</v>
      </c>
      <c r="E18" s="2">
        <v>6</v>
      </c>
      <c r="F18" s="2" t="s">
        <v>68</v>
      </c>
      <c r="G18" s="2" t="s">
        <v>79</v>
      </c>
      <c r="H18" s="2" t="s">
        <v>80</v>
      </c>
      <c r="I18" s="2" t="s">
        <v>48</v>
      </c>
      <c r="J18" s="19">
        <v>22.31</v>
      </c>
      <c r="K18" s="19">
        <f t="shared" si="0"/>
        <v>25.879599999999996</v>
      </c>
    </row>
    <row r="19" spans="2:11" hidden="1" x14ac:dyDescent="0.25">
      <c r="B19" s="2" t="s">
        <v>42</v>
      </c>
      <c r="C19" s="2" t="s">
        <v>43</v>
      </c>
      <c r="D19" s="2" t="s">
        <v>44</v>
      </c>
      <c r="E19" s="2">
        <v>7</v>
      </c>
      <c r="F19" s="2" t="s">
        <v>81</v>
      </c>
      <c r="G19" s="2" t="s">
        <v>82</v>
      </c>
      <c r="H19" s="2" t="s">
        <v>83</v>
      </c>
      <c r="I19" s="2" t="s">
        <v>48</v>
      </c>
      <c r="J19" s="19">
        <v>18</v>
      </c>
      <c r="K19" s="19">
        <f t="shared" si="0"/>
        <v>20.88</v>
      </c>
    </row>
    <row r="20" spans="2:11" hidden="1" x14ac:dyDescent="0.25">
      <c r="B20" s="2" t="s">
        <v>42</v>
      </c>
      <c r="C20" s="2" t="s">
        <v>43</v>
      </c>
      <c r="D20" s="2" t="s">
        <v>44</v>
      </c>
      <c r="E20" s="2">
        <v>7</v>
      </c>
      <c r="F20" s="2" t="s">
        <v>81</v>
      </c>
      <c r="G20" s="2" t="s">
        <v>84</v>
      </c>
      <c r="H20" s="2" t="s">
        <v>85</v>
      </c>
      <c r="I20" s="2" t="s">
        <v>48</v>
      </c>
      <c r="J20" s="19">
        <v>36.54</v>
      </c>
      <c r="K20" s="19">
        <f t="shared" si="0"/>
        <v>42.386399999999995</v>
      </c>
    </row>
    <row r="21" spans="2:11" hidden="1" x14ac:dyDescent="0.25">
      <c r="B21" s="2" t="s">
        <v>42</v>
      </c>
      <c r="C21" s="2" t="s">
        <v>43</v>
      </c>
      <c r="D21" s="2" t="s">
        <v>44</v>
      </c>
      <c r="E21" s="2">
        <v>7</v>
      </c>
      <c r="F21" s="2" t="s">
        <v>81</v>
      </c>
      <c r="G21" s="2" t="s">
        <v>86</v>
      </c>
      <c r="H21" s="2" t="s">
        <v>87</v>
      </c>
      <c r="I21" s="2" t="s">
        <v>48</v>
      </c>
      <c r="J21" s="19">
        <v>12.14</v>
      </c>
      <c r="K21" s="19">
        <f t="shared" si="0"/>
        <v>14.0824</v>
      </c>
    </row>
    <row r="22" spans="2:11" hidden="1" x14ac:dyDescent="0.25">
      <c r="B22" s="2" t="s">
        <v>42</v>
      </c>
      <c r="C22" s="2" t="s">
        <v>43</v>
      </c>
      <c r="D22" s="2" t="s">
        <v>44</v>
      </c>
      <c r="E22" s="2">
        <v>7</v>
      </c>
      <c r="F22" s="2" t="s">
        <v>81</v>
      </c>
      <c r="G22" s="2" t="s">
        <v>88</v>
      </c>
      <c r="H22" s="2" t="s">
        <v>89</v>
      </c>
      <c r="I22" s="2" t="s">
        <v>48</v>
      </c>
      <c r="J22" s="19">
        <v>20.37</v>
      </c>
      <c r="K22" s="19">
        <f t="shared" si="0"/>
        <v>23.629200000000001</v>
      </c>
    </row>
    <row r="23" spans="2:11" hidden="1" x14ac:dyDescent="0.25">
      <c r="B23" s="2" t="s">
        <v>42</v>
      </c>
      <c r="C23" s="2" t="s">
        <v>43</v>
      </c>
      <c r="D23" s="2" t="s">
        <v>44</v>
      </c>
      <c r="E23" s="2">
        <v>7</v>
      </c>
      <c r="F23" s="2" t="s">
        <v>81</v>
      </c>
      <c r="G23" s="2" t="s">
        <v>90</v>
      </c>
      <c r="H23" s="2" t="s">
        <v>91</v>
      </c>
      <c r="I23" s="2" t="s">
        <v>48</v>
      </c>
      <c r="J23" s="19">
        <v>15</v>
      </c>
      <c r="K23" s="19">
        <f t="shared" si="0"/>
        <v>17.399999999999999</v>
      </c>
    </row>
    <row r="24" spans="2:11" hidden="1" x14ac:dyDescent="0.25">
      <c r="B24" s="2" t="s">
        <v>42</v>
      </c>
      <c r="C24" s="2" t="s">
        <v>43</v>
      </c>
      <c r="D24" s="2" t="s">
        <v>44</v>
      </c>
      <c r="E24" s="2">
        <v>7</v>
      </c>
      <c r="F24" s="2" t="s">
        <v>81</v>
      </c>
      <c r="G24" s="2" t="s">
        <v>92</v>
      </c>
      <c r="H24" s="2" t="s">
        <v>93</v>
      </c>
      <c r="I24" s="2" t="s">
        <v>48</v>
      </c>
      <c r="J24" s="19">
        <v>16.77</v>
      </c>
      <c r="K24" s="19">
        <f t="shared" si="0"/>
        <v>19.453199999999999</v>
      </c>
    </row>
    <row r="25" spans="2:11" hidden="1" x14ac:dyDescent="0.25">
      <c r="B25" s="2" t="s">
        <v>42</v>
      </c>
      <c r="C25" s="2" t="s">
        <v>43</v>
      </c>
      <c r="D25" s="2" t="s">
        <v>44</v>
      </c>
      <c r="E25" s="2">
        <v>7</v>
      </c>
      <c r="F25" s="2" t="s">
        <v>81</v>
      </c>
      <c r="G25" s="2" t="s">
        <v>94</v>
      </c>
      <c r="H25" s="2" t="s">
        <v>95</v>
      </c>
      <c r="I25" s="2" t="s">
        <v>48</v>
      </c>
      <c r="J25" s="19">
        <v>16.39</v>
      </c>
      <c r="K25" s="19">
        <f t="shared" si="0"/>
        <v>19.0124</v>
      </c>
    </row>
    <row r="26" spans="2:11" hidden="1" x14ac:dyDescent="0.25">
      <c r="B26" s="2" t="s">
        <v>42</v>
      </c>
      <c r="C26" s="2" t="s">
        <v>43</v>
      </c>
      <c r="D26" s="2" t="s">
        <v>44</v>
      </c>
      <c r="E26" s="2">
        <v>8</v>
      </c>
      <c r="F26" s="2" t="s">
        <v>96</v>
      </c>
      <c r="G26" s="2" t="s">
        <v>97</v>
      </c>
      <c r="H26" s="2" t="s">
        <v>98</v>
      </c>
      <c r="I26" s="2" t="s">
        <v>48</v>
      </c>
      <c r="J26" s="19">
        <v>1.57</v>
      </c>
      <c r="K26" s="19">
        <f t="shared" si="0"/>
        <v>1.8211999999999999</v>
      </c>
    </row>
    <row r="27" spans="2:11" hidden="1" x14ac:dyDescent="0.25">
      <c r="B27" s="2" t="s">
        <v>42</v>
      </c>
      <c r="C27" s="2" t="s">
        <v>43</v>
      </c>
      <c r="D27" s="2" t="s">
        <v>44</v>
      </c>
      <c r="E27" s="2">
        <v>8</v>
      </c>
      <c r="F27" s="2" t="s">
        <v>96</v>
      </c>
      <c r="G27" s="2" t="s">
        <v>99</v>
      </c>
      <c r="H27" s="2" t="s">
        <v>100</v>
      </c>
      <c r="I27" s="2" t="s">
        <v>48</v>
      </c>
      <c r="J27" s="19">
        <v>2.95</v>
      </c>
      <c r="K27" s="19">
        <f t="shared" si="0"/>
        <v>3.4220000000000002</v>
      </c>
    </row>
    <row r="28" spans="2:11" hidden="1" x14ac:dyDescent="0.25">
      <c r="B28" s="2" t="s">
        <v>42</v>
      </c>
      <c r="C28" s="2" t="s">
        <v>43</v>
      </c>
      <c r="D28" s="2" t="s">
        <v>44</v>
      </c>
      <c r="E28" s="2">
        <v>8</v>
      </c>
      <c r="F28" s="2" t="s">
        <v>96</v>
      </c>
      <c r="G28" s="2" t="s">
        <v>101</v>
      </c>
      <c r="H28" s="2" t="s">
        <v>102</v>
      </c>
      <c r="I28" s="2" t="s">
        <v>48</v>
      </c>
      <c r="J28" s="19">
        <v>2.74</v>
      </c>
      <c r="K28" s="19">
        <f t="shared" si="0"/>
        <v>3.1783999999999999</v>
      </c>
    </row>
    <row r="29" spans="2:11" hidden="1" x14ac:dyDescent="0.25">
      <c r="B29" s="2" t="s">
        <v>42</v>
      </c>
      <c r="C29" s="2" t="s">
        <v>43</v>
      </c>
      <c r="D29" s="2" t="s">
        <v>44</v>
      </c>
      <c r="E29" s="2">
        <v>8</v>
      </c>
      <c r="F29" s="2" t="s">
        <v>96</v>
      </c>
      <c r="G29" s="2" t="s">
        <v>103</v>
      </c>
      <c r="H29" s="2" t="s">
        <v>104</v>
      </c>
      <c r="I29" s="2" t="s">
        <v>48</v>
      </c>
      <c r="J29" s="19">
        <v>3.01</v>
      </c>
      <c r="K29" s="19">
        <f t="shared" si="0"/>
        <v>3.4915999999999996</v>
      </c>
    </row>
    <row r="30" spans="2:11" hidden="1" x14ac:dyDescent="0.25">
      <c r="B30" s="2" t="s">
        <v>42</v>
      </c>
      <c r="C30" s="2" t="s">
        <v>43</v>
      </c>
      <c r="D30" s="2" t="s">
        <v>44</v>
      </c>
      <c r="E30" s="2">
        <v>93</v>
      </c>
      <c r="F30" s="2" t="s">
        <v>105</v>
      </c>
      <c r="G30" s="2" t="s">
        <v>106</v>
      </c>
      <c r="H30" s="2" t="s">
        <v>107</v>
      </c>
      <c r="I30" s="2" t="s">
        <v>48</v>
      </c>
      <c r="J30" s="19">
        <v>25</v>
      </c>
      <c r="K30" s="19">
        <f t="shared" si="0"/>
        <v>28.999999999999996</v>
      </c>
    </row>
    <row r="31" spans="2:11" hidden="1" x14ac:dyDescent="0.25">
      <c r="B31" s="2" t="s">
        <v>42</v>
      </c>
      <c r="C31" s="2" t="s">
        <v>43</v>
      </c>
      <c r="D31" s="2" t="s">
        <v>44</v>
      </c>
      <c r="E31" s="2">
        <v>93</v>
      </c>
      <c r="F31" s="2" t="s">
        <v>105</v>
      </c>
      <c r="G31" s="2" t="s">
        <v>108</v>
      </c>
      <c r="H31" s="2" t="s">
        <v>109</v>
      </c>
      <c r="I31" s="2" t="s">
        <v>48</v>
      </c>
      <c r="J31" s="19">
        <v>60.38</v>
      </c>
      <c r="K31" s="19">
        <f t="shared" si="0"/>
        <v>70.040800000000004</v>
      </c>
    </row>
    <row r="32" spans="2:11" hidden="1" x14ac:dyDescent="0.25">
      <c r="B32" s="2" t="s">
        <v>42</v>
      </c>
      <c r="C32" s="2" t="s">
        <v>43</v>
      </c>
      <c r="D32" s="2" t="s">
        <v>44</v>
      </c>
      <c r="E32" s="2">
        <v>93</v>
      </c>
      <c r="F32" s="2" t="s">
        <v>105</v>
      </c>
      <c r="G32" s="2" t="s">
        <v>110</v>
      </c>
      <c r="H32" s="2" t="s">
        <v>111</v>
      </c>
      <c r="I32" s="2" t="s">
        <v>48</v>
      </c>
      <c r="J32" s="19">
        <v>46.1</v>
      </c>
      <c r="K32" s="19">
        <f t="shared" si="0"/>
        <v>53.475999999999999</v>
      </c>
    </row>
    <row r="33" spans="2:11" hidden="1" x14ac:dyDescent="0.25">
      <c r="B33" s="2" t="s">
        <v>42</v>
      </c>
      <c r="C33" s="2" t="s">
        <v>43</v>
      </c>
      <c r="D33" s="2" t="s">
        <v>44</v>
      </c>
      <c r="E33" s="2">
        <v>93</v>
      </c>
      <c r="F33" s="2" t="s">
        <v>105</v>
      </c>
      <c r="G33" s="2" t="s">
        <v>112</v>
      </c>
      <c r="H33" s="2" t="s">
        <v>113</v>
      </c>
      <c r="I33" s="2" t="s">
        <v>48</v>
      </c>
      <c r="J33" s="19">
        <v>2.5499999999999998</v>
      </c>
      <c r="K33" s="19">
        <f t="shared" si="0"/>
        <v>2.9579999999999997</v>
      </c>
    </row>
    <row r="34" spans="2:11" hidden="1" x14ac:dyDescent="0.25">
      <c r="B34" s="2" t="s">
        <v>42</v>
      </c>
      <c r="C34" s="2" t="s">
        <v>43</v>
      </c>
      <c r="D34" s="2" t="s">
        <v>44</v>
      </c>
      <c r="E34" s="2">
        <v>93</v>
      </c>
      <c r="F34" s="2" t="s">
        <v>105</v>
      </c>
      <c r="G34" s="2" t="s">
        <v>114</v>
      </c>
      <c r="H34" s="2" t="s">
        <v>115</v>
      </c>
      <c r="I34" s="2" t="s">
        <v>48</v>
      </c>
      <c r="J34" s="19">
        <v>2.76</v>
      </c>
      <c r="K34" s="19">
        <f t="shared" si="0"/>
        <v>3.2015999999999996</v>
      </c>
    </row>
    <row r="35" spans="2:11" hidden="1" x14ac:dyDescent="0.25">
      <c r="B35" s="2" t="s">
        <v>42</v>
      </c>
      <c r="C35" s="2" t="s">
        <v>43</v>
      </c>
      <c r="D35" s="2" t="s">
        <v>44</v>
      </c>
      <c r="E35" s="2">
        <v>93</v>
      </c>
      <c r="F35" s="2" t="s">
        <v>105</v>
      </c>
      <c r="G35" s="2" t="s">
        <v>116</v>
      </c>
      <c r="H35" s="2" t="s">
        <v>117</v>
      </c>
      <c r="I35" s="2" t="s">
        <v>48</v>
      </c>
      <c r="J35" s="19">
        <v>1.79</v>
      </c>
      <c r="K35" s="19">
        <f t="shared" si="0"/>
        <v>2.0764</v>
      </c>
    </row>
    <row r="36" spans="2:11" hidden="1" x14ac:dyDescent="0.25">
      <c r="B36" s="2" t="s">
        <v>42</v>
      </c>
      <c r="C36" s="2" t="s">
        <v>43</v>
      </c>
      <c r="D36" s="2" t="s">
        <v>44</v>
      </c>
      <c r="E36" s="2">
        <v>93</v>
      </c>
      <c r="F36" s="2" t="s">
        <v>105</v>
      </c>
      <c r="G36" s="2" t="s">
        <v>118</v>
      </c>
      <c r="H36" s="2" t="s">
        <v>119</v>
      </c>
      <c r="I36" s="2" t="s">
        <v>48</v>
      </c>
      <c r="J36" s="19">
        <v>3.38</v>
      </c>
      <c r="K36" s="19">
        <f t="shared" si="0"/>
        <v>3.9207999999999994</v>
      </c>
    </row>
    <row r="37" spans="2:11" hidden="1" x14ac:dyDescent="0.25">
      <c r="B37" s="2" t="s">
        <v>42</v>
      </c>
      <c r="C37" s="2" t="s">
        <v>43</v>
      </c>
      <c r="D37" s="2" t="s">
        <v>44</v>
      </c>
      <c r="E37" s="2">
        <v>93</v>
      </c>
      <c r="F37" s="2" t="s">
        <v>105</v>
      </c>
      <c r="G37" s="2" t="s">
        <v>120</v>
      </c>
      <c r="H37" s="2" t="s">
        <v>121</v>
      </c>
      <c r="I37" s="2" t="s">
        <v>48</v>
      </c>
      <c r="J37" s="19">
        <v>4.41</v>
      </c>
      <c r="K37" s="19">
        <f t="shared" si="0"/>
        <v>5.1155999999999997</v>
      </c>
    </row>
    <row r="38" spans="2:11" hidden="1" x14ac:dyDescent="0.25">
      <c r="B38" s="2" t="s">
        <v>42</v>
      </c>
      <c r="C38" s="2" t="s">
        <v>43</v>
      </c>
      <c r="D38" s="2" t="s">
        <v>44</v>
      </c>
      <c r="E38" s="2">
        <v>1</v>
      </c>
      <c r="F38" s="2" t="s">
        <v>122</v>
      </c>
      <c r="G38" s="2" t="s">
        <v>123</v>
      </c>
      <c r="H38" s="2" t="s">
        <v>124</v>
      </c>
      <c r="I38" s="2" t="s">
        <v>48</v>
      </c>
      <c r="J38" s="19">
        <v>3.88</v>
      </c>
      <c r="K38" s="19">
        <f t="shared" si="0"/>
        <v>4.5007999999999999</v>
      </c>
    </row>
    <row r="39" spans="2:11" hidden="1" x14ac:dyDescent="0.25">
      <c r="B39" s="2" t="s">
        <v>42</v>
      </c>
      <c r="C39" s="2" t="s">
        <v>43</v>
      </c>
      <c r="D39" s="2" t="s">
        <v>44</v>
      </c>
      <c r="E39" s="2">
        <v>1</v>
      </c>
      <c r="F39" s="2" t="s">
        <v>122</v>
      </c>
      <c r="G39" s="2" t="s">
        <v>125</v>
      </c>
      <c r="H39" s="2" t="s">
        <v>126</v>
      </c>
      <c r="I39" s="2" t="s">
        <v>48</v>
      </c>
      <c r="J39" s="19">
        <v>4.29</v>
      </c>
      <c r="K39" s="19">
        <f t="shared" si="0"/>
        <v>4.9763999999999999</v>
      </c>
    </row>
    <row r="40" spans="2:11" hidden="1" x14ac:dyDescent="0.25">
      <c r="B40" s="2" t="s">
        <v>42</v>
      </c>
      <c r="C40" s="2" t="s">
        <v>43</v>
      </c>
      <c r="D40" s="2" t="s">
        <v>44</v>
      </c>
      <c r="E40" s="2">
        <v>1</v>
      </c>
      <c r="F40" s="2" t="s">
        <v>122</v>
      </c>
      <c r="G40" s="2" t="s">
        <v>127</v>
      </c>
      <c r="H40" s="2" t="s">
        <v>128</v>
      </c>
      <c r="I40" s="2" t="s">
        <v>48</v>
      </c>
      <c r="J40" s="19">
        <v>4.76</v>
      </c>
      <c r="K40" s="19">
        <f t="shared" si="0"/>
        <v>5.5215999999999994</v>
      </c>
    </row>
    <row r="41" spans="2:11" hidden="1" x14ac:dyDescent="0.25">
      <c r="B41" s="2" t="s">
        <v>42</v>
      </c>
      <c r="C41" s="2" t="s">
        <v>43</v>
      </c>
      <c r="D41" s="2" t="s">
        <v>44</v>
      </c>
      <c r="E41" s="2">
        <v>1</v>
      </c>
      <c r="F41" s="2" t="s">
        <v>122</v>
      </c>
      <c r="G41" s="2" t="s">
        <v>129</v>
      </c>
      <c r="H41" s="2" t="s">
        <v>130</v>
      </c>
      <c r="I41" s="2" t="s">
        <v>48</v>
      </c>
      <c r="J41" s="19">
        <v>5.64</v>
      </c>
      <c r="K41" s="19">
        <f t="shared" si="0"/>
        <v>6.5423999999999989</v>
      </c>
    </row>
    <row r="42" spans="2:11" hidden="1" x14ac:dyDescent="0.25">
      <c r="B42" s="2" t="s">
        <v>42</v>
      </c>
      <c r="C42" s="2" t="s">
        <v>43</v>
      </c>
      <c r="D42" s="2" t="s">
        <v>44</v>
      </c>
      <c r="E42" s="2">
        <v>1</v>
      </c>
      <c r="F42" s="2" t="s">
        <v>122</v>
      </c>
      <c r="G42" s="2" t="s">
        <v>131</v>
      </c>
      <c r="H42" s="2" t="s">
        <v>132</v>
      </c>
      <c r="I42" s="2" t="s">
        <v>48</v>
      </c>
      <c r="J42" s="19">
        <v>3.96</v>
      </c>
      <c r="K42" s="19">
        <f t="shared" si="0"/>
        <v>4.5935999999999995</v>
      </c>
    </row>
    <row r="43" spans="2:11" hidden="1" x14ac:dyDescent="0.25">
      <c r="B43" s="2" t="s">
        <v>42</v>
      </c>
      <c r="C43" s="2" t="s">
        <v>43</v>
      </c>
      <c r="D43" s="2" t="s">
        <v>44</v>
      </c>
      <c r="E43" s="2">
        <v>1</v>
      </c>
      <c r="F43" s="2" t="s">
        <v>122</v>
      </c>
      <c r="G43" s="2" t="s">
        <v>133</v>
      </c>
      <c r="H43" s="2" t="s">
        <v>134</v>
      </c>
      <c r="I43" s="2" t="s">
        <v>48</v>
      </c>
      <c r="J43" s="19">
        <v>3.96</v>
      </c>
      <c r="K43" s="19">
        <f t="shared" si="0"/>
        <v>4.5935999999999995</v>
      </c>
    </row>
    <row r="44" spans="2:11" hidden="1" x14ac:dyDescent="0.25">
      <c r="B44" s="2" t="s">
        <v>42</v>
      </c>
      <c r="C44" s="2" t="s">
        <v>43</v>
      </c>
      <c r="D44" s="2" t="s">
        <v>44</v>
      </c>
      <c r="E44" s="2">
        <v>1</v>
      </c>
      <c r="F44" s="2" t="s">
        <v>122</v>
      </c>
      <c r="G44" s="2" t="s">
        <v>135</v>
      </c>
      <c r="H44" s="2" t="s">
        <v>136</v>
      </c>
      <c r="I44" s="2" t="s">
        <v>48</v>
      </c>
      <c r="J44" s="19">
        <v>4.29</v>
      </c>
      <c r="K44" s="19">
        <f t="shared" si="0"/>
        <v>4.9763999999999999</v>
      </c>
    </row>
    <row r="45" spans="2:11" hidden="1" x14ac:dyDescent="0.25">
      <c r="B45" s="2" t="s">
        <v>42</v>
      </c>
      <c r="C45" s="2" t="s">
        <v>43</v>
      </c>
      <c r="D45" s="2" t="s">
        <v>44</v>
      </c>
      <c r="E45" s="2">
        <v>1</v>
      </c>
      <c r="F45" s="2" t="s">
        <v>122</v>
      </c>
      <c r="G45" s="2" t="s">
        <v>137</v>
      </c>
      <c r="H45" s="2" t="s">
        <v>138</v>
      </c>
      <c r="I45" s="2" t="s">
        <v>48</v>
      </c>
      <c r="J45" s="19">
        <v>3.88</v>
      </c>
      <c r="K45" s="19">
        <f t="shared" si="0"/>
        <v>4.5007999999999999</v>
      </c>
    </row>
    <row r="46" spans="2:11" hidden="1" x14ac:dyDescent="0.25">
      <c r="B46" s="2" t="s">
        <v>42</v>
      </c>
      <c r="C46" s="2" t="s">
        <v>43</v>
      </c>
      <c r="D46" s="2" t="s">
        <v>44</v>
      </c>
      <c r="E46" s="2">
        <v>1</v>
      </c>
      <c r="F46" s="2" t="s">
        <v>122</v>
      </c>
      <c r="G46" s="2" t="s">
        <v>139</v>
      </c>
      <c r="H46" s="2" t="s">
        <v>140</v>
      </c>
      <c r="I46" s="2" t="s">
        <v>48</v>
      </c>
      <c r="J46" s="19">
        <v>4.29</v>
      </c>
      <c r="K46" s="19">
        <f t="shared" si="0"/>
        <v>4.9763999999999999</v>
      </c>
    </row>
    <row r="47" spans="2:11" hidden="1" x14ac:dyDescent="0.25">
      <c r="B47" s="2" t="s">
        <v>42</v>
      </c>
      <c r="C47" s="2" t="s">
        <v>43</v>
      </c>
      <c r="D47" s="2" t="s">
        <v>44</v>
      </c>
      <c r="E47" s="2">
        <v>1</v>
      </c>
      <c r="F47" s="2" t="s">
        <v>122</v>
      </c>
      <c r="G47" s="2" t="s">
        <v>141</v>
      </c>
      <c r="H47" s="2" t="s">
        <v>142</v>
      </c>
      <c r="I47" s="2" t="s">
        <v>48</v>
      </c>
      <c r="J47" s="19">
        <v>2.5</v>
      </c>
      <c r="K47" s="19">
        <f t="shared" si="0"/>
        <v>2.9</v>
      </c>
    </row>
    <row r="48" spans="2:11" hidden="1" x14ac:dyDescent="0.25">
      <c r="B48" s="2" t="s">
        <v>42</v>
      </c>
      <c r="C48" s="2" t="s">
        <v>43</v>
      </c>
      <c r="D48" s="2" t="s">
        <v>44</v>
      </c>
      <c r="E48" s="2">
        <v>1</v>
      </c>
      <c r="F48" s="2" t="s">
        <v>122</v>
      </c>
      <c r="G48" s="2" t="s">
        <v>143</v>
      </c>
      <c r="H48" s="2" t="s">
        <v>144</v>
      </c>
      <c r="I48" s="2" t="s">
        <v>48</v>
      </c>
      <c r="J48" s="19">
        <v>2.5</v>
      </c>
      <c r="K48" s="19">
        <f t="shared" si="0"/>
        <v>2.9</v>
      </c>
    </row>
    <row r="49" spans="2:11" hidden="1" x14ac:dyDescent="0.25">
      <c r="B49" s="2" t="s">
        <v>42</v>
      </c>
      <c r="C49" s="2" t="s">
        <v>43</v>
      </c>
      <c r="D49" s="2" t="s">
        <v>44</v>
      </c>
      <c r="E49" s="2">
        <v>1</v>
      </c>
      <c r="F49" s="2" t="s">
        <v>122</v>
      </c>
      <c r="G49" s="2" t="s">
        <v>145</v>
      </c>
      <c r="H49" s="2" t="s">
        <v>146</v>
      </c>
      <c r="I49" s="2" t="s">
        <v>48</v>
      </c>
      <c r="J49" s="19">
        <v>2.5</v>
      </c>
      <c r="K49" s="19">
        <f t="shared" si="0"/>
        <v>2.9</v>
      </c>
    </row>
    <row r="50" spans="2:11" hidden="1" x14ac:dyDescent="0.25">
      <c r="B50" s="2" t="s">
        <v>42</v>
      </c>
      <c r="C50" s="2" t="s">
        <v>43</v>
      </c>
      <c r="D50" s="2" t="s">
        <v>44</v>
      </c>
      <c r="E50" s="2">
        <v>1</v>
      </c>
      <c r="F50" s="2" t="s">
        <v>122</v>
      </c>
      <c r="G50" s="2" t="s">
        <v>147</v>
      </c>
      <c r="H50" s="2" t="s">
        <v>148</v>
      </c>
      <c r="I50" s="2" t="s">
        <v>48</v>
      </c>
      <c r="J50" s="19">
        <v>2.5</v>
      </c>
      <c r="K50" s="19">
        <f t="shared" si="0"/>
        <v>2.9</v>
      </c>
    </row>
    <row r="51" spans="2:11" hidden="1" x14ac:dyDescent="0.25">
      <c r="B51" s="2" t="s">
        <v>42</v>
      </c>
      <c r="C51" s="2" t="s">
        <v>43</v>
      </c>
      <c r="D51" s="2" t="s">
        <v>44</v>
      </c>
      <c r="E51" s="2">
        <v>1</v>
      </c>
      <c r="F51" s="2" t="s">
        <v>122</v>
      </c>
      <c r="G51" s="2" t="s">
        <v>149</v>
      </c>
      <c r="H51" s="2" t="s">
        <v>150</v>
      </c>
      <c r="I51" s="2" t="s">
        <v>48</v>
      </c>
      <c r="J51" s="19">
        <v>2.5</v>
      </c>
      <c r="K51" s="19">
        <f t="shared" si="0"/>
        <v>2.9</v>
      </c>
    </row>
    <row r="52" spans="2:11" hidden="1" x14ac:dyDescent="0.25">
      <c r="B52" s="2" t="s">
        <v>42</v>
      </c>
      <c r="C52" s="2" t="s">
        <v>43</v>
      </c>
      <c r="D52" s="2" t="s">
        <v>44</v>
      </c>
      <c r="E52" s="2">
        <v>1</v>
      </c>
      <c r="F52" s="2" t="s">
        <v>122</v>
      </c>
      <c r="G52" s="2" t="s">
        <v>151</v>
      </c>
      <c r="H52" s="2" t="s">
        <v>152</v>
      </c>
      <c r="I52" s="2" t="s">
        <v>48</v>
      </c>
      <c r="J52" s="19">
        <v>3.2</v>
      </c>
      <c r="K52" s="19">
        <f t="shared" si="0"/>
        <v>3.7119999999999997</v>
      </c>
    </row>
    <row r="53" spans="2:11" hidden="1" x14ac:dyDescent="0.25">
      <c r="B53" s="2" t="s">
        <v>42</v>
      </c>
      <c r="C53" s="2" t="s">
        <v>43</v>
      </c>
      <c r="D53" s="2" t="s">
        <v>44</v>
      </c>
      <c r="E53" s="2">
        <v>1</v>
      </c>
      <c r="F53" s="2" t="s">
        <v>122</v>
      </c>
      <c r="G53" s="2" t="s">
        <v>153</v>
      </c>
      <c r="H53" s="2" t="s">
        <v>154</v>
      </c>
      <c r="I53" s="2" t="s">
        <v>48</v>
      </c>
      <c r="J53" s="19">
        <v>3.2</v>
      </c>
      <c r="K53" s="19">
        <f t="shared" si="0"/>
        <v>3.7119999999999997</v>
      </c>
    </row>
    <row r="54" spans="2:11" hidden="1" x14ac:dyDescent="0.25">
      <c r="B54" s="2" t="s">
        <v>42</v>
      </c>
      <c r="C54" s="2" t="s">
        <v>43</v>
      </c>
      <c r="D54" s="2" t="s">
        <v>44</v>
      </c>
      <c r="E54" s="2">
        <v>1</v>
      </c>
      <c r="F54" s="2" t="s">
        <v>122</v>
      </c>
      <c r="G54" s="2" t="s">
        <v>155</v>
      </c>
      <c r="H54" s="2" t="s">
        <v>156</v>
      </c>
      <c r="I54" s="2" t="s">
        <v>48</v>
      </c>
      <c r="J54" s="19">
        <v>3.2</v>
      </c>
      <c r="K54" s="19">
        <f t="shared" si="0"/>
        <v>3.7119999999999997</v>
      </c>
    </row>
    <row r="55" spans="2:11" hidden="1" x14ac:dyDescent="0.25">
      <c r="B55" s="2" t="s">
        <v>42</v>
      </c>
      <c r="C55" s="2" t="s">
        <v>43</v>
      </c>
      <c r="D55" s="2" t="s">
        <v>44</v>
      </c>
      <c r="E55" s="2">
        <v>1</v>
      </c>
      <c r="F55" s="2" t="s">
        <v>122</v>
      </c>
      <c r="G55" s="2" t="s">
        <v>157</v>
      </c>
      <c r="H55" s="2" t="s">
        <v>158</v>
      </c>
      <c r="I55" s="2" t="s">
        <v>48</v>
      </c>
      <c r="J55" s="19">
        <v>4.53</v>
      </c>
      <c r="K55" s="19">
        <f t="shared" si="0"/>
        <v>5.2548000000000004</v>
      </c>
    </row>
    <row r="56" spans="2:11" hidden="1" x14ac:dyDescent="0.25">
      <c r="B56" s="2" t="s">
        <v>42</v>
      </c>
      <c r="C56" s="2" t="s">
        <v>43</v>
      </c>
      <c r="D56" s="2" t="s">
        <v>44</v>
      </c>
      <c r="E56" s="2">
        <v>2</v>
      </c>
      <c r="F56" s="2" t="s">
        <v>159</v>
      </c>
      <c r="G56" s="2" t="s">
        <v>160</v>
      </c>
      <c r="H56" s="2" t="s">
        <v>161</v>
      </c>
      <c r="I56" s="2" t="s">
        <v>48</v>
      </c>
      <c r="J56" s="19">
        <v>3.76</v>
      </c>
      <c r="K56" s="19">
        <f t="shared" si="0"/>
        <v>4.3615999999999993</v>
      </c>
    </row>
    <row r="57" spans="2:11" hidden="1" x14ac:dyDescent="0.25">
      <c r="B57" s="2" t="s">
        <v>42</v>
      </c>
      <c r="C57" s="2" t="s">
        <v>43</v>
      </c>
      <c r="D57" s="2" t="s">
        <v>44</v>
      </c>
      <c r="E57" s="2">
        <v>2</v>
      </c>
      <c r="F57" s="2" t="s">
        <v>159</v>
      </c>
      <c r="G57" s="2" t="s">
        <v>162</v>
      </c>
      <c r="H57" s="2" t="s">
        <v>163</v>
      </c>
      <c r="I57" s="2" t="s">
        <v>48</v>
      </c>
      <c r="J57" s="19">
        <v>5.25</v>
      </c>
      <c r="K57" s="19">
        <f t="shared" si="0"/>
        <v>6.09</v>
      </c>
    </row>
    <row r="58" spans="2:11" hidden="1" x14ac:dyDescent="0.25">
      <c r="B58" s="2" t="s">
        <v>42</v>
      </c>
      <c r="C58" s="2" t="s">
        <v>43</v>
      </c>
      <c r="D58" s="2" t="s">
        <v>44</v>
      </c>
      <c r="E58" s="2">
        <v>2</v>
      </c>
      <c r="F58" s="2" t="s">
        <v>159</v>
      </c>
      <c r="G58" s="2" t="s">
        <v>164</v>
      </c>
      <c r="H58" s="2" t="s">
        <v>165</v>
      </c>
      <c r="I58" s="2" t="s">
        <v>48</v>
      </c>
      <c r="J58" s="19">
        <v>5.46</v>
      </c>
      <c r="K58" s="19">
        <f t="shared" si="0"/>
        <v>6.3335999999999997</v>
      </c>
    </row>
    <row r="59" spans="2:11" hidden="1" x14ac:dyDescent="0.25">
      <c r="B59" s="2" t="s">
        <v>42</v>
      </c>
      <c r="C59" s="2" t="s">
        <v>43</v>
      </c>
      <c r="D59" s="2" t="s">
        <v>44</v>
      </c>
      <c r="E59" s="2">
        <v>2</v>
      </c>
      <c r="F59" s="2" t="s">
        <v>159</v>
      </c>
      <c r="G59" s="2" t="s">
        <v>166</v>
      </c>
      <c r="H59" s="2" t="s">
        <v>167</v>
      </c>
      <c r="I59" s="2" t="s">
        <v>48</v>
      </c>
      <c r="J59" s="19">
        <v>3.63</v>
      </c>
      <c r="K59" s="19">
        <f t="shared" si="0"/>
        <v>4.2107999999999999</v>
      </c>
    </row>
    <row r="60" spans="2:11" hidden="1" x14ac:dyDescent="0.25">
      <c r="B60" s="2" t="s">
        <v>42</v>
      </c>
      <c r="C60" s="2" t="s">
        <v>43</v>
      </c>
      <c r="D60" s="2" t="s">
        <v>44</v>
      </c>
      <c r="E60" s="2">
        <v>2</v>
      </c>
      <c r="F60" s="2" t="s">
        <v>159</v>
      </c>
      <c r="G60" s="2" t="s">
        <v>168</v>
      </c>
      <c r="H60" s="2" t="s">
        <v>169</v>
      </c>
      <c r="I60" s="2" t="s">
        <v>48</v>
      </c>
      <c r="J60" s="19">
        <v>5.55</v>
      </c>
      <c r="K60" s="19">
        <f t="shared" si="0"/>
        <v>6.4379999999999997</v>
      </c>
    </row>
    <row r="61" spans="2:11" hidden="1" x14ac:dyDescent="0.25">
      <c r="B61" s="2" t="s">
        <v>42</v>
      </c>
      <c r="C61" s="2" t="s">
        <v>43</v>
      </c>
      <c r="D61" s="2" t="s">
        <v>44</v>
      </c>
      <c r="E61" s="2">
        <v>2</v>
      </c>
      <c r="F61" s="2" t="s">
        <v>159</v>
      </c>
      <c r="G61" s="2" t="s">
        <v>170</v>
      </c>
      <c r="H61" s="2" t="s">
        <v>171</v>
      </c>
      <c r="I61" s="2" t="s">
        <v>48</v>
      </c>
      <c r="J61" s="19">
        <v>6.36</v>
      </c>
      <c r="K61" s="19">
        <f t="shared" si="0"/>
        <v>7.3776000000000002</v>
      </c>
    </row>
    <row r="62" spans="2:11" hidden="1" x14ac:dyDescent="0.25">
      <c r="B62" s="2" t="s">
        <v>42</v>
      </c>
      <c r="C62" s="2" t="s">
        <v>43</v>
      </c>
      <c r="D62" s="2" t="s">
        <v>44</v>
      </c>
      <c r="E62" s="2">
        <v>2</v>
      </c>
      <c r="F62" s="2" t="s">
        <v>159</v>
      </c>
      <c r="G62" s="2" t="s">
        <v>172</v>
      </c>
      <c r="H62" s="2" t="s">
        <v>173</v>
      </c>
      <c r="I62" s="2" t="s">
        <v>48</v>
      </c>
      <c r="J62" s="19">
        <v>10.83</v>
      </c>
      <c r="K62" s="19">
        <f t="shared" si="0"/>
        <v>12.562799999999999</v>
      </c>
    </row>
    <row r="63" spans="2:11" hidden="1" x14ac:dyDescent="0.25">
      <c r="B63" s="2" t="s">
        <v>42</v>
      </c>
      <c r="C63" s="2" t="s">
        <v>43</v>
      </c>
      <c r="D63" s="2" t="s">
        <v>44</v>
      </c>
      <c r="E63" s="2">
        <v>2</v>
      </c>
      <c r="F63" s="2" t="s">
        <v>159</v>
      </c>
      <c r="G63" s="2" t="s">
        <v>174</v>
      </c>
      <c r="H63" s="2" t="s">
        <v>175</v>
      </c>
      <c r="I63" s="2" t="s">
        <v>48</v>
      </c>
      <c r="J63" s="19">
        <v>22.8</v>
      </c>
      <c r="K63" s="19">
        <f t="shared" si="0"/>
        <v>26.448</v>
      </c>
    </row>
    <row r="64" spans="2:11" hidden="1" x14ac:dyDescent="0.25">
      <c r="B64" s="2" t="s">
        <v>42</v>
      </c>
      <c r="C64" s="2" t="s">
        <v>43</v>
      </c>
      <c r="D64" s="2" t="s">
        <v>44</v>
      </c>
      <c r="E64" s="2">
        <v>2</v>
      </c>
      <c r="F64" s="2" t="s">
        <v>159</v>
      </c>
      <c r="G64" s="2" t="s">
        <v>176</v>
      </c>
      <c r="H64" s="2" t="s">
        <v>177</v>
      </c>
      <c r="I64" s="2" t="s">
        <v>48</v>
      </c>
      <c r="J64" s="19">
        <v>5.25</v>
      </c>
      <c r="K64" s="19">
        <f t="shared" si="0"/>
        <v>6.09</v>
      </c>
    </row>
    <row r="65" spans="2:11" hidden="1" x14ac:dyDescent="0.25">
      <c r="B65" s="2" t="s">
        <v>42</v>
      </c>
      <c r="C65" s="2" t="s">
        <v>43</v>
      </c>
      <c r="D65" s="2" t="s">
        <v>44</v>
      </c>
      <c r="E65" s="2">
        <v>2</v>
      </c>
      <c r="F65" s="2" t="s">
        <v>159</v>
      </c>
      <c r="G65" s="2" t="s">
        <v>178</v>
      </c>
      <c r="H65" s="2" t="s">
        <v>179</v>
      </c>
      <c r="I65" s="2" t="s">
        <v>48</v>
      </c>
      <c r="J65" s="19">
        <v>7.05</v>
      </c>
      <c r="K65" s="19">
        <f t="shared" si="0"/>
        <v>8.177999999999999</v>
      </c>
    </row>
    <row r="66" spans="2:11" hidden="1" x14ac:dyDescent="0.25">
      <c r="B66" s="2" t="s">
        <v>42</v>
      </c>
      <c r="C66" s="2" t="s">
        <v>43</v>
      </c>
      <c r="D66" s="2" t="s">
        <v>44</v>
      </c>
      <c r="E66" s="2">
        <v>2</v>
      </c>
      <c r="F66" s="2" t="s">
        <v>159</v>
      </c>
      <c r="G66" s="2" t="s">
        <v>180</v>
      </c>
      <c r="H66" s="2" t="s">
        <v>181</v>
      </c>
      <c r="I66" s="2" t="s">
        <v>48</v>
      </c>
      <c r="J66" s="19">
        <v>9.26</v>
      </c>
      <c r="K66" s="19">
        <f t="shared" si="0"/>
        <v>10.741599999999998</v>
      </c>
    </row>
    <row r="67" spans="2:11" hidden="1" x14ac:dyDescent="0.25">
      <c r="B67" s="2" t="s">
        <v>42</v>
      </c>
      <c r="C67" s="2" t="s">
        <v>43</v>
      </c>
      <c r="D67" s="2" t="s">
        <v>44</v>
      </c>
      <c r="E67" s="2">
        <v>2</v>
      </c>
      <c r="F67" s="2" t="s">
        <v>159</v>
      </c>
      <c r="G67" s="2" t="s">
        <v>182</v>
      </c>
      <c r="H67" s="2" t="s">
        <v>183</v>
      </c>
      <c r="I67" s="2" t="s">
        <v>48</v>
      </c>
      <c r="J67" s="19">
        <v>7.52</v>
      </c>
      <c r="K67" s="19">
        <f t="shared" si="0"/>
        <v>8.7231999999999985</v>
      </c>
    </row>
    <row r="68" spans="2:11" hidden="1" x14ac:dyDescent="0.25">
      <c r="B68" s="2" t="s">
        <v>42</v>
      </c>
      <c r="C68" s="2" t="s">
        <v>43</v>
      </c>
      <c r="D68" s="2" t="s">
        <v>44</v>
      </c>
      <c r="E68" s="2">
        <v>2</v>
      </c>
      <c r="F68" s="2" t="s">
        <v>159</v>
      </c>
      <c r="G68" s="2" t="s">
        <v>184</v>
      </c>
      <c r="H68" s="2" t="s">
        <v>185</v>
      </c>
      <c r="I68" s="2" t="s">
        <v>48</v>
      </c>
      <c r="J68" s="19">
        <v>8.3000000000000007</v>
      </c>
      <c r="K68" s="19">
        <f t="shared" ref="K68:K131" si="1">+IF(AND(MID(H68,1,15)="POSTE DE MADERA",J68&lt;110)=TRUE,(J68*1.13+5)*1.01*1.16,IF(AND(MID(H68,1,15)="POSTE DE MADERA",J68&gt;=110,J68&lt;320)=TRUE,(J68*1.13+12)*1.01*1.16,IF(AND(MID(H68,1,15)="POSTE DE MADERA",J68&gt;320)=TRUE,(J68*1.13+36)*1.01*1.16,IF(+AND(MID(H68,1,5)="POSTE",MID(H68,1,15)&lt;&gt;"POSTE DE MADERA")=TRUE,J68*1.01*1.16,J68*1.16))))</f>
        <v>9.6280000000000001</v>
      </c>
    </row>
    <row r="69" spans="2:11" hidden="1" x14ac:dyDescent="0.25">
      <c r="B69" s="2" t="s">
        <v>42</v>
      </c>
      <c r="C69" s="2" t="s">
        <v>43</v>
      </c>
      <c r="D69" s="2" t="s">
        <v>44</v>
      </c>
      <c r="E69" s="2">
        <v>2</v>
      </c>
      <c r="F69" s="2" t="s">
        <v>159</v>
      </c>
      <c r="G69" s="2" t="s">
        <v>186</v>
      </c>
      <c r="H69" s="2" t="s">
        <v>187</v>
      </c>
      <c r="I69" s="2" t="s">
        <v>48</v>
      </c>
      <c r="J69" s="19">
        <v>8.5</v>
      </c>
      <c r="K69" s="19">
        <f t="shared" si="1"/>
        <v>9.86</v>
      </c>
    </row>
    <row r="70" spans="2:11" hidden="1" x14ac:dyDescent="0.25">
      <c r="B70" s="2" t="s">
        <v>42</v>
      </c>
      <c r="C70" s="2" t="s">
        <v>43</v>
      </c>
      <c r="D70" s="2" t="s">
        <v>44</v>
      </c>
      <c r="E70" s="2">
        <v>2</v>
      </c>
      <c r="F70" s="2" t="s">
        <v>159</v>
      </c>
      <c r="G70" s="2" t="s">
        <v>188</v>
      </c>
      <c r="H70" s="2" t="s">
        <v>189</v>
      </c>
      <c r="I70" s="2" t="s">
        <v>48</v>
      </c>
      <c r="J70" s="19">
        <v>8.1999999999999993</v>
      </c>
      <c r="K70" s="19">
        <f t="shared" si="1"/>
        <v>9.5119999999999987</v>
      </c>
    </row>
    <row r="71" spans="2:11" hidden="1" x14ac:dyDescent="0.25">
      <c r="B71" s="2" t="s">
        <v>42</v>
      </c>
      <c r="C71" s="2" t="s">
        <v>43</v>
      </c>
      <c r="D71" s="2" t="s">
        <v>44</v>
      </c>
      <c r="E71" s="2">
        <v>2</v>
      </c>
      <c r="F71" s="2" t="s">
        <v>159</v>
      </c>
      <c r="G71" s="2" t="s">
        <v>190</v>
      </c>
      <c r="H71" s="2" t="s">
        <v>191</v>
      </c>
      <c r="I71" s="2" t="s">
        <v>48</v>
      </c>
      <c r="J71" s="19">
        <v>9.1</v>
      </c>
      <c r="K71" s="19">
        <f t="shared" si="1"/>
        <v>10.555999999999999</v>
      </c>
    </row>
    <row r="72" spans="2:11" hidden="1" x14ac:dyDescent="0.25">
      <c r="B72" s="2" t="s">
        <v>42</v>
      </c>
      <c r="C72" s="2" t="s">
        <v>43</v>
      </c>
      <c r="D72" s="2" t="s">
        <v>44</v>
      </c>
      <c r="E72" s="2">
        <v>2</v>
      </c>
      <c r="F72" s="2" t="s">
        <v>159</v>
      </c>
      <c r="G72" s="2" t="s">
        <v>192</v>
      </c>
      <c r="H72" s="2" t="s">
        <v>193</v>
      </c>
      <c r="I72" s="2" t="s">
        <v>48</v>
      </c>
      <c r="J72" s="19">
        <v>22.89</v>
      </c>
      <c r="K72" s="19">
        <f t="shared" si="1"/>
        <v>26.552399999999999</v>
      </c>
    </row>
    <row r="73" spans="2:11" hidden="1" x14ac:dyDescent="0.25">
      <c r="B73" s="2" t="s">
        <v>42</v>
      </c>
      <c r="C73" s="2" t="s">
        <v>43</v>
      </c>
      <c r="D73" s="2" t="s">
        <v>44</v>
      </c>
      <c r="E73" s="2">
        <v>2</v>
      </c>
      <c r="F73" s="2" t="s">
        <v>159</v>
      </c>
      <c r="G73" s="2" t="s">
        <v>194</v>
      </c>
      <c r="H73" s="2" t="s">
        <v>195</v>
      </c>
      <c r="I73" s="2" t="s">
        <v>48</v>
      </c>
      <c r="J73" s="19">
        <v>32.49</v>
      </c>
      <c r="K73" s="19">
        <f t="shared" si="1"/>
        <v>37.688400000000001</v>
      </c>
    </row>
    <row r="74" spans="2:11" hidden="1" x14ac:dyDescent="0.25">
      <c r="B74" s="2" t="s">
        <v>42</v>
      </c>
      <c r="C74" s="2" t="s">
        <v>43</v>
      </c>
      <c r="D74" s="2" t="s">
        <v>44</v>
      </c>
      <c r="E74" s="2">
        <v>2</v>
      </c>
      <c r="F74" s="2" t="s">
        <v>159</v>
      </c>
      <c r="G74" s="2" t="s">
        <v>196</v>
      </c>
      <c r="H74" s="2" t="s">
        <v>197</v>
      </c>
      <c r="I74" s="2" t="s">
        <v>48</v>
      </c>
      <c r="J74" s="19">
        <v>13.07</v>
      </c>
      <c r="K74" s="19">
        <f t="shared" si="1"/>
        <v>15.161199999999999</v>
      </c>
    </row>
    <row r="75" spans="2:11" hidden="1" x14ac:dyDescent="0.25">
      <c r="B75" s="2" t="s">
        <v>42</v>
      </c>
      <c r="C75" s="2" t="s">
        <v>43</v>
      </c>
      <c r="D75" s="2" t="s">
        <v>44</v>
      </c>
      <c r="E75" s="2">
        <v>2</v>
      </c>
      <c r="F75" s="2" t="s">
        <v>159</v>
      </c>
      <c r="G75" s="2" t="s">
        <v>198</v>
      </c>
      <c r="H75" s="2" t="s">
        <v>199</v>
      </c>
      <c r="I75" s="2" t="s">
        <v>48</v>
      </c>
      <c r="J75" s="19">
        <v>13.36</v>
      </c>
      <c r="K75" s="19">
        <f t="shared" si="1"/>
        <v>15.497599999999998</v>
      </c>
    </row>
    <row r="76" spans="2:11" hidden="1" x14ac:dyDescent="0.25">
      <c r="B76" s="2" t="s">
        <v>42</v>
      </c>
      <c r="C76" s="2" t="s">
        <v>43</v>
      </c>
      <c r="D76" s="2" t="s">
        <v>44</v>
      </c>
      <c r="E76" s="2">
        <v>2</v>
      </c>
      <c r="F76" s="2" t="s">
        <v>159</v>
      </c>
      <c r="G76" s="2" t="s">
        <v>200</v>
      </c>
      <c r="H76" s="2" t="s">
        <v>201</v>
      </c>
      <c r="I76" s="2" t="s">
        <v>48</v>
      </c>
      <c r="J76" s="19">
        <v>9.5</v>
      </c>
      <c r="K76" s="19">
        <f t="shared" si="1"/>
        <v>11.02</v>
      </c>
    </row>
    <row r="77" spans="2:11" hidden="1" x14ac:dyDescent="0.25">
      <c r="B77" s="2" t="s">
        <v>42</v>
      </c>
      <c r="C77" s="2" t="s">
        <v>43</v>
      </c>
      <c r="D77" s="2" t="s">
        <v>44</v>
      </c>
      <c r="E77" s="2">
        <v>2</v>
      </c>
      <c r="F77" s="2" t="s">
        <v>159</v>
      </c>
      <c r="G77" s="2" t="s">
        <v>202</v>
      </c>
      <c r="H77" s="2" t="s">
        <v>203</v>
      </c>
      <c r="I77" s="2" t="s">
        <v>48</v>
      </c>
      <c r="J77" s="19">
        <v>2.2999999999999998</v>
      </c>
      <c r="K77" s="19">
        <f t="shared" si="1"/>
        <v>2.6679999999999997</v>
      </c>
    </row>
    <row r="78" spans="2:11" hidden="1" x14ac:dyDescent="0.25">
      <c r="B78" s="2" t="s">
        <v>42</v>
      </c>
      <c r="C78" s="2" t="s">
        <v>43</v>
      </c>
      <c r="D78" s="2" t="s">
        <v>44</v>
      </c>
      <c r="E78" s="2">
        <v>2</v>
      </c>
      <c r="F78" s="2" t="s">
        <v>159</v>
      </c>
      <c r="G78" s="2" t="s">
        <v>204</v>
      </c>
      <c r="H78" s="2" t="s">
        <v>205</v>
      </c>
      <c r="I78" s="2" t="s">
        <v>48</v>
      </c>
      <c r="J78" s="19">
        <v>8.15</v>
      </c>
      <c r="K78" s="19">
        <f t="shared" si="1"/>
        <v>9.4540000000000006</v>
      </c>
    </row>
    <row r="79" spans="2:11" hidden="1" x14ac:dyDescent="0.25">
      <c r="B79" s="2" t="s">
        <v>42</v>
      </c>
      <c r="C79" s="2" t="s">
        <v>43</v>
      </c>
      <c r="D79" s="2" t="s">
        <v>44</v>
      </c>
      <c r="E79" s="2">
        <v>3</v>
      </c>
      <c r="F79" s="2" t="s">
        <v>206</v>
      </c>
      <c r="G79" s="2" t="s">
        <v>207</v>
      </c>
      <c r="H79" s="2" t="s">
        <v>208</v>
      </c>
      <c r="I79" s="2" t="s">
        <v>48</v>
      </c>
      <c r="J79" s="19">
        <v>5.83</v>
      </c>
      <c r="K79" s="19">
        <f t="shared" si="1"/>
        <v>6.7627999999999995</v>
      </c>
    </row>
    <row r="80" spans="2:11" hidden="1" x14ac:dyDescent="0.25">
      <c r="B80" s="2" t="s">
        <v>42</v>
      </c>
      <c r="C80" s="2" t="s">
        <v>43</v>
      </c>
      <c r="D80" s="2" t="s">
        <v>44</v>
      </c>
      <c r="E80" s="2">
        <v>3</v>
      </c>
      <c r="F80" s="2" t="s">
        <v>206</v>
      </c>
      <c r="G80" s="2" t="s">
        <v>209</v>
      </c>
      <c r="H80" s="2" t="s">
        <v>210</v>
      </c>
      <c r="I80" s="2" t="s">
        <v>48</v>
      </c>
      <c r="J80" s="19">
        <v>1.1100000000000001</v>
      </c>
      <c r="K80" s="19">
        <f t="shared" si="1"/>
        <v>1.2876000000000001</v>
      </c>
    </row>
    <row r="81" spans="2:11" hidden="1" x14ac:dyDescent="0.25">
      <c r="B81" s="2" t="s">
        <v>42</v>
      </c>
      <c r="C81" s="2" t="s">
        <v>43</v>
      </c>
      <c r="D81" s="2" t="s">
        <v>44</v>
      </c>
      <c r="E81" s="2">
        <v>3</v>
      </c>
      <c r="F81" s="2" t="s">
        <v>206</v>
      </c>
      <c r="G81" s="2" t="s">
        <v>211</v>
      </c>
      <c r="H81" s="2" t="s">
        <v>212</v>
      </c>
      <c r="I81" s="2" t="s">
        <v>48</v>
      </c>
      <c r="J81" s="19">
        <v>1.66</v>
      </c>
      <c r="K81" s="19">
        <f t="shared" si="1"/>
        <v>1.9255999999999998</v>
      </c>
    </row>
    <row r="82" spans="2:11" hidden="1" x14ac:dyDescent="0.25">
      <c r="B82" s="2" t="s">
        <v>42</v>
      </c>
      <c r="C82" s="2" t="s">
        <v>43</v>
      </c>
      <c r="D82" s="2" t="s">
        <v>44</v>
      </c>
      <c r="E82" s="2">
        <v>3</v>
      </c>
      <c r="F82" s="2" t="s">
        <v>206</v>
      </c>
      <c r="G82" s="2" t="s">
        <v>213</v>
      </c>
      <c r="H82" s="2" t="s">
        <v>214</v>
      </c>
      <c r="I82" s="2" t="s">
        <v>48</v>
      </c>
      <c r="J82" s="19">
        <v>1.8</v>
      </c>
      <c r="K82" s="19">
        <f t="shared" si="1"/>
        <v>2.0880000000000001</v>
      </c>
    </row>
    <row r="83" spans="2:11" hidden="1" x14ac:dyDescent="0.25">
      <c r="B83" s="2" t="s">
        <v>42</v>
      </c>
      <c r="C83" s="2" t="s">
        <v>43</v>
      </c>
      <c r="D83" s="2" t="s">
        <v>44</v>
      </c>
      <c r="E83" s="2">
        <v>3</v>
      </c>
      <c r="F83" s="2" t="s">
        <v>206</v>
      </c>
      <c r="G83" s="2" t="s">
        <v>215</v>
      </c>
      <c r="H83" s="2" t="s">
        <v>216</v>
      </c>
      <c r="I83" s="2" t="s">
        <v>48</v>
      </c>
      <c r="J83" s="19">
        <v>2.13</v>
      </c>
      <c r="K83" s="19">
        <f t="shared" si="1"/>
        <v>2.4707999999999997</v>
      </c>
    </row>
    <row r="84" spans="2:11" hidden="1" x14ac:dyDescent="0.25">
      <c r="B84" s="2" t="s">
        <v>42</v>
      </c>
      <c r="C84" s="2" t="s">
        <v>43</v>
      </c>
      <c r="D84" s="2" t="s">
        <v>44</v>
      </c>
      <c r="E84" s="2">
        <v>3</v>
      </c>
      <c r="F84" s="2" t="s">
        <v>206</v>
      </c>
      <c r="G84" s="2" t="s">
        <v>217</v>
      </c>
      <c r="H84" s="2" t="s">
        <v>218</v>
      </c>
      <c r="I84" s="2" t="s">
        <v>48</v>
      </c>
      <c r="J84" s="19">
        <v>1.36</v>
      </c>
      <c r="K84" s="19">
        <f t="shared" si="1"/>
        <v>1.5776000000000001</v>
      </c>
    </row>
    <row r="85" spans="2:11" hidden="1" x14ac:dyDescent="0.25">
      <c r="B85" s="2" t="s">
        <v>42</v>
      </c>
      <c r="C85" s="2" t="s">
        <v>43</v>
      </c>
      <c r="D85" s="2" t="s">
        <v>44</v>
      </c>
      <c r="E85" s="2">
        <v>3</v>
      </c>
      <c r="F85" s="2" t="s">
        <v>206</v>
      </c>
      <c r="G85" s="2" t="s">
        <v>219</v>
      </c>
      <c r="H85" s="2" t="s">
        <v>220</v>
      </c>
      <c r="I85" s="2" t="s">
        <v>48</v>
      </c>
      <c r="J85" s="19">
        <v>1.36</v>
      </c>
      <c r="K85" s="19">
        <f t="shared" si="1"/>
        <v>1.5776000000000001</v>
      </c>
    </row>
    <row r="86" spans="2:11" hidden="1" x14ac:dyDescent="0.25">
      <c r="B86" s="2" t="s">
        <v>42</v>
      </c>
      <c r="C86" s="2" t="s">
        <v>43</v>
      </c>
      <c r="D86" s="2" t="s">
        <v>44</v>
      </c>
      <c r="E86" s="2">
        <v>3</v>
      </c>
      <c r="F86" s="2" t="s">
        <v>206</v>
      </c>
      <c r="G86" s="2" t="s">
        <v>221</v>
      </c>
      <c r="H86" s="2" t="s">
        <v>222</v>
      </c>
      <c r="I86" s="2" t="s">
        <v>48</v>
      </c>
      <c r="J86" s="19">
        <v>1.36</v>
      </c>
      <c r="K86" s="19">
        <f t="shared" si="1"/>
        <v>1.5776000000000001</v>
      </c>
    </row>
    <row r="87" spans="2:11" hidden="1" x14ac:dyDescent="0.25">
      <c r="B87" s="2" t="s">
        <v>42</v>
      </c>
      <c r="C87" s="2" t="s">
        <v>43</v>
      </c>
      <c r="D87" s="2" t="s">
        <v>44</v>
      </c>
      <c r="E87" s="2">
        <v>3</v>
      </c>
      <c r="F87" s="2" t="s">
        <v>206</v>
      </c>
      <c r="G87" s="2" t="s">
        <v>223</v>
      </c>
      <c r="H87" s="2" t="s">
        <v>224</v>
      </c>
      <c r="I87" s="2" t="s">
        <v>48</v>
      </c>
      <c r="J87" s="19">
        <v>1.36</v>
      </c>
      <c r="K87" s="19">
        <f t="shared" si="1"/>
        <v>1.5776000000000001</v>
      </c>
    </row>
    <row r="88" spans="2:11" hidden="1" x14ac:dyDescent="0.25">
      <c r="B88" s="2" t="s">
        <v>42</v>
      </c>
      <c r="C88" s="2" t="s">
        <v>43</v>
      </c>
      <c r="D88" s="2" t="s">
        <v>44</v>
      </c>
      <c r="E88" s="2">
        <v>3</v>
      </c>
      <c r="F88" s="2" t="s">
        <v>206</v>
      </c>
      <c r="G88" s="2" t="s">
        <v>225</v>
      </c>
      <c r="H88" s="2" t="s">
        <v>226</v>
      </c>
      <c r="I88" s="2" t="s">
        <v>48</v>
      </c>
      <c r="J88" s="19">
        <v>1.36</v>
      </c>
      <c r="K88" s="19">
        <f t="shared" si="1"/>
        <v>1.5776000000000001</v>
      </c>
    </row>
    <row r="89" spans="2:11" hidden="1" x14ac:dyDescent="0.25">
      <c r="B89" s="2" t="s">
        <v>42</v>
      </c>
      <c r="C89" s="2" t="s">
        <v>43</v>
      </c>
      <c r="D89" s="2" t="s">
        <v>44</v>
      </c>
      <c r="E89" s="2">
        <v>3</v>
      </c>
      <c r="F89" s="2" t="s">
        <v>206</v>
      </c>
      <c r="G89" s="2" t="s">
        <v>227</v>
      </c>
      <c r="H89" s="2" t="s">
        <v>228</v>
      </c>
      <c r="I89" s="2" t="s">
        <v>48</v>
      </c>
      <c r="J89" s="19">
        <v>1.36</v>
      </c>
      <c r="K89" s="19">
        <f t="shared" si="1"/>
        <v>1.5776000000000001</v>
      </c>
    </row>
    <row r="90" spans="2:11" hidden="1" x14ac:dyDescent="0.25">
      <c r="B90" s="2" t="s">
        <v>42</v>
      </c>
      <c r="C90" s="2" t="s">
        <v>43</v>
      </c>
      <c r="D90" s="2" t="s">
        <v>44</v>
      </c>
      <c r="E90" s="2">
        <v>3</v>
      </c>
      <c r="F90" s="2" t="s">
        <v>206</v>
      </c>
      <c r="G90" s="2" t="s">
        <v>229</v>
      </c>
      <c r="H90" s="2" t="s">
        <v>230</v>
      </c>
      <c r="I90" s="2" t="s">
        <v>48</v>
      </c>
      <c r="J90" s="19">
        <v>1.36</v>
      </c>
      <c r="K90" s="19">
        <f t="shared" si="1"/>
        <v>1.5776000000000001</v>
      </c>
    </row>
    <row r="91" spans="2:11" hidden="1" x14ac:dyDescent="0.25">
      <c r="B91" s="2" t="s">
        <v>42</v>
      </c>
      <c r="C91" s="2" t="s">
        <v>43</v>
      </c>
      <c r="D91" s="2" t="s">
        <v>44</v>
      </c>
      <c r="E91" s="2">
        <v>3</v>
      </c>
      <c r="F91" s="2" t="s">
        <v>206</v>
      </c>
      <c r="G91" s="2" t="s">
        <v>231</v>
      </c>
      <c r="H91" s="2" t="s">
        <v>232</v>
      </c>
      <c r="I91" s="2" t="s">
        <v>48</v>
      </c>
      <c r="J91" s="19">
        <v>1.36</v>
      </c>
      <c r="K91" s="19">
        <f t="shared" si="1"/>
        <v>1.5776000000000001</v>
      </c>
    </row>
    <row r="92" spans="2:11" hidden="1" x14ac:dyDescent="0.25">
      <c r="B92" s="2" t="s">
        <v>42</v>
      </c>
      <c r="C92" s="2" t="s">
        <v>43</v>
      </c>
      <c r="D92" s="2" t="s">
        <v>44</v>
      </c>
      <c r="E92" s="2">
        <v>3</v>
      </c>
      <c r="F92" s="2" t="s">
        <v>206</v>
      </c>
      <c r="G92" s="2" t="s">
        <v>233</v>
      </c>
      <c r="H92" s="2" t="s">
        <v>234</v>
      </c>
      <c r="I92" s="2" t="s">
        <v>48</v>
      </c>
      <c r="J92" s="19">
        <v>1.36</v>
      </c>
      <c r="K92" s="19">
        <f t="shared" si="1"/>
        <v>1.5776000000000001</v>
      </c>
    </row>
    <row r="93" spans="2:11" hidden="1" x14ac:dyDescent="0.25">
      <c r="B93" s="2" t="s">
        <v>42</v>
      </c>
      <c r="C93" s="2" t="s">
        <v>43</v>
      </c>
      <c r="D93" s="2" t="s">
        <v>44</v>
      </c>
      <c r="E93" s="2">
        <v>3</v>
      </c>
      <c r="F93" s="2" t="s">
        <v>206</v>
      </c>
      <c r="G93" s="2" t="s">
        <v>235</v>
      </c>
      <c r="H93" s="2" t="s">
        <v>236</v>
      </c>
      <c r="I93" s="2" t="s">
        <v>48</v>
      </c>
      <c r="J93" s="19">
        <v>1.36</v>
      </c>
      <c r="K93" s="19">
        <f t="shared" si="1"/>
        <v>1.5776000000000001</v>
      </c>
    </row>
    <row r="94" spans="2:11" hidden="1" x14ac:dyDescent="0.25">
      <c r="B94" s="2" t="s">
        <v>42</v>
      </c>
      <c r="C94" s="2" t="s">
        <v>43</v>
      </c>
      <c r="D94" s="2" t="s">
        <v>44</v>
      </c>
      <c r="E94" s="2">
        <v>3</v>
      </c>
      <c r="F94" s="2" t="s">
        <v>206</v>
      </c>
      <c r="G94" s="2" t="s">
        <v>237</v>
      </c>
      <c r="H94" s="2" t="s">
        <v>238</v>
      </c>
      <c r="I94" s="2" t="s">
        <v>48</v>
      </c>
      <c r="J94" s="19">
        <v>2.4500000000000002</v>
      </c>
      <c r="K94" s="19">
        <f t="shared" si="1"/>
        <v>2.8420000000000001</v>
      </c>
    </row>
    <row r="95" spans="2:11" hidden="1" x14ac:dyDescent="0.25">
      <c r="B95" s="2" t="s">
        <v>42</v>
      </c>
      <c r="C95" s="2" t="s">
        <v>43</v>
      </c>
      <c r="D95" s="2" t="s">
        <v>44</v>
      </c>
      <c r="E95" s="2">
        <v>3</v>
      </c>
      <c r="F95" s="2" t="s">
        <v>206</v>
      </c>
      <c r="G95" s="2" t="s">
        <v>239</v>
      </c>
      <c r="H95" s="2" t="s">
        <v>240</v>
      </c>
      <c r="I95" s="2" t="s">
        <v>48</v>
      </c>
      <c r="J95" s="19">
        <v>4.68</v>
      </c>
      <c r="K95" s="19">
        <f t="shared" si="1"/>
        <v>5.428799999999999</v>
      </c>
    </row>
    <row r="96" spans="2:11" hidden="1" x14ac:dyDescent="0.25">
      <c r="B96" s="2" t="s">
        <v>42</v>
      </c>
      <c r="C96" s="2" t="s">
        <v>43</v>
      </c>
      <c r="D96" s="2" t="s">
        <v>44</v>
      </c>
      <c r="E96" s="2">
        <v>3</v>
      </c>
      <c r="F96" s="2" t="s">
        <v>206</v>
      </c>
      <c r="G96" s="2" t="s">
        <v>241</v>
      </c>
      <c r="H96" s="2" t="s">
        <v>242</v>
      </c>
      <c r="I96" s="2" t="s">
        <v>48</v>
      </c>
      <c r="J96" s="19">
        <v>4.01</v>
      </c>
      <c r="K96" s="19">
        <f t="shared" si="1"/>
        <v>4.6515999999999993</v>
      </c>
    </row>
    <row r="97" spans="2:11" hidden="1" x14ac:dyDescent="0.25">
      <c r="B97" s="2" t="s">
        <v>42</v>
      </c>
      <c r="C97" s="2" t="s">
        <v>43</v>
      </c>
      <c r="D97" s="2" t="s">
        <v>44</v>
      </c>
      <c r="E97" s="2">
        <v>3</v>
      </c>
      <c r="F97" s="2" t="s">
        <v>206</v>
      </c>
      <c r="G97" s="2" t="s">
        <v>243</v>
      </c>
      <c r="H97" s="2" t="s">
        <v>244</v>
      </c>
      <c r="I97" s="2" t="s">
        <v>48</v>
      </c>
      <c r="J97" s="19">
        <v>3.68</v>
      </c>
      <c r="K97" s="19">
        <f t="shared" si="1"/>
        <v>4.2687999999999997</v>
      </c>
    </row>
    <row r="98" spans="2:11" hidden="1" x14ac:dyDescent="0.25">
      <c r="B98" s="2" t="s">
        <v>42</v>
      </c>
      <c r="C98" s="2" t="s">
        <v>43</v>
      </c>
      <c r="D98" s="2" t="s">
        <v>44</v>
      </c>
      <c r="E98" s="2">
        <v>3</v>
      </c>
      <c r="F98" s="2" t="s">
        <v>206</v>
      </c>
      <c r="G98" s="2" t="s">
        <v>245</v>
      </c>
      <c r="H98" s="2" t="s">
        <v>246</v>
      </c>
      <c r="I98" s="2" t="s">
        <v>48</v>
      </c>
      <c r="J98" s="19">
        <v>0.8</v>
      </c>
      <c r="K98" s="19">
        <f t="shared" si="1"/>
        <v>0.92799999999999994</v>
      </c>
    </row>
    <row r="99" spans="2:11" hidden="1" x14ac:dyDescent="0.25">
      <c r="B99" s="2" t="s">
        <v>42</v>
      </c>
      <c r="C99" s="2" t="s">
        <v>43</v>
      </c>
      <c r="D99" s="2" t="s">
        <v>44</v>
      </c>
      <c r="E99" s="2">
        <v>3</v>
      </c>
      <c r="F99" s="2" t="s">
        <v>206</v>
      </c>
      <c r="G99" s="2" t="s">
        <v>247</v>
      </c>
      <c r="H99" s="2" t="s">
        <v>248</v>
      </c>
      <c r="I99" s="2" t="s">
        <v>48</v>
      </c>
      <c r="J99" s="19">
        <v>0.9</v>
      </c>
      <c r="K99" s="19">
        <f t="shared" si="1"/>
        <v>1.044</v>
      </c>
    </row>
    <row r="100" spans="2:11" hidden="1" x14ac:dyDescent="0.25">
      <c r="B100" s="2" t="s">
        <v>42</v>
      </c>
      <c r="C100" s="2" t="s">
        <v>43</v>
      </c>
      <c r="D100" s="2" t="s">
        <v>44</v>
      </c>
      <c r="E100" s="2">
        <v>3</v>
      </c>
      <c r="F100" s="2" t="s">
        <v>206</v>
      </c>
      <c r="G100" s="2" t="s">
        <v>249</v>
      </c>
      <c r="H100" s="2" t="s">
        <v>250</v>
      </c>
      <c r="I100" s="2" t="s">
        <v>48</v>
      </c>
      <c r="J100" s="19">
        <v>1.03</v>
      </c>
      <c r="K100" s="19">
        <f t="shared" si="1"/>
        <v>1.1947999999999999</v>
      </c>
    </row>
    <row r="101" spans="2:11" hidden="1" x14ac:dyDescent="0.25">
      <c r="B101" s="2" t="s">
        <v>42</v>
      </c>
      <c r="C101" s="2" t="s">
        <v>43</v>
      </c>
      <c r="D101" s="2" t="s">
        <v>44</v>
      </c>
      <c r="E101" s="2">
        <v>3</v>
      </c>
      <c r="F101" s="2" t="s">
        <v>206</v>
      </c>
      <c r="G101" s="2" t="s">
        <v>251</v>
      </c>
      <c r="H101" s="2" t="s">
        <v>252</v>
      </c>
      <c r="I101" s="2" t="s">
        <v>48</v>
      </c>
      <c r="J101" s="19">
        <v>3.08</v>
      </c>
      <c r="K101" s="19">
        <f t="shared" si="1"/>
        <v>3.5728</v>
      </c>
    </row>
    <row r="102" spans="2:11" hidden="1" x14ac:dyDescent="0.25">
      <c r="B102" s="2" t="s">
        <v>42</v>
      </c>
      <c r="C102" s="2" t="s">
        <v>43</v>
      </c>
      <c r="D102" s="2" t="s">
        <v>44</v>
      </c>
      <c r="E102" s="2">
        <v>93</v>
      </c>
      <c r="F102" s="2" t="s">
        <v>105</v>
      </c>
      <c r="G102" s="2" t="s">
        <v>253</v>
      </c>
      <c r="H102" s="2" t="s">
        <v>254</v>
      </c>
      <c r="I102" s="2" t="s">
        <v>48</v>
      </c>
      <c r="J102" s="19">
        <v>3.34</v>
      </c>
      <c r="K102" s="19">
        <f t="shared" si="1"/>
        <v>3.8743999999999996</v>
      </c>
    </row>
    <row r="103" spans="2:11" hidden="1" x14ac:dyDescent="0.25">
      <c r="B103" s="2" t="s">
        <v>42</v>
      </c>
      <c r="C103" s="2" t="s">
        <v>255</v>
      </c>
      <c r="D103" s="2" t="s">
        <v>256</v>
      </c>
      <c r="E103" s="2">
        <v>20</v>
      </c>
      <c r="F103" s="2" t="s">
        <v>257</v>
      </c>
      <c r="G103" s="2" t="s">
        <v>258</v>
      </c>
      <c r="H103" s="2" t="s">
        <v>259</v>
      </c>
      <c r="I103" s="2" t="s">
        <v>260</v>
      </c>
      <c r="J103" s="19">
        <v>0.15</v>
      </c>
      <c r="K103" s="19">
        <f t="shared" si="1"/>
        <v>0.17399999999999999</v>
      </c>
    </row>
    <row r="104" spans="2:11" hidden="1" x14ac:dyDescent="0.25">
      <c r="B104" s="2" t="s">
        <v>42</v>
      </c>
      <c r="C104" s="2" t="s">
        <v>255</v>
      </c>
      <c r="D104" s="2" t="s">
        <v>256</v>
      </c>
      <c r="E104" s="2">
        <v>20</v>
      </c>
      <c r="F104" s="2" t="s">
        <v>257</v>
      </c>
      <c r="G104" s="2" t="s">
        <v>261</v>
      </c>
      <c r="H104" s="2" t="s">
        <v>262</v>
      </c>
      <c r="I104" s="2" t="s">
        <v>260</v>
      </c>
      <c r="J104" s="19">
        <v>0.15</v>
      </c>
      <c r="K104" s="19">
        <f t="shared" si="1"/>
        <v>0.17399999999999999</v>
      </c>
    </row>
    <row r="105" spans="2:11" hidden="1" x14ac:dyDescent="0.25">
      <c r="B105" s="2" t="s">
        <v>42</v>
      </c>
      <c r="C105" s="2" t="s">
        <v>255</v>
      </c>
      <c r="D105" s="2" t="s">
        <v>256</v>
      </c>
      <c r="E105" s="2">
        <v>20</v>
      </c>
      <c r="F105" s="2" t="s">
        <v>257</v>
      </c>
      <c r="G105" s="2" t="s">
        <v>263</v>
      </c>
      <c r="H105" s="2" t="s">
        <v>264</v>
      </c>
      <c r="I105" s="2" t="s">
        <v>260</v>
      </c>
      <c r="J105" s="19">
        <v>0.15</v>
      </c>
      <c r="K105" s="19">
        <f t="shared" si="1"/>
        <v>0.17399999999999999</v>
      </c>
    </row>
    <row r="106" spans="2:11" hidden="1" x14ac:dyDescent="0.25">
      <c r="B106" s="2" t="s">
        <v>42</v>
      </c>
      <c r="C106" s="2" t="s">
        <v>255</v>
      </c>
      <c r="D106" s="2" t="s">
        <v>256</v>
      </c>
      <c r="E106" s="2">
        <v>20</v>
      </c>
      <c r="F106" s="2" t="s">
        <v>257</v>
      </c>
      <c r="G106" s="2" t="s">
        <v>265</v>
      </c>
      <c r="H106" s="2" t="s">
        <v>266</v>
      </c>
      <c r="I106" s="2" t="s">
        <v>260</v>
      </c>
      <c r="J106" s="19">
        <v>0.15</v>
      </c>
      <c r="K106" s="19">
        <f t="shared" si="1"/>
        <v>0.17399999999999999</v>
      </c>
    </row>
    <row r="107" spans="2:11" hidden="1" x14ac:dyDescent="0.25">
      <c r="B107" s="2" t="s">
        <v>42</v>
      </c>
      <c r="C107" s="2" t="s">
        <v>255</v>
      </c>
      <c r="D107" s="2" t="s">
        <v>256</v>
      </c>
      <c r="E107" s="2">
        <v>20</v>
      </c>
      <c r="F107" s="2" t="s">
        <v>257</v>
      </c>
      <c r="G107" s="2" t="s">
        <v>267</v>
      </c>
      <c r="H107" s="2" t="s">
        <v>268</v>
      </c>
      <c r="I107" s="2" t="s">
        <v>260</v>
      </c>
      <c r="J107" s="19">
        <v>0.17</v>
      </c>
      <c r="K107" s="19">
        <f t="shared" si="1"/>
        <v>0.19720000000000001</v>
      </c>
    </row>
    <row r="108" spans="2:11" hidden="1" x14ac:dyDescent="0.25">
      <c r="B108" s="2" t="s">
        <v>42</v>
      </c>
      <c r="C108" s="2" t="s">
        <v>255</v>
      </c>
      <c r="D108" s="2" t="s">
        <v>256</v>
      </c>
      <c r="E108" s="2">
        <v>20</v>
      </c>
      <c r="F108" s="2" t="s">
        <v>257</v>
      </c>
      <c r="G108" s="2" t="s">
        <v>269</v>
      </c>
      <c r="H108" s="2" t="s">
        <v>270</v>
      </c>
      <c r="I108" s="2" t="s">
        <v>260</v>
      </c>
      <c r="J108" s="19">
        <v>0.17</v>
      </c>
      <c r="K108" s="19">
        <f t="shared" si="1"/>
        <v>0.19720000000000001</v>
      </c>
    </row>
    <row r="109" spans="2:11" hidden="1" x14ac:dyDescent="0.25">
      <c r="B109" s="2" t="s">
        <v>42</v>
      </c>
      <c r="C109" s="2" t="s">
        <v>255</v>
      </c>
      <c r="D109" s="2" t="s">
        <v>256</v>
      </c>
      <c r="E109" s="2">
        <v>20</v>
      </c>
      <c r="F109" s="2" t="s">
        <v>257</v>
      </c>
      <c r="G109" s="2" t="s">
        <v>271</v>
      </c>
      <c r="H109" s="2" t="s">
        <v>272</v>
      </c>
      <c r="I109" s="2" t="s">
        <v>260</v>
      </c>
      <c r="J109" s="19">
        <v>0.28999999999999998</v>
      </c>
      <c r="K109" s="19">
        <f t="shared" si="1"/>
        <v>0.33639999999999998</v>
      </c>
    </row>
    <row r="110" spans="2:11" hidden="1" x14ac:dyDescent="0.25">
      <c r="B110" s="2" t="s">
        <v>42</v>
      </c>
      <c r="C110" s="2" t="s">
        <v>255</v>
      </c>
      <c r="D110" s="2" t="s">
        <v>256</v>
      </c>
      <c r="E110" s="2">
        <v>20</v>
      </c>
      <c r="F110" s="2" t="s">
        <v>257</v>
      </c>
      <c r="G110" s="2" t="s">
        <v>273</v>
      </c>
      <c r="H110" s="2" t="s">
        <v>274</v>
      </c>
      <c r="I110" s="2" t="s">
        <v>260</v>
      </c>
      <c r="J110" s="19">
        <v>0.32</v>
      </c>
      <c r="K110" s="19">
        <f t="shared" si="1"/>
        <v>0.37119999999999997</v>
      </c>
    </row>
    <row r="111" spans="2:11" hidden="1" x14ac:dyDescent="0.25">
      <c r="B111" s="2" t="s">
        <v>42</v>
      </c>
      <c r="C111" s="2" t="s">
        <v>255</v>
      </c>
      <c r="D111" s="2" t="s">
        <v>256</v>
      </c>
      <c r="E111" s="2">
        <v>20</v>
      </c>
      <c r="F111" s="2" t="s">
        <v>257</v>
      </c>
      <c r="G111" s="2" t="s">
        <v>275</v>
      </c>
      <c r="H111" s="2" t="s">
        <v>276</v>
      </c>
      <c r="I111" s="2" t="s">
        <v>260</v>
      </c>
      <c r="J111" s="19">
        <v>0.46</v>
      </c>
      <c r="K111" s="19">
        <f t="shared" si="1"/>
        <v>0.53359999999999996</v>
      </c>
    </row>
    <row r="112" spans="2:11" hidden="1" x14ac:dyDescent="0.25">
      <c r="B112" s="2" t="s">
        <v>42</v>
      </c>
      <c r="C112" s="2" t="s">
        <v>255</v>
      </c>
      <c r="D112" s="2" t="s">
        <v>256</v>
      </c>
      <c r="E112" s="2">
        <v>20</v>
      </c>
      <c r="F112" s="2" t="s">
        <v>257</v>
      </c>
      <c r="G112" s="2" t="s">
        <v>277</v>
      </c>
      <c r="H112" s="2" t="s">
        <v>278</v>
      </c>
      <c r="I112" s="2" t="s">
        <v>260</v>
      </c>
      <c r="J112" s="19">
        <v>0.68</v>
      </c>
      <c r="K112" s="19">
        <f t="shared" si="1"/>
        <v>0.78880000000000006</v>
      </c>
    </row>
    <row r="113" spans="2:11" hidden="1" x14ac:dyDescent="0.25">
      <c r="B113" s="2" t="s">
        <v>42</v>
      </c>
      <c r="C113" s="2" t="s">
        <v>255</v>
      </c>
      <c r="D113" s="2" t="s">
        <v>256</v>
      </c>
      <c r="E113" s="2">
        <v>20</v>
      </c>
      <c r="F113" s="2" t="s">
        <v>257</v>
      </c>
      <c r="G113" s="2" t="s">
        <v>279</v>
      </c>
      <c r="H113" s="2" t="s">
        <v>280</v>
      </c>
      <c r="I113" s="2" t="s">
        <v>260</v>
      </c>
      <c r="J113" s="19">
        <v>1.0900000000000001</v>
      </c>
      <c r="K113" s="19">
        <f t="shared" si="1"/>
        <v>1.2644</v>
      </c>
    </row>
    <row r="114" spans="2:11" hidden="1" x14ac:dyDescent="0.25">
      <c r="B114" s="2" t="s">
        <v>42</v>
      </c>
      <c r="C114" s="2" t="s">
        <v>255</v>
      </c>
      <c r="D114" s="2" t="s">
        <v>256</v>
      </c>
      <c r="E114" s="2">
        <v>20</v>
      </c>
      <c r="F114" s="2" t="s">
        <v>257</v>
      </c>
      <c r="G114" s="2" t="s">
        <v>281</v>
      </c>
      <c r="H114" s="2" t="s">
        <v>282</v>
      </c>
      <c r="I114" s="2" t="s">
        <v>260</v>
      </c>
      <c r="J114" s="19">
        <v>1.22</v>
      </c>
      <c r="K114" s="19">
        <f t="shared" si="1"/>
        <v>1.4151999999999998</v>
      </c>
    </row>
    <row r="115" spans="2:11" hidden="1" x14ac:dyDescent="0.25">
      <c r="B115" s="2" t="s">
        <v>42</v>
      </c>
      <c r="C115" s="2" t="s">
        <v>255</v>
      </c>
      <c r="D115" s="2" t="s">
        <v>256</v>
      </c>
      <c r="E115" s="2">
        <v>20</v>
      </c>
      <c r="F115" s="2" t="s">
        <v>257</v>
      </c>
      <c r="G115" s="2" t="s">
        <v>283</v>
      </c>
      <c r="H115" s="2" t="s">
        <v>284</v>
      </c>
      <c r="I115" s="2" t="s">
        <v>260</v>
      </c>
      <c r="J115" s="19">
        <v>2.1800000000000002</v>
      </c>
      <c r="K115" s="19">
        <f t="shared" si="1"/>
        <v>2.5287999999999999</v>
      </c>
    </row>
    <row r="116" spans="2:11" hidden="1" x14ac:dyDescent="0.25">
      <c r="B116" s="2" t="s">
        <v>42</v>
      </c>
      <c r="C116" s="2" t="s">
        <v>255</v>
      </c>
      <c r="D116" s="2" t="s">
        <v>256</v>
      </c>
      <c r="E116" s="2">
        <v>20</v>
      </c>
      <c r="F116" s="2" t="s">
        <v>257</v>
      </c>
      <c r="G116" s="2" t="s">
        <v>285</v>
      </c>
      <c r="H116" s="2" t="s">
        <v>286</v>
      </c>
      <c r="I116" s="2" t="s">
        <v>260</v>
      </c>
      <c r="J116" s="19">
        <v>0.34</v>
      </c>
      <c r="K116" s="19">
        <f t="shared" si="1"/>
        <v>0.39440000000000003</v>
      </c>
    </row>
    <row r="117" spans="2:11" hidden="1" x14ac:dyDescent="0.25">
      <c r="B117" s="2" t="s">
        <v>42</v>
      </c>
      <c r="C117" s="2" t="s">
        <v>255</v>
      </c>
      <c r="D117" s="2" t="s">
        <v>256</v>
      </c>
      <c r="E117" s="2">
        <v>20</v>
      </c>
      <c r="F117" s="2" t="s">
        <v>257</v>
      </c>
      <c r="G117" s="2" t="s">
        <v>287</v>
      </c>
      <c r="H117" s="2" t="s">
        <v>288</v>
      </c>
      <c r="I117" s="2" t="s">
        <v>260</v>
      </c>
      <c r="J117" s="19">
        <v>0.52</v>
      </c>
      <c r="K117" s="19">
        <f t="shared" si="1"/>
        <v>0.60319999999999996</v>
      </c>
    </row>
    <row r="118" spans="2:11" hidden="1" x14ac:dyDescent="0.25">
      <c r="B118" s="2" t="s">
        <v>42</v>
      </c>
      <c r="C118" s="2" t="s">
        <v>255</v>
      </c>
      <c r="D118" s="2" t="s">
        <v>256</v>
      </c>
      <c r="E118" s="2">
        <v>20</v>
      </c>
      <c r="F118" s="2" t="s">
        <v>257</v>
      </c>
      <c r="G118" s="2" t="s">
        <v>289</v>
      </c>
      <c r="H118" s="2" t="s">
        <v>290</v>
      </c>
      <c r="I118" s="2" t="s">
        <v>260</v>
      </c>
      <c r="J118" s="19">
        <v>0.72</v>
      </c>
      <c r="K118" s="19">
        <f t="shared" si="1"/>
        <v>0.83519999999999994</v>
      </c>
    </row>
    <row r="119" spans="2:11" hidden="1" x14ac:dyDescent="0.25">
      <c r="B119" s="2" t="s">
        <v>42</v>
      </c>
      <c r="C119" s="2" t="s">
        <v>255</v>
      </c>
      <c r="D119" s="2" t="s">
        <v>256</v>
      </c>
      <c r="E119" s="2">
        <v>20</v>
      </c>
      <c r="F119" s="2" t="s">
        <v>257</v>
      </c>
      <c r="G119" s="2" t="s">
        <v>291</v>
      </c>
      <c r="H119" s="2" t="s">
        <v>292</v>
      </c>
      <c r="I119" s="2" t="s">
        <v>260</v>
      </c>
      <c r="J119" s="19">
        <v>0.88</v>
      </c>
      <c r="K119" s="19">
        <f t="shared" si="1"/>
        <v>1.0207999999999999</v>
      </c>
    </row>
    <row r="120" spans="2:11" hidden="1" x14ac:dyDescent="0.25">
      <c r="B120" s="2" t="s">
        <v>42</v>
      </c>
      <c r="C120" s="2" t="s">
        <v>255</v>
      </c>
      <c r="D120" s="2" t="s">
        <v>256</v>
      </c>
      <c r="E120" s="2">
        <v>20</v>
      </c>
      <c r="F120" s="2" t="s">
        <v>257</v>
      </c>
      <c r="G120" s="2" t="s">
        <v>293</v>
      </c>
      <c r="H120" s="2" t="s">
        <v>294</v>
      </c>
      <c r="I120" s="2" t="s">
        <v>260</v>
      </c>
      <c r="J120" s="19">
        <v>1.62</v>
      </c>
      <c r="K120" s="19">
        <f t="shared" si="1"/>
        <v>1.8792</v>
      </c>
    </row>
    <row r="121" spans="2:11" hidden="1" x14ac:dyDescent="0.25">
      <c r="B121" s="2" t="s">
        <v>42</v>
      </c>
      <c r="C121" s="2" t="s">
        <v>255</v>
      </c>
      <c r="D121" s="2" t="s">
        <v>256</v>
      </c>
      <c r="E121" s="2">
        <v>20</v>
      </c>
      <c r="F121" s="2" t="s">
        <v>257</v>
      </c>
      <c r="G121" s="2" t="s">
        <v>295</v>
      </c>
      <c r="H121" s="2" t="s">
        <v>296</v>
      </c>
      <c r="I121" s="2" t="s">
        <v>260</v>
      </c>
      <c r="J121" s="19">
        <v>0.96</v>
      </c>
      <c r="K121" s="19">
        <f t="shared" si="1"/>
        <v>1.1135999999999999</v>
      </c>
    </row>
    <row r="122" spans="2:11" hidden="1" x14ac:dyDescent="0.25">
      <c r="B122" s="2" t="s">
        <v>42</v>
      </c>
      <c r="C122" s="2" t="s">
        <v>255</v>
      </c>
      <c r="D122" s="2" t="s">
        <v>256</v>
      </c>
      <c r="E122" s="2">
        <v>20</v>
      </c>
      <c r="F122" s="2" t="s">
        <v>257</v>
      </c>
      <c r="G122" s="2" t="s">
        <v>297</v>
      </c>
      <c r="H122" s="2" t="s">
        <v>298</v>
      </c>
      <c r="I122" s="2" t="s">
        <v>260</v>
      </c>
      <c r="J122" s="19">
        <v>1.45</v>
      </c>
      <c r="K122" s="19">
        <f t="shared" si="1"/>
        <v>1.6819999999999999</v>
      </c>
    </row>
    <row r="123" spans="2:11" hidden="1" x14ac:dyDescent="0.25">
      <c r="B123" s="2" t="s">
        <v>42</v>
      </c>
      <c r="C123" s="2" t="s">
        <v>255</v>
      </c>
      <c r="D123" s="2" t="s">
        <v>256</v>
      </c>
      <c r="E123" s="2">
        <v>20</v>
      </c>
      <c r="F123" s="2" t="s">
        <v>257</v>
      </c>
      <c r="G123" s="2" t="s">
        <v>299</v>
      </c>
      <c r="H123" s="2" t="s">
        <v>300</v>
      </c>
      <c r="I123" s="2" t="s">
        <v>260</v>
      </c>
      <c r="J123" s="19">
        <v>1.76</v>
      </c>
      <c r="K123" s="19">
        <f t="shared" si="1"/>
        <v>2.0415999999999999</v>
      </c>
    </row>
    <row r="124" spans="2:11" hidden="1" x14ac:dyDescent="0.25">
      <c r="B124" s="2" t="s">
        <v>42</v>
      </c>
      <c r="C124" s="2" t="s">
        <v>255</v>
      </c>
      <c r="D124" s="2" t="s">
        <v>256</v>
      </c>
      <c r="E124" s="2">
        <v>20</v>
      </c>
      <c r="F124" s="2" t="s">
        <v>257</v>
      </c>
      <c r="G124" s="2" t="s">
        <v>301</v>
      </c>
      <c r="H124" s="2" t="s">
        <v>302</v>
      </c>
      <c r="I124" s="2" t="s">
        <v>260</v>
      </c>
      <c r="J124" s="19">
        <v>2.79</v>
      </c>
      <c r="K124" s="19">
        <f t="shared" si="1"/>
        <v>3.2363999999999997</v>
      </c>
    </row>
    <row r="125" spans="2:11" hidden="1" x14ac:dyDescent="0.25">
      <c r="B125" s="2" t="s">
        <v>42</v>
      </c>
      <c r="C125" s="2" t="s">
        <v>255</v>
      </c>
      <c r="D125" s="2" t="s">
        <v>256</v>
      </c>
      <c r="E125" s="2">
        <v>20</v>
      </c>
      <c r="F125" s="2" t="s">
        <v>257</v>
      </c>
      <c r="G125" s="2" t="s">
        <v>303</v>
      </c>
      <c r="H125" s="2" t="s">
        <v>304</v>
      </c>
      <c r="I125" s="2" t="s">
        <v>260</v>
      </c>
      <c r="J125" s="19">
        <v>2.85</v>
      </c>
      <c r="K125" s="19">
        <f t="shared" si="1"/>
        <v>3.306</v>
      </c>
    </row>
    <row r="126" spans="2:11" hidden="1" x14ac:dyDescent="0.25">
      <c r="B126" s="2" t="s">
        <v>42</v>
      </c>
      <c r="C126" s="2" t="s">
        <v>255</v>
      </c>
      <c r="D126" s="2" t="s">
        <v>256</v>
      </c>
      <c r="E126" s="2">
        <v>20</v>
      </c>
      <c r="F126" s="2" t="s">
        <v>257</v>
      </c>
      <c r="G126" s="2" t="s">
        <v>305</v>
      </c>
      <c r="H126" s="2" t="s">
        <v>306</v>
      </c>
      <c r="I126" s="2" t="s">
        <v>260</v>
      </c>
      <c r="J126" s="19">
        <v>2.4900000000000002</v>
      </c>
      <c r="K126" s="19">
        <f t="shared" si="1"/>
        <v>2.8883999999999999</v>
      </c>
    </row>
    <row r="127" spans="2:11" hidden="1" x14ac:dyDescent="0.25">
      <c r="B127" s="2" t="s">
        <v>42</v>
      </c>
      <c r="C127" s="2" t="s">
        <v>255</v>
      </c>
      <c r="D127" s="2" t="s">
        <v>256</v>
      </c>
      <c r="E127" s="2">
        <v>22</v>
      </c>
      <c r="F127" s="2" t="s">
        <v>307</v>
      </c>
      <c r="G127" s="2" t="s">
        <v>308</v>
      </c>
      <c r="H127" s="2" t="s">
        <v>309</v>
      </c>
      <c r="I127" s="2" t="s">
        <v>260</v>
      </c>
      <c r="J127" s="19">
        <v>0.24</v>
      </c>
      <c r="K127" s="19">
        <f t="shared" si="1"/>
        <v>0.27839999999999998</v>
      </c>
    </row>
    <row r="128" spans="2:11" hidden="1" x14ac:dyDescent="0.25">
      <c r="B128" s="2" t="s">
        <v>42</v>
      </c>
      <c r="C128" s="2" t="s">
        <v>255</v>
      </c>
      <c r="D128" s="2" t="s">
        <v>256</v>
      </c>
      <c r="E128" s="2">
        <v>22</v>
      </c>
      <c r="F128" s="2" t="s">
        <v>307</v>
      </c>
      <c r="G128" s="2" t="s">
        <v>310</v>
      </c>
      <c r="H128" s="2" t="s">
        <v>311</v>
      </c>
      <c r="I128" s="2" t="s">
        <v>260</v>
      </c>
      <c r="J128" s="19">
        <v>0.24</v>
      </c>
      <c r="K128" s="19">
        <f t="shared" si="1"/>
        <v>0.27839999999999998</v>
      </c>
    </row>
    <row r="129" spans="2:11" hidden="1" x14ac:dyDescent="0.25">
      <c r="B129" s="2" t="s">
        <v>42</v>
      </c>
      <c r="C129" s="2" t="s">
        <v>255</v>
      </c>
      <c r="D129" s="2" t="s">
        <v>256</v>
      </c>
      <c r="E129" s="2">
        <v>22</v>
      </c>
      <c r="F129" s="2" t="s">
        <v>307</v>
      </c>
      <c r="G129" s="2" t="s">
        <v>312</v>
      </c>
      <c r="H129" s="2" t="s">
        <v>313</v>
      </c>
      <c r="I129" s="2" t="s">
        <v>260</v>
      </c>
      <c r="J129" s="19">
        <v>0.24</v>
      </c>
      <c r="K129" s="19">
        <f t="shared" si="1"/>
        <v>0.27839999999999998</v>
      </c>
    </row>
    <row r="130" spans="2:11" hidden="1" x14ac:dyDescent="0.25">
      <c r="B130" s="2" t="s">
        <v>42</v>
      </c>
      <c r="C130" s="2" t="s">
        <v>255</v>
      </c>
      <c r="D130" s="2" t="s">
        <v>256</v>
      </c>
      <c r="E130" s="2">
        <v>22</v>
      </c>
      <c r="F130" s="2" t="s">
        <v>307</v>
      </c>
      <c r="G130" s="2" t="s">
        <v>314</v>
      </c>
      <c r="H130" s="2" t="s">
        <v>315</v>
      </c>
      <c r="I130" s="2" t="s">
        <v>260</v>
      </c>
      <c r="J130" s="19">
        <v>0.24</v>
      </c>
      <c r="K130" s="19">
        <f t="shared" si="1"/>
        <v>0.27839999999999998</v>
      </c>
    </row>
    <row r="131" spans="2:11" hidden="1" x14ac:dyDescent="0.25">
      <c r="B131" s="2" t="s">
        <v>42</v>
      </c>
      <c r="C131" s="2" t="s">
        <v>255</v>
      </c>
      <c r="D131" s="2" t="s">
        <v>256</v>
      </c>
      <c r="E131" s="2">
        <v>22</v>
      </c>
      <c r="F131" s="2" t="s">
        <v>307</v>
      </c>
      <c r="G131" s="2" t="s">
        <v>316</v>
      </c>
      <c r="H131" s="2" t="s">
        <v>317</v>
      </c>
      <c r="I131" s="2" t="s">
        <v>260</v>
      </c>
      <c r="J131" s="19">
        <v>0.4</v>
      </c>
      <c r="K131" s="19">
        <f t="shared" si="1"/>
        <v>0.46399999999999997</v>
      </c>
    </row>
    <row r="132" spans="2:11" hidden="1" x14ac:dyDescent="0.25">
      <c r="B132" s="2" t="s">
        <v>42</v>
      </c>
      <c r="C132" s="2" t="s">
        <v>255</v>
      </c>
      <c r="D132" s="2" t="s">
        <v>256</v>
      </c>
      <c r="E132" s="2">
        <v>22</v>
      </c>
      <c r="F132" s="2" t="s">
        <v>307</v>
      </c>
      <c r="G132" s="2" t="s">
        <v>318</v>
      </c>
      <c r="H132" s="2" t="s">
        <v>319</v>
      </c>
      <c r="I132" s="2" t="s">
        <v>260</v>
      </c>
      <c r="J132" s="19">
        <v>0.4</v>
      </c>
      <c r="K132" s="19">
        <f t="shared" ref="K132:K195" si="2">+IF(AND(MID(H132,1,15)="POSTE DE MADERA",J132&lt;110)=TRUE,(J132*1.13+5)*1.01*1.16,IF(AND(MID(H132,1,15)="POSTE DE MADERA",J132&gt;=110,J132&lt;320)=TRUE,(J132*1.13+12)*1.01*1.16,IF(AND(MID(H132,1,15)="POSTE DE MADERA",J132&gt;320)=TRUE,(J132*1.13+36)*1.01*1.16,IF(+AND(MID(H132,1,5)="POSTE",MID(H132,1,15)&lt;&gt;"POSTE DE MADERA")=TRUE,J132*1.01*1.16,J132*1.16))))</f>
        <v>0.46399999999999997</v>
      </c>
    </row>
    <row r="133" spans="2:11" hidden="1" x14ac:dyDescent="0.25">
      <c r="B133" s="2" t="s">
        <v>42</v>
      </c>
      <c r="C133" s="2" t="s">
        <v>255</v>
      </c>
      <c r="D133" s="2" t="s">
        <v>256</v>
      </c>
      <c r="E133" s="2">
        <v>22</v>
      </c>
      <c r="F133" s="2" t="s">
        <v>307</v>
      </c>
      <c r="G133" s="2" t="s">
        <v>320</v>
      </c>
      <c r="H133" s="2" t="s">
        <v>321</v>
      </c>
      <c r="I133" s="2" t="s">
        <v>260</v>
      </c>
      <c r="J133" s="19">
        <v>0.53</v>
      </c>
      <c r="K133" s="19">
        <f t="shared" si="2"/>
        <v>0.61480000000000001</v>
      </c>
    </row>
    <row r="134" spans="2:11" hidden="1" x14ac:dyDescent="0.25">
      <c r="B134" s="2" t="s">
        <v>42</v>
      </c>
      <c r="C134" s="2" t="s">
        <v>255</v>
      </c>
      <c r="D134" s="2" t="s">
        <v>256</v>
      </c>
      <c r="E134" s="2">
        <v>22</v>
      </c>
      <c r="F134" s="2" t="s">
        <v>307</v>
      </c>
      <c r="G134" s="2" t="s">
        <v>322</v>
      </c>
      <c r="H134" s="2" t="s">
        <v>323</v>
      </c>
      <c r="I134" s="2" t="s">
        <v>260</v>
      </c>
      <c r="J134" s="19">
        <v>0.88</v>
      </c>
      <c r="K134" s="19">
        <f t="shared" si="2"/>
        <v>1.0207999999999999</v>
      </c>
    </row>
    <row r="135" spans="2:11" hidden="1" x14ac:dyDescent="0.25">
      <c r="B135" s="2" t="s">
        <v>42</v>
      </c>
      <c r="C135" s="2" t="s">
        <v>255</v>
      </c>
      <c r="D135" s="2" t="s">
        <v>256</v>
      </c>
      <c r="E135" s="2">
        <v>22</v>
      </c>
      <c r="F135" s="2" t="s">
        <v>307</v>
      </c>
      <c r="G135" s="2" t="s">
        <v>324</v>
      </c>
      <c r="H135" s="2" t="s">
        <v>325</v>
      </c>
      <c r="I135" s="2" t="s">
        <v>260</v>
      </c>
      <c r="J135" s="19">
        <v>0.98</v>
      </c>
      <c r="K135" s="19">
        <f t="shared" si="2"/>
        <v>1.1367999999999998</v>
      </c>
    </row>
    <row r="136" spans="2:11" hidden="1" x14ac:dyDescent="0.25">
      <c r="B136" s="2" t="s">
        <v>42</v>
      </c>
      <c r="C136" s="2" t="s">
        <v>255</v>
      </c>
      <c r="D136" s="2" t="s">
        <v>256</v>
      </c>
      <c r="E136" s="2">
        <v>22</v>
      </c>
      <c r="F136" s="2" t="s">
        <v>307</v>
      </c>
      <c r="G136" s="2" t="s">
        <v>326</v>
      </c>
      <c r="H136" s="2" t="s">
        <v>327</v>
      </c>
      <c r="I136" s="2" t="s">
        <v>260</v>
      </c>
      <c r="J136" s="19">
        <v>1.31</v>
      </c>
      <c r="K136" s="19">
        <f t="shared" si="2"/>
        <v>1.5196000000000001</v>
      </c>
    </row>
    <row r="137" spans="2:11" hidden="1" x14ac:dyDescent="0.25">
      <c r="B137" s="2" t="s">
        <v>42</v>
      </c>
      <c r="C137" s="2" t="s">
        <v>255</v>
      </c>
      <c r="D137" s="2" t="s">
        <v>256</v>
      </c>
      <c r="E137" s="2">
        <v>22</v>
      </c>
      <c r="F137" s="2" t="s">
        <v>307</v>
      </c>
      <c r="G137" s="2" t="s">
        <v>328</v>
      </c>
      <c r="H137" s="2" t="s">
        <v>329</v>
      </c>
      <c r="I137" s="2" t="s">
        <v>260</v>
      </c>
      <c r="J137" s="19">
        <v>1.71</v>
      </c>
      <c r="K137" s="19">
        <f t="shared" si="2"/>
        <v>1.9835999999999998</v>
      </c>
    </row>
    <row r="138" spans="2:11" hidden="1" x14ac:dyDescent="0.25">
      <c r="B138" s="2" t="s">
        <v>42</v>
      </c>
      <c r="C138" s="2" t="s">
        <v>255</v>
      </c>
      <c r="D138" s="2" t="s">
        <v>256</v>
      </c>
      <c r="E138" s="2">
        <v>22</v>
      </c>
      <c r="F138" s="2" t="s">
        <v>307</v>
      </c>
      <c r="G138" s="2" t="s">
        <v>330</v>
      </c>
      <c r="H138" s="2" t="s">
        <v>331</v>
      </c>
      <c r="I138" s="2" t="s">
        <v>260</v>
      </c>
      <c r="J138" s="19">
        <v>2.12</v>
      </c>
      <c r="K138" s="19">
        <f t="shared" si="2"/>
        <v>2.4592000000000001</v>
      </c>
    </row>
    <row r="139" spans="2:11" hidden="1" x14ac:dyDescent="0.25">
      <c r="B139" s="2" t="s">
        <v>42</v>
      </c>
      <c r="C139" s="2" t="s">
        <v>255</v>
      </c>
      <c r="D139" s="2" t="s">
        <v>256</v>
      </c>
      <c r="E139" s="2">
        <v>22</v>
      </c>
      <c r="F139" s="2" t="s">
        <v>307</v>
      </c>
      <c r="G139" s="2" t="s">
        <v>332</v>
      </c>
      <c r="H139" s="2" t="s">
        <v>333</v>
      </c>
      <c r="I139" s="2" t="s">
        <v>260</v>
      </c>
      <c r="J139" s="19">
        <v>2.6</v>
      </c>
      <c r="K139" s="19">
        <f t="shared" si="2"/>
        <v>3.016</v>
      </c>
    </row>
    <row r="140" spans="2:11" hidden="1" x14ac:dyDescent="0.25">
      <c r="B140" s="2" t="s">
        <v>42</v>
      </c>
      <c r="C140" s="2" t="s">
        <v>255</v>
      </c>
      <c r="D140" s="2" t="s">
        <v>256</v>
      </c>
      <c r="E140" s="2">
        <v>22</v>
      </c>
      <c r="F140" s="2" t="s">
        <v>307</v>
      </c>
      <c r="G140" s="2" t="s">
        <v>334</v>
      </c>
      <c r="H140" s="2" t="s">
        <v>335</v>
      </c>
      <c r="I140" s="2" t="s">
        <v>260</v>
      </c>
      <c r="J140" s="19">
        <v>3.17</v>
      </c>
      <c r="K140" s="19">
        <f t="shared" si="2"/>
        <v>3.6771999999999996</v>
      </c>
    </row>
    <row r="141" spans="2:11" hidden="1" x14ac:dyDescent="0.25">
      <c r="B141" s="2" t="s">
        <v>42</v>
      </c>
      <c r="C141" s="2" t="s">
        <v>255</v>
      </c>
      <c r="D141" s="2" t="s">
        <v>256</v>
      </c>
      <c r="E141" s="2">
        <v>22</v>
      </c>
      <c r="F141" s="2" t="s">
        <v>307</v>
      </c>
      <c r="G141" s="2" t="s">
        <v>336</v>
      </c>
      <c r="H141" s="2" t="s">
        <v>337</v>
      </c>
      <c r="I141" s="2" t="s">
        <v>260</v>
      </c>
      <c r="J141" s="19">
        <v>4.0599999999999996</v>
      </c>
      <c r="K141" s="19">
        <f t="shared" si="2"/>
        <v>4.7095999999999991</v>
      </c>
    </row>
    <row r="142" spans="2:11" hidden="1" x14ac:dyDescent="0.25">
      <c r="B142" s="2" t="s">
        <v>42</v>
      </c>
      <c r="C142" s="2" t="s">
        <v>255</v>
      </c>
      <c r="D142" s="2" t="s">
        <v>256</v>
      </c>
      <c r="E142" s="2">
        <v>21</v>
      </c>
      <c r="F142" s="2" t="s">
        <v>338</v>
      </c>
      <c r="G142" s="2" t="s">
        <v>339</v>
      </c>
      <c r="H142" s="2" t="s">
        <v>340</v>
      </c>
      <c r="I142" s="2" t="s">
        <v>260</v>
      </c>
      <c r="J142" s="19">
        <v>1.22</v>
      </c>
      <c r="K142" s="19">
        <f t="shared" si="2"/>
        <v>1.4151999999999998</v>
      </c>
    </row>
    <row r="143" spans="2:11" hidden="1" x14ac:dyDescent="0.25">
      <c r="B143" s="2" t="s">
        <v>42</v>
      </c>
      <c r="C143" s="2" t="s">
        <v>255</v>
      </c>
      <c r="D143" s="2" t="s">
        <v>256</v>
      </c>
      <c r="E143" s="2">
        <v>21</v>
      </c>
      <c r="F143" s="2" t="s">
        <v>338</v>
      </c>
      <c r="G143" s="2" t="s">
        <v>341</v>
      </c>
      <c r="H143" s="2" t="s">
        <v>342</v>
      </c>
      <c r="I143" s="2" t="s">
        <v>260</v>
      </c>
      <c r="J143" s="19">
        <v>1.33</v>
      </c>
      <c r="K143" s="19">
        <f t="shared" si="2"/>
        <v>1.5427999999999999</v>
      </c>
    </row>
    <row r="144" spans="2:11" hidden="1" x14ac:dyDescent="0.25">
      <c r="B144" s="2" t="s">
        <v>42</v>
      </c>
      <c r="C144" s="2" t="s">
        <v>255</v>
      </c>
      <c r="D144" s="2" t="s">
        <v>256</v>
      </c>
      <c r="E144" s="2">
        <v>21</v>
      </c>
      <c r="F144" s="2" t="s">
        <v>338</v>
      </c>
      <c r="G144" s="2" t="s">
        <v>343</v>
      </c>
      <c r="H144" s="2" t="s">
        <v>344</v>
      </c>
      <c r="I144" s="2" t="s">
        <v>260</v>
      </c>
      <c r="J144" s="19">
        <v>1.59</v>
      </c>
      <c r="K144" s="19">
        <f t="shared" si="2"/>
        <v>1.8444</v>
      </c>
    </row>
    <row r="145" spans="2:11" hidden="1" x14ac:dyDescent="0.25">
      <c r="B145" s="2" t="s">
        <v>42</v>
      </c>
      <c r="C145" s="2" t="s">
        <v>255</v>
      </c>
      <c r="D145" s="2" t="s">
        <v>256</v>
      </c>
      <c r="E145" s="2">
        <v>21</v>
      </c>
      <c r="F145" s="2" t="s">
        <v>338</v>
      </c>
      <c r="G145" s="2" t="s">
        <v>345</v>
      </c>
      <c r="H145" s="2" t="s">
        <v>346</v>
      </c>
      <c r="I145" s="2" t="s">
        <v>260</v>
      </c>
      <c r="J145" s="19">
        <v>2.09</v>
      </c>
      <c r="K145" s="19">
        <f t="shared" si="2"/>
        <v>2.4243999999999999</v>
      </c>
    </row>
    <row r="146" spans="2:11" hidden="1" x14ac:dyDescent="0.25">
      <c r="B146" s="2" t="s">
        <v>42</v>
      </c>
      <c r="C146" s="2" t="s">
        <v>255</v>
      </c>
      <c r="D146" s="2" t="s">
        <v>256</v>
      </c>
      <c r="E146" s="2">
        <v>21</v>
      </c>
      <c r="F146" s="2" t="s">
        <v>338</v>
      </c>
      <c r="G146" s="2" t="s">
        <v>347</v>
      </c>
      <c r="H146" s="2" t="s">
        <v>348</v>
      </c>
      <c r="I146" s="2" t="s">
        <v>260</v>
      </c>
      <c r="J146" s="19">
        <v>3.01</v>
      </c>
      <c r="K146" s="19">
        <f t="shared" si="2"/>
        <v>3.4915999999999996</v>
      </c>
    </row>
    <row r="147" spans="2:11" hidden="1" x14ac:dyDescent="0.25">
      <c r="B147" s="2" t="s">
        <v>42</v>
      </c>
      <c r="C147" s="2" t="s">
        <v>255</v>
      </c>
      <c r="D147" s="2" t="s">
        <v>256</v>
      </c>
      <c r="E147" s="2">
        <v>21</v>
      </c>
      <c r="F147" s="2" t="s">
        <v>338</v>
      </c>
      <c r="G147" s="2" t="s">
        <v>349</v>
      </c>
      <c r="H147" s="2" t="s">
        <v>350</v>
      </c>
      <c r="I147" s="2" t="s">
        <v>260</v>
      </c>
      <c r="J147" s="19">
        <v>4.74</v>
      </c>
      <c r="K147" s="19">
        <f t="shared" si="2"/>
        <v>5.4984000000000002</v>
      </c>
    </row>
    <row r="148" spans="2:11" hidden="1" x14ac:dyDescent="0.25">
      <c r="B148" s="2" t="s">
        <v>42</v>
      </c>
      <c r="C148" s="2" t="s">
        <v>255</v>
      </c>
      <c r="D148" s="2" t="s">
        <v>256</v>
      </c>
      <c r="E148" s="2">
        <v>21</v>
      </c>
      <c r="F148" s="2" t="s">
        <v>338</v>
      </c>
      <c r="G148" s="2" t="s">
        <v>351</v>
      </c>
      <c r="H148" s="2" t="s">
        <v>352</v>
      </c>
      <c r="I148" s="2" t="s">
        <v>260</v>
      </c>
      <c r="J148" s="19">
        <v>7.48</v>
      </c>
      <c r="K148" s="19">
        <f t="shared" si="2"/>
        <v>8.6768000000000001</v>
      </c>
    </row>
    <row r="149" spans="2:11" hidden="1" x14ac:dyDescent="0.25">
      <c r="B149" s="2" t="s">
        <v>42</v>
      </c>
      <c r="C149" s="2" t="s">
        <v>255</v>
      </c>
      <c r="D149" s="2" t="s">
        <v>256</v>
      </c>
      <c r="E149" s="2">
        <v>21</v>
      </c>
      <c r="F149" s="2" t="s">
        <v>338</v>
      </c>
      <c r="G149" s="2" t="s">
        <v>353</v>
      </c>
      <c r="H149" s="2" t="s">
        <v>354</v>
      </c>
      <c r="I149" s="2" t="s">
        <v>260</v>
      </c>
      <c r="J149" s="19">
        <v>1.77</v>
      </c>
      <c r="K149" s="19">
        <f t="shared" si="2"/>
        <v>2.0531999999999999</v>
      </c>
    </row>
    <row r="150" spans="2:11" hidden="1" x14ac:dyDescent="0.25">
      <c r="B150" s="2" t="s">
        <v>42</v>
      </c>
      <c r="C150" s="2" t="s">
        <v>255</v>
      </c>
      <c r="D150" s="2" t="s">
        <v>256</v>
      </c>
      <c r="E150" s="2">
        <v>21</v>
      </c>
      <c r="F150" s="2" t="s">
        <v>338</v>
      </c>
      <c r="G150" s="2" t="s">
        <v>355</v>
      </c>
      <c r="H150" s="2" t="s">
        <v>356</v>
      </c>
      <c r="I150" s="2" t="s">
        <v>260</v>
      </c>
      <c r="J150" s="19">
        <v>2.3199999999999998</v>
      </c>
      <c r="K150" s="19">
        <f t="shared" si="2"/>
        <v>2.6911999999999998</v>
      </c>
    </row>
    <row r="151" spans="2:11" hidden="1" x14ac:dyDescent="0.25">
      <c r="B151" s="2" t="s">
        <v>42</v>
      </c>
      <c r="C151" s="2" t="s">
        <v>255</v>
      </c>
      <c r="D151" s="2" t="s">
        <v>256</v>
      </c>
      <c r="E151" s="2">
        <v>21</v>
      </c>
      <c r="F151" s="2" t="s">
        <v>338</v>
      </c>
      <c r="G151" s="2" t="s">
        <v>357</v>
      </c>
      <c r="H151" s="2" t="s">
        <v>358</v>
      </c>
      <c r="I151" s="2" t="s">
        <v>260</v>
      </c>
      <c r="J151" s="19">
        <v>3.05</v>
      </c>
      <c r="K151" s="19">
        <f t="shared" si="2"/>
        <v>3.5379999999999994</v>
      </c>
    </row>
    <row r="152" spans="2:11" hidden="1" x14ac:dyDescent="0.25">
      <c r="B152" s="2" t="s">
        <v>42</v>
      </c>
      <c r="C152" s="2" t="s">
        <v>255</v>
      </c>
      <c r="D152" s="2" t="s">
        <v>256</v>
      </c>
      <c r="E152" s="2">
        <v>21</v>
      </c>
      <c r="F152" s="2" t="s">
        <v>338</v>
      </c>
      <c r="G152" s="2" t="s">
        <v>359</v>
      </c>
      <c r="H152" s="2" t="s">
        <v>360</v>
      </c>
      <c r="I152" s="2" t="s">
        <v>260</v>
      </c>
      <c r="J152" s="19">
        <v>4.4400000000000004</v>
      </c>
      <c r="K152" s="19">
        <f t="shared" si="2"/>
        <v>5.1504000000000003</v>
      </c>
    </row>
    <row r="153" spans="2:11" hidden="1" x14ac:dyDescent="0.25">
      <c r="B153" s="2" t="s">
        <v>42</v>
      </c>
      <c r="C153" s="2" t="s">
        <v>255</v>
      </c>
      <c r="D153" s="2" t="s">
        <v>256</v>
      </c>
      <c r="E153" s="2">
        <v>21</v>
      </c>
      <c r="F153" s="2" t="s">
        <v>338</v>
      </c>
      <c r="G153" s="2" t="s">
        <v>361</v>
      </c>
      <c r="H153" s="2" t="s">
        <v>362</v>
      </c>
      <c r="I153" s="2" t="s">
        <v>260</v>
      </c>
      <c r="J153" s="19">
        <v>6.14</v>
      </c>
      <c r="K153" s="19">
        <f t="shared" si="2"/>
        <v>7.122399999999999</v>
      </c>
    </row>
    <row r="154" spans="2:11" hidden="1" x14ac:dyDescent="0.25">
      <c r="B154" s="2" t="s">
        <v>42</v>
      </c>
      <c r="C154" s="2" t="s">
        <v>255</v>
      </c>
      <c r="D154" s="2" t="s">
        <v>256</v>
      </c>
      <c r="E154" s="2">
        <v>21</v>
      </c>
      <c r="F154" s="2" t="s">
        <v>338</v>
      </c>
      <c r="G154" s="2" t="s">
        <v>363</v>
      </c>
      <c r="H154" s="2" t="s">
        <v>364</v>
      </c>
      <c r="I154" s="2" t="s">
        <v>260</v>
      </c>
      <c r="J154" s="19">
        <v>8.27</v>
      </c>
      <c r="K154" s="19">
        <f t="shared" si="2"/>
        <v>9.5931999999999995</v>
      </c>
    </row>
    <row r="155" spans="2:11" hidden="1" x14ac:dyDescent="0.25">
      <c r="B155" s="2" t="s">
        <v>42</v>
      </c>
      <c r="C155" s="2" t="s">
        <v>255</v>
      </c>
      <c r="D155" s="2" t="s">
        <v>256</v>
      </c>
      <c r="E155" s="2">
        <v>21</v>
      </c>
      <c r="F155" s="2" t="s">
        <v>338</v>
      </c>
      <c r="G155" s="2" t="s">
        <v>365</v>
      </c>
      <c r="H155" s="2" t="s">
        <v>366</v>
      </c>
      <c r="I155" s="2" t="s">
        <v>260</v>
      </c>
      <c r="J155" s="19">
        <v>10.39</v>
      </c>
      <c r="K155" s="19">
        <f t="shared" si="2"/>
        <v>12.0524</v>
      </c>
    </row>
    <row r="156" spans="2:11" hidden="1" x14ac:dyDescent="0.25">
      <c r="B156" s="2" t="s">
        <v>42</v>
      </c>
      <c r="C156" s="2" t="s">
        <v>255</v>
      </c>
      <c r="D156" s="2" t="s">
        <v>256</v>
      </c>
      <c r="E156" s="2">
        <v>21</v>
      </c>
      <c r="F156" s="2" t="s">
        <v>338</v>
      </c>
      <c r="G156" s="2" t="s">
        <v>367</v>
      </c>
      <c r="H156" s="2" t="s">
        <v>368</v>
      </c>
      <c r="I156" s="2" t="s">
        <v>260</v>
      </c>
      <c r="J156" s="19">
        <v>1.78</v>
      </c>
      <c r="K156" s="19">
        <f t="shared" si="2"/>
        <v>2.0648</v>
      </c>
    </row>
    <row r="157" spans="2:11" hidden="1" x14ac:dyDescent="0.25">
      <c r="B157" s="2" t="s">
        <v>42</v>
      </c>
      <c r="C157" s="2" t="s">
        <v>255</v>
      </c>
      <c r="D157" s="2" t="s">
        <v>256</v>
      </c>
      <c r="E157" s="2">
        <v>21</v>
      </c>
      <c r="F157" s="2" t="s">
        <v>338</v>
      </c>
      <c r="G157" s="2" t="s">
        <v>369</v>
      </c>
      <c r="H157" s="2" t="s">
        <v>370</v>
      </c>
      <c r="I157" s="2" t="s">
        <v>260</v>
      </c>
      <c r="J157" s="19">
        <v>2.0299999999999998</v>
      </c>
      <c r="K157" s="19">
        <f t="shared" si="2"/>
        <v>2.3547999999999996</v>
      </c>
    </row>
    <row r="158" spans="2:11" hidden="1" x14ac:dyDescent="0.25">
      <c r="B158" s="2" t="s">
        <v>42</v>
      </c>
      <c r="C158" s="2" t="s">
        <v>255</v>
      </c>
      <c r="D158" s="2" t="s">
        <v>256</v>
      </c>
      <c r="E158" s="2">
        <v>21</v>
      </c>
      <c r="F158" s="2" t="s">
        <v>338</v>
      </c>
      <c r="G158" s="2" t="s">
        <v>371</v>
      </c>
      <c r="H158" s="2" t="s">
        <v>372</v>
      </c>
      <c r="I158" s="2" t="s">
        <v>260</v>
      </c>
      <c r="J158" s="19">
        <v>3.33</v>
      </c>
      <c r="K158" s="19">
        <f t="shared" si="2"/>
        <v>3.8628</v>
      </c>
    </row>
    <row r="159" spans="2:11" hidden="1" x14ac:dyDescent="0.25">
      <c r="B159" s="2" t="s">
        <v>42</v>
      </c>
      <c r="C159" s="2" t="s">
        <v>255</v>
      </c>
      <c r="D159" s="2" t="s">
        <v>256</v>
      </c>
      <c r="E159" s="2">
        <v>21</v>
      </c>
      <c r="F159" s="2" t="s">
        <v>338</v>
      </c>
      <c r="G159" s="2" t="s">
        <v>373</v>
      </c>
      <c r="H159" s="2" t="s">
        <v>374</v>
      </c>
      <c r="I159" s="2" t="s">
        <v>260</v>
      </c>
      <c r="J159" s="19">
        <v>4.83</v>
      </c>
      <c r="K159" s="19">
        <f t="shared" si="2"/>
        <v>5.6027999999999993</v>
      </c>
    </row>
    <row r="160" spans="2:11" hidden="1" x14ac:dyDescent="0.25">
      <c r="B160" s="2" t="s">
        <v>42</v>
      </c>
      <c r="C160" s="2" t="s">
        <v>255</v>
      </c>
      <c r="D160" s="2" t="s">
        <v>256</v>
      </c>
      <c r="E160" s="2">
        <v>21</v>
      </c>
      <c r="F160" s="2" t="s">
        <v>338</v>
      </c>
      <c r="G160" s="2" t="s">
        <v>375</v>
      </c>
      <c r="H160" s="2" t="s">
        <v>376</v>
      </c>
      <c r="I160" s="2" t="s">
        <v>260</v>
      </c>
      <c r="J160" s="19">
        <v>1.78</v>
      </c>
      <c r="K160" s="19">
        <f t="shared" si="2"/>
        <v>2.0648</v>
      </c>
    </row>
    <row r="161" spans="2:11" hidden="1" x14ac:dyDescent="0.25">
      <c r="B161" s="2" t="s">
        <v>42</v>
      </c>
      <c r="C161" s="2" t="s">
        <v>255</v>
      </c>
      <c r="D161" s="2" t="s">
        <v>256</v>
      </c>
      <c r="E161" s="2">
        <v>21</v>
      </c>
      <c r="F161" s="2" t="s">
        <v>338</v>
      </c>
      <c r="G161" s="2" t="s">
        <v>377</v>
      </c>
      <c r="H161" s="2" t="s">
        <v>378</v>
      </c>
      <c r="I161" s="2" t="s">
        <v>260</v>
      </c>
      <c r="J161" s="19">
        <v>2.0299999999999998</v>
      </c>
      <c r="K161" s="19">
        <f t="shared" si="2"/>
        <v>2.3547999999999996</v>
      </c>
    </row>
    <row r="162" spans="2:11" hidden="1" x14ac:dyDescent="0.25">
      <c r="B162" s="2" t="s">
        <v>42</v>
      </c>
      <c r="C162" s="2" t="s">
        <v>255</v>
      </c>
      <c r="D162" s="2" t="s">
        <v>256</v>
      </c>
      <c r="E162" s="2">
        <v>21</v>
      </c>
      <c r="F162" s="2" t="s">
        <v>338</v>
      </c>
      <c r="G162" s="2" t="s">
        <v>379</v>
      </c>
      <c r="H162" s="2" t="s">
        <v>380</v>
      </c>
      <c r="I162" s="2" t="s">
        <v>260</v>
      </c>
      <c r="J162" s="19">
        <v>3.33</v>
      </c>
      <c r="K162" s="19">
        <f t="shared" si="2"/>
        <v>3.8628</v>
      </c>
    </row>
    <row r="163" spans="2:11" hidden="1" x14ac:dyDescent="0.25">
      <c r="B163" s="2" t="s">
        <v>42</v>
      </c>
      <c r="C163" s="2" t="s">
        <v>255</v>
      </c>
      <c r="D163" s="2" t="s">
        <v>256</v>
      </c>
      <c r="E163" s="2">
        <v>21</v>
      </c>
      <c r="F163" s="2" t="s">
        <v>338</v>
      </c>
      <c r="G163" s="2" t="s">
        <v>381</v>
      </c>
      <c r="H163" s="2" t="s">
        <v>382</v>
      </c>
      <c r="I163" s="2" t="s">
        <v>260</v>
      </c>
      <c r="J163" s="19">
        <v>4.83</v>
      </c>
      <c r="K163" s="19">
        <f t="shared" si="2"/>
        <v>5.6027999999999993</v>
      </c>
    </row>
    <row r="164" spans="2:11" hidden="1" x14ac:dyDescent="0.25">
      <c r="B164" s="2" t="s">
        <v>42</v>
      </c>
      <c r="C164" s="2" t="s">
        <v>255</v>
      </c>
      <c r="D164" s="2" t="s">
        <v>256</v>
      </c>
      <c r="E164" s="2">
        <v>21</v>
      </c>
      <c r="F164" s="2" t="s">
        <v>338</v>
      </c>
      <c r="G164" s="2" t="s">
        <v>383</v>
      </c>
      <c r="H164" s="2" t="s">
        <v>384</v>
      </c>
      <c r="I164" s="2" t="s">
        <v>260</v>
      </c>
      <c r="J164" s="19">
        <v>1.05</v>
      </c>
      <c r="K164" s="19">
        <f t="shared" si="2"/>
        <v>1.218</v>
      </c>
    </row>
    <row r="165" spans="2:11" hidden="1" x14ac:dyDescent="0.25">
      <c r="B165" s="2" t="s">
        <v>42</v>
      </c>
      <c r="C165" s="2" t="s">
        <v>255</v>
      </c>
      <c r="D165" s="2" t="s">
        <v>256</v>
      </c>
      <c r="E165" s="2">
        <v>21</v>
      </c>
      <c r="F165" s="2" t="s">
        <v>338</v>
      </c>
      <c r="G165" s="2" t="s">
        <v>385</v>
      </c>
      <c r="H165" s="2" t="s">
        <v>386</v>
      </c>
      <c r="I165" s="2" t="s">
        <v>260</v>
      </c>
      <c r="J165" s="19">
        <v>0.83</v>
      </c>
      <c r="K165" s="19">
        <f t="shared" si="2"/>
        <v>0.96279999999999988</v>
      </c>
    </row>
    <row r="166" spans="2:11" hidden="1" x14ac:dyDescent="0.25">
      <c r="B166" s="2" t="s">
        <v>42</v>
      </c>
      <c r="C166" s="2" t="s">
        <v>255</v>
      </c>
      <c r="D166" s="2" t="s">
        <v>256</v>
      </c>
      <c r="E166" s="2">
        <v>21</v>
      </c>
      <c r="F166" s="2" t="s">
        <v>338</v>
      </c>
      <c r="G166" s="2" t="s">
        <v>387</v>
      </c>
      <c r="H166" s="2" t="s">
        <v>388</v>
      </c>
      <c r="I166" s="2" t="s">
        <v>260</v>
      </c>
      <c r="J166" s="19">
        <v>1.1399999999999999</v>
      </c>
      <c r="K166" s="19">
        <f t="shared" si="2"/>
        <v>1.3223999999999998</v>
      </c>
    </row>
    <row r="167" spans="2:11" hidden="1" x14ac:dyDescent="0.25">
      <c r="B167" s="2" t="s">
        <v>42</v>
      </c>
      <c r="C167" s="2" t="s">
        <v>255</v>
      </c>
      <c r="D167" s="2" t="s">
        <v>256</v>
      </c>
      <c r="E167" s="2">
        <v>21</v>
      </c>
      <c r="F167" s="2" t="s">
        <v>338</v>
      </c>
      <c r="G167" s="2" t="s">
        <v>389</v>
      </c>
      <c r="H167" s="2" t="s">
        <v>390</v>
      </c>
      <c r="I167" s="2" t="s">
        <v>260</v>
      </c>
      <c r="J167" s="19">
        <v>1.5</v>
      </c>
      <c r="K167" s="19">
        <f t="shared" si="2"/>
        <v>1.7399999999999998</v>
      </c>
    </row>
    <row r="168" spans="2:11" hidden="1" x14ac:dyDescent="0.25">
      <c r="B168" s="2" t="s">
        <v>42</v>
      </c>
      <c r="C168" s="2" t="s">
        <v>255</v>
      </c>
      <c r="D168" s="2" t="s">
        <v>256</v>
      </c>
      <c r="E168" s="2">
        <v>21</v>
      </c>
      <c r="F168" s="2" t="s">
        <v>338</v>
      </c>
      <c r="G168" s="2" t="s">
        <v>391</v>
      </c>
      <c r="H168" s="2" t="s">
        <v>392</v>
      </c>
      <c r="I168" s="2" t="s">
        <v>260</v>
      </c>
      <c r="J168" s="19">
        <v>1.98</v>
      </c>
      <c r="K168" s="19">
        <f t="shared" si="2"/>
        <v>2.2967999999999997</v>
      </c>
    </row>
    <row r="169" spans="2:11" hidden="1" x14ac:dyDescent="0.25">
      <c r="B169" s="2" t="s">
        <v>42</v>
      </c>
      <c r="C169" s="2" t="s">
        <v>255</v>
      </c>
      <c r="D169" s="2" t="s">
        <v>256</v>
      </c>
      <c r="E169" s="2">
        <v>21</v>
      </c>
      <c r="F169" s="2" t="s">
        <v>338</v>
      </c>
      <c r="G169" s="2" t="s">
        <v>393</v>
      </c>
      <c r="H169" s="2" t="s">
        <v>394</v>
      </c>
      <c r="I169" s="2" t="s">
        <v>260</v>
      </c>
      <c r="J169" s="19">
        <v>2.59</v>
      </c>
      <c r="K169" s="19">
        <f t="shared" si="2"/>
        <v>3.0043999999999995</v>
      </c>
    </row>
    <row r="170" spans="2:11" hidden="1" x14ac:dyDescent="0.25">
      <c r="B170" s="2" t="s">
        <v>42</v>
      </c>
      <c r="C170" s="2" t="s">
        <v>255</v>
      </c>
      <c r="D170" s="2" t="s">
        <v>256</v>
      </c>
      <c r="E170" s="2">
        <v>21</v>
      </c>
      <c r="F170" s="2" t="s">
        <v>338</v>
      </c>
      <c r="G170" s="2" t="s">
        <v>395</v>
      </c>
      <c r="H170" s="2" t="s">
        <v>396</v>
      </c>
      <c r="I170" s="2" t="s">
        <v>260</v>
      </c>
      <c r="J170" s="19">
        <v>12.94</v>
      </c>
      <c r="K170" s="19">
        <f t="shared" si="2"/>
        <v>15.010399999999999</v>
      </c>
    </row>
    <row r="171" spans="2:11" hidden="1" x14ac:dyDescent="0.25">
      <c r="B171" s="2" t="s">
        <v>42</v>
      </c>
      <c r="C171" s="2" t="s">
        <v>255</v>
      </c>
      <c r="D171" s="2" t="s">
        <v>256</v>
      </c>
      <c r="E171" s="2">
        <v>21</v>
      </c>
      <c r="F171" s="2" t="s">
        <v>338</v>
      </c>
      <c r="G171" s="2" t="s">
        <v>397</v>
      </c>
      <c r="H171" s="2" t="s">
        <v>398</v>
      </c>
      <c r="I171" s="2" t="s">
        <v>260</v>
      </c>
      <c r="J171" s="19">
        <v>2.0299999999999998</v>
      </c>
      <c r="K171" s="19">
        <f t="shared" si="2"/>
        <v>2.3547999999999996</v>
      </c>
    </row>
    <row r="172" spans="2:11" hidden="1" x14ac:dyDescent="0.25">
      <c r="B172" s="2" t="s">
        <v>42</v>
      </c>
      <c r="C172" s="2" t="s">
        <v>255</v>
      </c>
      <c r="D172" s="2" t="s">
        <v>256</v>
      </c>
      <c r="E172" s="2">
        <v>21</v>
      </c>
      <c r="F172" s="2" t="s">
        <v>338</v>
      </c>
      <c r="G172" s="2" t="s">
        <v>399</v>
      </c>
      <c r="H172" s="2" t="s">
        <v>400</v>
      </c>
      <c r="I172" s="2" t="s">
        <v>260</v>
      </c>
      <c r="J172" s="19">
        <v>2.0299999999999998</v>
      </c>
      <c r="K172" s="19">
        <f t="shared" si="2"/>
        <v>2.3547999999999996</v>
      </c>
    </row>
    <row r="173" spans="2:11" hidden="1" x14ac:dyDescent="0.25">
      <c r="B173" s="2" t="s">
        <v>42</v>
      </c>
      <c r="C173" s="2" t="s">
        <v>255</v>
      </c>
      <c r="D173" s="2" t="s">
        <v>256</v>
      </c>
      <c r="E173" s="2">
        <v>21</v>
      </c>
      <c r="F173" s="2" t="s">
        <v>338</v>
      </c>
      <c r="G173" s="2" t="s">
        <v>401</v>
      </c>
      <c r="H173" s="2" t="s">
        <v>402</v>
      </c>
      <c r="I173" s="2" t="s">
        <v>260</v>
      </c>
      <c r="J173" s="19">
        <v>4.83</v>
      </c>
      <c r="K173" s="19">
        <f t="shared" si="2"/>
        <v>5.6027999999999993</v>
      </c>
    </row>
    <row r="174" spans="2:11" hidden="1" x14ac:dyDescent="0.25">
      <c r="B174" s="2" t="s">
        <v>42</v>
      </c>
      <c r="C174" s="2" t="s">
        <v>255</v>
      </c>
      <c r="D174" s="2" t="s">
        <v>256</v>
      </c>
      <c r="E174" s="2">
        <v>21</v>
      </c>
      <c r="F174" s="2" t="s">
        <v>338</v>
      </c>
      <c r="G174" s="2" t="s">
        <v>403</v>
      </c>
      <c r="H174" s="2" t="s">
        <v>404</v>
      </c>
      <c r="I174" s="2" t="s">
        <v>260</v>
      </c>
      <c r="J174" s="19">
        <v>4.83</v>
      </c>
      <c r="K174" s="19">
        <f t="shared" si="2"/>
        <v>5.6027999999999993</v>
      </c>
    </row>
    <row r="175" spans="2:11" hidden="1" x14ac:dyDescent="0.25">
      <c r="B175" s="2" t="s">
        <v>42</v>
      </c>
      <c r="C175" s="2" t="s">
        <v>255</v>
      </c>
      <c r="D175" s="2" t="s">
        <v>256</v>
      </c>
      <c r="E175" s="2">
        <v>21</v>
      </c>
      <c r="F175" s="2" t="s">
        <v>338</v>
      </c>
      <c r="G175" s="2" t="s">
        <v>405</v>
      </c>
      <c r="H175" s="2" t="s">
        <v>406</v>
      </c>
      <c r="I175" s="2" t="s">
        <v>260</v>
      </c>
      <c r="J175" s="19">
        <v>4.83</v>
      </c>
      <c r="K175" s="19">
        <f t="shared" si="2"/>
        <v>5.6027999999999993</v>
      </c>
    </row>
    <row r="176" spans="2:11" hidden="1" x14ac:dyDescent="0.25">
      <c r="B176" s="2" t="s">
        <v>42</v>
      </c>
      <c r="C176" s="2" t="s">
        <v>255</v>
      </c>
      <c r="D176" s="2" t="s">
        <v>256</v>
      </c>
      <c r="E176" s="2">
        <v>21</v>
      </c>
      <c r="F176" s="2" t="s">
        <v>338</v>
      </c>
      <c r="G176" s="2" t="s">
        <v>407</v>
      </c>
      <c r="H176" s="2" t="s">
        <v>408</v>
      </c>
      <c r="I176" s="2" t="s">
        <v>260</v>
      </c>
      <c r="J176" s="19">
        <v>5.35</v>
      </c>
      <c r="K176" s="19">
        <f t="shared" si="2"/>
        <v>6.2059999999999995</v>
      </c>
    </row>
    <row r="177" spans="2:11" hidden="1" x14ac:dyDescent="0.25">
      <c r="B177" s="2" t="s">
        <v>42</v>
      </c>
      <c r="C177" s="2" t="s">
        <v>255</v>
      </c>
      <c r="D177" s="2" t="s">
        <v>256</v>
      </c>
      <c r="E177" s="2">
        <v>21</v>
      </c>
      <c r="F177" s="2" t="s">
        <v>338</v>
      </c>
      <c r="G177" s="2" t="s">
        <v>409</v>
      </c>
      <c r="H177" s="2" t="s">
        <v>410</v>
      </c>
      <c r="I177" s="2" t="s">
        <v>260</v>
      </c>
      <c r="J177" s="19">
        <v>5.35</v>
      </c>
      <c r="K177" s="19">
        <f t="shared" si="2"/>
        <v>6.2059999999999995</v>
      </c>
    </row>
    <row r="178" spans="2:11" hidden="1" x14ac:dyDescent="0.25">
      <c r="B178" s="2" t="s">
        <v>42</v>
      </c>
      <c r="C178" s="2" t="s">
        <v>255</v>
      </c>
      <c r="D178" s="2" t="s">
        <v>256</v>
      </c>
      <c r="E178" s="2">
        <v>21</v>
      </c>
      <c r="F178" s="2" t="s">
        <v>338</v>
      </c>
      <c r="G178" s="2" t="s">
        <v>411</v>
      </c>
      <c r="H178" s="2" t="s">
        <v>412</v>
      </c>
      <c r="I178" s="2" t="s">
        <v>260</v>
      </c>
      <c r="J178" s="19">
        <v>5.35</v>
      </c>
      <c r="K178" s="19">
        <f t="shared" si="2"/>
        <v>6.2059999999999995</v>
      </c>
    </row>
    <row r="179" spans="2:11" hidden="1" x14ac:dyDescent="0.25">
      <c r="B179" s="2" t="s">
        <v>42</v>
      </c>
      <c r="C179" s="2" t="s">
        <v>255</v>
      </c>
      <c r="D179" s="2" t="s">
        <v>256</v>
      </c>
      <c r="E179" s="2">
        <v>21</v>
      </c>
      <c r="F179" s="2" t="s">
        <v>338</v>
      </c>
      <c r="G179" s="2" t="s">
        <v>413</v>
      </c>
      <c r="H179" s="2" t="s">
        <v>414</v>
      </c>
      <c r="I179" s="2" t="s">
        <v>260</v>
      </c>
      <c r="J179" s="19">
        <v>5.35</v>
      </c>
      <c r="K179" s="19">
        <f t="shared" si="2"/>
        <v>6.2059999999999995</v>
      </c>
    </row>
    <row r="180" spans="2:11" hidden="1" x14ac:dyDescent="0.25">
      <c r="B180" s="2" t="s">
        <v>42</v>
      </c>
      <c r="C180" s="2" t="s">
        <v>255</v>
      </c>
      <c r="D180" s="2" t="s">
        <v>256</v>
      </c>
      <c r="E180" s="2">
        <v>21</v>
      </c>
      <c r="F180" s="2" t="s">
        <v>338</v>
      </c>
      <c r="G180" s="2" t="s">
        <v>415</v>
      </c>
      <c r="H180" s="2" t="s">
        <v>416</v>
      </c>
      <c r="I180" s="2" t="s">
        <v>260</v>
      </c>
      <c r="J180" s="19">
        <v>5.35</v>
      </c>
      <c r="K180" s="19">
        <f t="shared" si="2"/>
        <v>6.2059999999999995</v>
      </c>
    </row>
    <row r="181" spans="2:11" hidden="1" x14ac:dyDescent="0.25">
      <c r="B181" s="2" t="s">
        <v>42</v>
      </c>
      <c r="C181" s="2" t="s">
        <v>255</v>
      </c>
      <c r="D181" s="2" t="s">
        <v>256</v>
      </c>
      <c r="E181" s="2">
        <v>21</v>
      </c>
      <c r="F181" s="2" t="s">
        <v>338</v>
      </c>
      <c r="G181" s="2" t="s">
        <v>417</v>
      </c>
      <c r="H181" s="2" t="s">
        <v>418</v>
      </c>
      <c r="I181" s="2" t="s">
        <v>260</v>
      </c>
      <c r="J181" s="19">
        <v>8.84</v>
      </c>
      <c r="K181" s="19">
        <f t="shared" si="2"/>
        <v>10.254399999999999</v>
      </c>
    </row>
    <row r="182" spans="2:11" hidden="1" x14ac:dyDescent="0.25">
      <c r="B182" s="2" t="s">
        <v>42</v>
      </c>
      <c r="C182" s="2" t="s">
        <v>255</v>
      </c>
      <c r="D182" s="2" t="s">
        <v>256</v>
      </c>
      <c r="E182" s="2">
        <v>21</v>
      </c>
      <c r="F182" s="2" t="s">
        <v>338</v>
      </c>
      <c r="G182" s="2" t="s">
        <v>419</v>
      </c>
      <c r="H182" s="2" t="s">
        <v>420</v>
      </c>
      <c r="I182" s="2" t="s">
        <v>260</v>
      </c>
      <c r="J182" s="19">
        <v>10.89</v>
      </c>
      <c r="K182" s="19">
        <f t="shared" si="2"/>
        <v>12.632400000000001</v>
      </c>
    </row>
    <row r="183" spans="2:11" hidden="1" x14ac:dyDescent="0.25">
      <c r="B183" s="2" t="s">
        <v>42</v>
      </c>
      <c r="C183" s="2" t="s">
        <v>255</v>
      </c>
      <c r="D183" s="2" t="s">
        <v>256</v>
      </c>
      <c r="E183" s="2">
        <v>21</v>
      </c>
      <c r="F183" s="2" t="s">
        <v>338</v>
      </c>
      <c r="G183" s="2" t="s">
        <v>421</v>
      </c>
      <c r="H183" s="2" t="s">
        <v>422</v>
      </c>
      <c r="I183" s="2" t="s">
        <v>260</v>
      </c>
      <c r="J183" s="19">
        <v>0.94</v>
      </c>
      <c r="K183" s="19">
        <f t="shared" si="2"/>
        <v>1.0903999999999998</v>
      </c>
    </row>
    <row r="184" spans="2:11" hidden="1" x14ac:dyDescent="0.25">
      <c r="B184" s="2" t="s">
        <v>42</v>
      </c>
      <c r="C184" s="2" t="s">
        <v>255</v>
      </c>
      <c r="D184" s="2" t="s">
        <v>256</v>
      </c>
      <c r="E184" s="2">
        <v>21</v>
      </c>
      <c r="F184" s="2" t="s">
        <v>338</v>
      </c>
      <c r="G184" s="2" t="s">
        <v>423</v>
      </c>
      <c r="H184" s="2" t="s">
        <v>424</v>
      </c>
      <c r="I184" s="2" t="s">
        <v>260</v>
      </c>
      <c r="J184" s="19">
        <v>0.94</v>
      </c>
      <c r="K184" s="19">
        <f t="shared" si="2"/>
        <v>1.0903999999999998</v>
      </c>
    </row>
    <row r="185" spans="2:11" hidden="1" x14ac:dyDescent="0.25">
      <c r="B185" s="2" t="s">
        <v>42</v>
      </c>
      <c r="C185" s="2" t="s">
        <v>255</v>
      </c>
      <c r="D185" s="2" t="s">
        <v>256</v>
      </c>
      <c r="E185" s="2">
        <v>21</v>
      </c>
      <c r="F185" s="2" t="s">
        <v>338</v>
      </c>
      <c r="G185" s="2" t="s">
        <v>425</v>
      </c>
      <c r="H185" s="2" t="s">
        <v>426</v>
      </c>
      <c r="I185" s="2" t="s">
        <v>260</v>
      </c>
      <c r="J185" s="19">
        <v>0.94</v>
      </c>
      <c r="K185" s="19">
        <f t="shared" si="2"/>
        <v>1.0903999999999998</v>
      </c>
    </row>
    <row r="186" spans="2:11" hidden="1" x14ac:dyDescent="0.25">
      <c r="B186" s="2" t="s">
        <v>42</v>
      </c>
      <c r="C186" s="2" t="s">
        <v>255</v>
      </c>
      <c r="D186" s="2" t="s">
        <v>256</v>
      </c>
      <c r="E186" s="2">
        <v>21</v>
      </c>
      <c r="F186" s="2" t="s">
        <v>338</v>
      </c>
      <c r="G186" s="2" t="s">
        <v>427</v>
      </c>
      <c r="H186" s="2" t="s">
        <v>428</v>
      </c>
      <c r="I186" s="2" t="s">
        <v>260</v>
      </c>
      <c r="J186" s="19">
        <v>0.94</v>
      </c>
      <c r="K186" s="19">
        <f t="shared" si="2"/>
        <v>1.0903999999999998</v>
      </c>
    </row>
    <row r="187" spans="2:11" hidden="1" x14ac:dyDescent="0.25">
      <c r="B187" s="2" t="s">
        <v>42</v>
      </c>
      <c r="C187" s="2" t="s">
        <v>255</v>
      </c>
      <c r="D187" s="2" t="s">
        <v>256</v>
      </c>
      <c r="E187" s="2">
        <v>21</v>
      </c>
      <c r="F187" s="2" t="s">
        <v>338</v>
      </c>
      <c r="G187" s="2" t="s">
        <v>429</v>
      </c>
      <c r="H187" s="2" t="s">
        <v>430</v>
      </c>
      <c r="I187" s="2" t="s">
        <v>260</v>
      </c>
      <c r="J187" s="19">
        <v>0.96</v>
      </c>
      <c r="K187" s="19">
        <f t="shared" si="2"/>
        <v>1.1135999999999999</v>
      </c>
    </row>
    <row r="188" spans="2:11" hidden="1" x14ac:dyDescent="0.25">
      <c r="B188" s="2" t="s">
        <v>42</v>
      </c>
      <c r="C188" s="2" t="s">
        <v>255</v>
      </c>
      <c r="D188" s="2" t="s">
        <v>256</v>
      </c>
      <c r="E188" s="2">
        <v>21</v>
      </c>
      <c r="F188" s="2" t="s">
        <v>338</v>
      </c>
      <c r="G188" s="2" t="s">
        <v>431</v>
      </c>
      <c r="H188" s="2" t="s">
        <v>432</v>
      </c>
      <c r="I188" s="2" t="s">
        <v>260</v>
      </c>
      <c r="J188" s="19">
        <v>0.96</v>
      </c>
      <c r="K188" s="19">
        <f t="shared" si="2"/>
        <v>1.1135999999999999</v>
      </c>
    </row>
    <row r="189" spans="2:11" hidden="1" x14ac:dyDescent="0.25">
      <c r="B189" s="2" t="s">
        <v>42</v>
      </c>
      <c r="C189" s="2" t="s">
        <v>255</v>
      </c>
      <c r="D189" s="2" t="s">
        <v>256</v>
      </c>
      <c r="E189" s="2">
        <v>21</v>
      </c>
      <c r="F189" s="2" t="s">
        <v>338</v>
      </c>
      <c r="G189" s="2" t="s">
        <v>433</v>
      </c>
      <c r="H189" s="2" t="s">
        <v>434</v>
      </c>
      <c r="I189" s="2" t="s">
        <v>260</v>
      </c>
      <c r="J189" s="19">
        <v>0.96</v>
      </c>
      <c r="K189" s="19">
        <f t="shared" si="2"/>
        <v>1.1135999999999999</v>
      </c>
    </row>
    <row r="190" spans="2:11" hidden="1" x14ac:dyDescent="0.25">
      <c r="B190" s="2" t="s">
        <v>42</v>
      </c>
      <c r="C190" s="2" t="s">
        <v>255</v>
      </c>
      <c r="D190" s="2" t="s">
        <v>256</v>
      </c>
      <c r="E190" s="2">
        <v>21</v>
      </c>
      <c r="F190" s="2" t="s">
        <v>338</v>
      </c>
      <c r="G190" s="2" t="s">
        <v>435</v>
      </c>
      <c r="H190" s="2" t="s">
        <v>436</v>
      </c>
      <c r="I190" s="2" t="s">
        <v>260</v>
      </c>
      <c r="J190" s="19">
        <v>0.96</v>
      </c>
      <c r="K190" s="19">
        <f t="shared" si="2"/>
        <v>1.1135999999999999</v>
      </c>
    </row>
    <row r="191" spans="2:11" hidden="1" x14ac:dyDescent="0.25">
      <c r="B191" s="2" t="s">
        <v>42</v>
      </c>
      <c r="C191" s="2" t="s">
        <v>255</v>
      </c>
      <c r="D191" s="2" t="s">
        <v>256</v>
      </c>
      <c r="E191" s="2">
        <v>21</v>
      </c>
      <c r="F191" s="2" t="s">
        <v>338</v>
      </c>
      <c r="G191" s="2" t="s">
        <v>437</v>
      </c>
      <c r="H191" s="2" t="s">
        <v>438</v>
      </c>
      <c r="I191" s="2" t="s">
        <v>260</v>
      </c>
      <c r="J191" s="19">
        <v>0.48</v>
      </c>
      <c r="K191" s="19">
        <f t="shared" si="2"/>
        <v>0.55679999999999996</v>
      </c>
    </row>
    <row r="192" spans="2:11" hidden="1" x14ac:dyDescent="0.25">
      <c r="B192" s="2" t="s">
        <v>42</v>
      </c>
      <c r="C192" s="2" t="s">
        <v>255</v>
      </c>
      <c r="D192" s="2" t="s">
        <v>256</v>
      </c>
      <c r="E192" s="2">
        <v>21</v>
      </c>
      <c r="F192" s="2" t="s">
        <v>338</v>
      </c>
      <c r="G192" s="2" t="s">
        <v>439</v>
      </c>
      <c r="H192" s="2" t="s">
        <v>440</v>
      </c>
      <c r="I192" s="2" t="s">
        <v>260</v>
      </c>
      <c r="J192" s="19">
        <v>0.69</v>
      </c>
      <c r="K192" s="19">
        <f t="shared" si="2"/>
        <v>0.80039999999999989</v>
      </c>
    </row>
    <row r="193" spans="2:11" hidden="1" x14ac:dyDescent="0.25">
      <c r="B193" s="2" t="s">
        <v>42</v>
      </c>
      <c r="C193" s="2" t="s">
        <v>255</v>
      </c>
      <c r="D193" s="2" t="s">
        <v>256</v>
      </c>
      <c r="E193" s="2">
        <v>21</v>
      </c>
      <c r="F193" s="2" t="s">
        <v>338</v>
      </c>
      <c r="G193" s="2" t="s">
        <v>441</v>
      </c>
      <c r="H193" s="2" t="s">
        <v>442</v>
      </c>
      <c r="I193" s="2" t="s">
        <v>260</v>
      </c>
      <c r="J193" s="19">
        <v>0.35</v>
      </c>
      <c r="K193" s="19">
        <f t="shared" si="2"/>
        <v>0.40599999999999997</v>
      </c>
    </row>
    <row r="194" spans="2:11" hidden="1" x14ac:dyDescent="0.25">
      <c r="B194" s="2" t="s">
        <v>42</v>
      </c>
      <c r="C194" s="2" t="s">
        <v>255</v>
      </c>
      <c r="D194" s="2" t="s">
        <v>256</v>
      </c>
      <c r="E194" s="2">
        <v>21</v>
      </c>
      <c r="F194" s="2" t="s">
        <v>338</v>
      </c>
      <c r="G194" s="2" t="s">
        <v>443</v>
      </c>
      <c r="H194" s="2" t="s">
        <v>444</v>
      </c>
      <c r="I194" s="2" t="s">
        <v>260</v>
      </c>
      <c r="J194" s="19">
        <v>0.48</v>
      </c>
      <c r="K194" s="19">
        <f t="shared" si="2"/>
        <v>0.55679999999999996</v>
      </c>
    </row>
    <row r="195" spans="2:11" hidden="1" x14ac:dyDescent="0.25">
      <c r="B195" s="2" t="s">
        <v>42</v>
      </c>
      <c r="C195" s="2" t="s">
        <v>255</v>
      </c>
      <c r="D195" s="2" t="s">
        <v>256</v>
      </c>
      <c r="E195" s="2">
        <v>21</v>
      </c>
      <c r="F195" s="2" t="s">
        <v>338</v>
      </c>
      <c r="G195" s="2" t="s">
        <v>445</v>
      </c>
      <c r="H195" s="2" t="s">
        <v>446</v>
      </c>
      <c r="I195" s="2" t="s">
        <v>260</v>
      </c>
      <c r="J195" s="19">
        <v>0.69</v>
      </c>
      <c r="K195" s="19">
        <f t="shared" si="2"/>
        <v>0.80039999999999989</v>
      </c>
    </row>
    <row r="196" spans="2:11" hidden="1" x14ac:dyDescent="0.25">
      <c r="B196" s="2" t="s">
        <v>42</v>
      </c>
      <c r="C196" s="2" t="s">
        <v>255</v>
      </c>
      <c r="D196" s="2" t="s">
        <v>256</v>
      </c>
      <c r="E196" s="2">
        <v>21</v>
      </c>
      <c r="F196" s="2" t="s">
        <v>338</v>
      </c>
      <c r="G196" s="2" t="s">
        <v>447</v>
      </c>
      <c r="H196" s="2" t="s">
        <v>448</v>
      </c>
      <c r="I196" s="2" t="s">
        <v>260</v>
      </c>
      <c r="J196" s="19">
        <v>0.14000000000000001</v>
      </c>
      <c r="K196" s="19">
        <f t="shared" ref="K196:K259" si="3">+IF(AND(MID(H196,1,15)="POSTE DE MADERA",J196&lt;110)=TRUE,(J196*1.13+5)*1.01*1.16,IF(AND(MID(H196,1,15)="POSTE DE MADERA",J196&gt;=110,J196&lt;320)=TRUE,(J196*1.13+12)*1.01*1.16,IF(AND(MID(H196,1,15)="POSTE DE MADERA",J196&gt;320)=TRUE,(J196*1.13+36)*1.01*1.16,IF(+AND(MID(H196,1,5)="POSTE",MID(H196,1,15)&lt;&gt;"POSTE DE MADERA")=TRUE,J196*1.01*1.16,J196*1.16))))</f>
        <v>0.16240000000000002</v>
      </c>
    </row>
    <row r="197" spans="2:11" hidden="1" x14ac:dyDescent="0.25">
      <c r="B197" s="2" t="s">
        <v>42</v>
      </c>
      <c r="C197" s="2" t="s">
        <v>255</v>
      </c>
      <c r="D197" s="2" t="s">
        <v>256</v>
      </c>
      <c r="E197" s="2">
        <v>21</v>
      </c>
      <c r="F197" s="2" t="s">
        <v>338</v>
      </c>
      <c r="G197" s="2" t="s">
        <v>449</v>
      </c>
      <c r="H197" s="2" t="s">
        <v>450</v>
      </c>
      <c r="I197" s="2" t="s">
        <v>260</v>
      </c>
      <c r="J197" s="19">
        <v>0.27</v>
      </c>
      <c r="K197" s="19">
        <f t="shared" si="3"/>
        <v>0.31319999999999998</v>
      </c>
    </row>
    <row r="198" spans="2:11" hidden="1" x14ac:dyDescent="0.25">
      <c r="B198" s="2" t="s">
        <v>42</v>
      </c>
      <c r="C198" s="2" t="s">
        <v>255</v>
      </c>
      <c r="D198" s="2" t="s">
        <v>256</v>
      </c>
      <c r="E198" s="2">
        <v>21</v>
      </c>
      <c r="F198" s="2" t="s">
        <v>338</v>
      </c>
      <c r="G198" s="2" t="s">
        <v>451</v>
      </c>
      <c r="H198" s="2" t="s">
        <v>452</v>
      </c>
      <c r="I198" s="2" t="s">
        <v>260</v>
      </c>
      <c r="J198" s="19">
        <v>0.35</v>
      </c>
      <c r="K198" s="19">
        <f t="shared" si="3"/>
        <v>0.40599999999999997</v>
      </c>
    </row>
    <row r="199" spans="2:11" hidden="1" x14ac:dyDescent="0.25">
      <c r="B199" s="2" t="s">
        <v>42</v>
      </c>
      <c r="C199" s="2" t="s">
        <v>255</v>
      </c>
      <c r="D199" s="2" t="s">
        <v>256</v>
      </c>
      <c r="E199" s="2">
        <v>21</v>
      </c>
      <c r="F199" s="2" t="s">
        <v>338</v>
      </c>
      <c r="G199" s="2" t="s">
        <v>453</v>
      </c>
      <c r="H199" s="2" t="s">
        <v>454</v>
      </c>
      <c r="I199" s="2" t="s">
        <v>260</v>
      </c>
      <c r="J199" s="19">
        <v>0.94</v>
      </c>
      <c r="K199" s="19">
        <f t="shared" si="3"/>
        <v>1.0903999999999998</v>
      </c>
    </row>
    <row r="200" spans="2:11" hidden="1" x14ac:dyDescent="0.25">
      <c r="B200" s="2" t="s">
        <v>42</v>
      </c>
      <c r="C200" s="2" t="s">
        <v>255</v>
      </c>
      <c r="D200" s="2" t="s">
        <v>256</v>
      </c>
      <c r="E200" s="2">
        <v>21</v>
      </c>
      <c r="F200" s="2" t="s">
        <v>338</v>
      </c>
      <c r="G200" s="2" t="s">
        <v>455</v>
      </c>
      <c r="H200" s="2" t="s">
        <v>456</v>
      </c>
      <c r="I200" s="2" t="s">
        <v>260</v>
      </c>
      <c r="J200" s="19">
        <v>0.96</v>
      </c>
      <c r="K200" s="19">
        <f t="shared" si="3"/>
        <v>1.1135999999999999</v>
      </c>
    </row>
    <row r="201" spans="2:11" hidden="1" x14ac:dyDescent="0.25">
      <c r="B201" s="2" t="s">
        <v>42</v>
      </c>
      <c r="C201" s="2" t="s">
        <v>255</v>
      </c>
      <c r="D201" s="2" t="s">
        <v>256</v>
      </c>
      <c r="E201" s="2">
        <v>21</v>
      </c>
      <c r="F201" s="2" t="s">
        <v>338</v>
      </c>
      <c r="G201" s="2" t="s">
        <v>457</v>
      </c>
      <c r="H201" s="2" t="s">
        <v>458</v>
      </c>
      <c r="I201" s="2" t="s">
        <v>260</v>
      </c>
      <c r="J201" s="19">
        <v>0.94</v>
      </c>
      <c r="K201" s="19">
        <f t="shared" si="3"/>
        <v>1.0903999999999998</v>
      </c>
    </row>
    <row r="202" spans="2:11" hidden="1" x14ac:dyDescent="0.25">
      <c r="B202" s="2" t="s">
        <v>42</v>
      </c>
      <c r="C202" s="2" t="s">
        <v>255</v>
      </c>
      <c r="D202" s="2" t="s">
        <v>256</v>
      </c>
      <c r="E202" s="2">
        <v>21</v>
      </c>
      <c r="F202" s="2" t="s">
        <v>338</v>
      </c>
      <c r="G202" s="2" t="s">
        <v>459</v>
      </c>
      <c r="H202" s="2" t="s">
        <v>460</v>
      </c>
      <c r="I202" s="2" t="s">
        <v>260</v>
      </c>
      <c r="J202" s="19">
        <v>0.94</v>
      </c>
      <c r="K202" s="19">
        <f t="shared" si="3"/>
        <v>1.0903999999999998</v>
      </c>
    </row>
    <row r="203" spans="2:11" hidden="1" x14ac:dyDescent="0.25">
      <c r="B203" s="2" t="s">
        <v>42</v>
      </c>
      <c r="C203" s="2" t="s">
        <v>255</v>
      </c>
      <c r="D203" s="2" t="s">
        <v>256</v>
      </c>
      <c r="E203" s="2">
        <v>21</v>
      </c>
      <c r="F203" s="2" t="s">
        <v>338</v>
      </c>
      <c r="G203" s="2" t="s">
        <v>461</v>
      </c>
      <c r="H203" s="2" t="s">
        <v>462</v>
      </c>
      <c r="I203" s="2" t="s">
        <v>260</v>
      </c>
      <c r="J203" s="19">
        <v>1.35</v>
      </c>
      <c r="K203" s="19">
        <f t="shared" si="3"/>
        <v>1.5660000000000001</v>
      </c>
    </row>
    <row r="204" spans="2:11" hidden="1" x14ac:dyDescent="0.25">
      <c r="B204" s="2" t="s">
        <v>42</v>
      </c>
      <c r="C204" s="2" t="s">
        <v>255</v>
      </c>
      <c r="D204" s="2" t="s">
        <v>256</v>
      </c>
      <c r="E204" s="2">
        <v>21</v>
      </c>
      <c r="F204" s="2" t="s">
        <v>338</v>
      </c>
      <c r="G204" s="2" t="s">
        <v>463</v>
      </c>
      <c r="H204" s="2" t="s">
        <v>464</v>
      </c>
      <c r="I204" s="2" t="s">
        <v>260</v>
      </c>
      <c r="J204" s="19">
        <v>1.35</v>
      </c>
      <c r="K204" s="19">
        <f t="shared" si="3"/>
        <v>1.5660000000000001</v>
      </c>
    </row>
    <row r="205" spans="2:11" hidden="1" x14ac:dyDescent="0.25">
      <c r="B205" s="2" t="s">
        <v>42</v>
      </c>
      <c r="C205" s="2" t="s">
        <v>255</v>
      </c>
      <c r="D205" s="2" t="s">
        <v>256</v>
      </c>
      <c r="E205" s="2">
        <v>21</v>
      </c>
      <c r="F205" s="2" t="s">
        <v>338</v>
      </c>
      <c r="G205" s="2" t="s">
        <v>465</v>
      </c>
      <c r="H205" s="2" t="s">
        <v>466</v>
      </c>
      <c r="I205" s="2" t="s">
        <v>260</v>
      </c>
      <c r="J205" s="19">
        <v>1.78</v>
      </c>
      <c r="K205" s="19">
        <f t="shared" si="3"/>
        <v>2.0648</v>
      </c>
    </row>
    <row r="206" spans="2:11" hidden="1" x14ac:dyDescent="0.25">
      <c r="B206" s="2" t="s">
        <v>42</v>
      </c>
      <c r="C206" s="2" t="s">
        <v>255</v>
      </c>
      <c r="D206" s="2" t="s">
        <v>256</v>
      </c>
      <c r="E206" s="2">
        <v>21</v>
      </c>
      <c r="F206" s="2" t="s">
        <v>338</v>
      </c>
      <c r="G206" s="2" t="s">
        <v>467</v>
      </c>
      <c r="H206" s="2" t="s">
        <v>468</v>
      </c>
      <c r="I206" s="2" t="s">
        <v>260</v>
      </c>
      <c r="J206" s="19">
        <v>2.0299999999999998</v>
      </c>
      <c r="K206" s="19">
        <f t="shared" si="3"/>
        <v>2.3547999999999996</v>
      </c>
    </row>
    <row r="207" spans="2:11" hidden="1" x14ac:dyDescent="0.25">
      <c r="B207" s="2" t="s">
        <v>42</v>
      </c>
      <c r="C207" s="2" t="s">
        <v>255</v>
      </c>
      <c r="D207" s="2" t="s">
        <v>256</v>
      </c>
      <c r="E207" s="2">
        <v>21</v>
      </c>
      <c r="F207" s="2" t="s">
        <v>338</v>
      </c>
      <c r="G207" s="2" t="s">
        <v>469</v>
      </c>
      <c r="H207" s="2" t="s">
        <v>470</v>
      </c>
      <c r="I207" s="2" t="s">
        <v>260</v>
      </c>
      <c r="J207" s="19">
        <v>3.33</v>
      </c>
      <c r="K207" s="19">
        <f t="shared" si="3"/>
        <v>3.8628</v>
      </c>
    </row>
    <row r="208" spans="2:11" hidden="1" x14ac:dyDescent="0.25">
      <c r="B208" s="2" t="s">
        <v>42</v>
      </c>
      <c r="C208" s="2" t="s">
        <v>255</v>
      </c>
      <c r="D208" s="2" t="s">
        <v>256</v>
      </c>
      <c r="E208" s="2">
        <v>21</v>
      </c>
      <c r="F208" s="2" t="s">
        <v>338</v>
      </c>
      <c r="G208" s="2" t="s">
        <v>471</v>
      </c>
      <c r="H208" s="2" t="s">
        <v>472</v>
      </c>
      <c r="I208" s="2" t="s">
        <v>260</v>
      </c>
      <c r="J208" s="19">
        <v>0.94</v>
      </c>
      <c r="K208" s="19">
        <f t="shared" si="3"/>
        <v>1.0903999999999998</v>
      </c>
    </row>
    <row r="209" spans="2:11" hidden="1" x14ac:dyDescent="0.25">
      <c r="B209" s="2" t="s">
        <v>42</v>
      </c>
      <c r="C209" s="2" t="s">
        <v>255</v>
      </c>
      <c r="D209" s="2" t="s">
        <v>256</v>
      </c>
      <c r="E209" s="2">
        <v>21</v>
      </c>
      <c r="F209" s="2" t="s">
        <v>338</v>
      </c>
      <c r="G209" s="2" t="s">
        <v>473</v>
      </c>
      <c r="H209" s="2" t="s">
        <v>474</v>
      </c>
      <c r="I209" s="2" t="s">
        <v>260</v>
      </c>
      <c r="J209" s="19">
        <v>0.35</v>
      </c>
      <c r="K209" s="19">
        <f t="shared" si="3"/>
        <v>0.40599999999999997</v>
      </c>
    </row>
    <row r="210" spans="2:11" hidden="1" x14ac:dyDescent="0.25">
      <c r="B210" s="2" t="s">
        <v>42</v>
      </c>
      <c r="C210" s="2" t="s">
        <v>255</v>
      </c>
      <c r="D210" s="2" t="s">
        <v>256</v>
      </c>
      <c r="E210" s="2">
        <v>21</v>
      </c>
      <c r="F210" s="2" t="s">
        <v>338</v>
      </c>
      <c r="G210" s="2" t="s">
        <v>475</v>
      </c>
      <c r="H210" s="2" t="s">
        <v>476</v>
      </c>
      <c r="I210" s="2" t="s">
        <v>260</v>
      </c>
      <c r="J210" s="19">
        <v>0.35</v>
      </c>
      <c r="K210" s="19">
        <f t="shared" si="3"/>
        <v>0.40599999999999997</v>
      </c>
    </row>
    <row r="211" spans="2:11" hidden="1" x14ac:dyDescent="0.25">
      <c r="B211" s="2" t="s">
        <v>42</v>
      </c>
      <c r="C211" s="2" t="s">
        <v>255</v>
      </c>
      <c r="D211" s="2" t="s">
        <v>256</v>
      </c>
      <c r="E211" s="2">
        <v>21</v>
      </c>
      <c r="F211" s="2" t="s">
        <v>338</v>
      </c>
      <c r="G211" s="2" t="s">
        <v>477</v>
      </c>
      <c r="H211" s="2" t="s">
        <v>478</v>
      </c>
      <c r="I211" s="2" t="s">
        <v>260</v>
      </c>
      <c r="J211" s="19">
        <v>0.35</v>
      </c>
      <c r="K211" s="19">
        <f t="shared" si="3"/>
        <v>0.40599999999999997</v>
      </c>
    </row>
    <row r="212" spans="2:11" hidden="1" x14ac:dyDescent="0.25">
      <c r="B212" s="2" t="s">
        <v>42</v>
      </c>
      <c r="C212" s="2" t="s">
        <v>255</v>
      </c>
      <c r="D212" s="2" t="s">
        <v>256</v>
      </c>
      <c r="E212" s="2">
        <v>21</v>
      </c>
      <c r="F212" s="2" t="s">
        <v>338</v>
      </c>
      <c r="G212" s="2" t="s">
        <v>479</v>
      </c>
      <c r="H212" s="2" t="s">
        <v>480</v>
      </c>
      <c r="I212" s="2" t="s">
        <v>260</v>
      </c>
      <c r="J212" s="19">
        <v>0.35</v>
      </c>
      <c r="K212" s="19">
        <f t="shared" si="3"/>
        <v>0.40599999999999997</v>
      </c>
    </row>
    <row r="213" spans="2:11" hidden="1" x14ac:dyDescent="0.25">
      <c r="B213" s="2" t="s">
        <v>42</v>
      </c>
      <c r="C213" s="2" t="s">
        <v>255</v>
      </c>
      <c r="D213" s="2" t="s">
        <v>256</v>
      </c>
      <c r="E213" s="2">
        <v>21</v>
      </c>
      <c r="F213" s="2" t="s">
        <v>338</v>
      </c>
      <c r="G213" s="2" t="s">
        <v>481</v>
      </c>
      <c r="H213" s="2" t="s">
        <v>482</v>
      </c>
      <c r="I213" s="2" t="s">
        <v>260</v>
      </c>
      <c r="J213" s="19">
        <v>0.53</v>
      </c>
      <c r="K213" s="19">
        <f t="shared" si="3"/>
        <v>0.61480000000000001</v>
      </c>
    </row>
    <row r="214" spans="2:11" hidden="1" x14ac:dyDescent="0.25">
      <c r="B214" s="2" t="s">
        <v>42</v>
      </c>
      <c r="C214" s="2" t="s">
        <v>255</v>
      </c>
      <c r="D214" s="2" t="s">
        <v>256</v>
      </c>
      <c r="E214" s="2">
        <v>21</v>
      </c>
      <c r="F214" s="2" t="s">
        <v>338</v>
      </c>
      <c r="G214" s="2" t="s">
        <v>483</v>
      </c>
      <c r="H214" s="2" t="s">
        <v>484</v>
      </c>
      <c r="I214" s="2" t="s">
        <v>260</v>
      </c>
      <c r="J214" s="19">
        <v>1.22</v>
      </c>
      <c r="K214" s="19">
        <f t="shared" si="3"/>
        <v>1.4151999999999998</v>
      </c>
    </row>
    <row r="215" spans="2:11" hidden="1" x14ac:dyDescent="0.25">
      <c r="B215" s="2" t="s">
        <v>42</v>
      </c>
      <c r="C215" s="2" t="s">
        <v>255</v>
      </c>
      <c r="D215" s="2" t="s">
        <v>256</v>
      </c>
      <c r="E215" s="2">
        <v>21</v>
      </c>
      <c r="F215" s="2" t="s">
        <v>338</v>
      </c>
      <c r="G215" s="2" t="s">
        <v>485</v>
      </c>
      <c r="H215" s="2" t="s">
        <v>486</v>
      </c>
      <c r="I215" s="2" t="s">
        <v>260</v>
      </c>
      <c r="J215" s="19">
        <v>1.04</v>
      </c>
      <c r="K215" s="19">
        <f t="shared" si="3"/>
        <v>1.2063999999999999</v>
      </c>
    </row>
    <row r="216" spans="2:11" hidden="1" x14ac:dyDescent="0.25">
      <c r="B216" s="2" t="s">
        <v>42</v>
      </c>
      <c r="C216" s="2" t="s">
        <v>255</v>
      </c>
      <c r="D216" s="2" t="s">
        <v>256</v>
      </c>
      <c r="E216" s="2">
        <v>21</v>
      </c>
      <c r="F216" s="2" t="s">
        <v>338</v>
      </c>
      <c r="G216" s="2" t="s">
        <v>487</v>
      </c>
      <c r="H216" s="2" t="s">
        <v>488</v>
      </c>
      <c r="I216" s="2" t="s">
        <v>260</v>
      </c>
      <c r="J216" s="19">
        <v>1.35</v>
      </c>
      <c r="K216" s="19">
        <f t="shared" si="3"/>
        <v>1.5660000000000001</v>
      </c>
    </row>
    <row r="217" spans="2:11" hidden="1" x14ac:dyDescent="0.25">
      <c r="B217" s="2" t="s">
        <v>42</v>
      </c>
      <c r="C217" s="2" t="s">
        <v>255</v>
      </c>
      <c r="D217" s="2" t="s">
        <v>256</v>
      </c>
      <c r="E217" s="2">
        <v>21</v>
      </c>
      <c r="F217" s="2" t="s">
        <v>338</v>
      </c>
      <c r="G217" s="2" t="s">
        <v>489</v>
      </c>
      <c r="H217" s="2" t="s">
        <v>490</v>
      </c>
      <c r="I217" s="2" t="s">
        <v>260</v>
      </c>
      <c r="J217" s="19">
        <v>0.96</v>
      </c>
      <c r="K217" s="19">
        <f t="shared" si="3"/>
        <v>1.1135999999999999</v>
      </c>
    </row>
    <row r="218" spans="2:11" hidden="1" x14ac:dyDescent="0.25">
      <c r="B218" s="2" t="s">
        <v>42</v>
      </c>
      <c r="C218" s="2" t="s">
        <v>255</v>
      </c>
      <c r="D218" s="2" t="s">
        <v>256</v>
      </c>
      <c r="E218" s="2">
        <v>21</v>
      </c>
      <c r="F218" s="2" t="s">
        <v>338</v>
      </c>
      <c r="G218" s="2" t="s">
        <v>491</v>
      </c>
      <c r="H218" s="2" t="s">
        <v>492</v>
      </c>
      <c r="I218" s="2" t="s">
        <v>260</v>
      </c>
      <c r="J218" s="19">
        <v>1.35</v>
      </c>
      <c r="K218" s="19">
        <f t="shared" si="3"/>
        <v>1.5660000000000001</v>
      </c>
    </row>
    <row r="219" spans="2:11" hidden="1" x14ac:dyDescent="0.25">
      <c r="B219" s="2" t="s">
        <v>42</v>
      </c>
      <c r="C219" s="2" t="s">
        <v>255</v>
      </c>
      <c r="D219" s="2" t="s">
        <v>256</v>
      </c>
      <c r="E219" s="2">
        <v>21</v>
      </c>
      <c r="F219" s="2" t="s">
        <v>338</v>
      </c>
      <c r="G219" s="2" t="s">
        <v>493</v>
      </c>
      <c r="H219" s="2" t="s">
        <v>494</v>
      </c>
      <c r="I219" s="2" t="s">
        <v>260</v>
      </c>
      <c r="J219" s="19">
        <v>1.05</v>
      </c>
      <c r="K219" s="19">
        <f t="shared" si="3"/>
        <v>1.218</v>
      </c>
    </row>
    <row r="220" spans="2:11" hidden="1" x14ac:dyDescent="0.25">
      <c r="B220" s="2" t="s">
        <v>42</v>
      </c>
      <c r="C220" s="2" t="s">
        <v>255</v>
      </c>
      <c r="D220" s="2" t="s">
        <v>256</v>
      </c>
      <c r="E220" s="2">
        <v>21</v>
      </c>
      <c r="F220" s="2" t="s">
        <v>338</v>
      </c>
      <c r="G220" s="2" t="s">
        <v>495</v>
      </c>
      <c r="H220" s="2" t="s">
        <v>496</v>
      </c>
      <c r="I220" s="2" t="s">
        <v>260</v>
      </c>
      <c r="J220" s="19">
        <v>0.35</v>
      </c>
      <c r="K220" s="19">
        <f t="shared" si="3"/>
        <v>0.40599999999999997</v>
      </c>
    </row>
    <row r="221" spans="2:11" hidden="1" x14ac:dyDescent="0.25">
      <c r="B221" s="2" t="s">
        <v>42</v>
      </c>
      <c r="C221" s="2" t="s">
        <v>255</v>
      </c>
      <c r="D221" s="2" t="s">
        <v>256</v>
      </c>
      <c r="E221" s="2">
        <v>21</v>
      </c>
      <c r="F221" s="2" t="s">
        <v>338</v>
      </c>
      <c r="G221" s="2" t="s">
        <v>497</v>
      </c>
      <c r="H221" s="2" t="s">
        <v>498</v>
      </c>
      <c r="I221" s="2" t="s">
        <v>260</v>
      </c>
      <c r="J221" s="19">
        <v>1.26</v>
      </c>
      <c r="K221" s="19">
        <f t="shared" si="3"/>
        <v>1.4616</v>
      </c>
    </row>
    <row r="222" spans="2:11" hidden="1" x14ac:dyDescent="0.25">
      <c r="B222" s="2" t="s">
        <v>42</v>
      </c>
      <c r="C222" s="2" t="s">
        <v>255</v>
      </c>
      <c r="D222" s="2" t="s">
        <v>256</v>
      </c>
      <c r="E222" s="2">
        <v>21</v>
      </c>
      <c r="F222" s="2" t="s">
        <v>338</v>
      </c>
      <c r="G222" s="2" t="s">
        <v>499</v>
      </c>
      <c r="H222" s="2" t="s">
        <v>500</v>
      </c>
      <c r="I222" s="2" t="s">
        <v>260</v>
      </c>
      <c r="J222" s="19">
        <v>0.35</v>
      </c>
      <c r="K222" s="19">
        <f t="shared" si="3"/>
        <v>0.40599999999999997</v>
      </c>
    </row>
    <row r="223" spans="2:11" hidden="1" x14ac:dyDescent="0.25">
      <c r="B223" s="2" t="s">
        <v>42</v>
      </c>
      <c r="C223" s="2" t="s">
        <v>255</v>
      </c>
      <c r="D223" s="2" t="s">
        <v>256</v>
      </c>
      <c r="E223" s="2">
        <v>21</v>
      </c>
      <c r="F223" s="2" t="s">
        <v>338</v>
      </c>
      <c r="G223" s="2" t="s">
        <v>501</v>
      </c>
      <c r="H223" s="2" t="s">
        <v>502</v>
      </c>
      <c r="I223" s="2" t="s">
        <v>260</v>
      </c>
      <c r="J223" s="19">
        <v>1.26</v>
      </c>
      <c r="K223" s="19">
        <f t="shared" si="3"/>
        <v>1.4616</v>
      </c>
    </row>
    <row r="224" spans="2:11" hidden="1" x14ac:dyDescent="0.25">
      <c r="B224" s="2" t="s">
        <v>42</v>
      </c>
      <c r="C224" s="2" t="s">
        <v>255</v>
      </c>
      <c r="D224" s="2" t="s">
        <v>256</v>
      </c>
      <c r="E224" s="2">
        <v>21</v>
      </c>
      <c r="F224" s="2" t="s">
        <v>338</v>
      </c>
      <c r="G224" s="2" t="s">
        <v>503</v>
      </c>
      <c r="H224" s="2" t="s">
        <v>504</v>
      </c>
      <c r="I224" s="2" t="s">
        <v>260</v>
      </c>
      <c r="J224" s="19">
        <v>0.94</v>
      </c>
      <c r="K224" s="19">
        <f t="shared" si="3"/>
        <v>1.0903999999999998</v>
      </c>
    </row>
    <row r="225" spans="2:11" hidden="1" x14ac:dyDescent="0.25">
      <c r="B225" s="2" t="s">
        <v>42</v>
      </c>
      <c r="C225" s="2" t="s">
        <v>255</v>
      </c>
      <c r="D225" s="2" t="s">
        <v>256</v>
      </c>
      <c r="E225" s="2">
        <v>21</v>
      </c>
      <c r="F225" s="2" t="s">
        <v>338</v>
      </c>
      <c r="G225" s="2" t="s">
        <v>505</v>
      </c>
      <c r="H225" s="2" t="s">
        <v>506</v>
      </c>
      <c r="I225" s="2" t="s">
        <v>260</v>
      </c>
      <c r="J225" s="19">
        <v>1.29</v>
      </c>
      <c r="K225" s="19">
        <f t="shared" si="3"/>
        <v>1.4964</v>
      </c>
    </row>
    <row r="226" spans="2:11" hidden="1" x14ac:dyDescent="0.25">
      <c r="B226" s="2" t="s">
        <v>42</v>
      </c>
      <c r="C226" s="2" t="s">
        <v>255</v>
      </c>
      <c r="D226" s="2" t="s">
        <v>256</v>
      </c>
      <c r="E226" s="2">
        <v>21</v>
      </c>
      <c r="F226" s="2" t="s">
        <v>338</v>
      </c>
      <c r="G226" s="2" t="s">
        <v>507</v>
      </c>
      <c r="H226" s="2" t="s">
        <v>508</v>
      </c>
      <c r="I226" s="2" t="s">
        <v>260</v>
      </c>
      <c r="J226" s="19">
        <v>0.35</v>
      </c>
      <c r="K226" s="19">
        <f t="shared" si="3"/>
        <v>0.40599999999999997</v>
      </c>
    </row>
    <row r="227" spans="2:11" hidden="1" x14ac:dyDescent="0.25">
      <c r="B227" s="2" t="s">
        <v>42</v>
      </c>
      <c r="C227" s="2" t="s">
        <v>255</v>
      </c>
      <c r="D227" s="2" t="s">
        <v>256</v>
      </c>
      <c r="E227" s="2">
        <v>21</v>
      </c>
      <c r="F227" s="2" t="s">
        <v>338</v>
      </c>
      <c r="G227" s="2" t="s">
        <v>509</v>
      </c>
      <c r="H227" s="2" t="s">
        <v>510</v>
      </c>
      <c r="I227" s="2" t="s">
        <v>260</v>
      </c>
      <c r="J227" s="19">
        <v>1.29</v>
      </c>
      <c r="K227" s="19">
        <f t="shared" si="3"/>
        <v>1.4964</v>
      </c>
    </row>
    <row r="228" spans="2:11" hidden="1" x14ac:dyDescent="0.25">
      <c r="B228" s="2" t="s">
        <v>42</v>
      </c>
      <c r="C228" s="2" t="s">
        <v>255</v>
      </c>
      <c r="D228" s="2" t="s">
        <v>256</v>
      </c>
      <c r="E228" s="2">
        <v>21</v>
      </c>
      <c r="F228" s="2" t="s">
        <v>338</v>
      </c>
      <c r="G228" s="2" t="s">
        <v>511</v>
      </c>
      <c r="H228" s="2" t="s">
        <v>512</v>
      </c>
      <c r="I228" s="2" t="s">
        <v>260</v>
      </c>
      <c r="J228" s="19">
        <v>0.94</v>
      </c>
      <c r="K228" s="19">
        <f t="shared" si="3"/>
        <v>1.0903999999999998</v>
      </c>
    </row>
    <row r="229" spans="2:11" hidden="1" x14ac:dyDescent="0.25">
      <c r="B229" s="2" t="s">
        <v>42</v>
      </c>
      <c r="C229" s="2" t="s">
        <v>255</v>
      </c>
      <c r="D229" s="2" t="s">
        <v>256</v>
      </c>
      <c r="E229" s="2">
        <v>21</v>
      </c>
      <c r="F229" s="2" t="s">
        <v>338</v>
      </c>
      <c r="G229" s="2" t="s">
        <v>513</v>
      </c>
      <c r="H229" s="2" t="s">
        <v>514</v>
      </c>
      <c r="I229" s="2" t="s">
        <v>260</v>
      </c>
      <c r="J229" s="19">
        <v>1.29</v>
      </c>
      <c r="K229" s="19">
        <f t="shared" si="3"/>
        <v>1.4964</v>
      </c>
    </row>
    <row r="230" spans="2:11" hidden="1" x14ac:dyDescent="0.25">
      <c r="B230" s="2" t="s">
        <v>42</v>
      </c>
      <c r="C230" s="2" t="s">
        <v>255</v>
      </c>
      <c r="D230" s="2" t="s">
        <v>256</v>
      </c>
      <c r="E230" s="2">
        <v>21</v>
      </c>
      <c r="F230" s="2" t="s">
        <v>338</v>
      </c>
      <c r="G230" s="2" t="s">
        <v>515</v>
      </c>
      <c r="H230" s="2" t="s">
        <v>516</v>
      </c>
      <c r="I230" s="2" t="s">
        <v>260</v>
      </c>
      <c r="J230" s="19">
        <v>0.96</v>
      </c>
      <c r="K230" s="19">
        <f t="shared" si="3"/>
        <v>1.1135999999999999</v>
      </c>
    </row>
    <row r="231" spans="2:11" hidden="1" x14ac:dyDescent="0.25">
      <c r="B231" s="2" t="s">
        <v>42</v>
      </c>
      <c r="C231" s="2" t="s">
        <v>255</v>
      </c>
      <c r="D231" s="2" t="s">
        <v>256</v>
      </c>
      <c r="E231" s="2">
        <v>21</v>
      </c>
      <c r="F231" s="2" t="s">
        <v>338</v>
      </c>
      <c r="G231" s="2" t="s">
        <v>517</v>
      </c>
      <c r="H231" s="2" t="s">
        <v>518</v>
      </c>
      <c r="I231" s="2" t="s">
        <v>260</v>
      </c>
      <c r="J231" s="19">
        <v>1.79</v>
      </c>
      <c r="K231" s="19">
        <f t="shared" si="3"/>
        <v>2.0764</v>
      </c>
    </row>
    <row r="232" spans="2:11" hidden="1" x14ac:dyDescent="0.25">
      <c r="B232" s="2" t="s">
        <v>42</v>
      </c>
      <c r="C232" s="2" t="s">
        <v>255</v>
      </c>
      <c r="D232" s="2" t="s">
        <v>256</v>
      </c>
      <c r="E232" s="2">
        <v>21</v>
      </c>
      <c r="F232" s="2" t="s">
        <v>338</v>
      </c>
      <c r="G232" s="2" t="s">
        <v>519</v>
      </c>
      <c r="H232" s="2" t="s">
        <v>520</v>
      </c>
      <c r="I232" s="2" t="s">
        <v>260</v>
      </c>
      <c r="J232" s="19">
        <v>0.35</v>
      </c>
      <c r="K232" s="19">
        <f t="shared" si="3"/>
        <v>0.40599999999999997</v>
      </c>
    </row>
    <row r="233" spans="2:11" hidden="1" x14ac:dyDescent="0.25">
      <c r="B233" s="2" t="s">
        <v>42</v>
      </c>
      <c r="C233" s="2" t="s">
        <v>255</v>
      </c>
      <c r="D233" s="2" t="s">
        <v>256</v>
      </c>
      <c r="E233" s="2">
        <v>21</v>
      </c>
      <c r="F233" s="2" t="s">
        <v>338</v>
      </c>
      <c r="G233" s="2" t="s">
        <v>521</v>
      </c>
      <c r="H233" s="2" t="s">
        <v>522</v>
      </c>
      <c r="I233" s="2" t="s">
        <v>260</v>
      </c>
      <c r="J233" s="19">
        <v>2.4500000000000002</v>
      </c>
      <c r="K233" s="19">
        <f t="shared" si="3"/>
        <v>2.8420000000000001</v>
      </c>
    </row>
    <row r="234" spans="2:11" hidden="1" x14ac:dyDescent="0.25">
      <c r="B234" s="2" t="s">
        <v>42</v>
      </c>
      <c r="C234" s="2" t="s">
        <v>255</v>
      </c>
      <c r="D234" s="2" t="s">
        <v>256</v>
      </c>
      <c r="E234" s="2">
        <v>21</v>
      </c>
      <c r="F234" s="2" t="s">
        <v>338</v>
      </c>
      <c r="G234" s="2" t="s">
        <v>523</v>
      </c>
      <c r="H234" s="2" t="s">
        <v>524</v>
      </c>
      <c r="I234" s="2" t="s">
        <v>260</v>
      </c>
      <c r="J234" s="19">
        <v>0.35</v>
      </c>
      <c r="K234" s="19">
        <f t="shared" si="3"/>
        <v>0.40599999999999997</v>
      </c>
    </row>
    <row r="235" spans="2:11" hidden="1" x14ac:dyDescent="0.25">
      <c r="B235" s="2" t="s">
        <v>42</v>
      </c>
      <c r="C235" s="2" t="s">
        <v>255</v>
      </c>
      <c r="D235" s="2" t="s">
        <v>256</v>
      </c>
      <c r="E235" s="2">
        <v>21</v>
      </c>
      <c r="F235" s="2" t="s">
        <v>338</v>
      </c>
      <c r="G235" s="2" t="s">
        <v>525</v>
      </c>
      <c r="H235" s="2" t="s">
        <v>526</v>
      </c>
      <c r="I235" s="2" t="s">
        <v>260</v>
      </c>
      <c r="J235" s="19">
        <v>0.94</v>
      </c>
      <c r="K235" s="19">
        <f t="shared" si="3"/>
        <v>1.0903999999999998</v>
      </c>
    </row>
    <row r="236" spans="2:11" hidden="1" x14ac:dyDescent="0.25">
      <c r="B236" s="2" t="s">
        <v>42</v>
      </c>
      <c r="C236" s="2" t="s">
        <v>255</v>
      </c>
      <c r="D236" s="2" t="s">
        <v>256</v>
      </c>
      <c r="E236" s="2">
        <v>21</v>
      </c>
      <c r="F236" s="2" t="s">
        <v>338</v>
      </c>
      <c r="G236" s="2" t="s">
        <v>527</v>
      </c>
      <c r="H236" s="2" t="s">
        <v>528</v>
      </c>
      <c r="I236" s="2" t="s">
        <v>48</v>
      </c>
      <c r="J236" s="19">
        <v>1.1399999999999999</v>
      </c>
      <c r="K236" s="19">
        <f t="shared" si="3"/>
        <v>1.3223999999999998</v>
      </c>
    </row>
    <row r="237" spans="2:11" hidden="1" x14ac:dyDescent="0.25">
      <c r="B237" s="2" t="s">
        <v>42</v>
      </c>
      <c r="C237" s="2" t="s">
        <v>255</v>
      </c>
      <c r="D237" s="2" t="s">
        <v>256</v>
      </c>
      <c r="E237" s="2">
        <v>96</v>
      </c>
      <c r="F237" s="2" t="s">
        <v>529</v>
      </c>
      <c r="G237" s="2" t="s">
        <v>530</v>
      </c>
      <c r="H237" s="2" t="s">
        <v>531</v>
      </c>
      <c r="I237" s="2" t="s">
        <v>260</v>
      </c>
      <c r="J237" s="19">
        <v>9.85</v>
      </c>
      <c r="K237" s="19">
        <f t="shared" si="3"/>
        <v>11.425999999999998</v>
      </c>
    </row>
    <row r="238" spans="2:11" hidden="1" x14ac:dyDescent="0.25">
      <c r="B238" s="2" t="s">
        <v>42</v>
      </c>
      <c r="C238" s="2" t="s">
        <v>255</v>
      </c>
      <c r="D238" s="2" t="s">
        <v>256</v>
      </c>
      <c r="E238" s="2">
        <v>96</v>
      </c>
      <c r="F238" s="2" t="s">
        <v>529</v>
      </c>
      <c r="G238" s="2" t="s">
        <v>532</v>
      </c>
      <c r="H238" s="2" t="s">
        <v>533</v>
      </c>
      <c r="I238" s="2" t="s">
        <v>260</v>
      </c>
      <c r="J238" s="19">
        <v>17.22</v>
      </c>
      <c r="K238" s="19">
        <f t="shared" si="3"/>
        <v>19.975199999999997</v>
      </c>
    </row>
    <row r="239" spans="2:11" hidden="1" x14ac:dyDescent="0.25">
      <c r="B239" s="2" t="s">
        <v>42</v>
      </c>
      <c r="C239" s="2" t="s">
        <v>255</v>
      </c>
      <c r="D239" s="2" t="s">
        <v>256</v>
      </c>
      <c r="E239" s="2">
        <v>96</v>
      </c>
      <c r="F239" s="2" t="s">
        <v>529</v>
      </c>
      <c r="G239" s="2" t="s">
        <v>534</v>
      </c>
      <c r="H239" s="2" t="s">
        <v>535</v>
      </c>
      <c r="I239" s="2" t="s">
        <v>260</v>
      </c>
      <c r="J239" s="19">
        <v>21.59</v>
      </c>
      <c r="K239" s="19">
        <f t="shared" si="3"/>
        <v>25.0444</v>
      </c>
    </row>
    <row r="240" spans="2:11" hidden="1" x14ac:dyDescent="0.25">
      <c r="B240" s="2" t="s">
        <v>42</v>
      </c>
      <c r="C240" s="2" t="s">
        <v>255</v>
      </c>
      <c r="D240" s="2" t="s">
        <v>256</v>
      </c>
      <c r="E240" s="2">
        <v>96</v>
      </c>
      <c r="F240" s="2" t="s">
        <v>529</v>
      </c>
      <c r="G240" s="2" t="s">
        <v>536</v>
      </c>
      <c r="H240" s="2" t="s">
        <v>537</v>
      </c>
      <c r="I240" s="2" t="s">
        <v>260</v>
      </c>
      <c r="J240" s="19">
        <v>15.82</v>
      </c>
      <c r="K240" s="19">
        <f t="shared" si="3"/>
        <v>18.351199999999999</v>
      </c>
    </row>
    <row r="241" spans="2:11" hidden="1" x14ac:dyDescent="0.25">
      <c r="B241" s="2" t="s">
        <v>42</v>
      </c>
      <c r="C241" s="2" t="s">
        <v>255</v>
      </c>
      <c r="D241" s="2" t="s">
        <v>256</v>
      </c>
      <c r="E241" s="2">
        <v>96</v>
      </c>
      <c r="F241" s="2" t="s">
        <v>529</v>
      </c>
      <c r="G241" s="2" t="s">
        <v>538</v>
      </c>
      <c r="H241" s="2" t="s">
        <v>539</v>
      </c>
      <c r="I241" s="2" t="s">
        <v>260</v>
      </c>
      <c r="J241" s="19">
        <v>19.96</v>
      </c>
      <c r="K241" s="19">
        <f t="shared" si="3"/>
        <v>23.153600000000001</v>
      </c>
    </row>
    <row r="242" spans="2:11" hidden="1" x14ac:dyDescent="0.25">
      <c r="B242" s="2" t="s">
        <v>42</v>
      </c>
      <c r="C242" s="2" t="s">
        <v>255</v>
      </c>
      <c r="D242" s="2" t="s">
        <v>256</v>
      </c>
      <c r="E242" s="2">
        <v>96</v>
      </c>
      <c r="F242" s="2" t="s">
        <v>529</v>
      </c>
      <c r="G242" s="2" t="s">
        <v>540</v>
      </c>
      <c r="H242" s="2" t="s">
        <v>541</v>
      </c>
      <c r="I242" s="2" t="s">
        <v>260</v>
      </c>
      <c r="J242" s="19">
        <v>3.97</v>
      </c>
      <c r="K242" s="19">
        <f t="shared" si="3"/>
        <v>4.6052</v>
      </c>
    </row>
    <row r="243" spans="2:11" hidden="1" x14ac:dyDescent="0.25">
      <c r="B243" s="2" t="s">
        <v>42</v>
      </c>
      <c r="C243" s="2" t="s">
        <v>255</v>
      </c>
      <c r="D243" s="2" t="s">
        <v>256</v>
      </c>
      <c r="E243" s="2">
        <v>96</v>
      </c>
      <c r="F243" s="2" t="s">
        <v>529</v>
      </c>
      <c r="G243" s="2" t="s">
        <v>542</v>
      </c>
      <c r="H243" s="2" t="s">
        <v>543</v>
      </c>
      <c r="I243" s="2" t="s">
        <v>260</v>
      </c>
      <c r="J243" s="19">
        <v>7.98</v>
      </c>
      <c r="K243" s="19">
        <f t="shared" si="3"/>
        <v>9.2568000000000001</v>
      </c>
    </row>
    <row r="244" spans="2:11" hidden="1" x14ac:dyDescent="0.25">
      <c r="B244" s="2" t="s">
        <v>42</v>
      </c>
      <c r="C244" s="2" t="s">
        <v>255</v>
      </c>
      <c r="D244" s="2" t="s">
        <v>256</v>
      </c>
      <c r="E244" s="2">
        <v>96</v>
      </c>
      <c r="F244" s="2" t="s">
        <v>529</v>
      </c>
      <c r="G244" s="2" t="s">
        <v>544</v>
      </c>
      <c r="H244" s="2" t="s">
        <v>545</v>
      </c>
      <c r="I244" s="2" t="s">
        <v>260</v>
      </c>
      <c r="J244" s="19">
        <v>25.94</v>
      </c>
      <c r="K244" s="19">
        <f t="shared" si="3"/>
        <v>30.090399999999999</v>
      </c>
    </row>
    <row r="245" spans="2:11" hidden="1" x14ac:dyDescent="0.25">
      <c r="B245" s="2" t="s">
        <v>42</v>
      </c>
      <c r="C245" s="2" t="s">
        <v>255</v>
      </c>
      <c r="D245" s="2" t="s">
        <v>256</v>
      </c>
      <c r="E245" s="2">
        <v>99</v>
      </c>
      <c r="F245" s="2" t="s">
        <v>546</v>
      </c>
      <c r="G245" s="2" t="s">
        <v>547</v>
      </c>
      <c r="H245" s="2" t="s">
        <v>548</v>
      </c>
      <c r="I245" s="2" t="s">
        <v>260</v>
      </c>
      <c r="J245" s="19">
        <v>1.31</v>
      </c>
      <c r="K245" s="19">
        <f t="shared" si="3"/>
        <v>1.5196000000000001</v>
      </c>
    </row>
    <row r="246" spans="2:11" hidden="1" x14ac:dyDescent="0.25">
      <c r="B246" s="2" t="s">
        <v>42</v>
      </c>
      <c r="C246" s="2" t="s">
        <v>255</v>
      </c>
      <c r="D246" s="2" t="s">
        <v>256</v>
      </c>
      <c r="E246" s="2">
        <v>99</v>
      </c>
      <c r="F246" s="2" t="s">
        <v>546</v>
      </c>
      <c r="G246" s="2" t="s">
        <v>549</v>
      </c>
      <c r="H246" s="2" t="s">
        <v>550</v>
      </c>
      <c r="I246" s="2" t="s">
        <v>260</v>
      </c>
      <c r="J246" s="19">
        <v>0.98</v>
      </c>
      <c r="K246" s="19">
        <f t="shared" si="3"/>
        <v>1.1367999999999998</v>
      </c>
    </row>
    <row r="247" spans="2:11" hidden="1" x14ac:dyDescent="0.25">
      <c r="B247" s="2" t="s">
        <v>42</v>
      </c>
      <c r="C247" s="2" t="s">
        <v>255</v>
      </c>
      <c r="D247" s="2" t="s">
        <v>256</v>
      </c>
      <c r="E247" s="2">
        <v>24</v>
      </c>
      <c r="F247" s="2" t="s">
        <v>551</v>
      </c>
      <c r="G247" s="2" t="s">
        <v>552</v>
      </c>
      <c r="H247" s="2" t="s">
        <v>553</v>
      </c>
      <c r="I247" s="2" t="s">
        <v>260</v>
      </c>
      <c r="J247" s="19">
        <v>1</v>
      </c>
      <c r="K247" s="19">
        <f t="shared" si="3"/>
        <v>1.1599999999999999</v>
      </c>
    </row>
    <row r="248" spans="2:11" hidden="1" x14ac:dyDescent="0.25">
      <c r="B248" s="2" t="s">
        <v>42</v>
      </c>
      <c r="C248" s="2" t="s">
        <v>255</v>
      </c>
      <c r="D248" s="2" t="s">
        <v>256</v>
      </c>
      <c r="E248" s="2">
        <v>24</v>
      </c>
      <c r="F248" s="2" t="s">
        <v>551</v>
      </c>
      <c r="G248" s="2" t="s">
        <v>554</v>
      </c>
      <c r="H248" s="2" t="s">
        <v>555</v>
      </c>
      <c r="I248" s="2" t="s">
        <v>260</v>
      </c>
      <c r="J248" s="19">
        <v>1</v>
      </c>
      <c r="K248" s="19">
        <f t="shared" si="3"/>
        <v>1.1599999999999999</v>
      </c>
    </row>
    <row r="249" spans="2:11" hidden="1" x14ac:dyDescent="0.25">
      <c r="B249" s="2" t="s">
        <v>42</v>
      </c>
      <c r="C249" s="2" t="s">
        <v>255</v>
      </c>
      <c r="D249" s="2" t="s">
        <v>256</v>
      </c>
      <c r="E249" s="2">
        <v>24</v>
      </c>
      <c r="F249" s="2" t="s">
        <v>551</v>
      </c>
      <c r="G249" s="2" t="s">
        <v>556</v>
      </c>
      <c r="H249" s="2" t="s">
        <v>557</v>
      </c>
      <c r="I249" s="2" t="s">
        <v>260</v>
      </c>
      <c r="J249" s="19">
        <v>1.1599999999999999</v>
      </c>
      <c r="K249" s="19">
        <f t="shared" si="3"/>
        <v>1.3455999999999999</v>
      </c>
    </row>
    <row r="250" spans="2:11" hidden="1" x14ac:dyDescent="0.25">
      <c r="B250" s="2" t="s">
        <v>42</v>
      </c>
      <c r="C250" s="2" t="s">
        <v>255</v>
      </c>
      <c r="D250" s="2" t="s">
        <v>256</v>
      </c>
      <c r="E250" s="2">
        <v>24</v>
      </c>
      <c r="F250" s="2" t="s">
        <v>551</v>
      </c>
      <c r="G250" s="2" t="s">
        <v>558</v>
      </c>
      <c r="H250" s="2" t="s">
        <v>559</v>
      </c>
      <c r="I250" s="2" t="s">
        <v>260</v>
      </c>
      <c r="J250" s="19">
        <v>1.51</v>
      </c>
      <c r="K250" s="19">
        <f t="shared" si="3"/>
        <v>1.7515999999999998</v>
      </c>
    </row>
    <row r="251" spans="2:11" hidden="1" x14ac:dyDescent="0.25">
      <c r="B251" s="2" t="s">
        <v>42</v>
      </c>
      <c r="C251" s="2" t="s">
        <v>255</v>
      </c>
      <c r="D251" s="2" t="s">
        <v>256</v>
      </c>
      <c r="E251" s="2">
        <v>24</v>
      </c>
      <c r="F251" s="2" t="s">
        <v>551</v>
      </c>
      <c r="G251" s="2" t="s">
        <v>560</v>
      </c>
      <c r="H251" s="2" t="s">
        <v>561</v>
      </c>
      <c r="I251" s="2" t="s">
        <v>260</v>
      </c>
      <c r="J251" s="19">
        <v>2.21</v>
      </c>
      <c r="K251" s="19">
        <f t="shared" si="3"/>
        <v>2.5635999999999997</v>
      </c>
    </row>
    <row r="252" spans="2:11" hidden="1" x14ac:dyDescent="0.25">
      <c r="B252" s="2" t="s">
        <v>42</v>
      </c>
      <c r="C252" s="2" t="s">
        <v>255</v>
      </c>
      <c r="D252" s="2" t="s">
        <v>256</v>
      </c>
      <c r="E252" s="2">
        <v>24</v>
      </c>
      <c r="F252" s="2" t="s">
        <v>551</v>
      </c>
      <c r="G252" s="2" t="s">
        <v>562</v>
      </c>
      <c r="H252" s="2" t="s">
        <v>563</v>
      </c>
      <c r="I252" s="2" t="s">
        <v>260</v>
      </c>
      <c r="J252" s="19">
        <v>2.21</v>
      </c>
      <c r="K252" s="19">
        <f t="shared" si="3"/>
        <v>2.5635999999999997</v>
      </c>
    </row>
    <row r="253" spans="2:11" hidden="1" x14ac:dyDescent="0.25">
      <c r="B253" s="2" t="s">
        <v>42</v>
      </c>
      <c r="C253" s="2" t="s">
        <v>255</v>
      </c>
      <c r="D253" s="2" t="s">
        <v>256</v>
      </c>
      <c r="E253" s="2">
        <v>24</v>
      </c>
      <c r="F253" s="2" t="s">
        <v>551</v>
      </c>
      <c r="G253" s="2" t="s">
        <v>564</v>
      </c>
      <c r="H253" s="2" t="s">
        <v>565</v>
      </c>
      <c r="I253" s="2" t="s">
        <v>260</v>
      </c>
      <c r="J253" s="19">
        <v>3.14</v>
      </c>
      <c r="K253" s="19">
        <f t="shared" si="3"/>
        <v>3.6423999999999999</v>
      </c>
    </row>
    <row r="254" spans="2:11" hidden="1" x14ac:dyDescent="0.25">
      <c r="B254" s="2" t="s">
        <v>42</v>
      </c>
      <c r="C254" s="2" t="s">
        <v>255</v>
      </c>
      <c r="D254" s="2" t="s">
        <v>256</v>
      </c>
      <c r="E254" s="2">
        <v>24</v>
      </c>
      <c r="F254" s="2" t="s">
        <v>551</v>
      </c>
      <c r="G254" s="2" t="s">
        <v>566</v>
      </c>
      <c r="H254" s="2" t="s">
        <v>567</v>
      </c>
      <c r="I254" s="2" t="s">
        <v>260</v>
      </c>
      <c r="J254" s="19">
        <v>4.0999999999999996</v>
      </c>
      <c r="K254" s="19">
        <f t="shared" si="3"/>
        <v>4.7559999999999993</v>
      </c>
    </row>
    <row r="255" spans="2:11" hidden="1" x14ac:dyDescent="0.25">
      <c r="B255" s="2" t="s">
        <v>42</v>
      </c>
      <c r="C255" s="2" t="s">
        <v>255</v>
      </c>
      <c r="D255" s="2" t="s">
        <v>256</v>
      </c>
      <c r="E255" s="2">
        <v>24</v>
      </c>
      <c r="F255" s="2" t="s">
        <v>551</v>
      </c>
      <c r="G255" s="2" t="s">
        <v>568</v>
      </c>
      <c r="H255" s="2" t="s">
        <v>569</v>
      </c>
      <c r="I255" s="2" t="s">
        <v>260</v>
      </c>
      <c r="J255" s="19">
        <v>5.31</v>
      </c>
      <c r="K255" s="19">
        <f t="shared" si="3"/>
        <v>6.1595999999999993</v>
      </c>
    </row>
    <row r="256" spans="2:11" hidden="1" x14ac:dyDescent="0.25">
      <c r="B256" s="2" t="s">
        <v>42</v>
      </c>
      <c r="C256" s="2" t="s">
        <v>255</v>
      </c>
      <c r="D256" s="2" t="s">
        <v>256</v>
      </c>
      <c r="E256" s="2">
        <v>24</v>
      </c>
      <c r="F256" s="2" t="s">
        <v>551</v>
      </c>
      <c r="G256" s="2" t="s">
        <v>570</v>
      </c>
      <c r="H256" s="2" t="s">
        <v>571</v>
      </c>
      <c r="I256" s="2" t="s">
        <v>260</v>
      </c>
      <c r="J256" s="19">
        <v>7.28</v>
      </c>
      <c r="K256" s="19">
        <f t="shared" si="3"/>
        <v>8.444799999999999</v>
      </c>
    </row>
    <row r="257" spans="2:11" hidden="1" x14ac:dyDescent="0.25">
      <c r="B257" s="2" t="s">
        <v>42</v>
      </c>
      <c r="C257" s="2" t="s">
        <v>255</v>
      </c>
      <c r="D257" s="2" t="s">
        <v>256</v>
      </c>
      <c r="E257" s="2">
        <v>24</v>
      </c>
      <c r="F257" s="2" t="s">
        <v>551</v>
      </c>
      <c r="G257" s="2" t="s">
        <v>572</v>
      </c>
      <c r="H257" s="2" t="s">
        <v>573</v>
      </c>
      <c r="I257" s="2" t="s">
        <v>260</v>
      </c>
      <c r="J257" s="19">
        <v>8.33</v>
      </c>
      <c r="K257" s="19">
        <f t="shared" si="3"/>
        <v>9.6627999999999989</v>
      </c>
    </row>
    <row r="258" spans="2:11" hidden="1" x14ac:dyDescent="0.25">
      <c r="B258" s="2" t="s">
        <v>42</v>
      </c>
      <c r="C258" s="2" t="s">
        <v>255</v>
      </c>
      <c r="D258" s="2" t="s">
        <v>256</v>
      </c>
      <c r="E258" s="2">
        <v>24</v>
      </c>
      <c r="F258" s="2" t="s">
        <v>551</v>
      </c>
      <c r="G258" s="2" t="s">
        <v>574</v>
      </c>
      <c r="H258" s="2" t="s">
        <v>575</v>
      </c>
      <c r="I258" s="2" t="s">
        <v>260</v>
      </c>
      <c r="J258" s="19">
        <v>9.1</v>
      </c>
      <c r="K258" s="19">
        <f t="shared" si="3"/>
        <v>10.555999999999999</v>
      </c>
    </row>
    <row r="259" spans="2:11" hidden="1" x14ac:dyDescent="0.25">
      <c r="B259" s="2" t="s">
        <v>42</v>
      </c>
      <c r="C259" s="2" t="s">
        <v>255</v>
      </c>
      <c r="D259" s="2" t="s">
        <v>256</v>
      </c>
      <c r="E259" s="2">
        <v>24</v>
      </c>
      <c r="F259" s="2" t="s">
        <v>551</v>
      </c>
      <c r="G259" s="2" t="s">
        <v>576</v>
      </c>
      <c r="H259" s="2" t="s">
        <v>577</v>
      </c>
      <c r="I259" s="2" t="s">
        <v>260</v>
      </c>
      <c r="J259" s="19">
        <v>10.96</v>
      </c>
      <c r="K259" s="19">
        <f t="shared" si="3"/>
        <v>12.7136</v>
      </c>
    </row>
    <row r="260" spans="2:11" hidden="1" x14ac:dyDescent="0.25">
      <c r="B260" s="2" t="s">
        <v>42</v>
      </c>
      <c r="C260" s="2" t="s">
        <v>255</v>
      </c>
      <c r="D260" s="2" t="s">
        <v>256</v>
      </c>
      <c r="E260" s="2">
        <v>24</v>
      </c>
      <c r="F260" s="2" t="s">
        <v>551</v>
      </c>
      <c r="G260" s="2" t="s">
        <v>578</v>
      </c>
      <c r="H260" s="2" t="s">
        <v>579</v>
      </c>
      <c r="I260" s="2" t="s">
        <v>260</v>
      </c>
      <c r="J260" s="19">
        <v>11.33</v>
      </c>
      <c r="K260" s="19">
        <f t="shared" ref="K260:K323" si="4">+IF(AND(MID(H260,1,15)="POSTE DE MADERA",J260&lt;110)=TRUE,(J260*1.13+5)*1.01*1.16,IF(AND(MID(H260,1,15)="POSTE DE MADERA",J260&gt;=110,J260&lt;320)=TRUE,(J260*1.13+12)*1.01*1.16,IF(AND(MID(H260,1,15)="POSTE DE MADERA",J260&gt;320)=TRUE,(J260*1.13+36)*1.01*1.16,IF(+AND(MID(H260,1,5)="POSTE",MID(H260,1,15)&lt;&gt;"POSTE DE MADERA")=TRUE,J260*1.01*1.16,J260*1.16))))</f>
        <v>13.142799999999999</v>
      </c>
    </row>
    <row r="261" spans="2:11" hidden="1" x14ac:dyDescent="0.25">
      <c r="B261" s="2" t="s">
        <v>42</v>
      </c>
      <c r="C261" s="2" t="s">
        <v>255</v>
      </c>
      <c r="D261" s="2" t="s">
        <v>256</v>
      </c>
      <c r="E261" s="2">
        <v>24</v>
      </c>
      <c r="F261" s="2" t="s">
        <v>551</v>
      </c>
      <c r="G261" s="2" t="s">
        <v>580</v>
      </c>
      <c r="H261" s="2" t="s">
        <v>581</v>
      </c>
      <c r="I261" s="2" t="s">
        <v>260</v>
      </c>
      <c r="J261" s="19">
        <v>13.1</v>
      </c>
      <c r="K261" s="19">
        <f t="shared" si="4"/>
        <v>15.195999999999998</v>
      </c>
    </row>
    <row r="262" spans="2:11" hidden="1" x14ac:dyDescent="0.25">
      <c r="B262" s="2" t="s">
        <v>42</v>
      </c>
      <c r="C262" s="2" t="s">
        <v>255</v>
      </c>
      <c r="D262" s="2" t="s">
        <v>256</v>
      </c>
      <c r="E262" s="2">
        <v>24</v>
      </c>
      <c r="F262" s="2" t="s">
        <v>551</v>
      </c>
      <c r="G262" s="2" t="s">
        <v>582</v>
      </c>
      <c r="H262" s="2" t="s">
        <v>583</v>
      </c>
      <c r="I262" s="2" t="s">
        <v>260</v>
      </c>
      <c r="J262" s="19">
        <v>15.48</v>
      </c>
      <c r="K262" s="19">
        <f t="shared" si="4"/>
        <v>17.956799999999998</v>
      </c>
    </row>
    <row r="263" spans="2:11" hidden="1" x14ac:dyDescent="0.25">
      <c r="B263" s="2" t="s">
        <v>42</v>
      </c>
      <c r="C263" s="2" t="s">
        <v>255</v>
      </c>
      <c r="D263" s="2" t="s">
        <v>256</v>
      </c>
      <c r="E263" s="2">
        <v>24</v>
      </c>
      <c r="F263" s="2" t="s">
        <v>551</v>
      </c>
      <c r="G263" s="2" t="s">
        <v>584</v>
      </c>
      <c r="H263" s="2" t="s">
        <v>585</v>
      </c>
      <c r="I263" s="2" t="s">
        <v>260</v>
      </c>
      <c r="J263" s="19">
        <v>17.13</v>
      </c>
      <c r="K263" s="19">
        <f t="shared" si="4"/>
        <v>19.870799999999999</v>
      </c>
    </row>
    <row r="264" spans="2:11" hidden="1" x14ac:dyDescent="0.25">
      <c r="B264" s="2" t="s">
        <v>42</v>
      </c>
      <c r="C264" s="2" t="s">
        <v>255</v>
      </c>
      <c r="D264" s="2" t="s">
        <v>256</v>
      </c>
      <c r="E264" s="2">
        <v>25</v>
      </c>
      <c r="F264" s="2" t="s">
        <v>586</v>
      </c>
      <c r="G264" s="2" t="s">
        <v>587</v>
      </c>
      <c r="H264" s="2" t="s">
        <v>588</v>
      </c>
      <c r="I264" s="2" t="s">
        <v>260</v>
      </c>
      <c r="J264" s="19">
        <v>0.81</v>
      </c>
      <c r="K264" s="19">
        <f t="shared" si="4"/>
        <v>0.93959999999999999</v>
      </c>
    </row>
    <row r="265" spans="2:11" hidden="1" x14ac:dyDescent="0.25">
      <c r="B265" s="2" t="s">
        <v>42</v>
      </c>
      <c r="C265" s="2" t="s">
        <v>255</v>
      </c>
      <c r="D265" s="2" t="s">
        <v>256</v>
      </c>
      <c r="E265" s="2">
        <v>25</v>
      </c>
      <c r="F265" s="2" t="s">
        <v>586</v>
      </c>
      <c r="G265" s="2" t="s">
        <v>589</v>
      </c>
      <c r="H265" s="2" t="s">
        <v>590</v>
      </c>
      <c r="I265" s="2" t="s">
        <v>260</v>
      </c>
      <c r="J265" s="19">
        <v>0.81</v>
      </c>
      <c r="K265" s="19">
        <f t="shared" si="4"/>
        <v>0.93959999999999999</v>
      </c>
    </row>
    <row r="266" spans="2:11" hidden="1" x14ac:dyDescent="0.25">
      <c r="B266" s="2" t="s">
        <v>42</v>
      </c>
      <c r="C266" s="2" t="s">
        <v>255</v>
      </c>
      <c r="D266" s="2" t="s">
        <v>256</v>
      </c>
      <c r="E266" s="2">
        <v>25</v>
      </c>
      <c r="F266" s="2" t="s">
        <v>586</v>
      </c>
      <c r="G266" s="2" t="s">
        <v>591</v>
      </c>
      <c r="H266" s="2" t="s">
        <v>592</v>
      </c>
      <c r="I266" s="2" t="s">
        <v>260</v>
      </c>
      <c r="J266" s="19">
        <v>1.24</v>
      </c>
      <c r="K266" s="19">
        <f t="shared" si="4"/>
        <v>1.4383999999999999</v>
      </c>
    </row>
    <row r="267" spans="2:11" hidden="1" x14ac:dyDescent="0.25">
      <c r="B267" s="2" t="s">
        <v>42</v>
      </c>
      <c r="C267" s="2" t="s">
        <v>255</v>
      </c>
      <c r="D267" s="2" t="s">
        <v>256</v>
      </c>
      <c r="E267" s="2">
        <v>25</v>
      </c>
      <c r="F267" s="2" t="s">
        <v>586</v>
      </c>
      <c r="G267" s="2" t="s">
        <v>593</v>
      </c>
      <c r="H267" s="2" t="s">
        <v>594</v>
      </c>
      <c r="I267" s="2" t="s">
        <v>260</v>
      </c>
      <c r="J267" s="19">
        <v>1.24</v>
      </c>
      <c r="K267" s="19">
        <f t="shared" si="4"/>
        <v>1.4383999999999999</v>
      </c>
    </row>
    <row r="268" spans="2:11" hidden="1" x14ac:dyDescent="0.25">
      <c r="B268" s="2" t="s">
        <v>42</v>
      </c>
      <c r="C268" s="2" t="s">
        <v>255</v>
      </c>
      <c r="D268" s="2" t="s">
        <v>256</v>
      </c>
      <c r="E268" s="2">
        <v>25</v>
      </c>
      <c r="F268" s="2" t="s">
        <v>586</v>
      </c>
      <c r="G268" s="2" t="s">
        <v>595</v>
      </c>
      <c r="H268" s="2" t="s">
        <v>596</v>
      </c>
      <c r="I268" s="2" t="s">
        <v>260</v>
      </c>
      <c r="J268" s="19">
        <v>1.81</v>
      </c>
      <c r="K268" s="19">
        <f t="shared" si="4"/>
        <v>2.0996000000000001</v>
      </c>
    </row>
    <row r="269" spans="2:11" hidden="1" x14ac:dyDescent="0.25">
      <c r="B269" s="2" t="s">
        <v>42</v>
      </c>
      <c r="C269" s="2" t="s">
        <v>255</v>
      </c>
      <c r="D269" s="2" t="s">
        <v>256</v>
      </c>
      <c r="E269" s="2">
        <v>25</v>
      </c>
      <c r="F269" s="2" t="s">
        <v>586</v>
      </c>
      <c r="G269" s="2" t="s">
        <v>597</v>
      </c>
      <c r="H269" s="2" t="s">
        <v>598</v>
      </c>
      <c r="I269" s="2" t="s">
        <v>260</v>
      </c>
      <c r="J269" s="19">
        <v>1.81</v>
      </c>
      <c r="K269" s="19">
        <f t="shared" si="4"/>
        <v>2.0996000000000001</v>
      </c>
    </row>
    <row r="270" spans="2:11" hidden="1" x14ac:dyDescent="0.25">
      <c r="B270" s="2" t="s">
        <v>42</v>
      </c>
      <c r="C270" s="2" t="s">
        <v>255</v>
      </c>
      <c r="D270" s="2" t="s">
        <v>256</v>
      </c>
      <c r="E270" s="2">
        <v>25</v>
      </c>
      <c r="F270" s="2" t="s">
        <v>586</v>
      </c>
      <c r="G270" s="2" t="s">
        <v>599</v>
      </c>
      <c r="H270" s="2" t="s">
        <v>600</v>
      </c>
      <c r="I270" s="2" t="s">
        <v>260</v>
      </c>
      <c r="J270" s="19">
        <v>2.83</v>
      </c>
      <c r="K270" s="19">
        <f t="shared" si="4"/>
        <v>3.2827999999999999</v>
      </c>
    </row>
    <row r="271" spans="2:11" hidden="1" x14ac:dyDescent="0.25">
      <c r="B271" s="2" t="s">
        <v>42</v>
      </c>
      <c r="C271" s="2" t="s">
        <v>255</v>
      </c>
      <c r="D271" s="2" t="s">
        <v>256</v>
      </c>
      <c r="E271" s="2">
        <v>25</v>
      </c>
      <c r="F271" s="2" t="s">
        <v>586</v>
      </c>
      <c r="G271" s="2" t="s">
        <v>601</v>
      </c>
      <c r="H271" s="2" t="s">
        <v>602</v>
      </c>
      <c r="I271" s="2" t="s">
        <v>260</v>
      </c>
      <c r="J271" s="19">
        <v>3.28</v>
      </c>
      <c r="K271" s="19">
        <f t="shared" si="4"/>
        <v>3.8047999999999993</v>
      </c>
    </row>
    <row r="272" spans="2:11" hidden="1" x14ac:dyDescent="0.25">
      <c r="B272" s="2" t="s">
        <v>42</v>
      </c>
      <c r="C272" s="2" t="s">
        <v>255</v>
      </c>
      <c r="D272" s="2" t="s">
        <v>256</v>
      </c>
      <c r="E272" s="2">
        <v>25</v>
      </c>
      <c r="F272" s="2" t="s">
        <v>586</v>
      </c>
      <c r="G272" s="2" t="s">
        <v>603</v>
      </c>
      <c r="H272" s="2" t="s">
        <v>604</v>
      </c>
      <c r="I272" s="2" t="s">
        <v>260</v>
      </c>
      <c r="J272" s="19">
        <v>4.8899999999999997</v>
      </c>
      <c r="K272" s="19">
        <f t="shared" si="4"/>
        <v>5.6723999999999997</v>
      </c>
    </row>
    <row r="273" spans="2:11" hidden="1" x14ac:dyDescent="0.25">
      <c r="B273" s="2" t="s">
        <v>42</v>
      </c>
      <c r="C273" s="2" t="s">
        <v>255</v>
      </c>
      <c r="D273" s="2" t="s">
        <v>256</v>
      </c>
      <c r="E273" s="2">
        <v>25</v>
      </c>
      <c r="F273" s="2" t="s">
        <v>586</v>
      </c>
      <c r="G273" s="2" t="s">
        <v>605</v>
      </c>
      <c r="H273" s="2" t="s">
        <v>606</v>
      </c>
      <c r="I273" s="2" t="s">
        <v>260</v>
      </c>
      <c r="J273" s="19">
        <v>6.31</v>
      </c>
      <c r="K273" s="19">
        <f t="shared" si="4"/>
        <v>7.3195999999999994</v>
      </c>
    </row>
    <row r="274" spans="2:11" hidden="1" x14ac:dyDescent="0.25">
      <c r="B274" s="2" t="s">
        <v>42</v>
      </c>
      <c r="C274" s="2" t="s">
        <v>255</v>
      </c>
      <c r="D274" s="2" t="s">
        <v>256</v>
      </c>
      <c r="E274" s="2">
        <v>25</v>
      </c>
      <c r="F274" s="2" t="s">
        <v>586</v>
      </c>
      <c r="G274" s="2" t="s">
        <v>607</v>
      </c>
      <c r="H274" s="2" t="s">
        <v>608</v>
      </c>
      <c r="I274" s="2" t="s">
        <v>260</v>
      </c>
      <c r="J274" s="19">
        <v>8.14</v>
      </c>
      <c r="K274" s="19">
        <f t="shared" si="4"/>
        <v>9.4423999999999992</v>
      </c>
    </row>
    <row r="275" spans="2:11" hidden="1" x14ac:dyDescent="0.25">
      <c r="B275" s="2" t="s">
        <v>42</v>
      </c>
      <c r="C275" s="2" t="s">
        <v>255</v>
      </c>
      <c r="D275" s="2" t="s">
        <v>256</v>
      </c>
      <c r="E275" s="2">
        <v>25</v>
      </c>
      <c r="F275" s="2" t="s">
        <v>586</v>
      </c>
      <c r="G275" s="2" t="s">
        <v>609</v>
      </c>
      <c r="H275" s="2" t="s">
        <v>610</v>
      </c>
      <c r="I275" s="2" t="s">
        <v>260</v>
      </c>
      <c r="J275" s="19">
        <v>9.9</v>
      </c>
      <c r="K275" s="19">
        <f t="shared" si="4"/>
        <v>11.484</v>
      </c>
    </row>
    <row r="276" spans="2:11" hidden="1" x14ac:dyDescent="0.25">
      <c r="B276" s="2" t="s">
        <v>42</v>
      </c>
      <c r="C276" s="2" t="s">
        <v>255</v>
      </c>
      <c r="D276" s="2" t="s">
        <v>256</v>
      </c>
      <c r="E276" s="2">
        <v>25</v>
      </c>
      <c r="F276" s="2" t="s">
        <v>586</v>
      </c>
      <c r="G276" s="2" t="s">
        <v>611</v>
      </c>
      <c r="H276" s="2" t="s">
        <v>612</v>
      </c>
      <c r="I276" s="2" t="s">
        <v>260</v>
      </c>
      <c r="J276" s="19">
        <v>11.93</v>
      </c>
      <c r="K276" s="19">
        <f t="shared" si="4"/>
        <v>13.838799999999999</v>
      </c>
    </row>
    <row r="277" spans="2:11" hidden="1" x14ac:dyDescent="0.25">
      <c r="B277" s="2" t="s">
        <v>42</v>
      </c>
      <c r="C277" s="2" t="s">
        <v>255</v>
      </c>
      <c r="D277" s="2" t="s">
        <v>256</v>
      </c>
      <c r="E277" s="2">
        <v>25</v>
      </c>
      <c r="F277" s="2" t="s">
        <v>586</v>
      </c>
      <c r="G277" s="2" t="s">
        <v>613</v>
      </c>
      <c r="H277" s="2" t="s">
        <v>614</v>
      </c>
      <c r="I277" s="2" t="s">
        <v>260</v>
      </c>
      <c r="J277" s="19">
        <v>14.22</v>
      </c>
      <c r="K277" s="19">
        <f t="shared" si="4"/>
        <v>16.495200000000001</v>
      </c>
    </row>
    <row r="278" spans="2:11" hidden="1" x14ac:dyDescent="0.25">
      <c r="B278" s="2" t="s">
        <v>42</v>
      </c>
      <c r="C278" s="2" t="s">
        <v>255</v>
      </c>
      <c r="D278" s="2" t="s">
        <v>256</v>
      </c>
      <c r="E278" s="2">
        <v>23</v>
      </c>
      <c r="F278" s="2" t="s">
        <v>615</v>
      </c>
      <c r="G278" s="2" t="s">
        <v>616</v>
      </c>
      <c r="H278" s="2" t="s">
        <v>617</v>
      </c>
      <c r="I278" s="2" t="s">
        <v>260</v>
      </c>
      <c r="J278" s="19">
        <v>3.7</v>
      </c>
      <c r="K278" s="19">
        <f t="shared" si="4"/>
        <v>4.2919999999999998</v>
      </c>
    </row>
    <row r="279" spans="2:11" hidden="1" x14ac:dyDescent="0.25">
      <c r="B279" s="2" t="s">
        <v>42</v>
      </c>
      <c r="C279" s="2" t="s">
        <v>255</v>
      </c>
      <c r="D279" s="2" t="s">
        <v>256</v>
      </c>
      <c r="E279" s="2">
        <v>23</v>
      </c>
      <c r="F279" s="2" t="s">
        <v>615</v>
      </c>
      <c r="G279" s="2" t="s">
        <v>618</v>
      </c>
      <c r="H279" s="2" t="s">
        <v>619</v>
      </c>
      <c r="I279" s="2" t="s">
        <v>260</v>
      </c>
      <c r="J279" s="19">
        <v>4.88</v>
      </c>
      <c r="K279" s="19">
        <f t="shared" si="4"/>
        <v>5.6607999999999992</v>
      </c>
    </row>
    <row r="280" spans="2:11" hidden="1" x14ac:dyDescent="0.25">
      <c r="B280" s="2" t="s">
        <v>42</v>
      </c>
      <c r="C280" s="2" t="s">
        <v>255</v>
      </c>
      <c r="D280" s="2" t="s">
        <v>256</v>
      </c>
      <c r="E280" s="2">
        <v>23</v>
      </c>
      <c r="F280" s="2" t="s">
        <v>615</v>
      </c>
      <c r="G280" s="2" t="s">
        <v>620</v>
      </c>
      <c r="H280" s="2" t="s">
        <v>621</v>
      </c>
      <c r="I280" s="2" t="s">
        <v>260</v>
      </c>
      <c r="J280" s="19">
        <v>7.04</v>
      </c>
      <c r="K280" s="19">
        <f t="shared" si="4"/>
        <v>8.1663999999999994</v>
      </c>
    </row>
    <row r="281" spans="2:11" hidden="1" x14ac:dyDescent="0.25">
      <c r="B281" s="2" t="s">
        <v>42</v>
      </c>
      <c r="C281" s="2" t="s">
        <v>255</v>
      </c>
      <c r="D281" s="2" t="s">
        <v>256</v>
      </c>
      <c r="E281" s="2">
        <v>23</v>
      </c>
      <c r="F281" s="2" t="s">
        <v>615</v>
      </c>
      <c r="G281" s="2" t="s">
        <v>622</v>
      </c>
      <c r="H281" s="2" t="s">
        <v>623</v>
      </c>
      <c r="I281" s="2" t="s">
        <v>260</v>
      </c>
      <c r="J281" s="19">
        <v>10.33</v>
      </c>
      <c r="K281" s="19">
        <f t="shared" si="4"/>
        <v>11.982799999999999</v>
      </c>
    </row>
    <row r="282" spans="2:11" hidden="1" x14ac:dyDescent="0.25">
      <c r="B282" s="2" t="s">
        <v>42</v>
      </c>
      <c r="C282" s="2" t="s">
        <v>255</v>
      </c>
      <c r="D282" s="2" t="s">
        <v>256</v>
      </c>
      <c r="E282" s="2">
        <v>23</v>
      </c>
      <c r="F282" s="2" t="s">
        <v>615</v>
      </c>
      <c r="G282" s="2" t="s">
        <v>624</v>
      </c>
      <c r="H282" s="2" t="s">
        <v>625</v>
      </c>
      <c r="I282" s="2" t="s">
        <v>260</v>
      </c>
      <c r="J282" s="19">
        <v>5.26</v>
      </c>
      <c r="K282" s="19">
        <f t="shared" si="4"/>
        <v>6.1015999999999995</v>
      </c>
    </row>
    <row r="283" spans="2:11" hidden="1" x14ac:dyDescent="0.25">
      <c r="B283" s="2" t="s">
        <v>42</v>
      </c>
      <c r="C283" s="2" t="s">
        <v>255</v>
      </c>
      <c r="D283" s="2" t="s">
        <v>256</v>
      </c>
      <c r="E283" s="2">
        <v>23</v>
      </c>
      <c r="F283" s="2" t="s">
        <v>615</v>
      </c>
      <c r="G283" s="2" t="s">
        <v>626</v>
      </c>
      <c r="H283" s="2" t="s">
        <v>627</v>
      </c>
      <c r="I283" s="2" t="s">
        <v>260</v>
      </c>
      <c r="J283" s="19">
        <v>5.26</v>
      </c>
      <c r="K283" s="19">
        <f t="shared" si="4"/>
        <v>6.1015999999999995</v>
      </c>
    </row>
    <row r="284" spans="2:11" hidden="1" x14ac:dyDescent="0.25">
      <c r="B284" s="2" t="s">
        <v>42</v>
      </c>
      <c r="C284" s="2" t="s">
        <v>255</v>
      </c>
      <c r="D284" s="2" t="s">
        <v>256</v>
      </c>
      <c r="E284" s="2">
        <v>23</v>
      </c>
      <c r="F284" s="2" t="s">
        <v>615</v>
      </c>
      <c r="G284" s="2" t="s">
        <v>628</v>
      </c>
      <c r="H284" s="2" t="s">
        <v>629</v>
      </c>
      <c r="I284" s="2" t="s">
        <v>260</v>
      </c>
      <c r="J284" s="19">
        <v>5.1100000000000003</v>
      </c>
      <c r="K284" s="19">
        <f t="shared" si="4"/>
        <v>5.9276</v>
      </c>
    </row>
    <row r="285" spans="2:11" hidden="1" x14ac:dyDescent="0.25">
      <c r="B285" s="2" t="s">
        <v>42</v>
      </c>
      <c r="C285" s="2" t="s">
        <v>255</v>
      </c>
      <c r="D285" s="2" t="s">
        <v>256</v>
      </c>
      <c r="E285" s="2">
        <v>23</v>
      </c>
      <c r="F285" s="2" t="s">
        <v>615</v>
      </c>
      <c r="G285" s="2" t="s">
        <v>630</v>
      </c>
      <c r="H285" s="2" t="s">
        <v>631</v>
      </c>
      <c r="I285" s="2" t="s">
        <v>260</v>
      </c>
      <c r="J285" s="19">
        <v>4.7699999999999996</v>
      </c>
      <c r="K285" s="19">
        <f t="shared" si="4"/>
        <v>5.533199999999999</v>
      </c>
    </row>
    <row r="286" spans="2:11" hidden="1" x14ac:dyDescent="0.25">
      <c r="B286" s="2" t="s">
        <v>42</v>
      </c>
      <c r="C286" s="2" t="s">
        <v>255</v>
      </c>
      <c r="D286" s="2" t="s">
        <v>256</v>
      </c>
      <c r="E286" s="2">
        <v>23</v>
      </c>
      <c r="F286" s="2" t="s">
        <v>615</v>
      </c>
      <c r="G286" s="2" t="s">
        <v>632</v>
      </c>
      <c r="H286" s="2" t="s">
        <v>633</v>
      </c>
      <c r="I286" s="2" t="s">
        <v>260</v>
      </c>
      <c r="J286" s="19">
        <v>6.29</v>
      </c>
      <c r="K286" s="19">
        <f t="shared" si="4"/>
        <v>7.2963999999999993</v>
      </c>
    </row>
    <row r="287" spans="2:11" hidden="1" x14ac:dyDescent="0.25">
      <c r="B287" s="2" t="s">
        <v>42</v>
      </c>
      <c r="C287" s="2" t="s">
        <v>255</v>
      </c>
      <c r="D287" s="2" t="s">
        <v>256</v>
      </c>
      <c r="E287" s="2">
        <v>23</v>
      </c>
      <c r="F287" s="2" t="s">
        <v>615</v>
      </c>
      <c r="G287" s="2" t="s">
        <v>634</v>
      </c>
      <c r="H287" s="2" t="s">
        <v>635</v>
      </c>
      <c r="I287" s="2" t="s">
        <v>260</v>
      </c>
      <c r="J287" s="19">
        <v>6.29</v>
      </c>
      <c r="K287" s="19">
        <f t="shared" si="4"/>
        <v>7.2963999999999993</v>
      </c>
    </row>
    <row r="288" spans="2:11" hidden="1" x14ac:dyDescent="0.25">
      <c r="B288" s="2" t="s">
        <v>42</v>
      </c>
      <c r="C288" s="2" t="s">
        <v>255</v>
      </c>
      <c r="D288" s="2" t="s">
        <v>256</v>
      </c>
      <c r="E288" s="2">
        <v>23</v>
      </c>
      <c r="F288" s="2" t="s">
        <v>615</v>
      </c>
      <c r="G288" s="2" t="s">
        <v>636</v>
      </c>
      <c r="H288" s="2" t="s">
        <v>637</v>
      </c>
      <c r="I288" s="2" t="s">
        <v>260</v>
      </c>
      <c r="J288" s="19">
        <v>7.63</v>
      </c>
      <c r="K288" s="19">
        <f t="shared" si="4"/>
        <v>8.8507999999999996</v>
      </c>
    </row>
    <row r="289" spans="2:11" hidden="1" x14ac:dyDescent="0.25">
      <c r="B289" s="2" t="s">
        <v>42</v>
      </c>
      <c r="C289" s="2" t="s">
        <v>255</v>
      </c>
      <c r="D289" s="2" t="s">
        <v>256</v>
      </c>
      <c r="E289" s="2">
        <v>23</v>
      </c>
      <c r="F289" s="2" t="s">
        <v>615</v>
      </c>
      <c r="G289" s="2" t="s">
        <v>638</v>
      </c>
      <c r="H289" s="2" t="s">
        <v>639</v>
      </c>
      <c r="I289" s="2" t="s">
        <v>260</v>
      </c>
      <c r="J289" s="19">
        <v>12.26</v>
      </c>
      <c r="K289" s="19">
        <f t="shared" si="4"/>
        <v>14.221599999999999</v>
      </c>
    </row>
    <row r="290" spans="2:11" hidden="1" x14ac:dyDescent="0.25">
      <c r="B290" s="2" t="s">
        <v>42</v>
      </c>
      <c r="C290" s="2" t="s">
        <v>255</v>
      </c>
      <c r="D290" s="2" t="s">
        <v>256</v>
      </c>
      <c r="E290" s="2">
        <v>23</v>
      </c>
      <c r="F290" s="2" t="s">
        <v>615</v>
      </c>
      <c r="G290" s="2" t="s">
        <v>640</v>
      </c>
      <c r="H290" s="2" t="s">
        <v>641</v>
      </c>
      <c r="I290" s="2" t="s">
        <v>260</v>
      </c>
      <c r="J290" s="19">
        <v>4.4800000000000004</v>
      </c>
      <c r="K290" s="19">
        <f t="shared" si="4"/>
        <v>5.1968000000000005</v>
      </c>
    </row>
    <row r="291" spans="2:11" hidden="1" x14ac:dyDescent="0.25">
      <c r="B291" s="2" t="s">
        <v>42</v>
      </c>
      <c r="C291" s="2" t="s">
        <v>255</v>
      </c>
      <c r="D291" s="2" t="s">
        <v>256</v>
      </c>
      <c r="E291" s="2">
        <v>23</v>
      </c>
      <c r="F291" s="2" t="s">
        <v>615</v>
      </c>
      <c r="G291" s="2" t="s">
        <v>642</v>
      </c>
      <c r="H291" s="2" t="s">
        <v>643</v>
      </c>
      <c r="I291" s="2" t="s">
        <v>260</v>
      </c>
      <c r="J291" s="19">
        <v>4.08</v>
      </c>
      <c r="K291" s="19">
        <f t="shared" si="4"/>
        <v>4.7328000000000001</v>
      </c>
    </row>
    <row r="292" spans="2:11" hidden="1" x14ac:dyDescent="0.25">
      <c r="B292" s="2" t="s">
        <v>42</v>
      </c>
      <c r="C292" s="2" t="s">
        <v>255</v>
      </c>
      <c r="D292" s="2" t="s">
        <v>256</v>
      </c>
      <c r="E292" s="2">
        <v>23</v>
      </c>
      <c r="F292" s="2" t="s">
        <v>615</v>
      </c>
      <c r="G292" s="2" t="s">
        <v>644</v>
      </c>
      <c r="H292" s="2" t="s">
        <v>645</v>
      </c>
      <c r="I292" s="2" t="s">
        <v>260</v>
      </c>
      <c r="J292" s="19">
        <v>3.29</v>
      </c>
      <c r="K292" s="19">
        <f t="shared" si="4"/>
        <v>3.8163999999999998</v>
      </c>
    </row>
    <row r="293" spans="2:11" hidden="1" x14ac:dyDescent="0.25">
      <c r="B293" s="2" t="s">
        <v>42</v>
      </c>
      <c r="C293" s="2" t="s">
        <v>255</v>
      </c>
      <c r="D293" s="2" t="s">
        <v>256</v>
      </c>
      <c r="E293" s="2">
        <v>23</v>
      </c>
      <c r="F293" s="2" t="s">
        <v>615</v>
      </c>
      <c r="G293" s="2" t="s">
        <v>646</v>
      </c>
      <c r="H293" s="2" t="s">
        <v>647</v>
      </c>
      <c r="I293" s="2" t="s">
        <v>260</v>
      </c>
      <c r="J293" s="19">
        <v>4.4800000000000004</v>
      </c>
      <c r="K293" s="19">
        <f t="shared" si="4"/>
        <v>5.1968000000000005</v>
      </c>
    </row>
    <row r="294" spans="2:11" hidden="1" x14ac:dyDescent="0.25">
      <c r="B294" s="2" t="s">
        <v>42</v>
      </c>
      <c r="C294" s="2" t="s">
        <v>255</v>
      </c>
      <c r="D294" s="2" t="s">
        <v>256</v>
      </c>
      <c r="E294" s="2">
        <v>23</v>
      </c>
      <c r="F294" s="2" t="s">
        <v>615</v>
      </c>
      <c r="G294" s="2" t="s">
        <v>648</v>
      </c>
      <c r="H294" s="2" t="s">
        <v>649</v>
      </c>
      <c r="I294" s="2" t="s">
        <v>260</v>
      </c>
      <c r="J294" s="19">
        <v>4.4800000000000004</v>
      </c>
      <c r="K294" s="19">
        <f t="shared" si="4"/>
        <v>5.1968000000000005</v>
      </c>
    </row>
    <row r="295" spans="2:11" hidden="1" x14ac:dyDescent="0.25">
      <c r="B295" s="2" t="s">
        <v>42</v>
      </c>
      <c r="C295" s="2" t="s">
        <v>255</v>
      </c>
      <c r="D295" s="2" t="s">
        <v>256</v>
      </c>
      <c r="E295" s="2">
        <v>23</v>
      </c>
      <c r="F295" s="2" t="s">
        <v>615</v>
      </c>
      <c r="G295" s="2" t="s">
        <v>650</v>
      </c>
      <c r="H295" s="2" t="s">
        <v>651</v>
      </c>
      <c r="I295" s="2" t="s">
        <v>260</v>
      </c>
      <c r="J295" s="19">
        <v>3.29</v>
      </c>
      <c r="K295" s="19">
        <f t="shared" si="4"/>
        <v>3.8163999999999998</v>
      </c>
    </row>
    <row r="296" spans="2:11" hidden="1" x14ac:dyDescent="0.25">
      <c r="B296" s="2" t="s">
        <v>42</v>
      </c>
      <c r="C296" s="2" t="s">
        <v>255</v>
      </c>
      <c r="D296" s="2" t="s">
        <v>256</v>
      </c>
      <c r="E296" s="2">
        <v>23</v>
      </c>
      <c r="F296" s="2" t="s">
        <v>615</v>
      </c>
      <c r="G296" s="2" t="s">
        <v>652</v>
      </c>
      <c r="H296" s="2" t="s">
        <v>653</v>
      </c>
      <c r="I296" s="2" t="s">
        <v>260</v>
      </c>
      <c r="J296" s="19">
        <v>3.29</v>
      </c>
      <c r="K296" s="19">
        <f t="shared" si="4"/>
        <v>3.8163999999999998</v>
      </c>
    </row>
    <row r="297" spans="2:11" hidden="1" x14ac:dyDescent="0.25">
      <c r="B297" s="2" t="s">
        <v>42</v>
      </c>
      <c r="C297" s="2" t="s">
        <v>255</v>
      </c>
      <c r="D297" s="2" t="s">
        <v>256</v>
      </c>
      <c r="E297" s="2">
        <v>23</v>
      </c>
      <c r="F297" s="2" t="s">
        <v>615</v>
      </c>
      <c r="G297" s="2" t="s">
        <v>654</v>
      </c>
      <c r="H297" s="2" t="s">
        <v>655</v>
      </c>
      <c r="I297" s="2" t="s">
        <v>48</v>
      </c>
      <c r="J297" s="19">
        <v>7.7</v>
      </c>
      <c r="K297" s="19">
        <f t="shared" si="4"/>
        <v>8.9320000000000004</v>
      </c>
    </row>
    <row r="298" spans="2:11" hidden="1" x14ac:dyDescent="0.25">
      <c r="B298" s="2" t="s">
        <v>42</v>
      </c>
      <c r="C298" s="2" t="s">
        <v>255</v>
      </c>
      <c r="D298" s="2" t="s">
        <v>256</v>
      </c>
      <c r="E298" s="2">
        <v>23</v>
      </c>
      <c r="F298" s="2" t="s">
        <v>615</v>
      </c>
      <c r="G298" s="2" t="s">
        <v>656</v>
      </c>
      <c r="H298" s="2" t="s">
        <v>635</v>
      </c>
      <c r="I298" s="2" t="s">
        <v>260</v>
      </c>
      <c r="J298" s="19">
        <v>6.29</v>
      </c>
      <c r="K298" s="19">
        <f t="shared" si="4"/>
        <v>7.2963999999999993</v>
      </c>
    </row>
    <row r="299" spans="2:11" hidden="1" x14ac:dyDescent="0.25">
      <c r="B299" s="2" t="s">
        <v>42</v>
      </c>
      <c r="C299" s="2" t="s">
        <v>255</v>
      </c>
      <c r="D299" s="2" t="s">
        <v>256</v>
      </c>
      <c r="E299" s="2">
        <v>23</v>
      </c>
      <c r="F299" s="2" t="s">
        <v>615</v>
      </c>
      <c r="G299" s="2" t="s">
        <v>657</v>
      </c>
      <c r="H299" s="2" t="s">
        <v>658</v>
      </c>
      <c r="I299" s="2" t="s">
        <v>48</v>
      </c>
      <c r="J299" s="19">
        <v>4.9800000000000004</v>
      </c>
      <c r="K299" s="19">
        <f t="shared" si="4"/>
        <v>5.7767999999999997</v>
      </c>
    </row>
    <row r="300" spans="2:11" hidden="1" x14ac:dyDescent="0.25">
      <c r="B300" s="2" t="s">
        <v>42</v>
      </c>
      <c r="C300" s="2" t="s">
        <v>255</v>
      </c>
      <c r="D300" s="2" t="s">
        <v>256</v>
      </c>
      <c r="E300" s="2">
        <v>23</v>
      </c>
      <c r="F300" s="2" t="s">
        <v>615</v>
      </c>
      <c r="G300" s="2" t="s">
        <v>659</v>
      </c>
      <c r="H300" s="2" t="s">
        <v>660</v>
      </c>
      <c r="I300" s="2" t="s">
        <v>48</v>
      </c>
      <c r="J300" s="19">
        <v>3.29</v>
      </c>
      <c r="K300" s="19">
        <f t="shared" si="4"/>
        <v>3.8163999999999998</v>
      </c>
    </row>
    <row r="301" spans="2:11" hidden="1" x14ac:dyDescent="0.25">
      <c r="B301" s="2" t="s">
        <v>42</v>
      </c>
      <c r="C301" s="2" t="s">
        <v>255</v>
      </c>
      <c r="D301" s="2" t="s">
        <v>256</v>
      </c>
      <c r="E301" s="2">
        <v>23</v>
      </c>
      <c r="F301" s="2" t="s">
        <v>615</v>
      </c>
      <c r="G301" s="2" t="s">
        <v>661</v>
      </c>
      <c r="H301" s="2" t="s">
        <v>662</v>
      </c>
      <c r="I301" s="2" t="s">
        <v>48</v>
      </c>
      <c r="J301" s="19">
        <v>4.4800000000000004</v>
      </c>
      <c r="K301" s="19">
        <f t="shared" si="4"/>
        <v>5.1968000000000005</v>
      </c>
    </row>
    <row r="302" spans="2:11" hidden="1" x14ac:dyDescent="0.25">
      <c r="B302" s="2" t="s">
        <v>42</v>
      </c>
      <c r="C302" s="2" t="s">
        <v>255</v>
      </c>
      <c r="D302" s="2" t="s">
        <v>256</v>
      </c>
      <c r="E302" s="2">
        <v>23</v>
      </c>
      <c r="F302" s="2" t="s">
        <v>615</v>
      </c>
      <c r="G302" s="2" t="s">
        <v>663</v>
      </c>
      <c r="H302" s="2" t="s">
        <v>664</v>
      </c>
      <c r="I302" s="2" t="s">
        <v>48</v>
      </c>
      <c r="J302" s="19">
        <v>4.08</v>
      </c>
      <c r="K302" s="19">
        <f t="shared" si="4"/>
        <v>4.7328000000000001</v>
      </c>
    </row>
    <row r="303" spans="2:11" hidden="1" x14ac:dyDescent="0.25">
      <c r="B303" s="2" t="s">
        <v>42</v>
      </c>
      <c r="C303" s="2" t="s">
        <v>255</v>
      </c>
      <c r="D303" s="2" t="s">
        <v>256</v>
      </c>
      <c r="E303" s="2">
        <v>23</v>
      </c>
      <c r="F303" s="2" t="s">
        <v>615</v>
      </c>
      <c r="G303" s="2" t="s">
        <v>665</v>
      </c>
      <c r="H303" s="2" t="s">
        <v>666</v>
      </c>
      <c r="I303" s="2" t="s">
        <v>48</v>
      </c>
      <c r="J303" s="19">
        <v>3.29</v>
      </c>
      <c r="K303" s="19">
        <f t="shared" si="4"/>
        <v>3.8163999999999998</v>
      </c>
    </row>
    <row r="304" spans="2:11" hidden="1" x14ac:dyDescent="0.25">
      <c r="B304" s="2" t="s">
        <v>42</v>
      </c>
      <c r="C304" s="2" t="s">
        <v>255</v>
      </c>
      <c r="D304" s="2" t="s">
        <v>256</v>
      </c>
      <c r="E304" s="2">
        <v>23</v>
      </c>
      <c r="F304" s="2" t="s">
        <v>615</v>
      </c>
      <c r="G304" s="2" t="s">
        <v>667</v>
      </c>
      <c r="H304" s="2" t="s">
        <v>668</v>
      </c>
      <c r="I304" s="2" t="s">
        <v>48</v>
      </c>
      <c r="J304" s="19">
        <v>3.07</v>
      </c>
      <c r="K304" s="19">
        <f t="shared" si="4"/>
        <v>3.5611999999999995</v>
      </c>
    </row>
    <row r="305" spans="2:11" hidden="1" x14ac:dyDescent="0.25">
      <c r="B305" s="2" t="s">
        <v>42</v>
      </c>
      <c r="C305" s="2" t="s">
        <v>255</v>
      </c>
      <c r="D305" s="2" t="s">
        <v>256</v>
      </c>
      <c r="E305" s="2">
        <v>23</v>
      </c>
      <c r="F305" s="2" t="s">
        <v>615</v>
      </c>
      <c r="G305" s="2" t="s">
        <v>669</v>
      </c>
      <c r="H305" s="2" t="s">
        <v>670</v>
      </c>
      <c r="I305" s="2" t="s">
        <v>48</v>
      </c>
      <c r="J305" s="19">
        <v>4.4800000000000004</v>
      </c>
      <c r="K305" s="19">
        <f t="shared" si="4"/>
        <v>5.1968000000000005</v>
      </c>
    </row>
    <row r="306" spans="2:11" hidden="1" x14ac:dyDescent="0.25">
      <c r="B306" s="2" t="s">
        <v>42</v>
      </c>
      <c r="C306" s="2" t="s">
        <v>255</v>
      </c>
      <c r="D306" s="2" t="s">
        <v>256</v>
      </c>
      <c r="E306" s="2">
        <v>23</v>
      </c>
      <c r="F306" s="2" t="s">
        <v>615</v>
      </c>
      <c r="G306" s="2" t="s">
        <v>671</v>
      </c>
      <c r="H306" s="2" t="s">
        <v>672</v>
      </c>
      <c r="I306" s="2" t="s">
        <v>48</v>
      </c>
      <c r="J306" s="19">
        <v>3.07</v>
      </c>
      <c r="K306" s="19">
        <f t="shared" si="4"/>
        <v>3.5611999999999995</v>
      </c>
    </row>
    <row r="307" spans="2:11" hidden="1" x14ac:dyDescent="0.25">
      <c r="B307" s="2" t="s">
        <v>42</v>
      </c>
      <c r="C307" s="2" t="s">
        <v>255</v>
      </c>
      <c r="D307" s="2" t="s">
        <v>256</v>
      </c>
      <c r="E307" s="2">
        <v>23</v>
      </c>
      <c r="F307" s="2" t="s">
        <v>615</v>
      </c>
      <c r="G307" s="2" t="s">
        <v>673</v>
      </c>
      <c r="H307" s="2" t="s">
        <v>674</v>
      </c>
      <c r="I307" s="2" t="s">
        <v>260</v>
      </c>
      <c r="J307" s="19">
        <v>5.77</v>
      </c>
      <c r="K307" s="19">
        <f t="shared" si="4"/>
        <v>6.6931999999999992</v>
      </c>
    </row>
    <row r="308" spans="2:11" hidden="1" x14ac:dyDescent="0.25">
      <c r="B308" s="2" t="s">
        <v>42</v>
      </c>
      <c r="C308" s="2" t="s">
        <v>255</v>
      </c>
      <c r="D308" s="2" t="s">
        <v>256</v>
      </c>
      <c r="E308" s="2">
        <v>23</v>
      </c>
      <c r="F308" s="2" t="s">
        <v>615</v>
      </c>
      <c r="G308" s="2" t="s">
        <v>675</v>
      </c>
      <c r="H308" s="2" t="s">
        <v>676</v>
      </c>
      <c r="I308" s="2" t="s">
        <v>260</v>
      </c>
      <c r="J308" s="19">
        <v>6.11</v>
      </c>
      <c r="K308" s="19">
        <f t="shared" si="4"/>
        <v>7.0876000000000001</v>
      </c>
    </row>
    <row r="309" spans="2:11" hidden="1" x14ac:dyDescent="0.25">
      <c r="B309" s="2" t="s">
        <v>42</v>
      </c>
      <c r="C309" s="2" t="s">
        <v>255</v>
      </c>
      <c r="D309" s="2" t="s">
        <v>256</v>
      </c>
      <c r="E309" s="2">
        <v>23</v>
      </c>
      <c r="F309" s="2" t="s">
        <v>615</v>
      </c>
      <c r="G309" s="2" t="s">
        <v>677</v>
      </c>
      <c r="H309" s="2" t="s">
        <v>678</v>
      </c>
      <c r="I309" s="2" t="s">
        <v>260</v>
      </c>
      <c r="J309" s="19">
        <v>8.6300000000000008</v>
      </c>
      <c r="K309" s="19">
        <f t="shared" si="4"/>
        <v>10.0108</v>
      </c>
    </row>
    <row r="310" spans="2:11" hidden="1" x14ac:dyDescent="0.25">
      <c r="B310" s="2" t="s">
        <v>42</v>
      </c>
      <c r="C310" s="2" t="s">
        <v>255</v>
      </c>
      <c r="D310" s="2" t="s">
        <v>256</v>
      </c>
      <c r="E310" s="2">
        <v>23</v>
      </c>
      <c r="F310" s="2" t="s">
        <v>615</v>
      </c>
      <c r="G310" s="2" t="s">
        <v>679</v>
      </c>
      <c r="H310" s="2" t="s">
        <v>680</v>
      </c>
      <c r="I310" s="2" t="s">
        <v>260</v>
      </c>
      <c r="J310" s="19">
        <v>8.6300000000000008</v>
      </c>
      <c r="K310" s="19">
        <f t="shared" si="4"/>
        <v>10.0108</v>
      </c>
    </row>
    <row r="311" spans="2:11" hidden="1" x14ac:dyDescent="0.25">
      <c r="B311" s="2" t="s">
        <v>42</v>
      </c>
      <c r="C311" s="2" t="s">
        <v>255</v>
      </c>
      <c r="D311" s="2" t="s">
        <v>256</v>
      </c>
      <c r="E311" s="2">
        <v>23</v>
      </c>
      <c r="F311" s="2" t="s">
        <v>615</v>
      </c>
      <c r="G311" s="2" t="s">
        <v>681</v>
      </c>
      <c r="H311" s="2" t="s">
        <v>682</v>
      </c>
      <c r="I311" s="2" t="s">
        <v>260</v>
      </c>
      <c r="J311" s="19">
        <v>7.29</v>
      </c>
      <c r="K311" s="19">
        <f t="shared" si="4"/>
        <v>8.4563999999999986</v>
      </c>
    </row>
    <row r="312" spans="2:11" hidden="1" x14ac:dyDescent="0.25">
      <c r="B312" s="2" t="s">
        <v>42</v>
      </c>
      <c r="C312" s="2" t="s">
        <v>255</v>
      </c>
      <c r="D312" s="2" t="s">
        <v>256</v>
      </c>
      <c r="E312" s="2">
        <v>23</v>
      </c>
      <c r="F312" s="2" t="s">
        <v>615</v>
      </c>
      <c r="G312" s="2" t="s">
        <v>683</v>
      </c>
      <c r="H312" s="2" t="s">
        <v>684</v>
      </c>
      <c r="I312" s="2" t="s">
        <v>260</v>
      </c>
      <c r="J312" s="19">
        <v>7.63</v>
      </c>
      <c r="K312" s="19">
        <f t="shared" si="4"/>
        <v>8.8507999999999996</v>
      </c>
    </row>
    <row r="313" spans="2:11" hidden="1" x14ac:dyDescent="0.25">
      <c r="B313" s="2" t="s">
        <v>42</v>
      </c>
      <c r="C313" s="2" t="s">
        <v>255</v>
      </c>
      <c r="D313" s="2" t="s">
        <v>256</v>
      </c>
      <c r="E313" s="2">
        <v>23</v>
      </c>
      <c r="F313" s="2" t="s">
        <v>615</v>
      </c>
      <c r="G313" s="2" t="s">
        <v>685</v>
      </c>
      <c r="H313" s="2" t="s">
        <v>686</v>
      </c>
      <c r="I313" s="2" t="s">
        <v>260</v>
      </c>
      <c r="J313" s="19">
        <v>12.89</v>
      </c>
      <c r="K313" s="19">
        <f t="shared" si="4"/>
        <v>14.952399999999999</v>
      </c>
    </row>
    <row r="314" spans="2:11" hidden="1" x14ac:dyDescent="0.25">
      <c r="B314" s="2" t="s">
        <v>42</v>
      </c>
      <c r="C314" s="2" t="s">
        <v>255</v>
      </c>
      <c r="D314" s="2" t="s">
        <v>256</v>
      </c>
      <c r="E314" s="2">
        <v>23</v>
      </c>
      <c r="F314" s="2" t="s">
        <v>615</v>
      </c>
      <c r="G314" s="2" t="s">
        <v>687</v>
      </c>
      <c r="H314" s="2" t="s">
        <v>688</v>
      </c>
      <c r="I314" s="2" t="s">
        <v>260</v>
      </c>
      <c r="J314" s="19">
        <v>12.26</v>
      </c>
      <c r="K314" s="19">
        <f t="shared" si="4"/>
        <v>14.221599999999999</v>
      </c>
    </row>
    <row r="315" spans="2:11" hidden="1" x14ac:dyDescent="0.25">
      <c r="B315" s="2" t="s">
        <v>42</v>
      </c>
      <c r="C315" s="2" t="s">
        <v>255</v>
      </c>
      <c r="D315" s="2" t="s">
        <v>256</v>
      </c>
      <c r="E315" s="2">
        <v>23</v>
      </c>
      <c r="F315" s="2" t="s">
        <v>615</v>
      </c>
      <c r="G315" s="2" t="s">
        <v>689</v>
      </c>
      <c r="H315" s="2" t="s">
        <v>690</v>
      </c>
      <c r="I315" s="2" t="s">
        <v>260</v>
      </c>
      <c r="J315" s="19">
        <v>12.89</v>
      </c>
      <c r="K315" s="19">
        <f t="shared" si="4"/>
        <v>14.952399999999999</v>
      </c>
    </row>
    <row r="316" spans="2:11" hidden="1" x14ac:dyDescent="0.25">
      <c r="B316" s="2" t="s">
        <v>42</v>
      </c>
      <c r="C316" s="2" t="s">
        <v>255</v>
      </c>
      <c r="D316" s="2" t="s">
        <v>256</v>
      </c>
      <c r="E316" s="2">
        <v>23</v>
      </c>
      <c r="F316" s="2" t="s">
        <v>615</v>
      </c>
      <c r="G316" s="2" t="s">
        <v>691</v>
      </c>
      <c r="H316" s="2" t="s">
        <v>692</v>
      </c>
      <c r="I316" s="2" t="s">
        <v>260</v>
      </c>
      <c r="J316" s="19">
        <v>8.6300000000000008</v>
      </c>
      <c r="K316" s="19">
        <f t="shared" si="4"/>
        <v>10.0108</v>
      </c>
    </row>
    <row r="317" spans="2:11" hidden="1" x14ac:dyDescent="0.25">
      <c r="B317" s="2" t="s">
        <v>42</v>
      </c>
      <c r="C317" s="2" t="s">
        <v>255</v>
      </c>
      <c r="D317" s="2" t="s">
        <v>256</v>
      </c>
      <c r="E317" s="2">
        <v>23</v>
      </c>
      <c r="F317" s="2" t="s">
        <v>615</v>
      </c>
      <c r="G317" s="2" t="s">
        <v>693</v>
      </c>
      <c r="H317" s="2" t="s">
        <v>694</v>
      </c>
      <c r="I317" s="2" t="s">
        <v>260</v>
      </c>
      <c r="J317" s="19">
        <v>13.71</v>
      </c>
      <c r="K317" s="19">
        <f t="shared" si="4"/>
        <v>15.903599999999999</v>
      </c>
    </row>
    <row r="318" spans="2:11" hidden="1" x14ac:dyDescent="0.25">
      <c r="B318" s="2" t="s">
        <v>42</v>
      </c>
      <c r="C318" s="2" t="s">
        <v>255</v>
      </c>
      <c r="D318" s="2" t="s">
        <v>256</v>
      </c>
      <c r="E318" s="2">
        <v>23</v>
      </c>
      <c r="F318" s="2" t="s">
        <v>615</v>
      </c>
      <c r="G318" s="2" t="s">
        <v>695</v>
      </c>
      <c r="H318" s="2" t="s">
        <v>696</v>
      </c>
      <c r="I318" s="2" t="s">
        <v>260</v>
      </c>
      <c r="J318" s="19">
        <v>30.41</v>
      </c>
      <c r="K318" s="19">
        <f t="shared" si="4"/>
        <v>35.275599999999997</v>
      </c>
    </row>
    <row r="319" spans="2:11" hidden="1" x14ac:dyDescent="0.25">
      <c r="B319" s="2" t="s">
        <v>42</v>
      </c>
      <c r="C319" s="2" t="s">
        <v>255</v>
      </c>
      <c r="D319" s="2" t="s">
        <v>256</v>
      </c>
      <c r="E319" s="2">
        <v>23</v>
      </c>
      <c r="F319" s="2" t="s">
        <v>615</v>
      </c>
      <c r="G319" s="2" t="s">
        <v>697</v>
      </c>
      <c r="H319" s="2" t="s">
        <v>698</v>
      </c>
      <c r="I319" s="2" t="s">
        <v>260</v>
      </c>
      <c r="J319" s="19">
        <v>6.11</v>
      </c>
      <c r="K319" s="19">
        <f t="shared" si="4"/>
        <v>7.0876000000000001</v>
      </c>
    </row>
    <row r="320" spans="2:11" hidden="1" x14ac:dyDescent="0.25">
      <c r="B320" s="2" t="s">
        <v>42</v>
      </c>
      <c r="C320" s="2" t="s">
        <v>255</v>
      </c>
      <c r="D320" s="2" t="s">
        <v>256</v>
      </c>
      <c r="E320" s="2">
        <v>23</v>
      </c>
      <c r="F320" s="2" t="s">
        <v>615</v>
      </c>
      <c r="G320" s="2" t="s">
        <v>699</v>
      </c>
      <c r="H320" s="2" t="s">
        <v>700</v>
      </c>
      <c r="I320" s="2" t="s">
        <v>260</v>
      </c>
      <c r="J320" s="19">
        <v>7.63</v>
      </c>
      <c r="K320" s="19">
        <f t="shared" si="4"/>
        <v>8.8507999999999996</v>
      </c>
    </row>
    <row r="321" spans="2:11" hidden="1" x14ac:dyDescent="0.25">
      <c r="B321" s="2" t="s">
        <v>42</v>
      </c>
      <c r="C321" s="2" t="s">
        <v>255</v>
      </c>
      <c r="D321" s="2" t="s">
        <v>256</v>
      </c>
      <c r="E321" s="2">
        <v>23</v>
      </c>
      <c r="F321" s="2" t="s">
        <v>615</v>
      </c>
      <c r="G321" s="2" t="s">
        <v>701</v>
      </c>
      <c r="H321" s="2" t="s">
        <v>702</v>
      </c>
      <c r="I321" s="2" t="s">
        <v>260</v>
      </c>
      <c r="J321" s="19">
        <v>12</v>
      </c>
      <c r="K321" s="19">
        <f t="shared" si="4"/>
        <v>13.919999999999998</v>
      </c>
    </row>
    <row r="322" spans="2:11" hidden="1" x14ac:dyDescent="0.25">
      <c r="B322" s="2" t="s">
        <v>42</v>
      </c>
      <c r="C322" s="2" t="s">
        <v>255</v>
      </c>
      <c r="D322" s="2" t="s">
        <v>256</v>
      </c>
      <c r="E322" s="2">
        <v>23</v>
      </c>
      <c r="F322" s="2" t="s">
        <v>615</v>
      </c>
      <c r="G322" s="2" t="s">
        <v>703</v>
      </c>
      <c r="H322" s="2" t="s">
        <v>704</v>
      </c>
      <c r="I322" s="2" t="s">
        <v>260</v>
      </c>
      <c r="J322" s="19">
        <v>13.71</v>
      </c>
      <c r="K322" s="19">
        <f t="shared" si="4"/>
        <v>15.903599999999999</v>
      </c>
    </row>
    <row r="323" spans="2:11" hidden="1" x14ac:dyDescent="0.25">
      <c r="B323" s="2" t="s">
        <v>42</v>
      </c>
      <c r="C323" s="2" t="s">
        <v>255</v>
      </c>
      <c r="D323" s="2" t="s">
        <v>256</v>
      </c>
      <c r="E323" s="2">
        <v>23</v>
      </c>
      <c r="F323" s="2" t="s">
        <v>615</v>
      </c>
      <c r="G323" s="2" t="s">
        <v>705</v>
      </c>
      <c r="H323" s="2" t="s">
        <v>706</v>
      </c>
      <c r="I323" s="2" t="s">
        <v>260</v>
      </c>
      <c r="J323" s="19">
        <v>23.04</v>
      </c>
      <c r="K323" s="19">
        <f t="shared" si="4"/>
        <v>26.726399999999998</v>
      </c>
    </row>
    <row r="324" spans="2:11" hidden="1" x14ac:dyDescent="0.25">
      <c r="B324" s="2" t="s">
        <v>42</v>
      </c>
      <c r="C324" s="2" t="s">
        <v>255</v>
      </c>
      <c r="D324" s="2" t="s">
        <v>256</v>
      </c>
      <c r="E324" s="2">
        <v>23</v>
      </c>
      <c r="F324" s="2" t="s">
        <v>615</v>
      </c>
      <c r="G324" s="2" t="s">
        <v>707</v>
      </c>
      <c r="H324" s="2" t="s">
        <v>708</v>
      </c>
      <c r="I324" s="2" t="s">
        <v>260</v>
      </c>
      <c r="J324" s="19">
        <v>30.41</v>
      </c>
      <c r="K324" s="19">
        <f t="shared" ref="K324:K387" si="5">+IF(AND(MID(H324,1,15)="POSTE DE MADERA",J324&lt;110)=TRUE,(J324*1.13+5)*1.01*1.16,IF(AND(MID(H324,1,15)="POSTE DE MADERA",J324&gt;=110,J324&lt;320)=TRUE,(J324*1.13+12)*1.01*1.16,IF(AND(MID(H324,1,15)="POSTE DE MADERA",J324&gt;320)=TRUE,(J324*1.13+36)*1.01*1.16,IF(+AND(MID(H324,1,5)="POSTE",MID(H324,1,15)&lt;&gt;"POSTE DE MADERA")=TRUE,J324*1.01*1.16,J324*1.16))))</f>
        <v>35.275599999999997</v>
      </c>
    </row>
    <row r="325" spans="2:11" hidden="1" x14ac:dyDescent="0.25">
      <c r="B325" s="2" t="s">
        <v>42</v>
      </c>
      <c r="C325" s="2" t="s">
        <v>255</v>
      </c>
      <c r="D325" s="2" t="s">
        <v>256</v>
      </c>
      <c r="E325" s="2">
        <v>23</v>
      </c>
      <c r="F325" s="2" t="s">
        <v>615</v>
      </c>
      <c r="G325" s="2" t="s">
        <v>709</v>
      </c>
      <c r="H325" s="2" t="s">
        <v>710</v>
      </c>
      <c r="I325" s="2" t="s">
        <v>260</v>
      </c>
      <c r="J325" s="19">
        <v>16.59</v>
      </c>
      <c r="K325" s="19">
        <f t="shared" si="5"/>
        <v>19.244399999999999</v>
      </c>
    </row>
    <row r="326" spans="2:11" hidden="1" x14ac:dyDescent="0.25">
      <c r="B326" s="2" t="s">
        <v>42</v>
      </c>
      <c r="C326" s="2" t="s">
        <v>255</v>
      </c>
      <c r="D326" s="2" t="s">
        <v>256</v>
      </c>
      <c r="E326" s="2">
        <v>23</v>
      </c>
      <c r="F326" s="2" t="s">
        <v>615</v>
      </c>
      <c r="G326" s="2" t="s">
        <v>711</v>
      </c>
      <c r="H326" s="2" t="s">
        <v>712</v>
      </c>
      <c r="I326" s="2" t="s">
        <v>260</v>
      </c>
      <c r="J326" s="19">
        <v>23.04</v>
      </c>
      <c r="K326" s="19">
        <f t="shared" si="5"/>
        <v>26.726399999999998</v>
      </c>
    </row>
    <row r="327" spans="2:11" hidden="1" x14ac:dyDescent="0.25">
      <c r="B327" s="2" t="s">
        <v>42</v>
      </c>
      <c r="C327" s="2" t="s">
        <v>255</v>
      </c>
      <c r="D327" s="2" t="s">
        <v>256</v>
      </c>
      <c r="E327" s="2">
        <v>23</v>
      </c>
      <c r="F327" s="2" t="s">
        <v>615</v>
      </c>
      <c r="G327" s="2" t="s">
        <v>713</v>
      </c>
      <c r="H327" s="2" t="s">
        <v>714</v>
      </c>
      <c r="I327" s="2" t="s">
        <v>260</v>
      </c>
      <c r="J327" s="19">
        <v>30.41</v>
      </c>
      <c r="K327" s="19">
        <f t="shared" si="5"/>
        <v>35.275599999999997</v>
      </c>
    </row>
    <row r="328" spans="2:11" hidden="1" x14ac:dyDescent="0.25">
      <c r="B328" s="2" t="s">
        <v>42</v>
      </c>
      <c r="C328" s="2" t="s">
        <v>255</v>
      </c>
      <c r="D328" s="2" t="s">
        <v>256</v>
      </c>
      <c r="E328" s="2">
        <v>23</v>
      </c>
      <c r="F328" s="2" t="s">
        <v>615</v>
      </c>
      <c r="G328" s="2" t="s">
        <v>715</v>
      </c>
      <c r="H328" s="2" t="s">
        <v>716</v>
      </c>
      <c r="I328" s="2" t="s">
        <v>260</v>
      </c>
      <c r="J328" s="19">
        <v>7.63</v>
      </c>
      <c r="K328" s="19">
        <f t="shared" si="5"/>
        <v>8.8507999999999996</v>
      </c>
    </row>
    <row r="329" spans="2:11" hidden="1" x14ac:dyDescent="0.25">
      <c r="B329" s="2" t="s">
        <v>42</v>
      </c>
      <c r="C329" s="2" t="s">
        <v>255</v>
      </c>
      <c r="D329" s="2" t="s">
        <v>256</v>
      </c>
      <c r="E329" s="2">
        <v>23</v>
      </c>
      <c r="F329" s="2" t="s">
        <v>615</v>
      </c>
      <c r="G329" s="2" t="s">
        <v>717</v>
      </c>
      <c r="H329" s="2" t="s">
        <v>718</v>
      </c>
      <c r="I329" s="2" t="s">
        <v>260</v>
      </c>
      <c r="J329" s="19">
        <v>13.71</v>
      </c>
      <c r="K329" s="19">
        <f t="shared" si="5"/>
        <v>15.903599999999999</v>
      </c>
    </row>
    <row r="330" spans="2:11" hidden="1" x14ac:dyDescent="0.25">
      <c r="B330" s="2" t="s">
        <v>42</v>
      </c>
      <c r="C330" s="2" t="s">
        <v>255</v>
      </c>
      <c r="D330" s="2" t="s">
        <v>256</v>
      </c>
      <c r="E330" s="2">
        <v>23</v>
      </c>
      <c r="F330" s="2" t="s">
        <v>615</v>
      </c>
      <c r="G330" s="2" t="s">
        <v>719</v>
      </c>
      <c r="H330" s="2" t="s">
        <v>720</v>
      </c>
      <c r="I330" s="2" t="s">
        <v>260</v>
      </c>
      <c r="J330" s="19">
        <v>8.8000000000000007</v>
      </c>
      <c r="K330" s="19">
        <f t="shared" si="5"/>
        <v>10.208</v>
      </c>
    </row>
    <row r="331" spans="2:11" hidden="1" x14ac:dyDescent="0.25">
      <c r="B331" s="2" t="s">
        <v>42</v>
      </c>
      <c r="C331" s="2" t="s">
        <v>255</v>
      </c>
      <c r="D331" s="2" t="s">
        <v>256</v>
      </c>
      <c r="E331" s="2">
        <v>23</v>
      </c>
      <c r="F331" s="2" t="s">
        <v>615</v>
      </c>
      <c r="G331" s="2" t="s">
        <v>721</v>
      </c>
      <c r="H331" s="2" t="s">
        <v>722</v>
      </c>
      <c r="I331" s="2" t="s">
        <v>260</v>
      </c>
      <c r="J331" s="19">
        <v>2.56</v>
      </c>
      <c r="K331" s="19">
        <f t="shared" si="5"/>
        <v>2.9695999999999998</v>
      </c>
    </row>
    <row r="332" spans="2:11" hidden="1" x14ac:dyDescent="0.25">
      <c r="B332" s="2" t="s">
        <v>42</v>
      </c>
      <c r="C332" s="2" t="s">
        <v>255</v>
      </c>
      <c r="D332" s="2" t="s">
        <v>256</v>
      </c>
      <c r="E332" s="2">
        <v>23</v>
      </c>
      <c r="F332" s="2" t="s">
        <v>615</v>
      </c>
      <c r="G332" s="2" t="s">
        <v>723</v>
      </c>
      <c r="H332" s="2" t="s">
        <v>724</v>
      </c>
      <c r="I332" s="2" t="s">
        <v>260</v>
      </c>
      <c r="J332" s="19">
        <v>2.93</v>
      </c>
      <c r="K332" s="19">
        <f t="shared" si="5"/>
        <v>3.3988</v>
      </c>
    </row>
    <row r="333" spans="2:11" hidden="1" x14ac:dyDescent="0.25">
      <c r="B333" s="2" t="s">
        <v>42</v>
      </c>
      <c r="C333" s="2" t="s">
        <v>255</v>
      </c>
      <c r="D333" s="2" t="s">
        <v>256</v>
      </c>
      <c r="E333" s="2">
        <v>23</v>
      </c>
      <c r="F333" s="2" t="s">
        <v>615</v>
      </c>
      <c r="G333" s="2" t="s">
        <v>725</v>
      </c>
      <c r="H333" s="2" t="s">
        <v>726</v>
      </c>
      <c r="I333" s="2" t="s">
        <v>260</v>
      </c>
      <c r="J333" s="19">
        <v>3.07</v>
      </c>
      <c r="K333" s="19">
        <f t="shared" si="5"/>
        <v>3.5611999999999995</v>
      </c>
    </row>
    <row r="334" spans="2:11" hidden="1" x14ac:dyDescent="0.25">
      <c r="B334" s="2" t="s">
        <v>42</v>
      </c>
      <c r="C334" s="2" t="s">
        <v>255</v>
      </c>
      <c r="D334" s="2" t="s">
        <v>256</v>
      </c>
      <c r="E334" s="2">
        <v>23</v>
      </c>
      <c r="F334" s="2" t="s">
        <v>615</v>
      </c>
      <c r="G334" s="2" t="s">
        <v>727</v>
      </c>
      <c r="H334" s="2" t="s">
        <v>728</v>
      </c>
      <c r="I334" s="2" t="s">
        <v>260</v>
      </c>
      <c r="J334" s="19">
        <v>5.92</v>
      </c>
      <c r="K334" s="19">
        <f t="shared" si="5"/>
        <v>6.8671999999999995</v>
      </c>
    </row>
    <row r="335" spans="2:11" hidden="1" x14ac:dyDescent="0.25">
      <c r="B335" s="2" t="s">
        <v>42</v>
      </c>
      <c r="C335" s="2" t="s">
        <v>255</v>
      </c>
      <c r="D335" s="2" t="s">
        <v>256</v>
      </c>
      <c r="E335" s="2">
        <v>23</v>
      </c>
      <c r="F335" s="2" t="s">
        <v>615</v>
      </c>
      <c r="G335" s="2" t="s">
        <v>729</v>
      </c>
      <c r="H335" s="2" t="s">
        <v>730</v>
      </c>
      <c r="I335" s="2" t="s">
        <v>260</v>
      </c>
      <c r="J335" s="19">
        <v>8.19</v>
      </c>
      <c r="K335" s="19">
        <f t="shared" si="5"/>
        <v>9.5003999999999991</v>
      </c>
    </row>
    <row r="336" spans="2:11" hidden="1" x14ac:dyDescent="0.25">
      <c r="B336" s="2" t="s">
        <v>42</v>
      </c>
      <c r="C336" s="2" t="s">
        <v>255</v>
      </c>
      <c r="D336" s="2" t="s">
        <v>256</v>
      </c>
      <c r="E336" s="2">
        <v>23</v>
      </c>
      <c r="F336" s="2" t="s">
        <v>615</v>
      </c>
      <c r="G336" s="2" t="s">
        <v>731</v>
      </c>
      <c r="H336" s="2" t="s">
        <v>732</v>
      </c>
      <c r="I336" s="2" t="s">
        <v>260</v>
      </c>
      <c r="J336" s="19">
        <v>12</v>
      </c>
      <c r="K336" s="19">
        <f t="shared" si="5"/>
        <v>13.919999999999998</v>
      </c>
    </row>
    <row r="337" spans="2:11" hidden="1" x14ac:dyDescent="0.25">
      <c r="B337" s="2" t="s">
        <v>42</v>
      </c>
      <c r="C337" s="2" t="s">
        <v>255</v>
      </c>
      <c r="D337" s="2" t="s">
        <v>256</v>
      </c>
      <c r="E337" s="2">
        <v>23</v>
      </c>
      <c r="F337" s="2" t="s">
        <v>615</v>
      </c>
      <c r="G337" s="2" t="s">
        <v>733</v>
      </c>
      <c r="H337" s="2" t="s">
        <v>734</v>
      </c>
      <c r="I337" s="2" t="s">
        <v>260</v>
      </c>
      <c r="J337" s="19">
        <v>16.440000000000001</v>
      </c>
      <c r="K337" s="19">
        <f t="shared" si="5"/>
        <v>19.070399999999999</v>
      </c>
    </row>
    <row r="338" spans="2:11" hidden="1" x14ac:dyDescent="0.25">
      <c r="B338" s="2" t="s">
        <v>42</v>
      </c>
      <c r="C338" s="2" t="s">
        <v>255</v>
      </c>
      <c r="D338" s="2" t="s">
        <v>256</v>
      </c>
      <c r="E338" s="2">
        <v>23</v>
      </c>
      <c r="F338" s="2" t="s">
        <v>615</v>
      </c>
      <c r="G338" s="2" t="s">
        <v>735</v>
      </c>
      <c r="H338" s="2" t="s">
        <v>736</v>
      </c>
      <c r="I338" s="2" t="s">
        <v>260</v>
      </c>
      <c r="J338" s="19">
        <v>27.89</v>
      </c>
      <c r="K338" s="19">
        <f t="shared" si="5"/>
        <v>32.352399999999996</v>
      </c>
    </row>
    <row r="339" spans="2:11" hidden="1" x14ac:dyDescent="0.25">
      <c r="B339" s="2" t="s">
        <v>42</v>
      </c>
      <c r="C339" s="2" t="s">
        <v>255</v>
      </c>
      <c r="D339" s="2" t="s">
        <v>256</v>
      </c>
      <c r="E339" s="2">
        <v>23</v>
      </c>
      <c r="F339" s="2" t="s">
        <v>615</v>
      </c>
      <c r="G339" s="2" t="s">
        <v>737</v>
      </c>
      <c r="H339" s="2" t="s">
        <v>738</v>
      </c>
      <c r="I339" s="2" t="s">
        <v>260</v>
      </c>
      <c r="J339" s="19">
        <v>15</v>
      </c>
      <c r="K339" s="19">
        <f t="shared" si="5"/>
        <v>17.399999999999999</v>
      </c>
    </row>
    <row r="340" spans="2:11" hidden="1" x14ac:dyDescent="0.25">
      <c r="B340" s="2" t="s">
        <v>42</v>
      </c>
      <c r="C340" s="2" t="s">
        <v>255</v>
      </c>
      <c r="D340" s="2" t="s">
        <v>256</v>
      </c>
      <c r="E340" s="2">
        <v>23</v>
      </c>
      <c r="F340" s="2" t="s">
        <v>615</v>
      </c>
      <c r="G340" s="2" t="s">
        <v>739</v>
      </c>
      <c r="H340" s="2" t="s">
        <v>740</v>
      </c>
      <c r="I340" s="2" t="s">
        <v>260</v>
      </c>
      <c r="J340" s="19">
        <v>19.45</v>
      </c>
      <c r="K340" s="19">
        <f t="shared" si="5"/>
        <v>22.561999999999998</v>
      </c>
    </row>
    <row r="341" spans="2:11" hidden="1" x14ac:dyDescent="0.25">
      <c r="B341" s="2" t="s">
        <v>42</v>
      </c>
      <c r="C341" s="2" t="s">
        <v>255</v>
      </c>
      <c r="D341" s="2" t="s">
        <v>256</v>
      </c>
      <c r="E341" s="2">
        <v>23</v>
      </c>
      <c r="F341" s="2" t="s">
        <v>615</v>
      </c>
      <c r="G341" s="2" t="s">
        <v>741</v>
      </c>
      <c r="H341" s="2" t="s">
        <v>742</v>
      </c>
      <c r="I341" s="2" t="s">
        <v>260</v>
      </c>
      <c r="J341" s="19">
        <v>27.99</v>
      </c>
      <c r="K341" s="19">
        <f t="shared" si="5"/>
        <v>32.468399999999995</v>
      </c>
    </row>
    <row r="342" spans="2:11" hidden="1" x14ac:dyDescent="0.25">
      <c r="B342" s="2" t="s">
        <v>42</v>
      </c>
      <c r="C342" s="2" t="s">
        <v>255</v>
      </c>
      <c r="D342" s="2" t="s">
        <v>256</v>
      </c>
      <c r="E342" s="2">
        <v>23</v>
      </c>
      <c r="F342" s="2" t="s">
        <v>615</v>
      </c>
      <c r="G342" s="2" t="s">
        <v>743</v>
      </c>
      <c r="H342" s="2" t="s">
        <v>744</v>
      </c>
      <c r="I342" s="2" t="s">
        <v>260</v>
      </c>
      <c r="J342" s="19">
        <v>27.99</v>
      </c>
      <c r="K342" s="19">
        <f t="shared" si="5"/>
        <v>32.468399999999995</v>
      </c>
    </row>
    <row r="343" spans="2:11" hidden="1" x14ac:dyDescent="0.25">
      <c r="B343" s="2" t="s">
        <v>42</v>
      </c>
      <c r="C343" s="2" t="s">
        <v>255</v>
      </c>
      <c r="D343" s="2" t="s">
        <v>256</v>
      </c>
      <c r="E343" s="2">
        <v>23</v>
      </c>
      <c r="F343" s="2" t="s">
        <v>615</v>
      </c>
      <c r="G343" s="2" t="s">
        <v>745</v>
      </c>
      <c r="H343" s="2" t="s">
        <v>746</v>
      </c>
      <c r="I343" s="2" t="s">
        <v>260</v>
      </c>
      <c r="J343" s="19">
        <v>33.619999999999997</v>
      </c>
      <c r="K343" s="19">
        <f t="shared" si="5"/>
        <v>38.999199999999995</v>
      </c>
    </row>
    <row r="344" spans="2:11" hidden="1" x14ac:dyDescent="0.25">
      <c r="B344" s="2" t="s">
        <v>42</v>
      </c>
      <c r="C344" s="2" t="s">
        <v>255</v>
      </c>
      <c r="D344" s="2" t="s">
        <v>256</v>
      </c>
      <c r="E344" s="2">
        <v>23</v>
      </c>
      <c r="F344" s="2" t="s">
        <v>615</v>
      </c>
      <c r="G344" s="2" t="s">
        <v>747</v>
      </c>
      <c r="H344" s="2" t="s">
        <v>748</v>
      </c>
      <c r="I344" s="2" t="s">
        <v>260</v>
      </c>
      <c r="J344" s="19">
        <v>43.78</v>
      </c>
      <c r="K344" s="19">
        <f t="shared" si="5"/>
        <v>50.784799999999997</v>
      </c>
    </row>
    <row r="345" spans="2:11" hidden="1" x14ac:dyDescent="0.25">
      <c r="B345" s="2" t="s">
        <v>42</v>
      </c>
      <c r="C345" s="2" t="s">
        <v>255</v>
      </c>
      <c r="D345" s="2" t="s">
        <v>256</v>
      </c>
      <c r="E345" s="2">
        <v>23</v>
      </c>
      <c r="F345" s="2" t="s">
        <v>615</v>
      </c>
      <c r="G345" s="2" t="s">
        <v>749</v>
      </c>
      <c r="H345" s="2" t="s">
        <v>750</v>
      </c>
      <c r="I345" s="2" t="s">
        <v>260</v>
      </c>
      <c r="J345" s="19">
        <v>14.59</v>
      </c>
      <c r="K345" s="19">
        <f t="shared" si="5"/>
        <v>16.924399999999999</v>
      </c>
    </row>
    <row r="346" spans="2:11" hidden="1" x14ac:dyDescent="0.25">
      <c r="B346" s="2" t="s">
        <v>42</v>
      </c>
      <c r="C346" s="2" t="s">
        <v>255</v>
      </c>
      <c r="D346" s="2" t="s">
        <v>256</v>
      </c>
      <c r="E346" s="2">
        <v>23</v>
      </c>
      <c r="F346" s="2" t="s">
        <v>615</v>
      </c>
      <c r="G346" s="2" t="s">
        <v>751</v>
      </c>
      <c r="H346" s="2" t="s">
        <v>752</v>
      </c>
      <c r="I346" s="2" t="s">
        <v>260</v>
      </c>
      <c r="J346" s="19">
        <v>25.81</v>
      </c>
      <c r="K346" s="19">
        <f t="shared" si="5"/>
        <v>29.939599999999995</v>
      </c>
    </row>
    <row r="347" spans="2:11" hidden="1" x14ac:dyDescent="0.25">
      <c r="B347" s="2" t="s">
        <v>42</v>
      </c>
      <c r="C347" s="2" t="s">
        <v>255</v>
      </c>
      <c r="D347" s="2" t="s">
        <v>256</v>
      </c>
      <c r="E347" s="2">
        <v>23</v>
      </c>
      <c r="F347" s="2" t="s">
        <v>615</v>
      </c>
      <c r="G347" s="2" t="s">
        <v>753</v>
      </c>
      <c r="H347" s="2" t="s">
        <v>754</v>
      </c>
      <c r="I347" s="2" t="s">
        <v>260</v>
      </c>
      <c r="J347" s="19">
        <v>27.22</v>
      </c>
      <c r="K347" s="19">
        <f t="shared" si="5"/>
        <v>31.575199999999995</v>
      </c>
    </row>
    <row r="348" spans="2:11" hidden="1" x14ac:dyDescent="0.25">
      <c r="B348" s="2" t="s">
        <v>42</v>
      </c>
      <c r="C348" s="2" t="s">
        <v>255</v>
      </c>
      <c r="D348" s="2" t="s">
        <v>256</v>
      </c>
      <c r="E348" s="2">
        <v>23</v>
      </c>
      <c r="F348" s="2" t="s">
        <v>615</v>
      </c>
      <c r="G348" s="2" t="s">
        <v>755</v>
      </c>
      <c r="H348" s="2" t="s">
        <v>756</v>
      </c>
      <c r="I348" s="2" t="s">
        <v>260</v>
      </c>
      <c r="J348" s="19">
        <v>38.29</v>
      </c>
      <c r="K348" s="19">
        <f t="shared" si="5"/>
        <v>44.416399999999996</v>
      </c>
    </row>
    <row r="349" spans="2:11" hidden="1" x14ac:dyDescent="0.25">
      <c r="B349" s="2" t="s">
        <v>42</v>
      </c>
      <c r="C349" s="2" t="s">
        <v>255</v>
      </c>
      <c r="D349" s="2" t="s">
        <v>256</v>
      </c>
      <c r="E349" s="2">
        <v>23</v>
      </c>
      <c r="F349" s="2" t="s">
        <v>615</v>
      </c>
      <c r="G349" s="2" t="s">
        <v>757</v>
      </c>
      <c r="H349" s="2" t="s">
        <v>758</v>
      </c>
      <c r="I349" s="2" t="s">
        <v>260</v>
      </c>
      <c r="J349" s="19">
        <v>49.07</v>
      </c>
      <c r="K349" s="19">
        <f t="shared" si="5"/>
        <v>56.921199999999999</v>
      </c>
    </row>
    <row r="350" spans="2:11" hidden="1" x14ac:dyDescent="0.25">
      <c r="B350" s="2" t="s">
        <v>42</v>
      </c>
      <c r="C350" s="2" t="s">
        <v>255</v>
      </c>
      <c r="D350" s="2" t="s">
        <v>256</v>
      </c>
      <c r="E350" s="2">
        <v>23</v>
      </c>
      <c r="F350" s="2" t="s">
        <v>615</v>
      </c>
      <c r="G350" s="2" t="s">
        <v>759</v>
      </c>
      <c r="H350" s="2" t="s">
        <v>760</v>
      </c>
      <c r="I350" s="2" t="s">
        <v>260</v>
      </c>
      <c r="J350" s="19">
        <v>49.07</v>
      </c>
      <c r="K350" s="19">
        <f t="shared" si="5"/>
        <v>56.921199999999999</v>
      </c>
    </row>
    <row r="351" spans="2:11" hidden="1" x14ac:dyDescent="0.25">
      <c r="B351" s="2" t="s">
        <v>42</v>
      </c>
      <c r="C351" s="2" t="s">
        <v>255</v>
      </c>
      <c r="D351" s="2" t="s">
        <v>256</v>
      </c>
      <c r="E351" s="2">
        <v>23</v>
      </c>
      <c r="F351" s="2" t="s">
        <v>615</v>
      </c>
      <c r="G351" s="2" t="s">
        <v>761</v>
      </c>
      <c r="H351" s="2" t="s">
        <v>762</v>
      </c>
      <c r="I351" s="2" t="s">
        <v>260</v>
      </c>
      <c r="J351" s="19">
        <v>6.11</v>
      </c>
      <c r="K351" s="19">
        <f t="shared" si="5"/>
        <v>7.0876000000000001</v>
      </c>
    </row>
    <row r="352" spans="2:11" hidden="1" x14ac:dyDescent="0.25">
      <c r="B352" s="2" t="s">
        <v>42</v>
      </c>
      <c r="C352" s="2" t="s">
        <v>255</v>
      </c>
      <c r="D352" s="2" t="s">
        <v>256</v>
      </c>
      <c r="E352" s="2">
        <v>23</v>
      </c>
      <c r="F352" s="2" t="s">
        <v>615</v>
      </c>
      <c r="G352" s="2" t="s">
        <v>763</v>
      </c>
      <c r="H352" s="2" t="s">
        <v>764</v>
      </c>
      <c r="I352" s="2" t="s">
        <v>260</v>
      </c>
      <c r="J352" s="19">
        <v>12.26</v>
      </c>
      <c r="K352" s="19">
        <f t="shared" si="5"/>
        <v>14.221599999999999</v>
      </c>
    </row>
    <row r="353" spans="2:11" hidden="1" x14ac:dyDescent="0.25">
      <c r="B353" s="2" t="s">
        <v>42</v>
      </c>
      <c r="C353" s="2" t="s">
        <v>255</v>
      </c>
      <c r="D353" s="2" t="s">
        <v>256</v>
      </c>
      <c r="E353" s="2">
        <v>23</v>
      </c>
      <c r="F353" s="2" t="s">
        <v>615</v>
      </c>
      <c r="G353" s="2" t="s">
        <v>765</v>
      </c>
      <c r="H353" s="2" t="s">
        <v>766</v>
      </c>
      <c r="I353" s="2" t="s">
        <v>260</v>
      </c>
      <c r="J353" s="19">
        <v>23.04</v>
      </c>
      <c r="K353" s="19">
        <f t="shared" si="5"/>
        <v>26.726399999999998</v>
      </c>
    </row>
    <row r="354" spans="2:11" hidden="1" x14ac:dyDescent="0.25">
      <c r="B354" s="2" t="s">
        <v>42</v>
      </c>
      <c r="C354" s="2" t="s">
        <v>255</v>
      </c>
      <c r="D354" s="2" t="s">
        <v>256</v>
      </c>
      <c r="E354" s="2">
        <v>23</v>
      </c>
      <c r="F354" s="2" t="s">
        <v>615</v>
      </c>
      <c r="G354" s="2" t="s">
        <v>767</v>
      </c>
      <c r="H354" s="2" t="s">
        <v>768</v>
      </c>
      <c r="I354" s="2" t="s">
        <v>260</v>
      </c>
      <c r="J354" s="19">
        <v>49.07</v>
      </c>
      <c r="K354" s="19">
        <f t="shared" si="5"/>
        <v>56.921199999999999</v>
      </c>
    </row>
    <row r="355" spans="2:11" hidden="1" x14ac:dyDescent="0.25">
      <c r="B355" s="2" t="s">
        <v>42</v>
      </c>
      <c r="C355" s="2" t="s">
        <v>255</v>
      </c>
      <c r="D355" s="2" t="s">
        <v>256</v>
      </c>
      <c r="E355" s="2">
        <v>23</v>
      </c>
      <c r="F355" s="2" t="s">
        <v>615</v>
      </c>
      <c r="G355" s="2" t="s">
        <v>769</v>
      </c>
      <c r="H355" s="2" t="s">
        <v>770</v>
      </c>
      <c r="I355" s="2" t="s">
        <v>260</v>
      </c>
      <c r="J355" s="19">
        <v>61.92</v>
      </c>
      <c r="K355" s="19">
        <f t="shared" si="5"/>
        <v>71.827199999999991</v>
      </c>
    </row>
    <row r="356" spans="2:11" hidden="1" x14ac:dyDescent="0.25">
      <c r="B356" s="2" t="s">
        <v>42</v>
      </c>
      <c r="C356" s="2" t="s">
        <v>255</v>
      </c>
      <c r="D356" s="2" t="s">
        <v>256</v>
      </c>
      <c r="E356" s="2">
        <v>23</v>
      </c>
      <c r="F356" s="2" t="s">
        <v>615</v>
      </c>
      <c r="G356" s="2" t="s">
        <v>771</v>
      </c>
      <c r="H356" s="2" t="s">
        <v>772</v>
      </c>
      <c r="I356" s="2" t="s">
        <v>260</v>
      </c>
      <c r="J356" s="19">
        <v>13.71</v>
      </c>
      <c r="K356" s="19">
        <f t="shared" si="5"/>
        <v>15.903599999999999</v>
      </c>
    </row>
    <row r="357" spans="2:11" hidden="1" x14ac:dyDescent="0.25">
      <c r="B357" s="2" t="s">
        <v>42</v>
      </c>
      <c r="C357" s="2" t="s">
        <v>255</v>
      </c>
      <c r="D357" s="2" t="s">
        <v>256</v>
      </c>
      <c r="E357" s="2">
        <v>23</v>
      </c>
      <c r="F357" s="2" t="s">
        <v>615</v>
      </c>
      <c r="G357" s="2" t="s">
        <v>773</v>
      </c>
      <c r="H357" s="2" t="s">
        <v>774</v>
      </c>
      <c r="I357" s="2" t="s">
        <v>260</v>
      </c>
      <c r="J357" s="19">
        <v>2.34</v>
      </c>
      <c r="K357" s="19">
        <f t="shared" si="5"/>
        <v>2.7143999999999995</v>
      </c>
    </row>
    <row r="358" spans="2:11" hidden="1" x14ac:dyDescent="0.25">
      <c r="B358" s="2" t="s">
        <v>42</v>
      </c>
      <c r="C358" s="2" t="s">
        <v>255</v>
      </c>
      <c r="D358" s="2" t="s">
        <v>256</v>
      </c>
      <c r="E358" s="2">
        <v>23</v>
      </c>
      <c r="F358" s="2" t="s">
        <v>615</v>
      </c>
      <c r="G358" s="2" t="s">
        <v>775</v>
      </c>
      <c r="H358" s="2" t="s">
        <v>776</v>
      </c>
      <c r="I358" s="2" t="s">
        <v>260</v>
      </c>
      <c r="J358" s="19">
        <v>2.34</v>
      </c>
      <c r="K358" s="19">
        <f t="shared" si="5"/>
        <v>2.7143999999999995</v>
      </c>
    </row>
    <row r="359" spans="2:11" hidden="1" x14ac:dyDescent="0.25">
      <c r="B359" s="2" t="s">
        <v>42</v>
      </c>
      <c r="C359" s="2" t="s">
        <v>255</v>
      </c>
      <c r="D359" s="2" t="s">
        <v>256</v>
      </c>
      <c r="E359" s="2">
        <v>23</v>
      </c>
      <c r="F359" s="2" t="s">
        <v>615</v>
      </c>
      <c r="G359" s="2" t="s">
        <v>777</v>
      </c>
      <c r="H359" s="2" t="s">
        <v>778</v>
      </c>
      <c r="I359" s="2" t="s">
        <v>260</v>
      </c>
      <c r="J359" s="19">
        <v>2.34</v>
      </c>
      <c r="K359" s="19">
        <f t="shared" si="5"/>
        <v>2.7143999999999995</v>
      </c>
    </row>
    <row r="360" spans="2:11" hidden="1" x14ac:dyDescent="0.25">
      <c r="B360" s="2" t="s">
        <v>42</v>
      </c>
      <c r="C360" s="2" t="s">
        <v>255</v>
      </c>
      <c r="D360" s="2" t="s">
        <v>256</v>
      </c>
      <c r="E360" s="2">
        <v>23</v>
      </c>
      <c r="F360" s="2" t="s">
        <v>615</v>
      </c>
      <c r="G360" s="2" t="s">
        <v>779</v>
      </c>
      <c r="H360" s="2" t="s">
        <v>780</v>
      </c>
      <c r="I360" s="2" t="s">
        <v>260</v>
      </c>
      <c r="J360" s="19">
        <v>3.29</v>
      </c>
      <c r="K360" s="19">
        <f t="shared" si="5"/>
        <v>3.8163999999999998</v>
      </c>
    </row>
    <row r="361" spans="2:11" hidden="1" x14ac:dyDescent="0.25">
      <c r="B361" s="2" t="s">
        <v>42</v>
      </c>
      <c r="C361" s="2" t="s">
        <v>255</v>
      </c>
      <c r="D361" s="2" t="s">
        <v>256</v>
      </c>
      <c r="E361" s="2">
        <v>23</v>
      </c>
      <c r="F361" s="2" t="s">
        <v>615</v>
      </c>
      <c r="G361" s="2" t="s">
        <v>781</v>
      </c>
      <c r="H361" s="2" t="s">
        <v>782</v>
      </c>
      <c r="I361" s="2" t="s">
        <v>260</v>
      </c>
      <c r="J361" s="19">
        <v>3.29</v>
      </c>
      <c r="K361" s="19">
        <f t="shared" si="5"/>
        <v>3.8163999999999998</v>
      </c>
    </row>
    <row r="362" spans="2:11" hidden="1" x14ac:dyDescent="0.25">
      <c r="B362" s="2" t="s">
        <v>42</v>
      </c>
      <c r="C362" s="2" t="s">
        <v>255</v>
      </c>
      <c r="D362" s="2" t="s">
        <v>256</v>
      </c>
      <c r="E362" s="2">
        <v>23</v>
      </c>
      <c r="F362" s="2" t="s">
        <v>615</v>
      </c>
      <c r="G362" s="2" t="s">
        <v>783</v>
      </c>
      <c r="H362" s="2" t="s">
        <v>784</v>
      </c>
      <c r="I362" s="2" t="s">
        <v>260</v>
      </c>
      <c r="J362" s="19">
        <v>3.29</v>
      </c>
      <c r="K362" s="19">
        <f t="shared" si="5"/>
        <v>3.8163999999999998</v>
      </c>
    </row>
    <row r="363" spans="2:11" hidden="1" x14ac:dyDescent="0.25">
      <c r="B363" s="2" t="s">
        <v>42</v>
      </c>
      <c r="C363" s="2" t="s">
        <v>255</v>
      </c>
      <c r="D363" s="2" t="s">
        <v>256</v>
      </c>
      <c r="E363" s="2">
        <v>23</v>
      </c>
      <c r="F363" s="2" t="s">
        <v>615</v>
      </c>
      <c r="G363" s="2" t="s">
        <v>785</v>
      </c>
      <c r="H363" s="2" t="s">
        <v>786</v>
      </c>
      <c r="I363" s="2" t="s">
        <v>260</v>
      </c>
      <c r="J363" s="19">
        <v>3.29</v>
      </c>
      <c r="K363" s="19">
        <f t="shared" si="5"/>
        <v>3.8163999999999998</v>
      </c>
    </row>
    <row r="364" spans="2:11" hidden="1" x14ac:dyDescent="0.25">
      <c r="B364" s="2" t="s">
        <v>42</v>
      </c>
      <c r="C364" s="2" t="s">
        <v>255</v>
      </c>
      <c r="D364" s="2" t="s">
        <v>256</v>
      </c>
      <c r="E364" s="2">
        <v>23</v>
      </c>
      <c r="F364" s="2" t="s">
        <v>615</v>
      </c>
      <c r="G364" s="2" t="s">
        <v>787</v>
      </c>
      <c r="H364" s="2" t="s">
        <v>788</v>
      </c>
      <c r="I364" s="2" t="s">
        <v>260</v>
      </c>
      <c r="J364" s="19">
        <v>3.29</v>
      </c>
      <c r="K364" s="19">
        <f t="shared" si="5"/>
        <v>3.8163999999999998</v>
      </c>
    </row>
    <row r="365" spans="2:11" hidden="1" x14ac:dyDescent="0.25">
      <c r="B365" s="2" t="s">
        <v>42</v>
      </c>
      <c r="C365" s="2" t="s">
        <v>255</v>
      </c>
      <c r="D365" s="2" t="s">
        <v>256</v>
      </c>
      <c r="E365" s="2">
        <v>23</v>
      </c>
      <c r="F365" s="2" t="s">
        <v>615</v>
      </c>
      <c r="G365" s="2" t="s">
        <v>789</v>
      </c>
      <c r="H365" s="2" t="s">
        <v>790</v>
      </c>
      <c r="I365" s="2" t="s">
        <v>260</v>
      </c>
      <c r="J365" s="19">
        <v>3.29</v>
      </c>
      <c r="K365" s="19">
        <f t="shared" si="5"/>
        <v>3.8163999999999998</v>
      </c>
    </row>
    <row r="366" spans="2:11" hidden="1" x14ac:dyDescent="0.25">
      <c r="B366" s="2" t="s">
        <v>42</v>
      </c>
      <c r="C366" s="2" t="s">
        <v>255</v>
      </c>
      <c r="D366" s="2" t="s">
        <v>256</v>
      </c>
      <c r="E366" s="2">
        <v>23</v>
      </c>
      <c r="F366" s="2" t="s">
        <v>615</v>
      </c>
      <c r="G366" s="2" t="s">
        <v>791</v>
      </c>
      <c r="H366" s="2" t="s">
        <v>792</v>
      </c>
      <c r="I366" s="2" t="s">
        <v>260</v>
      </c>
      <c r="J366" s="19">
        <v>4.4800000000000004</v>
      </c>
      <c r="K366" s="19">
        <f t="shared" si="5"/>
        <v>5.1968000000000005</v>
      </c>
    </row>
    <row r="367" spans="2:11" hidden="1" x14ac:dyDescent="0.25">
      <c r="B367" s="2" t="s">
        <v>42</v>
      </c>
      <c r="C367" s="2" t="s">
        <v>255</v>
      </c>
      <c r="D367" s="2" t="s">
        <v>256</v>
      </c>
      <c r="E367" s="2">
        <v>23</v>
      </c>
      <c r="F367" s="2" t="s">
        <v>615</v>
      </c>
      <c r="G367" s="2" t="s">
        <v>793</v>
      </c>
      <c r="H367" s="2" t="s">
        <v>794</v>
      </c>
      <c r="I367" s="2" t="s">
        <v>260</v>
      </c>
      <c r="J367" s="19">
        <v>4.4800000000000004</v>
      </c>
      <c r="K367" s="19">
        <f t="shared" si="5"/>
        <v>5.1968000000000005</v>
      </c>
    </row>
    <row r="368" spans="2:11" hidden="1" x14ac:dyDescent="0.25">
      <c r="B368" s="2" t="s">
        <v>42</v>
      </c>
      <c r="C368" s="2" t="s">
        <v>255</v>
      </c>
      <c r="D368" s="2" t="s">
        <v>256</v>
      </c>
      <c r="E368" s="2">
        <v>23</v>
      </c>
      <c r="F368" s="2" t="s">
        <v>615</v>
      </c>
      <c r="G368" s="2" t="s">
        <v>795</v>
      </c>
      <c r="H368" s="2" t="s">
        <v>796</v>
      </c>
      <c r="I368" s="2" t="s">
        <v>260</v>
      </c>
      <c r="J368" s="19">
        <v>4.4800000000000004</v>
      </c>
      <c r="K368" s="19">
        <f t="shared" si="5"/>
        <v>5.1968000000000005</v>
      </c>
    </row>
    <row r="369" spans="2:11" hidden="1" x14ac:dyDescent="0.25">
      <c r="B369" s="2" t="s">
        <v>42</v>
      </c>
      <c r="C369" s="2" t="s">
        <v>255</v>
      </c>
      <c r="D369" s="2" t="s">
        <v>256</v>
      </c>
      <c r="E369" s="2">
        <v>23</v>
      </c>
      <c r="F369" s="2" t="s">
        <v>615</v>
      </c>
      <c r="G369" s="2" t="s">
        <v>797</v>
      </c>
      <c r="H369" s="2" t="s">
        <v>798</v>
      </c>
      <c r="I369" s="2" t="s">
        <v>260</v>
      </c>
      <c r="J369" s="19">
        <v>4.18</v>
      </c>
      <c r="K369" s="19">
        <f t="shared" si="5"/>
        <v>4.8487999999999998</v>
      </c>
    </row>
    <row r="370" spans="2:11" hidden="1" x14ac:dyDescent="0.25">
      <c r="B370" s="2" t="s">
        <v>42</v>
      </c>
      <c r="C370" s="2" t="s">
        <v>255</v>
      </c>
      <c r="D370" s="2" t="s">
        <v>256</v>
      </c>
      <c r="E370" s="2">
        <v>23</v>
      </c>
      <c r="F370" s="2" t="s">
        <v>615</v>
      </c>
      <c r="G370" s="2" t="s">
        <v>799</v>
      </c>
      <c r="H370" s="2" t="s">
        <v>800</v>
      </c>
      <c r="I370" s="2" t="s">
        <v>260</v>
      </c>
      <c r="J370" s="19">
        <v>4.18</v>
      </c>
      <c r="K370" s="19">
        <f t="shared" si="5"/>
        <v>4.8487999999999998</v>
      </c>
    </row>
    <row r="371" spans="2:11" hidden="1" x14ac:dyDescent="0.25">
      <c r="B371" s="2" t="s">
        <v>42</v>
      </c>
      <c r="C371" s="2" t="s">
        <v>255</v>
      </c>
      <c r="D371" s="2" t="s">
        <v>256</v>
      </c>
      <c r="E371" s="2">
        <v>23</v>
      </c>
      <c r="F371" s="2" t="s">
        <v>615</v>
      </c>
      <c r="G371" s="2" t="s">
        <v>801</v>
      </c>
      <c r="H371" s="2" t="s">
        <v>802</v>
      </c>
      <c r="I371" s="2" t="s">
        <v>260</v>
      </c>
      <c r="J371" s="19">
        <v>4.29</v>
      </c>
      <c r="K371" s="19">
        <f t="shared" si="5"/>
        <v>4.9763999999999999</v>
      </c>
    </row>
    <row r="372" spans="2:11" hidden="1" x14ac:dyDescent="0.25">
      <c r="B372" s="2" t="s">
        <v>42</v>
      </c>
      <c r="C372" s="2" t="s">
        <v>255</v>
      </c>
      <c r="D372" s="2" t="s">
        <v>256</v>
      </c>
      <c r="E372" s="2">
        <v>23</v>
      </c>
      <c r="F372" s="2" t="s">
        <v>615</v>
      </c>
      <c r="G372" s="2" t="s">
        <v>803</v>
      </c>
      <c r="H372" s="2" t="s">
        <v>804</v>
      </c>
      <c r="I372" s="2" t="s">
        <v>260</v>
      </c>
      <c r="J372" s="19">
        <v>2.34</v>
      </c>
      <c r="K372" s="19">
        <f t="shared" si="5"/>
        <v>2.7143999999999995</v>
      </c>
    </row>
    <row r="373" spans="2:11" hidden="1" x14ac:dyDescent="0.25">
      <c r="B373" s="2" t="s">
        <v>42</v>
      </c>
      <c r="C373" s="2" t="s">
        <v>255</v>
      </c>
      <c r="D373" s="2" t="s">
        <v>256</v>
      </c>
      <c r="E373" s="2">
        <v>23</v>
      </c>
      <c r="F373" s="2" t="s">
        <v>615</v>
      </c>
      <c r="G373" s="2" t="s">
        <v>805</v>
      </c>
      <c r="H373" s="2" t="s">
        <v>806</v>
      </c>
      <c r="I373" s="2" t="s">
        <v>260</v>
      </c>
      <c r="J373" s="19">
        <v>2.34</v>
      </c>
      <c r="K373" s="19">
        <f t="shared" si="5"/>
        <v>2.7143999999999995</v>
      </c>
    </row>
    <row r="374" spans="2:11" hidden="1" x14ac:dyDescent="0.25">
      <c r="B374" s="2" t="s">
        <v>42</v>
      </c>
      <c r="C374" s="2" t="s">
        <v>255</v>
      </c>
      <c r="D374" s="2" t="s">
        <v>256</v>
      </c>
      <c r="E374" s="2">
        <v>23</v>
      </c>
      <c r="F374" s="2" t="s">
        <v>615</v>
      </c>
      <c r="G374" s="2" t="s">
        <v>807</v>
      </c>
      <c r="H374" s="2" t="s">
        <v>808</v>
      </c>
      <c r="I374" s="2" t="s">
        <v>260</v>
      </c>
      <c r="J374" s="19">
        <v>2.34</v>
      </c>
      <c r="K374" s="19">
        <f t="shared" si="5"/>
        <v>2.7143999999999995</v>
      </c>
    </row>
    <row r="375" spans="2:11" hidden="1" x14ac:dyDescent="0.25">
      <c r="B375" s="2" t="s">
        <v>42</v>
      </c>
      <c r="C375" s="2" t="s">
        <v>255</v>
      </c>
      <c r="D375" s="2" t="s">
        <v>256</v>
      </c>
      <c r="E375" s="2">
        <v>23</v>
      </c>
      <c r="F375" s="2" t="s">
        <v>615</v>
      </c>
      <c r="G375" s="2" t="s">
        <v>809</v>
      </c>
      <c r="H375" s="2" t="s">
        <v>810</v>
      </c>
      <c r="I375" s="2" t="s">
        <v>260</v>
      </c>
      <c r="J375" s="19">
        <v>2.34</v>
      </c>
      <c r="K375" s="19">
        <f t="shared" si="5"/>
        <v>2.7143999999999995</v>
      </c>
    </row>
    <row r="376" spans="2:11" hidden="1" x14ac:dyDescent="0.25">
      <c r="B376" s="2" t="s">
        <v>42</v>
      </c>
      <c r="C376" s="2" t="s">
        <v>255</v>
      </c>
      <c r="D376" s="2" t="s">
        <v>256</v>
      </c>
      <c r="E376" s="2">
        <v>23</v>
      </c>
      <c r="F376" s="2" t="s">
        <v>615</v>
      </c>
      <c r="G376" s="2" t="s">
        <v>811</v>
      </c>
      <c r="H376" s="2" t="s">
        <v>812</v>
      </c>
      <c r="I376" s="2" t="s">
        <v>260</v>
      </c>
      <c r="J376" s="19">
        <v>2.34</v>
      </c>
      <c r="K376" s="19">
        <f t="shared" si="5"/>
        <v>2.7143999999999995</v>
      </c>
    </row>
    <row r="377" spans="2:11" hidden="1" x14ac:dyDescent="0.25">
      <c r="B377" s="2" t="s">
        <v>42</v>
      </c>
      <c r="C377" s="2" t="s">
        <v>255</v>
      </c>
      <c r="D377" s="2" t="s">
        <v>256</v>
      </c>
      <c r="E377" s="2">
        <v>23</v>
      </c>
      <c r="F377" s="2" t="s">
        <v>615</v>
      </c>
      <c r="G377" s="2" t="s">
        <v>813</v>
      </c>
      <c r="H377" s="2" t="s">
        <v>814</v>
      </c>
      <c r="I377" s="2" t="s">
        <v>260</v>
      </c>
      <c r="J377" s="19">
        <v>4.29</v>
      </c>
      <c r="K377" s="19">
        <f t="shared" si="5"/>
        <v>4.9763999999999999</v>
      </c>
    </row>
    <row r="378" spans="2:11" hidden="1" x14ac:dyDescent="0.25">
      <c r="B378" s="2" t="s">
        <v>42</v>
      </c>
      <c r="C378" s="2" t="s">
        <v>255</v>
      </c>
      <c r="D378" s="2" t="s">
        <v>256</v>
      </c>
      <c r="E378" s="2">
        <v>23</v>
      </c>
      <c r="F378" s="2" t="s">
        <v>615</v>
      </c>
      <c r="G378" s="2" t="s">
        <v>815</v>
      </c>
      <c r="H378" s="2" t="s">
        <v>816</v>
      </c>
      <c r="I378" s="2" t="s">
        <v>260</v>
      </c>
      <c r="J378" s="19">
        <v>6.11</v>
      </c>
      <c r="K378" s="19">
        <f t="shared" si="5"/>
        <v>7.0876000000000001</v>
      </c>
    </row>
    <row r="379" spans="2:11" hidden="1" x14ac:dyDescent="0.25">
      <c r="B379" s="2" t="s">
        <v>42</v>
      </c>
      <c r="C379" s="2" t="s">
        <v>255</v>
      </c>
      <c r="D379" s="2" t="s">
        <v>256</v>
      </c>
      <c r="E379" s="2">
        <v>23</v>
      </c>
      <c r="F379" s="2" t="s">
        <v>615</v>
      </c>
      <c r="G379" s="2" t="s">
        <v>817</v>
      </c>
      <c r="H379" s="2" t="s">
        <v>818</v>
      </c>
      <c r="I379" s="2" t="s">
        <v>260</v>
      </c>
      <c r="J379" s="19">
        <v>6.11</v>
      </c>
      <c r="K379" s="19">
        <f t="shared" si="5"/>
        <v>7.0876000000000001</v>
      </c>
    </row>
    <row r="380" spans="2:11" hidden="1" x14ac:dyDescent="0.25">
      <c r="B380" s="2" t="s">
        <v>42</v>
      </c>
      <c r="C380" s="2" t="s">
        <v>255</v>
      </c>
      <c r="D380" s="2" t="s">
        <v>256</v>
      </c>
      <c r="E380" s="2">
        <v>23</v>
      </c>
      <c r="F380" s="2" t="s">
        <v>615</v>
      </c>
      <c r="G380" s="2" t="s">
        <v>819</v>
      </c>
      <c r="H380" s="2" t="s">
        <v>820</v>
      </c>
      <c r="I380" s="2" t="s">
        <v>260</v>
      </c>
      <c r="J380" s="19">
        <v>12.26</v>
      </c>
      <c r="K380" s="19">
        <f t="shared" si="5"/>
        <v>14.221599999999999</v>
      </c>
    </row>
    <row r="381" spans="2:11" hidden="1" x14ac:dyDescent="0.25">
      <c r="B381" s="2" t="s">
        <v>42</v>
      </c>
      <c r="C381" s="2" t="s">
        <v>255</v>
      </c>
      <c r="D381" s="2" t="s">
        <v>256</v>
      </c>
      <c r="E381" s="2">
        <v>23</v>
      </c>
      <c r="F381" s="2" t="s">
        <v>615</v>
      </c>
      <c r="G381" s="2" t="s">
        <v>821</v>
      </c>
      <c r="H381" s="2" t="s">
        <v>822</v>
      </c>
      <c r="I381" s="2" t="s">
        <v>260</v>
      </c>
      <c r="J381" s="19">
        <v>30.41</v>
      </c>
      <c r="K381" s="19">
        <f t="shared" si="5"/>
        <v>35.275599999999997</v>
      </c>
    </row>
    <row r="382" spans="2:11" hidden="1" x14ac:dyDescent="0.25">
      <c r="B382" s="2" t="s">
        <v>42</v>
      </c>
      <c r="C382" s="2" t="s">
        <v>255</v>
      </c>
      <c r="D382" s="2" t="s">
        <v>256</v>
      </c>
      <c r="E382" s="2">
        <v>23</v>
      </c>
      <c r="F382" s="2" t="s">
        <v>615</v>
      </c>
      <c r="G382" s="2" t="s">
        <v>823</v>
      </c>
      <c r="H382" s="2" t="s">
        <v>824</v>
      </c>
      <c r="I382" s="2" t="s">
        <v>260</v>
      </c>
      <c r="J382" s="19">
        <v>4.18</v>
      </c>
      <c r="K382" s="19">
        <f t="shared" si="5"/>
        <v>4.8487999999999998</v>
      </c>
    </row>
    <row r="383" spans="2:11" hidden="1" x14ac:dyDescent="0.25">
      <c r="B383" s="2" t="s">
        <v>42</v>
      </c>
      <c r="C383" s="2" t="s">
        <v>255</v>
      </c>
      <c r="D383" s="2" t="s">
        <v>256</v>
      </c>
      <c r="E383" s="2">
        <v>23</v>
      </c>
      <c r="F383" s="2" t="s">
        <v>615</v>
      </c>
      <c r="G383" s="2" t="s">
        <v>825</v>
      </c>
      <c r="H383" s="2" t="s">
        <v>826</v>
      </c>
      <c r="I383" s="2" t="s">
        <v>260</v>
      </c>
      <c r="J383" s="19">
        <v>4.88</v>
      </c>
      <c r="K383" s="19">
        <f t="shared" si="5"/>
        <v>5.6607999999999992</v>
      </c>
    </row>
    <row r="384" spans="2:11" hidden="1" x14ac:dyDescent="0.25">
      <c r="B384" s="2" t="s">
        <v>42</v>
      </c>
      <c r="C384" s="2" t="s">
        <v>255</v>
      </c>
      <c r="D384" s="2" t="s">
        <v>256</v>
      </c>
      <c r="E384" s="2">
        <v>23</v>
      </c>
      <c r="F384" s="2" t="s">
        <v>615</v>
      </c>
      <c r="G384" s="2" t="s">
        <v>827</v>
      </c>
      <c r="H384" s="2" t="s">
        <v>828</v>
      </c>
      <c r="I384" s="2" t="s">
        <v>260</v>
      </c>
      <c r="J384" s="19">
        <v>4.18</v>
      </c>
      <c r="K384" s="19">
        <f t="shared" si="5"/>
        <v>4.8487999999999998</v>
      </c>
    </row>
    <row r="385" spans="2:11" hidden="1" x14ac:dyDescent="0.25">
      <c r="B385" s="2" t="s">
        <v>42</v>
      </c>
      <c r="C385" s="2" t="s">
        <v>255</v>
      </c>
      <c r="D385" s="2" t="s">
        <v>256</v>
      </c>
      <c r="E385" s="2">
        <v>23</v>
      </c>
      <c r="F385" s="2" t="s">
        <v>615</v>
      </c>
      <c r="G385" s="2" t="s">
        <v>829</v>
      </c>
      <c r="H385" s="2" t="s">
        <v>830</v>
      </c>
      <c r="I385" s="2" t="s">
        <v>260</v>
      </c>
      <c r="J385" s="19">
        <v>4.29</v>
      </c>
      <c r="K385" s="19">
        <f t="shared" si="5"/>
        <v>4.9763999999999999</v>
      </c>
    </row>
    <row r="386" spans="2:11" hidden="1" x14ac:dyDescent="0.25">
      <c r="B386" s="2" t="s">
        <v>42</v>
      </c>
      <c r="C386" s="2" t="s">
        <v>255</v>
      </c>
      <c r="D386" s="2" t="s">
        <v>256</v>
      </c>
      <c r="E386" s="2">
        <v>23</v>
      </c>
      <c r="F386" s="2" t="s">
        <v>615</v>
      </c>
      <c r="G386" s="2" t="s">
        <v>831</v>
      </c>
      <c r="H386" s="2" t="s">
        <v>832</v>
      </c>
      <c r="I386" s="2" t="s">
        <v>260</v>
      </c>
      <c r="J386" s="19">
        <v>12.26</v>
      </c>
      <c r="K386" s="19">
        <f t="shared" si="5"/>
        <v>14.221599999999999</v>
      </c>
    </row>
    <row r="387" spans="2:11" hidden="1" x14ac:dyDescent="0.25">
      <c r="B387" s="2" t="s">
        <v>42</v>
      </c>
      <c r="C387" s="2" t="s">
        <v>255</v>
      </c>
      <c r="D387" s="2" t="s">
        <v>256</v>
      </c>
      <c r="E387" s="2">
        <v>23</v>
      </c>
      <c r="F387" s="2" t="s">
        <v>615</v>
      </c>
      <c r="G387" s="2" t="s">
        <v>833</v>
      </c>
      <c r="H387" s="2" t="s">
        <v>834</v>
      </c>
      <c r="I387" s="2" t="s">
        <v>260</v>
      </c>
      <c r="J387" s="19">
        <v>23.04</v>
      </c>
      <c r="K387" s="19">
        <f t="shared" si="5"/>
        <v>26.726399999999998</v>
      </c>
    </row>
    <row r="388" spans="2:11" hidden="1" x14ac:dyDescent="0.25">
      <c r="B388" s="2" t="s">
        <v>42</v>
      </c>
      <c r="C388" s="2" t="s">
        <v>255</v>
      </c>
      <c r="D388" s="2" t="s">
        <v>256</v>
      </c>
      <c r="E388" s="2">
        <v>23</v>
      </c>
      <c r="F388" s="2" t="s">
        <v>615</v>
      </c>
      <c r="G388" s="2" t="s">
        <v>835</v>
      </c>
      <c r="H388" s="2" t="s">
        <v>836</v>
      </c>
      <c r="I388" s="2" t="s">
        <v>260</v>
      </c>
      <c r="J388" s="19">
        <v>4.29</v>
      </c>
      <c r="K388" s="19">
        <f t="shared" ref="K388:K451" si="6">+IF(AND(MID(H388,1,15)="POSTE DE MADERA",J388&lt;110)=TRUE,(J388*1.13+5)*1.01*1.16,IF(AND(MID(H388,1,15)="POSTE DE MADERA",J388&gt;=110,J388&lt;320)=TRUE,(J388*1.13+12)*1.01*1.16,IF(AND(MID(H388,1,15)="POSTE DE MADERA",J388&gt;320)=TRUE,(J388*1.13+36)*1.01*1.16,IF(+AND(MID(H388,1,5)="POSTE",MID(H388,1,15)&lt;&gt;"POSTE DE MADERA")=TRUE,J388*1.01*1.16,J388*1.16))))</f>
        <v>4.9763999999999999</v>
      </c>
    </row>
    <row r="389" spans="2:11" hidden="1" x14ac:dyDescent="0.25">
      <c r="B389" s="2" t="s">
        <v>42</v>
      </c>
      <c r="C389" s="2" t="s">
        <v>255</v>
      </c>
      <c r="D389" s="2" t="s">
        <v>256</v>
      </c>
      <c r="E389" s="2">
        <v>23</v>
      </c>
      <c r="F389" s="2" t="s">
        <v>615</v>
      </c>
      <c r="G389" s="2" t="s">
        <v>837</v>
      </c>
      <c r="H389" s="2" t="s">
        <v>838</v>
      </c>
      <c r="I389" s="2" t="s">
        <v>260</v>
      </c>
      <c r="J389" s="19">
        <v>4.29</v>
      </c>
      <c r="K389" s="19">
        <f t="shared" si="6"/>
        <v>4.9763999999999999</v>
      </c>
    </row>
    <row r="390" spans="2:11" hidden="1" x14ac:dyDescent="0.25">
      <c r="B390" s="2" t="s">
        <v>42</v>
      </c>
      <c r="C390" s="2" t="s">
        <v>255</v>
      </c>
      <c r="D390" s="2" t="s">
        <v>256</v>
      </c>
      <c r="E390" s="2">
        <v>23</v>
      </c>
      <c r="F390" s="2" t="s">
        <v>615</v>
      </c>
      <c r="G390" s="2" t="s">
        <v>839</v>
      </c>
      <c r="H390" s="2" t="s">
        <v>840</v>
      </c>
      <c r="I390" s="2" t="s">
        <v>260</v>
      </c>
      <c r="J390" s="19">
        <v>6.29</v>
      </c>
      <c r="K390" s="19">
        <f t="shared" si="6"/>
        <v>7.2963999999999993</v>
      </c>
    </row>
    <row r="391" spans="2:11" hidden="1" x14ac:dyDescent="0.25">
      <c r="B391" s="2" t="s">
        <v>42</v>
      </c>
      <c r="C391" s="2" t="s">
        <v>255</v>
      </c>
      <c r="D391" s="2" t="s">
        <v>256</v>
      </c>
      <c r="E391" s="2">
        <v>26</v>
      </c>
      <c r="F391" s="2" t="s">
        <v>841</v>
      </c>
      <c r="G391" s="2" t="s">
        <v>842</v>
      </c>
      <c r="H391" s="2" t="s">
        <v>843</v>
      </c>
      <c r="I391" s="2" t="s">
        <v>260</v>
      </c>
      <c r="J391" s="19">
        <v>1.57</v>
      </c>
      <c r="K391" s="19">
        <f t="shared" si="6"/>
        <v>1.8211999999999999</v>
      </c>
    </row>
    <row r="392" spans="2:11" hidden="1" x14ac:dyDescent="0.25">
      <c r="B392" s="2" t="s">
        <v>42</v>
      </c>
      <c r="C392" s="2" t="s">
        <v>255</v>
      </c>
      <c r="D392" s="2" t="s">
        <v>256</v>
      </c>
      <c r="E392" s="2">
        <v>26</v>
      </c>
      <c r="F392" s="2" t="s">
        <v>841</v>
      </c>
      <c r="G392" s="2" t="s">
        <v>844</v>
      </c>
      <c r="H392" s="2" t="s">
        <v>845</v>
      </c>
      <c r="I392" s="2" t="s">
        <v>260</v>
      </c>
      <c r="J392" s="19">
        <v>3.14</v>
      </c>
      <c r="K392" s="19">
        <f t="shared" si="6"/>
        <v>3.6423999999999999</v>
      </c>
    </row>
    <row r="393" spans="2:11" hidden="1" x14ac:dyDescent="0.25">
      <c r="B393" s="2" t="s">
        <v>42</v>
      </c>
      <c r="C393" s="2" t="s">
        <v>255</v>
      </c>
      <c r="D393" s="2" t="s">
        <v>256</v>
      </c>
      <c r="E393" s="2">
        <v>26</v>
      </c>
      <c r="F393" s="2" t="s">
        <v>841</v>
      </c>
      <c r="G393" s="2" t="s">
        <v>846</v>
      </c>
      <c r="H393" s="2" t="s">
        <v>847</v>
      </c>
      <c r="I393" s="2" t="s">
        <v>260</v>
      </c>
      <c r="J393" s="19">
        <v>2.92</v>
      </c>
      <c r="K393" s="19">
        <f t="shared" si="6"/>
        <v>3.3871999999999995</v>
      </c>
    </row>
    <row r="394" spans="2:11" hidden="1" x14ac:dyDescent="0.25">
      <c r="B394" s="2" t="s">
        <v>42</v>
      </c>
      <c r="C394" s="2" t="s">
        <v>255</v>
      </c>
      <c r="D394" s="2" t="s">
        <v>256</v>
      </c>
      <c r="E394" s="2">
        <v>26</v>
      </c>
      <c r="F394" s="2" t="s">
        <v>841</v>
      </c>
      <c r="G394" s="2" t="s">
        <v>848</v>
      </c>
      <c r="H394" s="2" t="s">
        <v>849</v>
      </c>
      <c r="I394" s="2" t="s">
        <v>260</v>
      </c>
      <c r="J394" s="19">
        <v>3.62</v>
      </c>
      <c r="K394" s="19">
        <f t="shared" si="6"/>
        <v>4.1992000000000003</v>
      </c>
    </row>
    <row r="395" spans="2:11" hidden="1" x14ac:dyDescent="0.25">
      <c r="B395" s="2" t="s">
        <v>42</v>
      </c>
      <c r="C395" s="2" t="s">
        <v>255</v>
      </c>
      <c r="D395" s="2" t="s">
        <v>256</v>
      </c>
      <c r="E395" s="2">
        <v>26</v>
      </c>
      <c r="F395" s="2" t="s">
        <v>841</v>
      </c>
      <c r="G395" s="2" t="s">
        <v>850</v>
      </c>
      <c r="H395" s="2" t="s">
        <v>851</v>
      </c>
      <c r="I395" s="2" t="s">
        <v>260</v>
      </c>
      <c r="J395" s="19">
        <v>4.1399999999999997</v>
      </c>
      <c r="K395" s="19">
        <f t="shared" si="6"/>
        <v>4.8023999999999996</v>
      </c>
    </row>
    <row r="396" spans="2:11" hidden="1" x14ac:dyDescent="0.25">
      <c r="B396" s="2" t="s">
        <v>42</v>
      </c>
      <c r="C396" s="2" t="s">
        <v>255</v>
      </c>
      <c r="D396" s="2" t="s">
        <v>256</v>
      </c>
      <c r="E396" s="2">
        <v>26</v>
      </c>
      <c r="F396" s="2" t="s">
        <v>841</v>
      </c>
      <c r="G396" s="2" t="s">
        <v>852</v>
      </c>
      <c r="H396" s="2" t="s">
        <v>853</v>
      </c>
      <c r="I396" s="2" t="s">
        <v>260</v>
      </c>
      <c r="J396" s="19">
        <v>6.99</v>
      </c>
      <c r="K396" s="19">
        <f t="shared" si="6"/>
        <v>8.1083999999999996</v>
      </c>
    </row>
    <row r="397" spans="2:11" hidden="1" x14ac:dyDescent="0.25">
      <c r="B397" s="2" t="s">
        <v>42</v>
      </c>
      <c r="C397" s="2" t="s">
        <v>255</v>
      </c>
      <c r="D397" s="2" t="s">
        <v>256</v>
      </c>
      <c r="E397" s="2">
        <v>26</v>
      </c>
      <c r="F397" s="2" t="s">
        <v>841</v>
      </c>
      <c r="G397" s="2" t="s">
        <v>854</v>
      </c>
      <c r="H397" s="2" t="s">
        <v>855</v>
      </c>
      <c r="I397" s="2" t="s">
        <v>260</v>
      </c>
      <c r="J397" s="19">
        <v>9.51</v>
      </c>
      <c r="K397" s="19">
        <f t="shared" si="6"/>
        <v>11.031599999999999</v>
      </c>
    </row>
    <row r="398" spans="2:11" hidden="1" x14ac:dyDescent="0.25">
      <c r="B398" s="2" t="s">
        <v>42</v>
      </c>
      <c r="C398" s="2" t="s">
        <v>255</v>
      </c>
      <c r="D398" s="2" t="s">
        <v>256</v>
      </c>
      <c r="E398" s="2">
        <v>26</v>
      </c>
      <c r="F398" s="2" t="s">
        <v>841</v>
      </c>
      <c r="G398" s="2" t="s">
        <v>856</v>
      </c>
      <c r="H398" s="2" t="s">
        <v>857</v>
      </c>
      <c r="I398" s="2" t="s">
        <v>260</v>
      </c>
      <c r="J398" s="19">
        <v>20.93</v>
      </c>
      <c r="K398" s="19">
        <f t="shared" si="6"/>
        <v>24.278799999999997</v>
      </c>
    </row>
    <row r="399" spans="2:11" hidden="1" x14ac:dyDescent="0.25">
      <c r="B399" s="2" t="s">
        <v>42</v>
      </c>
      <c r="C399" s="2" t="s">
        <v>255</v>
      </c>
      <c r="D399" s="2" t="s">
        <v>256</v>
      </c>
      <c r="E399" s="2">
        <v>27</v>
      </c>
      <c r="F399" s="2" t="s">
        <v>858</v>
      </c>
      <c r="G399" s="2" t="s">
        <v>859</v>
      </c>
      <c r="H399" s="2" t="s">
        <v>860</v>
      </c>
      <c r="I399" s="2" t="s">
        <v>260</v>
      </c>
      <c r="J399" s="19">
        <v>42.99</v>
      </c>
      <c r="K399" s="19">
        <f t="shared" si="6"/>
        <v>49.868400000000001</v>
      </c>
    </row>
    <row r="400" spans="2:11" hidden="1" x14ac:dyDescent="0.25">
      <c r="B400" s="2" t="s">
        <v>42</v>
      </c>
      <c r="C400" s="2" t="s">
        <v>255</v>
      </c>
      <c r="D400" s="2" t="s">
        <v>256</v>
      </c>
      <c r="E400" s="2">
        <v>27</v>
      </c>
      <c r="F400" s="2" t="s">
        <v>858</v>
      </c>
      <c r="G400" s="2" t="s">
        <v>861</v>
      </c>
      <c r="H400" s="2" t="s">
        <v>862</v>
      </c>
      <c r="I400" s="2" t="s">
        <v>260</v>
      </c>
      <c r="J400" s="19">
        <v>45.96</v>
      </c>
      <c r="K400" s="19">
        <f t="shared" si="6"/>
        <v>53.313599999999994</v>
      </c>
    </row>
    <row r="401" spans="2:11" hidden="1" x14ac:dyDescent="0.25">
      <c r="B401" s="2" t="s">
        <v>42</v>
      </c>
      <c r="C401" s="2" t="s">
        <v>255</v>
      </c>
      <c r="D401" s="2" t="s">
        <v>256</v>
      </c>
      <c r="E401" s="2">
        <v>27</v>
      </c>
      <c r="F401" s="2" t="s">
        <v>858</v>
      </c>
      <c r="G401" s="2" t="s">
        <v>863</v>
      </c>
      <c r="H401" s="2" t="s">
        <v>864</v>
      </c>
      <c r="I401" s="2" t="s">
        <v>260</v>
      </c>
      <c r="J401" s="19">
        <v>50.41</v>
      </c>
      <c r="K401" s="19">
        <f t="shared" si="6"/>
        <v>58.475599999999993</v>
      </c>
    </row>
    <row r="402" spans="2:11" hidden="1" x14ac:dyDescent="0.25">
      <c r="B402" s="2" t="s">
        <v>42</v>
      </c>
      <c r="C402" s="2" t="s">
        <v>255</v>
      </c>
      <c r="D402" s="2" t="s">
        <v>256</v>
      </c>
      <c r="E402" s="2">
        <v>27</v>
      </c>
      <c r="F402" s="2" t="s">
        <v>858</v>
      </c>
      <c r="G402" s="2" t="s">
        <v>865</v>
      </c>
      <c r="H402" s="2" t="s">
        <v>866</v>
      </c>
      <c r="I402" s="2" t="s">
        <v>260</v>
      </c>
      <c r="J402" s="19">
        <v>53.04</v>
      </c>
      <c r="K402" s="19">
        <f t="shared" si="6"/>
        <v>61.526399999999995</v>
      </c>
    </row>
    <row r="403" spans="2:11" hidden="1" x14ac:dyDescent="0.25">
      <c r="B403" s="2" t="s">
        <v>42</v>
      </c>
      <c r="C403" s="2" t="s">
        <v>255</v>
      </c>
      <c r="D403" s="2" t="s">
        <v>256</v>
      </c>
      <c r="E403" s="2">
        <v>27</v>
      </c>
      <c r="F403" s="2" t="s">
        <v>858</v>
      </c>
      <c r="G403" s="2" t="s">
        <v>867</v>
      </c>
      <c r="H403" s="2" t="s">
        <v>868</v>
      </c>
      <c r="I403" s="2" t="s">
        <v>260</v>
      </c>
      <c r="J403" s="19">
        <v>59.99</v>
      </c>
      <c r="K403" s="19">
        <f t="shared" si="6"/>
        <v>69.588399999999993</v>
      </c>
    </row>
    <row r="404" spans="2:11" hidden="1" x14ac:dyDescent="0.25">
      <c r="B404" s="2" t="s">
        <v>42</v>
      </c>
      <c r="C404" s="2" t="s">
        <v>255</v>
      </c>
      <c r="D404" s="2" t="s">
        <v>256</v>
      </c>
      <c r="E404" s="2">
        <v>29</v>
      </c>
      <c r="F404" s="2" t="s">
        <v>869</v>
      </c>
      <c r="G404" s="2" t="s">
        <v>870</v>
      </c>
      <c r="H404" s="2" t="s">
        <v>871</v>
      </c>
      <c r="I404" s="2" t="s">
        <v>260</v>
      </c>
      <c r="J404" s="19">
        <v>0.8</v>
      </c>
      <c r="K404" s="19">
        <f t="shared" si="6"/>
        <v>0.92799999999999994</v>
      </c>
    </row>
    <row r="405" spans="2:11" hidden="1" x14ac:dyDescent="0.25">
      <c r="B405" s="2" t="s">
        <v>42</v>
      </c>
      <c r="C405" s="2" t="s">
        <v>255</v>
      </c>
      <c r="D405" s="2" t="s">
        <v>256</v>
      </c>
      <c r="E405" s="2">
        <v>29</v>
      </c>
      <c r="F405" s="2" t="s">
        <v>869</v>
      </c>
      <c r="G405" s="2" t="s">
        <v>872</v>
      </c>
      <c r="H405" s="2" t="s">
        <v>873</v>
      </c>
      <c r="I405" s="2" t="s">
        <v>260</v>
      </c>
      <c r="J405" s="19">
        <v>1.1100000000000001</v>
      </c>
      <c r="K405" s="19">
        <f t="shared" si="6"/>
        <v>1.2876000000000001</v>
      </c>
    </row>
    <row r="406" spans="2:11" hidden="1" x14ac:dyDescent="0.25">
      <c r="B406" s="2" t="s">
        <v>42</v>
      </c>
      <c r="C406" s="2" t="s">
        <v>255</v>
      </c>
      <c r="D406" s="2" t="s">
        <v>256</v>
      </c>
      <c r="E406" s="2">
        <v>29</v>
      </c>
      <c r="F406" s="2" t="s">
        <v>869</v>
      </c>
      <c r="G406" s="2" t="s">
        <v>874</v>
      </c>
      <c r="H406" s="2" t="s">
        <v>875</v>
      </c>
      <c r="I406" s="2" t="s">
        <v>260</v>
      </c>
      <c r="J406" s="19">
        <v>1.87</v>
      </c>
      <c r="K406" s="19">
        <f t="shared" si="6"/>
        <v>2.1692</v>
      </c>
    </row>
    <row r="407" spans="2:11" hidden="1" x14ac:dyDescent="0.25">
      <c r="B407" s="2" t="s">
        <v>42</v>
      </c>
      <c r="C407" s="2" t="s">
        <v>255</v>
      </c>
      <c r="D407" s="2" t="s">
        <v>256</v>
      </c>
      <c r="E407" s="2">
        <v>29</v>
      </c>
      <c r="F407" s="2" t="s">
        <v>869</v>
      </c>
      <c r="G407" s="2" t="s">
        <v>876</v>
      </c>
      <c r="H407" s="2" t="s">
        <v>877</v>
      </c>
      <c r="I407" s="2" t="s">
        <v>260</v>
      </c>
      <c r="J407" s="19">
        <v>2.94</v>
      </c>
      <c r="K407" s="19">
        <f t="shared" si="6"/>
        <v>3.4103999999999997</v>
      </c>
    </row>
    <row r="408" spans="2:11" hidden="1" x14ac:dyDescent="0.25">
      <c r="B408" s="2" t="s">
        <v>42</v>
      </c>
      <c r="C408" s="2" t="s">
        <v>255</v>
      </c>
      <c r="D408" s="2" t="s">
        <v>256</v>
      </c>
      <c r="E408" s="2">
        <v>29</v>
      </c>
      <c r="F408" s="2" t="s">
        <v>869</v>
      </c>
      <c r="G408" s="2" t="s">
        <v>878</v>
      </c>
      <c r="H408" s="2" t="s">
        <v>879</v>
      </c>
      <c r="I408" s="2" t="s">
        <v>260</v>
      </c>
      <c r="J408" s="19">
        <v>2.85</v>
      </c>
      <c r="K408" s="19">
        <f t="shared" si="6"/>
        <v>3.306</v>
      </c>
    </row>
    <row r="409" spans="2:11" hidden="1" x14ac:dyDescent="0.25">
      <c r="B409" s="2" t="s">
        <v>42</v>
      </c>
      <c r="C409" s="2" t="s">
        <v>255</v>
      </c>
      <c r="D409" s="2" t="s">
        <v>256</v>
      </c>
      <c r="E409" s="2">
        <v>29</v>
      </c>
      <c r="F409" s="2" t="s">
        <v>869</v>
      </c>
      <c r="G409" s="2" t="s">
        <v>880</v>
      </c>
      <c r="H409" s="2" t="s">
        <v>881</v>
      </c>
      <c r="I409" s="2" t="s">
        <v>260</v>
      </c>
      <c r="J409" s="19">
        <v>3.16</v>
      </c>
      <c r="K409" s="19">
        <f t="shared" si="6"/>
        <v>3.6656</v>
      </c>
    </row>
    <row r="410" spans="2:11" hidden="1" x14ac:dyDescent="0.25">
      <c r="B410" s="2" t="s">
        <v>42</v>
      </c>
      <c r="C410" s="2" t="s">
        <v>255</v>
      </c>
      <c r="D410" s="2" t="s">
        <v>256</v>
      </c>
      <c r="E410" s="2">
        <v>29</v>
      </c>
      <c r="F410" s="2" t="s">
        <v>869</v>
      </c>
      <c r="G410" s="2" t="s">
        <v>882</v>
      </c>
      <c r="H410" s="2" t="s">
        <v>883</v>
      </c>
      <c r="I410" s="2" t="s">
        <v>260</v>
      </c>
      <c r="J410" s="19">
        <v>6.39</v>
      </c>
      <c r="K410" s="19">
        <f t="shared" si="6"/>
        <v>7.412399999999999</v>
      </c>
    </row>
    <row r="411" spans="2:11" hidden="1" x14ac:dyDescent="0.25">
      <c r="B411" s="2" t="s">
        <v>42</v>
      </c>
      <c r="C411" s="2" t="s">
        <v>255</v>
      </c>
      <c r="D411" s="2" t="s">
        <v>256</v>
      </c>
      <c r="E411" s="2">
        <v>29</v>
      </c>
      <c r="F411" s="2" t="s">
        <v>869</v>
      </c>
      <c r="G411" s="2" t="s">
        <v>884</v>
      </c>
      <c r="H411" s="2" t="s">
        <v>885</v>
      </c>
      <c r="I411" s="2" t="s">
        <v>260</v>
      </c>
      <c r="J411" s="19">
        <v>4.38</v>
      </c>
      <c r="K411" s="19">
        <f t="shared" si="6"/>
        <v>5.0807999999999991</v>
      </c>
    </row>
    <row r="412" spans="2:11" hidden="1" x14ac:dyDescent="0.25">
      <c r="B412" s="2" t="s">
        <v>42</v>
      </c>
      <c r="C412" s="2" t="s">
        <v>255</v>
      </c>
      <c r="D412" s="2" t="s">
        <v>256</v>
      </c>
      <c r="E412" s="2">
        <v>30</v>
      </c>
      <c r="F412" s="2" t="s">
        <v>886</v>
      </c>
      <c r="G412" s="2" t="s">
        <v>887</v>
      </c>
      <c r="H412" s="2" t="s">
        <v>888</v>
      </c>
      <c r="I412" s="2" t="s">
        <v>260</v>
      </c>
      <c r="J412" s="19">
        <v>0.5</v>
      </c>
      <c r="K412" s="19">
        <f t="shared" si="6"/>
        <v>0.57999999999999996</v>
      </c>
    </row>
    <row r="413" spans="2:11" hidden="1" x14ac:dyDescent="0.25">
      <c r="B413" s="2" t="s">
        <v>42</v>
      </c>
      <c r="C413" s="2" t="s">
        <v>255</v>
      </c>
      <c r="D413" s="2" t="s">
        <v>256</v>
      </c>
      <c r="E413" s="2">
        <v>30</v>
      </c>
      <c r="F413" s="2" t="s">
        <v>886</v>
      </c>
      <c r="G413" s="2" t="s">
        <v>889</v>
      </c>
      <c r="H413" s="2" t="s">
        <v>890</v>
      </c>
      <c r="I413" s="2" t="s">
        <v>260</v>
      </c>
      <c r="J413" s="19">
        <v>0.66</v>
      </c>
      <c r="K413" s="19">
        <f t="shared" si="6"/>
        <v>0.76559999999999995</v>
      </c>
    </row>
    <row r="414" spans="2:11" hidden="1" x14ac:dyDescent="0.25">
      <c r="B414" s="2" t="s">
        <v>42</v>
      </c>
      <c r="C414" s="2" t="s">
        <v>255</v>
      </c>
      <c r="D414" s="2" t="s">
        <v>256</v>
      </c>
      <c r="E414" s="2">
        <v>102</v>
      </c>
      <c r="F414" s="2" t="s">
        <v>891</v>
      </c>
      <c r="G414" s="2" t="s">
        <v>892</v>
      </c>
      <c r="H414" s="2" t="s">
        <v>893</v>
      </c>
      <c r="I414" s="2" t="s">
        <v>260</v>
      </c>
      <c r="J414" s="19">
        <v>1.83</v>
      </c>
      <c r="K414" s="19">
        <f t="shared" si="6"/>
        <v>2.1227999999999998</v>
      </c>
    </row>
    <row r="415" spans="2:11" hidden="1" x14ac:dyDescent="0.25">
      <c r="B415" s="2" t="s">
        <v>42</v>
      </c>
      <c r="C415" s="2" t="s">
        <v>255</v>
      </c>
      <c r="D415" s="2" t="s">
        <v>256</v>
      </c>
      <c r="E415" s="2">
        <v>15</v>
      </c>
      <c r="F415" s="2" t="s">
        <v>894</v>
      </c>
      <c r="G415" s="2" t="s">
        <v>895</v>
      </c>
      <c r="H415" s="2" t="s">
        <v>896</v>
      </c>
      <c r="I415" s="2" t="s">
        <v>260</v>
      </c>
      <c r="J415" s="19">
        <v>9.77</v>
      </c>
      <c r="K415" s="19">
        <f t="shared" si="6"/>
        <v>11.333199999999998</v>
      </c>
    </row>
    <row r="416" spans="2:11" hidden="1" x14ac:dyDescent="0.25">
      <c r="B416" s="2" t="s">
        <v>42</v>
      </c>
      <c r="C416" s="2" t="s">
        <v>255</v>
      </c>
      <c r="D416" s="2" t="s">
        <v>256</v>
      </c>
      <c r="E416" s="2">
        <v>15</v>
      </c>
      <c r="F416" s="2" t="s">
        <v>894</v>
      </c>
      <c r="G416" s="2" t="s">
        <v>897</v>
      </c>
      <c r="H416" s="2" t="s">
        <v>898</v>
      </c>
      <c r="I416" s="2" t="s">
        <v>260</v>
      </c>
      <c r="J416" s="19">
        <v>8.4499999999999993</v>
      </c>
      <c r="K416" s="19">
        <f t="shared" si="6"/>
        <v>9.8019999999999978</v>
      </c>
    </row>
    <row r="417" spans="2:11" hidden="1" x14ac:dyDescent="0.25">
      <c r="B417" s="2" t="s">
        <v>42</v>
      </c>
      <c r="C417" s="2" t="s">
        <v>255</v>
      </c>
      <c r="D417" s="2" t="s">
        <v>256</v>
      </c>
      <c r="E417" s="2">
        <v>15</v>
      </c>
      <c r="F417" s="2" t="s">
        <v>894</v>
      </c>
      <c r="G417" s="2" t="s">
        <v>899</v>
      </c>
      <c r="H417" s="2" t="s">
        <v>900</v>
      </c>
      <c r="I417" s="2" t="s">
        <v>260</v>
      </c>
      <c r="J417" s="19">
        <v>12.27</v>
      </c>
      <c r="K417" s="19">
        <f t="shared" si="6"/>
        <v>14.233199999999998</v>
      </c>
    </row>
    <row r="418" spans="2:11" hidden="1" x14ac:dyDescent="0.25">
      <c r="B418" s="2" t="s">
        <v>42</v>
      </c>
      <c r="C418" s="2" t="s">
        <v>255</v>
      </c>
      <c r="D418" s="2" t="s">
        <v>256</v>
      </c>
      <c r="E418" s="2">
        <v>15</v>
      </c>
      <c r="F418" s="2" t="s">
        <v>894</v>
      </c>
      <c r="G418" s="2" t="s">
        <v>901</v>
      </c>
      <c r="H418" s="2" t="s">
        <v>902</v>
      </c>
      <c r="I418" s="2" t="s">
        <v>260</v>
      </c>
      <c r="J418" s="19">
        <v>17.3</v>
      </c>
      <c r="K418" s="19">
        <f t="shared" si="6"/>
        <v>20.067999999999998</v>
      </c>
    </row>
    <row r="419" spans="2:11" hidden="1" x14ac:dyDescent="0.25">
      <c r="B419" s="2" t="s">
        <v>42</v>
      </c>
      <c r="C419" s="2" t="s">
        <v>255</v>
      </c>
      <c r="D419" s="2" t="s">
        <v>256</v>
      </c>
      <c r="E419" s="2">
        <v>15</v>
      </c>
      <c r="F419" s="2" t="s">
        <v>894</v>
      </c>
      <c r="G419" s="2" t="s">
        <v>903</v>
      </c>
      <c r="H419" s="2" t="s">
        <v>904</v>
      </c>
      <c r="I419" s="2" t="s">
        <v>260</v>
      </c>
      <c r="J419" s="19">
        <v>30.64</v>
      </c>
      <c r="K419" s="19">
        <f t="shared" si="6"/>
        <v>35.542400000000001</v>
      </c>
    </row>
    <row r="420" spans="2:11" hidden="1" x14ac:dyDescent="0.25">
      <c r="B420" s="2" t="s">
        <v>42</v>
      </c>
      <c r="C420" s="2" t="s">
        <v>255</v>
      </c>
      <c r="D420" s="2" t="s">
        <v>256</v>
      </c>
      <c r="E420" s="2">
        <v>15</v>
      </c>
      <c r="F420" s="2" t="s">
        <v>894</v>
      </c>
      <c r="G420" s="2" t="s">
        <v>905</v>
      </c>
      <c r="H420" s="2" t="s">
        <v>906</v>
      </c>
      <c r="I420" s="2" t="s">
        <v>260</v>
      </c>
      <c r="J420" s="19">
        <v>50.84</v>
      </c>
      <c r="K420" s="19">
        <f t="shared" si="6"/>
        <v>58.974400000000003</v>
      </c>
    </row>
    <row r="421" spans="2:11" hidden="1" x14ac:dyDescent="0.25">
      <c r="B421" s="2" t="s">
        <v>42</v>
      </c>
      <c r="C421" s="2" t="s">
        <v>255</v>
      </c>
      <c r="D421" s="2" t="s">
        <v>256</v>
      </c>
      <c r="E421" s="2">
        <v>15</v>
      </c>
      <c r="F421" s="2" t="s">
        <v>894</v>
      </c>
      <c r="G421" s="2" t="s">
        <v>907</v>
      </c>
      <c r="H421" s="2" t="s">
        <v>908</v>
      </c>
      <c r="I421" s="2" t="s">
        <v>260</v>
      </c>
      <c r="J421" s="19">
        <v>75.37</v>
      </c>
      <c r="K421" s="19">
        <f t="shared" si="6"/>
        <v>87.429199999999994</v>
      </c>
    </row>
    <row r="422" spans="2:11" hidden="1" x14ac:dyDescent="0.25">
      <c r="B422" s="2" t="s">
        <v>42</v>
      </c>
      <c r="C422" s="2" t="s">
        <v>255</v>
      </c>
      <c r="D422" s="2" t="s">
        <v>256</v>
      </c>
      <c r="E422" s="2">
        <v>15</v>
      </c>
      <c r="F422" s="2" t="s">
        <v>894</v>
      </c>
      <c r="G422" s="2" t="s">
        <v>909</v>
      </c>
      <c r="H422" s="2" t="s">
        <v>910</v>
      </c>
      <c r="I422" s="2" t="s">
        <v>260</v>
      </c>
      <c r="J422" s="19">
        <v>103.41</v>
      </c>
      <c r="K422" s="19">
        <f t="shared" si="6"/>
        <v>119.95559999999999</v>
      </c>
    </row>
    <row r="423" spans="2:11" hidden="1" x14ac:dyDescent="0.25">
      <c r="B423" s="2" t="s">
        <v>42</v>
      </c>
      <c r="C423" s="2" t="s">
        <v>255</v>
      </c>
      <c r="D423" s="2" t="s">
        <v>256</v>
      </c>
      <c r="E423" s="2">
        <v>15</v>
      </c>
      <c r="F423" s="2" t="s">
        <v>894</v>
      </c>
      <c r="G423" s="2" t="s">
        <v>911</v>
      </c>
      <c r="H423" s="2" t="s">
        <v>912</v>
      </c>
      <c r="I423" s="2" t="s">
        <v>260</v>
      </c>
      <c r="J423" s="19">
        <v>147.19999999999999</v>
      </c>
      <c r="K423" s="19">
        <f t="shared" si="6"/>
        <v>170.75199999999998</v>
      </c>
    </row>
    <row r="424" spans="2:11" hidden="1" x14ac:dyDescent="0.25">
      <c r="B424" s="2" t="s">
        <v>42</v>
      </c>
      <c r="C424" s="2" t="s">
        <v>255</v>
      </c>
      <c r="D424" s="2" t="s">
        <v>256</v>
      </c>
      <c r="E424" s="2">
        <v>15</v>
      </c>
      <c r="F424" s="2" t="s">
        <v>894</v>
      </c>
      <c r="G424" s="2" t="s">
        <v>913</v>
      </c>
      <c r="H424" s="2" t="s">
        <v>914</v>
      </c>
      <c r="I424" s="2" t="s">
        <v>260</v>
      </c>
      <c r="J424" s="19">
        <v>14.48</v>
      </c>
      <c r="K424" s="19">
        <f t="shared" si="6"/>
        <v>16.796800000000001</v>
      </c>
    </row>
    <row r="425" spans="2:11" hidden="1" x14ac:dyDescent="0.25">
      <c r="B425" s="2" t="s">
        <v>42</v>
      </c>
      <c r="C425" s="2" t="s">
        <v>255</v>
      </c>
      <c r="D425" s="2" t="s">
        <v>256</v>
      </c>
      <c r="E425" s="2">
        <v>15</v>
      </c>
      <c r="F425" s="2" t="s">
        <v>894</v>
      </c>
      <c r="G425" s="2" t="s">
        <v>915</v>
      </c>
      <c r="H425" s="2" t="s">
        <v>916</v>
      </c>
      <c r="I425" s="2" t="s">
        <v>260</v>
      </c>
      <c r="J425" s="19">
        <v>20.79</v>
      </c>
      <c r="K425" s="19">
        <f t="shared" si="6"/>
        <v>24.116399999999999</v>
      </c>
    </row>
    <row r="426" spans="2:11" hidden="1" x14ac:dyDescent="0.25">
      <c r="B426" s="2" t="s">
        <v>42</v>
      </c>
      <c r="C426" s="2" t="s">
        <v>255</v>
      </c>
      <c r="D426" s="2" t="s">
        <v>256</v>
      </c>
      <c r="E426" s="2">
        <v>15</v>
      </c>
      <c r="F426" s="2" t="s">
        <v>894</v>
      </c>
      <c r="G426" s="2" t="s">
        <v>917</v>
      </c>
      <c r="H426" s="2" t="s">
        <v>918</v>
      </c>
      <c r="I426" s="2" t="s">
        <v>260</v>
      </c>
      <c r="J426" s="19">
        <v>20.36</v>
      </c>
      <c r="K426" s="19">
        <f t="shared" si="6"/>
        <v>23.617599999999999</v>
      </c>
    </row>
    <row r="427" spans="2:11" hidden="1" x14ac:dyDescent="0.25">
      <c r="B427" s="2" t="s">
        <v>42</v>
      </c>
      <c r="C427" s="2" t="s">
        <v>255</v>
      </c>
      <c r="D427" s="2" t="s">
        <v>256</v>
      </c>
      <c r="E427" s="2">
        <v>15</v>
      </c>
      <c r="F427" s="2" t="s">
        <v>894</v>
      </c>
      <c r="G427" s="2" t="s">
        <v>919</v>
      </c>
      <c r="H427" s="2" t="s">
        <v>920</v>
      </c>
      <c r="I427" s="2" t="s">
        <v>260</v>
      </c>
      <c r="J427" s="19">
        <v>23.96</v>
      </c>
      <c r="K427" s="19">
        <f t="shared" si="6"/>
        <v>27.793599999999998</v>
      </c>
    </row>
    <row r="428" spans="2:11" hidden="1" x14ac:dyDescent="0.25">
      <c r="B428" s="2" t="s">
        <v>42</v>
      </c>
      <c r="C428" s="2" t="s">
        <v>255</v>
      </c>
      <c r="D428" s="2" t="s">
        <v>256</v>
      </c>
      <c r="E428" s="2">
        <v>15</v>
      </c>
      <c r="F428" s="2" t="s">
        <v>894</v>
      </c>
      <c r="G428" s="2" t="s">
        <v>921</v>
      </c>
      <c r="H428" s="2" t="s">
        <v>922</v>
      </c>
      <c r="I428" s="2" t="s">
        <v>260</v>
      </c>
      <c r="J428" s="19">
        <v>39.76</v>
      </c>
      <c r="K428" s="19">
        <f t="shared" si="6"/>
        <v>46.121599999999994</v>
      </c>
    </row>
    <row r="429" spans="2:11" hidden="1" x14ac:dyDescent="0.25">
      <c r="B429" s="2" t="s">
        <v>42</v>
      </c>
      <c r="C429" s="2" t="s">
        <v>255</v>
      </c>
      <c r="D429" s="2" t="s">
        <v>256</v>
      </c>
      <c r="E429" s="2">
        <v>15</v>
      </c>
      <c r="F429" s="2" t="s">
        <v>894</v>
      </c>
      <c r="G429" s="2" t="s">
        <v>923</v>
      </c>
      <c r="H429" s="2" t="s">
        <v>924</v>
      </c>
      <c r="I429" s="2" t="s">
        <v>260</v>
      </c>
      <c r="J429" s="19">
        <v>63.55</v>
      </c>
      <c r="K429" s="19">
        <f t="shared" si="6"/>
        <v>73.717999999999989</v>
      </c>
    </row>
    <row r="430" spans="2:11" hidden="1" x14ac:dyDescent="0.25">
      <c r="B430" s="2" t="s">
        <v>42</v>
      </c>
      <c r="C430" s="2" t="s">
        <v>255</v>
      </c>
      <c r="D430" s="2" t="s">
        <v>256</v>
      </c>
      <c r="E430" s="2">
        <v>15</v>
      </c>
      <c r="F430" s="2" t="s">
        <v>894</v>
      </c>
      <c r="G430" s="2" t="s">
        <v>925</v>
      </c>
      <c r="H430" s="2" t="s">
        <v>926</v>
      </c>
      <c r="I430" s="2" t="s">
        <v>260</v>
      </c>
      <c r="J430" s="19">
        <v>88.72</v>
      </c>
      <c r="K430" s="19">
        <f t="shared" si="6"/>
        <v>102.9152</v>
      </c>
    </row>
    <row r="431" spans="2:11" hidden="1" x14ac:dyDescent="0.25">
      <c r="B431" s="2" t="s">
        <v>42</v>
      </c>
      <c r="C431" s="2" t="s">
        <v>255</v>
      </c>
      <c r="D431" s="2" t="s">
        <v>256</v>
      </c>
      <c r="E431" s="2">
        <v>15</v>
      </c>
      <c r="F431" s="2" t="s">
        <v>894</v>
      </c>
      <c r="G431" s="2" t="s">
        <v>927</v>
      </c>
      <c r="H431" s="2" t="s">
        <v>928</v>
      </c>
      <c r="I431" s="2" t="s">
        <v>260</v>
      </c>
      <c r="J431" s="19">
        <v>109.46</v>
      </c>
      <c r="K431" s="19">
        <f t="shared" si="6"/>
        <v>126.97359999999999</v>
      </c>
    </row>
    <row r="432" spans="2:11" hidden="1" x14ac:dyDescent="0.25">
      <c r="B432" s="2" t="s">
        <v>42</v>
      </c>
      <c r="C432" s="2" t="s">
        <v>255</v>
      </c>
      <c r="D432" s="2" t="s">
        <v>256</v>
      </c>
      <c r="E432" s="2">
        <v>15</v>
      </c>
      <c r="F432" s="2" t="s">
        <v>894</v>
      </c>
      <c r="G432" s="2" t="s">
        <v>929</v>
      </c>
      <c r="H432" s="2" t="s">
        <v>930</v>
      </c>
      <c r="I432" s="2" t="s">
        <v>260</v>
      </c>
      <c r="J432" s="19">
        <v>125.06</v>
      </c>
      <c r="K432" s="19">
        <f t="shared" si="6"/>
        <v>145.06959999999998</v>
      </c>
    </row>
    <row r="433" spans="2:11" hidden="1" x14ac:dyDescent="0.25">
      <c r="B433" s="2" t="s">
        <v>42</v>
      </c>
      <c r="C433" s="2" t="s">
        <v>255</v>
      </c>
      <c r="D433" s="2" t="s">
        <v>256</v>
      </c>
      <c r="E433" s="2">
        <v>15</v>
      </c>
      <c r="F433" s="2" t="s">
        <v>894</v>
      </c>
      <c r="G433" s="2" t="s">
        <v>931</v>
      </c>
      <c r="H433" s="2" t="s">
        <v>932</v>
      </c>
      <c r="I433" s="2" t="s">
        <v>260</v>
      </c>
      <c r="J433" s="19">
        <v>168.17</v>
      </c>
      <c r="K433" s="19">
        <f t="shared" si="6"/>
        <v>195.07719999999998</v>
      </c>
    </row>
    <row r="434" spans="2:11" hidden="1" x14ac:dyDescent="0.25">
      <c r="B434" s="2" t="s">
        <v>42</v>
      </c>
      <c r="C434" s="2" t="s">
        <v>255</v>
      </c>
      <c r="D434" s="2" t="s">
        <v>256</v>
      </c>
      <c r="E434" s="2">
        <v>15</v>
      </c>
      <c r="F434" s="2" t="s">
        <v>894</v>
      </c>
      <c r="G434" s="2" t="s">
        <v>933</v>
      </c>
      <c r="H434" s="2" t="s">
        <v>934</v>
      </c>
      <c r="I434" s="2" t="s">
        <v>260</v>
      </c>
      <c r="J434" s="19">
        <v>213.78</v>
      </c>
      <c r="K434" s="19">
        <f t="shared" si="6"/>
        <v>247.98479999999998</v>
      </c>
    </row>
    <row r="435" spans="2:11" hidden="1" x14ac:dyDescent="0.25">
      <c r="B435" s="2" t="s">
        <v>42</v>
      </c>
      <c r="C435" s="2" t="s">
        <v>255</v>
      </c>
      <c r="D435" s="2" t="s">
        <v>256</v>
      </c>
      <c r="E435" s="2">
        <v>15</v>
      </c>
      <c r="F435" s="2" t="s">
        <v>894</v>
      </c>
      <c r="G435" s="2" t="s">
        <v>935</v>
      </c>
      <c r="H435" s="2" t="s">
        <v>936</v>
      </c>
      <c r="I435" s="2" t="s">
        <v>260</v>
      </c>
      <c r="J435" s="19">
        <v>13.43</v>
      </c>
      <c r="K435" s="19">
        <f t="shared" si="6"/>
        <v>15.578799999999999</v>
      </c>
    </row>
    <row r="436" spans="2:11" hidden="1" x14ac:dyDescent="0.25">
      <c r="B436" s="2" t="s">
        <v>42</v>
      </c>
      <c r="C436" s="2" t="s">
        <v>255</v>
      </c>
      <c r="D436" s="2" t="s">
        <v>256</v>
      </c>
      <c r="E436" s="2">
        <v>15</v>
      </c>
      <c r="F436" s="2" t="s">
        <v>894</v>
      </c>
      <c r="G436" s="2" t="s">
        <v>937</v>
      </c>
      <c r="H436" s="2" t="s">
        <v>938</v>
      </c>
      <c r="I436" s="2" t="s">
        <v>260</v>
      </c>
      <c r="J436" s="19">
        <v>19.579999999999998</v>
      </c>
      <c r="K436" s="19">
        <f t="shared" si="6"/>
        <v>22.712799999999998</v>
      </c>
    </row>
    <row r="437" spans="2:11" hidden="1" x14ac:dyDescent="0.25">
      <c r="B437" s="2" t="s">
        <v>42</v>
      </c>
      <c r="C437" s="2" t="s">
        <v>255</v>
      </c>
      <c r="D437" s="2" t="s">
        <v>256</v>
      </c>
      <c r="E437" s="2">
        <v>15</v>
      </c>
      <c r="F437" s="2" t="s">
        <v>894</v>
      </c>
      <c r="G437" s="2" t="s">
        <v>939</v>
      </c>
      <c r="H437" s="2" t="s">
        <v>940</v>
      </c>
      <c r="I437" s="2" t="s">
        <v>260</v>
      </c>
      <c r="J437" s="19">
        <v>29.33</v>
      </c>
      <c r="K437" s="19">
        <f t="shared" si="6"/>
        <v>34.022799999999997</v>
      </c>
    </row>
    <row r="438" spans="2:11" hidden="1" x14ac:dyDescent="0.25">
      <c r="B438" s="2" t="s">
        <v>42</v>
      </c>
      <c r="C438" s="2" t="s">
        <v>255</v>
      </c>
      <c r="D438" s="2" t="s">
        <v>256</v>
      </c>
      <c r="E438" s="2">
        <v>15</v>
      </c>
      <c r="F438" s="2" t="s">
        <v>894</v>
      </c>
      <c r="G438" s="2" t="s">
        <v>941</v>
      </c>
      <c r="H438" s="2" t="s">
        <v>942</v>
      </c>
      <c r="I438" s="2" t="s">
        <v>260</v>
      </c>
      <c r="J438" s="19">
        <v>5.15</v>
      </c>
      <c r="K438" s="19">
        <f t="shared" si="6"/>
        <v>5.9740000000000002</v>
      </c>
    </row>
    <row r="439" spans="2:11" hidden="1" x14ac:dyDescent="0.25">
      <c r="B439" s="2" t="s">
        <v>42</v>
      </c>
      <c r="C439" s="2" t="s">
        <v>255</v>
      </c>
      <c r="D439" s="2" t="s">
        <v>256</v>
      </c>
      <c r="E439" s="2">
        <v>15</v>
      </c>
      <c r="F439" s="2" t="s">
        <v>894</v>
      </c>
      <c r="G439" s="2" t="s">
        <v>943</v>
      </c>
      <c r="H439" s="2" t="s">
        <v>944</v>
      </c>
      <c r="I439" s="2" t="s">
        <v>260</v>
      </c>
      <c r="J439" s="19">
        <v>6.8</v>
      </c>
      <c r="K439" s="19">
        <f t="shared" si="6"/>
        <v>7.887999999999999</v>
      </c>
    </row>
    <row r="440" spans="2:11" hidden="1" x14ac:dyDescent="0.25">
      <c r="B440" s="2" t="s">
        <v>42</v>
      </c>
      <c r="C440" s="2" t="s">
        <v>255</v>
      </c>
      <c r="D440" s="2" t="s">
        <v>256</v>
      </c>
      <c r="E440" s="2">
        <v>15</v>
      </c>
      <c r="F440" s="2" t="s">
        <v>894</v>
      </c>
      <c r="G440" s="2" t="s">
        <v>945</v>
      </c>
      <c r="H440" s="2" t="s">
        <v>946</v>
      </c>
      <c r="I440" s="2" t="s">
        <v>260</v>
      </c>
      <c r="J440" s="19">
        <v>8.7799999999999994</v>
      </c>
      <c r="K440" s="19">
        <f t="shared" si="6"/>
        <v>10.184799999999999</v>
      </c>
    </row>
    <row r="441" spans="2:11" hidden="1" x14ac:dyDescent="0.25">
      <c r="B441" s="2" t="s">
        <v>42</v>
      </c>
      <c r="C441" s="2" t="s">
        <v>255</v>
      </c>
      <c r="D441" s="2" t="s">
        <v>256</v>
      </c>
      <c r="E441" s="2">
        <v>15</v>
      </c>
      <c r="F441" s="2" t="s">
        <v>894</v>
      </c>
      <c r="G441" s="2" t="s">
        <v>947</v>
      </c>
      <c r="H441" s="2" t="s">
        <v>948</v>
      </c>
      <c r="I441" s="2" t="s">
        <v>260</v>
      </c>
      <c r="J441" s="19">
        <v>23.12</v>
      </c>
      <c r="K441" s="19">
        <f t="shared" si="6"/>
        <v>26.819199999999999</v>
      </c>
    </row>
    <row r="442" spans="2:11" hidden="1" x14ac:dyDescent="0.25">
      <c r="B442" s="2" t="s">
        <v>42</v>
      </c>
      <c r="C442" s="2" t="s">
        <v>255</v>
      </c>
      <c r="D442" s="2" t="s">
        <v>256</v>
      </c>
      <c r="E442" s="2">
        <v>15</v>
      </c>
      <c r="F442" s="2" t="s">
        <v>894</v>
      </c>
      <c r="G442" s="2" t="s">
        <v>949</v>
      </c>
      <c r="H442" s="2" t="s">
        <v>950</v>
      </c>
      <c r="I442" s="2" t="s">
        <v>260</v>
      </c>
      <c r="J442" s="19">
        <v>26.25</v>
      </c>
      <c r="K442" s="19">
        <f t="shared" si="6"/>
        <v>30.45</v>
      </c>
    </row>
    <row r="443" spans="2:11" hidden="1" x14ac:dyDescent="0.25">
      <c r="B443" s="2" t="s">
        <v>42</v>
      </c>
      <c r="C443" s="2" t="s">
        <v>255</v>
      </c>
      <c r="D443" s="2" t="s">
        <v>256</v>
      </c>
      <c r="E443" s="2">
        <v>15</v>
      </c>
      <c r="F443" s="2" t="s">
        <v>894</v>
      </c>
      <c r="G443" s="2" t="s">
        <v>951</v>
      </c>
      <c r="H443" s="2" t="s">
        <v>952</v>
      </c>
      <c r="I443" s="2" t="s">
        <v>260</v>
      </c>
      <c r="J443" s="19">
        <v>11.19</v>
      </c>
      <c r="K443" s="19">
        <f t="shared" si="6"/>
        <v>12.980399999999998</v>
      </c>
    </row>
    <row r="444" spans="2:11" hidden="1" x14ac:dyDescent="0.25">
      <c r="B444" s="2" t="s">
        <v>42</v>
      </c>
      <c r="C444" s="2" t="s">
        <v>255</v>
      </c>
      <c r="D444" s="2" t="s">
        <v>256</v>
      </c>
      <c r="E444" s="2">
        <v>15</v>
      </c>
      <c r="F444" s="2" t="s">
        <v>894</v>
      </c>
      <c r="G444" s="2" t="s">
        <v>953</v>
      </c>
      <c r="H444" s="2" t="s">
        <v>954</v>
      </c>
      <c r="I444" s="2" t="s">
        <v>260</v>
      </c>
      <c r="J444" s="19">
        <v>16.309999999999999</v>
      </c>
      <c r="K444" s="19">
        <f t="shared" si="6"/>
        <v>18.919599999999996</v>
      </c>
    </row>
    <row r="445" spans="2:11" hidden="1" x14ac:dyDescent="0.25">
      <c r="B445" s="2" t="s">
        <v>42</v>
      </c>
      <c r="C445" s="2" t="s">
        <v>255</v>
      </c>
      <c r="D445" s="2" t="s">
        <v>256</v>
      </c>
      <c r="E445" s="2">
        <v>12</v>
      </c>
      <c r="F445" s="2" t="s">
        <v>955</v>
      </c>
      <c r="G445" s="2" t="s">
        <v>956</v>
      </c>
      <c r="H445" s="2" t="s">
        <v>957</v>
      </c>
      <c r="I445" s="2" t="s">
        <v>260</v>
      </c>
      <c r="J445" s="19">
        <v>1.46</v>
      </c>
      <c r="K445" s="19">
        <f t="shared" si="6"/>
        <v>1.6935999999999998</v>
      </c>
    </row>
    <row r="446" spans="2:11" hidden="1" x14ac:dyDescent="0.25">
      <c r="B446" s="2" t="s">
        <v>42</v>
      </c>
      <c r="C446" s="2" t="s">
        <v>255</v>
      </c>
      <c r="D446" s="2" t="s">
        <v>256</v>
      </c>
      <c r="E446" s="2">
        <v>12</v>
      </c>
      <c r="F446" s="2" t="s">
        <v>955</v>
      </c>
      <c r="G446" s="2" t="s">
        <v>958</v>
      </c>
      <c r="H446" s="2" t="s">
        <v>959</v>
      </c>
      <c r="I446" s="2" t="s">
        <v>260</v>
      </c>
      <c r="J446" s="19">
        <v>1.39</v>
      </c>
      <c r="K446" s="19">
        <f t="shared" si="6"/>
        <v>1.6123999999999998</v>
      </c>
    </row>
    <row r="447" spans="2:11" hidden="1" x14ac:dyDescent="0.25">
      <c r="B447" s="2" t="s">
        <v>42</v>
      </c>
      <c r="C447" s="2" t="s">
        <v>255</v>
      </c>
      <c r="D447" s="2" t="s">
        <v>256</v>
      </c>
      <c r="E447" s="2">
        <v>12</v>
      </c>
      <c r="F447" s="2" t="s">
        <v>955</v>
      </c>
      <c r="G447" s="2" t="s">
        <v>960</v>
      </c>
      <c r="H447" s="2" t="s">
        <v>961</v>
      </c>
      <c r="I447" s="2" t="s">
        <v>260</v>
      </c>
      <c r="J447" s="19">
        <v>1.98</v>
      </c>
      <c r="K447" s="19">
        <f t="shared" si="6"/>
        <v>2.2967999999999997</v>
      </c>
    </row>
    <row r="448" spans="2:11" hidden="1" x14ac:dyDescent="0.25">
      <c r="B448" s="2" t="s">
        <v>42</v>
      </c>
      <c r="C448" s="2" t="s">
        <v>255</v>
      </c>
      <c r="D448" s="2" t="s">
        <v>256</v>
      </c>
      <c r="E448" s="2">
        <v>12</v>
      </c>
      <c r="F448" s="2" t="s">
        <v>955</v>
      </c>
      <c r="G448" s="2" t="s">
        <v>962</v>
      </c>
      <c r="H448" s="2" t="s">
        <v>963</v>
      </c>
      <c r="I448" s="2" t="s">
        <v>260</v>
      </c>
      <c r="J448" s="19">
        <v>5.56</v>
      </c>
      <c r="K448" s="19">
        <f t="shared" si="6"/>
        <v>6.4495999999999993</v>
      </c>
    </row>
    <row r="449" spans="2:11" hidden="1" x14ac:dyDescent="0.25">
      <c r="B449" s="2" t="s">
        <v>42</v>
      </c>
      <c r="C449" s="2" t="s">
        <v>255</v>
      </c>
      <c r="D449" s="2" t="s">
        <v>256</v>
      </c>
      <c r="E449" s="2">
        <v>12</v>
      </c>
      <c r="F449" s="2" t="s">
        <v>955</v>
      </c>
      <c r="G449" s="2" t="s">
        <v>964</v>
      </c>
      <c r="H449" s="2" t="s">
        <v>965</v>
      </c>
      <c r="I449" s="2" t="s">
        <v>260</v>
      </c>
      <c r="J449" s="19">
        <v>9.51</v>
      </c>
      <c r="K449" s="19">
        <f t="shared" si="6"/>
        <v>11.031599999999999</v>
      </c>
    </row>
    <row r="450" spans="2:11" hidden="1" x14ac:dyDescent="0.25">
      <c r="B450" s="2" t="s">
        <v>42</v>
      </c>
      <c r="C450" s="2" t="s">
        <v>255</v>
      </c>
      <c r="D450" s="2" t="s">
        <v>256</v>
      </c>
      <c r="E450" s="2">
        <v>12</v>
      </c>
      <c r="F450" s="2" t="s">
        <v>955</v>
      </c>
      <c r="G450" s="2" t="s">
        <v>966</v>
      </c>
      <c r="H450" s="2" t="s">
        <v>967</v>
      </c>
      <c r="I450" s="2" t="s">
        <v>260</v>
      </c>
      <c r="J450" s="19">
        <v>17.41</v>
      </c>
      <c r="K450" s="19">
        <f t="shared" si="6"/>
        <v>20.195599999999999</v>
      </c>
    </row>
    <row r="451" spans="2:11" hidden="1" x14ac:dyDescent="0.25">
      <c r="B451" s="2" t="s">
        <v>42</v>
      </c>
      <c r="C451" s="2" t="s">
        <v>255</v>
      </c>
      <c r="D451" s="2" t="s">
        <v>256</v>
      </c>
      <c r="E451" s="2">
        <v>12</v>
      </c>
      <c r="F451" s="2" t="s">
        <v>955</v>
      </c>
      <c r="G451" s="2" t="s">
        <v>968</v>
      </c>
      <c r="H451" s="2" t="s">
        <v>969</v>
      </c>
      <c r="I451" s="2" t="s">
        <v>260</v>
      </c>
      <c r="J451" s="19">
        <v>29.06</v>
      </c>
      <c r="K451" s="19">
        <f t="shared" si="6"/>
        <v>33.709599999999995</v>
      </c>
    </row>
    <row r="452" spans="2:11" hidden="1" x14ac:dyDescent="0.25">
      <c r="B452" s="2" t="s">
        <v>42</v>
      </c>
      <c r="C452" s="2" t="s">
        <v>255</v>
      </c>
      <c r="D452" s="2" t="s">
        <v>256</v>
      </c>
      <c r="E452" s="2">
        <v>12</v>
      </c>
      <c r="F452" s="2" t="s">
        <v>955</v>
      </c>
      <c r="G452" s="2" t="s">
        <v>970</v>
      </c>
      <c r="H452" s="2" t="s">
        <v>971</v>
      </c>
      <c r="I452" s="2" t="s">
        <v>260</v>
      </c>
      <c r="J452" s="19">
        <v>56.71</v>
      </c>
      <c r="K452" s="19">
        <f t="shared" ref="K452:K515" si="7">+IF(AND(MID(H452,1,15)="POSTE DE MADERA",J452&lt;110)=TRUE,(J452*1.13+5)*1.01*1.16,IF(AND(MID(H452,1,15)="POSTE DE MADERA",J452&gt;=110,J452&lt;320)=TRUE,(J452*1.13+12)*1.01*1.16,IF(AND(MID(H452,1,15)="POSTE DE MADERA",J452&gt;320)=TRUE,(J452*1.13+36)*1.01*1.16,IF(+AND(MID(H452,1,5)="POSTE",MID(H452,1,15)&lt;&gt;"POSTE DE MADERA")=TRUE,J452*1.01*1.16,J452*1.16))))</f>
        <v>65.783599999999993</v>
      </c>
    </row>
    <row r="453" spans="2:11" hidden="1" x14ac:dyDescent="0.25">
      <c r="B453" s="2" t="s">
        <v>42</v>
      </c>
      <c r="C453" s="2" t="s">
        <v>255</v>
      </c>
      <c r="D453" s="2" t="s">
        <v>256</v>
      </c>
      <c r="E453" s="2">
        <v>12</v>
      </c>
      <c r="F453" s="2" t="s">
        <v>955</v>
      </c>
      <c r="G453" s="2" t="s">
        <v>972</v>
      </c>
      <c r="H453" s="2" t="s">
        <v>973</v>
      </c>
      <c r="I453" s="2" t="s">
        <v>260</v>
      </c>
      <c r="J453" s="19">
        <v>95.66</v>
      </c>
      <c r="K453" s="19">
        <f t="shared" si="7"/>
        <v>110.96559999999999</v>
      </c>
    </row>
    <row r="454" spans="2:11" hidden="1" x14ac:dyDescent="0.25">
      <c r="B454" s="2" t="s">
        <v>42</v>
      </c>
      <c r="C454" s="2" t="s">
        <v>255</v>
      </c>
      <c r="D454" s="2" t="s">
        <v>256</v>
      </c>
      <c r="E454" s="2">
        <v>12</v>
      </c>
      <c r="F454" s="2" t="s">
        <v>955</v>
      </c>
      <c r="G454" s="2" t="s">
        <v>974</v>
      </c>
      <c r="H454" s="2" t="s">
        <v>975</v>
      </c>
      <c r="I454" s="2" t="s">
        <v>260</v>
      </c>
      <c r="J454" s="19">
        <v>166.21</v>
      </c>
      <c r="K454" s="19">
        <f t="shared" si="7"/>
        <v>192.80359999999999</v>
      </c>
    </row>
    <row r="455" spans="2:11" hidden="1" x14ac:dyDescent="0.25">
      <c r="B455" s="2" t="s">
        <v>42</v>
      </c>
      <c r="C455" s="2" t="s">
        <v>255</v>
      </c>
      <c r="D455" s="2" t="s">
        <v>256</v>
      </c>
      <c r="E455" s="2">
        <v>12</v>
      </c>
      <c r="F455" s="2" t="s">
        <v>955</v>
      </c>
      <c r="G455" s="2" t="s">
        <v>976</v>
      </c>
      <c r="H455" s="2" t="s">
        <v>977</v>
      </c>
      <c r="I455" s="2" t="s">
        <v>260</v>
      </c>
      <c r="J455" s="19">
        <v>0.67</v>
      </c>
      <c r="K455" s="19">
        <f t="shared" si="7"/>
        <v>0.7772</v>
      </c>
    </row>
    <row r="456" spans="2:11" hidden="1" x14ac:dyDescent="0.25">
      <c r="B456" s="2" t="s">
        <v>42</v>
      </c>
      <c r="C456" s="2" t="s">
        <v>255</v>
      </c>
      <c r="D456" s="2" t="s">
        <v>256</v>
      </c>
      <c r="E456" s="2">
        <v>12</v>
      </c>
      <c r="F456" s="2" t="s">
        <v>955</v>
      </c>
      <c r="G456" s="2" t="s">
        <v>978</v>
      </c>
      <c r="H456" s="2" t="s">
        <v>979</v>
      </c>
      <c r="I456" s="2" t="s">
        <v>260</v>
      </c>
      <c r="J456" s="19">
        <v>1.1299999999999999</v>
      </c>
      <c r="K456" s="19">
        <f t="shared" si="7"/>
        <v>1.3107999999999997</v>
      </c>
    </row>
    <row r="457" spans="2:11" hidden="1" x14ac:dyDescent="0.25">
      <c r="B457" s="2" t="s">
        <v>42</v>
      </c>
      <c r="C457" s="2" t="s">
        <v>255</v>
      </c>
      <c r="D457" s="2" t="s">
        <v>256</v>
      </c>
      <c r="E457" s="2">
        <v>12</v>
      </c>
      <c r="F457" s="2" t="s">
        <v>955</v>
      </c>
      <c r="G457" s="2" t="s">
        <v>980</v>
      </c>
      <c r="H457" s="2" t="s">
        <v>981</v>
      </c>
      <c r="I457" s="2" t="s">
        <v>260</v>
      </c>
      <c r="J457" s="19">
        <v>1.81</v>
      </c>
      <c r="K457" s="19">
        <f t="shared" si="7"/>
        <v>2.0996000000000001</v>
      </c>
    </row>
    <row r="458" spans="2:11" hidden="1" x14ac:dyDescent="0.25">
      <c r="B458" s="2" t="s">
        <v>42</v>
      </c>
      <c r="C458" s="2" t="s">
        <v>255</v>
      </c>
      <c r="D458" s="2" t="s">
        <v>256</v>
      </c>
      <c r="E458" s="2">
        <v>12</v>
      </c>
      <c r="F458" s="2" t="s">
        <v>955</v>
      </c>
      <c r="G458" s="2" t="s">
        <v>982</v>
      </c>
      <c r="H458" s="2" t="s">
        <v>983</v>
      </c>
      <c r="I458" s="2" t="s">
        <v>260</v>
      </c>
      <c r="J458" s="19">
        <v>2.27</v>
      </c>
      <c r="K458" s="19">
        <f t="shared" si="7"/>
        <v>2.6332</v>
      </c>
    </row>
    <row r="459" spans="2:11" hidden="1" x14ac:dyDescent="0.25">
      <c r="B459" s="2" t="s">
        <v>42</v>
      </c>
      <c r="C459" s="2" t="s">
        <v>255</v>
      </c>
      <c r="D459" s="2" t="s">
        <v>256</v>
      </c>
      <c r="E459" s="2">
        <v>12</v>
      </c>
      <c r="F459" s="2" t="s">
        <v>955</v>
      </c>
      <c r="G459" s="2" t="s">
        <v>984</v>
      </c>
      <c r="H459" s="2" t="s">
        <v>985</v>
      </c>
      <c r="I459" s="2" t="s">
        <v>260</v>
      </c>
      <c r="J459" s="19">
        <v>2.84</v>
      </c>
      <c r="K459" s="19">
        <f t="shared" si="7"/>
        <v>3.2943999999999996</v>
      </c>
    </row>
    <row r="460" spans="2:11" hidden="1" x14ac:dyDescent="0.25">
      <c r="B460" s="2" t="s">
        <v>42</v>
      </c>
      <c r="C460" s="2" t="s">
        <v>255</v>
      </c>
      <c r="D460" s="2" t="s">
        <v>256</v>
      </c>
      <c r="E460" s="2">
        <v>12</v>
      </c>
      <c r="F460" s="2" t="s">
        <v>955</v>
      </c>
      <c r="G460" s="2" t="s">
        <v>986</v>
      </c>
      <c r="H460" s="2" t="s">
        <v>987</v>
      </c>
      <c r="I460" s="2" t="s">
        <v>260</v>
      </c>
      <c r="J460" s="19">
        <v>4.2699999999999996</v>
      </c>
      <c r="K460" s="19">
        <f t="shared" si="7"/>
        <v>4.9531999999999989</v>
      </c>
    </row>
    <row r="461" spans="2:11" hidden="1" x14ac:dyDescent="0.25">
      <c r="B461" s="2" t="s">
        <v>42</v>
      </c>
      <c r="C461" s="2" t="s">
        <v>255</v>
      </c>
      <c r="D461" s="2" t="s">
        <v>256</v>
      </c>
      <c r="E461" s="2">
        <v>12</v>
      </c>
      <c r="F461" s="2" t="s">
        <v>955</v>
      </c>
      <c r="G461" s="2" t="s">
        <v>988</v>
      </c>
      <c r="H461" s="2" t="s">
        <v>989</v>
      </c>
      <c r="I461" s="2" t="s">
        <v>260</v>
      </c>
      <c r="J461" s="19">
        <v>5.66</v>
      </c>
      <c r="K461" s="19">
        <f t="shared" si="7"/>
        <v>6.5655999999999999</v>
      </c>
    </row>
    <row r="462" spans="2:11" hidden="1" x14ac:dyDescent="0.25">
      <c r="B462" s="2" t="s">
        <v>42</v>
      </c>
      <c r="C462" s="2" t="s">
        <v>255</v>
      </c>
      <c r="D462" s="2" t="s">
        <v>256</v>
      </c>
      <c r="E462" s="2">
        <v>12</v>
      </c>
      <c r="F462" s="2" t="s">
        <v>955</v>
      </c>
      <c r="G462" s="2" t="s">
        <v>990</v>
      </c>
      <c r="H462" s="2" t="s">
        <v>991</v>
      </c>
      <c r="I462" s="2" t="s">
        <v>260</v>
      </c>
      <c r="J462" s="19">
        <v>8.02</v>
      </c>
      <c r="K462" s="19">
        <f t="shared" si="7"/>
        <v>9.3031999999999986</v>
      </c>
    </row>
    <row r="463" spans="2:11" hidden="1" x14ac:dyDescent="0.25">
      <c r="B463" s="2" t="s">
        <v>42</v>
      </c>
      <c r="C463" s="2" t="s">
        <v>255</v>
      </c>
      <c r="D463" s="2" t="s">
        <v>256</v>
      </c>
      <c r="E463" s="2">
        <v>12</v>
      </c>
      <c r="F463" s="2" t="s">
        <v>955</v>
      </c>
      <c r="G463" s="2" t="s">
        <v>992</v>
      </c>
      <c r="H463" s="2" t="s">
        <v>993</v>
      </c>
      <c r="I463" s="2" t="s">
        <v>260</v>
      </c>
      <c r="J463" s="19">
        <v>9.25</v>
      </c>
      <c r="K463" s="19">
        <f t="shared" si="7"/>
        <v>10.729999999999999</v>
      </c>
    </row>
    <row r="464" spans="2:11" hidden="1" x14ac:dyDescent="0.25">
      <c r="B464" s="2" t="s">
        <v>42</v>
      </c>
      <c r="C464" s="2" t="s">
        <v>255</v>
      </c>
      <c r="D464" s="2" t="s">
        <v>256</v>
      </c>
      <c r="E464" s="2">
        <v>12</v>
      </c>
      <c r="F464" s="2" t="s">
        <v>955</v>
      </c>
      <c r="G464" s="2" t="s">
        <v>994</v>
      </c>
      <c r="H464" s="2" t="s">
        <v>995</v>
      </c>
      <c r="I464" s="2" t="s">
        <v>260</v>
      </c>
      <c r="J464" s="19">
        <v>13.82</v>
      </c>
      <c r="K464" s="19">
        <f t="shared" si="7"/>
        <v>16.031199999999998</v>
      </c>
    </row>
    <row r="465" spans="2:11" hidden="1" x14ac:dyDescent="0.25">
      <c r="B465" s="2" t="s">
        <v>42</v>
      </c>
      <c r="C465" s="2" t="s">
        <v>255</v>
      </c>
      <c r="D465" s="2" t="s">
        <v>256</v>
      </c>
      <c r="E465" s="2">
        <v>12</v>
      </c>
      <c r="F465" s="2" t="s">
        <v>955</v>
      </c>
      <c r="G465" s="2" t="s">
        <v>996</v>
      </c>
      <c r="H465" s="2" t="s">
        <v>997</v>
      </c>
      <c r="I465" s="2" t="s">
        <v>260</v>
      </c>
      <c r="J465" s="19">
        <v>19</v>
      </c>
      <c r="K465" s="19">
        <f t="shared" si="7"/>
        <v>22.04</v>
      </c>
    </row>
    <row r="466" spans="2:11" hidden="1" x14ac:dyDescent="0.25">
      <c r="B466" s="2" t="s">
        <v>42</v>
      </c>
      <c r="C466" s="2" t="s">
        <v>255</v>
      </c>
      <c r="D466" s="2" t="s">
        <v>256</v>
      </c>
      <c r="E466" s="2">
        <v>12</v>
      </c>
      <c r="F466" s="2" t="s">
        <v>955</v>
      </c>
      <c r="G466" s="2" t="s">
        <v>998</v>
      </c>
      <c r="H466" s="2" t="s">
        <v>999</v>
      </c>
      <c r="I466" s="2" t="s">
        <v>260</v>
      </c>
      <c r="J466" s="19">
        <v>21.39</v>
      </c>
      <c r="K466" s="19">
        <f t="shared" si="7"/>
        <v>24.8124</v>
      </c>
    </row>
    <row r="467" spans="2:11" hidden="1" x14ac:dyDescent="0.25">
      <c r="B467" s="2" t="s">
        <v>42</v>
      </c>
      <c r="C467" s="2" t="s">
        <v>255</v>
      </c>
      <c r="D467" s="2" t="s">
        <v>256</v>
      </c>
      <c r="E467" s="2">
        <v>12</v>
      </c>
      <c r="F467" s="2" t="s">
        <v>955</v>
      </c>
      <c r="G467" s="2" t="s">
        <v>1000</v>
      </c>
      <c r="H467" s="2" t="s">
        <v>1001</v>
      </c>
      <c r="I467" s="2" t="s">
        <v>260</v>
      </c>
      <c r="J467" s="19">
        <v>23.14</v>
      </c>
      <c r="K467" s="19">
        <f t="shared" si="7"/>
        <v>26.842399999999998</v>
      </c>
    </row>
    <row r="468" spans="2:11" hidden="1" x14ac:dyDescent="0.25">
      <c r="B468" s="2" t="s">
        <v>42</v>
      </c>
      <c r="C468" s="2" t="s">
        <v>255</v>
      </c>
      <c r="D468" s="2" t="s">
        <v>256</v>
      </c>
      <c r="E468" s="2">
        <v>12</v>
      </c>
      <c r="F468" s="2" t="s">
        <v>955</v>
      </c>
      <c r="G468" s="2" t="s">
        <v>1002</v>
      </c>
      <c r="H468" s="2" t="s">
        <v>1003</v>
      </c>
      <c r="I468" s="2" t="s">
        <v>260</v>
      </c>
      <c r="J468" s="19">
        <v>27.81</v>
      </c>
      <c r="K468" s="19">
        <f t="shared" si="7"/>
        <v>32.259599999999999</v>
      </c>
    </row>
    <row r="469" spans="2:11" hidden="1" x14ac:dyDescent="0.25">
      <c r="B469" s="2" t="s">
        <v>42</v>
      </c>
      <c r="C469" s="2" t="s">
        <v>255</v>
      </c>
      <c r="D469" s="2" t="s">
        <v>256</v>
      </c>
      <c r="E469" s="2">
        <v>12</v>
      </c>
      <c r="F469" s="2" t="s">
        <v>955</v>
      </c>
      <c r="G469" s="2" t="s">
        <v>1004</v>
      </c>
      <c r="H469" s="2" t="s">
        <v>1005</v>
      </c>
      <c r="I469" s="2" t="s">
        <v>260</v>
      </c>
      <c r="J469" s="19">
        <v>34.83</v>
      </c>
      <c r="K469" s="19">
        <f t="shared" si="7"/>
        <v>40.402799999999992</v>
      </c>
    </row>
    <row r="470" spans="2:11" hidden="1" x14ac:dyDescent="0.25">
      <c r="B470" s="2" t="s">
        <v>42</v>
      </c>
      <c r="C470" s="2" t="s">
        <v>255</v>
      </c>
      <c r="D470" s="2" t="s">
        <v>256</v>
      </c>
      <c r="E470" s="2">
        <v>12</v>
      </c>
      <c r="F470" s="2" t="s">
        <v>955</v>
      </c>
      <c r="G470" s="2" t="s">
        <v>1006</v>
      </c>
      <c r="H470" s="2" t="s">
        <v>1007</v>
      </c>
      <c r="I470" s="2" t="s">
        <v>260</v>
      </c>
      <c r="J470" s="19">
        <v>41.87</v>
      </c>
      <c r="K470" s="19">
        <f t="shared" si="7"/>
        <v>48.569199999999995</v>
      </c>
    </row>
    <row r="471" spans="2:11" hidden="1" x14ac:dyDescent="0.25">
      <c r="B471" s="2" t="s">
        <v>42</v>
      </c>
      <c r="C471" s="2" t="s">
        <v>255</v>
      </c>
      <c r="D471" s="2" t="s">
        <v>256</v>
      </c>
      <c r="E471" s="2">
        <v>12</v>
      </c>
      <c r="F471" s="2" t="s">
        <v>955</v>
      </c>
      <c r="G471" s="2" t="s">
        <v>1008</v>
      </c>
      <c r="H471" s="2" t="s">
        <v>1009</v>
      </c>
      <c r="I471" s="2" t="s">
        <v>260</v>
      </c>
      <c r="J471" s="19">
        <v>59.03</v>
      </c>
      <c r="K471" s="19">
        <f t="shared" si="7"/>
        <v>68.474800000000002</v>
      </c>
    </row>
    <row r="472" spans="2:11" hidden="1" x14ac:dyDescent="0.25">
      <c r="B472" s="2" t="s">
        <v>42</v>
      </c>
      <c r="C472" s="2" t="s">
        <v>255</v>
      </c>
      <c r="D472" s="2" t="s">
        <v>256</v>
      </c>
      <c r="E472" s="2">
        <v>12</v>
      </c>
      <c r="F472" s="2" t="s">
        <v>955</v>
      </c>
      <c r="G472" s="2" t="s">
        <v>1010</v>
      </c>
      <c r="H472" s="2" t="s">
        <v>1011</v>
      </c>
      <c r="I472" s="2" t="s">
        <v>260</v>
      </c>
      <c r="J472" s="19">
        <v>93.71</v>
      </c>
      <c r="K472" s="19">
        <f t="shared" si="7"/>
        <v>108.70359999999998</v>
      </c>
    </row>
    <row r="473" spans="2:11" hidden="1" x14ac:dyDescent="0.25">
      <c r="B473" s="2" t="s">
        <v>42</v>
      </c>
      <c r="C473" s="2" t="s">
        <v>255</v>
      </c>
      <c r="D473" s="2" t="s">
        <v>256</v>
      </c>
      <c r="E473" s="2">
        <v>12</v>
      </c>
      <c r="F473" s="2" t="s">
        <v>955</v>
      </c>
      <c r="G473" s="2" t="s">
        <v>1012</v>
      </c>
      <c r="H473" s="2" t="s">
        <v>1013</v>
      </c>
      <c r="I473" s="2" t="s">
        <v>260</v>
      </c>
      <c r="J473" s="19">
        <v>6.51</v>
      </c>
      <c r="K473" s="19">
        <f t="shared" si="7"/>
        <v>7.5515999999999996</v>
      </c>
    </row>
    <row r="474" spans="2:11" hidden="1" x14ac:dyDescent="0.25">
      <c r="B474" s="2" t="s">
        <v>42</v>
      </c>
      <c r="C474" s="2" t="s">
        <v>255</v>
      </c>
      <c r="D474" s="2" t="s">
        <v>256</v>
      </c>
      <c r="E474" s="2">
        <v>12</v>
      </c>
      <c r="F474" s="2" t="s">
        <v>955</v>
      </c>
      <c r="G474" s="2" t="s">
        <v>1014</v>
      </c>
      <c r="H474" s="2" t="s">
        <v>1015</v>
      </c>
      <c r="I474" s="2" t="s">
        <v>260</v>
      </c>
      <c r="J474" s="19">
        <v>12.91</v>
      </c>
      <c r="K474" s="19">
        <f t="shared" si="7"/>
        <v>14.975599999999998</v>
      </c>
    </row>
    <row r="475" spans="2:11" hidden="1" x14ac:dyDescent="0.25">
      <c r="B475" s="2" t="s">
        <v>42</v>
      </c>
      <c r="C475" s="2" t="s">
        <v>255</v>
      </c>
      <c r="D475" s="2" t="s">
        <v>256</v>
      </c>
      <c r="E475" s="2">
        <v>12</v>
      </c>
      <c r="F475" s="2" t="s">
        <v>955</v>
      </c>
      <c r="G475" s="2" t="s">
        <v>1016</v>
      </c>
      <c r="H475" s="2" t="s">
        <v>1017</v>
      </c>
      <c r="I475" s="2" t="s">
        <v>260</v>
      </c>
      <c r="J475" s="19">
        <v>27.58</v>
      </c>
      <c r="K475" s="19">
        <f t="shared" si="7"/>
        <v>31.992799999999995</v>
      </c>
    </row>
    <row r="476" spans="2:11" hidden="1" x14ac:dyDescent="0.25">
      <c r="B476" s="2" t="s">
        <v>42</v>
      </c>
      <c r="C476" s="2" t="s">
        <v>255</v>
      </c>
      <c r="D476" s="2" t="s">
        <v>256</v>
      </c>
      <c r="E476" s="2">
        <v>12</v>
      </c>
      <c r="F476" s="2" t="s">
        <v>955</v>
      </c>
      <c r="G476" s="2" t="s">
        <v>1018</v>
      </c>
      <c r="H476" s="2" t="s">
        <v>1019</v>
      </c>
      <c r="I476" s="2" t="s">
        <v>260</v>
      </c>
      <c r="J476" s="19">
        <v>58.05</v>
      </c>
      <c r="K476" s="19">
        <f t="shared" si="7"/>
        <v>67.337999999999994</v>
      </c>
    </row>
    <row r="477" spans="2:11" hidden="1" x14ac:dyDescent="0.25">
      <c r="B477" s="2" t="s">
        <v>42</v>
      </c>
      <c r="C477" s="2" t="s">
        <v>255</v>
      </c>
      <c r="D477" s="2" t="s">
        <v>256</v>
      </c>
      <c r="E477" s="2">
        <v>12</v>
      </c>
      <c r="F477" s="2" t="s">
        <v>955</v>
      </c>
      <c r="G477" s="2" t="s">
        <v>1020</v>
      </c>
      <c r="H477" s="2" t="s">
        <v>1021</v>
      </c>
      <c r="I477" s="2" t="s">
        <v>260</v>
      </c>
      <c r="J477" s="19">
        <v>75.150000000000006</v>
      </c>
      <c r="K477" s="19">
        <f t="shared" si="7"/>
        <v>87.174000000000007</v>
      </c>
    </row>
    <row r="478" spans="2:11" hidden="1" x14ac:dyDescent="0.25">
      <c r="B478" s="2" t="s">
        <v>42</v>
      </c>
      <c r="C478" s="2" t="s">
        <v>255</v>
      </c>
      <c r="D478" s="2" t="s">
        <v>256</v>
      </c>
      <c r="E478" s="2">
        <v>12</v>
      </c>
      <c r="F478" s="2" t="s">
        <v>955</v>
      </c>
      <c r="G478" s="2" t="s">
        <v>1022</v>
      </c>
      <c r="H478" s="2" t="s">
        <v>1023</v>
      </c>
      <c r="I478" s="2" t="s">
        <v>260</v>
      </c>
      <c r="J478" s="19">
        <v>116.51</v>
      </c>
      <c r="K478" s="19">
        <f t="shared" si="7"/>
        <v>135.1516</v>
      </c>
    </row>
    <row r="479" spans="2:11" hidden="1" x14ac:dyDescent="0.25">
      <c r="B479" s="2" t="s">
        <v>42</v>
      </c>
      <c r="C479" s="2" t="s">
        <v>255</v>
      </c>
      <c r="D479" s="2" t="s">
        <v>256</v>
      </c>
      <c r="E479" s="2">
        <v>12</v>
      </c>
      <c r="F479" s="2" t="s">
        <v>955</v>
      </c>
      <c r="G479" s="2" t="s">
        <v>1024</v>
      </c>
      <c r="H479" s="2" t="s">
        <v>1025</v>
      </c>
      <c r="I479" s="2" t="s">
        <v>260</v>
      </c>
      <c r="J479" s="19">
        <v>2.0699999999999998</v>
      </c>
      <c r="K479" s="19">
        <f t="shared" si="7"/>
        <v>2.4011999999999998</v>
      </c>
    </row>
    <row r="480" spans="2:11" hidden="1" x14ac:dyDescent="0.25">
      <c r="B480" s="2" t="s">
        <v>42</v>
      </c>
      <c r="C480" s="2" t="s">
        <v>255</v>
      </c>
      <c r="D480" s="2" t="s">
        <v>256</v>
      </c>
      <c r="E480" s="2">
        <v>12</v>
      </c>
      <c r="F480" s="2" t="s">
        <v>955</v>
      </c>
      <c r="G480" s="2" t="s">
        <v>1026</v>
      </c>
      <c r="H480" s="2" t="s">
        <v>1027</v>
      </c>
      <c r="I480" s="2" t="s">
        <v>260</v>
      </c>
      <c r="J480" s="19">
        <v>2.04</v>
      </c>
      <c r="K480" s="19">
        <f t="shared" si="7"/>
        <v>2.3664000000000001</v>
      </c>
    </row>
    <row r="481" spans="2:11" hidden="1" x14ac:dyDescent="0.25">
      <c r="B481" s="2" t="s">
        <v>42</v>
      </c>
      <c r="C481" s="2" t="s">
        <v>255</v>
      </c>
      <c r="D481" s="2" t="s">
        <v>256</v>
      </c>
      <c r="E481" s="2">
        <v>12</v>
      </c>
      <c r="F481" s="2" t="s">
        <v>955</v>
      </c>
      <c r="G481" s="2" t="s">
        <v>1028</v>
      </c>
      <c r="H481" s="2" t="s">
        <v>1029</v>
      </c>
      <c r="I481" s="2" t="s">
        <v>260</v>
      </c>
      <c r="J481" s="19">
        <v>3.4</v>
      </c>
      <c r="K481" s="19">
        <f t="shared" si="7"/>
        <v>3.9439999999999995</v>
      </c>
    </row>
    <row r="482" spans="2:11" hidden="1" x14ac:dyDescent="0.25">
      <c r="B482" s="2" t="s">
        <v>42</v>
      </c>
      <c r="C482" s="2" t="s">
        <v>255</v>
      </c>
      <c r="D482" s="2" t="s">
        <v>256</v>
      </c>
      <c r="E482" s="2">
        <v>12</v>
      </c>
      <c r="F482" s="2" t="s">
        <v>955</v>
      </c>
      <c r="G482" s="2" t="s">
        <v>1030</v>
      </c>
      <c r="H482" s="2" t="s">
        <v>1031</v>
      </c>
      <c r="I482" s="2" t="s">
        <v>260</v>
      </c>
      <c r="J482" s="19">
        <v>5.44</v>
      </c>
      <c r="K482" s="19">
        <f t="shared" si="7"/>
        <v>6.3104000000000005</v>
      </c>
    </row>
    <row r="483" spans="2:11" hidden="1" x14ac:dyDescent="0.25">
      <c r="B483" s="2" t="s">
        <v>42</v>
      </c>
      <c r="C483" s="2" t="s">
        <v>255</v>
      </c>
      <c r="D483" s="2" t="s">
        <v>256</v>
      </c>
      <c r="E483" s="2">
        <v>12</v>
      </c>
      <c r="F483" s="2" t="s">
        <v>955</v>
      </c>
      <c r="G483" s="2" t="s">
        <v>1032</v>
      </c>
      <c r="H483" s="2" t="s">
        <v>1033</v>
      </c>
      <c r="I483" s="2" t="s">
        <v>260</v>
      </c>
      <c r="J483" s="19">
        <v>11.89</v>
      </c>
      <c r="K483" s="19">
        <f t="shared" si="7"/>
        <v>13.792399999999999</v>
      </c>
    </row>
    <row r="484" spans="2:11" hidden="1" x14ac:dyDescent="0.25">
      <c r="B484" s="2" t="s">
        <v>42</v>
      </c>
      <c r="C484" s="2" t="s">
        <v>255</v>
      </c>
      <c r="D484" s="2" t="s">
        <v>256</v>
      </c>
      <c r="E484" s="2">
        <v>12</v>
      </c>
      <c r="F484" s="2" t="s">
        <v>955</v>
      </c>
      <c r="G484" s="2" t="s">
        <v>1034</v>
      </c>
      <c r="H484" s="2" t="s">
        <v>1035</v>
      </c>
      <c r="I484" s="2" t="s">
        <v>260</v>
      </c>
      <c r="J484" s="19">
        <v>8.5</v>
      </c>
      <c r="K484" s="19">
        <f t="shared" si="7"/>
        <v>9.86</v>
      </c>
    </row>
    <row r="485" spans="2:11" hidden="1" x14ac:dyDescent="0.25">
      <c r="B485" s="2" t="s">
        <v>42</v>
      </c>
      <c r="C485" s="2" t="s">
        <v>255</v>
      </c>
      <c r="D485" s="2" t="s">
        <v>256</v>
      </c>
      <c r="E485" s="2">
        <v>12</v>
      </c>
      <c r="F485" s="2" t="s">
        <v>955</v>
      </c>
      <c r="G485" s="2" t="s">
        <v>1036</v>
      </c>
      <c r="H485" s="2" t="s">
        <v>1037</v>
      </c>
      <c r="I485" s="2" t="s">
        <v>260</v>
      </c>
      <c r="J485" s="19">
        <v>16.989999999999998</v>
      </c>
      <c r="K485" s="19">
        <f t="shared" si="7"/>
        <v>19.708399999999997</v>
      </c>
    </row>
    <row r="486" spans="2:11" hidden="1" x14ac:dyDescent="0.25">
      <c r="B486" s="2" t="s">
        <v>42</v>
      </c>
      <c r="C486" s="2" t="s">
        <v>255</v>
      </c>
      <c r="D486" s="2" t="s">
        <v>256</v>
      </c>
      <c r="E486" s="2">
        <v>12</v>
      </c>
      <c r="F486" s="2" t="s">
        <v>955</v>
      </c>
      <c r="G486" s="2" t="s">
        <v>1038</v>
      </c>
      <c r="H486" s="2" t="s">
        <v>1039</v>
      </c>
      <c r="I486" s="2" t="s">
        <v>260</v>
      </c>
      <c r="J486" s="19">
        <v>17.41</v>
      </c>
      <c r="K486" s="19">
        <f t="shared" si="7"/>
        <v>20.195599999999999</v>
      </c>
    </row>
    <row r="487" spans="2:11" hidden="1" x14ac:dyDescent="0.25">
      <c r="B487" s="2" t="s">
        <v>42</v>
      </c>
      <c r="C487" s="2" t="s">
        <v>255</v>
      </c>
      <c r="D487" s="2" t="s">
        <v>256</v>
      </c>
      <c r="E487" s="2">
        <v>12</v>
      </c>
      <c r="F487" s="2" t="s">
        <v>955</v>
      </c>
      <c r="G487" s="2" t="s">
        <v>1040</v>
      </c>
      <c r="H487" s="2" t="s">
        <v>1041</v>
      </c>
      <c r="I487" s="2" t="s">
        <v>260</v>
      </c>
      <c r="J487" s="19">
        <v>40.75</v>
      </c>
      <c r="K487" s="19">
        <f t="shared" si="7"/>
        <v>47.269999999999996</v>
      </c>
    </row>
    <row r="488" spans="2:11" hidden="1" x14ac:dyDescent="0.25">
      <c r="B488" s="2" t="s">
        <v>42</v>
      </c>
      <c r="C488" s="2" t="s">
        <v>255</v>
      </c>
      <c r="D488" s="2" t="s">
        <v>256</v>
      </c>
      <c r="E488" s="2">
        <v>12</v>
      </c>
      <c r="F488" s="2" t="s">
        <v>955</v>
      </c>
      <c r="G488" s="2" t="s">
        <v>1042</v>
      </c>
      <c r="H488" s="2" t="s">
        <v>1043</v>
      </c>
      <c r="I488" s="2" t="s">
        <v>260</v>
      </c>
      <c r="J488" s="19">
        <v>50.93</v>
      </c>
      <c r="K488" s="19">
        <f t="shared" si="7"/>
        <v>59.078799999999994</v>
      </c>
    </row>
    <row r="489" spans="2:11" hidden="1" x14ac:dyDescent="0.25">
      <c r="B489" s="2" t="s">
        <v>42</v>
      </c>
      <c r="C489" s="2" t="s">
        <v>255</v>
      </c>
      <c r="D489" s="2" t="s">
        <v>256</v>
      </c>
      <c r="E489" s="2">
        <v>12</v>
      </c>
      <c r="F489" s="2" t="s">
        <v>955</v>
      </c>
      <c r="G489" s="2" t="s">
        <v>1044</v>
      </c>
      <c r="H489" s="2" t="s">
        <v>1045</v>
      </c>
      <c r="I489" s="2" t="s">
        <v>260</v>
      </c>
      <c r="J489" s="19">
        <v>62.81</v>
      </c>
      <c r="K489" s="19">
        <f t="shared" si="7"/>
        <v>72.8596</v>
      </c>
    </row>
    <row r="490" spans="2:11" hidden="1" x14ac:dyDescent="0.25">
      <c r="B490" s="2" t="s">
        <v>42</v>
      </c>
      <c r="C490" s="2" t="s">
        <v>255</v>
      </c>
      <c r="D490" s="2" t="s">
        <v>256</v>
      </c>
      <c r="E490" s="2">
        <v>12</v>
      </c>
      <c r="F490" s="2" t="s">
        <v>955</v>
      </c>
      <c r="G490" s="2" t="s">
        <v>1046</v>
      </c>
      <c r="H490" s="2" t="s">
        <v>1047</v>
      </c>
      <c r="I490" s="2" t="s">
        <v>260</v>
      </c>
      <c r="J490" s="19">
        <v>67.900000000000006</v>
      </c>
      <c r="K490" s="19">
        <f t="shared" si="7"/>
        <v>78.763999999999996</v>
      </c>
    </row>
    <row r="491" spans="2:11" hidden="1" x14ac:dyDescent="0.25">
      <c r="B491" s="2" t="s">
        <v>42</v>
      </c>
      <c r="C491" s="2" t="s">
        <v>255</v>
      </c>
      <c r="D491" s="2" t="s">
        <v>256</v>
      </c>
      <c r="E491" s="2">
        <v>12</v>
      </c>
      <c r="F491" s="2" t="s">
        <v>955</v>
      </c>
      <c r="G491" s="2" t="s">
        <v>1048</v>
      </c>
      <c r="H491" s="2" t="s">
        <v>1049</v>
      </c>
      <c r="I491" s="2" t="s">
        <v>260</v>
      </c>
      <c r="J491" s="19">
        <v>81.47</v>
      </c>
      <c r="K491" s="19">
        <f t="shared" si="7"/>
        <v>94.505199999999988</v>
      </c>
    </row>
    <row r="492" spans="2:11" hidden="1" x14ac:dyDescent="0.25">
      <c r="B492" s="2" t="s">
        <v>42</v>
      </c>
      <c r="C492" s="2" t="s">
        <v>255</v>
      </c>
      <c r="D492" s="2" t="s">
        <v>256</v>
      </c>
      <c r="E492" s="2">
        <v>12</v>
      </c>
      <c r="F492" s="2" t="s">
        <v>955</v>
      </c>
      <c r="G492" s="2" t="s">
        <v>1050</v>
      </c>
      <c r="H492" s="2" t="s">
        <v>1051</v>
      </c>
      <c r="I492" s="2" t="s">
        <v>260</v>
      </c>
      <c r="J492" s="19">
        <v>101.83</v>
      </c>
      <c r="K492" s="19">
        <f t="shared" si="7"/>
        <v>118.12279999999998</v>
      </c>
    </row>
    <row r="493" spans="2:11" hidden="1" x14ac:dyDescent="0.25">
      <c r="B493" s="2" t="s">
        <v>42</v>
      </c>
      <c r="C493" s="2" t="s">
        <v>255</v>
      </c>
      <c r="D493" s="2" t="s">
        <v>256</v>
      </c>
      <c r="E493" s="2">
        <v>12</v>
      </c>
      <c r="F493" s="2" t="s">
        <v>955</v>
      </c>
      <c r="G493" s="2" t="s">
        <v>1052</v>
      </c>
      <c r="H493" s="2" t="s">
        <v>1053</v>
      </c>
      <c r="I493" s="2" t="s">
        <v>260</v>
      </c>
      <c r="J493" s="19">
        <v>122.18</v>
      </c>
      <c r="K493" s="19">
        <f t="shared" si="7"/>
        <v>141.72880000000001</v>
      </c>
    </row>
    <row r="494" spans="2:11" hidden="1" x14ac:dyDescent="0.25">
      <c r="B494" s="2" t="s">
        <v>42</v>
      </c>
      <c r="C494" s="2" t="s">
        <v>255</v>
      </c>
      <c r="D494" s="2" t="s">
        <v>256</v>
      </c>
      <c r="E494" s="2">
        <v>12</v>
      </c>
      <c r="F494" s="2" t="s">
        <v>955</v>
      </c>
      <c r="G494" s="2" t="s">
        <v>1054</v>
      </c>
      <c r="H494" s="2" t="s">
        <v>1055</v>
      </c>
      <c r="I494" s="2" t="s">
        <v>260</v>
      </c>
      <c r="J494" s="19">
        <v>169.67</v>
      </c>
      <c r="K494" s="19">
        <f t="shared" si="7"/>
        <v>196.81719999999999</v>
      </c>
    </row>
    <row r="495" spans="2:11" hidden="1" x14ac:dyDescent="0.25">
      <c r="B495" s="2" t="s">
        <v>42</v>
      </c>
      <c r="C495" s="2" t="s">
        <v>255</v>
      </c>
      <c r="D495" s="2" t="s">
        <v>256</v>
      </c>
      <c r="E495" s="2">
        <v>12</v>
      </c>
      <c r="F495" s="2" t="s">
        <v>955</v>
      </c>
      <c r="G495" s="2" t="s">
        <v>1056</v>
      </c>
      <c r="H495" s="2" t="s">
        <v>1057</v>
      </c>
      <c r="I495" s="2" t="s">
        <v>260</v>
      </c>
      <c r="J495" s="19">
        <v>32.26</v>
      </c>
      <c r="K495" s="19">
        <f t="shared" si="7"/>
        <v>37.421599999999998</v>
      </c>
    </row>
    <row r="496" spans="2:11" hidden="1" x14ac:dyDescent="0.25">
      <c r="B496" s="2" t="s">
        <v>42</v>
      </c>
      <c r="C496" s="2" t="s">
        <v>255</v>
      </c>
      <c r="D496" s="2" t="s">
        <v>256</v>
      </c>
      <c r="E496" s="2">
        <v>12</v>
      </c>
      <c r="F496" s="2" t="s">
        <v>955</v>
      </c>
      <c r="G496" s="2" t="s">
        <v>1058</v>
      </c>
      <c r="H496" s="2" t="s">
        <v>1059</v>
      </c>
      <c r="I496" s="2" t="s">
        <v>260</v>
      </c>
      <c r="J496" s="19">
        <v>271.41000000000003</v>
      </c>
      <c r="K496" s="19">
        <f t="shared" si="7"/>
        <v>314.8356</v>
      </c>
    </row>
    <row r="497" spans="2:11" hidden="1" x14ac:dyDescent="0.25">
      <c r="B497" s="2" t="s">
        <v>42</v>
      </c>
      <c r="C497" s="2" t="s">
        <v>255</v>
      </c>
      <c r="D497" s="2" t="s">
        <v>256</v>
      </c>
      <c r="E497" s="2">
        <v>16</v>
      </c>
      <c r="F497" s="2" t="s">
        <v>1060</v>
      </c>
      <c r="G497" s="2" t="s">
        <v>1061</v>
      </c>
      <c r="H497" s="2" t="s">
        <v>1062</v>
      </c>
      <c r="I497" s="2" t="s">
        <v>260</v>
      </c>
      <c r="J497" s="19">
        <v>42.84</v>
      </c>
      <c r="K497" s="19">
        <f t="shared" si="7"/>
        <v>49.694400000000002</v>
      </c>
    </row>
    <row r="498" spans="2:11" hidden="1" x14ac:dyDescent="0.25">
      <c r="B498" s="2" t="s">
        <v>42</v>
      </c>
      <c r="C498" s="2" t="s">
        <v>255</v>
      </c>
      <c r="D498" s="2" t="s">
        <v>256</v>
      </c>
      <c r="E498" s="2">
        <v>16</v>
      </c>
      <c r="F498" s="2" t="s">
        <v>1060</v>
      </c>
      <c r="G498" s="2" t="s">
        <v>1063</v>
      </c>
      <c r="H498" s="2" t="s">
        <v>1064</v>
      </c>
      <c r="I498" s="2" t="s">
        <v>260</v>
      </c>
      <c r="J498" s="19">
        <v>55.22</v>
      </c>
      <c r="K498" s="19">
        <f t="shared" si="7"/>
        <v>64.055199999999999</v>
      </c>
    </row>
    <row r="499" spans="2:11" hidden="1" x14ac:dyDescent="0.25">
      <c r="B499" s="2" t="s">
        <v>42</v>
      </c>
      <c r="C499" s="2" t="s">
        <v>255</v>
      </c>
      <c r="D499" s="2" t="s">
        <v>256</v>
      </c>
      <c r="E499" s="2">
        <v>16</v>
      </c>
      <c r="F499" s="2" t="s">
        <v>1060</v>
      </c>
      <c r="G499" s="2" t="s">
        <v>1065</v>
      </c>
      <c r="H499" s="2" t="s">
        <v>1066</v>
      </c>
      <c r="I499" s="2" t="s">
        <v>260</v>
      </c>
      <c r="J499" s="19">
        <v>66.87</v>
      </c>
      <c r="K499" s="19">
        <f t="shared" si="7"/>
        <v>77.569199999999995</v>
      </c>
    </row>
    <row r="500" spans="2:11" hidden="1" x14ac:dyDescent="0.25">
      <c r="B500" s="2" t="s">
        <v>42</v>
      </c>
      <c r="C500" s="2" t="s">
        <v>255</v>
      </c>
      <c r="D500" s="2" t="s">
        <v>256</v>
      </c>
      <c r="E500" s="2">
        <v>16</v>
      </c>
      <c r="F500" s="2" t="s">
        <v>1060</v>
      </c>
      <c r="G500" s="2" t="s">
        <v>1067</v>
      </c>
      <c r="H500" s="2" t="s">
        <v>1068</v>
      </c>
      <c r="I500" s="2" t="s">
        <v>260</v>
      </c>
      <c r="J500" s="19">
        <v>99.19</v>
      </c>
      <c r="K500" s="19">
        <f t="shared" si="7"/>
        <v>115.06039999999999</v>
      </c>
    </row>
    <row r="501" spans="2:11" hidden="1" x14ac:dyDescent="0.25">
      <c r="B501" s="2" t="s">
        <v>42</v>
      </c>
      <c r="C501" s="2" t="s">
        <v>255</v>
      </c>
      <c r="D501" s="2" t="s">
        <v>256</v>
      </c>
      <c r="E501" s="2">
        <v>16</v>
      </c>
      <c r="F501" s="2" t="s">
        <v>1060</v>
      </c>
      <c r="G501" s="2" t="s">
        <v>1069</v>
      </c>
      <c r="H501" s="2" t="s">
        <v>1070</v>
      </c>
      <c r="I501" s="2" t="s">
        <v>260</v>
      </c>
      <c r="J501" s="19">
        <v>134.78</v>
      </c>
      <c r="K501" s="19">
        <f t="shared" si="7"/>
        <v>156.34479999999999</v>
      </c>
    </row>
    <row r="502" spans="2:11" hidden="1" x14ac:dyDescent="0.25">
      <c r="B502" s="2" t="s">
        <v>42</v>
      </c>
      <c r="C502" s="2" t="s">
        <v>255</v>
      </c>
      <c r="D502" s="2" t="s">
        <v>256</v>
      </c>
      <c r="E502" s="2">
        <v>16</v>
      </c>
      <c r="F502" s="2" t="s">
        <v>1060</v>
      </c>
      <c r="G502" s="2" t="s">
        <v>1071</v>
      </c>
      <c r="H502" s="2" t="s">
        <v>1072</v>
      </c>
      <c r="I502" s="2" t="s">
        <v>260</v>
      </c>
      <c r="J502" s="19">
        <v>153.02000000000001</v>
      </c>
      <c r="K502" s="19">
        <f t="shared" si="7"/>
        <v>177.50319999999999</v>
      </c>
    </row>
    <row r="503" spans="2:11" hidden="1" x14ac:dyDescent="0.25">
      <c r="B503" s="2" t="s">
        <v>42</v>
      </c>
      <c r="C503" s="2" t="s">
        <v>255</v>
      </c>
      <c r="D503" s="2" t="s">
        <v>256</v>
      </c>
      <c r="E503" s="2">
        <v>16</v>
      </c>
      <c r="F503" s="2" t="s">
        <v>1060</v>
      </c>
      <c r="G503" s="2" t="s">
        <v>1073</v>
      </c>
      <c r="H503" s="2" t="s">
        <v>1074</v>
      </c>
      <c r="I503" s="2" t="s">
        <v>260</v>
      </c>
      <c r="J503" s="19">
        <v>199.93</v>
      </c>
      <c r="K503" s="19">
        <f t="shared" si="7"/>
        <v>231.9188</v>
      </c>
    </row>
    <row r="504" spans="2:11" hidden="1" x14ac:dyDescent="0.25">
      <c r="B504" s="2" t="s">
        <v>42</v>
      </c>
      <c r="C504" s="2" t="s">
        <v>255</v>
      </c>
      <c r="D504" s="2" t="s">
        <v>256</v>
      </c>
      <c r="E504" s="2">
        <v>16</v>
      </c>
      <c r="F504" s="2" t="s">
        <v>1060</v>
      </c>
      <c r="G504" s="2" t="s">
        <v>1075</v>
      </c>
      <c r="H504" s="2" t="s">
        <v>1076</v>
      </c>
      <c r="I504" s="2" t="s">
        <v>260</v>
      </c>
      <c r="J504" s="19">
        <v>32.79</v>
      </c>
      <c r="K504" s="19">
        <f t="shared" si="7"/>
        <v>38.036399999999993</v>
      </c>
    </row>
    <row r="505" spans="2:11" hidden="1" x14ac:dyDescent="0.25">
      <c r="B505" s="2" t="s">
        <v>42</v>
      </c>
      <c r="C505" s="2" t="s">
        <v>255</v>
      </c>
      <c r="D505" s="2" t="s">
        <v>256</v>
      </c>
      <c r="E505" s="2">
        <v>16</v>
      </c>
      <c r="F505" s="2" t="s">
        <v>1060</v>
      </c>
      <c r="G505" s="2" t="s">
        <v>1077</v>
      </c>
      <c r="H505" s="2" t="s">
        <v>1078</v>
      </c>
      <c r="I505" s="2" t="s">
        <v>260</v>
      </c>
      <c r="J505" s="19">
        <v>81.91</v>
      </c>
      <c r="K505" s="19">
        <f t="shared" si="7"/>
        <v>95.015599999999992</v>
      </c>
    </row>
    <row r="506" spans="2:11" hidden="1" x14ac:dyDescent="0.25">
      <c r="B506" s="2" t="s">
        <v>42</v>
      </c>
      <c r="C506" s="2" t="s">
        <v>255</v>
      </c>
      <c r="D506" s="2" t="s">
        <v>256</v>
      </c>
      <c r="E506" s="2">
        <v>16</v>
      </c>
      <c r="F506" s="2" t="s">
        <v>1060</v>
      </c>
      <c r="G506" s="2" t="s">
        <v>1079</v>
      </c>
      <c r="H506" s="2" t="s">
        <v>1080</v>
      </c>
      <c r="I506" s="2" t="s">
        <v>260</v>
      </c>
      <c r="J506" s="19">
        <v>118.01</v>
      </c>
      <c r="K506" s="19">
        <f t="shared" si="7"/>
        <v>136.89159999999998</v>
      </c>
    </row>
    <row r="507" spans="2:11" hidden="1" x14ac:dyDescent="0.25">
      <c r="B507" s="2" t="s">
        <v>42</v>
      </c>
      <c r="C507" s="2" t="s">
        <v>255</v>
      </c>
      <c r="D507" s="2" t="s">
        <v>256</v>
      </c>
      <c r="E507" s="2">
        <v>16</v>
      </c>
      <c r="F507" s="2" t="s">
        <v>1060</v>
      </c>
      <c r="G507" s="2" t="s">
        <v>1081</v>
      </c>
      <c r="H507" s="2" t="s">
        <v>1082</v>
      </c>
      <c r="I507" s="2" t="s">
        <v>260</v>
      </c>
      <c r="J507" s="19">
        <v>172.42</v>
      </c>
      <c r="K507" s="19">
        <f t="shared" si="7"/>
        <v>200.00719999999998</v>
      </c>
    </row>
    <row r="508" spans="2:11" hidden="1" x14ac:dyDescent="0.25">
      <c r="B508" s="2" t="s">
        <v>42</v>
      </c>
      <c r="C508" s="2" t="s">
        <v>255</v>
      </c>
      <c r="D508" s="2" t="s">
        <v>256</v>
      </c>
      <c r="E508" s="2">
        <v>16</v>
      </c>
      <c r="F508" s="2" t="s">
        <v>1060</v>
      </c>
      <c r="G508" s="2" t="s">
        <v>1083</v>
      </c>
      <c r="H508" s="2" t="s">
        <v>1084</v>
      </c>
      <c r="I508" s="2" t="s">
        <v>260</v>
      </c>
      <c r="J508" s="19">
        <v>180.23</v>
      </c>
      <c r="K508" s="19">
        <f t="shared" si="7"/>
        <v>209.06679999999997</v>
      </c>
    </row>
    <row r="509" spans="2:11" hidden="1" x14ac:dyDescent="0.25">
      <c r="B509" s="2" t="s">
        <v>42</v>
      </c>
      <c r="C509" s="2" t="s">
        <v>255</v>
      </c>
      <c r="D509" s="2" t="s">
        <v>256</v>
      </c>
      <c r="E509" s="2">
        <v>16</v>
      </c>
      <c r="F509" s="2" t="s">
        <v>1060</v>
      </c>
      <c r="G509" s="2" t="s">
        <v>1085</v>
      </c>
      <c r="H509" s="2" t="s">
        <v>1086</v>
      </c>
      <c r="I509" s="2" t="s">
        <v>260</v>
      </c>
      <c r="J509" s="19">
        <v>226.99</v>
      </c>
      <c r="K509" s="19">
        <f t="shared" si="7"/>
        <v>263.30840000000001</v>
      </c>
    </row>
    <row r="510" spans="2:11" hidden="1" x14ac:dyDescent="0.25">
      <c r="B510" s="2" t="s">
        <v>42</v>
      </c>
      <c r="C510" s="2" t="s">
        <v>255</v>
      </c>
      <c r="D510" s="2" t="s">
        <v>256</v>
      </c>
      <c r="E510" s="2">
        <v>16</v>
      </c>
      <c r="F510" s="2" t="s">
        <v>1060</v>
      </c>
      <c r="G510" s="2" t="s">
        <v>1087</v>
      </c>
      <c r="H510" s="2" t="s">
        <v>1088</v>
      </c>
      <c r="I510" s="2" t="s">
        <v>260</v>
      </c>
      <c r="J510" s="19">
        <v>267.36</v>
      </c>
      <c r="K510" s="19">
        <f t="shared" si="7"/>
        <v>310.13760000000002</v>
      </c>
    </row>
    <row r="511" spans="2:11" hidden="1" x14ac:dyDescent="0.25">
      <c r="B511" s="2" t="s">
        <v>42</v>
      </c>
      <c r="C511" s="2" t="s">
        <v>255</v>
      </c>
      <c r="D511" s="2" t="s">
        <v>256</v>
      </c>
      <c r="E511" s="2">
        <v>16</v>
      </c>
      <c r="F511" s="2" t="s">
        <v>1060</v>
      </c>
      <c r="G511" s="2" t="s">
        <v>1089</v>
      </c>
      <c r="H511" s="2" t="s">
        <v>1090</v>
      </c>
      <c r="I511" s="2" t="s">
        <v>260</v>
      </c>
      <c r="J511" s="19">
        <v>303.55</v>
      </c>
      <c r="K511" s="19">
        <f t="shared" si="7"/>
        <v>352.11799999999999</v>
      </c>
    </row>
    <row r="512" spans="2:11" hidden="1" x14ac:dyDescent="0.25">
      <c r="B512" s="2" t="s">
        <v>42</v>
      </c>
      <c r="C512" s="2" t="s">
        <v>255</v>
      </c>
      <c r="D512" s="2" t="s">
        <v>256</v>
      </c>
      <c r="E512" s="2">
        <v>13</v>
      </c>
      <c r="F512" s="2" t="s">
        <v>1091</v>
      </c>
      <c r="G512" s="2" t="s">
        <v>1092</v>
      </c>
      <c r="H512" s="2" t="s">
        <v>1093</v>
      </c>
      <c r="I512" s="2" t="s">
        <v>260</v>
      </c>
      <c r="J512" s="19">
        <v>9.85</v>
      </c>
      <c r="K512" s="19">
        <f t="shared" si="7"/>
        <v>11.425999999999998</v>
      </c>
    </row>
    <row r="513" spans="2:11" hidden="1" x14ac:dyDescent="0.25">
      <c r="B513" s="2" t="s">
        <v>42</v>
      </c>
      <c r="C513" s="2" t="s">
        <v>255</v>
      </c>
      <c r="D513" s="2" t="s">
        <v>256</v>
      </c>
      <c r="E513" s="2">
        <v>13</v>
      </c>
      <c r="F513" s="2" t="s">
        <v>1091</v>
      </c>
      <c r="G513" s="2" t="s">
        <v>1094</v>
      </c>
      <c r="H513" s="2" t="s">
        <v>1095</v>
      </c>
      <c r="I513" s="2" t="s">
        <v>260</v>
      </c>
      <c r="J513" s="19">
        <v>11.52</v>
      </c>
      <c r="K513" s="19">
        <f t="shared" si="7"/>
        <v>13.363199999999999</v>
      </c>
    </row>
    <row r="514" spans="2:11" hidden="1" x14ac:dyDescent="0.25">
      <c r="B514" s="2" t="s">
        <v>42</v>
      </c>
      <c r="C514" s="2" t="s">
        <v>255</v>
      </c>
      <c r="D514" s="2" t="s">
        <v>256</v>
      </c>
      <c r="E514" s="2">
        <v>13</v>
      </c>
      <c r="F514" s="2" t="s">
        <v>1091</v>
      </c>
      <c r="G514" s="2" t="s">
        <v>1096</v>
      </c>
      <c r="H514" s="2" t="s">
        <v>1097</v>
      </c>
      <c r="I514" s="2" t="s">
        <v>260</v>
      </c>
      <c r="J514" s="19">
        <v>12.81</v>
      </c>
      <c r="K514" s="19">
        <f t="shared" si="7"/>
        <v>14.8596</v>
      </c>
    </row>
    <row r="515" spans="2:11" hidden="1" x14ac:dyDescent="0.25">
      <c r="B515" s="2" t="s">
        <v>42</v>
      </c>
      <c r="C515" s="2" t="s">
        <v>255</v>
      </c>
      <c r="D515" s="2" t="s">
        <v>256</v>
      </c>
      <c r="E515" s="2">
        <v>13</v>
      </c>
      <c r="F515" s="2" t="s">
        <v>1091</v>
      </c>
      <c r="G515" s="2" t="s">
        <v>1098</v>
      </c>
      <c r="H515" s="2" t="s">
        <v>1099</v>
      </c>
      <c r="I515" s="2" t="s">
        <v>260</v>
      </c>
      <c r="J515" s="19">
        <v>21.37</v>
      </c>
      <c r="K515" s="19">
        <f t="shared" si="7"/>
        <v>24.789200000000001</v>
      </c>
    </row>
    <row r="516" spans="2:11" hidden="1" x14ac:dyDescent="0.25">
      <c r="B516" s="2" t="s">
        <v>42</v>
      </c>
      <c r="C516" s="2" t="s">
        <v>255</v>
      </c>
      <c r="D516" s="2" t="s">
        <v>256</v>
      </c>
      <c r="E516" s="2">
        <v>13</v>
      </c>
      <c r="F516" s="2" t="s">
        <v>1091</v>
      </c>
      <c r="G516" s="2" t="s">
        <v>1100</v>
      </c>
      <c r="H516" s="2" t="s">
        <v>1101</v>
      </c>
      <c r="I516" s="2" t="s">
        <v>260</v>
      </c>
      <c r="J516" s="19">
        <v>21.57</v>
      </c>
      <c r="K516" s="19">
        <f t="shared" ref="K516:K579" si="8">+IF(AND(MID(H516,1,15)="POSTE DE MADERA",J516&lt;110)=TRUE,(J516*1.13+5)*1.01*1.16,IF(AND(MID(H516,1,15)="POSTE DE MADERA",J516&gt;=110,J516&lt;320)=TRUE,(J516*1.13+12)*1.01*1.16,IF(AND(MID(H516,1,15)="POSTE DE MADERA",J516&gt;320)=TRUE,(J516*1.13+36)*1.01*1.16,IF(+AND(MID(H516,1,5)="POSTE",MID(H516,1,15)&lt;&gt;"POSTE DE MADERA")=TRUE,J516*1.01*1.16,J516*1.16))))</f>
        <v>25.0212</v>
      </c>
    </row>
    <row r="517" spans="2:11" hidden="1" x14ac:dyDescent="0.25">
      <c r="B517" s="2" t="s">
        <v>42</v>
      </c>
      <c r="C517" s="2" t="s">
        <v>255</v>
      </c>
      <c r="D517" s="2" t="s">
        <v>256</v>
      </c>
      <c r="E517" s="2">
        <v>13</v>
      </c>
      <c r="F517" s="2" t="s">
        <v>1091</v>
      </c>
      <c r="G517" s="2" t="s">
        <v>1102</v>
      </c>
      <c r="H517" s="2" t="s">
        <v>1103</v>
      </c>
      <c r="I517" s="2" t="s">
        <v>260</v>
      </c>
      <c r="J517" s="19">
        <v>34.29</v>
      </c>
      <c r="K517" s="19">
        <f t="shared" si="8"/>
        <v>39.776399999999995</v>
      </c>
    </row>
    <row r="518" spans="2:11" hidden="1" x14ac:dyDescent="0.25">
      <c r="B518" s="2" t="s">
        <v>42</v>
      </c>
      <c r="C518" s="2" t="s">
        <v>255</v>
      </c>
      <c r="D518" s="2" t="s">
        <v>256</v>
      </c>
      <c r="E518" s="2">
        <v>13</v>
      </c>
      <c r="F518" s="2" t="s">
        <v>1091</v>
      </c>
      <c r="G518" s="2" t="s">
        <v>1104</v>
      </c>
      <c r="H518" s="2" t="s">
        <v>1105</v>
      </c>
      <c r="I518" s="2" t="s">
        <v>260</v>
      </c>
      <c r="J518" s="19">
        <v>8.9700000000000006</v>
      </c>
      <c r="K518" s="19">
        <f t="shared" si="8"/>
        <v>10.405200000000001</v>
      </c>
    </row>
    <row r="519" spans="2:11" hidden="1" x14ac:dyDescent="0.25">
      <c r="B519" s="2" t="s">
        <v>42</v>
      </c>
      <c r="C519" s="2" t="s">
        <v>255</v>
      </c>
      <c r="D519" s="2" t="s">
        <v>256</v>
      </c>
      <c r="E519" s="2">
        <v>13</v>
      </c>
      <c r="F519" s="2" t="s">
        <v>1091</v>
      </c>
      <c r="G519" s="2" t="s">
        <v>1106</v>
      </c>
      <c r="H519" s="2" t="s">
        <v>1107</v>
      </c>
      <c r="I519" s="2" t="s">
        <v>260</v>
      </c>
      <c r="J519" s="19">
        <v>9.31</v>
      </c>
      <c r="K519" s="19">
        <f t="shared" si="8"/>
        <v>10.7996</v>
      </c>
    </row>
    <row r="520" spans="2:11" hidden="1" x14ac:dyDescent="0.25">
      <c r="B520" s="2" t="s">
        <v>42</v>
      </c>
      <c r="C520" s="2" t="s">
        <v>255</v>
      </c>
      <c r="D520" s="2" t="s">
        <v>256</v>
      </c>
      <c r="E520" s="2">
        <v>13</v>
      </c>
      <c r="F520" s="2" t="s">
        <v>1091</v>
      </c>
      <c r="G520" s="2" t="s">
        <v>1108</v>
      </c>
      <c r="H520" s="2" t="s">
        <v>1109</v>
      </c>
      <c r="I520" s="2" t="s">
        <v>260</v>
      </c>
      <c r="J520" s="19">
        <v>10.49</v>
      </c>
      <c r="K520" s="19">
        <f t="shared" si="8"/>
        <v>12.1684</v>
      </c>
    </row>
    <row r="521" spans="2:11" hidden="1" x14ac:dyDescent="0.25">
      <c r="B521" s="2" t="s">
        <v>42</v>
      </c>
      <c r="C521" s="2" t="s">
        <v>255</v>
      </c>
      <c r="D521" s="2" t="s">
        <v>256</v>
      </c>
      <c r="E521" s="2">
        <v>13</v>
      </c>
      <c r="F521" s="2" t="s">
        <v>1091</v>
      </c>
      <c r="G521" s="2" t="s">
        <v>1110</v>
      </c>
      <c r="H521" s="2" t="s">
        <v>1111</v>
      </c>
      <c r="I521" s="2" t="s">
        <v>260</v>
      </c>
      <c r="J521" s="19">
        <v>15.28</v>
      </c>
      <c r="K521" s="19">
        <f t="shared" si="8"/>
        <v>17.724799999999998</v>
      </c>
    </row>
    <row r="522" spans="2:11" hidden="1" x14ac:dyDescent="0.25">
      <c r="B522" s="2" t="s">
        <v>42</v>
      </c>
      <c r="C522" s="2" t="s">
        <v>255</v>
      </c>
      <c r="D522" s="2" t="s">
        <v>256</v>
      </c>
      <c r="E522" s="2">
        <v>13</v>
      </c>
      <c r="F522" s="2" t="s">
        <v>1091</v>
      </c>
      <c r="G522" s="2" t="s">
        <v>1112</v>
      </c>
      <c r="H522" s="2" t="s">
        <v>1113</v>
      </c>
      <c r="I522" s="2" t="s">
        <v>260</v>
      </c>
      <c r="J522" s="19">
        <v>103.41</v>
      </c>
      <c r="K522" s="19">
        <f t="shared" si="8"/>
        <v>119.95559999999999</v>
      </c>
    </row>
    <row r="523" spans="2:11" hidden="1" x14ac:dyDescent="0.25">
      <c r="B523" s="2" t="s">
        <v>42</v>
      </c>
      <c r="C523" s="2" t="s">
        <v>255</v>
      </c>
      <c r="D523" s="2" t="s">
        <v>256</v>
      </c>
      <c r="E523" s="2">
        <v>13</v>
      </c>
      <c r="F523" s="2" t="s">
        <v>1091</v>
      </c>
      <c r="G523" s="2" t="s">
        <v>1114</v>
      </c>
      <c r="H523" s="2" t="s">
        <v>1115</v>
      </c>
      <c r="I523" s="2" t="s">
        <v>260</v>
      </c>
      <c r="J523" s="19">
        <v>55.24</v>
      </c>
      <c r="K523" s="19">
        <f t="shared" si="8"/>
        <v>64.078400000000002</v>
      </c>
    </row>
    <row r="524" spans="2:11" hidden="1" x14ac:dyDescent="0.25">
      <c r="B524" s="2" t="s">
        <v>42</v>
      </c>
      <c r="C524" s="2" t="s">
        <v>255</v>
      </c>
      <c r="D524" s="2" t="s">
        <v>256</v>
      </c>
      <c r="E524" s="2">
        <v>13</v>
      </c>
      <c r="F524" s="2" t="s">
        <v>1091</v>
      </c>
      <c r="G524" s="2" t="s">
        <v>1116</v>
      </c>
      <c r="H524" s="2" t="s">
        <v>1117</v>
      </c>
      <c r="I524" s="2" t="s">
        <v>260</v>
      </c>
      <c r="J524" s="19">
        <v>11.52</v>
      </c>
      <c r="K524" s="19">
        <f t="shared" si="8"/>
        <v>13.363199999999999</v>
      </c>
    </row>
    <row r="525" spans="2:11" hidden="1" x14ac:dyDescent="0.25">
      <c r="B525" s="2" t="s">
        <v>42</v>
      </c>
      <c r="C525" s="2" t="s">
        <v>255</v>
      </c>
      <c r="D525" s="2" t="s">
        <v>256</v>
      </c>
      <c r="E525" s="2">
        <v>13</v>
      </c>
      <c r="F525" s="2" t="s">
        <v>1091</v>
      </c>
      <c r="G525" s="2" t="s">
        <v>1118</v>
      </c>
      <c r="H525" s="2" t="s">
        <v>1119</v>
      </c>
      <c r="I525" s="2" t="s">
        <v>260</v>
      </c>
      <c r="J525" s="19">
        <v>13.25</v>
      </c>
      <c r="K525" s="19">
        <f t="shared" si="8"/>
        <v>15.37</v>
      </c>
    </row>
    <row r="526" spans="2:11" hidden="1" x14ac:dyDescent="0.25">
      <c r="B526" s="2" t="s">
        <v>42</v>
      </c>
      <c r="C526" s="2" t="s">
        <v>255</v>
      </c>
      <c r="D526" s="2" t="s">
        <v>256</v>
      </c>
      <c r="E526" s="2">
        <v>13</v>
      </c>
      <c r="F526" s="2" t="s">
        <v>1091</v>
      </c>
      <c r="G526" s="2" t="s">
        <v>1120</v>
      </c>
      <c r="H526" s="2" t="s">
        <v>1121</v>
      </c>
      <c r="I526" s="2" t="s">
        <v>260</v>
      </c>
      <c r="J526" s="19">
        <v>14.81</v>
      </c>
      <c r="K526" s="19">
        <f t="shared" si="8"/>
        <v>17.179600000000001</v>
      </c>
    </row>
    <row r="527" spans="2:11" hidden="1" x14ac:dyDescent="0.25">
      <c r="B527" s="2" t="s">
        <v>42</v>
      </c>
      <c r="C527" s="2" t="s">
        <v>255</v>
      </c>
      <c r="D527" s="2" t="s">
        <v>256</v>
      </c>
      <c r="E527" s="2">
        <v>13</v>
      </c>
      <c r="F527" s="2" t="s">
        <v>1091</v>
      </c>
      <c r="G527" s="2" t="s">
        <v>1122</v>
      </c>
      <c r="H527" s="2" t="s">
        <v>1123</v>
      </c>
      <c r="I527" s="2" t="s">
        <v>260</v>
      </c>
      <c r="J527" s="19">
        <v>19.59</v>
      </c>
      <c r="K527" s="19">
        <f t="shared" si="8"/>
        <v>22.724399999999999</v>
      </c>
    </row>
    <row r="528" spans="2:11" hidden="1" x14ac:dyDescent="0.25">
      <c r="B528" s="2" t="s">
        <v>42</v>
      </c>
      <c r="C528" s="2" t="s">
        <v>255</v>
      </c>
      <c r="D528" s="2" t="s">
        <v>256</v>
      </c>
      <c r="E528" s="2">
        <v>13</v>
      </c>
      <c r="F528" s="2" t="s">
        <v>1091</v>
      </c>
      <c r="G528" s="2" t="s">
        <v>1124</v>
      </c>
      <c r="H528" s="2" t="s">
        <v>1125</v>
      </c>
      <c r="I528" s="2" t="s">
        <v>260</v>
      </c>
      <c r="J528" s="19">
        <v>38.31</v>
      </c>
      <c r="K528" s="19">
        <f t="shared" si="8"/>
        <v>44.439599999999999</v>
      </c>
    </row>
    <row r="529" spans="2:11" hidden="1" x14ac:dyDescent="0.25">
      <c r="B529" s="2" t="s">
        <v>42</v>
      </c>
      <c r="C529" s="2" t="s">
        <v>255</v>
      </c>
      <c r="D529" s="2" t="s">
        <v>256</v>
      </c>
      <c r="E529" s="2">
        <v>13</v>
      </c>
      <c r="F529" s="2" t="s">
        <v>1091</v>
      </c>
      <c r="G529" s="2" t="s">
        <v>1126</v>
      </c>
      <c r="H529" s="2" t="s">
        <v>1127</v>
      </c>
      <c r="I529" s="2" t="s">
        <v>260</v>
      </c>
      <c r="J529" s="19">
        <v>26.86</v>
      </c>
      <c r="K529" s="19">
        <f t="shared" si="8"/>
        <v>31.157599999999999</v>
      </c>
    </row>
    <row r="530" spans="2:11" hidden="1" x14ac:dyDescent="0.25">
      <c r="B530" s="2" t="s">
        <v>42</v>
      </c>
      <c r="C530" s="2" t="s">
        <v>255</v>
      </c>
      <c r="D530" s="2" t="s">
        <v>256</v>
      </c>
      <c r="E530" s="2">
        <v>13</v>
      </c>
      <c r="F530" s="2" t="s">
        <v>1091</v>
      </c>
      <c r="G530" s="2" t="s">
        <v>1128</v>
      </c>
      <c r="H530" s="2" t="s">
        <v>1129</v>
      </c>
      <c r="I530" s="2" t="s">
        <v>260</v>
      </c>
      <c r="J530" s="19">
        <v>12.18</v>
      </c>
      <c r="K530" s="19">
        <f t="shared" si="8"/>
        <v>14.128799999999998</v>
      </c>
    </row>
    <row r="531" spans="2:11" hidden="1" x14ac:dyDescent="0.25">
      <c r="B531" s="2" t="s">
        <v>42</v>
      </c>
      <c r="C531" s="2" t="s">
        <v>255</v>
      </c>
      <c r="D531" s="2" t="s">
        <v>256</v>
      </c>
      <c r="E531" s="2">
        <v>13</v>
      </c>
      <c r="F531" s="2" t="s">
        <v>1091</v>
      </c>
      <c r="G531" s="2" t="s">
        <v>1130</v>
      </c>
      <c r="H531" s="2" t="s">
        <v>1131</v>
      </c>
      <c r="I531" s="2" t="s">
        <v>260</v>
      </c>
      <c r="J531" s="19">
        <v>17.03</v>
      </c>
      <c r="K531" s="19">
        <f t="shared" si="8"/>
        <v>19.754799999999999</v>
      </c>
    </row>
    <row r="532" spans="2:11" hidden="1" x14ac:dyDescent="0.25">
      <c r="B532" s="2" t="s">
        <v>42</v>
      </c>
      <c r="C532" s="2" t="s">
        <v>255</v>
      </c>
      <c r="D532" s="2" t="s">
        <v>256</v>
      </c>
      <c r="E532" s="2">
        <v>14</v>
      </c>
      <c r="F532" s="2" t="s">
        <v>1132</v>
      </c>
      <c r="G532" s="2" t="s">
        <v>1133</v>
      </c>
      <c r="H532" s="2" t="s">
        <v>1134</v>
      </c>
      <c r="I532" s="2" t="s">
        <v>260</v>
      </c>
      <c r="J532" s="19">
        <v>9.8800000000000008</v>
      </c>
      <c r="K532" s="19">
        <f t="shared" si="8"/>
        <v>11.460800000000001</v>
      </c>
    </row>
    <row r="533" spans="2:11" hidden="1" x14ac:dyDescent="0.25">
      <c r="B533" s="2" t="s">
        <v>42</v>
      </c>
      <c r="C533" s="2" t="s">
        <v>255</v>
      </c>
      <c r="D533" s="2" t="s">
        <v>256</v>
      </c>
      <c r="E533" s="2">
        <v>14</v>
      </c>
      <c r="F533" s="2" t="s">
        <v>1132</v>
      </c>
      <c r="G533" s="2" t="s">
        <v>1135</v>
      </c>
      <c r="H533" s="2" t="s">
        <v>1136</v>
      </c>
      <c r="I533" s="2" t="s">
        <v>260</v>
      </c>
      <c r="J533" s="19">
        <v>10.99</v>
      </c>
      <c r="K533" s="19">
        <f t="shared" si="8"/>
        <v>12.7484</v>
      </c>
    </row>
    <row r="534" spans="2:11" hidden="1" x14ac:dyDescent="0.25">
      <c r="B534" s="2" t="s">
        <v>42</v>
      </c>
      <c r="C534" s="2" t="s">
        <v>255</v>
      </c>
      <c r="D534" s="2" t="s">
        <v>256</v>
      </c>
      <c r="E534" s="2">
        <v>14</v>
      </c>
      <c r="F534" s="2" t="s">
        <v>1132</v>
      </c>
      <c r="G534" s="2" t="s">
        <v>1137</v>
      </c>
      <c r="H534" s="2" t="s">
        <v>1138</v>
      </c>
      <c r="I534" s="2" t="s">
        <v>260</v>
      </c>
      <c r="J534" s="19">
        <v>14.85</v>
      </c>
      <c r="K534" s="19">
        <f t="shared" si="8"/>
        <v>17.225999999999999</v>
      </c>
    </row>
    <row r="535" spans="2:11" hidden="1" x14ac:dyDescent="0.25">
      <c r="B535" s="2" t="s">
        <v>42</v>
      </c>
      <c r="C535" s="2" t="s">
        <v>255</v>
      </c>
      <c r="D535" s="2" t="s">
        <v>256</v>
      </c>
      <c r="E535" s="2">
        <v>14</v>
      </c>
      <c r="F535" s="2" t="s">
        <v>1132</v>
      </c>
      <c r="G535" s="2" t="s">
        <v>1139</v>
      </c>
      <c r="H535" s="2" t="s">
        <v>1140</v>
      </c>
      <c r="I535" s="2" t="s">
        <v>260</v>
      </c>
      <c r="J535" s="19">
        <v>20.36</v>
      </c>
      <c r="K535" s="19">
        <f t="shared" si="8"/>
        <v>23.617599999999999</v>
      </c>
    </row>
    <row r="536" spans="2:11" hidden="1" x14ac:dyDescent="0.25">
      <c r="B536" s="2" t="s">
        <v>42</v>
      </c>
      <c r="C536" s="2" t="s">
        <v>255</v>
      </c>
      <c r="D536" s="2" t="s">
        <v>256</v>
      </c>
      <c r="E536" s="2">
        <v>14</v>
      </c>
      <c r="F536" s="2" t="s">
        <v>1132</v>
      </c>
      <c r="G536" s="2" t="s">
        <v>1141</v>
      </c>
      <c r="H536" s="2" t="s">
        <v>1142</v>
      </c>
      <c r="I536" s="2" t="s">
        <v>260</v>
      </c>
      <c r="J536" s="19">
        <v>8.23</v>
      </c>
      <c r="K536" s="19">
        <f t="shared" si="8"/>
        <v>9.5467999999999993</v>
      </c>
    </row>
    <row r="537" spans="2:11" hidden="1" x14ac:dyDescent="0.25">
      <c r="B537" s="2" t="s">
        <v>42</v>
      </c>
      <c r="C537" s="2" t="s">
        <v>255</v>
      </c>
      <c r="D537" s="2" t="s">
        <v>256</v>
      </c>
      <c r="E537" s="2">
        <v>14</v>
      </c>
      <c r="F537" s="2" t="s">
        <v>1132</v>
      </c>
      <c r="G537" s="2" t="s">
        <v>1143</v>
      </c>
      <c r="H537" s="2" t="s">
        <v>1144</v>
      </c>
      <c r="I537" s="2" t="s">
        <v>260</v>
      </c>
      <c r="J537" s="19">
        <v>8.89</v>
      </c>
      <c r="K537" s="19">
        <f t="shared" si="8"/>
        <v>10.3124</v>
      </c>
    </row>
    <row r="538" spans="2:11" hidden="1" x14ac:dyDescent="0.25">
      <c r="B538" s="2" t="s">
        <v>42</v>
      </c>
      <c r="C538" s="2" t="s">
        <v>255</v>
      </c>
      <c r="D538" s="2" t="s">
        <v>256</v>
      </c>
      <c r="E538" s="2">
        <v>14</v>
      </c>
      <c r="F538" s="2" t="s">
        <v>1132</v>
      </c>
      <c r="G538" s="2" t="s">
        <v>1145</v>
      </c>
      <c r="H538" s="2" t="s">
        <v>1146</v>
      </c>
      <c r="I538" s="2" t="s">
        <v>260</v>
      </c>
      <c r="J538" s="19">
        <v>10.43</v>
      </c>
      <c r="K538" s="19">
        <f t="shared" si="8"/>
        <v>12.098799999999999</v>
      </c>
    </row>
    <row r="539" spans="2:11" hidden="1" x14ac:dyDescent="0.25">
      <c r="B539" s="2" t="s">
        <v>42</v>
      </c>
      <c r="C539" s="2" t="s">
        <v>255</v>
      </c>
      <c r="D539" s="2" t="s">
        <v>256</v>
      </c>
      <c r="E539" s="2">
        <v>14</v>
      </c>
      <c r="F539" s="2" t="s">
        <v>1132</v>
      </c>
      <c r="G539" s="2" t="s">
        <v>1147</v>
      </c>
      <c r="H539" s="2" t="s">
        <v>1148</v>
      </c>
      <c r="I539" s="2" t="s">
        <v>260</v>
      </c>
      <c r="J539" s="19">
        <v>12.64</v>
      </c>
      <c r="K539" s="19">
        <f t="shared" si="8"/>
        <v>14.6624</v>
      </c>
    </row>
    <row r="540" spans="2:11" hidden="1" x14ac:dyDescent="0.25">
      <c r="B540" s="2" t="s">
        <v>42</v>
      </c>
      <c r="C540" s="2" t="s">
        <v>255</v>
      </c>
      <c r="D540" s="2" t="s">
        <v>256</v>
      </c>
      <c r="E540" s="2">
        <v>14</v>
      </c>
      <c r="F540" s="2" t="s">
        <v>1132</v>
      </c>
      <c r="G540" s="2" t="s">
        <v>1149</v>
      </c>
      <c r="H540" s="2" t="s">
        <v>1150</v>
      </c>
      <c r="I540" s="2" t="s">
        <v>260</v>
      </c>
      <c r="J540" s="19">
        <v>17.600000000000001</v>
      </c>
      <c r="K540" s="19">
        <f t="shared" si="8"/>
        <v>20.416</v>
      </c>
    </row>
    <row r="541" spans="2:11" hidden="1" x14ac:dyDescent="0.25">
      <c r="B541" s="2" t="s">
        <v>42</v>
      </c>
      <c r="C541" s="2" t="s">
        <v>255</v>
      </c>
      <c r="D541" s="2" t="s">
        <v>256</v>
      </c>
      <c r="E541" s="2">
        <v>14</v>
      </c>
      <c r="F541" s="2" t="s">
        <v>1132</v>
      </c>
      <c r="G541" s="2" t="s">
        <v>1151</v>
      </c>
      <c r="H541" s="2" t="s">
        <v>1152</v>
      </c>
      <c r="I541" s="2" t="s">
        <v>260</v>
      </c>
      <c r="J541" s="19">
        <v>23.67</v>
      </c>
      <c r="K541" s="19">
        <f t="shared" si="8"/>
        <v>27.4572</v>
      </c>
    </row>
    <row r="542" spans="2:11" hidden="1" x14ac:dyDescent="0.25">
      <c r="B542" s="2" t="s">
        <v>42</v>
      </c>
      <c r="C542" s="2" t="s">
        <v>255</v>
      </c>
      <c r="D542" s="2" t="s">
        <v>256</v>
      </c>
      <c r="E542" s="2">
        <v>14</v>
      </c>
      <c r="F542" s="2" t="s">
        <v>1132</v>
      </c>
      <c r="G542" s="2" t="s">
        <v>1153</v>
      </c>
      <c r="H542" s="2" t="s">
        <v>1154</v>
      </c>
      <c r="I542" s="2" t="s">
        <v>260</v>
      </c>
      <c r="J542" s="19">
        <v>33.6</v>
      </c>
      <c r="K542" s="19">
        <f t="shared" si="8"/>
        <v>38.975999999999999</v>
      </c>
    </row>
    <row r="543" spans="2:11" hidden="1" x14ac:dyDescent="0.25">
      <c r="B543" s="2" t="s">
        <v>42</v>
      </c>
      <c r="C543" s="2" t="s">
        <v>255</v>
      </c>
      <c r="D543" s="2" t="s">
        <v>256</v>
      </c>
      <c r="E543" s="2">
        <v>17</v>
      </c>
      <c r="F543" s="2" t="s">
        <v>1155</v>
      </c>
      <c r="G543" s="2" t="s">
        <v>1156</v>
      </c>
      <c r="H543" s="2" t="s">
        <v>1157</v>
      </c>
      <c r="I543" s="2" t="s">
        <v>260</v>
      </c>
      <c r="J543" s="19">
        <v>26.33</v>
      </c>
      <c r="K543" s="19">
        <f t="shared" si="8"/>
        <v>30.542799999999996</v>
      </c>
    </row>
    <row r="544" spans="2:11" hidden="1" x14ac:dyDescent="0.25">
      <c r="B544" s="2" t="s">
        <v>42</v>
      </c>
      <c r="C544" s="2" t="s">
        <v>255</v>
      </c>
      <c r="D544" s="2" t="s">
        <v>256</v>
      </c>
      <c r="E544" s="2">
        <v>17</v>
      </c>
      <c r="F544" s="2" t="s">
        <v>1155</v>
      </c>
      <c r="G544" s="2" t="s">
        <v>1158</v>
      </c>
      <c r="H544" s="2" t="s">
        <v>1159</v>
      </c>
      <c r="I544" s="2" t="s">
        <v>260</v>
      </c>
      <c r="J544" s="19">
        <v>64.989999999999995</v>
      </c>
      <c r="K544" s="19">
        <f t="shared" si="8"/>
        <v>75.38839999999999</v>
      </c>
    </row>
    <row r="545" spans="2:11" hidden="1" x14ac:dyDescent="0.25">
      <c r="B545" s="2" t="s">
        <v>42</v>
      </c>
      <c r="C545" s="2" t="s">
        <v>255</v>
      </c>
      <c r="D545" s="2" t="s">
        <v>256</v>
      </c>
      <c r="E545" s="2">
        <v>18</v>
      </c>
      <c r="F545" s="2" t="s">
        <v>1160</v>
      </c>
      <c r="G545" s="2" t="s">
        <v>1161</v>
      </c>
      <c r="H545" s="2" t="s">
        <v>1162</v>
      </c>
      <c r="I545" s="2" t="s">
        <v>260</v>
      </c>
      <c r="J545" s="19">
        <v>26.48</v>
      </c>
      <c r="K545" s="19">
        <f t="shared" si="8"/>
        <v>30.716799999999999</v>
      </c>
    </row>
    <row r="546" spans="2:11" hidden="1" x14ac:dyDescent="0.25">
      <c r="B546" s="2" t="s">
        <v>42</v>
      </c>
      <c r="C546" s="2" t="s">
        <v>255</v>
      </c>
      <c r="D546" s="2" t="s">
        <v>256</v>
      </c>
      <c r="E546" s="2">
        <v>18</v>
      </c>
      <c r="F546" s="2" t="s">
        <v>1160</v>
      </c>
      <c r="G546" s="2" t="s">
        <v>1163</v>
      </c>
      <c r="H546" s="2" t="s">
        <v>1164</v>
      </c>
      <c r="I546" s="2" t="s">
        <v>260</v>
      </c>
      <c r="J546" s="19">
        <v>30.5</v>
      </c>
      <c r="K546" s="19">
        <f t="shared" si="8"/>
        <v>35.379999999999995</v>
      </c>
    </row>
    <row r="547" spans="2:11" hidden="1" x14ac:dyDescent="0.25">
      <c r="B547" s="2" t="s">
        <v>42</v>
      </c>
      <c r="C547" s="2" t="s">
        <v>255</v>
      </c>
      <c r="D547" s="2" t="s">
        <v>256</v>
      </c>
      <c r="E547" s="2">
        <v>18</v>
      </c>
      <c r="F547" s="2" t="s">
        <v>1160</v>
      </c>
      <c r="G547" s="2" t="s">
        <v>1165</v>
      </c>
      <c r="H547" s="2" t="s">
        <v>1166</v>
      </c>
      <c r="I547" s="2" t="s">
        <v>260</v>
      </c>
      <c r="J547" s="19">
        <v>36.54</v>
      </c>
      <c r="K547" s="19">
        <f t="shared" si="8"/>
        <v>42.386399999999995</v>
      </c>
    </row>
    <row r="548" spans="2:11" hidden="1" x14ac:dyDescent="0.25">
      <c r="B548" s="2" t="s">
        <v>42</v>
      </c>
      <c r="C548" s="2" t="s">
        <v>255</v>
      </c>
      <c r="D548" s="2" t="s">
        <v>256</v>
      </c>
      <c r="E548" s="2">
        <v>18</v>
      </c>
      <c r="F548" s="2" t="s">
        <v>1160</v>
      </c>
      <c r="G548" s="2" t="s">
        <v>1167</v>
      </c>
      <c r="H548" s="2" t="s">
        <v>1168</v>
      </c>
      <c r="I548" s="2" t="s">
        <v>260</v>
      </c>
      <c r="J548" s="19">
        <v>43.26</v>
      </c>
      <c r="K548" s="19">
        <f t="shared" si="8"/>
        <v>50.181599999999996</v>
      </c>
    </row>
    <row r="549" spans="2:11" hidden="1" x14ac:dyDescent="0.25">
      <c r="B549" s="2" t="s">
        <v>42</v>
      </c>
      <c r="C549" s="2" t="s">
        <v>255</v>
      </c>
      <c r="D549" s="2" t="s">
        <v>256</v>
      </c>
      <c r="E549" s="2">
        <v>18</v>
      </c>
      <c r="F549" s="2" t="s">
        <v>1160</v>
      </c>
      <c r="G549" s="2" t="s">
        <v>1169</v>
      </c>
      <c r="H549" s="2" t="s">
        <v>1170</v>
      </c>
      <c r="I549" s="2" t="s">
        <v>260</v>
      </c>
      <c r="J549" s="19">
        <v>53.32</v>
      </c>
      <c r="K549" s="19">
        <f t="shared" si="8"/>
        <v>61.851199999999999</v>
      </c>
    </row>
    <row r="550" spans="2:11" hidden="1" x14ac:dyDescent="0.25">
      <c r="B550" s="2" t="s">
        <v>42</v>
      </c>
      <c r="C550" s="2" t="s">
        <v>255</v>
      </c>
      <c r="D550" s="2" t="s">
        <v>256</v>
      </c>
      <c r="E550" s="2">
        <v>18</v>
      </c>
      <c r="F550" s="2" t="s">
        <v>1160</v>
      </c>
      <c r="G550" s="2" t="s">
        <v>1171</v>
      </c>
      <c r="H550" s="2" t="s">
        <v>1172</v>
      </c>
      <c r="I550" s="2" t="s">
        <v>260</v>
      </c>
      <c r="J550" s="19">
        <v>66.75</v>
      </c>
      <c r="K550" s="19">
        <f t="shared" si="8"/>
        <v>77.429999999999993</v>
      </c>
    </row>
    <row r="551" spans="2:11" hidden="1" x14ac:dyDescent="0.25">
      <c r="B551" s="2" t="s">
        <v>42</v>
      </c>
      <c r="C551" s="2" t="s">
        <v>255</v>
      </c>
      <c r="D551" s="2" t="s">
        <v>256</v>
      </c>
      <c r="E551" s="2">
        <v>18</v>
      </c>
      <c r="F551" s="2" t="s">
        <v>1160</v>
      </c>
      <c r="G551" s="2" t="s">
        <v>1173</v>
      </c>
      <c r="H551" s="2" t="s">
        <v>1174</v>
      </c>
      <c r="I551" s="2" t="s">
        <v>260</v>
      </c>
      <c r="J551" s="19">
        <v>83.53</v>
      </c>
      <c r="K551" s="19">
        <f t="shared" si="8"/>
        <v>96.894799999999989</v>
      </c>
    </row>
    <row r="552" spans="2:11" hidden="1" x14ac:dyDescent="0.25">
      <c r="B552" s="2" t="s">
        <v>42</v>
      </c>
      <c r="C552" s="2" t="s">
        <v>255</v>
      </c>
      <c r="D552" s="2" t="s">
        <v>256</v>
      </c>
      <c r="E552" s="2">
        <v>18</v>
      </c>
      <c r="F552" s="2" t="s">
        <v>1160</v>
      </c>
      <c r="G552" s="2" t="s">
        <v>1175</v>
      </c>
      <c r="H552" s="2" t="s">
        <v>1176</v>
      </c>
      <c r="I552" s="2" t="s">
        <v>260</v>
      </c>
      <c r="J552" s="19">
        <v>100.31</v>
      </c>
      <c r="K552" s="19">
        <f t="shared" si="8"/>
        <v>116.3596</v>
      </c>
    </row>
    <row r="553" spans="2:11" hidden="1" x14ac:dyDescent="0.25">
      <c r="B553" s="2" t="s">
        <v>42</v>
      </c>
      <c r="C553" s="2" t="s">
        <v>255</v>
      </c>
      <c r="D553" s="2" t="s">
        <v>256</v>
      </c>
      <c r="E553" s="2">
        <v>18</v>
      </c>
      <c r="F553" s="2" t="s">
        <v>1160</v>
      </c>
      <c r="G553" s="2" t="s">
        <v>1177</v>
      </c>
      <c r="H553" s="2" t="s">
        <v>1178</v>
      </c>
      <c r="I553" s="2" t="s">
        <v>260</v>
      </c>
      <c r="J553" s="19">
        <v>120.44</v>
      </c>
      <c r="K553" s="19">
        <f t="shared" si="8"/>
        <v>139.71039999999999</v>
      </c>
    </row>
    <row r="554" spans="2:11" hidden="1" x14ac:dyDescent="0.25">
      <c r="B554" s="2" t="s">
        <v>42</v>
      </c>
      <c r="C554" s="2" t="s">
        <v>255</v>
      </c>
      <c r="D554" s="2" t="s">
        <v>256</v>
      </c>
      <c r="E554" s="2">
        <v>18</v>
      </c>
      <c r="F554" s="2" t="s">
        <v>1160</v>
      </c>
      <c r="G554" s="2" t="s">
        <v>1179</v>
      </c>
      <c r="H554" s="2" t="s">
        <v>1180</v>
      </c>
      <c r="I554" s="2" t="s">
        <v>260</v>
      </c>
      <c r="J554" s="19">
        <v>180.85</v>
      </c>
      <c r="K554" s="19">
        <f t="shared" si="8"/>
        <v>209.78599999999997</v>
      </c>
    </row>
    <row r="555" spans="2:11" hidden="1" x14ac:dyDescent="0.25">
      <c r="B555" s="2" t="s">
        <v>42</v>
      </c>
      <c r="C555" s="2" t="s">
        <v>255</v>
      </c>
      <c r="D555" s="2" t="s">
        <v>256</v>
      </c>
      <c r="E555" s="2">
        <v>19</v>
      </c>
      <c r="F555" s="2" t="s">
        <v>1181</v>
      </c>
      <c r="G555" s="2" t="s">
        <v>1182</v>
      </c>
      <c r="H555" s="2" t="s">
        <v>1183</v>
      </c>
      <c r="I555" s="2" t="s">
        <v>260</v>
      </c>
      <c r="J555" s="19">
        <v>15.07</v>
      </c>
      <c r="K555" s="19">
        <f t="shared" si="8"/>
        <v>17.481199999999998</v>
      </c>
    </row>
    <row r="556" spans="2:11" hidden="1" x14ac:dyDescent="0.25">
      <c r="B556" s="2" t="s">
        <v>42</v>
      </c>
      <c r="C556" s="2" t="s">
        <v>255</v>
      </c>
      <c r="D556" s="2" t="s">
        <v>256</v>
      </c>
      <c r="E556" s="2">
        <v>19</v>
      </c>
      <c r="F556" s="2" t="s">
        <v>1181</v>
      </c>
      <c r="G556" s="2" t="s">
        <v>1184</v>
      </c>
      <c r="H556" s="2" t="s">
        <v>1185</v>
      </c>
      <c r="I556" s="2" t="s">
        <v>260</v>
      </c>
      <c r="J556" s="19">
        <v>16.84</v>
      </c>
      <c r="K556" s="19">
        <f t="shared" si="8"/>
        <v>19.534399999999998</v>
      </c>
    </row>
    <row r="557" spans="2:11" hidden="1" x14ac:dyDescent="0.25">
      <c r="B557" s="2" t="s">
        <v>42</v>
      </c>
      <c r="C557" s="2" t="s">
        <v>255</v>
      </c>
      <c r="D557" s="2" t="s">
        <v>256</v>
      </c>
      <c r="E557" s="2">
        <v>19</v>
      </c>
      <c r="F557" s="2" t="s">
        <v>1181</v>
      </c>
      <c r="G557" s="2" t="s">
        <v>1186</v>
      </c>
      <c r="H557" s="2" t="s">
        <v>1187</v>
      </c>
      <c r="I557" s="2" t="s">
        <v>260</v>
      </c>
      <c r="J557" s="19">
        <v>19.489999999999998</v>
      </c>
      <c r="K557" s="19">
        <f t="shared" si="8"/>
        <v>22.608399999999996</v>
      </c>
    </row>
    <row r="558" spans="2:11" hidden="1" x14ac:dyDescent="0.25">
      <c r="B558" s="2" t="s">
        <v>42</v>
      </c>
      <c r="C558" s="2" t="s">
        <v>255</v>
      </c>
      <c r="D558" s="2" t="s">
        <v>256</v>
      </c>
      <c r="E558" s="2">
        <v>19</v>
      </c>
      <c r="F558" s="2" t="s">
        <v>1181</v>
      </c>
      <c r="G558" s="2" t="s">
        <v>1188</v>
      </c>
      <c r="H558" s="2" t="s">
        <v>1189</v>
      </c>
      <c r="I558" s="2" t="s">
        <v>260</v>
      </c>
      <c r="J558" s="19">
        <v>22.44</v>
      </c>
      <c r="K558" s="19">
        <f t="shared" si="8"/>
        <v>26.0304</v>
      </c>
    </row>
    <row r="559" spans="2:11" hidden="1" x14ac:dyDescent="0.25">
      <c r="B559" s="2" t="s">
        <v>42</v>
      </c>
      <c r="C559" s="2" t="s">
        <v>255</v>
      </c>
      <c r="D559" s="2" t="s">
        <v>256</v>
      </c>
      <c r="E559" s="2">
        <v>19</v>
      </c>
      <c r="F559" s="2" t="s">
        <v>1181</v>
      </c>
      <c r="G559" s="2" t="s">
        <v>1190</v>
      </c>
      <c r="H559" s="2" t="s">
        <v>1191</v>
      </c>
      <c r="I559" s="2" t="s">
        <v>260</v>
      </c>
      <c r="J559" s="19">
        <v>26.86</v>
      </c>
      <c r="K559" s="19">
        <f t="shared" si="8"/>
        <v>31.157599999999999</v>
      </c>
    </row>
    <row r="560" spans="2:11" hidden="1" x14ac:dyDescent="0.25">
      <c r="B560" s="2" t="s">
        <v>42</v>
      </c>
      <c r="C560" s="2" t="s">
        <v>255</v>
      </c>
      <c r="D560" s="2" t="s">
        <v>256</v>
      </c>
      <c r="E560" s="2">
        <v>19</v>
      </c>
      <c r="F560" s="2" t="s">
        <v>1181</v>
      </c>
      <c r="G560" s="2" t="s">
        <v>1192</v>
      </c>
      <c r="H560" s="2" t="s">
        <v>1193</v>
      </c>
      <c r="I560" s="2" t="s">
        <v>260</v>
      </c>
      <c r="J560" s="19">
        <v>32.76</v>
      </c>
      <c r="K560" s="19">
        <f t="shared" si="8"/>
        <v>38.001599999999996</v>
      </c>
    </row>
    <row r="561" spans="2:11" hidden="1" x14ac:dyDescent="0.25">
      <c r="B561" s="2" t="s">
        <v>42</v>
      </c>
      <c r="C561" s="2" t="s">
        <v>255</v>
      </c>
      <c r="D561" s="2" t="s">
        <v>256</v>
      </c>
      <c r="E561" s="2">
        <v>19</v>
      </c>
      <c r="F561" s="2" t="s">
        <v>1181</v>
      </c>
      <c r="G561" s="2" t="s">
        <v>1194</v>
      </c>
      <c r="H561" s="2" t="s">
        <v>1195</v>
      </c>
      <c r="I561" s="2" t="s">
        <v>260</v>
      </c>
      <c r="J561" s="19">
        <v>40.130000000000003</v>
      </c>
      <c r="K561" s="19">
        <f t="shared" si="8"/>
        <v>46.550800000000002</v>
      </c>
    </row>
    <row r="562" spans="2:11" hidden="1" x14ac:dyDescent="0.25">
      <c r="B562" s="2" t="s">
        <v>42</v>
      </c>
      <c r="C562" s="2" t="s">
        <v>255</v>
      </c>
      <c r="D562" s="2" t="s">
        <v>256</v>
      </c>
      <c r="E562" s="2">
        <v>19</v>
      </c>
      <c r="F562" s="2" t="s">
        <v>1181</v>
      </c>
      <c r="G562" s="2" t="s">
        <v>1196</v>
      </c>
      <c r="H562" s="2" t="s">
        <v>1197</v>
      </c>
      <c r="I562" s="2" t="s">
        <v>260</v>
      </c>
      <c r="J562" s="19">
        <v>47.5</v>
      </c>
      <c r="K562" s="19">
        <f t="shared" si="8"/>
        <v>55.099999999999994</v>
      </c>
    </row>
    <row r="563" spans="2:11" hidden="1" x14ac:dyDescent="0.25">
      <c r="B563" s="2" t="s">
        <v>42</v>
      </c>
      <c r="C563" s="2" t="s">
        <v>255</v>
      </c>
      <c r="D563" s="2" t="s">
        <v>256</v>
      </c>
      <c r="E563" s="2">
        <v>19</v>
      </c>
      <c r="F563" s="2" t="s">
        <v>1181</v>
      </c>
      <c r="G563" s="2" t="s">
        <v>1198</v>
      </c>
      <c r="H563" s="2" t="s">
        <v>1199</v>
      </c>
      <c r="I563" s="2" t="s">
        <v>260</v>
      </c>
      <c r="J563" s="19">
        <v>56.34</v>
      </c>
      <c r="K563" s="19">
        <f t="shared" si="8"/>
        <v>65.354399999999998</v>
      </c>
    </row>
    <row r="564" spans="2:11" hidden="1" x14ac:dyDescent="0.25">
      <c r="B564" s="2" t="s">
        <v>42</v>
      </c>
      <c r="C564" s="2" t="s">
        <v>255</v>
      </c>
      <c r="D564" s="2" t="s">
        <v>256</v>
      </c>
      <c r="E564" s="2">
        <v>19</v>
      </c>
      <c r="F564" s="2" t="s">
        <v>1181</v>
      </c>
      <c r="G564" s="2" t="s">
        <v>1200</v>
      </c>
      <c r="H564" s="2" t="s">
        <v>1201</v>
      </c>
      <c r="I564" s="2" t="s">
        <v>260</v>
      </c>
      <c r="J564" s="19">
        <v>82.87</v>
      </c>
      <c r="K564" s="19">
        <f t="shared" si="8"/>
        <v>96.129199999999997</v>
      </c>
    </row>
    <row r="565" spans="2:11" hidden="1" x14ac:dyDescent="0.25">
      <c r="B565" s="2" t="s">
        <v>42</v>
      </c>
      <c r="C565" s="2" t="s">
        <v>255</v>
      </c>
      <c r="D565" s="2" t="s">
        <v>256</v>
      </c>
      <c r="E565" s="2">
        <v>103</v>
      </c>
      <c r="F565" s="2" t="s">
        <v>1202</v>
      </c>
      <c r="G565" s="2" t="s">
        <v>1203</v>
      </c>
      <c r="H565" s="2" t="s">
        <v>1204</v>
      </c>
      <c r="I565" s="2" t="s">
        <v>260</v>
      </c>
      <c r="J565" s="19">
        <v>1.21</v>
      </c>
      <c r="K565" s="19">
        <f t="shared" si="8"/>
        <v>1.4036</v>
      </c>
    </row>
    <row r="566" spans="2:11" hidden="1" x14ac:dyDescent="0.25">
      <c r="B566" s="2" t="s">
        <v>42</v>
      </c>
      <c r="C566" s="2" t="s">
        <v>255</v>
      </c>
      <c r="D566" s="2" t="s">
        <v>256</v>
      </c>
      <c r="E566" s="2">
        <v>103</v>
      </c>
      <c r="F566" s="2" t="s">
        <v>1202</v>
      </c>
      <c r="G566" s="2" t="s">
        <v>1205</v>
      </c>
      <c r="H566" s="2" t="s">
        <v>1206</v>
      </c>
      <c r="I566" s="2" t="s">
        <v>260</v>
      </c>
      <c r="J566" s="19">
        <v>3.76</v>
      </c>
      <c r="K566" s="19">
        <f t="shared" si="8"/>
        <v>4.3615999999999993</v>
      </c>
    </row>
    <row r="567" spans="2:11" hidden="1" x14ac:dyDescent="0.25">
      <c r="B567" s="2" t="s">
        <v>42</v>
      </c>
      <c r="C567" s="2" t="s">
        <v>255</v>
      </c>
      <c r="D567" s="2" t="s">
        <v>256</v>
      </c>
      <c r="E567" s="2">
        <v>103</v>
      </c>
      <c r="F567" s="2" t="s">
        <v>1202</v>
      </c>
      <c r="G567" s="2" t="s">
        <v>1207</v>
      </c>
      <c r="H567" s="2" t="s">
        <v>1208</v>
      </c>
      <c r="I567" s="2" t="s">
        <v>260</v>
      </c>
      <c r="J567" s="19">
        <v>6.55</v>
      </c>
      <c r="K567" s="19">
        <f t="shared" si="8"/>
        <v>7.597999999999999</v>
      </c>
    </row>
    <row r="568" spans="2:11" hidden="1" x14ac:dyDescent="0.25">
      <c r="B568" s="2" t="s">
        <v>42</v>
      </c>
      <c r="C568" s="2" t="s">
        <v>255</v>
      </c>
      <c r="D568" s="2" t="s">
        <v>256</v>
      </c>
      <c r="E568" s="2">
        <v>103</v>
      </c>
      <c r="F568" s="2" t="s">
        <v>1202</v>
      </c>
      <c r="G568" s="2" t="s">
        <v>1209</v>
      </c>
      <c r="H568" s="2" t="s">
        <v>1210</v>
      </c>
      <c r="I568" s="2" t="s">
        <v>260</v>
      </c>
      <c r="J568" s="19">
        <v>9.49</v>
      </c>
      <c r="K568" s="19">
        <f t="shared" si="8"/>
        <v>11.0084</v>
      </c>
    </row>
    <row r="569" spans="2:11" hidden="1" x14ac:dyDescent="0.25">
      <c r="B569" s="2" t="s">
        <v>42</v>
      </c>
      <c r="C569" s="2" t="s">
        <v>255</v>
      </c>
      <c r="D569" s="2" t="s">
        <v>256</v>
      </c>
      <c r="E569" s="2">
        <v>103</v>
      </c>
      <c r="F569" s="2" t="s">
        <v>1202</v>
      </c>
      <c r="G569" s="2" t="s">
        <v>1211</v>
      </c>
      <c r="H569" s="2" t="s">
        <v>1212</v>
      </c>
      <c r="I569" s="2" t="s">
        <v>260</v>
      </c>
      <c r="J569" s="19">
        <v>14.36</v>
      </c>
      <c r="K569" s="19">
        <f t="shared" si="8"/>
        <v>16.657599999999999</v>
      </c>
    </row>
    <row r="570" spans="2:11" hidden="1" x14ac:dyDescent="0.25">
      <c r="B570" s="2" t="s">
        <v>42</v>
      </c>
      <c r="C570" s="2" t="s">
        <v>255</v>
      </c>
      <c r="D570" s="2" t="s">
        <v>256</v>
      </c>
      <c r="E570" s="2">
        <v>104</v>
      </c>
      <c r="F570" s="2" t="s">
        <v>1213</v>
      </c>
      <c r="G570" s="2" t="s">
        <v>1214</v>
      </c>
      <c r="H570" s="2" t="s">
        <v>1215</v>
      </c>
      <c r="I570" s="2" t="s">
        <v>260</v>
      </c>
      <c r="J570" s="19">
        <v>3.49</v>
      </c>
      <c r="K570" s="19">
        <f t="shared" si="8"/>
        <v>4.0484</v>
      </c>
    </row>
    <row r="571" spans="2:11" hidden="1" x14ac:dyDescent="0.25">
      <c r="B571" s="2" t="s">
        <v>42</v>
      </c>
      <c r="C571" s="2" t="s">
        <v>255</v>
      </c>
      <c r="D571" s="2" t="s">
        <v>256</v>
      </c>
      <c r="E571" s="2">
        <v>104</v>
      </c>
      <c r="F571" s="2" t="s">
        <v>1213</v>
      </c>
      <c r="G571" s="2" t="s">
        <v>1216</v>
      </c>
      <c r="H571" s="2" t="s">
        <v>1217</v>
      </c>
      <c r="I571" s="2" t="s">
        <v>260</v>
      </c>
      <c r="J571" s="19">
        <v>7.03</v>
      </c>
      <c r="K571" s="19">
        <f t="shared" si="8"/>
        <v>8.1547999999999998</v>
      </c>
    </row>
    <row r="572" spans="2:11" hidden="1" x14ac:dyDescent="0.25">
      <c r="B572" s="2" t="s">
        <v>42</v>
      </c>
      <c r="C572" s="2" t="s">
        <v>255</v>
      </c>
      <c r="D572" s="2" t="s">
        <v>256</v>
      </c>
      <c r="E572" s="2">
        <v>104</v>
      </c>
      <c r="F572" s="2" t="s">
        <v>1213</v>
      </c>
      <c r="G572" s="2" t="s">
        <v>1218</v>
      </c>
      <c r="H572" s="2" t="s">
        <v>1219</v>
      </c>
      <c r="I572" s="2" t="s">
        <v>260</v>
      </c>
      <c r="J572" s="19">
        <v>10.74</v>
      </c>
      <c r="K572" s="19">
        <f t="shared" si="8"/>
        <v>12.458399999999999</v>
      </c>
    </row>
    <row r="573" spans="2:11" hidden="1" x14ac:dyDescent="0.25">
      <c r="B573" s="2" t="s">
        <v>42</v>
      </c>
      <c r="C573" s="2" t="s">
        <v>255</v>
      </c>
      <c r="D573" s="2" t="s">
        <v>256</v>
      </c>
      <c r="E573" s="2">
        <v>104</v>
      </c>
      <c r="F573" s="2" t="s">
        <v>1213</v>
      </c>
      <c r="G573" s="2" t="s">
        <v>1220</v>
      </c>
      <c r="H573" s="2" t="s">
        <v>1221</v>
      </c>
      <c r="I573" s="2" t="s">
        <v>260</v>
      </c>
      <c r="J573" s="19">
        <v>16.71</v>
      </c>
      <c r="K573" s="19">
        <f t="shared" si="8"/>
        <v>19.383600000000001</v>
      </c>
    </row>
    <row r="574" spans="2:11" hidden="1" x14ac:dyDescent="0.25">
      <c r="B574" s="2" t="s">
        <v>42</v>
      </c>
      <c r="C574" s="2" t="s">
        <v>255</v>
      </c>
      <c r="D574" s="2" t="s">
        <v>256</v>
      </c>
      <c r="E574" s="2">
        <v>104</v>
      </c>
      <c r="F574" s="2" t="s">
        <v>1213</v>
      </c>
      <c r="G574" s="2" t="s">
        <v>1222</v>
      </c>
      <c r="H574" s="2" t="s">
        <v>1223</v>
      </c>
      <c r="I574" s="2" t="s">
        <v>260</v>
      </c>
      <c r="J574" s="19">
        <v>5.59</v>
      </c>
      <c r="K574" s="19">
        <f t="shared" si="8"/>
        <v>6.4843999999999991</v>
      </c>
    </row>
    <row r="575" spans="2:11" hidden="1" x14ac:dyDescent="0.25">
      <c r="B575" s="2" t="s">
        <v>42</v>
      </c>
      <c r="C575" s="2" t="s">
        <v>255</v>
      </c>
      <c r="D575" s="2" t="s">
        <v>256</v>
      </c>
      <c r="E575" s="2">
        <v>104</v>
      </c>
      <c r="F575" s="2" t="s">
        <v>1213</v>
      </c>
      <c r="G575" s="2" t="s">
        <v>1224</v>
      </c>
      <c r="H575" s="2" t="s">
        <v>1225</v>
      </c>
      <c r="I575" s="2" t="s">
        <v>260</v>
      </c>
      <c r="J575" s="19">
        <v>1.51</v>
      </c>
      <c r="K575" s="19">
        <f t="shared" si="8"/>
        <v>1.7515999999999998</v>
      </c>
    </row>
    <row r="576" spans="2:11" hidden="1" x14ac:dyDescent="0.25">
      <c r="B576" s="2" t="s">
        <v>42</v>
      </c>
      <c r="C576" s="2" t="s">
        <v>255</v>
      </c>
      <c r="D576" s="2" t="s">
        <v>256</v>
      </c>
      <c r="E576" s="2">
        <v>104</v>
      </c>
      <c r="F576" s="2" t="s">
        <v>1213</v>
      </c>
      <c r="G576" s="2" t="s">
        <v>1226</v>
      </c>
      <c r="H576" s="2" t="s">
        <v>1227</v>
      </c>
      <c r="I576" s="2" t="s">
        <v>260</v>
      </c>
      <c r="J576" s="19">
        <v>2.02</v>
      </c>
      <c r="K576" s="19">
        <f t="shared" si="8"/>
        <v>2.3431999999999999</v>
      </c>
    </row>
    <row r="577" spans="2:11" hidden="1" x14ac:dyDescent="0.25">
      <c r="B577" s="2" t="s">
        <v>42</v>
      </c>
      <c r="C577" s="2" t="s">
        <v>255</v>
      </c>
      <c r="D577" s="2" t="s">
        <v>256</v>
      </c>
      <c r="E577" s="2">
        <v>104</v>
      </c>
      <c r="F577" s="2" t="s">
        <v>1213</v>
      </c>
      <c r="G577" s="2" t="s">
        <v>1228</v>
      </c>
      <c r="H577" s="2" t="s">
        <v>1229</v>
      </c>
      <c r="I577" s="2" t="s">
        <v>260</v>
      </c>
      <c r="J577" s="19">
        <v>2.74</v>
      </c>
      <c r="K577" s="19">
        <f t="shared" si="8"/>
        <v>3.1783999999999999</v>
      </c>
    </row>
    <row r="578" spans="2:11" hidden="1" x14ac:dyDescent="0.25">
      <c r="B578" s="2" t="s">
        <v>42</v>
      </c>
      <c r="C578" s="2" t="s">
        <v>255</v>
      </c>
      <c r="D578" s="2" t="s">
        <v>256</v>
      </c>
      <c r="E578" s="2">
        <v>104</v>
      </c>
      <c r="F578" s="2" t="s">
        <v>1213</v>
      </c>
      <c r="G578" s="2" t="s">
        <v>1230</v>
      </c>
      <c r="H578" s="2" t="s">
        <v>1231</v>
      </c>
      <c r="I578" s="2" t="s">
        <v>260</v>
      </c>
      <c r="J578" s="19">
        <v>4.75</v>
      </c>
      <c r="K578" s="19">
        <f t="shared" si="8"/>
        <v>5.51</v>
      </c>
    </row>
    <row r="579" spans="2:11" hidden="1" x14ac:dyDescent="0.25">
      <c r="B579" s="2" t="s">
        <v>42</v>
      </c>
      <c r="C579" s="2" t="s">
        <v>255</v>
      </c>
      <c r="D579" s="2" t="s">
        <v>256</v>
      </c>
      <c r="E579" s="2">
        <v>104</v>
      </c>
      <c r="F579" s="2" t="s">
        <v>1213</v>
      </c>
      <c r="G579" s="2" t="s">
        <v>1232</v>
      </c>
      <c r="H579" s="2" t="s">
        <v>1233</v>
      </c>
      <c r="I579" s="2" t="s">
        <v>260</v>
      </c>
      <c r="J579" s="19">
        <v>8.42</v>
      </c>
      <c r="K579" s="19">
        <f t="shared" si="8"/>
        <v>9.767199999999999</v>
      </c>
    </row>
    <row r="580" spans="2:11" hidden="1" x14ac:dyDescent="0.25">
      <c r="B580" s="2" t="s">
        <v>42</v>
      </c>
      <c r="C580" s="2" t="s">
        <v>255</v>
      </c>
      <c r="D580" s="2" t="s">
        <v>256</v>
      </c>
      <c r="E580" s="2">
        <v>104</v>
      </c>
      <c r="F580" s="2" t="s">
        <v>1213</v>
      </c>
      <c r="G580" s="2" t="s">
        <v>1234</v>
      </c>
      <c r="H580" s="2" t="s">
        <v>1235</v>
      </c>
      <c r="I580" s="2" t="s">
        <v>260</v>
      </c>
      <c r="J580" s="19">
        <v>1.38</v>
      </c>
      <c r="K580" s="19">
        <f t="shared" ref="K580:K643" si="9">+IF(AND(MID(H580,1,15)="POSTE DE MADERA",J580&lt;110)=TRUE,(J580*1.13+5)*1.01*1.16,IF(AND(MID(H580,1,15)="POSTE DE MADERA",J580&gt;=110,J580&lt;320)=TRUE,(J580*1.13+12)*1.01*1.16,IF(AND(MID(H580,1,15)="POSTE DE MADERA",J580&gt;320)=TRUE,(J580*1.13+36)*1.01*1.16,IF(+AND(MID(H580,1,5)="POSTE",MID(H580,1,15)&lt;&gt;"POSTE DE MADERA")=TRUE,J580*1.01*1.16,J580*1.16))))</f>
        <v>1.6007999999999998</v>
      </c>
    </row>
    <row r="581" spans="2:11" hidden="1" x14ac:dyDescent="0.25">
      <c r="B581" s="2" t="s">
        <v>42</v>
      </c>
      <c r="C581" s="2" t="s">
        <v>255</v>
      </c>
      <c r="D581" s="2" t="s">
        <v>256</v>
      </c>
      <c r="E581" s="2">
        <v>104</v>
      </c>
      <c r="F581" s="2" t="s">
        <v>1213</v>
      </c>
      <c r="G581" s="2" t="s">
        <v>1236</v>
      </c>
      <c r="H581" s="2" t="s">
        <v>1237</v>
      </c>
      <c r="I581" s="2" t="s">
        <v>260</v>
      </c>
      <c r="J581" s="19">
        <v>1.1299999999999999</v>
      </c>
      <c r="K581" s="19">
        <f t="shared" si="9"/>
        <v>1.3107999999999997</v>
      </c>
    </row>
    <row r="582" spans="2:11" hidden="1" x14ac:dyDescent="0.25">
      <c r="B582" s="2" t="s">
        <v>42</v>
      </c>
      <c r="C582" s="2" t="s">
        <v>255</v>
      </c>
      <c r="D582" s="2" t="s">
        <v>256</v>
      </c>
      <c r="E582" s="2">
        <v>104</v>
      </c>
      <c r="F582" s="2" t="s">
        <v>1213</v>
      </c>
      <c r="G582" s="2" t="s">
        <v>1238</v>
      </c>
      <c r="H582" s="2" t="s">
        <v>1239</v>
      </c>
      <c r="I582" s="2" t="s">
        <v>260</v>
      </c>
      <c r="J582" s="19">
        <v>21.07</v>
      </c>
      <c r="K582" s="19">
        <f t="shared" si="9"/>
        <v>24.441199999999998</v>
      </c>
    </row>
    <row r="583" spans="2:11" hidden="1" x14ac:dyDescent="0.25">
      <c r="B583" s="2" t="s">
        <v>42</v>
      </c>
      <c r="C583" s="2" t="s">
        <v>255</v>
      </c>
      <c r="D583" s="2" t="s">
        <v>256</v>
      </c>
      <c r="E583" s="2">
        <v>28</v>
      </c>
      <c r="F583" s="2" t="s">
        <v>1240</v>
      </c>
      <c r="G583" s="2" t="s">
        <v>1241</v>
      </c>
      <c r="H583" s="2" t="s">
        <v>1242</v>
      </c>
      <c r="I583" s="2" t="s">
        <v>260</v>
      </c>
      <c r="J583" s="19">
        <v>0.8</v>
      </c>
      <c r="K583" s="19">
        <f t="shared" si="9"/>
        <v>0.92799999999999994</v>
      </c>
    </row>
    <row r="584" spans="2:11" hidden="1" x14ac:dyDescent="0.25">
      <c r="B584" s="2" t="s">
        <v>42</v>
      </c>
      <c r="C584" s="2" t="s">
        <v>255</v>
      </c>
      <c r="D584" s="2" t="s">
        <v>256</v>
      </c>
      <c r="E584" s="2">
        <v>28</v>
      </c>
      <c r="F584" s="2" t="s">
        <v>1240</v>
      </c>
      <c r="G584" s="2" t="s">
        <v>1243</v>
      </c>
      <c r="H584" s="2" t="s">
        <v>1244</v>
      </c>
      <c r="I584" s="2" t="s">
        <v>260</v>
      </c>
      <c r="J584" s="19">
        <v>1.1499999999999999</v>
      </c>
      <c r="K584" s="19">
        <f t="shared" si="9"/>
        <v>1.3339999999999999</v>
      </c>
    </row>
    <row r="585" spans="2:11" hidden="1" x14ac:dyDescent="0.25">
      <c r="B585" s="2" t="s">
        <v>42</v>
      </c>
      <c r="C585" s="2" t="s">
        <v>255</v>
      </c>
      <c r="D585" s="2" t="s">
        <v>256</v>
      </c>
      <c r="E585" s="2">
        <v>98</v>
      </c>
      <c r="F585" s="2" t="s">
        <v>1245</v>
      </c>
      <c r="G585" s="2" t="s">
        <v>1246</v>
      </c>
      <c r="H585" s="2" t="s">
        <v>1247</v>
      </c>
      <c r="I585" s="2" t="s">
        <v>260</v>
      </c>
      <c r="J585" s="19">
        <v>5.87</v>
      </c>
      <c r="K585" s="19">
        <f t="shared" si="9"/>
        <v>6.8091999999999997</v>
      </c>
    </row>
    <row r="586" spans="2:11" hidden="1" x14ac:dyDescent="0.25">
      <c r="B586" s="2" t="s">
        <v>42</v>
      </c>
      <c r="C586" s="2" t="s">
        <v>255</v>
      </c>
      <c r="D586" s="2" t="s">
        <v>256</v>
      </c>
      <c r="E586" s="2">
        <v>98</v>
      </c>
      <c r="F586" s="2" t="s">
        <v>1245</v>
      </c>
      <c r="G586" s="2" t="s">
        <v>1248</v>
      </c>
      <c r="H586" s="2" t="s">
        <v>1249</v>
      </c>
      <c r="I586" s="2" t="s">
        <v>260</v>
      </c>
      <c r="J586" s="19">
        <v>4.2</v>
      </c>
      <c r="K586" s="19">
        <f t="shared" si="9"/>
        <v>4.8719999999999999</v>
      </c>
    </row>
    <row r="587" spans="2:11" hidden="1" x14ac:dyDescent="0.25">
      <c r="B587" s="2" t="s">
        <v>42</v>
      </c>
      <c r="C587" s="2" t="s">
        <v>255</v>
      </c>
      <c r="D587" s="2" t="s">
        <v>256</v>
      </c>
      <c r="E587" s="2">
        <v>98</v>
      </c>
      <c r="F587" s="2" t="s">
        <v>1245</v>
      </c>
      <c r="G587" s="2" t="s">
        <v>1250</v>
      </c>
      <c r="H587" s="2" t="s">
        <v>1251</v>
      </c>
      <c r="I587" s="2" t="s">
        <v>260</v>
      </c>
      <c r="J587" s="19">
        <v>4.95</v>
      </c>
      <c r="K587" s="19">
        <f t="shared" si="9"/>
        <v>5.742</v>
      </c>
    </row>
    <row r="588" spans="2:11" hidden="1" x14ac:dyDescent="0.25">
      <c r="B588" s="2" t="s">
        <v>42</v>
      </c>
      <c r="C588" s="2" t="s">
        <v>255</v>
      </c>
      <c r="D588" s="2" t="s">
        <v>256</v>
      </c>
      <c r="E588" s="2">
        <v>98</v>
      </c>
      <c r="F588" s="2" t="s">
        <v>1245</v>
      </c>
      <c r="G588" s="2" t="s">
        <v>1252</v>
      </c>
      <c r="H588" s="2" t="s">
        <v>1253</v>
      </c>
      <c r="I588" s="2" t="s">
        <v>260</v>
      </c>
      <c r="J588" s="19">
        <v>5.31</v>
      </c>
      <c r="K588" s="19">
        <f t="shared" si="9"/>
        <v>6.1595999999999993</v>
      </c>
    </row>
    <row r="589" spans="2:11" hidden="1" x14ac:dyDescent="0.25">
      <c r="B589" s="2" t="s">
        <v>42</v>
      </c>
      <c r="C589" s="2" t="s">
        <v>255</v>
      </c>
      <c r="D589" s="2" t="s">
        <v>256</v>
      </c>
      <c r="E589" s="2">
        <v>98</v>
      </c>
      <c r="F589" s="2" t="s">
        <v>1245</v>
      </c>
      <c r="G589" s="2" t="s">
        <v>1254</v>
      </c>
      <c r="H589" s="2" t="s">
        <v>1255</v>
      </c>
      <c r="I589" s="2" t="s">
        <v>260</v>
      </c>
      <c r="J589" s="19">
        <v>6.45</v>
      </c>
      <c r="K589" s="19">
        <f t="shared" si="9"/>
        <v>7.4819999999999993</v>
      </c>
    </row>
    <row r="590" spans="2:11" hidden="1" x14ac:dyDescent="0.25">
      <c r="B590" s="2" t="s">
        <v>42</v>
      </c>
      <c r="C590" s="2" t="s">
        <v>255</v>
      </c>
      <c r="D590" s="2" t="s">
        <v>256</v>
      </c>
      <c r="E590" s="2">
        <v>98</v>
      </c>
      <c r="F590" s="2" t="s">
        <v>1245</v>
      </c>
      <c r="G590" s="2" t="s">
        <v>1256</v>
      </c>
      <c r="H590" s="2" t="s">
        <v>1257</v>
      </c>
      <c r="I590" s="2" t="s">
        <v>260</v>
      </c>
      <c r="J590" s="19">
        <v>10.07</v>
      </c>
      <c r="K590" s="19">
        <f t="shared" si="9"/>
        <v>11.681199999999999</v>
      </c>
    </row>
    <row r="591" spans="2:11" hidden="1" x14ac:dyDescent="0.25">
      <c r="B591" s="2" t="s">
        <v>42</v>
      </c>
      <c r="C591" s="2" t="s">
        <v>255</v>
      </c>
      <c r="D591" s="2" t="s">
        <v>256</v>
      </c>
      <c r="E591" s="2">
        <v>98</v>
      </c>
      <c r="F591" s="2" t="s">
        <v>1245</v>
      </c>
      <c r="G591" s="2" t="s">
        <v>1258</v>
      </c>
      <c r="H591" s="2" t="s">
        <v>1259</v>
      </c>
      <c r="I591" s="2" t="s">
        <v>260</v>
      </c>
      <c r="J591" s="19">
        <v>4.59</v>
      </c>
      <c r="K591" s="19">
        <f t="shared" si="9"/>
        <v>5.3243999999999998</v>
      </c>
    </row>
    <row r="592" spans="2:11" hidden="1" x14ac:dyDescent="0.25">
      <c r="B592" s="2" t="s">
        <v>42</v>
      </c>
      <c r="C592" s="2" t="s">
        <v>255</v>
      </c>
      <c r="D592" s="2" t="s">
        <v>256</v>
      </c>
      <c r="E592" s="2">
        <v>98</v>
      </c>
      <c r="F592" s="2" t="s">
        <v>1245</v>
      </c>
      <c r="G592" s="2" t="s">
        <v>1260</v>
      </c>
      <c r="H592" s="2" t="s">
        <v>1261</v>
      </c>
      <c r="I592" s="2" t="s">
        <v>260</v>
      </c>
      <c r="J592" s="19">
        <v>7.37</v>
      </c>
      <c r="K592" s="19">
        <f t="shared" si="9"/>
        <v>8.549199999999999</v>
      </c>
    </row>
    <row r="593" spans="2:11" hidden="1" x14ac:dyDescent="0.25">
      <c r="B593" s="2" t="s">
        <v>42</v>
      </c>
      <c r="C593" s="2" t="s">
        <v>255</v>
      </c>
      <c r="D593" s="2" t="s">
        <v>256</v>
      </c>
      <c r="E593" s="2">
        <v>98</v>
      </c>
      <c r="F593" s="2" t="s">
        <v>1245</v>
      </c>
      <c r="G593" s="2" t="s">
        <v>1262</v>
      </c>
      <c r="H593" s="2" t="s">
        <v>1263</v>
      </c>
      <c r="I593" s="2" t="s">
        <v>260</v>
      </c>
      <c r="J593" s="19">
        <v>3.78</v>
      </c>
      <c r="K593" s="19">
        <f t="shared" si="9"/>
        <v>4.3847999999999994</v>
      </c>
    </row>
    <row r="594" spans="2:11" hidden="1" x14ac:dyDescent="0.25">
      <c r="B594" s="2" t="s">
        <v>42</v>
      </c>
      <c r="C594" s="2" t="s">
        <v>255</v>
      </c>
      <c r="D594" s="2" t="s">
        <v>256</v>
      </c>
      <c r="E594" s="2">
        <v>98</v>
      </c>
      <c r="F594" s="2" t="s">
        <v>1245</v>
      </c>
      <c r="G594" s="2" t="s">
        <v>1264</v>
      </c>
      <c r="H594" s="2" t="s">
        <v>1265</v>
      </c>
      <c r="I594" s="2" t="s">
        <v>260</v>
      </c>
      <c r="J594" s="19">
        <v>3.95</v>
      </c>
      <c r="K594" s="19">
        <f t="shared" si="9"/>
        <v>4.5819999999999999</v>
      </c>
    </row>
    <row r="595" spans="2:11" hidden="1" x14ac:dyDescent="0.25">
      <c r="B595" s="2" t="s">
        <v>42</v>
      </c>
      <c r="C595" s="2" t="s">
        <v>255</v>
      </c>
      <c r="D595" s="2" t="s">
        <v>256</v>
      </c>
      <c r="E595" s="2">
        <v>98</v>
      </c>
      <c r="F595" s="2" t="s">
        <v>1245</v>
      </c>
      <c r="G595" s="2" t="s">
        <v>1266</v>
      </c>
      <c r="H595" s="2" t="s">
        <v>1249</v>
      </c>
      <c r="I595" s="2" t="s">
        <v>260</v>
      </c>
      <c r="J595" s="19">
        <v>4.2</v>
      </c>
      <c r="K595" s="19">
        <f t="shared" si="9"/>
        <v>4.8719999999999999</v>
      </c>
    </row>
    <row r="596" spans="2:11" hidden="1" x14ac:dyDescent="0.25">
      <c r="B596" s="2" t="s">
        <v>42</v>
      </c>
      <c r="C596" s="2" t="s">
        <v>255</v>
      </c>
      <c r="D596" s="2" t="s">
        <v>256</v>
      </c>
      <c r="E596" s="2">
        <v>98</v>
      </c>
      <c r="F596" s="2" t="s">
        <v>1245</v>
      </c>
      <c r="G596" s="2" t="s">
        <v>1267</v>
      </c>
      <c r="H596" s="2" t="s">
        <v>1255</v>
      </c>
      <c r="I596" s="2" t="s">
        <v>260</v>
      </c>
      <c r="J596" s="19">
        <v>6.45</v>
      </c>
      <c r="K596" s="19">
        <f t="shared" si="9"/>
        <v>7.4819999999999993</v>
      </c>
    </row>
    <row r="597" spans="2:11" hidden="1" x14ac:dyDescent="0.25">
      <c r="B597" s="2" t="s">
        <v>42</v>
      </c>
      <c r="C597" s="2" t="s">
        <v>255</v>
      </c>
      <c r="D597" s="2" t="s">
        <v>256</v>
      </c>
      <c r="E597" s="2">
        <v>94</v>
      </c>
      <c r="F597" s="2" t="s">
        <v>1268</v>
      </c>
      <c r="G597" s="2" t="s">
        <v>1269</v>
      </c>
      <c r="H597" s="2" t="s">
        <v>1270</v>
      </c>
      <c r="I597" s="2" t="s">
        <v>48</v>
      </c>
      <c r="J597" s="19">
        <v>0.55000000000000004</v>
      </c>
      <c r="K597" s="19">
        <f t="shared" si="9"/>
        <v>0.63800000000000001</v>
      </c>
    </row>
    <row r="598" spans="2:11" hidden="1" x14ac:dyDescent="0.25">
      <c r="B598" s="2" t="s">
        <v>42</v>
      </c>
      <c r="C598" s="2" t="s">
        <v>255</v>
      </c>
      <c r="D598" s="2" t="s">
        <v>256</v>
      </c>
      <c r="E598" s="2">
        <v>94</v>
      </c>
      <c r="F598" s="2" t="s">
        <v>1268</v>
      </c>
      <c r="G598" s="2" t="s">
        <v>1271</v>
      </c>
      <c r="H598" s="2" t="s">
        <v>1272</v>
      </c>
      <c r="I598" s="2" t="s">
        <v>48</v>
      </c>
      <c r="J598" s="19">
        <v>0.51</v>
      </c>
      <c r="K598" s="19">
        <f t="shared" si="9"/>
        <v>0.59160000000000001</v>
      </c>
    </row>
    <row r="599" spans="2:11" hidden="1" x14ac:dyDescent="0.25">
      <c r="B599" s="2" t="s">
        <v>42</v>
      </c>
      <c r="C599" s="2" t="s">
        <v>255</v>
      </c>
      <c r="D599" s="2" t="s">
        <v>256</v>
      </c>
      <c r="E599" s="2">
        <v>94</v>
      </c>
      <c r="F599" s="2" t="s">
        <v>1268</v>
      </c>
      <c r="G599" s="2" t="s">
        <v>1273</v>
      </c>
      <c r="H599" s="2" t="s">
        <v>1274</v>
      </c>
      <c r="I599" s="2" t="s">
        <v>48</v>
      </c>
      <c r="J599" s="19">
        <v>1.08</v>
      </c>
      <c r="K599" s="19">
        <f t="shared" si="9"/>
        <v>1.2527999999999999</v>
      </c>
    </row>
    <row r="600" spans="2:11" hidden="1" x14ac:dyDescent="0.25">
      <c r="B600" s="2" t="s">
        <v>42</v>
      </c>
      <c r="C600" s="2" t="s">
        <v>255</v>
      </c>
      <c r="D600" s="2" t="s">
        <v>256</v>
      </c>
      <c r="E600" s="2">
        <v>94</v>
      </c>
      <c r="F600" s="2" t="s">
        <v>1268</v>
      </c>
      <c r="G600" s="2" t="s">
        <v>1275</v>
      </c>
      <c r="H600" s="2" t="s">
        <v>1276</v>
      </c>
      <c r="I600" s="2" t="s">
        <v>48</v>
      </c>
      <c r="J600" s="19">
        <v>1.04</v>
      </c>
      <c r="K600" s="19">
        <f t="shared" si="9"/>
        <v>1.2063999999999999</v>
      </c>
    </row>
    <row r="601" spans="2:11" hidden="1" x14ac:dyDescent="0.25">
      <c r="B601" s="2" t="s">
        <v>42</v>
      </c>
      <c r="C601" s="2" t="s">
        <v>255</v>
      </c>
      <c r="D601" s="2" t="s">
        <v>256</v>
      </c>
      <c r="E601" s="2">
        <v>94</v>
      </c>
      <c r="F601" s="2" t="s">
        <v>1268</v>
      </c>
      <c r="G601" s="2" t="s">
        <v>1277</v>
      </c>
      <c r="H601" s="2" t="s">
        <v>1278</v>
      </c>
      <c r="I601" s="2" t="s">
        <v>48</v>
      </c>
      <c r="J601" s="19">
        <v>6.2</v>
      </c>
      <c r="K601" s="19">
        <f t="shared" si="9"/>
        <v>7.1919999999999993</v>
      </c>
    </row>
    <row r="602" spans="2:11" hidden="1" x14ac:dyDescent="0.25">
      <c r="B602" s="2" t="s">
        <v>42</v>
      </c>
      <c r="C602" s="2" t="s">
        <v>255</v>
      </c>
      <c r="D602" s="2" t="s">
        <v>256</v>
      </c>
      <c r="E602" s="2">
        <v>94</v>
      </c>
      <c r="F602" s="2" t="s">
        <v>1268</v>
      </c>
      <c r="G602" s="2" t="s">
        <v>1279</v>
      </c>
      <c r="H602" s="2" t="s">
        <v>1280</v>
      </c>
      <c r="I602" s="2" t="s">
        <v>48</v>
      </c>
      <c r="J602" s="19">
        <v>8.7100000000000009</v>
      </c>
      <c r="K602" s="19">
        <f t="shared" si="9"/>
        <v>10.1036</v>
      </c>
    </row>
    <row r="603" spans="2:11" hidden="1" x14ac:dyDescent="0.25">
      <c r="B603" s="2" t="s">
        <v>42</v>
      </c>
      <c r="C603" s="2" t="s">
        <v>255</v>
      </c>
      <c r="D603" s="2" t="s">
        <v>256</v>
      </c>
      <c r="E603" s="2">
        <v>94</v>
      </c>
      <c r="F603" s="2" t="s">
        <v>1268</v>
      </c>
      <c r="G603" s="2" t="s">
        <v>1281</v>
      </c>
      <c r="H603" s="2" t="s">
        <v>1282</v>
      </c>
      <c r="I603" s="2" t="s">
        <v>48</v>
      </c>
      <c r="J603" s="19">
        <v>1.99</v>
      </c>
      <c r="K603" s="19">
        <f t="shared" si="9"/>
        <v>2.3083999999999998</v>
      </c>
    </row>
    <row r="604" spans="2:11" hidden="1" x14ac:dyDescent="0.25">
      <c r="B604" s="2" t="s">
        <v>42</v>
      </c>
      <c r="C604" s="2" t="s">
        <v>255</v>
      </c>
      <c r="D604" s="2" t="s">
        <v>256</v>
      </c>
      <c r="E604" s="2">
        <v>94</v>
      </c>
      <c r="F604" s="2" t="s">
        <v>1268</v>
      </c>
      <c r="G604" s="2" t="s">
        <v>1283</v>
      </c>
      <c r="H604" s="2" t="s">
        <v>1284</v>
      </c>
      <c r="I604" s="2" t="s">
        <v>48</v>
      </c>
      <c r="J604" s="19">
        <v>4.51</v>
      </c>
      <c r="K604" s="19">
        <f t="shared" si="9"/>
        <v>5.2315999999999994</v>
      </c>
    </row>
    <row r="605" spans="2:11" hidden="1" x14ac:dyDescent="0.25">
      <c r="B605" s="2" t="s">
        <v>42</v>
      </c>
      <c r="C605" s="2" t="s">
        <v>255</v>
      </c>
      <c r="D605" s="2" t="s">
        <v>256</v>
      </c>
      <c r="E605" s="2">
        <v>94</v>
      </c>
      <c r="F605" s="2" t="s">
        <v>1268</v>
      </c>
      <c r="G605" s="2" t="s">
        <v>1285</v>
      </c>
      <c r="H605" s="2" t="s">
        <v>1286</v>
      </c>
      <c r="I605" s="2" t="s">
        <v>48</v>
      </c>
      <c r="J605" s="19">
        <v>10.84</v>
      </c>
      <c r="K605" s="19">
        <f t="shared" si="9"/>
        <v>12.574399999999999</v>
      </c>
    </row>
    <row r="606" spans="2:11" hidden="1" x14ac:dyDescent="0.25">
      <c r="B606" s="2" t="s">
        <v>42</v>
      </c>
      <c r="C606" s="2" t="s">
        <v>255</v>
      </c>
      <c r="D606" s="2" t="s">
        <v>256</v>
      </c>
      <c r="E606" s="2">
        <v>94</v>
      </c>
      <c r="F606" s="2" t="s">
        <v>1268</v>
      </c>
      <c r="G606" s="2" t="s">
        <v>1287</v>
      </c>
      <c r="H606" s="2" t="s">
        <v>1288</v>
      </c>
      <c r="I606" s="2" t="s">
        <v>48</v>
      </c>
      <c r="J606" s="19">
        <v>1</v>
      </c>
      <c r="K606" s="19">
        <f t="shared" si="9"/>
        <v>1.1599999999999999</v>
      </c>
    </row>
    <row r="607" spans="2:11" hidden="1" x14ac:dyDescent="0.25">
      <c r="B607" s="2" t="s">
        <v>42</v>
      </c>
      <c r="C607" s="2" t="s">
        <v>255</v>
      </c>
      <c r="D607" s="2" t="s">
        <v>256</v>
      </c>
      <c r="E607" s="2">
        <v>94</v>
      </c>
      <c r="F607" s="2" t="s">
        <v>1268</v>
      </c>
      <c r="G607" s="2" t="s">
        <v>1289</v>
      </c>
      <c r="H607" s="2" t="s">
        <v>1290</v>
      </c>
      <c r="I607" s="2" t="s">
        <v>48</v>
      </c>
      <c r="J607" s="19">
        <v>1.57</v>
      </c>
      <c r="K607" s="19">
        <f t="shared" si="9"/>
        <v>1.8211999999999999</v>
      </c>
    </row>
    <row r="608" spans="2:11" hidden="1" x14ac:dyDescent="0.25">
      <c r="B608" s="2" t="s">
        <v>42</v>
      </c>
      <c r="C608" s="2" t="s">
        <v>255</v>
      </c>
      <c r="D608" s="2" t="s">
        <v>256</v>
      </c>
      <c r="E608" s="2">
        <v>94</v>
      </c>
      <c r="F608" s="2" t="s">
        <v>1268</v>
      </c>
      <c r="G608" s="2" t="s">
        <v>1291</v>
      </c>
      <c r="H608" s="2" t="s">
        <v>1292</v>
      </c>
      <c r="I608" s="2" t="s">
        <v>48</v>
      </c>
      <c r="J608" s="19">
        <v>8.0399999999999991</v>
      </c>
      <c r="K608" s="19">
        <f t="shared" si="9"/>
        <v>9.3263999999999978</v>
      </c>
    </row>
    <row r="609" spans="2:11" hidden="1" x14ac:dyDescent="0.25">
      <c r="B609" s="2" t="s">
        <v>42</v>
      </c>
      <c r="C609" s="2" t="s">
        <v>255</v>
      </c>
      <c r="D609" s="2" t="s">
        <v>256</v>
      </c>
      <c r="E609" s="2">
        <v>94</v>
      </c>
      <c r="F609" s="2" t="s">
        <v>1268</v>
      </c>
      <c r="G609" s="2" t="s">
        <v>1293</v>
      </c>
      <c r="H609" s="2" t="s">
        <v>1294</v>
      </c>
      <c r="I609" s="2" t="s">
        <v>48</v>
      </c>
      <c r="J609" s="19">
        <v>1.1100000000000001</v>
      </c>
      <c r="K609" s="19">
        <f t="shared" si="9"/>
        <v>1.2876000000000001</v>
      </c>
    </row>
    <row r="610" spans="2:11" hidden="1" x14ac:dyDescent="0.25">
      <c r="B610" s="2" t="s">
        <v>42</v>
      </c>
      <c r="C610" s="2" t="s">
        <v>255</v>
      </c>
      <c r="D610" s="2" t="s">
        <v>256</v>
      </c>
      <c r="E610" s="2">
        <v>94</v>
      </c>
      <c r="F610" s="2" t="s">
        <v>1268</v>
      </c>
      <c r="G610" s="2" t="s">
        <v>1295</v>
      </c>
      <c r="H610" s="2" t="s">
        <v>1296</v>
      </c>
      <c r="I610" s="2" t="s">
        <v>48</v>
      </c>
      <c r="J610" s="19">
        <v>0.66</v>
      </c>
      <c r="K610" s="19">
        <f t="shared" si="9"/>
        <v>0.76559999999999995</v>
      </c>
    </row>
    <row r="611" spans="2:11" hidden="1" x14ac:dyDescent="0.25">
      <c r="B611" s="2" t="s">
        <v>42</v>
      </c>
      <c r="C611" s="2" t="s">
        <v>255</v>
      </c>
      <c r="D611" s="2" t="s">
        <v>256</v>
      </c>
      <c r="E611" s="2">
        <v>95</v>
      </c>
      <c r="F611" s="2" t="s">
        <v>105</v>
      </c>
      <c r="G611" s="2" t="s">
        <v>1297</v>
      </c>
      <c r="H611" s="2" t="s">
        <v>1298</v>
      </c>
      <c r="I611" s="2" t="s">
        <v>48</v>
      </c>
      <c r="J611" s="19">
        <v>2.54</v>
      </c>
      <c r="K611" s="19">
        <f t="shared" si="9"/>
        <v>2.9463999999999997</v>
      </c>
    </row>
    <row r="612" spans="2:11" hidden="1" x14ac:dyDescent="0.25">
      <c r="B612" s="2" t="s">
        <v>42</v>
      </c>
      <c r="C612" s="2" t="s">
        <v>255</v>
      </c>
      <c r="D612" s="2" t="s">
        <v>256</v>
      </c>
      <c r="E612" s="2">
        <v>94</v>
      </c>
      <c r="F612" s="2" t="s">
        <v>1268</v>
      </c>
      <c r="G612" s="2" t="s">
        <v>1299</v>
      </c>
      <c r="H612" s="2" t="s">
        <v>1300</v>
      </c>
      <c r="I612" s="2" t="s">
        <v>48</v>
      </c>
      <c r="J612" s="19">
        <v>0.95</v>
      </c>
      <c r="K612" s="19">
        <f t="shared" si="9"/>
        <v>1.1019999999999999</v>
      </c>
    </row>
    <row r="613" spans="2:11" hidden="1" x14ac:dyDescent="0.25">
      <c r="B613" s="2" t="s">
        <v>42</v>
      </c>
      <c r="C613" s="2" t="s">
        <v>255</v>
      </c>
      <c r="D613" s="2" t="s">
        <v>256</v>
      </c>
      <c r="E613" s="2">
        <v>94</v>
      </c>
      <c r="F613" s="2" t="s">
        <v>1268</v>
      </c>
      <c r="G613" s="2" t="s">
        <v>1301</v>
      </c>
      <c r="H613" s="2" t="s">
        <v>1302</v>
      </c>
      <c r="I613" s="2" t="s">
        <v>48</v>
      </c>
      <c r="J613" s="19">
        <v>1.79</v>
      </c>
      <c r="K613" s="19">
        <f t="shared" si="9"/>
        <v>2.0764</v>
      </c>
    </row>
    <row r="614" spans="2:11" hidden="1" x14ac:dyDescent="0.25">
      <c r="B614" s="2" t="s">
        <v>42</v>
      </c>
      <c r="C614" s="2" t="s">
        <v>255</v>
      </c>
      <c r="D614" s="2" t="s">
        <v>256</v>
      </c>
      <c r="E614" s="2">
        <v>94</v>
      </c>
      <c r="F614" s="2" t="s">
        <v>1268</v>
      </c>
      <c r="G614" s="2" t="s">
        <v>1303</v>
      </c>
      <c r="H614" s="2" t="s">
        <v>1304</v>
      </c>
      <c r="I614" s="2" t="s">
        <v>48</v>
      </c>
      <c r="J614" s="19">
        <v>5.3</v>
      </c>
      <c r="K614" s="19">
        <f t="shared" si="9"/>
        <v>6.1479999999999997</v>
      </c>
    </row>
    <row r="615" spans="2:11" hidden="1" x14ac:dyDescent="0.25">
      <c r="B615" s="2" t="s">
        <v>42</v>
      </c>
      <c r="C615" s="2" t="s">
        <v>255</v>
      </c>
      <c r="D615" s="2" t="s">
        <v>256</v>
      </c>
      <c r="E615" s="2">
        <v>94</v>
      </c>
      <c r="F615" s="2" t="s">
        <v>1268</v>
      </c>
      <c r="G615" s="2" t="s">
        <v>1305</v>
      </c>
      <c r="H615" s="2" t="s">
        <v>1306</v>
      </c>
      <c r="I615" s="2" t="s">
        <v>48</v>
      </c>
      <c r="J615" s="19">
        <v>59.34</v>
      </c>
      <c r="K615" s="19">
        <f t="shared" si="9"/>
        <v>68.834400000000002</v>
      </c>
    </row>
    <row r="616" spans="2:11" hidden="1" x14ac:dyDescent="0.25">
      <c r="B616" s="2" t="s">
        <v>42</v>
      </c>
      <c r="C616" s="2" t="s">
        <v>255</v>
      </c>
      <c r="D616" s="2" t="s">
        <v>256</v>
      </c>
      <c r="E616" s="2">
        <v>95</v>
      </c>
      <c r="F616" s="2" t="s">
        <v>105</v>
      </c>
      <c r="G616" s="2" t="s">
        <v>1307</v>
      </c>
      <c r="H616" s="2" t="s">
        <v>1308</v>
      </c>
      <c r="I616" s="2" t="s">
        <v>48</v>
      </c>
      <c r="J616" s="19">
        <v>2.38</v>
      </c>
      <c r="K616" s="19">
        <f t="shared" si="9"/>
        <v>2.7607999999999997</v>
      </c>
    </row>
    <row r="617" spans="2:11" hidden="1" x14ac:dyDescent="0.25">
      <c r="B617" s="2" t="s">
        <v>42</v>
      </c>
      <c r="C617" s="2" t="s">
        <v>255</v>
      </c>
      <c r="D617" s="2" t="s">
        <v>256</v>
      </c>
      <c r="E617" s="2">
        <v>95</v>
      </c>
      <c r="F617" s="2" t="s">
        <v>105</v>
      </c>
      <c r="G617" s="2" t="s">
        <v>1309</v>
      </c>
      <c r="H617" s="2" t="s">
        <v>1310</v>
      </c>
      <c r="I617" s="2" t="s">
        <v>48</v>
      </c>
      <c r="J617" s="19">
        <v>2.2000000000000002</v>
      </c>
      <c r="K617" s="19">
        <f t="shared" si="9"/>
        <v>2.552</v>
      </c>
    </row>
    <row r="618" spans="2:11" hidden="1" x14ac:dyDescent="0.25">
      <c r="B618" s="2" t="s">
        <v>42</v>
      </c>
      <c r="C618" s="2" t="s">
        <v>255</v>
      </c>
      <c r="D618" s="2" t="s">
        <v>256</v>
      </c>
      <c r="E618" s="2">
        <v>95</v>
      </c>
      <c r="F618" s="2" t="s">
        <v>105</v>
      </c>
      <c r="G618" s="2" t="s">
        <v>1311</v>
      </c>
      <c r="H618" s="2" t="s">
        <v>1312</v>
      </c>
      <c r="I618" s="2" t="s">
        <v>48</v>
      </c>
      <c r="J618" s="19">
        <v>1.83</v>
      </c>
      <c r="K618" s="19">
        <f t="shared" si="9"/>
        <v>2.1227999999999998</v>
      </c>
    </row>
    <row r="619" spans="2:11" hidden="1" x14ac:dyDescent="0.25">
      <c r="B619" s="2" t="s">
        <v>42</v>
      </c>
      <c r="C619" s="2" t="s">
        <v>255</v>
      </c>
      <c r="D619" s="2" t="s">
        <v>256</v>
      </c>
      <c r="E619" s="2">
        <v>95</v>
      </c>
      <c r="F619" s="2" t="s">
        <v>105</v>
      </c>
      <c r="G619" s="2" t="s">
        <v>1313</v>
      </c>
      <c r="H619" s="2" t="s">
        <v>1314</v>
      </c>
      <c r="I619" s="2" t="s">
        <v>48</v>
      </c>
      <c r="J619" s="19">
        <v>2.08</v>
      </c>
      <c r="K619" s="19">
        <f t="shared" si="9"/>
        <v>2.4127999999999998</v>
      </c>
    </row>
    <row r="620" spans="2:11" hidden="1" x14ac:dyDescent="0.25">
      <c r="B620" s="2" t="s">
        <v>42</v>
      </c>
      <c r="C620" s="2" t="s">
        <v>255</v>
      </c>
      <c r="D620" s="2" t="s">
        <v>256</v>
      </c>
      <c r="E620" s="2">
        <v>95</v>
      </c>
      <c r="F620" s="2" t="s">
        <v>105</v>
      </c>
      <c r="G620" s="2" t="s">
        <v>1315</v>
      </c>
      <c r="H620" s="2" t="s">
        <v>1316</v>
      </c>
      <c r="I620" s="2" t="s">
        <v>48</v>
      </c>
      <c r="J620" s="19">
        <v>2.33</v>
      </c>
      <c r="K620" s="19">
        <f t="shared" si="9"/>
        <v>2.7027999999999999</v>
      </c>
    </row>
    <row r="621" spans="2:11" hidden="1" x14ac:dyDescent="0.25">
      <c r="B621" s="2" t="s">
        <v>42</v>
      </c>
      <c r="C621" s="2" t="s">
        <v>255</v>
      </c>
      <c r="D621" s="2" t="s">
        <v>256</v>
      </c>
      <c r="E621" s="2">
        <v>95</v>
      </c>
      <c r="F621" s="2" t="s">
        <v>105</v>
      </c>
      <c r="G621" s="2" t="s">
        <v>1317</v>
      </c>
      <c r="H621" s="2" t="s">
        <v>1318</v>
      </c>
      <c r="I621" s="2" t="s">
        <v>48</v>
      </c>
      <c r="J621" s="19">
        <v>2.89</v>
      </c>
      <c r="K621" s="19">
        <f t="shared" si="9"/>
        <v>3.3523999999999998</v>
      </c>
    </row>
    <row r="622" spans="2:11" hidden="1" x14ac:dyDescent="0.25">
      <c r="B622" s="2" t="s">
        <v>42</v>
      </c>
      <c r="C622" s="2" t="s">
        <v>255</v>
      </c>
      <c r="D622" s="2" t="s">
        <v>256</v>
      </c>
      <c r="E622" s="2">
        <v>95</v>
      </c>
      <c r="F622" s="2" t="s">
        <v>105</v>
      </c>
      <c r="G622" s="2" t="s">
        <v>1319</v>
      </c>
      <c r="H622" s="2" t="s">
        <v>1320</v>
      </c>
      <c r="I622" s="2" t="s">
        <v>48</v>
      </c>
      <c r="J622" s="19">
        <v>5.54</v>
      </c>
      <c r="K622" s="19">
        <f t="shared" si="9"/>
        <v>6.4263999999999992</v>
      </c>
    </row>
    <row r="623" spans="2:11" hidden="1" x14ac:dyDescent="0.25">
      <c r="B623" s="2" t="s">
        <v>42</v>
      </c>
      <c r="C623" s="2" t="s">
        <v>255</v>
      </c>
      <c r="D623" s="2" t="s">
        <v>256</v>
      </c>
      <c r="E623" s="2">
        <v>95</v>
      </c>
      <c r="F623" s="2" t="s">
        <v>105</v>
      </c>
      <c r="G623" s="2" t="s">
        <v>1321</v>
      </c>
      <c r="H623" s="2" t="s">
        <v>1322</v>
      </c>
      <c r="I623" s="2" t="s">
        <v>48</v>
      </c>
      <c r="J623" s="19">
        <v>4.22</v>
      </c>
      <c r="K623" s="19">
        <f t="shared" si="9"/>
        <v>4.8951999999999991</v>
      </c>
    </row>
    <row r="624" spans="2:11" hidden="1" x14ac:dyDescent="0.25">
      <c r="B624" s="2" t="s">
        <v>42</v>
      </c>
      <c r="C624" s="2" t="s">
        <v>255</v>
      </c>
      <c r="D624" s="2" t="s">
        <v>256</v>
      </c>
      <c r="E624" s="2">
        <v>10</v>
      </c>
      <c r="F624" s="2" t="s">
        <v>1323</v>
      </c>
      <c r="G624" s="2" t="s">
        <v>1324</v>
      </c>
      <c r="H624" s="2" t="s">
        <v>1325</v>
      </c>
      <c r="I624" s="2" t="s">
        <v>48</v>
      </c>
      <c r="J624" s="19">
        <v>168.76</v>
      </c>
      <c r="K624" s="19">
        <f t="shared" si="9"/>
        <v>195.76159999999999</v>
      </c>
    </row>
    <row r="625" spans="2:11" hidden="1" x14ac:dyDescent="0.25">
      <c r="B625" s="2" t="s">
        <v>42</v>
      </c>
      <c r="C625" s="2" t="s">
        <v>255</v>
      </c>
      <c r="D625" s="2" t="s">
        <v>256</v>
      </c>
      <c r="E625" s="2">
        <v>10</v>
      </c>
      <c r="F625" s="2" t="s">
        <v>1323</v>
      </c>
      <c r="G625" s="2" t="s">
        <v>1326</v>
      </c>
      <c r="H625" s="2" t="s">
        <v>1327</v>
      </c>
      <c r="I625" s="2" t="s">
        <v>48</v>
      </c>
      <c r="J625" s="19">
        <v>173.34</v>
      </c>
      <c r="K625" s="19">
        <f t="shared" si="9"/>
        <v>201.0744</v>
      </c>
    </row>
    <row r="626" spans="2:11" hidden="1" x14ac:dyDescent="0.25">
      <c r="B626" s="2" t="s">
        <v>42</v>
      </c>
      <c r="C626" s="2" t="s">
        <v>255</v>
      </c>
      <c r="D626" s="2" t="s">
        <v>256</v>
      </c>
      <c r="E626" s="2">
        <v>10</v>
      </c>
      <c r="F626" s="2" t="s">
        <v>1323</v>
      </c>
      <c r="G626" s="2" t="s">
        <v>1328</v>
      </c>
      <c r="H626" s="2" t="s">
        <v>1329</v>
      </c>
      <c r="I626" s="2" t="s">
        <v>48</v>
      </c>
      <c r="J626" s="19">
        <v>209.28</v>
      </c>
      <c r="K626" s="19">
        <f t="shared" si="9"/>
        <v>242.76479999999998</v>
      </c>
    </row>
    <row r="627" spans="2:11" hidden="1" x14ac:dyDescent="0.25">
      <c r="B627" s="2" t="s">
        <v>42</v>
      </c>
      <c r="C627" s="2" t="s">
        <v>255</v>
      </c>
      <c r="D627" s="2" t="s">
        <v>256</v>
      </c>
      <c r="E627" s="2">
        <v>10</v>
      </c>
      <c r="F627" s="2" t="s">
        <v>1323</v>
      </c>
      <c r="G627" s="2" t="s">
        <v>1330</v>
      </c>
      <c r="H627" s="2" t="s">
        <v>1331</v>
      </c>
      <c r="I627" s="2" t="s">
        <v>48</v>
      </c>
      <c r="J627" s="19">
        <v>207.37</v>
      </c>
      <c r="K627" s="19">
        <f t="shared" si="9"/>
        <v>240.54919999999998</v>
      </c>
    </row>
    <row r="628" spans="2:11" hidden="1" x14ac:dyDescent="0.25">
      <c r="B628" s="2" t="s">
        <v>42</v>
      </c>
      <c r="C628" s="2" t="s">
        <v>255</v>
      </c>
      <c r="D628" s="2" t="s">
        <v>256</v>
      </c>
      <c r="E628" s="2">
        <v>10</v>
      </c>
      <c r="F628" s="2" t="s">
        <v>1323</v>
      </c>
      <c r="G628" s="2" t="s">
        <v>1332</v>
      </c>
      <c r="H628" s="2" t="s">
        <v>1333</v>
      </c>
      <c r="I628" s="2" t="s">
        <v>48</v>
      </c>
      <c r="J628" s="19">
        <v>267.72000000000003</v>
      </c>
      <c r="K628" s="19">
        <f t="shared" si="9"/>
        <v>310.55520000000001</v>
      </c>
    </row>
    <row r="629" spans="2:11" hidden="1" x14ac:dyDescent="0.25">
      <c r="B629" s="2" t="s">
        <v>42</v>
      </c>
      <c r="C629" s="2" t="s">
        <v>255</v>
      </c>
      <c r="D629" s="2" t="s">
        <v>256</v>
      </c>
      <c r="E629" s="2">
        <v>10</v>
      </c>
      <c r="F629" s="2" t="s">
        <v>1323</v>
      </c>
      <c r="G629" s="2" t="s">
        <v>1334</v>
      </c>
      <c r="H629" s="2" t="s">
        <v>1335</v>
      </c>
      <c r="I629" s="2" t="s">
        <v>48</v>
      </c>
      <c r="J629" s="19">
        <v>285.77999999999997</v>
      </c>
      <c r="K629" s="19">
        <f t="shared" si="9"/>
        <v>331.50479999999993</v>
      </c>
    </row>
    <row r="630" spans="2:11" hidden="1" x14ac:dyDescent="0.25">
      <c r="B630" s="2" t="s">
        <v>42</v>
      </c>
      <c r="C630" s="2" t="s">
        <v>255</v>
      </c>
      <c r="D630" s="2" t="s">
        <v>256</v>
      </c>
      <c r="E630" s="2">
        <v>10</v>
      </c>
      <c r="F630" s="2" t="s">
        <v>1323</v>
      </c>
      <c r="G630" s="2" t="s">
        <v>1336</v>
      </c>
      <c r="H630" s="2" t="s">
        <v>1337</v>
      </c>
      <c r="I630" s="2" t="s">
        <v>48</v>
      </c>
      <c r="J630" s="19">
        <v>313.88</v>
      </c>
      <c r="K630" s="19">
        <f t="shared" si="9"/>
        <v>364.10079999999999</v>
      </c>
    </row>
    <row r="631" spans="2:11" hidden="1" x14ac:dyDescent="0.25">
      <c r="B631" s="2" t="s">
        <v>42</v>
      </c>
      <c r="C631" s="2" t="s">
        <v>255</v>
      </c>
      <c r="D631" s="2" t="s">
        <v>256</v>
      </c>
      <c r="E631" s="2">
        <v>10</v>
      </c>
      <c r="F631" s="2" t="s">
        <v>1323</v>
      </c>
      <c r="G631" s="2" t="s">
        <v>1338</v>
      </c>
      <c r="H631" s="2" t="s">
        <v>1339</v>
      </c>
      <c r="I631" s="2" t="s">
        <v>48</v>
      </c>
      <c r="J631" s="19">
        <v>392.34</v>
      </c>
      <c r="K631" s="19">
        <f t="shared" si="9"/>
        <v>455.11439999999993</v>
      </c>
    </row>
    <row r="632" spans="2:11" hidden="1" x14ac:dyDescent="0.25">
      <c r="B632" s="2" t="s">
        <v>42</v>
      </c>
      <c r="C632" s="2" t="s">
        <v>255</v>
      </c>
      <c r="D632" s="2" t="s">
        <v>256</v>
      </c>
      <c r="E632" s="2">
        <v>10</v>
      </c>
      <c r="F632" s="2" t="s">
        <v>1323</v>
      </c>
      <c r="G632" s="2" t="s">
        <v>1340</v>
      </c>
      <c r="H632" s="2" t="s">
        <v>1341</v>
      </c>
      <c r="I632" s="2" t="s">
        <v>48</v>
      </c>
      <c r="J632" s="19">
        <v>462.56</v>
      </c>
      <c r="K632" s="19">
        <f t="shared" si="9"/>
        <v>536.56959999999992</v>
      </c>
    </row>
    <row r="633" spans="2:11" hidden="1" x14ac:dyDescent="0.25">
      <c r="B633" s="2" t="s">
        <v>42</v>
      </c>
      <c r="C633" s="2" t="s">
        <v>255</v>
      </c>
      <c r="D633" s="2" t="s">
        <v>256</v>
      </c>
      <c r="E633" s="2">
        <v>10</v>
      </c>
      <c r="F633" s="2" t="s">
        <v>1323</v>
      </c>
      <c r="G633" s="2" t="s">
        <v>1342</v>
      </c>
      <c r="H633" s="2" t="s">
        <v>1343</v>
      </c>
      <c r="I633" s="2" t="s">
        <v>48</v>
      </c>
      <c r="J633" s="19">
        <v>235.55</v>
      </c>
      <c r="K633" s="19">
        <f t="shared" si="9"/>
        <v>273.238</v>
      </c>
    </row>
    <row r="634" spans="2:11" hidden="1" x14ac:dyDescent="0.25">
      <c r="B634" s="2" t="s">
        <v>42</v>
      </c>
      <c r="C634" s="2" t="s">
        <v>255</v>
      </c>
      <c r="D634" s="2" t="s">
        <v>256</v>
      </c>
      <c r="E634" s="2">
        <v>10</v>
      </c>
      <c r="F634" s="2" t="s">
        <v>1323</v>
      </c>
      <c r="G634" s="2" t="s">
        <v>1344</v>
      </c>
      <c r="H634" s="2" t="s">
        <v>1345</v>
      </c>
      <c r="I634" s="2" t="s">
        <v>48</v>
      </c>
      <c r="J634" s="19">
        <v>245.91</v>
      </c>
      <c r="K634" s="19">
        <f t="shared" si="9"/>
        <v>285.25559999999996</v>
      </c>
    </row>
    <row r="635" spans="2:11" hidden="1" x14ac:dyDescent="0.25">
      <c r="B635" s="2" t="s">
        <v>42</v>
      </c>
      <c r="C635" s="2" t="s">
        <v>255</v>
      </c>
      <c r="D635" s="2" t="s">
        <v>256</v>
      </c>
      <c r="E635" s="2">
        <v>10</v>
      </c>
      <c r="F635" s="2" t="s">
        <v>1323</v>
      </c>
      <c r="G635" s="2" t="s">
        <v>1346</v>
      </c>
      <c r="H635" s="2" t="s">
        <v>1347</v>
      </c>
      <c r="I635" s="2" t="s">
        <v>48</v>
      </c>
      <c r="J635" s="19">
        <v>548.72</v>
      </c>
      <c r="K635" s="19">
        <f t="shared" si="9"/>
        <v>636.51519999999994</v>
      </c>
    </row>
    <row r="636" spans="2:11" hidden="1" x14ac:dyDescent="0.25">
      <c r="B636" s="2" t="s">
        <v>42</v>
      </c>
      <c r="C636" s="2" t="s">
        <v>255</v>
      </c>
      <c r="D636" s="2" t="s">
        <v>256</v>
      </c>
      <c r="E636" s="2">
        <v>10</v>
      </c>
      <c r="F636" s="2" t="s">
        <v>1323</v>
      </c>
      <c r="G636" s="2" t="s">
        <v>1348</v>
      </c>
      <c r="H636" s="2" t="s">
        <v>1349</v>
      </c>
      <c r="I636" s="2" t="s">
        <v>48</v>
      </c>
      <c r="J636" s="19">
        <v>7.96</v>
      </c>
      <c r="K636" s="19">
        <f t="shared" si="9"/>
        <v>9.2335999999999991</v>
      </c>
    </row>
    <row r="637" spans="2:11" hidden="1" x14ac:dyDescent="0.25">
      <c r="B637" s="2" t="s">
        <v>42</v>
      </c>
      <c r="C637" s="2" t="s">
        <v>255</v>
      </c>
      <c r="D637" s="2" t="s">
        <v>256</v>
      </c>
      <c r="E637" s="2">
        <v>10</v>
      </c>
      <c r="F637" s="2" t="s">
        <v>1323</v>
      </c>
      <c r="G637" s="2" t="s">
        <v>1350</v>
      </c>
      <c r="H637" s="2" t="s">
        <v>1351</v>
      </c>
      <c r="I637" s="2" t="s">
        <v>48</v>
      </c>
      <c r="J637" s="19">
        <v>18.21</v>
      </c>
      <c r="K637" s="19">
        <f t="shared" si="9"/>
        <v>21.1236</v>
      </c>
    </row>
    <row r="638" spans="2:11" hidden="1" x14ac:dyDescent="0.25">
      <c r="B638" s="2" t="s">
        <v>42</v>
      </c>
      <c r="C638" s="2" t="s">
        <v>255</v>
      </c>
      <c r="D638" s="2" t="s">
        <v>256</v>
      </c>
      <c r="E638" s="2">
        <v>10</v>
      </c>
      <c r="F638" s="2" t="s">
        <v>1323</v>
      </c>
      <c r="G638" s="2" t="s">
        <v>1352</v>
      </c>
      <c r="H638" s="2" t="s">
        <v>1353</v>
      </c>
      <c r="I638" s="2" t="s">
        <v>48</v>
      </c>
      <c r="J638" s="19">
        <v>24.89</v>
      </c>
      <c r="K638" s="19">
        <f t="shared" si="9"/>
        <v>28.872399999999999</v>
      </c>
    </row>
    <row r="639" spans="2:11" hidden="1" x14ac:dyDescent="0.25">
      <c r="B639" s="2" t="s">
        <v>42</v>
      </c>
      <c r="C639" s="2" t="s">
        <v>255</v>
      </c>
      <c r="D639" s="2" t="s">
        <v>256</v>
      </c>
      <c r="E639" s="2">
        <v>10</v>
      </c>
      <c r="F639" s="2" t="s">
        <v>1323</v>
      </c>
      <c r="G639" s="2" t="s">
        <v>1354</v>
      </c>
      <c r="H639" s="2" t="s">
        <v>1355</v>
      </c>
      <c r="I639" s="2" t="s">
        <v>48</v>
      </c>
      <c r="J639" s="19">
        <v>29.98</v>
      </c>
      <c r="K639" s="19">
        <f t="shared" si="9"/>
        <v>34.776800000000001</v>
      </c>
    </row>
    <row r="640" spans="2:11" hidden="1" x14ac:dyDescent="0.25">
      <c r="B640" s="2" t="s">
        <v>42</v>
      </c>
      <c r="C640" s="2" t="s">
        <v>255</v>
      </c>
      <c r="D640" s="2" t="s">
        <v>256</v>
      </c>
      <c r="E640" s="2">
        <v>10</v>
      </c>
      <c r="F640" s="2" t="s">
        <v>1323</v>
      </c>
      <c r="G640" s="2" t="s">
        <v>1356</v>
      </c>
      <c r="H640" s="2" t="s">
        <v>1357</v>
      </c>
      <c r="I640" s="2" t="s">
        <v>48</v>
      </c>
      <c r="J640" s="19">
        <v>82.38</v>
      </c>
      <c r="K640" s="19">
        <f t="shared" si="9"/>
        <v>95.560799999999986</v>
      </c>
    </row>
    <row r="641" spans="2:11" hidden="1" x14ac:dyDescent="0.25">
      <c r="B641" s="2" t="s">
        <v>42</v>
      </c>
      <c r="C641" s="2" t="s">
        <v>255</v>
      </c>
      <c r="D641" s="2" t="s">
        <v>256</v>
      </c>
      <c r="E641" s="2">
        <v>10</v>
      </c>
      <c r="F641" s="2" t="s">
        <v>1323</v>
      </c>
      <c r="G641" s="2" t="s">
        <v>1358</v>
      </c>
      <c r="H641" s="2" t="s">
        <v>1359</v>
      </c>
      <c r="I641" s="2" t="s">
        <v>48</v>
      </c>
      <c r="J641" s="19">
        <v>87.05</v>
      </c>
      <c r="K641" s="19">
        <f t="shared" si="9"/>
        <v>100.97799999999999</v>
      </c>
    </row>
    <row r="642" spans="2:11" hidden="1" x14ac:dyDescent="0.25">
      <c r="B642" s="2" t="s">
        <v>42</v>
      </c>
      <c r="C642" s="2" t="s">
        <v>255</v>
      </c>
      <c r="D642" s="2" t="s">
        <v>256</v>
      </c>
      <c r="E642" s="2">
        <v>10</v>
      </c>
      <c r="F642" s="2" t="s">
        <v>1323</v>
      </c>
      <c r="G642" s="2" t="s">
        <v>1360</v>
      </c>
      <c r="H642" s="2" t="s">
        <v>1361</v>
      </c>
      <c r="I642" s="2" t="s">
        <v>48</v>
      </c>
      <c r="J642" s="19">
        <v>94.85</v>
      </c>
      <c r="K642" s="19">
        <f t="shared" si="9"/>
        <v>110.02599999999998</v>
      </c>
    </row>
    <row r="643" spans="2:11" hidden="1" x14ac:dyDescent="0.25">
      <c r="B643" s="2" t="s">
        <v>42</v>
      </c>
      <c r="C643" s="2" t="s">
        <v>255</v>
      </c>
      <c r="D643" s="2" t="s">
        <v>256</v>
      </c>
      <c r="E643" s="2">
        <v>10</v>
      </c>
      <c r="F643" s="2" t="s">
        <v>1323</v>
      </c>
      <c r="G643" s="2" t="s">
        <v>1362</v>
      </c>
      <c r="H643" s="2" t="s">
        <v>1363</v>
      </c>
      <c r="I643" s="2" t="s">
        <v>48</v>
      </c>
      <c r="J643" s="19">
        <v>97.1</v>
      </c>
      <c r="K643" s="19">
        <f t="shared" si="9"/>
        <v>112.63599999999998</v>
      </c>
    </row>
    <row r="644" spans="2:11" hidden="1" x14ac:dyDescent="0.25">
      <c r="B644" s="2" t="s">
        <v>42</v>
      </c>
      <c r="C644" s="2" t="s">
        <v>255</v>
      </c>
      <c r="D644" s="2" t="s">
        <v>256</v>
      </c>
      <c r="E644" s="2">
        <v>10</v>
      </c>
      <c r="F644" s="2" t="s">
        <v>1323</v>
      </c>
      <c r="G644" s="2" t="s">
        <v>1364</v>
      </c>
      <c r="H644" s="2" t="s">
        <v>1365</v>
      </c>
      <c r="I644" s="2" t="s">
        <v>48</v>
      </c>
      <c r="J644" s="19">
        <v>461.53</v>
      </c>
      <c r="K644" s="19">
        <f t="shared" ref="K644:K707" si="10">+IF(AND(MID(H644,1,15)="POSTE DE MADERA",J644&lt;110)=TRUE,(J644*1.13+5)*1.01*1.16,IF(AND(MID(H644,1,15)="POSTE DE MADERA",J644&gt;=110,J644&lt;320)=TRUE,(J644*1.13+12)*1.01*1.16,IF(AND(MID(H644,1,15)="POSTE DE MADERA",J644&gt;320)=TRUE,(J644*1.13+36)*1.01*1.16,IF(+AND(MID(H644,1,5)="POSTE",MID(H644,1,15)&lt;&gt;"POSTE DE MADERA")=TRUE,J644*1.01*1.16,J644*1.16))))</f>
        <v>535.37479999999994</v>
      </c>
    </row>
    <row r="645" spans="2:11" hidden="1" x14ac:dyDescent="0.25">
      <c r="B645" s="2" t="s">
        <v>42</v>
      </c>
      <c r="C645" s="2" t="s">
        <v>255</v>
      </c>
      <c r="D645" s="2" t="s">
        <v>256</v>
      </c>
      <c r="E645" s="2">
        <v>10</v>
      </c>
      <c r="F645" s="2" t="s">
        <v>1323</v>
      </c>
      <c r="G645" s="2" t="s">
        <v>1366</v>
      </c>
      <c r="H645" s="2" t="s">
        <v>1367</v>
      </c>
      <c r="I645" s="2" t="s">
        <v>1368</v>
      </c>
      <c r="J645" s="19">
        <v>17.54</v>
      </c>
      <c r="K645" s="19">
        <f t="shared" si="10"/>
        <v>20.346399999999999</v>
      </c>
    </row>
    <row r="646" spans="2:11" hidden="1" x14ac:dyDescent="0.25">
      <c r="B646" s="2" t="s">
        <v>42</v>
      </c>
      <c r="C646" s="2" t="s">
        <v>255</v>
      </c>
      <c r="D646" s="2" t="s">
        <v>256</v>
      </c>
      <c r="E646" s="2">
        <v>10</v>
      </c>
      <c r="F646" s="2" t="s">
        <v>1323</v>
      </c>
      <c r="G646" s="2" t="s">
        <v>1369</v>
      </c>
      <c r="H646" s="2" t="s">
        <v>1370</v>
      </c>
      <c r="I646" s="2" t="s">
        <v>48</v>
      </c>
      <c r="J646" s="19">
        <v>79.349999999999994</v>
      </c>
      <c r="K646" s="19">
        <f t="shared" si="10"/>
        <v>92.045999999999992</v>
      </c>
    </row>
    <row r="647" spans="2:11" hidden="1" x14ac:dyDescent="0.25">
      <c r="B647" s="2" t="s">
        <v>42</v>
      </c>
      <c r="C647" s="2" t="s">
        <v>255</v>
      </c>
      <c r="D647" s="2" t="s">
        <v>256</v>
      </c>
      <c r="E647" s="2">
        <v>10</v>
      </c>
      <c r="F647" s="2" t="s">
        <v>1323</v>
      </c>
      <c r="G647" s="2" t="s">
        <v>1371</v>
      </c>
      <c r="H647" s="2" t="s">
        <v>1372</v>
      </c>
      <c r="I647" s="2" t="s">
        <v>48</v>
      </c>
      <c r="J647" s="19">
        <v>90.51</v>
      </c>
      <c r="K647" s="19">
        <f t="shared" si="10"/>
        <v>104.99160000000001</v>
      </c>
    </row>
    <row r="648" spans="2:11" hidden="1" x14ac:dyDescent="0.25">
      <c r="B648" s="2" t="s">
        <v>42</v>
      </c>
      <c r="C648" s="2" t="s">
        <v>255</v>
      </c>
      <c r="D648" s="2" t="s">
        <v>256</v>
      </c>
      <c r="E648" s="2">
        <v>10</v>
      </c>
      <c r="F648" s="2" t="s">
        <v>1323</v>
      </c>
      <c r="G648" s="2" t="s">
        <v>1373</v>
      </c>
      <c r="H648" s="2" t="s">
        <v>1374</v>
      </c>
      <c r="I648" s="2" t="s">
        <v>48</v>
      </c>
      <c r="J648" s="19">
        <v>2.38</v>
      </c>
      <c r="K648" s="19">
        <f t="shared" si="10"/>
        <v>2.7607999999999997</v>
      </c>
    </row>
    <row r="649" spans="2:11" hidden="1" x14ac:dyDescent="0.25">
      <c r="B649" s="2" t="s">
        <v>42</v>
      </c>
      <c r="C649" s="2" t="s">
        <v>255</v>
      </c>
      <c r="D649" s="2" t="s">
        <v>256</v>
      </c>
      <c r="E649" s="2">
        <v>10</v>
      </c>
      <c r="F649" s="2" t="s">
        <v>1323</v>
      </c>
      <c r="G649" s="2" t="s">
        <v>1375</v>
      </c>
      <c r="H649" s="2" t="s">
        <v>1376</v>
      </c>
      <c r="I649" s="2" t="s">
        <v>48</v>
      </c>
      <c r="J649" s="19">
        <v>3.34</v>
      </c>
      <c r="K649" s="19">
        <f t="shared" si="10"/>
        <v>3.8743999999999996</v>
      </c>
    </row>
    <row r="650" spans="2:11" hidden="1" x14ac:dyDescent="0.25">
      <c r="B650" s="2" t="s">
        <v>42</v>
      </c>
      <c r="C650" s="2" t="s">
        <v>255</v>
      </c>
      <c r="D650" s="2" t="s">
        <v>256</v>
      </c>
      <c r="E650" s="2">
        <v>10</v>
      </c>
      <c r="F650" s="2" t="s">
        <v>1323</v>
      </c>
      <c r="G650" s="2" t="s">
        <v>1377</v>
      </c>
      <c r="H650" s="2" t="s">
        <v>1378</v>
      </c>
      <c r="I650" s="2" t="s">
        <v>48</v>
      </c>
      <c r="J650" s="19">
        <v>467.36</v>
      </c>
      <c r="K650" s="19">
        <f t="shared" si="10"/>
        <v>542.13760000000002</v>
      </c>
    </row>
    <row r="651" spans="2:11" hidden="1" x14ac:dyDescent="0.25">
      <c r="B651" s="2" t="s">
        <v>42</v>
      </c>
      <c r="C651" s="2" t="s">
        <v>255</v>
      </c>
      <c r="D651" s="2" t="s">
        <v>256</v>
      </c>
      <c r="E651" s="2">
        <v>10</v>
      </c>
      <c r="F651" s="2" t="s">
        <v>1323</v>
      </c>
      <c r="G651" s="2" t="s">
        <v>1379</v>
      </c>
      <c r="H651" s="2" t="s">
        <v>1380</v>
      </c>
      <c r="I651" s="2" t="s">
        <v>48</v>
      </c>
      <c r="J651" s="19">
        <v>5.88</v>
      </c>
      <c r="K651" s="19">
        <f t="shared" si="10"/>
        <v>6.8207999999999993</v>
      </c>
    </row>
    <row r="652" spans="2:11" hidden="1" x14ac:dyDescent="0.25">
      <c r="B652" s="2" t="s">
        <v>42</v>
      </c>
      <c r="C652" s="2" t="s">
        <v>255</v>
      </c>
      <c r="D652" s="2" t="s">
        <v>256</v>
      </c>
      <c r="E652" s="2">
        <v>10</v>
      </c>
      <c r="F652" s="2" t="s">
        <v>1323</v>
      </c>
      <c r="G652" s="2" t="s">
        <v>1381</v>
      </c>
      <c r="H652" s="2" t="s">
        <v>1382</v>
      </c>
      <c r="I652" s="2" t="s">
        <v>48</v>
      </c>
      <c r="J652" s="19">
        <v>40.21</v>
      </c>
      <c r="K652" s="19">
        <f t="shared" si="10"/>
        <v>46.643599999999999</v>
      </c>
    </row>
    <row r="653" spans="2:11" hidden="1" x14ac:dyDescent="0.25">
      <c r="B653" s="2" t="s">
        <v>42</v>
      </c>
      <c r="C653" s="2" t="s">
        <v>255</v>
      </c>
      <c r="D653" s="2" t="s">
        <v>256</v>
      </c>
      <c r="E653" s="2">
        <v>10</v>
      </c>
      <c r="F653" s="2" t="s">
        <v>1323</v>
      </c>
      <c r="G653" s="2" t="s">
        <v>1383</v>
      </c>
      <c r="H653" s="2" t="s">
        <v>1384</v>
      </c>
      <c r="I653" s="2" t="s">
        <v>48</v>
      </c>
      <c r="J653" s="19">
        <v>552.59</v>
      </c>
      <c r="K653" s="19">
        <f t="shared" si="10"/>
        <v>641.00440000000003</v>
      </c>
    </row>
    <row r="654" spans="2:11" hidden="1" x14ac:dyDescent="0.25">
      <c r="B654" s="2" t="s">
        <v>42</v>
      </c>
      <c r="C654" s="2" t="s">
        <v>255</v>
      </c>
      <c r="D654" s="2" t="s">
        <v>256</v>
      </c>
      <c r="E654" s="2">
        <v>10</v>
      </c>
      <c r="F654" s="2" t="s">
        <v>1323</v>
      </c>
      <c r="G654" s="2" t="s">
        <v>1385</v>
      </c>
      <c r="H654" s="2" t="s">
        <v>1386</v>
      </c>
      <c r="I654" s="2" t="s">
        <v>48</v>
      </c>
      <c r="J654" s="19">
        <v>554.83000000000004</v>
      </c>
      <c r="K654" s="19">
        <f t="shared" si="10"/>
        <v>643.6028</v>
      </c>
    </row>
    <row r="655" spans="2:11" hidden="1" x14ac:dyDescent="0.25">
      <c r="B655" s="2" t="s">
        <v>42</v>
      </c>
      <c r="C655" s="2" t="s">
        <v>255</v>
      </c>
      <c r="D655" s="2" t="s">
        <v>256</v>
      </c>
      <c r="E655" s="2">
        <v>10</v>
      </c>
      <c r="F655" s="2" t="s">
        <v>1323</v>
      </c>
      <c r="G655" s="2" t="s">
        <v>1387</v>
      </c>
      <c r="H655" s="2" t="s">
        <v>1388</v>
      </c>
      <c r="I655" s="2" t="s">
        <v>48</v>
      </c>
      <c r="J655" s="19">
        <v>615.46</v>
      </c>
      <c r="K655" s="19">
        <f t="shared" si="10"/>
        <v>713.93359999999996</v>
      </c>
    </row>
    <row r="656" spans="2:11" hidden="1" x14ac:dyDescent="0.25">
      <c r="B656" s="2" t="s">
        <v>42</v>
      </c>
      <c r="C656" s="2" t="s">
        <v>255</v>
      </c>
      <c r="D656" s="2" t="s">
        <v>256</v>
      </c>
      <c r="E656" s="2">
        <v>10</v>
      </c>
      <c r="F656" s="2" t="s">
        <v>1323</v>
      </c>
      <c r="G656" s="2" t="s">
        <v>1389</v>
      </c>
      <c r="H656" s="2" t="s">
        <v>1390</v>
      </c>
      <c r="I656" s="2" t="s">
        <v>48</v>
      </c>
      <c r="J656" s="19">
        <v>606.98</v>
      </c>
      <c r="K656" s="19">
        <f t="shared" si="10"/>
        <v>704.09679999999992</v>
      </c>
    </row>
    <row r="657" spans="2:11" hidden="1" x14ac:dyDescent="0.25">
      <c r="B657" s="2" t="s">
        <v>42</v>
      </c>
      <c r="C657" s="2" t="s">
        <v>255</v>
      </c>
      <c r="D657" s="2" t="s">
        <v>256</v>
      </c>
      <c r="E657" s="2">
        <v>10</v>
      </c>
      <c r="F657" s="2" t="s">
        <v>1323</v>
      </c>
      <c r="G657" s="2" t="s">
        <v>1391</v>
      </c>
      <c r="H657" s="2" t="s">
        <v>1392</v>
      </c>
      <c r="I657" s="2" t="s">
        <v>48</v>
      </c>
      <c r="J657" s="19">
        <v>5.98</v>
      </c>
      <c r="K657" s="19">
        <f t="shared" si="10"/>
        <v>6.9367999999999999</v>
      </c>
    </row>
    <row r="658" spans="2:11" hidden="1" x14ac:dyDescent="0.25">
      <c r="B658" s="2" t="s">
        <v>42</v>
      </c>
      <c r="C658" s="2" t="s">
        <v>255</v>
      </c>
      <c r="D658" s="2" t="s">
        <v>256</v>
      </c>
      <c r="E658" s="2">
        <v>10</v>
      </c>
      <c r="F658" s="2" t="s">
        <v>1323</v>
      </c>
      <c r="G658" s="2" t="s">
        <v>1393</v>
      </c>
      <c r="H658" s="2" t="s">
        <v>1394</v>
      </c>
      <c r="I658" s="2" t="s">
        <v>48</v>
      </c>
      <c r="J658" s="19">
        <v>9.3699999999999992</v>
      </c>
      <c r="K658" s="19">
        <f t="shared" si="10"/>
        <v>10.869199999999998</v>
      </c>
    </row>
    <row r="659" spans="2:11" hidden="1" x14ac:dyDescent="0.25">
      <c r="B659" s="2" t="s">
        <v>42</v>
      </c>
      <c r="C659" s="2" t="s">
        <v>255</v>
      </c>
      <c r="D659" s="2" t="s">
        <v>256</v>
      </c>
      <c r="E659" s="2">
        <v>10</v>
      </c>
      <c r="F659" s="2" t="s">
        <v>1323</v>
      </c>
      <c r="G659" s="2" t="s">
        <v>1395</v>
      </c>
      <c r="H659" s="2" t="s">
        <v>1396</v>
      </c>
      <c r="I659" s="2" t="s">
        <v>48</v>
      </c>
      <c r="J659" s="19">
        <v>14.24</v>
      </c>
      <c r="K659" s="19">
        <f t="shared" si="10"/>
        <v>16.5184</v>
      </c>
    </row>
    <row r="660" spans="2:11" hidden="1" x14ac:dyDescent="0.25">
      <c r="B660" s="2" t="s">
        <v>42</v>
      </c>
      <c r="C660" s="2" t="s">
        <v>255</v>
      </c>
      <c r="D660" s="2" t="s">
        <v>256</v>
      </c>
      <c r="E660" s="2">
        <v>10</v>
      </c>
      <c r="F660" s="2" t="s">
        <v>1323</v>
      </c>
      <c r="G660" s="2" t="s">
        <v>1397</v>
      </c>
      <c r="H660" s="2" t="s">
        <v>1398</v>
      </c>
      <c r="I660" s="2" t="s">
        <v>48</v>
      </c>
      <c r="J660" s="19">
        <v>4.09</v>
      </c>
      <c r="K660" s="19">
        <f t="shared" si="10"/>
        <v>4.7443999999999997</v>
      </c>
    </row>
    <row r="661" spans="2:11" hidden="1" x14ac:dyDescent="0.25">
      <c r="B661" s="2" t="s">
        <v>42</v>
      </c>
      <c r="C661" s="2" t="s">
        <v>255</v>
      </c>
      <c r="D661" s="2" t="s">
        <v>256</v>
      </c>
      <c r="E661" s="2">
        <v>10</v>
      </c>
      <c r="F661" s="2" t="s">
        <v>1323</v>
      </c>
      <c r="G661" s="2" t="s">
        <v>1399</v>
      </c>
      <c r="H661" s="2" t="s">
        <v>1400</v>
      </c>
      <c r="I661" s="2" t="s">
        <v>48</v>
      </c>
      <c r="J661" s="19">
        <v>4.59</v>
      </c>
      <c r="K661" s="19">
        <f t="shared" si="10"/>
        <v>5.3243999999999998</v>
      </c>
    </row>
    <row r="662" spans="2:11" hidden="1" x14ac:dyDescent="0.25">
      <c r="B662" s="2" t="s">
        <v>42</v>
      </c>
      <c r="C662" s="2" t="s">
        <v>255</v>
      </c>
      <c r="D662" s="2" t="s">
        <v>256</v>
      </c>
      <c r="E662" s="2">
        <v>10</v>
      </c>
      <c r="F662" s="2" t="s">
        <v>1323</v>
      </c>
      <c r="G662" s="2" t="s">
        <v>1401</v>
      </c>
      <c r="H662" s="2" t="s">
        <v>1402</v>
      </c>
      <c r="I662" s="2" t="s">
        <v>48</v>
      </c>
      <c r="J662" s="19">
        <v>10.14</v>
      </c>
      <c r="K662" s="19">
        <f t="shared" si="10"/>
        <v>11.7624</v>
      </c>
    </row>
    <row r="663" spans="2:11" hidden="1" x14ac:dyDescent="0.25">
      <c r="B663" s="2" t="s">
        <v>42</v>
      </c>
      <c r="C663" s="2" t="s">
        <v>255</v>
      </c>
      <c r="D663" s="2" t="s">
        <v>256</v>
      </c>
      <c r="E663" s="2">
        <v>10</v>
      </c>
      <c r="F663" s="2" t="s">
        <v>1323</v>
      </c>
      <c r="G663" s="2" t="s">
        <v>1403</v>
      </c>
      <c r="H663" s="2" t="s">
        <v>1404</v>
      </c>
      <c r="I663" s="2" t="s">
        <v>48</v>
      </c>
      <c r="J663" s="19">
        <v>12.12</v>
      </c>
      <c r="K663" s="19">
        <f t="shared" si="10"/>
        <v>14.059199999999999</v>
      </c>
    </row>
    <row r="664" spans="2:11" hidden="1" x14ac:dyDescent="0.25">
      <c r="B664" s="2" t="s">
        <v>42</v>
      </c>
      <c r="C664" s="2" t="s">
        <v>255</v>
      </c>
      <c r="D664" s="2" t="s">
        <v>256</v>
      </c>
      <c r="E664" s="2">
        <v>10</v>
      </c>
      <c r="F664" s="2" t="s">
        <v>1323</v>
      </c>
      <c r="G664" s="2" t="s">
        <v>1405</v>
      </c>
      <c r="H664" s="2" t="s">
        <v>1406</v>
      </c>
      <c r="I664" s="2" t="s">
        <v>48</v>
      </c>
      <c r="J664" s="19">
        <v>10.09</v>
      </c>
      <c r="K664" s="19">
        <f t="shared" si="10"/>
        <v>11.7044</v>
      </c>
    </row>
    <row r="665" spans="2:11" hidden="1" x14ac:dyDescent="0.25">
      <c r="B665" s="2" t="s">
        <v>42</v>
      </c>
      <c r="C665" s="2" t="s">
        <v>255</v>
      </c>
      <c r="D665" s="2" t="s">
        <v>256</v>
      </c>
      <c r="E665" s="2">
        <v>10</v>
      </c>
      <c r="F665" s="2" t="s">
        <v>1323</v>
      </c>
      <c r="G665" s="2" t="s">
        <v>1407</v>
      </c>
      <c r="H665" s="2" t="s">
        <v>1408</v>
      </c>
      <c r="I665" s="2" t="s">
        <v>48</v>
      </c>
      <c r="J665" s="19">
        <v>26.97</v>
      </c>
      <c r="K665" s="19">
        <f t="shared" si="10"/>
        <v>31.285199999999996</v>
      </c>
    </row>
    <row r="666" spans="2:11" hidden="1" x14ac:dyDescent="0.25">
      <c r="B666" s="2" t="s">
        <v>42</v>
      </c>
      <c r="C666" s="2" t="s">
        <v>255</v>
      </c>
      <c r="D666" s="2" t="s">
        <v>256</v>
      </c>
      <c r="E666" s="2">
        <v>10</v>
      </c>
      <c r="F666" s="2" t="s">
        <v>1323</v>
      </c>
      <c r="G666" s="2" t="s">
        <v>1409</v>
      </c>
      <c r="H666" s="2" t="s">
        <v>1410</v>
      </c>
      <c r="I666" s="2" t="s">
        <v>48</v>
      </c>
      <c r="J666" s="19">
        <v>10.88</v>
      </c>
      <c r="K666" s="19">
        <f t="shared" si="10"/>
        <v>12.620800000000001</v>
      </c>
    </row>
    <row r="667" spans="2:11" hidden="1" x14ac:dyDescent="0.25">
      <c r="B667" s="2" t="s">
        <v>42</v>
      </c>
      <c r="C667" s="2" t="s">
        <v>255</v>
      </c>
      <c r="D667" s="2" t="s">
        <v>256</v>
      </c>
      <c r="E667" s="2">
        <v>10</v>
      </c>
      <c r="F667" s="2" t="s">
        <v>1323</v>
      </c>
      <c r="G667" s="2" t="s">
        <v>1411</v>
      </c>
      <c r="H667" s="2" t="s">
        <v>1412</v>
      </c>
      <c r="I667" s="2" t="s">
        <v>48</v>
      </c>
      <c r="J667" s="19">
        <v>10.68</v>
      </c>
      <c r="K667" s="19">
        <f t="shared" si="10"/>
        <v>12.388799999999998</v>
      </c>
    </row>
    <row r="668" spans="2:11" hidden="1" x14ac:dyDescent="0.25">
      <c r="B668" s="2" t="s">
        <v>42</v>
      </c>
      <c r="C668" s="2" t="s">
        <v>255</v>
      </c>
      <c r="D668" s="2" t="s">
        <v>256</v>
      </c>
      <c r="E668" s="2">
        <v>10</v>
      </c>
      <c r="F668" s="2" t="s">
        <v>1323</v>
      </c>
      <c r="G668" s="2" t="s">
        <v>1413</v>
      </c>
      <c r="H668" s="2" t="s">
        <v>1414</v>
      </c>
      <c r="I668" s="2" t="s">
        <v>48</v>
      </c>
      <c r="J668" s="19">
        <v>9.5</v>
      </c>
      <c r="K668" s="19">
        <f t="shared" si="10"/>
        <v>11.02</v>
      </c>
    </row>
    <row r="669" spans="2:11" hidden="1" x14ac:dyDescent="0.25">
      <c r="B669" s="2" t="s">
        <v>42</v>
      </c>
      <c r="C669" s="2" t="s">
        <v>255</v>
      </c>
      <c r="D669" s="2" t="s">
        <v>256</v>
      </c>
      <c r="E669" s="2">
        <v>10</v>
      </c>
      <c r="F669" s="2" t="s">
        <v>1323</v>
      </c>
      <c r="G669" s="2" t="s">
        <v>1415</v>
      </c>
      <c r="H669" s="2" t="s">
        <v>1416</v>
      </c>
      <c r="I669" s="2" t="s">
        <v>48</v>
      </c>
      <c r="J669" s="19">
        <v>36.47</v>
      </c>
      <c r="K669" s="19">
        <f t="shared" si="10"/>
        <v>42.305199999999999</v>
      </c>
    </row>
    <row r="670" spans="2:11" hidden="1" x14ac:dyDescent="0.25">
      <c r="B670" s="2" t="s">
        <v>42</v>
      </c>
      <c r="C670" s="2" t="s">
        <v>255</v>
      </c>
      <c r="D670" s="2" t="s">
        <v>256</v>
      </c>
      <c r="E670" s="2">
        <v>10</v>
      </c>
      <c r="F670" s="2" t="s">
        <v>1323</v>
      </c>
      <c r="G670" s="2" t="s">
        <v>1417</v>
      </c>
      <c r="H670" s="2" t="s">
        <v>1418</v>
      </c>
      <c r="I670" s="2" t="s">
        <v>48</v>
      </c>
      <c r="J670" s="19">
        <v>13.4</v>
      </c>
      <c r="K670" s="19">
        <f t="shared" si="10"/>
        <v>15.543999999999999</v>
      </c>
    </row>
    <row r="671" spans="2:11" hidden="1" x14ac:dyDescent="0.25">
      <c r="B671" s="2" t="s">
        <v>42</v>
      </c>
      <c r="C671" s="2" t="s">
        <v>255</v>
      </c>
      <c r="D671" s="2" t="s">
        <v>256</v>
      </c>
      <c r="E671" s="2">
        <v>10</v>
      </c>
      <c r="F671" s="2" t="s">
        <v>1323</v>
      </c>
      <c r="G671" s="2" t="s">
        <v>1419</v>
      </c>
      <c r="H671" s="2" t="s">
        <v>1420</v>
      </c>
      <c r="I671" s="2" t="s">
        <v>48</v>
      </c>
      <c r="J671" s="19">
        <v>409.59</v>
      </c>
      <c r="K671" s="19">
        <f t="shared" si="10"/>
        <v>475.12439999999992</v>
      </c>
    </row>
    <row r="672" spans="2:11" hidden="1" x14ac:dyDescent="0.25">
      <c r="B672" s="2" t="s">
        <v>42</v>
      </c>
      <c r="C672" s="2" t="s">
        <v>255</v>
      </c>
      <c r="D672" s="2" t="s">
        <v>256</v>
      </c>
      <c r="E672" s="2">
        <v>10</v>
      </c>
      <c r="F672" s="2" t="s">
        <v>1323</v>
      </c>
      <c r="G672" s="2" t="s">
        <v>1421</v>
      </c>
      <c r="H672" s="2" t="s">
        <v>1422</v>
      </c>
      <c r="I672" s="2" t="s">
        <v>48</v>
      </c>
      <c r="J672" s="19">
        <v>207.37</v>
      </c>
      <c r="K672" s="19">
        <f t="shared" si="10"/>
        <v>240.54919999999998</v>
      </c>
    </row>
    <row r="673" spans="2:11" hidden="1" x14ac:dyDescent="0.25">
      <c r="B673" s="2" t="s">
        <v>42</v>
      </c>
      <c r="C673" s="2" t="s">
        <v>255</v>
      </c>
      <c r="D673" s="2" t="s">
        <v>256</v>
      </c>
      <c r="E673" s="2">
        <v>10</v>
      </c>
      <c r="F673" s="2" t="s">
        <v>1323</v>
      </c>
      <c r="G673" s="2" t="s">
        <v>1423</v>
      </c>
      <c r="H673" s="2" t="s">
        <v>1424</v>
      </c>
      <c r="I673" s="2" t="s">
        <v>48</v>
      </c>
      <c r="J673" s="19">
        <v>500</v>
      </c>
      <c r="K673" s="19">
        <f t="shared" si="10"/>
        <v>580</v>
      </c>
    </row>
    <row r="674" spans="2:11" hidden="1" x14ac:dyDescent="0.25">
      <c r="B674" s="2" t="s">
        <v>42</v>
      </c>
      <c r="C674" s="2" t="s">
        <v>255</v>
      </c>
      <c r="D674" s="2" t="s">
        <v>256</v>
      </c>
      <c r="E674" s="2">
        <v>10</v>
      </c>
      <c r="F674" s="2" t="s">
        <v>1323</v>
      </c>
      <c r="G674" s="2" t="s">
        <v>1425</v>
      </c>
      <c r="H674" s="2" t="s">
        <v>1426</v>
      </c>
      <c r="I674" s="2" t="s">
        <v>48</v>
      </c>
      <c r="J674" s="19">
        <v>384.92</v>
      </c>
      <c r="K674" s="19">
        <f t="shared" si="10"/>
        <v>446.50720000000001</v>
      </c>
    </row>
    <row r="675" spans="2:11" hidden="1" x14ac:dyDescent="0.25">
      <c r="B675" s="2" t="s">
        <v>42</v>
      </c>
      <c r="C675" s="2" t="s">
        <v>255</v>
      </c>
      <c r="D675" s="2" t="s">
        <v>256</v>
      </c>
      <c r="E675" s="2">
        <v>10</v>
      </c>
      <c r="F675" s="2" t="s">
        <v>1323</v>
      </c>
      <c r="G675" s="2" t="s">
        <v>1427</v>
      </c>
      <c r="H675" s="2" t="s">
        <v>1428</v>
      </c>
      <c r="I675" s="2" t="s">
        <v>48</v>
      </c>
      <c r="J675" s="19">
        <v>986.4</v>
      </c>
      <c r="K675" s="19">
        <f t="shared" si="10"/>
        <v>1144.2239999999999</v>
      </c>
    </row>
    <row r="676" spans="2:11" hidden="1" x14ac:dyDescent="0.25">
      <c r="B676" s="2" t="s">
        <v>42</v>
      </c>
      <c r="C676" s="2" t="s">
        <v>255</v>
      </c>
      <c r="D676" s="2" t="s">
        <v>256</v>
      </c>
      <c r="E676" s="2">
        <v>10</v>
      </c>
      <c r="F676" s="2" t="s">
        <v>1323</v>
      </c>
      <c r="G676" s="2" t="s">
        <v>1429</v>
      </c>
      <c r="H676" s="2" t="s">
        <v>1430</v>
      </c>
      <c r="I676" s="2" t="s">
        <v>48</v>
      </c>
      <c r="J676" s="19">
        <v>1655.95</v>
      </c>
      <c r="K676" s="19">
        <f t="shared" si="10"/>
        <v>1920.9019999999998</v>
      </c>
    </row>
    <row r="677" spans="2:11" hidden="1" x14ac:dyDescent="0.25">
      <c r="B677" s="2" t="s">
        <v>42</v>
      </c>
      <c r="C677" s="2" t="s">
        <v>255</v>
      </c>
      <c r="D677" s="2" t="s">
        <v>256</v>
      </c>
      <c r="E677" s="2">
        <v>10</v>
      </c>
      <c r="F677" s="2" t="s">
        <v>1323</v>
      </c>
      <c r="G677" s="2" t="s">
        <v>1431</v>
      </c>
      <c r="H677" s="2" t="s">
        <v>1432</v>
      </c>
      <c r="I677" s="2" t="s">
        <v>48</v>
      </c>
      <c r="J677" s="19">
        <v>3.95</v>
      </c>
      <c r="K677" s="19">
        <f t="shared" si="10"/>
        <v>4.5819999999999999</v>
      </c>
    </row>
    <row r="678" spans="2:11" hidden="1" x14ac:dyDescent="0.25">
      <c r="B678" s="2" t="s">
        <v>42</v>
      </c>
      <c r="C678" s="2" t="s">
        <v>255</v>
      </c>
      <c r="D678" s="2" t="s">
        <v>256</v>
      </c>
      <c r="E678" s="2">
        <v>10</v>
      </c>
      <c r="F678" s="2" t="s">
        <v>1323</v>
      </c>
      <c r="G678" s="2" t="s">
        <v>1433</v>
      </c>
      <c r="H678" s="2" t="s">
        <v>1434</v>
      </c>
      <c r="I678" s="2" t="s">
        <v>48</v>
      </c>
      <c r="J678" s="19">
        <v>6.54</v>
      </c>
      <c r="K678" s="19">
        <f t="shared" si="10"/>
        <v>7.5863999999999994</v>
      </c>
    </row>
    <row r="679" spans="2:11" hidden="1" x14ac:dyDescent="0.25">
      <c r="B679" s="2" t="s">
        <v>42</v>
      </c>
      <c r="C679" s="2" t="s">
        <v>255</v>
      </c>
      <c r="D679" s="2" t="s">
        <v>256</v>
      </c>
      <c r="E679" s="2">
        <v>10</v>
      </c>
      <c r="F679" s="2" t="s">
        <v>1323</v>
      </c>
      <c r="G679" s="2" t="s">
        <v>1435</v>
      </c>
      <c r="H679" s="2" t="s">
        <v>1436</v>
      </c>
      <c r="I679" s="2" t="s">
        <v>48</v>
      </c>
      <c r="J679" s="19">
        <v>9.33</v>
      </c>
      <c r="K679" s="19">
        <f t="shared" si="10"/>
        <v>10.822799999999999</v>
      </c>
    </row>
    <row r="680" spans="2:11" hidden="1" x14ac:dyDescent="0.25">
      <c r="B680" s="2" t="s">
        <v>42</v>
      </c>
      <c r="C680" s="2" t="s">
        <v>255</v>
      </c>
      <c r="D680" s="2" t="s">
        <v>256</v>
      </c>
      <c r="E680" s="2">
        <v>10</v>
      </c>
      <c r="F680" s="2" t="s">
        <v>1323</v>
      </c>
      <c r="G680" s="2" t="s">
        <v>1437</v>
      </c>
      <c r="H680" s="2" t="s">
        <v>1438</v>
      </c>
      <c r="I680" s="2" t="s">
        <v>48</v>
      </c>
      <c r="J680" s="19">
        <v>17.2</v>
      </c>
      <c r="K680" s="19">
        <f t="shared" si="10"/>
        <v>19.951999999999998</v>
      </c>
    </row>
    <row r="681" spans="2:11" hidden="1" x14ac:dyDescent="0.25">
      <c r="B681" s="2" t="s">
        <v>42</v>
      </c>
      <c r="C681" s="2" t="s">
        <v>255</v>
      </c>
      <c r="D681" s="2" t="s">
        <v>256</v>
      </c>
      <c r="E681" s="2">
        <v>10</v>
      </c>
      <c r="F681" s="2" t="s">
        <v>1323</v>
      </c>
      <c r="G681" s="2" t="s">
        <v>1439</v>
      </c>
      <c r="H681" s="2" t="s">
        <v>1440</v>
      </c>
      <c r="I681" s="2" t="s">
        <v>48</v>
      </c>
      <c r="J681" s="19">
        <v>492.36</v>
      </c>
      <c r="K681" s="19">
        <f t="shared" si="10"/>
        <v>571.13760000000002</v>
      </c>
    </row>
    <row r="682" spans="2:11" hidden="1" x14ac:dyDescent="0.25">
      <c r="B682" s="2" t="s">
        <v>42</v>
      </c>
      <c r="C682" s="2" t="s">
        <v>255</v>
      </c>
      <c r="D682" s="2" t="s">
        <v>256</v>
      </c>
      <c r="E682" s="2">
        <v>10</v>
      </c>
      <c r="F682" s="2" t="s">
        <v>1323</v>
      </c>
      <c r="G682" s="2" t="s">
        <v>1441</v>
      </c>
      <c r="H682" s="2" t="s">
        <v>1442</v>
      </c>
      <c r="I682" s="2" t="s">
        <v>48</v>
      </c>
      <c r="J682" s="19">
        <v>426.2</v>
      </c>
      <c r="K682" s="19">
        <f t="shared" si="10"/>
        <v>494.39199999999994</v>
      </c>
    </row>
    <row r="683" spans="2:11" hidden="1" x14ac:dyDescent="0.25">
      <c r="B683" s="2" t="s">
        <v>42</v>
      </c>
      <c r="C683" s="2" t="s">
        <v>255</v>
      </c>
      <c r="D683" s="2" t="s">
        <v>256</v>
      </c>
      <c r="E683" s="2">
        <v>10</v>
      </c>
      <c r="F683" s="2" t="s">
        <v>1323</v>
      </c>
      <c r="G683" s="2" t="s">
        <v>1443</v>
      </c>
      <c r="H683" s="2" t="s">
        <v>1444</v>
      </c>
      <c r="I683" s="2" t="s">
        <v>48</v>
      </c>
      <c r="J683" s="19">
        <v>555.9</v>
      </c>
      <c r="K683" s="19">
        <f t="shared" si="10"/>
        <v>644.84399999999994</v>
      </c>
    </row>
    <row r="684" spans="2:11" hidden="1" x14ac:dyDescent="0.25">
      <c r="B684" s="2" t="s">
        <v>42</v>
      </c>
      <c r="C684" s="2" t="s">
        <v>255</v>
      </c>
      <c r="D684" s="2" t="s">
        <v>256</v>
      </c>
      <c r="E684" s="2">
        <v>10</v>
      </c>
      <c r="F684" s="2" t="s">
        <v>1323</v>
      </c>
      <c r="G684" s="2" t="s">
        <v>1445</v>
      </c>
      <c r="H684" s="2" t="s">
        <v>1446</v>
      </c>
      <c r="I684" s="2" t="s">
        <v>48</v>
      </c>
      <c r="J684" s="19">
        <v>452.67</v>
      </c>
      <c r="K684" s="19">
        <f t="shared" si="10"/>
        <v>525.09719999999993</v>
      </c>
    </row>
    <row r="685" spans="2:11" hidden="1" x14ac:dyDescent="0.25">
      <c r="B685" s="2" t="s">
        <v>42</v>
      </c>
      <c r="C685" s="2" t="s">
        <v>255</v>
      </c>
      <c r="D685" s="2" t="s">
        <v>256</v>
      </c>
      <c r="E685" s="2">
        <v>10</v>
      </c>
      <c r="F685" s="2" t="s">
        <v>1323</v>
      </c>
      <c r="G685" s="2" t="s">
        <v>1447</v>
      </c>
      <c r="H685" s="2" t="s">
        <v>1448</v>
      </c>
      <c r="I685" s="2" t="s">
        <v>48</v>
      </c>
      <c r="J685" s="19">
        <v>616.79</v>
      </c>
      <c r="K685" s="19">
        <f t="shared" si="10"/>
        <v>715.4763999999999</v>
      </c>
    </row>
    <row r="686" spans="2:11" hidden="1" x14ac:dyDescent="0.25">
      <c r="B686" s="2" t="s">
        <v>42</v>
      </c>
      <c r="C686" s="2" t="s">
        <v>255</v>
      </c>
      <c r="D686" s="2" t="s">
        <v>256</v>
      </c>
      <c r="E686" s="2">
        <v>10</v>
      </c>
      <c r="F686" s="2" t="s">
        <v>1323</v>
      </c>
      <c r="G686" s="2" t="s">
        <v>1449</v>
      </c>
      <c r="H686" s="2" t="s">
        <v>1450</v>
      </c>
      <c r="I686" s="2" t="s">
        <v>48</v>
      </c>
      <c r="J686" s="19">
        <v>468.54</v>
      </c>
      <c r="K686" s="19">
        <f t="shared" si="10"/>
        <v>543.50639999999999</v>
      </c>
    </row>
    <row r="687" spans="2:11" hidden="1" x14ac:dyDescent="0.25">
      <c r="B687" s="2" t="s">
        <v>42</v>
      </c>
      <c r="C687" s="2" t="s">
        <v>255</v>
      </c>
      <c r="D687" s="2" t="s">
        <v>256</v>
      </c>
      <c r="E687" s="2">
        <v>10</v>
      </c>
      <c r="F687" s="2" t="s">
        <v>1323</v>
      </c>
      <c r="G687" s="2" t="s">
        <v>1451</v>
      </c>
      <c r="H687" s="2" t="s">
        <v>1452</v>
      </c>
      <c r="I687" s="2" t="s">
        <v>48</v>
      </c>
      <c r="J687" s="19">
        <v>632.66999999999996</v>
      </c>
      <c r="K687" s="19">
        <f t="shared" si="10"/>
        <v>733.89719999999988</v>
      </c>
    </row>
    <row r="688" spans="2:11" hidden="1" x14ac:dyDescent="0.25">
      <c r="B688" s="2" t="s">
        <v>42</v>
      </c>
      <c r="C688" s="2" t="s">
        <v>255</v>
      </c>
      <c r="D688" s="2" t="s">
        <v>256</v>
      </c>
      <c r="E688" s="2">
        <v>10</v>
      </c>
      <c r="F688" s="2" t="s">
        <v>1323</v>
      </c>
      <c r="G688" s="2" t="s">
        <v>1453</v>
      </c>
      <c r="H688" s="2" t="s">
        <v>1454</v>
      </c>
      <c r="I688" s="2" t="s">
        <v>48</v>
      </c>
      <c r="J688" s="19">
        <v>738.57</v>
      </c>
      <c r="K688" s="19">
        <f t="shared" si="10"/>
        <v>856.74120000000005</v>
      </c>
    </row>
    <row r="689" spans="2:11" hidden="1" x14ac:dyDescent="0.25">
      <c r="B689" s="2" t="s">
        <v>42</v>
      </c>
      <c r="C689" s="2" t="s">
        <v>255</v>
      </c>
      <c r="D689" s="2" t="s">
        <v>256</v>
      </c>
      <c r="E689" s="2">
        <v>10</v>
      </c>
      <c r="F689" s="2" t="s">
        <v>1323</v>
      </c>
      <c r="G689" s="2" t="s">
        <v>1455</v>
      </c>
      <c r="H689" s="2" t="s">
        <v>1456</v>
      </c>
      <c r="I689" s="2" t="s">
        <v>48</v>
      </c>
      <c r="J689" s="19">
        <v>563.84</v>
      </c>
      <c r="K689" s="19">
        <f t="shared" si="10"/>
        <v>654.05439999999999</v>
      </c>
    </row>
    <row r="690" spans="2:11" hidden="1" x14ac:dyDescent="0.25">
      <c r="B690" s="2" t="s">
        <v>42</v>
      </c>
      <c r="C690" s="2" t="s">
        <v>255</v>
      </c>
      <c r="D690" s="2" t="s">
        <v>256</v>
      </c>
      <c r="E690" s="2">
        <v>10</v>
      </c>
      <c r="F690" s="2" t="s">
        <v>1323</v>
      </c>
      <c r="G690" s="2" t="s">
        <v>1457</v>
      </c>
      <c r="H690" s="2" t="s">
        <v>1458</v>
      </c>
      <c r="I690" s="2" t="s">
        <v>48</v>
      </c>
      <c r="J690" s="19">
        <v>25.6</v>
      </c>
      <c r="K690" s="19">
        <f t="shared" si="10"/>
        <v>29.695999999999998</v>
      </c>
    </row>
    <row r="691" spans="2:11" hidden="1" x14ac:dyDescent="0.25">
      <c r="B691" s="2" t="s">
        <v>42</v>
      </c>
      <c r="C691" s="2" t="s">
        <v>255</v>
      </c>
      <c r="D691" s="2" t="s">
        <v>256</v>
      </c>
      <c r="E691" s="2">
        <v>10</v>
      </c>
      <c r="F691" s="2" t="s">
        <v>1323</v>
      </c>
      <c r="G691" s="2" t="s">
        <v>1459</v>
      </c>
      <c r="H691" s="2" t="s">
        <v>1460</v>
      </c>
      <c r="I691" s="2" t="s">
        <v>48</v>
      </c>
      <c r="J691" s="19">
        <v>10.74</v>
      </c>
      <c r="K691" s="19">
        <f t="shared" si="10"/>
        <v>12.458399999999999</v>
      </c>
    </row>
    <row r="692" spans="2:11" hidden="1" x14ac:dyDescent="0.25">
      <c r="B692" s="2" t="s">
        <v>42</v>
      </c>
      <c r="C692" s="2" t="s">
        <v>255</v>
      </c>
      <c r="D692" s="2" t="s">
        <v>256</v>
      </c>
      <c r="E692" s="2">
        <v>10</v>
      </c>
      <c r="F692" s="2" t="s">
        <v>1323</v>
      </c>
      <c r="G692" s="2" t="s">
        <v>1461</v>
      </c>
      <c r="H692" s="2" t="s">
        <v>1462</v>
      </c>
      <c r="I692" s="2" t="s">
        <v>48</v>
      </c>
      <c r="J692" s="19">
        <v>12.71</v>
      </c>
      <c r="K692" s="19">
        <f t="shared" si="10"/>
        <v>14.743600000000001</v>
      </c>
    </row>
    <row r="693" spans="2:11" hidden="1" x14ac:dyDescent="0.25">
      <c r="B693" s="2" t="s">
        <v>42</v>
      </c>
      <c r="C693" s="2" t="s">
        <v>255</v>
      </c>
      <c r="D693" s="2" t="s">
        <v>256</v>
      </c>
      <c r="E693" s="2">
        <v>10</v>
      </c>
      <c r="F693" s="2" t="s">
        <v>1323</v>
      </c>
      <c r="G693" s="2" t="s">
        <v>1463</v>
      </c>
      <c r="H693" s="2" t="s">
        <v>1464</v>
      </c>
      <c r="I693" s="2" t="s">
        <v>48</v>
      </c>
      <c r="J693" s="19">
        <v>21.72</v>
      </c>
      <c r="K693" s="19">
        <f t="shared" si="10"/>
        <v>25.195199999999996</v>
      </c>
    </row>
    <row r="694" spans="2:11" hidden="1" x14ac:dyDescent="0.25">
      <c r="B694" s="2" t="s">
        <v>42</v>
      </c>
      <c r="C694" s="2" t="s">
        <v>255</v>
      </c>
      <c r="D694" s="2" t="s">
        <v>256</v>
      </c>
      <c r="E694" s="2">
        <v>10</v>
      </c>
      <c r="F694" s="2" t="s">
        <v>1323</v>
      </c>
      <c r="G694" s="2" t="s">
        <v>1465</v>
      </c>
      <c r="H694" s="2" t="s">
        <v>1466</v>
      </c>
      <c r="I694" s="2" t="s">
        <v>48</v>
      </c>
      <c r="J694" s="19">
        <v>9.5</v>
      </c>
      <c r="K694" s="19">
        <f t="shared" si="10"/>
        <v>11.02</v>
      </c>
    </row>
    <row r="695" spans="2:11" hidden="1" x14ac:dyDescent="0.25">
      <c r="B695" s="2" t="s">
        <v>42</v>
      </c>
      <c r="C695" s="2" t="s">
        <v>255</v>
      </c>
      <c r="D695" s="2" t="s">
        <v>256</v>
      </c>
      <c r="E695" s="2">
        <v>10</v>
      </c>
      <c r="F695" s="2" t="s">
        <v>1323</v>
      </c>
      <c r="G695" s="2" t="s">
        <v>1467</v>
      </c>
      <c r="H695" s="2" t="s">
        <v>1468</v>
      </c>
      <c r="I695" s="2" t="s">
        <v>48</v>
      </c>
      <c r="J695" s="19">
        <v>193.03</v>
      </c>
      <c r="K695" s="19">
        <f t="shared" si="10"/>
        <v>223.91479999999999</v>
      </c>
    </row>
    <row r="696" spans="2:11" hidden="1" x14ac:dyDescent="0.25">
      <c r="B696" s="2" t="s">
        <v>42</v>
      </c>
      <c r="C696" s="2" t="s">
        <v>255</v>
      </c>
      <c r="D696" s="2" t="s">
        <v>256</v>
      </c>
      <c r="E696" s="2">
        <v>10</v>
      </c>
      <c r="F696" s="2" t="s">
        <v>1323</v>
      </c>
      <c r="G696" s="2" t="s">
        <v>1469</v>
      </c>
      <c r="H696" s="2" t="s">
        <v>1470</v>
      </c>
      <c r="I696" s="2" t="s">
        <v>48</v>
      </c>
      <c r="J696" s="19">
        <v>261.27999999999997</v>
      </c>
      <c r="K696" s="19">
        <f t="shared" si="10"/>
        <v>303.08479999999997</v>
      </c>
    </row>
    <row r="697" spans="2:11" hidden="1" x14ac:dyDescent="0.25">
      <c r="B697" s="2" t="s">
        <v>42</v>
      </c>
      <c r="C697" s="2" t="s">
        <v>255</v>
      </c>
      <c r="D697" s="2" t="s">
        <v>256</v>
      </c>
      <c r="E697" s="2">
        <v>10</v>
      </c>
      <c r="F697" s="2" t="s">
        <v>1323</v>
      </c>
      <c r="G697" s="2" t="s">
        <v>1471</v>
      </c>
      <c r="H697" s="2" t="s">
        <v>1472</v>
      </c>
      <c r="I697" s="2" t="s">
        <v>48</v>
      </c>
      <c r="J697" s="19">
        <v>397.07</v>
      </c>
      <c r="K697" s="19">
        <f t="shared" si="10"/>
        <v>460.60119999999995</v>
      </c>
    </row>
    <row r="698" spans="2:11" hidden="1" x14ac:dyDescent="0.25">
      <c r="B698" s="2" t="s">
        <v>42</v>
      </c>
      <c r="C698" s="2" t="s">
        <v>255</v>
      </c>
      <c r="D698" s="2" t="s">
        <v>256</v>
      </c>
      <c r="E698" s="2">
        <v>10</v>
      </c>
      <c r="F698" s="2" t="s">
        <v>1323</v>
      </c>
      <c r="G698" s="2" t="s">
        <v>1473</v>
      </c>
      <c r="H698" s="2" t="s">
        <v>1474</v>
      </c>
      <c r="I698" s="2" t="s">
        <v>48</v>
      </c>
      <c r="J698" s="19">
        <v>254</v>
      </c>
      <c r="K698" s="19">
        <f t="shared" si="10"/>
        <v>294.64</v>
      </c>
    </row>
    <row r="699" spans="2:11" hidden="1" x14ac:dyDescent="0.25">
      <c r="B699" s="2" t="s">
        <v>42</v>
      </c>
      <c r="C699" s="2" t="s">
        <v>255</v>
      </c>
      <c r="D699" s="2" t="s">
        <v>256</v>
      </c>
      <c r="E699" s="2">
        <v>10</v>
      </c>
      <c r="F699" s="2" t="s">
        <v>1323</v>
      </c>
      <c r="G699" s="2" t="s">
        <v>1475</v>
      </c>
      <c r="H699" s="2" t="s">
        <v>1476</v>
      </c>
      <c r="I699" s="2" t="s">
        <v>48</v>
      </c>
      <c r="J699" s="19">
        <v>347.33</v>
      </c>
      <c r="K699" s="19">
        <f t="shared" si="10"/>
        <v>402.90279999999996</v>
      </c>
    </row>
    <row r="700" spans="2:11" hidden="1" x14ac:dyDescent="0.25">
      <c r="B700" s="2" t="s">
        <v>42</v>
      </c>
      <c r="C700" s="2" t="s">
        <v>255</v>
      </c>
      <c r="D700" s="2" t="s">
        <v>256</v>
      </c>
      <c r="E700" s="2">
        <v>10</v>
      </c>
      <c r="F700" s="2" t="s">
        <v>1323</v>
      </c>
      <c r="G700" s="2" t="s">
        <v>1477</v>
      </c>
      <c r="H700" s="2" t="s">
        <v>1478</v>
      </c>
      <c r="I700" s="2" t="s">
        <v>48</v>
      </c>
      <c r="J700" s="19">
        <v>403.66</v>
      </c>
      <c r="K700" s="19">
        <f t="shared" si="10"/>
        <v>468.24560000000002</v>
      </c>
    </row>
    <row r="701" spans="2:11" hidden="1" x14ac:dyDescent="0.25">
      <c r="B701" s="2" t="s">
        <v>42</v>
      </c>
      <c r="C701" s="2" t="s">
        <v>255</v>
      </c>
      <c r="D701" s="2" t="s">
        <v>256</v>
      </c>
      <c r="E701" s="2">
        <v>10</v>
      </c>
      <c r="F701" s="2" t="s">
        <v>1323</v>
      </c>
      <c r="G701" s="2" t="s">
        <v>1479</v>
      </c>
      <c r="H701" s="2" t="s">
        <v>1480</v>
      </c>
      <c r="I701" s="2" t="s">
        <v>48</v>
      </c>
      <c r="J701" s="19">
        <v>259.55</v>
      </c>
      <c r="K701" s="19">
        <f t="shared" si="10"/>
        <v>301.07799999999997</v>
      </c>
    </row>
    <row r="702" spans="2:11" hidden="1" x14ac:dyDescent="0.25">
      <c r="B702" s="2" t="s">
        <v>42</v>
      </c>
      <c r="C702" s="2" t="s">
        <v>255</v>
      </c>
      <c r="D702" s="2" t="s">
        <v>256</v>
      </c>
      <c r="E702" s="2">
        <v>10</v>
      </c>
      <c r="F702" s="2" t="s">
        <v>1323</v>
      </c>
      <c r="G702" s="2" t="s">
        <v>1481</v>
      </c>
      <c r="H702" s="2" t="s">
        <v>1482</v>
      </c>
      <c r="I702" s="2" t="s">
        <v>48</v>
      </c>
      <c r="J702" s="19">
        <v>32.04</v>
      </c>
      <c r="K702" s="19">
        <f t="shared" si="10"/>
        <v>37.166399999999996</v>
      </c>
    </row>
    <row r="703" spans="2:11" hidden="1" x14ac:dyDescent="0.25">
      <c r="B703" s="2" t="s">
        <v>42</v>
      </c>
      <c r="C703" s="2" t="s">
        <v>255</v>
      </c>
      <c r="D703" s="2" t="s">
        <v>256</v>
      </c>
      <c r="E703" s="2">
        <v>10</v>
      </c>
      <c r="F703" s="2" t="s">
        <v>1323</v>
      </c>
      <c r="G703" s="2" t="s">
        <v>1483</v>
      </c>
      <c r="H703" s="2" t="s">
        <v>1484</v>
      </c>
      <c r="I703" s="2" t="s">
        <v>48</v>
      </c>
      <c r="J703" s="19">
        <v>64.84</v>
      </c>
      <c r="K703" s="19">
        <f t="shared" si="10"/>
        <v>75.214399999999998</v>
      </c>
    </row>
    <row r="704" spans="2:11" hidden="1" x14ac:dyDescent="0.25">
      <c r="B704" s="2" t="s">
        <v>42</v>
      </c>
      <c r="C704" s="2" t="s">
        <v>255</v>
      </c>
      <c r="D704" s="2" t="s">
        <v>256</v>
      </c>
      <c r="E704" s="2">
        <v>10</v>
      </c>
      <c r="F704" s="2" t="s">
        <v>1323</v>
      </c>
      <c r="G704" s="2" t="s">
        <v>1485</v>
      </c>
      <c r="H704" s="2" t="s">
        <v>1486</v>
      </c>
      <c r="I704" s="2" t="s">
        <v>48</v>
      </c>
      <c r="J704" s="19">
        <v>92.6</v>
      </c>
      <c r="K704" s="19">
        <f t="shared" si="10"/>
        <v>107.41599999999998</v>
      </c>
    </row>
    <row r="705" spans="2:11" hidden="1" x14ac:dyDescent="0.25">
      <c r="B705" s="2" t="s">
        <v>42</v>
      </c>
      <c r="C705" s="2" t="s">
        <v>255</v>
      </c>
      <c r="D705" s="2" t="s">
        <v>256</v>
      </c>
      <c r="E705" s="2">
        <v>10</v>
      </c>
      <c r="F705" s="2" t="s">
        <v>1323</v>
      </c>
      <c r="G705" s="2" t="s">
        <v>1487</v>
      </c>
      <c r="H705" s="2" t="s">
        <v>1488</v>
      </c>
      <c r="I705" s="2" t="s">
        <v>48</v>
      </c>
      <c r="J705" s="19">
        <v>119.39</v>
      </c>
      <c r="K705" s="19">
        <f t="shared" si="10"/>
        <v>138.4924</v>
      </c>
    </row>
    <row r="706" spans="2:11" hidden="1" x14ac:dyDescent="0.25">
      <c r="B706" s="2" t="s">
        <v>42</v>
      </c>
      <c r="C706" s="2" t="s">
        <v>255</v>
      </c>
      <c r="D706" s="2" t="s">
        <v>256</v>
      </c>
      <c r="E706" s="2">
        <v>10</v>
      </c>
      <c r="F706" s="2" t="s">
        <v>1323</v>
      </c>
      <c r="G706" s="2" t="s">
        <v>1489</v>
      </c>
      <c r="H706" s="2" t="s">
        <v>1490</v>
      </c>
      <c r="I706" s="2" t="s">
        <v>48</v>
      </c>
      <c r="J706" s="19">
        <v>3.79</v>
      </c>
      <c r="K706" s="19">
        <f t="shared" si="10"/>
        <v>4.3963999999999999</v>
      </c>
    </row>
    <row r="707" spans="2:11" hidden="1" x14ac:dyDescent="0.25">
      <c r="B707" s="2" t="s">
        <v>42</v>
      </c>
      <c r="C707" s="2" t="s">
        <v>255</v>
      </c>
      <c r="D707" s="2" t="s">
        <v>256</v>
      </c>
      <c r="E707" s="2">
        <v>10</v>
      </c>
      <c r="F707" s="2" t="s">
        <v>1323</v>
      </c>
      <c r="G707" s="2" t="s">
        <v>1491</v>
      </c>
      <c r="H707" s="2" t="s">
        <v>1492</v>
      </c>
      <c r="I707" s="2" t="s">
        <v>48</v>
      </c>
      <c r="J707" s="19">
        <v>30.9</v>
      </c>
      <c r="K707" s="19">
        <f t="shared" si="10"/>
        <v>35.843999999999994</v>
      </c>
    </row>
    <row r="708" spans="2:11" hidden="1" x14ac:dyDescent="0.25">
      <c r="B708" s="2" t="s">
        <v>42</v>
      </c>
      <c r="C708" s="2" t="s">
        <v>255</v>
      </c>
      <c r="D708" s="2" t="s">
        <v>256</v>
      </c>
      <c r="E708" s="2">
        <v>10</v>
      </c>
      <c r="F708" s="2" t="s">
        <v>1323</v>
      </c>
      <c r="G708" s="2" t="s">
        <v>1493</v>
      </c>
      <c r="H708" s="2" t="s">
        <v>1494</v>
      </c>
      <c r="I708" s="2" t="s">
        <v>48</v>
      </c>
      <c r="J708" s="19">
        <v>49.79</v>
      </c>
      <c r="K708" s="19">
        <f t="shared" ref="K708:K771" si="11">+IF(AND(MID(H708,1,15)="POSTE DE MADERA",J708&lt;110)=TRUE,(J708*1.13+5)*1.01*1.16,IF(AND(MID(H708,1,15)="POSTE DE MADERA",J708&gt;=110,J708&lt;320)=TRUE,(J708*1.13+12)*1.01*1.16,IF(AND(MID(H708,1,15)="POSTE DE MADERA",J708&gt;320)=TRUE,(J708*1.13+36)*1.01*1.16,IF(+AND(MID(H708,1,5)="POSTE",MID(H708,1,15)&lt;&gt;"POSTE DE MADERA")=TRUE,J708*1.01*1.16,J708*1.16))))</f>
        <v>57.756399999999992</v>
      </c>
    </row>
    <row r="709" spans="2:11" hidden="1" x14ac:dyDescent="0.25">
      <c r="B709" s="2" t="s">
        <v>42</v>
      </c>
      <c r="C709" s="2" t="s">
        <v>255</v>
      </c>
      <c r="D709" s="2" t="s">
        <v>256</v>
      </c>
      <c r="E709" s="2">
        <v>10</v>
      </c>
      <c r="F709" s="2" t="s">
        <v>1323</v>
      </c>
      <c r="G709" s="2" t="s">
        <v>1495</v>
      </c>
      <c r="H709" s="2" t="s">
        <v>1496</v>
      </c>
      <c r="I709" s="2" t="s">
        <v>48</v>
      </c>
      <c r="J709" s="19">
        <v>32.28</v>
      </c>
      <c r="K709" s="19">
        <f t="shared" si="11"/>
        <v>37.444800000000001</v>
      </c>
    </row>
    <row r="710" spans="2:11" hidden="1" x14ac:dyDescent="0.25">
      <c r="B710" s="2" t="s">
        <v>42</v>
      </c>
      <c r="C710" s="2" t="s">
        <v>255</v>
      </c>
      <c r="D710" s="2" t="s">
        <v>256</v>
      </c>
      <c r="E710" s="2">
        <v>11</v>
      </c>
      <c r="F710" s="2" t="s">
        <v>1497</v>
      </c>
      <c r="G710" s="2" t="s">
        <v>1498</v>
      </c>
      <c r="H710" s="2" t="s">
        <v>1499</v>
      </c>
      <c r="I710" s="2" t="s">
        <v>48</v>
      </c>
      <c r="J710" s="19">
        <v>107.27</v>
      </c>
      <c r="K710" s="19">
        <f t="shared" si="11"/>
        <v>124.43319999999999</v>
      </c>
    </row>
    <row r="711" spans="2:11" hidden="1" x14ac:dyDescent="0.25">
      <c r="B711" s="2" t="s">
        <v>42</v>
      </c>
      <c r="C711" s="2" t="s">
        <v>255</v>
      </c>
      <c r="D711" s="2" t="s">
        <v>256</v>
      </c>
      <c r="E711" s="2">
        <v>11</v>
      </c>
      <c r="F711" s="2" t="s">
        <v>1497</v>
      </c>
      <c r="G711" s="2" t="s">
        <v>1500</v>
      </c>
      <c r="H711" s="2" t="s">
        <v>1501</v>
      </c>
      <c r="I711" s="2" t="s">
        <v>48</v>
      </c>
      <c r="J711" s="19">
        <v>140.08000000000001</v>
      </c>
      <c r="K711" s="19">
        <f t="shared" si="11"/>
        <v>162.49280000000002</v>
      </c>
    </row>
    <row r="712" spans="2:11" hidden="1" x14ac:dyDescent="0.25">
      <c r="B712" s="2" t="s">
        <v>42</v>
      </c>
      <c r="C712" s="2" t="s">
        <v>255</v>
      </c>
      <c r="D712" s="2" t="s">
        <v>256</v>
      </c>
      <c r="E712" s="2">
        <v>11</v>
      </c>
      <c r="F712" s="2" t="s">
        <v>1497</v>
      </c>
      <c r="G712" s="2" t="s">
        <v>1502</v>
      </c>
      <c r="H712" s="2" t="s">
        <v>1503</v>
      </c>
      <c r="I712" s="2" t="s">
        <v>48</v>
      </c>
      <c r="J712" s="19">
        <v>110</v>
      </c>
      <c r="K712" s="19">
        <f t="shared" si="11"/>
        <v>127.6</v>
      </c>
    </row>
    <row r="713" spans="2:11" hidden="1" x14ac:dyDescent="0.25">
      <c r="B713" s="2" t="s">
        <v>42</v>
      </c>
      <c r="C713" s="2" t="s">
        <v>255</v>
      </c>
      <c r="D713" s="2" t="s">
        <v>256</v>
      </c>
      <c r="E713" s="2">
        <v>11</v>
      </c>
      <c r="F713" s="2" t="s">
        <v>1497</v>
      </c>
      <c r="G713" s="2" t="s">
        <v>1504</v>
      </c>
      <c r="H713" s="2" t="s">
        <v>1505</v>
      </c>
      <c r="I713" s="2" t="s">
        <v>48</v>
      </c>
      <c r="J713" s="19">
        <v>121</v>
      </c>
      <c r="K713" s="19">
        <f t="shared" si="11"/>
        <v>140.35999999999999</v>
      </c>
    </row>
    <row r="714" spans="2:11" hidden="1" x14ac:dyDescent="0.25">
      <c r="B714" s="2" t="s">
        <v>42</v>
      </c>
      <c r="C714" s="2" t="s">
        <v>255</v>
      </c>
      <c r="D714" s="2" t="s">
        <v>256</v>
      </c>
      <c r="E714" s="2">
        <v>11</v>
      </c>
      <c r="F714" s="2" t="s">
        <v>1497</v>
      </c>
      <c r="G714" s="2" t="s">
        <v>1506</v>
      </c>
      <c r="H714" s="2" t="s">
        <v>1507</v>
      </c>
      <c r="I714" s="2" t="s">
        <v>48</v>
      </c>
      <c r="J714" s="19">
        <v>363.09</v>
      </c>
      <c r="K714" s="19">
        <f t="shared" si="11"/>
        <v>421.18439999999993</v>
      </c>
    </row>
    <row r="715" spans="2:11" hidden="1" x14ac:dyDescent="0.25">
      <c r="B715" s="2" t="s">
        <v>42</v>
      </c>
      <c r="C715" s="2" t="s">
        <v>255</v>
      </c>
      <c r="D715" s="2" t="s">
        <v>256</v>
      </c>
      <c r="E715" s="2">
        <v>11</v>
      </c>
      <c r="F715" s="2" t="s">
        <v>1497</v>
      </c>
      <c r="G715" s="2" t="s">
        <v>1508</v>
      </c>
      <c r="H715" s="2" t="s">
        <v>1509</v>
      </c>
      <c r="I715" s="2" t="s">
        <v>48</v>
      </c>
      <c r="J715" s="19">
        <v>158.6</v>
      </c>
      <c r="K715" s="19">
        <f t="shared" si="11"/>
        <v>183.97599999999997</v>
      </c>
    </row>
    <row r="716" spans="2:11" hidden="1" x14ac:dyDescent="0.25">
      <c r="B716" s="2" t="s">
        <v>42</v>
      </c>
      <c r="C716" s="2" t="s">
        <v>255</v>
      </c>
      <c r="D716" s="2" t="s">
        <v>256</v>
      </c>
      <c r="E716" s="2">
        <v>11</v>
      </c>
      <c r="F716" s="2" t="s">
        <v>1497</v>
      </c>
      <c r="G716" s="2" t="s">
        <v>1510</v>
      </c>
      <c r="H716" s="2" t="s">
        <v>1511</v>
      </c>
      <c r="I716" s="2" t="s">
        <v>48</v>
      </c>
      <c r="J716" s="19">
        <v>144.18</v>
      </c>
      <c r="K716" s="19">
        <f t="shared" si="11"/>
        <v>167.24879999999999</v>
      </c>
    </row>
    <row r="717" spans="2:11" hidden="1" x14ac:dyDescent="0.25">
      <c r="B717" s="2" t="s">
        <v>42</v>
      </c>
      <c r="C717" s="2" t="s">
        <v>255</v>
      </c>
      <c r="D717" s="2" t="s">
        <v>256</v>
      </c>
      <c r="E717" s="2">
        <v>11</v>
      </c>
      <c r="F717" s="2" t="s">
        <v>1497</v>
      </c>
      <c r="G717" s="2" t="s">
        <v>1512</v>
      </c>
      <c r="H717" s="2" t="s">
        <v>1513</v>
      </c>
      <c r="I717" s="2" t="s">
        <v>48</v>
      </c>
      <c r="J717" s="19">
        <v>425.38</v>
      </c>
      <c r="K717" s="19">
        <f t="shared" si="11"/>
        <v>493.44079999999997</v>
      </c>
    </row>
    <row r="718" spans="2:11" hidden="1" x14ac:dyDescent="0.25">
      <c r="B718" s="2" t="s">
        <v>42</v>
      </c>
      <c r="C718" s="2" t="s">
        <v>255</v>
      </c>
      <c r="D718" s="2" t="s">
        <v>256</v>
      </c>
      <c r="E718" s="2">
        <v>11</v>
      </c>
      <c r="F718" s="2" t="s">
        <v>1497</v>
      </c>
      <c r="G718" s="2" t="s">
        <v>1514</v>
      </c>
      <c r="H718" s="2" t="s">
        <v>1515</v>
      </c>
      <c r="I718" s="2" t="s">
        <v>48</v>
      </c>
      <c r="J718" s="19">
        <v>146.87</v>
      </c>
      <c r="K718" s="19">
        <f t="shared" si="11"/>
        <v>170.36920000000001</v>
      </c>
    </row>
    <row r="719" spans="2:11" hidden="1" x14ac:dyDescent="0.25">
      <c r="B719" s="2" t="s">
        <v>42</v>
      </c>
      <c r="C719" s="2" t="s">
        <v>255</v>
      </c>
      <c r="D719" s="2" t="s">
        <v>256</v>
      </c>
      <c r="E719" s="2">
        <v>11</v>
      </c>
      <c r="F719" s="2" t="s">
        <v>1497</v>
      </c>
      <c r="G719" s="2" t="s">
        <v>1516</v>
      </c>
      <c r="H719" s="2" t="s">
        <v>1517</v>
      </c>
      <c r="I719" s="2" t="s">
        <v>48</v>
      </c>
      <c r="J719" s="19">
        <v>197.88</v>
      </c>
      <c r="K719" s="19">
        <f t="shared" si="11"/>
        <v>229.54079999999999</v>
      </c>
    </row>
    <row r="720" spans="2:11" hidden="1" x14ac:dyDescent="0.25">
      <c r="B720" s="2" t="s">
        <v>42</v>
      </c>
      <c r="C720" s="2" t="s">
        <v>255</v>
      </c>
      <c r="D720" s="2" t="s">
        <v>256</v>
      </c>
      <c r="E720" s="2">
        <v>11</v>
      </c>
      <c r="F720" s="2" t="s">
        <v>1497</v>
      </c>
      <c r="G720" s="2" t="s">
        <v>1518</v>
      </c>
      <c r="H720" s="2" t="s">
        <v>1519</v>
      </c>
      <c r="I720" s="2" t="s">
        <v>48</v>
      </c>
      <c r="J720" s="19">
        <v>393.36</v>
      </c>
      <c r="K720" s="19">
        <f t="shared" si="11"/>
        <v>456.29759999999999</v>
      </c>
    </row>
    <row r="721" spans="2:11" hidden="1" x14ac:dyDescent="0.25">
      <c r="B721" s="2" t="s">
        <v>42</v>
      </c>
      <c r="C721" s="2" t="s">
        <v>255</v>
      </c>
      <c r="D721" s="2" t="s">
        <v>256</v>
      </c>
      <c r="E721" s="2">
        <v>11</v>
      </c>
      <c r="F721" s="2" t="s">
        <v>1497</v>
      </c>
      <c r="G721" s="2" t="s">
        <v>1520</v>
      </c>
      <c r="H721" s="2" t="s">
        <v>1521</v>
      </c>
      <c r="I721" s="2" t="s">
        <v>48</v>
      </c>
      <c r="J721" s="19">
        <v>289.25</v>
      </c>
      <c r="K721" s="19">
        <f t="shared" si="11"/>
        <v>335.53</v>
      </c>
    </row>
    <row r="722" spans="2:11" hidden="1" x14ac:dyDescent="0.25">
      <c r="B722" s="2" t="s">
        <v>42</v>
      </c>
      <c r="C722" s="2" t="s">
        <v>255</v>
      </c>
      <c r="D722" s="2" t="s">
        <v>256</v>
      </c>
      <c r="E722" s="2">
        <v>11</v>
      </c>
      <c r="F722" s="2" t="s">
        <v>1497</v>
      </c>
      <c r="G722" s="2" t="s">
        <v>1522</v>
      </c>
      <c r="H722" s="2" t="s">
        <v>1523</v>
      </c>
      <c r="I722" s="2" t="s">
        <v>48</v>
      </c>
      <c r="J722" s="19">
        <v>552.66</v>
      </c>
      <c r="K722" s="19">
        <f t="shared" si="11"/>
        <v>641.08559999999989</v>
      </c>
    </row>
    <row r="723" spans="2:11" hidden="1" x14ac:dyDescent="0.25">
      <c r="B723" s="2" t="s">
        <v>42</v>
      </c>
      <c r="C723" s="2" t="s">
        <v>255</v>
      </c>
      <c r="D723" s="2" t="s">
        <v>256</v>
      </c>
      <c r="E723" s="2">
        <v>11</v>
      </c>
      <c r="F723" s="2" t="s">
        <v>1497</v>
      </c>
      <c r="G723" s="2" t="s">
        <v>1524</v>
      </c>
      <c r="H723" s="2" t="s">
        <v>1525</v>
      </c>
      <c r="I723" s="2" t="s">
        <v>48</v>
      </c>
      <c r="J723" s="19">
        <v>934.96</v>
      </c>
      <c r="K723" s="19">
        <f t="shared" si="11"/>
        <v>1084.5536</v>
      </c>
    </row>
    <row r="724" spans="2:11" hidden="1" x14ac:dyDescent="0.25">
      <c r="B724" s="2" t="s">
        <v>42</v>
      </c>
      <c r="C724" s="2" t="s">
        <v>255</v>
      </c>
      <c r="D724" s="2" t="s">
        <v>256</v>
      </c>
      <c r="E724" s="2">
        <v>11</v>
      </c>
      <c r="F724" s="2" t="s">
        <v>1497</v>
      </c>
      <c r="G724" s="2" t="s">
        <v>1526</v>
      </c>
      <c r="H724" s="2" t="s">
        <v>1527</v>
      </c>
      <c r="I724" s="2" t="s">
        <v>48</v>
      </c>
      <c r="J724" s="19">
        <v>992.81</v>
      </c>
      <c r="K724" s="19">
        <f t="shared" si="11"/>
        <v>1151.6596</v>
      </c>
    </row>
    <row r="725" spans="2:11" hidden="1" x14ac:dyDescent="0.25">
      <c r="B725" s="2" t="s">
        <v>42</v>
      </c>
      <c r="C725" s="2" t="s">
        <v>255</v>
      </c>
      <c r="D725" s="2" t="s">
        <v>256</v>
      </c>
      <c r="E725" s="2">
        <v>11</v>
      </c>
      <c r="F725" s="2" t="s">
        <v>1497</v>
      </c>
      <c r="G725" s="2" t="s">
        <v>1528</v>
      </c>
      <c r="H725" s="2" t="s">
        <v>1529</v>
      </c>
      <c r="I725" s="2" t="s">
        <v>48</v>
      </c>
      <c r="J725" s="19">
        <v>333.74</v>
      </c>
      <c r="K725" s="19">
        <f t="shared" si="11"/>
        <v>387.13839999999999</v>
      </c>
    </row>
    <row r="726" spans="2:11" hidden="1" x14ac:dyDescent="0.25">
      <c r="B726" s="2" t="s">
        <v>42</v>
      </c>
      <c r="C726" s="2" t="s">
        <v>255</v>
      </c>
      <c r="D726" s="2" t="s">
        <v>256</v>
      </c>
      <c r="E726" s="2">
        <v>11</v>
      </c>
      <c r="F726" s="2" t="s">
        <v>1497</v>
      </c>
      <c r="G726" s="2" t="s">
        <v>1530</v>
      </c>
      <c r="H726" s="2" t="s">
        <v>1531</v>
      </c>
      <c r="I726" s="2" t="s">
        <v>48</v>
      </c>
      <c r="J726" s="19">
        <v>9.61</v>
      </c>
      <c r="K726" s="19">
        <f t="shared" si="11"/>
        <v>11.147599999999999</v>
      </c>
    </row>
    <row r="727" spans="2:11" hidden="1" x14ac:dyDescent="0.25">
      <c r="B727" s="2" t="s">
        <v>42</v>
      </c>
      <c r="C727" s="2" t="s">
        <v>255</v>
      </c>
      <c r="D727" s="2" t="s">
        <v>256</v>
      </c>
      <c r="E727" s="2">
        <v>11</v>
      </c>
      <c r="F727" s="2" t="s">
        <v>1497</v>
      </c>
      <c r="G727" s="2" t="s">
        <v>1532</v>
      </c>
      <c r="H727" s="2" t="s">
        <v>1533</v>
      </c>
      <c r="I727" s="2" t="s">
        <v>48</v>
      </c>
      <c r="J727" s="19">
        <v>24.42</v>
      </c>
      <c r="K727" s="19">
        <f t="shared" si="11"/>
        <v>28.327200000000001</v>
      </c>
    </row>
    <row r="728" spans="2:11" hidden="1" x14ac:dyDescent="0.25">
      <c r="B728" s="2" t="s">
        <v>42</v>
      </c>
      <c r="C728" s="2" t="s">
        <v>255</v>
      </c>
      <c r="D728" s="2" t="s">
        <v>256</v>
      </c>
      <c r="E728" s="2">
        <v>11</v>
      </c>
      <c r="F728" s="2" t="s">
        <v>1497</v>
      </c>
      <c r="G728" s="2" t="s">
        <v>1534</v>
      </c>
      <c r="H728" s="2" t="s">
        <v>1535</v>
      </c>
      <c r="I728" s="2" t="s">
        <v>48</v>
      </c>
      <c r="J728" s="19">
        <v>21.22</v>
      </c>
      <c r="K728" s="19">
        <f t="shared" si="11"/>
        <v>24.615199999999998</v>
      </c>
    </row>
    <row r="729" spans="2:11" hidden="1" x14ac:dyDescent="0.25">
      <c r="B729" s="2" t="s">
        <v>42</v>
      </c>
      <c r="C729" s="2" t="s">
        <v>255</v>
      </c>
      <c r="D729" s="2" t="s">
        <v>256</v>
      </c>
      <c r="E729" s="2">
        <v>11</v>
      </c>
      <c r="F729" s="2" t="s">
        <v>1497</v>
      </c>
      <c r="G729" s="2" t="s">
        <v>1536</v>
      </c>
      <c r="H729" s="2" t="s">
        <v>1537</v>
      </c>
      <c r="I729" s="2" t="s">
        <v>48</v>
      </c>
      <c r="J729" s="19">
        <v>88.43</v>
      </c>
      <c r="K729" s="19">
        <f t="shared" si="11"/>
        <v>102.5788</v>
      </c>
    </row>
    <row r="730" spans="2:11" hidden="1" x14ac:dyDescent="0.25">
      <c r="B730" s="2" t="s">
        <v>42</v>
      </c>
      <c r="C730" s="2" t="s">
        <v>255</v>
      </c>
      <c r="D730" s="2" t="s">
        <v>256</v>
      </c>
      <c r="E730" s="2">
        <v>11</v>
      </c>
      <c r="F730" s="2" t="s">
        <v>1497</v>
      </c>
      <c r="G730" s="2" t="s">
        <v>1538</v>
      </c>
      <c r="H730" s="2" t="s">
        <v>1539</v>
      </c>
      <c r="I730" s="2" t="s">
        <v>48</v>
      </c>
      <c r="J730" s="19">
        <v>209.41</v>
      </c>
      <c r="K730" s="19">
        <f t="shared" si="11"/>
        <v>242.91559999999998</v>
      </c>
    </row>
    <row r="731" spans="2:11" hidden="1" x14ac:dyDescent="0.25">
      <c r="B731" s="2" t="s">
        <v>42</v>
      </c>
      <c r="C731" s="2" t="s">
        <v>255</v>
      </c>
      <c r="D731" s="2" t="s">
        <v>256</v>
      </c>
      <c r="E731" s="2">
        <v>11</v>
      </c>
      <c r="F731" s="2" t="s">
        <v>1497</v>
      </c>
      <c r="G731" s="2" t="s">
        <v>1540</v>
      </c>
      <c r="H731" s="2" t="s">
        <v>1541</v>
      </c>
      <c r="I731" s="2" t="s">
        <v>48</v>
      </c>
      <c r="J731" s="19">
        <v>125.36</v>
      </c>
      <c r="K731" s="19">
        <f t="shared" si="11"/>
        <v>145.41759999999999</v>
      </c>
    </row>
    <row r="732" spans="2:11" hidden="1" x14ac:dyDescent="0.25">
      <c r="B732" s="2" t="s">
        <v>42</v>
      </c>
      <c r="C732" s="2" t="s">
        <v>255</v>
      </c>
      <c r="D732" s="2" t="s">
        <v>256</v>
      </c>
      <c r="E732" s="2">
        <v>11</v>
      </c>
      <c r="F732" s="2" t="s">
        <v>1497</v>
      </c>
      <c r="G732" s="2" t="s">
        <v>1542</v>
      </c>
      <c r="H732" s="2" t="s">
        <v>1543</v>
      </c>
      <c r="I732" s="2" t="s">
        <v>48</v>
      </c>
      <c r="J732" s="19">
        <v>114.21</v>
      </c>
      <c r="K732" s="19">
        <f t="shared" si="11"/>
        <v>132.4836</v>
      </c>
    </row>
    <row r="733" spans="2:11" hidden="1" x14ac:dyDescent="0.25">
      <c r="B733" s="2" t="s">
        <v>42</v>
      </c>
      <c r="C733" s="2" t="s">
        <v>255</v>
      </c>
      <c r="D733" s="2" t="s">
        <v>256</v>
      </c>
      <c r="E733" s="2">
        <v>11</v>
      </c>
      <c r="F733" s="2" t="s">
        <v>1497</v>
      </c>
      <c r="G733" s="2" t="s">
        <v>1544</v>
      </c>
      <c r="H733" s="2" t="s">
        <v>1545</v>
      </c>
      <c r="I733" s="2" t="s">
        <v>48</v>
      </c>
      <c r="J733" s="19">
        <v>99.15</v>
      </c>
      <c r="K733" s="19">
        <f t="shared" si="11"/>
        <v>115.014</v>
      </c>
    </row>
    <row r="734" spans="2:11" hidden="1" x14ac:dyDescent="0.25">
      <c r="B734" s="2" t="s">
        <v>42</v>
      </c>
      <c r="C734" s="2" t="s">
        <v>255</v>
      </c>
      <c r="D734" s="2" t="s">
        <v>256</v>
      </c>
      <c r="E734" s="2">
        <v>11</v>
      </c>
      <c r="F734" s="2" t="s">
        <v>1497</v>
      </c>
      <c r="G734" s="2" t="s">
        <v>1546</v>
      </c>
      <c r="H734" s="2" t="s">
        <v>1547</v>
      </c>
      <c r="I734" s="2" t="s">
        <v>48</v>
      </c>
      <c r="J734" s="19">
        <v>129.59</v>
      </c>
      <c r="K734" s="19">
        <f t="shared" si="11"/>
        <v>150.3244</v>
      </c>
    </row>
    <row r="735" spans="2:11" hidden="1" x14ac:dyDescent="0.25">
      <c r="B735" s="2" t="s">
        <v>42</v>
      </c>
      <c r="C735" s="2" t="s">
        <v>255</v>
      </c>
      <c r="D735" s="2" t="s">
        <v>256</v>
      </c>
      <c r="E735" s="2">
        <v>11</v>
      </c>
      <c r="F735" s="2" t="s">
        <v>1497</v>
      </c>
      <c r="G735" s="2" t="s">
        <v>1548</v>
      </c>
      <c r="H735" s="2" t="s">
        <v>1549</v>
      </c>
      <c r="I735" s="2" t="s">
        <v>48</v>
      </c>
      <c r="J735" s="19">
        <v>125.16</v>
      </c>
      <c r="K735" s="19">
        <f t="shared" si="11"/>
        <v>145.18559999999999</v>
      </c>
    </row>
    <row r="736" spans="2:11" hidden="1" x14ac:dyDescent="0.25">
      <c r="B736" s="2" t="s">
        <v>42</v>
      </c>
      <c r="C736" s="2" t="s">
        <v>255</v>
      </c>
      <c r="D736" s="2" t="s">
        <v>256</v>
      </c>
      <c r="E736" s="2">
        <v>11</v>
      </c>
      <c r="F736" s="2" t="s">
        <v>1497</v>
      </c>
      <c r="G736" s="2" t="s">
        <v>1550</v>
      </c>
      <c r="H736" s="2" t="s">
        <v>1551</v>
      </c>
      <c r="I736" s="2" t="s">
        <v>48</v>
      </c>
      <c r="J736" s="19">
        <v>146.11000000000001</v>
      </c>
      <c r="K736" s="19">
        <f t="shared" si="11"/>
        <v>169.48760000000001</v>
      </c>
    </row>
    <row r="737" spans="2:11" hidden="1" x14ac:dyDescent="0.25">
      <c r="B737" s="2" t="s">
        <v>42</v>
      </c>
      <c r="C737" s="2" t="s">
        <v>255</v>
      </c>
      <c r="D737" s="2" t="s">
        <v>256</v>
      </c>
      <c r="E737" s="2">
        <v>11</v>
      </c>
      <c r="F737" s="2" t="s">
        <v>1497</v>
      </c>
      <c r="G737" s="2" t="s">
        <v>1552</v>
      </c>
      <c r="H737" s="2" t="s">
        <v>1553</v>
      </c>
      <c r="I737" s="2" t="s">
        <v>48</v>
      </c>
      <c r="J737" s="19">
        <v>154.94</v>
      </c>
      <c r="K737" s="19">
        <f t="shared" si="11"/>
        <v>179.73039999999997</v>
      </c>
    </row>
    <row r="738" spans="2:11" hidden="1" x14ac:dyDescent="0.25">
      <c r="B738" s="2" t="s">
        <v>42</v>
      </c>
      <c r="C738" s="2" t="s">
        <v>255</v>
      </c>
      <c r="D738" s="2" t="s">
        <v>256</v>
      </c>
      <c r="E738" s="2">
        <v>11</v>
      </c>
      <c r="F738" s="2" t="s">
        <v>1497</v>
      </c>
      <c r="G738" s="2" t="s">
        <v>1554</v>
      </c>
      <c r="H738" s="2" t="s">
        <v>1555</v>
      </c>
      <c r="I738" s="2" t="s">
        <v>48</v>
      </c>
      <c r="J738" s="19">
        <v>183.76</v>
      </c>
      <c r="K738" s="19">
        <f t="shared" si="11"/>
        <v>213.16159999999996</v>
      </c>
    </row>
    <row r="739" spans="2:11" hidden="1" x14ac:dyDescent="0.25">
      <c r="B739" s="2" t="s">
        <v>42</v>
      </c>
      <c r="C739" s="2" t="s">
        <v>255</v>
      </c>
      <c r="D739" s="2" t="s">
        <v>256</v>
      </c>
      <c r="E739" s="2">
        <v>11</v>
      </c>
      <c r="F739" s="2" t="s">
        <v>1497</v>
      </c>
      <c r="G739" s="2" t="s">
        <v>1556</v>
      </c>
      <c r="H739" s="2" t="s">
        <v>1557</v>
      </c>
      <c r="I739" s="2" t="s">
        <v>48</v>
      </c>
      <c r="J739" s="19">
        <v>4.04</v>
      </c>
      <c r="K739" s="19">
        <f t="shared" si="11"/>
        <v>4.6863999999999999</v>
      </c>
    </row>
    <row r="740" spans="2:11" hidden="1" x14ac:dyDescent="0.25">
      <c r="B740" s="2" t="s">
        <v>42</v>
      </c>
      <c r="C740" s="2" t="s">
        <v>255</v>
      </c>
      <c r="D740" s="2" t="s">
        <v>256</v>
      </c>
      <c r="E740" s="2">
        <v>11</v>
      </c>
      <c r="F740" s="2" t="s">
        <v>1497</v>
      </c>
      <c r="G740" s="2" t="s">
        <v>1558</v>
      </c>
      <c r="H740" s="2" t="s">
        <v>1559</v>
      </c>
      <c r="I740" s="2" t="s">
        <v>48</v>
      </c>
      <c r="J740" s="19">
        <v>232.94</v>
      </c>
      <c r="K740" s="19">
        <f t="shared" si="11"/>
        <v>270.21039999999999</v>
      </c>
    </row>
    <row r="741" spans="2:11" hidden="1" x14ac:dyDescent="0.25">
      <c r="B741" s="2" t="s">
        <v>42</v>
      </c>
      <c r="C741" s="2" t="s">
        <v>255</v>
      </c>
      <c r="D741" s="2" t="s">
        <v>256</v>
      </c>
      <c r="E741" s="2">
        <v>11</v>
      </c>
      <c r="F741" s="2" t="s">
        <v>1497</v>
      </c>
      <c r="G741" s="2" t="s">
        <v>1560</v>
      </c>
      <c r="H741" s="2" t="s">
        <v>1561</v>
      </c>
      <c r="I741" s="2" t="s">
        <v>48</v>
      </c>
      <c r="J741" s="19">
        <v>280</v>
      </c>
      <c r="K741" s="19">
        <f t="shared" si="11"/>
        <v>324.79999999999995</v>
      </c>
    </row>
    <row r="742" spans="2:11" hidden="1" x14ac:dyDescent="0.25">
      <c r="B742" s="2" t="s">
        <v>42</v>
      </c>
      <c r="C742" s="2" t="s">
        <v>255</v>
      </c>
      <c r="D742" s="2" t="s">
        <v>256</v>
      </c>
      <c r="E742" s="2">
        <v>11</v>
      </c>
      <c r="F742" s="2" t="s">
        <v>1497</v>
      </c>
      <c r="G742" s="2" t="s">
        <v>1562</v>
      </c>
      <c r="H742" s="2" t="s">
        <v>1563</v>
      </c>
      <c r="I742" s="2" t="s">
        <v>48</v>
      </c>
      <c r="J742" s="19">
        <v>552.66</v>
      </c>
      <c r="K742" s="19">
        <f t="shared" si="11"/>
        <v>641.08559999999989</v>
      </c>
    </row>
    <row r="743" spans="2:11" hidden="1" x14ac:dyDescent="0.25">
      <c r="B743" s="2" t="s">
        <v>42</v>
      </c>
      <c r="C743" s="2" t="s">
        <v>255</v>
      </c>
      <c r="D743" s="2" t="s">
        <v>256</v>
      </c>
      <c r="E743" s="2">
        <v>11</v>
      </c>
      <c r="F743" s="2" t="s">
        <v>1497</v>
      </c>
      <c r="G743" s="2" t="s">
        <v>1564</v>
      </c>
      <c r="H743" s="2" t="s">
        <v>1565</v>
      </c>
      <c r="I743" s="2" t="s">
        <v>48</v>
      </c>
      <c r="J743" s="19">
        <v>607.91999999999996</v>
      </c>
      <c r="K743" s="19">
        <f t="shared" si="11"/>
        <v>705.18719999999985</v>
      </c>
    </row>
    <row r="744" spans="2:11" hidden="1" x14ac:dyDescent="0.25">
      <c r="B744" s="2" t="s">
        <v>42</v>
      </c>
      <c r="C744" s="2" t="s">
        <v>255</v>
      </c>
      <c r="D744" s="2" t="s">
        <v>256</v>
      </c>
      <c r="E744" s="2">
        <v>11</v>
      </c>
      <c r="F744" s="2" t="s">
        <v>1497</v>
      </c>
      <c r="G744" s="2" t="s">
        <v>1566</v>
      </c>
      <c r="H744" s="2" t="s">
        <v>1567</v>
      </c>
      <c r="I744" s="2" t="s">
        <v>48</v>
      </c>
      <c r="J744" s="19">
        <v>1944.02</v>
      </c>
      <c r="K744" s="19">
        <f t="shared" si="11"/>
        <v>2255.0631999999996</v>
      </c>
    </row>
    <row r="745" spans="2:11" hidden="1" x14ac:dyDescent="0.25">
      <c r="B745" s="2" t="s">
        <v>42</v>
      </c>
      <c r="C745" s="2" t="s">
        <v>255</v>
      </c>
      <c r="D745" s="2" t="s">
        <v>256</v>
      </c>
      <c r="E745" s="2">
        <v>11</v>
      </c>
      <c r="F745" s="2" t="s">
        <v>1497</v>
      </c>
      <c r="G745" s="2" t="s">
        <v>1568</v>
      </c>
      <c r="H745" s="2" t="s">
        <v>1569</v>
      </c>
      <c r="I745" s="2" t="s">
        <v>48</v>
      </c>
      <c r="J745" s="19">
        <v>2138.42</v>
      </c>
      <c r="K745" s="19">
        <f t="shared" si="11"/>
        <v>2480.5672</v>
      </c>
    </row>
    <row r="746" spans="2:11" hidden="1" x14ac:dyDescent="0.25">
      <c r="B746" s="2" t="s">
        <v>42</v>
      </c>
      <c r="C746" s="2" t="s">
        <v>255</v>
      </c>
      <c r="D746" s="2" t="s">
        <v>256</v>
      </c>
      <c r="E746" s="2">
        <v>11</v>
      </c>
      <c r="F746" s="2" t="s">
        <v>1497</v>
      </c>
      <c r="G746" s="2" t="s">
        <v>1570</v>
      </c>
      <c r="H746" s="2" t="s">
        <v>1571</v>
      </c>
      <c r="I746" s="2" t="s">
        <v>48</v>
      </c>
      <c r="J746" s="19">
        <v>7.3</v>
      </c>
      <c r="K746" s="19">
        <f t="shared" si="11"/>
        <v>8.468</v>
      </c>
    </row>
    <row r="747" spans="2:11" hidden="1" x14ac:dyDescent="0.25">
      <c r="B747" s="2" t="s">
        <v>42</v>
      </c>
      <c r="C747" s="2" t="s">
        <v>255</v>
      </c>
      <c r="D747" s="2" t="s">
        <v>256</v>
      </c>
      <c r="E747" s="2">
        <v>11</v>
      </c>
      <c r="F747" s="2" t="s">
        <v>1497</v>
      </c>
      <c r="G747" s="2" t="s">
        <v>1572</v>
      </c>
      <c r="H747" s="2" t="s">
        <v>1573</v>
      </c>
      <c r="I747" s="2" t="s">
        <v>48</v>
      </c>
      <c r="J747" s="19">
        <v>7.58</v>
      </c>
      <c r="K747" s="19">
        <f t="shared" si="11"/>
        <v>8.7927999999999997</v>
      </c>
    </row>
    <row r="748" spans="2:11" hidden="1" x14ac:dyDescent="0.25">
      <c r="B748" s="2" t="s">
        <v>42</v>
      </c>
      <c r="C748" s="2" t="s">
        <v>255</v>
      </c>
      <c r="D748" s="2" t="s">
        <v>256</v>
      </c>
      <c r="E748" s="2">
        <v>11</v>
      </c>
      <c r="F748" s="2" t="s">
        <v>1497</v>
      </c>
      <c r="G748" s="2" t="s">
        <v>1574</v>
      </c>
      <c r="H748" s="2" t="s">
        <v>1575</v>
      </c>
      <c r="I748" s="2" t="s">
        <v>48</v>
      </c>
      <c r="J748" s="19">
        <v>8.52</v>
      </c>
      <c r="K748" s="19">
        <f t="shared" si="11"/>
        <v>9.8831999999999987</v>
      </c>
    </row>
    <row r="749" spans="2:11" hidden="1" x14ac:dyDescent="0.25">
      <c r="B749" s="2" t="s">
        <v>42</v>
      </c>
      <c r="C749" s="2" t="s">
        <v>255</v>
      </c>
      <c r="D749" s="2" t="s">
        <v>256</v>
      </c>
      <c r="E749" s="2">
        <v>11</v>
      </c>
      <c r="F749" s="2" t="s">
        <v>1497</v>
      </c>
      <c r="G749" s="2" t="s">
        <v>1576</v>
      </c>
      <c r="H749" s="2" t="s">
        <v>1577</v>
      </c>
      <c r="I749" s="2" t="s">
        <v>48</v>
      </c>
      <c r="J749" s="19">
        <v>97.69</v>
      </c>
      <c r="K749" s="19">
        <f t="shared" si="11"/>
        <v>113.32039999999999</v>
      </c>
    </row>
    <row r="750" spans="2:11" hidden="1" x14ac:dyDescent="0.25">
      <c r="B750" s="2" t="s">
        <v>42</v>
      </c>
      <c r="C750" s="2" t="s">
        <v>255</v>
      </c>
      <c r="D750" s="2" t="s">
        <v>256</v>
      </c>
      <c r="E750" s="2">
        <v>11</v>
      </c>
      <c r="F750" s="2" t="s">
        <v>1497</v>
      </c>
      <c r="G750" s="2" t="s">
        <v>1578</v>
      </c>
      <c r="H750" s="2" t="s">
        <v>1579</v>
      </c>
      <c r="I750" s="2" t="s">
        <v>48</v>
      </c>
      <c r="J750" s="19">
        <v>367.1</v>
      </c>
      <c r="K750" s="19">
        <f t="shared" si="11"/>
        <v>425.83600000000001</v>
      </c>
    </row>
    <row r="751" spans="2:11" hidden="1" x14ac:dyDescent="0.25">
      <c r="B751" s="2" t="s">
        <v>42</v>
      </c>
      <c r="C751" s="2" t="s">
        <v>255</v>
      </c>
      <c r="D751" s="2" t="s">
        <v>256</v>
      </c>
      <c r="E751" s="2">
        <v>11</v>
      </c>
      <c r="F751" s="2" t="s">
        <v>1497</v>
      </c>
      <c r="G751" s="2" t="s">
        <v>1580</v>
      </c>
      <c r="H751" s="2" t="s">
        <v>1581</v>
      </c>
      <c r="I751" s="2" t="s">
        <v>48</v>
      </c>
      <c r="J751" s="19">
        <v>234.43</v>
      </c>
      <c r="K751" s="19">
        <f t="shared" si="11"/>
        <v>271.93880000000001</v>
      </c>
    </row>
    <row r="752" spans="2:11" hidden="1" x14ac:dyDescent="0.25">
      <c r="B752" s="2" t="s">
        <v>42</v>
      </c>
      <c r="C752" s="2" t="s">
        <v>255</v>
      </c>
      <c r="D752" s="2" t="s">
        <v>256</v>
      </c>
      <c r="E752" s="2">
        <v>11</v>
      </c>
      <c r="F752" s="2" t="s">
        <v>1497</v>
      </c>
      <c r="G752" s="2" t="s">
        <v>1582</v>
      </c>
      <c r="H752" s="2" t="s">
        <v>1583</v>
      </c>
      <c r="I752" s="2" t="s">
        <v>48</v>
      </c>
      <c r="J752" s="19">
        <v>203.41</v>
      </c>
      <c r="K752" s="19">
        <f t="shared" si="11"/>
        <v>235.95559999999998</v>
      </c>
    </row>
    <row r="753" spans="2:11" hidden="1" x14ac:dyDescent="0.25">
      <c r="B753" s="2" t="s">
        <v>42</v>
      </c>
      <c r="C753" s="2" t="s">
        <v>255</v>
      </c>
      <c r="D753" s="2" t="s">
        <v>256</v>
      </c>
      <c r="E753" s="2">
        <v>11</v>
      </c>
      <c r="F753" s="2" t="s">
        <v>1497</v>
      </c>
      <c r="G753" s="2" t="s">
        <v>1584</v>
      </c>
      <c r="H753" s="2" t="s">
        <v>1585</v>
      </c>
      <c r="I753" s="2" t="s">
        <v>48</v>
      </c>
      <c r="J753" s="19">
        <v>257.92</v>
      </c>
      <c r="K753" s="19">
        <f t="shared" si="11"/>
        <v>299.18720000000002</v>
      </c>
    </row>
    <row r="754" spans="2:11" hidden="1" x14ac:dyDescent="0.25">
      <c r="B754" s="2" t="s">
        <v>42</v>
      </c>
      <c r="C754" s="2" t="s">
        <v>255</v>
      </c>
      <c r="D754" s="2" t="s">
        <v>256</v>
      </c>
      <c r="E754" s="2">
        <v>11</v>
      </c>
      <c r="F754" s="2" t="s">
        <v>1497</v>
      </c>
      <c r="G754" s="2" t="s">
        <v>1586</v>
      </c>
      <c r="H754" s="2" t="s">
        <v>1587</v>
      </c>
      <c r="I754" s="2" t="s">
        <v>48</v>
      </c>
      <c r="J754" s="19">
        <v>459.36</v>
      </c>
      <c r="K754" s="19">
        <f t="shared" si="11"/>
        <v>532.85759999999993</v>
      </c>
    </row>
    <row r="755" spans="2:11" hidden="1" x14ac:dyDescent="0.25">
      <c r="B755" s="2" t="s">
        <v>42</v>
      </c>
      <c r="C755" s="2" t="s">
        <v>255</v>
      </c>
      <c r="D755" s="2" t="s">
        <v>256</v>
      </c>
      <c r="E755" s="2">
        <v>11</v>
      </c>
      <c r="F755" s="2" t="s">
        <v>1497</v>
      </c>
      <c r="G755" s="2" t="s">
        <v>1588</v>
      </c>
      <c r="H755" s="2" t="s">
        <v>1589</v>
      </c>
      <c r="I755" s="2" t="s">
        <v>48</v>
      </c>
      <c r="J755" s="19">
        <v>464.12</v>
      </c>
      <c r="K755" s="19">
        <f t="shared" si="11"/>
        <v>538.37919999999997</v>
      </c>
    </row>
    <row r="756" spans="2:11" hidden="1" x14ac:dyDescent="0.25">
      <c r="B756" s="2" t="s">
        <v>42</v>
      </c>
      <c r="C756" s="2" t="s">
        <v>255</v>
      </c>
      <c r="D756" s="2" t="s">
        <v>256</v>
      </c>
      <c r="E756" s="2">
        <v>11</v>
      </c>
      <c r="F756" s="2" t="s">
        <v>1497</v>
      </c>
      <c r="G756" s="2" t="s">
        <v>1590</v>
      </c>
      <c r="H756" s="2" t="s">
        <v>1591</v>
      </c>
      <c r="I756" s="2" t="s">
        <v>48</v>
      </c>
      <c r="J756" s="19">
        <v>464.12</v>
      </c>
      <c r="K756" s="19">
        <f t="shared" si="11"/>
        <v>538.37919999999997</v>
      </c>
    </row>
    <row r="757" spans="2:11" hidden="1" x14ac:dyDescent="0.25">
      <c r="B757" s="2" t="s">
        <v>42</v>
      </c>
      <c r="C757" s="2" t="s">
        <v>255</v>
      </c>
      <c r="D757" s="2" t="s">
        <v>256</v>
      </c>
      <c r="E757" s="2">
        <v>11</v>
      </c>
      <c r="F757" s="2" t="s">
        <v>1497</v>
      </c>
      <c r="G757" s="2" t="s">
        <v>1592</v>
      </c>
      <c r="H757" s="2" t="s">
        <v>1593</v>
      </c>
      <c r="I757" s="2" t="s">
        <v>48</v>
      </c>
      <c r="J757" s="19">
        <v>604.21</v>
      </c>
      <c r="K757" s="19">
        <f t="shared" si="11"/>
        <v>700.8836</v>
      </c>
    </row>
    <row r="758" spans="2:11" hidden="1" x14ac:dyDescent="0.25">
      <c r="B758" s="2" t="s">
        <v>42</v>
      </c>
      <c r="C758" s="2" t="s">
        <v>255</v>
      </c>
      <c r="D758" s="2" t="s">
        <v>256</v>
      </c>
      <c r="E758" s="2">
        <v>11</v>
      </c>
      <c r="F758" s="2" t="s">
        <v>1497</v>
      </c>
      <c r="G758" s="2" t="s">
        <v>1594</v>
      </c>
      <c r="H758" s="2" t="s">
        <v>1595</v>
      </c>
      <c r="I758" s="2" t="s">
        <v>48</v>
      </c>
      <c r="J758" s="19">
        <v>632.94000000000005</v>
      </c>
      <c r="K758" s="19">
        <f t="shared" si="11"/>
        <v>734.21040000000005</v>
      </c>
    </row>
    <row r="759" spans="2:11" hidden="1" x14ac:dyDescent="0.25">
      <c r="B759" s="2" t="s">
        <v>42</v>
      </c>
      <c r="C759" s="2" t="s">
        <v>255</v>
      </c>
      <c r="D759" s="2" t="s">
        <v>256</v>
      </c>
      <c r="E759" s="2">
        <v>11</v>
      </c>
      <c r="F759" s="2" t="s">
        <v>1497</v>
      </c>
      <c r="G759" s="2" t="s">
        <v>1596</v>
      </c>
      <c r="H759" s="2" t="s">
        <v>1597</v>
      </c>
      <c r="I759" s="2" t="s">
        <v>48</v>
      </c>
      <c r="J759" s="19">
        <v>770.44</v>
      </c>
      <c r="K759" s="19">
        <f t="shared" si="11"/>
        <v>893.71040000000005</v>
      </c>
    </row>
    <row r="760" spans="2:11" hidden="1" x14ac:dyDescent="0.25">
      <c r="B760" s="2" t="s">
        <v>42</v>
      </c>
      <c r="C760" s="2" t="s">
        <v>255</v>
      </c>
      <c r="D760" s="2" t="s">
        <v>256</v>
      </c>
      <c r="E760" s="2">
        <v>11</v>
      </c>
      <c r="F760" s="2" t="s">
        <v>1497</v>
      </c>
      <c r="G760" s="2" t="s">
        <v>1598</v>
      </c>
      <c r="H760" s="2" t="s">
        <v>1599</v>
      </c>
      <c r="I760" s="2" t="s">
        <v>48</v>
      </c>
      <c r="J760" s="19">
        <v>171.76</v>
      </c>
      <c r="K760" s="19">
        <f t="shared" si="11"/>
        <v>199.24159999999998</v>
      </c>
    </row>
    <row r="761" spans="2:11" hidden="1" x14ac:dyDescent="0.25">
      <c r="B761" s="2" t="s">
        <v>42</v>
      </c>
      <c r="C761" s="2" t="s">
        <v>255</v>
      </c>
      <c r="D761" s="2" t="s">
        <v>256</v>
      </c>
      <c r="E761" s="2">
        <v>11</v>
      </c>
      <c r="F761" s="2" t="s">
        <v>1497</v>
      </c>
      <c r="G761" s="2" t="s">
        <v>1600</v>
      </c>
      <c r="H761" s="2" t="s">
        <v>1601</v>
      </c>
      <c r="I761" s="2" t="s">
        <v>48</v>
      </c>
      <c r="J761" s="19">
        <v>403.83</v>
      </c>
      <c r="K761" s="19">
        <f t="shared" si="11"/>
        <v>468.44279999999998</v>
      </c>
    </row>
    <row r="762" spans="2:11" hidden="1" x14ac:dyDescent="0.25">
      <c r="B762" s="2" t="s">
        <v>42</v>
      </c>
      <c r="C762" s="2" t="s">
        <v>255</v>
      </c>
      <c r="D762" s="2" t="s">
        <v>256</v>
      </c>
      <c r="E762" s="2">
        <v>11</v>
      </c>
      <c r="F762" s="2" t="s">
        <v>1497</v>
      </c>
      <c r="G762" s="2" t="s">
        <v>1602</v>
      </c>
      <c r="H762" s="2" t="s">
        <v>1603</v>
      </c>
      <c r="I762" s="2" t="s">
        <v>48</v>
      </c>
      <c r="J762" s="19">
        <v>445.6</v>
      </c>
      <c r="K762" s="19">
        <f t="shared" si="11"/>
        <v>516.89599999999996</v>
      </c>
    </row>
    <row r="763" spans="2:11" hidden="1" x14ac:dyDescent="0.25">
      <c r="B763" s="2" t="s">
        <v>42</v>
      </c>
      <c r="C763" s="2" t="s">
        <v>255</v>
      </c>
      <c r="D763" s="2" t="s">
        <v>256</v>
      </c>
      <c r="E763" s="2">
        <v>11</v>
      </c>
      <c r="F763" s="2" t="s">
        <v>1497</v>
      </c>
      <c r="G763" s="2" t="s">
        <v>1604</v>
      </c>
      <c r="H763" s="2" t="s">
        <v>1605</v>
      </c>
      <c r="I763" s="2" t="s">
        <v>48</v>
      </c>
      <c r="J763" s="19">
        <v>132.84</v>
      </c>
      <c r="K763" s="19">
        <f t="shared" si="11"/>
        <v>154.09440000000001</v>
      </c>
    </row>
    <row r="764" spans="2:11" hidden="1" x14ac:dyDescent="0.25">
      <c r="B764" s="2" t="s">
        <v>42</v>
      </c>
      <c r="C764" s="2" t="s">
        <v>255</v>
      </c>
      <c r="D764" s="2" t="s">
        <v>256</v>
      </c>
      <c r="E764" s="2">
        <v>11</v>
      </c>
      <c r="F764" s="2" t="s">
        <v>1497</v>
      </c>
      <c r="G764" s="2" t="s">
        <v>1606</v>
      </c>
      <c r="H764" s="2" t="s">
        <v>1607</v>
      </c>
      <c r="I764" s="2" t="s">
        <v>48</v>
      </c>
      <c r="J764" s="19">
        <v>163.77000000000001</v>
      </c>
      <c r="K764" s="19">
        <f t="shared" si="11"/>
        <v>189.97319999999999</v>
      </c>
    </row>
    <row r="765" spans="2:11" hidden="1" x14ac:dyDescent="0.25">
      <c r="B765" s="2" t="s">
        <v>42</v>
      </c>
      <c r="C765" s="2" t="s">
        <v>255</v>
      </c>
      <c r="D765" s="2" t="s">
        <v>256</v>
      </c>
      <c r="E765" s="2">
        <v>11</v>
      </c>
      <c r="F765" s="2" t="s">
        <v>1497</v>
      </c>
      <c r="G765" s="2" t="s">
        <v>1608</v>
      </c>
      <c r="H765" s="2" t="s">
        <v>1609</v>
      </c>
      <c r="I765" s="2" t="s">
        <v>48</v>
      </c>
      <c r="J765" s="19">
        <v>706.18</v>
      </c>
      <c r="K765" s="19">
        <f t="shared" si="11"/>
        <v>819.16879999999992</v>
      </c>
    </row>
    <row r="766" spans="2:11" hidden="1" x14ac:dyDescent="0.25">
      <c r="B766" s="2" t="s">
        <v>42</v>
      </c>
      <c r="C766" s="2" t="s">
        <v>255</v>
      </c>
      <c r="D766" s="2" t="s">
        <v>256</v>
      </c>
      <c r="E766" s="2">
        <v>11</v>
      </c>
      <c r="F766" s="2" t="s">
        <v>1497</v>
      </c>
      <c r="G766" s="2" t="s">
        <v>1610</v>
      </c>
      <c r="H766" s="2" t="s">
        <v>1611</v>
      </c>
      <c r="I766" s="2" t="s">
        <v>48</v>
      </c>
      <c r="J766" s="19">
        <v>203.06</v>
      </c>
      <c r="K766" s="19">
        <f t="shared" si="11"/>
        <v>235.5496</v>
      </c>
    </row>
    <row r="767" spans="2:11" hidden="1" x14ac:dyDescent="0.25">
      <c r="B767" s="2" t="s">
        <v>42</v>
      </c>
      <c r="C767" s="2" t="s">
        <v>255</v>
      </c>
      <c r="D767" s="2" t="s">
        <v>256</v>
      </c>
      <c r="E767" s="2">
        <v>11</v>
      </c>
      <c r="F767" s="2" t="s">
        <v>1497</v>
      </c>
      <c r="G767" s="2" t="s">
        <v>1612</v>
      </c>
      <c r="H767" s="2" t="s">
        <v>1613</v>
      </c>
      <c r="I767" s="2" t="s">
        <v>48</v>
      </c>
      <c r="J767" s="19">
        <v>122.35</v>
      </c>
      <c r="K767" s="19">
        <f t="shared" si="11"/>
        <v>141.92599999999999</v>
      </c>
    </row>
    <row r="768" spans="2:11" hidden="1" x14ac:dyDescent="0.25">
      <c r="B768" s="2" t="s">
        <v>42</v>
      </c>
      <c r="C768" s="2" t="s">
        <v>255</v>
      </c>
      <c r="D768" s="2" t="s">
        <v>256</v>
      </c>
      <c r="E768" s="2">
        <v>11</v>
      </c>
      <c r="F768" s="2" t="s">
        <v>1497</v>
      </c>
      <c r="G768" s="2" t="s">
        <v>1614</v>
      </c>
      <c r="H768" s="2" t="s">
        <v>1615</v>
      </c>
      <c r="I768" s="2" t="s">
        <v>48</v>
      </c>
      <c r="J768" s="19">
        <v>335.25</v>
      </c>
      <c r="K768" s="19">
        <f t="shared" si="11"/>
        <v>388.89</v>
      </c>
    </row>
    <row r="769" spans="2:11" hidden="1" x14ac:dyDescent="0.25">
      <c r="B769" s="2" t="s">
        <v>42</v>
      </c>
      <c r="C769" s="2" t="s">
        <v>255</v>
      </c>
      <c r="D769" s="2" t="s">
        <v>256</v>
      </c>
      <c r="E769" s="2">
        <v>11</v>
      </c>
      <c r="F769" s="2" t="s">
        <v>1497</v>
      </c>
      <c r="G769" s="2" t="s">
        <v>1616</v>
      </c>
      <c r="H769" s="2" t="s">
        <v>1617</v>
      </c>
      <c r="I769" s="2" t="s">
        <v>48</v>
      </c>
      <c r="J769" s="19">
        <v>279.02999999999997</v>
      </c>
      <c r="K769" s="19">
        <f t="shared" si="11"/>
        <v>323.67479999999995</v>
      </c>
    </row>
    <row r="770" spans="2:11" hidden="1" x14ac:dyDescent="0.25">
      <c r="B770" s="2" t="s">
        <v>42</v>
      </c>
      <c r="C770" s="2" t="s">
        <v>255</v>
      </c>
      <c r="D770" s="2" t="s">
        <v>256</v>
      </c>
      <c r="E770" s="2">
        <v>11</v>
      </c>
      <c r="F770" s="2" t="s">
        <v>1497</v>
      </c>
      <c r="G770" s="2" t="s">
        <v>1618</v>
      </c>
      <c r="H770" s="2" t="s">
        <v>1619</v>
      </c>
      <c r="I770" s="2" t="s">
        <v>48</v>
      </c>
      <c r="J770" s="19">
        <v>90.82</v>
      </c>
      <c r="K770" s="19">
        <f t="shared" si="11"/>
        <v>105.35119999999999</v>
      </c>
    </row>
    <row r="771" spans="2:11" hidden="1" x14ac:dyDescent="0.25">
      <c r="B771" s="2" t="s">
        <v>42</v>
      </c>
      <c r="C771" s="2" t="s">
        <v>255</v>
      </c>
      <c r="D771" s="2" t="s">
        <v>256</v>
      </c>
      <c r="E771" s="2">
        <v>11</v>
      </c>
      <c r="F771" s="2" t="s">
        <v>1497</v>
      </c>
      <c r="G771" s="2" t="s">
        <v>1620</v>
      </c>
      <c r="H771" s="2" t="s">
        <v>1621</v>
      </c>
      <c r="I771" s="2" t="s">
        <v>48</v>
      </c>
      <c r="J771" s="19">
        <v>21.53</v>
      </c>
      <c r="K771" s="19">
        <f t="shared" si="11"/>
        <v>24.974799999999998</v>
      </c>
    </row>
    <row r="772" spans="2:11" hidden="1" x14ac:dyDescent="0.25">
      <c r="B772" s="2" t="s">
        <v>42</v>
      </c>
      <c r="C772" s="2" t="s">
        <v>255</v>
      </c>
      <c r="D772" s="2" t="s">
        <v>256</v>
      </c>
      <c r="E772" s="2">
        <v>11</v>
      </c>
      <c r="F772" s="2" t="s">
        <v>1497</v>
      </c>
      <c r="G772" s="2" t="s">
        <v>1622</v>
      </c>
      <c r="H772" s="2" t="s">
        <v>1623</v>
      </c>
      <c r="I772" s="2" t="s">
        <v>48</v>
      </c>
      <c r="J772" s="19">
        <v>249.32</v>
      </c>
      <c r="K772" s="19">
        <f t="shared" ref="K772:K835" si="12">+IF(AND(MID(H772,1,15)="POSTE DE MADERA",J772&lt;110)=TRUE,(J772*1.13+5)*1.01*1.16,IF(AND(MID(H772,1,15)="POSTE DE MADERA",J772&gt;=110,J772&lt;320)=TRUE,(J772*1.13+12)*1.01*1.16,IF(AND(MID(H772,1,15)="POSTE DE MADERA",J772&gt;320)=TRUE,(J772*1.13+36)*1.01*1.16,IF(+AND(MID(H772,1,5)="POSTE",MID(H772,1,15)&lt;&gt;"POSTE DE MADERA")=TRUE,J772*1.01*1.16,J772*1.16))))</f>
        <v>289.21119999999996</v>
      </c>
    </row>
    <row r="773" spans="2:11" hidden="1" x14ac:dyDescent="0.25">
      <c r="B773" s="2" t="s">
        <v>42</v>
      </c>
      <c r="C773" s="2" t="s">
        <v>255</v>
      </c>
      <c r="D773" s="2" t="s">
        <v>256</v>
      </c>
      <c r="E773" s="2">
        <v>11</v>
      </c>
      <c r="F773" s="2" t="s">
        <v>1497</v>
      </c>
      <c r="G773" s="2" t="s">
        <v>1624</v>
      </c>
      <c r="H773" s="2" t="s">
        <v>1625</v>
      </c>
      <c r="I773" s="2" t="s">
        <v>48</v>
      </c>
      <c r="J773" s="19">
        <v>119.16</v>
      </c>
      <c r="K773" s="19">
        <f t="shared" si="12"/>
        <v>138.22559999999999</v>
      </c>
    </row>
    <row r="774" spans="2:11" hidden="1" x14ac:dyDescent="0.25">
      <c r="B774" s="2" t="s">
        <v>42</v>
      </c>
      <c r="C774" s="2" t="s">
        <v>255</v>
      </c>
      <c r="D774" s="2" t="s">
        <v>256</v>
      </c>
      <c r="E774" s="2">
        <v>11</v>
      </c>
      <c r="F774" s="2" t="s">
        <v>1497</v>
      </c>
      <c r="G774" s="2" t="s">
        <v>1626</v>
      </c>
      <c r="H774" s="2" t="s">
        <v>1627</v>
      </c>
      <c r="I774" s="2" t="s">
        <v>48</v>
      </c>
      <c r="J774" s="19">
        <v>436.89</v>
      </c>
      <c r="K774" s="19">
        <f t="shared" si="12"/>
        <v>506.79239999999993</v>
      </c>
    </row>
    <row r="775" spans="2:11" hidden="1" x14ac:dyDescent="0.25">
      <c r="B775" s="2" t="s">
        <v>42</v>
      </c>
      <c r="C775" s="2" t="s">
        <v>255</v>
      </c>
      <c r="D775" s="2" t="s">
        <v>256</v>
      </c>
      <c r="E775" s="2">
        <v>11</v>
      </c>
      <c r="F775" s="2" t="s">
        <v>1497</v>
      </c>
      <c r="G775" s="2" t="s">
        <v>1628</v>
      </c>
      <c r="H775" s="2" t="s">
        <v>1629</v>
      </c>
      <c r="I775" s="2" t="s">
        <v>48</v>
      </c>
      <c r="J775" s="19">
        <v>594.73</v>
      </c>
      <c r="K775" s="19">
        <f t="shared" si="12"/>
        <v>689.88679999999999</v>
      </c>
    </row>
    <row r="776" spans="2:11" hidden="1" x14ac:dyDescent="0.25">
      <c r="B776" s="2" t="s">
        <v>42</v>
      </c>
      <c r="C776" s="2" t="s">
        <v>255</v>
      </c>
      <c r="D776" s="2" t="s">
        <v>256</v>
      </c>
      <c r="E776" s="2">
        <v>11</v>
      </c>
      <c r="F776" s="2" t="s">
        <v>1497</v>
      </c>
      <c r="G776" s="2" t="s">
        <v>1630</v>
      </c>
      <c r="H776" s="2" t="s">
        <v>1631</v>
      </c>
      <c r="I776" s="2" t="s">
        <v>48</v>
      </c>
      <c r="J776" s="19">
        <v>162.1</v>
      </c>
      <c r="K776" s="19">
        <f t="shared" si="12"/>
        <v>188.03599999999997</v>
      </c>
    </row>
    <row r="777" spans="2:11" hidden="1" x14ac:dyDescent="0.25">
      <c r="B777" s="2" t="s">
        <v>42</v>
      </c>
      <c r="C777" s="2" t="s">
        <v>255</v>
      </c>
      <c r="D777" s="2" t="s">
        <v>256</v>
      </c>
      <c r="E777" s="2">
        <v>11</v>
      </c>
      <c r="F777" s="2" t="s">
        <v>1497</v>
      </c>
      <c r="G777" s="2" t="s">
        <v>1632</v>
      </c>
      <c r="H777" s="2" t="s">
        <v>1633</v>
      </c>
      <c r="I777" s="2" t="s">
        <v>48</v>
      </c>
      <c r="J777" s="19">
        <v>117</v>
      </c>
      <c r="K777" s="19">
        <f t="shared" si="12"/>
        <v>135.72</v>
      </c>
    </row>
    <row r="778" spans="2:11" hidden="1" x14ac:dyDescent="0.25">
      <c r="B778" s="2" t="s">
        <v>42</v>
      </c>
      <c r="C778" s="2" t="s">
        <v>255</v>
      </c>
      <c r="D778" s="2" t="s">
        <v>256</v>
      </c>
      <c r="E778" s="2">
        <v>11</v>
      </c>
      <c r="F778" s="2" t="s">
        <v>1497</v>
      </c>
      <c r="G778" s="2" t="s">
        <v>1634</v>
      </c>
      <c r="H778" s="2" t="s">
        <v>1635</v>
      </c>
      <c r="I778" s="2" t="s">
        <v>48</v>
      </c>
      <c r="J778" s="19">
        <v>275.88</v>
      </c>
      <c r="K778" s="19">
        <f t="shared" si="12"/>
        <v>320.02079999999995</v>
      </c>
    </row>
    <row r="779" spans="2:11" hidden="1" x14ac:dyDescent="0.25">
      <c r="B779" s="2" t="s">
        <v>42</v>
      </c>
      <c r="C779" s="2" t="s">
        <v>255</v>
      </c>
      <c r="D779" s="2" t="s">
        <v>256</v>
      </c>
      <c r="E779" s="2">
        <v>11</v>
      </c>
      <c r="F779" s="2" t="s">
        <v>1497</v>
      </c>
      <c r="G779" s="2" t="s">
        <v>1636</v>
      </c>
      <c r="H779" s="2" t="s">
        <v>1637</v>
      </c>
      <c r="I779" s="2" t="s">
        <v>48</v>
      </c>
      <c r="J779" s="19">
        <v>318.58999999999997</v>
      </c>
      <c r="K779" s="19">
        <f t="shared" si="12"/>
        <v>369.56439999999992</v>
      </c>
    </row>
    <row r="780" spans="2:11" hidden="1" x14ac:dyDescent="0.25">
      <c r="B780" s="2" t="s">
        <v>42</v>
      </c>
      <c r="C780" s="2" t="s">
        <v>255</v>
      </c>
      <c r="D780" s="2" t="s">
        <v>256</v>
      </c>
      <c r="E780" s="2">
        <v>11</v>
      </c>
      <c r="F780" s="2" t="s">
        <v>1497</v>
      </c>
      <c r="G780" s="2" t="s">
        <v>1638</v>
      </c>
      <c r="H780" s="2" t="s">
        <v>1639</v>
      </c>
      <c r="I780" s="2" t="s">
        <v>48</v>
      </c>
      <c r="J780" s="19">
        <v>319.17</v>
      </c>
      <c r="K780" s="19">
        <f t="shared" si="12"/>
        <v>370.23719999999997</v>
      </c>
    </row>
    <row r="781" spans="2:11" hidden="1" x14ac:dyDescent="0.25">
      <c r="B781" s="2" t="s">
        <v>42</v>
      </c>
      <c r="C781" s="2" t="s">
        <v>255</v>
      </c>
      <c r="D781" s="2" t="s">
        <v>256</v>
      </c>
      <c r="E781" s="2">
        <v>11</v>
      </c>
      <c r="F781" s="2" t="s">
        <v>1497</v>
      </c>
      <c r="G781" s="2" t="s">
        <v>1640</v>
      </c>
      <c r="H781" s="2" t="s">
        <v>1641</v>
      </c>
      <c r="I781" s="2" t="s">
        <v>48</v>
      </c>
      <c r="J781" s="19">
        <v>267.2</v>
      </c>
      <c r="K781" s="19">
        <f t="shared" si="12"/>
        <v>309.95199999999994</v>
      </c>
    </row>
    <row r="782" spans="2:11" hidden="1" x14ac:dyDescent="0.25">
      <c r="B782" s="2" t="s">
        <v>42</v>
      </c>
      <c r="C782" s="2" t="s">
        <v>255</v>
      </c>
      <c r="D782" s="2" t="s">
        <v>256</v>
      </c>
      <c r="E782" s="2">
        <v>11</v>
      </c>
      <c r="F782" s="2" t="s">
        <v>1497</v>
      </c>
      <c r="G782" s="2" t="s">
        <v>1642</v>
      </c>
      <c r="H782" s="2" t="s">
        <v>1643</v>
      </c>
      <c r="I782" s="2" t="s">
        <v>48</v>
      </c>
      <c r="J782" s="19">
        <v>503.86</v>
      </c>
      <c r="K782" s="19">
        <f t="shared" si="12"/>
        <v>584.47759999999994</v>
      </c>
    </row>
    <row r="783" spans="2:11" hidden="1" x14ac:dyDescent="0.25">
      <c r="B783" s="2" t="s">
        <v>42</v>
      </c>
      <c r="C783" s="2" t="s">
        <v>255</v>
      </c>
      <c r="D783" s="2" t="s">
        <v>256</v>
      </c>
      <c r="E783" s="2">
        <v>11</v>
      </c>
      <c r="F783" s="2" t="s">
        <v>1497</v>
      </c>
      <c r="G783" s="2" t="s">
        <v>1644</v>
      </c>
      <c r="H783" s="2" t="s">
        <v>1645</v>
      </c>
      <c r="I783" s="2" t="s">
        <v>48</v>
      </c>
      <c r="J783" s="19">
        <v>40.200000000000003</v>
      </c>
      <c r="K783" s="19">
        <f t="shared" si="12"/>
        <v>46.631999999999998</v>
      </c>
    </row>
    <row r="784" spans="2:11" hidden="1" x14ac:dyDescent="0.25">
      <c r="B784" s="2" t="s">
        <v>42</v>
      </c>
      <c r="C784" s="2" t="s">
        <v>255</v>
      </c>
      <c r="D784" s="2" t="s">
        <v>256</v>
      </c>
      <c r="E784" s="2">
        <v>11</v>
      </c>
      <c r="F784" s="2" t="s">
        <v>1497</v>
      </c>
      <c r="G784" s="2" t="s">
        <v>1646</v>
      </c>
      <c r="H784" s="2" t="s">
        <v>1647</v>
      </c>
      <c r="I784" s="2" t="s">
        <v>48</v>
      </c>
      <c r="J784" s="19">
        <v>58.57</v>
      </c>
      <c r="K784" s="19">
        <f t="shared" si="12"/>
        <v>67.941199999999995</v>
      </c>
    </row>
    <row r="785" spans="2:11" hidden="1" x14ac:dyDescent="0.25">
      <c r="B785" s="2" t="s">
        <v>42</v>
      </c>
      <c r="C785" s="2" t="s">
        <v>255</v>
      </c>
      <c r="D785" s="2" t="s">
        <v>256</v>
      </c>
      <c r="E785" s="2">
        <v>11</v>
      </c>
      <c r="F785" s="2" t="s">
        <v>1497</v>
      </c>
      <c r="G785" s="2" t="s">
        <v>1648</v>
      </c>
      <c r="H785" s="2" t="s">
        <v>1649</v>
      </c>
      <c r="I785" s="2" t="s">
        <v>48</v>
      </c>
      <c r="J785" s="19">
        <v>63.65</v>
      </c>
      <c r="K785" s="19">
        <f t="shared" si="12"/>
        <v>73.833999999999989</v>
      </c>
    </row>
    <row r="786" spans="2:11" hidden="1" x14ac:dyDescent="0.25">
      <c r="B786" s="2" t="s">
        <v>42</v>
      </c>
      <c r="C786" s="2" t="s">
        <v>255</v>
      </c>
      <c r="D786" s="2" t="s">
        <v>256</v>
      </c>
      <c r="E786" s="2">
        <v>11</v>
      </c>
      <c r="F786" s="2" t="s">
        <v>1497</v>
      </c>
      <c r="G786" s="2" t="s">
        <v>1650</v>
      </c>
      <c r="H786" s="2" t="s">
        <v>1651</v>
      </c>
      <c r="I786" s="2" t="s">
        <v>48</v>
      </c>
      <c r="J786" s="19">
        <v>96.31</v>
      </c>
      <c r="K786" s="19">
        <f t="shared" si="12"/>
        <v>111.7196</v>
      </c>
    </row>
    <row r="787" spans="2:11" hidden="1" x14ac:dyDescent="0.25">
      <c r="B787" s="2" t="s">
        <v>42</v>
      </c>
      <c r="C787" s="2" t="s">
        <v>255</v>
      </c>
      <c r="D787" s="2" t="s">
        <v>256</v>
      </c>
      <c r="E787" s="2">
        <v>11</v>
      </c>
      <c r="F787" s="2" t="s">
        <v>1497</v>
      </c>
      <c r="G787" s="2" t="s">
        <v>1652</v>
      </c>
      <c r="H787" s="2" t="s">
        <v>1653</v>
      </c>
      <c r="I787" s="2" t="s">
        <v>48</v>
      </c>
      <c r="J787" s="19">
        <v>76.87</v>
      </c>
      <c r="K787" s="19">
        <f t="shared" si="12"/>
        <v>89.169200000000004</v>
      </c>
    </row>
    <row r="788" spans="2:11" hidden="1" x14ac:dyDescent="0.25">
      <c r="B788" s="2" t="s">
        <v>42</v>
      </c>
      <c r="C788" s="2" t="s">
        <v>255</v>
      </c>
      <c r="D788" s="2" t="s">
        <v>256</v>
      </c>
      <c r="E788" s="2">
        <v>11</v>
      </c>
      <c r="F788" s="2" t="s">
        <v>1497</v>
      </c>
      <c r="G788" s="2" t="s">
        <v>1654</v>
      </c>
      <c r="H788" s="2" t="s">
        <v>1655</v>
      </c>
      <c r="I788" s="2" t="s">
        <v>48</v>
      </c>
      <c r="J788" s="19">
        <v>120.6</v>
      </c>
      <c r="K788" s="19">
        <f t="shared" si="12"/>
        <v>139.89599999999999</v>
      </c>
    </row>
    <row r="789" spans="2:11" hidden="1" x14ac:dyDescent="0.25">
      <c r="B789" s="2" t="s">
        <v>42</v>
      </c>
      <c r="C789" s="2" t="s">
        <v>255</v>
      </c>
      <c r="D789" s="2" t="s">
        <v>256</v>
      </c>
      <c r="E789" s="2">
        <v>11</v>
      </c>
      <c r="F789" s="2" t="s">
        <v>1497</v>
      </c>
      <c r="G789" s="2" t="s">
        <v>1656</v>
      </c>
      <c r="H789" s="2" t="s">
        <v>1657</v>
      </c>
      <c r="I789" s="2" t="s">
        <v>48</v>
      </c>
      <c r="J789" s="19">
        <v>132.32</v>
      </c>
      <c r="K789" s="19">
        <f t="shared" si="12"/>
        <v>153.49119999999999</v>
      </c>
    </row>
    <row r="790" spans="2:11" hidden="1" x14ac:dyDescent="0.25">
      <c r="B790" s="2" t="s">
        <v>42</v>
      </c>
      <c r="C790" s="2" t="s">
        <v>255</v>
      </c>
      <c r="D790" s="2" t="s">
        <v>256</v>
      </c>
      <c r="E790" s="2">
        <v>11</v>
      </c>
      <c r="F790" s="2" t="s">
        <v>1497</v>
      </c>
      <c r="G790" s="2" t="s">
        <v>1658</v>
      </c>
      <c r="H790" s="2" t="s">
        <v>1659</v>
      </c>
      <c r="I790" s="2" t="s">
        <v>48</v>
      </c>
      <c r="J790" s="19">
        <v>179.36</v>
      </c>
      <c r="K790" s="19">
        <f t="shared" si="12"/>
        <v>208.05760000000001</v>
      </c>
    </row>
    <row r="791" spans="2:11" hidden="1" x14ac:dyDescent="0.25">
      <c r="B791" s="2" t="s">
        <v>42</v>
      </c>
      <c r="C791" s="2" t="s">
        <v>255</v>
      </c>
      <c r="D791" s="2" t="s">
        <v>256</v>
      </c>
      <c r="E791" s="2">
        <v>11</v>
      </c>
      <c r="F791" s="2" t="s">
        <v>1497</v>
      </c>
      <c r="G791" s="2" t="s">
        <v>1660</v>
      </c>
      <c r="H791" s="2" t="s">
        <v>1661</v>
      </c>
      <c r="I791" s="2" t="s">
        <v>48</v>
      </c>
      <c r="J791" s="19">
        <v>58.57</v>
      </c>
      <c r="K791" s="19">
        <f t="shared" si="12"/>
        <v>67.941199999999995</v>
      </c>
    </row>
    <row r="792" spans="2:11" hidden="1" x14ac:dyDescent="0.25">
      <c r="B792" s="2" t="s">
        <v>42</v>
      </c>
      <c r="C792" s="2" t="s">
        <v>255</v>
      </c>
      <c r="D792" s="2" t="s">
        <v>256</v>
      </c>
      <c r="E792" s="2">
        <v>11</v>
      </c>
      <c r="F792" s="2" t="s">
        <v>1497</v>
      </c>
      <c r="G792" s="2" t="s">
        <v>1662</v>
      </c>
      <c r="H792" s="2" t="s">
        <v>1663</v>
      </c>
      <c r="I792" s="2" t="s">
        <v>48</v>
      </c>
      <c r="J792" s="19">
        <v>259.51</v>
      </c>
      <c r="K792" s="19">
        <f t="shared" si="12"/>
        <v>301.03159999999997</v>
      </c>
    </row>
    <row r="793" spans="2:11" hidden="1" x14ac:dyDescent="0.25">
      <c r="B793" s="2" t="s">
        <v>42</v>
      </c>
      <c r="C793" s="2" t="s">
        <v>255</v>
      </c>
      <c r="D793" s="2" t="s">
        <v>256</v>
      </c>
      <c r="E793" s="2">
        <v>11</v>
      </c>
      <c r="F793" s="2" t="s">
        <v>1497</v>
      </c>
      <c r="G793" s="2" t="s">
        <v>1664</v>
      </c>
      <c r="H793" s="2" t="s">
        <v>1665</v>
      </c>
      <c r="I793" s="2" t="s">
        <v>48</v>
      </c>
      <c r="J793" s="19">
        <v>115.4</v>
      </c>
      <c r="K793" s="19">
        <f t="shared" si="12"/>
        <v>133.864</v>
      </c>
    </row>
    <row r="794" spans="2:11" hidden="1" x14ac:dyDescent="0.25">
      <c r="B794" s="2" t="s">
        <v>42</v>
      </c>
      <c r="C794" s="2" t="s">
        <v>255</v>
      </c>
      <c r="D794" s="2" t="s">
        <v>256</v>
      </c>
      <c r="E794" s="2">
        <v>11</v>
      </c>
      <c r="F794" s="2" t="s">
        <v>1497</v>
      </c>
      <c r="G794" s="2" t="s">
        <v>1666</v>
      </c>
      <c r="H794" s="2" t="s">
        <v>1667</v>
      </c>
      <c r="I794" s="2" t="s">
        <v>48</v>
      </c>
      <c r="J794" s="19">
        <v>76.87</v>
      </c>
      <c r="K794" s="19">
        <f t="shared" si="12"/>
        <v>89.169200000000004</v>
      </c>
    </row>
    <row r="795" spans="2:11" hidden="1" x14ac:dyDescent="0.25">
      <c r="B795" s="2" t="s">
        <v>42</v>
      </c>
      <c r="C795" s="2" t="s">
        <v>255</v>
      </c>
      <c r="D795" s="2" t="s">
        <v>256</v>
      </c>
      <c r="E795" s="2">
        <v>11</v>
      </c>
      <c r="F795" s="2" t="s">
        <v>1497</v>
      </c>
      <c r="G795" s="2" t="s">
        <v>1668</v>
      </c>
      <c r="H795" s="2" t="s">
        <v>1669</v>
      </c>
      <c r="I795" s="2" t="s">
        <v>48</v>
      </c>
      <c r="J795" s="19">
        <v>349.2</v>
      </c>
      <c r="K795" s="19">
        <f t="shared" si="12"/>
        <v>405.07199999999995</v>
      </c>
    </row>
    <row r="796" spans="2:11" hidden="1" x14ac:dyDescent="0.25">
      <c r="B796" s="2" t="s">
        <v>42</v>
      </c>
      <c r="C796" s="2" t="s">
        <v>255</v>
      </c>
      <c r="D796" s="2" t="s">
        <v>256</v>
      </c>
      <c r="E796" s="2">
        <v>11</v>
      </c>
      <c r="F796" s="2" t="s">
        <v>1497</v>
      </c>
      <c r="G796" s="2" t="s">
        <v>1670</v>
      </c>
      <c r="H796" s="2" t="s">
        <v>1671</v>
      </c>
      <c r="I796" s="2" t="s">
        <v>48</v>
      </c>
      <c r="J796" s="19">
        <v>501.3</v>
      </c>
      <c r="K796" s="19">
        <f t="shared" si="12"/>
        <v>581.50799999999992</v>
      </c>
    </row>
    <row r="797" spans="2:11" hidden="1" x14ac:dyDescent="0.25">
      <c r="B797" s="2" t="s">
        <v>42</v>
      </c>
      <c r="C797" s="2" t="s">
        <v>255</v>
      </c>
      <c r="D797" s="2" t="s">
        <v>256</v>
      </c>
      <c r="E797" s="2">
        <v>11</v>
      </c>
      <c r="F797" s="2" t="s">
        <v>1497</v>
      </c>
      <c r="G797" s="2" t="s">
        <v>1672</v>
      </c>
      <c r="H797" s="2" t="s">
        <v>1673</v>
      </c>
      <c r="I797" s="2" t="s">
        <v>48</v>
      </c>
      <c r="J797" s="19">
        <v>454.8</v>
      </c>
      <c r="K797" s="19">
        <f t="shared" si="12"/>
        <v>527.56799999999998</v>
      </c>
    </row>
    <row r="798" spans="2:11" hidden="1" x14ac:dyDescent="0.25">
      <c r="B798" s="2" t="s">
        <v>42</v>
      </c>
      <c r="C798" s="2" t="s">
        <v>255</v>
      </c>
      <c r="D798" s="2" t="s">
        <v>256</v>
      </c>
      <c r="E798" s="2">
        <v>11</v>
      </c>
      <c r="F798" s="2" t="s">
        <v>1497</v>
      </c>
      <c r="G798" s="2" t="s">
        <v>1674</v>
      </c>
      <c r="H798" s="2" t="s">
        <v>1675</v>
      </c>
      <c r="I798" s="2" t="s">
        <v>48</v>
      </c>
      <c r="J798" s="19">
        <v>510.26</v>
      </c>
      <c r="K798" s="19">
        <f t="shared" si="12"/>
        <v>591.90159999999992</v>
      </c>
    </row>
    <row r="799" spans="2:11" hidden="1" x14ac:dyDescent="0.25">
      <c r="B799" s="2" t="s">
        <v>42</v>
      </c>
      <c r="C799" s="2" t="s">
        <v>255</v>
      </c>
      <c r="D799" s="2" t="s">
        <v>256</v>
      </c>
      <c r="E799" s="2">
        <v>11</v>
      </c>
      <c r="F799" s="2" t="s">
        <v>1497</v>
      </c>
      <c r="G799" s="2" t="s">
        <v>1676</v>
      </c>
      <c r="H799" s="2" t="s">
        <v>1677</v>
      </c>
      <c r="I799" s="2" t="s">
        <v>48</v>
      </c>
      <c r="J799" s="19">
        <v>510.26</v>
      </c>
      <c r="K799" s="19">
        <f t="shared" si="12"/>
        <v>591.90159999999992</v>
      </c>
    </row>
    <row r="800" spans="2:11" hidden="1" x14ac:dyDescent="0.25">
      <c r="B800" s="2" t="s">
        <v>42</v>
      </c>
      <c r="C800" s="2" t="s">
        <v>255</v>
      </c>
      <c r="D800" s="2" t="s">
        <v>256</v>
      </c>
      <c r="E800" s="2">
        <v>11</v>
      </c>
      <c r="F800" s="2" t="s">
        <v>1497</v>
      </c>
      <c r="G800" s="2" t="s">
        <v>1678</v>
      </c>
      <c r="H800" s="2" t="s">
        <v>1679</v>
      </c>
      <c r="I800" s="2" t="s">
        <v>48</v>
      </c>
      <c r="J800" s="19">
        <v>0.61</v>
      </c>
      <c r="K800" s="19">
        <f t="shared" si="12"/>
        <v>0.7075999999999999</v>
      </c>
    </row>
    <row r="801" spans="2:11" hidden="1" x14ac:dyDescent="0.25">
      <c r="B801" s="2" t="s">
        <v>42</v>
      </c>
      <c r="C801" s="2" t="s">
        <v>255</v>
      </c>
      <c r="D801" s="2" t="s">
        <v>256</v>
      </c>
      <c r="E801" s="2">
        <v>11</v>
      </c>
      <c r="F801" s="2" t="s">
        <v>1497</v>
      </c>
      <c r="G801" s="2" t="s">
        <v>1680</v>
      </c>
      <c r="H801" s="2" t="s">
        <v>1681</v>
      </c>
      <c r="I801" s="2" t="s">
        <v>48</v>
      </c>
      <c r="J801" s="19">
        <v>0.91</v>
      </c>
      <c r="K801" s="19">
        <f t="shared" si="12"/>
        <v>1.0555999999999999</v>
      </c>
    </row>
    <row r="802" spans="2:11" hidden="1" x14ac:dyDescent="0.25">
      <c r="B802" s="2" t="s">
        <v>42</v>
      </c>
      <c r="C802" s="2" t="s">
        <v>255</v>
      </c>
      <c r="D802" s="2" t="s">
        <v>256</v>
      </c>
      <c r="E802" s="2">
        <v>11</v>
      </c>
      <c r="F802" s="2" t="s">
        <v>1497</v>
      </c>
      <c r="G802" s="2" t="s">
        <v>1682</v>
      </c>
      <c r="H802" s="2" t="s">
        <v>1683</v>
      </c>
      <c r="I802" s="2" t="s">
        <v>48</v>
      </c>
      <c r="J802" s="19">
        <v>1.78</v>
      </c>
      <c r="K802" s="19">
        <f t="shared" si="12"/>
        <v>2.0648</v>
      </c>
    </row>
    <row r="803" spans="2:11" hidden="1" x14ac:dyDescent="0.25">
      <c r="B803" s="2" t="s">
        <v>42</v>
      </c>
      <c r="C803" s="2" t="s">
        <v>255</v>
      </c>
      <c r="D803" s="2" t="s">
        <v>256</v>
      </c>
      <c r="E803" s="2">
        <v>11</v>
      </c>
      <c r="F803" s="2" t="s">
        <v>1497</v>
      </c>
      <c r="G803" s="2" t="s">
        <v>1684</v>
      </c>
      <c r="H803" s="2" t="s">
        <v>1685</v>
      </c>
      <c r="I803" s="2" t="s">
        <v>48</v>
      </c>
      <c r="J803" s="19">
        <v>1.55</v>
      </c>
      <c r="K803" s="19">
        <f t="shared" si="12"/>
        <v>1.7979999999999998</v>
      </c>
    </row>
    <row r="804" spans="2:11" hidden="1" x14ac:dyDescent="0.25">
      <c r="B804" s="2" t="s">
        <v>42</v>
      </c>
      <c r="C804" s="2" t="s">
        <v>255</v>
      </c>
      <c r="D804" s="2" t="s">
        <v>256</v>
      </c>
      <c r="E804" s="2">
        <v>11</v>
      </c>
      <c r="F804" s="2" t="s">
        <v>1497</v>
      </c>
      <c r="G804" s="2" t="s">
        <v>1686</v>
      </c>
      <c r="H804" s="2" t="s">
        <v>1687</v>
      </c>
      <c r="I804" s="2" t="s">
        <v>48</v>
      </c>
      <c r="J804" s="19">
        <v>3.57</v>
      </c>
      <c r="K804" s="19">
        <f t="shared" si="12"/>
        <v>4.1411999999999995</v>
      </c>
    </row>
    <row r="805" spans="2:11" hidden="1" x14ac:dyDescent="0.25">
      <c r="B805" s="2" t="s">
        <v>42</v>
      </c>
      <c r="C805" s="2" t="s">
        <v>255</v>
      </c>
      <c r="D805" s="2" t="s">
        <v>256</v>
      </c>
      <c r="E805" s="2">
        <v>11</v>
      </c>
      <c r="F805" s="2" t="s">
        <v>1497</v>
      </c>
      <c r="G805" s="2" t="s">
        <v>1688</v>
      </c>
      <c r="H805" s="2" t="s">
        <v>1689</v>
      </c>
      <c r="I805" s="2" t="s">
        <v>48</v>
      </c>
      <c r="J805" s="19">
        <v>3.34</v>
      </c>
      <c r="K805" s="19">
        <f t="shared" si="12"/>
        <v>3.8743999999999996</v>
      </c>
    </row>
    <row r="806" spans="2:11" hidden="1" x14ac:dyDescent="0.25">
      <c r="B806" s="2" t="s">
        <v>42</v>
      </c>
      <c r="C806" s="2" t="s">
        <v>255</v>
      </c>
      <c r="D806" s="2" t="s">
        <v>256</v>
      </c>
      <c r="E806" s="2">
        <v>11</v>
      </c>
      <c r="F806" s="2" t="s">
        <v>1497</v>
      </c>
      <c r="G806" s="2" t="s">
        <v>1690</v>
      </c>
      <c r="H806" s="2" t="s">
        <v>1691</v>
      </c>
      <c r="I806" s="2" t="s">
        <v>48</v>
      </c>
      <c r="J806" s="19">
        <v>3.27</v>
      </c>
      <c r="K806" s="19">
        <f t="shared" si="12"/>
        <v>3.7931999999999997</v>
      </c>
    </row>
    <row r="807" spans="2:11" hidden="1" x14ac:dyDescent="0.25">
      <c r="B807" s="2" t="s">
        <v>42</v>
      </c>
      <c r="C807" s="2" t="s">
        <v>255</v>
      </c>
      <c r="D807" s="2" t="s">
        <v>256</v>
      </c>
      <c r="E807" s="2">
        <v>11</v>
      </c>
      <c r="F807" s="2" t="s">
        <v>1497</v>
      </c>
      <c r="G807" s="2" t="s">
        <v>1692</v>
      </c>
      <c r="H807" s="2" t="s">
        <v>1693</v>
      </c>
      <c r="I807" s="2" t="s">
        <v>48</v>
      </c>
      <c r="J807" s="19">
        <v>593.08000000000004</v>
      </c>
      <c r="K807" s="19">
        <f t="shared" si="12"/>
        <v>687.97280000000001</v>
      </c>
    </row>
    <row r="808" spans="2:11" hidden="1" x14ac:dyDescent="0.25">
      <c r="B808" s="2" t="s">
        <v>42</v>
      </c>
      <c r="C808" s="2" t="s">
        <v>255</v>
      </c>
      <c r="D808" s="2" t="s">
        <v>256</v>
      </c>
      <c r="E808" s="2">
        <v>11</v>
      </c>
      <c r="F808" s="2" t="s">
        <v>1497</v>
      </c>
      <c r="G808" s="2" t="s">
        <v>1694</v>
      </c>
      <c r="H808" s="2" t="s">
        <v>1695</v>
      </c>
      <c r="I808" s="2" t="s">
        <v>48</v>
      </c>
      <c r="J808" s="19">
        <v>146.31</v>
      </c>
      <c r="K808" s="19">
        <f t="shared" si="12"/>
        <v>169.71959999999999</v>
      </c>
    </row>
    <row r="809" spans="2:11" hidden="1" x14ac:dyDescent="0.25">
      <c r="B809" s="2" t="s">
        <v>42</v>
      </c>
      <c r="C809" s="2" t="s">
        <v>255</v>
      </c>
      <c r="D809" s="2" t="s">
        <v>256</v>
      </c>
      <c r="E809" s="2">
        <v>11</v>
      </c>
      <c r="F809" s="2" t="s">
        <v>1497</v>
      </c>
      <c r="G809" s="2" t="s">
        <v>1696</v>
      </c>
      <c r="H809" s="2" t="s">
        <v>1697</v>
      </c>
      <c r="I809" s="2" t="s">
        <v>48</v>
      </c>
      <c r="J809" s="19">
        <v>910.16</v>
      </c>
      <c r="K809" s="19">
        <f t="shared" si="12"/>
        <v>1055.7855999999999</v>
      </c>
    </row>
    <row r="810" spans="2:11" hidden="1" x14ac:dyDescent="0.25">
      <c r="B810" s="2" t="s">
        <v>42</v>
      </c>
      <c r="C810" s="2" t="s">
        <v>255</v>
      </c>
      <c r="D810" s="2" t="s">
        <v>256</v>
      </c>
      <c r="E810" s="2">
        <v>9</v>
      </c>
      <c r="F810" s="2" t="s">
        <v>1698</v>
      </c>
      <c r="G810" s="2" t="s">
        <v>1699</v>
      </c>
      <c r="H810" s="2" t="s">
        <v>1700</v>
      </c>
      <c r="I810" s="2" t="s">
        <v>260</v>
      </c>
      <c r="J810" s="19">
        <v>1.24</v>
      </c>
      <c r="K810" s="19">
        <f t="shared" si="12"/>
        <v>1.4383999999999999</v>
      </c>
    </row>
    <row r="811" spans="2:11" hidden="1" x14ac:dyDescent="0.25">
      <c r="B811" s="2" t="s">
        <v>42</v>
      </c>
      <c r="C811" s="2" t="s">
        <v>255</v>
      </c>
      <c r="D811" s="2" t="s">
        <v>256</v>
      </c>
      <c r="E811" s="2">
        <v>9</v>
      </c>
      <c r="F811" s="2" t="s">
        <v>1698</v>
      </c>
      <c r="G811" s="2" t="s">
        <v>1701</v>
      </c>
      <c r="H811" s="2" t="s">
        <v>1702</v>
      </c>
      <c r="I811" s="2" t="s">
        <v>260</v>
      </c>
      <c r="J811" s="19">
        <v>0.41</v>
      </c>
      <c r="K811" s="19">
        <f t="shared" si="12"/>
        <v>0.47559999999999991</v>
      </c>
    </row>
    <row r="812" spans="2:11" hidden="1" x14ac:dyDescent="0.25">
      <c r="B812" s="2" t="s">
        <v>42</v>
      </c>
      <c r="C812" s="2" t="s">
        <v>255</v>
      </c>
      <c r="D812" s="2" t="s">
        <v>256</v>
      </c>
      <c r="E812" s="2">
        <v>9</v>
      </c>
      <c r="F812" s="2" t="s">
        <v>1698</v>
      </c>
      <c r="G812" s="2" t="s">
        <v>1703</v>
      </c>
      <c r="H812" s="2" t="s">
        <v>1704</v>
      </c>
      <c r="I812" s="2" t="s">
        <v>48</v>
      </c>
      <c r="J812" s="19">
        <v>2.1800000000000002</v>
      </c>
      <c r="K812" s="19">
        <f t="shared" si="12"/>
        <v>2.5287999999999999</v>
      </c>
    </row>
    <row r="813" spans="2:11" hidden="1" x14ac:dyDescent="0.25">
      <c r="B813" s="2" t="s">
        <v>42</v>
      </c>
      <c r="C813" s="2" t="s">
        <v>255</v>
      </c>
      <c r="D813" s="2" t="s">
        <v>256</v>
      </c>
      <c r="E813" s="2">
        <v>9</v>
      </c>
      <c r="F813" s="2" t="s">
        <v>1698</v>
      </c>
      <c r="G813" s="2" t="s">
        <v>1705</v>
      </c>
      <c r="H813" s="2" t="s">
        <v>1706</v>
      </c>
      <c r="I813" s="2" t="s">
        <v>48</v>
      </c>
      <c r="J813" s="19">
        <v>0.18</v>
      </c>
      <c r="K813" s="19">
        <f t="shared" si="12"/>
        <v>0.20879999999999999</v>
      </c>
    </row>
    <row r="814" spans="2:11" hidden="1" x14ac:dyDescent="0.25">
      <c r="B814" s="2" t="s">
        <v>42</v>
      </c>
      <c r="C814" s="2" t="s">
        <v>255</v>
      </c>
      <c r="D814" s="2" t="s">
        <v>256</v>
      </c>
      <c r="E814" s="2">
        <v>9</v>
      </c>
      <c r="F814" s="2" t="s">
        <v>1698</v>
      </c>
      <c r="G814" s="2" t="s">
        <v>1707</v>
      </c>
      <c r="H814" s="2" t="s">
        <v>1708</v>
      </c>
      <c r="I814" s="2" t="s">
        <v>260</v>
      </c>
      <c r="J814" s="19">
        <v>7.0000000000000007E-2</v>
      </c>
      <c r="K814" s="19">
        <f t="shared" si="12"/>
        <v>8.1200000000000008E-2</v>
      </c>
    </row>
    <row r="815" spans="2:11" hidden="1" x14ac:dyDescent="0.25">
      <c r="B815" s="2" t="s">
        <v>42</v>
      </c>
      <c r="C815" s="2" t="s">
        <v>255</v>
      </c>
      <c r="D815" s="2" t="s">
        <v>256</v>
      </c>
      <c r="E815" s="2">
        <v>9</v>
      </c>
      <c r="F815" s="2" t="s">
        <v>1698</v>
      </c>
      <c r="G815" s="2" t="s">
        <v>1709</v>
      </c>
      <c r="H815" s="2" t="s">
        <v>1710</v>
      </c>
      <c r="I815" s="2" t="s">
        <v>260</v>
      </c>
      <c r="J815" s="19">
        <v>5.17</v>
      </c>
      <c r="K815" s="19">
        <f t="shared" si="12"/>
        <v>5.9971999999999994</v>
      </c>
    </row>
    <row r="816" spans="2:11" hidden="1" x14ac:dyDescent="0.25">
      <c r="B816" s="2" t="s">
        <v>42</v>
      </c>
      <c r="C816" s="2" t="s">
        <v>255</v>
      </c>
      <c r="D816" s="2" t="s">
        <v>256</v>
      </c>
      <c r="E816" s="2">
        <v>9</v>
      </c>
      <c r="F816" s="2" t="s">
        <v>1698</v>
      </c>
      <c r="G816" s="2" t="s">
        <v>1711</v>
      </c>
      <c r="H816" s="2" t="s">
        <v>1712</v>
      </c>
      <c r="I816" s="2" t="s">
        <v>48</v>
      </c>
      <c r="J816" s="19">
        <v>0.65</v>
      </c>
      <c r="K816" s="19">
        <f t="shared" si="12"/>
        <v>0.754</v>
      </c>
    </row>
    <row r="817" spans="2:11" hidden="1" x14ac:dyDescent="0.25">
      <c r="B817" s="2" t="s">
        <v>42</v>
      </c>
      <c r="C817" s="2" t="s">
        <v>255</v>
      </c>
      <c r="D817" s="2" t="s">
        <v>256</v>
      </c>
      <c r="E817" s="2">
        <v>9</v>
      </c>
      <c r="F817" s="2" t="s">
        <v>1698</v>
      </c>
      <c r="G817" s="2" t="s">
        <v>1713</v>
      </c>
      <c r="H817" s="2" t="s">
        <v>1714</v>
      </c>
      <c r="I817" s="2" t="s">
        <v>48</v>
      </c>
      <c r="J817" s="19">
        <v>0.97</v>
      </c>
      <c r="K817" s="19">
        <f t="shared" si="12"/>
        <v>1.1252</v>
      </c>
    </row>
    <row r="818" spans="2:11" hidden="1" x14ac:dyDescent="0.25">
      <c r="B818" s="2" t="s">
        <v>42</v>
      </c>
      <c r="C818" s="2" t="s">
        <v>255</v>
      </c>
      <c r="D818" s="2" t="s">
        <v>256</v>
      </c>
      <c r="E818" s="2">
        <v>9</v>
      </c>
      <c r="F818" s="2" t="s">
        <v>1698</v>
      </c>
      <c r="G818" s="2" t="s">
        <v>1715</v>
      </c>
      <c r="H818" s="2" t="s">
        <v>1716</v>
      </c>
      <c r="I818" s="2" t="s">
        <v>48</v>
      </c>
      <c r="J818" s="19">
        <v>1.3</v>
      </c>
      <c r="K818" s="19">
        <f t="shared" si="12"/>
        <v>1.508</v>
      </c>
    </row>
    <row r="819" spans="2:11" hidden="1" x14ac:dyDescent="0.25">
      <c r="B819" s="2" t="s">
        <v>42</v>
      </c>
      <c r="C819" s="2" t="s">
        <v>255</v>
      </c>
      <c r="D819" s="2" t="s">
        <v>256</v>
      </c>
      <c r="E819" s="2">
        <v>9</v>
      </c>
      <c r="F819" s="2" t="s">
        <v>1698</v>
      </c>
      <c r="G819" s="2" t="s">
        <v>1717</v>
      </c>
      <c r="H819" s="2" t="s">
        <v>1718</v>
      </c>
      <c r="I819" s="2" t="s">
        <v>48</v>
      </c>
      <c r="J819" s="19">
        <v>1.62</v>
      </c>
      <c r="K819" s="19">
        <f t="shared" si="12"/>
        <v>1.8792</v>
      </c>
    </row>
    <row r="820" spans="2:11" hidden="1" x14ac:dyDescent="0.25">
      <c r="B820" s="2" t="s">
        <v>42</v>
      </c>
      <c r="C820" s="2" t="s">
        <v>255</v>
      </c>
      <c r="D820" s="2" t="s">
        <v>256</v>
      </c>
      <c r="E820" s="2">
        <v>9</v>
      </c>
      <c r="F820" s="2" t="s">
        <v>1698</v>
      </c>
      <c r="G820" s="2" t="s">
        <v>1719</v>
      </c>
      <c r="H820" s="2" t="s">
        <v>1720</v>
      </c>
      <c r="I820" s="2" t="s">
        <v>48</v>
      </c>
      <c r="J820" s="19">
        <v>1.64</v>
      </c>
      <c r="K820" s="19">
        <f t="shared" si="12"/>
        <v>1.9023999999999996</v>
      </c>
    </row>
    <row r="821" spans="2:11" hidden="1" x14ac:dyDescent="0.25">
      <c r="B821" s="2" t="s">
        <v>42</v>
      </c>
      <c r="C821" s="2" t="s">
        <v>255</v>
      </c>
      <c r="D821" s="2" t="s">
        <v>256</v>
      </c>
      <c r="E821" s="2">
        <v>9</v>
      </c>
      <c r="F821" s="2" t="s">
        <v>1698</v>
      </c>
      <c r="G821" s="2" t="s">
        <v>1721</v>
      </c>
      <c r="H821" s="2" t="s">
        <v>1722</v>
      </c>
      <c r="I821" s="2" t="s">
        <v>48</v>
      </c>
      <c r="J821" s="19">
        <v>1.85</v>
      </c>
      <c r="K821" s="19">
        <f t="shared" si="12"/>
        <v>2.1459999999999999</v>
      </c>
    </row>
    <row r="822" spans="2:11" hidden="1" x14ac:dyDescent="0.25">
      <c r="B822" s="2" t="s">
        <v>42</v>
      </c>
      <c r="C822" s="2" t="s">
        <v>255</v>
      </c>
      <c r="D822" s="2" t="s">
        <v>256</v>
      </c>
      <c r="E822" s="2">
        <v>9</v>
      </c>
      <c r="F822" s="2" t="s">
        <v>1698</v>
      </c>
      <c r="G822" s="2" t="s">
        <v>1723</v>
      </c>
      <c r="H822" s="2" t="s">
        <v>1724</v>
      </c>
      <c r="I822" s="2" t="s">
        <v>48</v>
      </c>
      <c r="J822" s="19">
        <v>1.62</v>
      </c>
      <c r="K822" s="19">
        <f t="shared" si="12"/>
        <v>1.8792</v>
      </c>
    </row>
    <row r="823" spans="2:11" hidden="1" x14ac:dyDescent="0.25">
      <c r="B823" s="2" t="s">
        <v>42</v>
      </c>
      <c r="C823" s="2" t="s">
        <v>255</v>
      </c>
      <c r="D823" s="2" t="s">
        <v>256</v>
      </c>
      <c r="E823" s="2">
        <v>9</v>
      </c>
      <c r="F823" s="2" t="s">
        <v>1698</v>
      </c>
      <c r="G823" s="2" t="s">
        <v>1725</v>
      </c>
      <c r="H823" s="2" t="s">
        <v>1726</v>
      </c>
      <c r="I823" s="2" t="s">
        <v>48</v>
      </c>
      <c r="J823" s="19">
        <v>0.94</v>
      </c>
      <c r="K823" s="19">
        <f t="shared" si="12"/>
        <v>1.0903999999999998</v>
      </c>
    </row>
    <row r="824" spans="2:11" hidden="1" x14ac:dyDescent="0.25">
      <c r="B824" s="2" t="s">
        <v>42</v>
      </c>
      <c r="C824" s="2" t="s">
        <v>255</v>
      </c>
      <c r="D824" s="2" t="s">
        <v>256</v>
      </c>
      <c r="E824" s="2">
        <v>9</v>
      </c>
      <c r="F824" s="2" t="s">
        <v>1698</v>
      </c>
      <c r="G824" s="2" t="s">
        <v>1727</v>
      </c>
      <c r="H824" s="2" t="s">
        <v>1728</v>
      </c>
      <c r="I824" s="2" t="s">
        <v>1729</v>
      </c>
      <c r="J824" s="19">
        <v>0.23</v>
      </c>
      <c r="K824" s="19">
        <f t="shared" si="12"/>
        <v>0.26679999999999998</v>
      </c>
    </row>
    <row r="825" spans="2:11" hidden="1" x14ac:dyDescent="0.25">
      <c r="B825" s="2" t="s">
        <v>42</v>
      </c>
      <c r="C825" s="2" t="s">
        <v>255</v>
      </c>
      <c r="D825" s="2" t="s">
        <v>256</v>
      </c>
      <c r="E825" s="2">
        <v>9</v>
      </c>
      <c r="F825" s="2" t="s">
        <v>1698</v>
      </c>
      <c r="G825" s="2" t="s">
        <v>1730</v>
      </c>
      <c r="H825" s="2" t="s">
        <v>1731</v>
      </c>
      <c r="I825" s="2" t="s">
        <v>48</v>
      </c>
      <c r="J825" s="19">
        <v>8.57</v>
      </c>
      <c r="K825" s="19">
        <f t="shared" si="12"/>
        <v>9.9412000000000003</v>
      </c>
    </row>
    <row r="826" spans="2:11" hidden="1" x14ac:dyDescent="0.25">
      <c r="B826" s="2" t="s">
        <v>42</v>
      </c>
      <c r="C826" s="2" t="s">
        <v>255</v>
      </c>
      <c r="D826" s="2" t="s">
        <v>256</v>
      </c>
      <c r="E826" s="2">
        <v>9</v>
      </c>
      <c r="F826" s="2" t="s">
        <v>1698</v>
      </c>
      <c r="G826" s="2" t="s">
        <v>1732</v>
      </c>
      <c r="H826" s="2" t="s">
        <v>1733</v>
      </c>
      <c r="I826" s="2" t="s">
        <v>260</v>
      </c>
      <c r="J826" s="19">
        <v>0.22</v>
      </c>
      <c r="K826" s="19">
        <f t="shared" si="12"/>
        <v>0.25519999999999998</v>
      </c>
    </row>
    <row r="827" spans="2:11" hidden="1" x14ac:dyDescent="0.25">
      <c r="B827" s="2" t="s">
        <v>42</v>
      </c>
      <c r="C827" s="2" t="s">
        <v>255</v>
      </c>
      <c r="D827" s="2" t="s">
        <v>256</v>
      </c>
      <c r="E827" s="2">
        <v>9</v>
      </c>
      <c r="F827" s="2" t="s">
        <v>1698</v>
      </c>
      <c r="G827" s="2" t="s">
        <v>1734</v>
      </c>
      <c r="H827" s="2" t="s">
        <v>1735</v>
      </c>
      <c r="I827" s="2" t="s">
        <v>48</v>
      </c>
      <c r="J827" s="19">
        <v>1.1200000000000001</v>
      </c>
      <c r="K827" s="19">
        <f t="shared" si="12"/>
        <v>1.2992000000000001</v>
      </c>
    </row>
    <row r="828" spans="2:11" hidden="1" x14ac:dyDescent="0.25">
      <c r="B828" s="2" t="s">
        <v>42</v>
      </c>
      <c r="C828" s="2" t="s">
        <v>255</v>
      </c>
      <c r="D828" s="2" t="s">
        <v>256</v>
      </c>
      <c r="E828" s="2">
        <v>9</v>
      </c>
      <c r="F828" s="2" t="s">
        <v>1698</v>
      </c>
      <c r="G828" s="2" t="s">
        <v>1736</v>
      </c>
      <c r="H828" s="2" t="s">
        <v>1737</v>
      </c>
      <c r="I828" s="2" t="s">
        <v>48</v>
      </c>
      <c r="J828" s="19">
        <v>13.8</v>
      </c>
      <c r="K828" s="19">
        <f t="shared" si="12"/>
        <v>16.007999999999999</v>
      </c>
    </row>
    <row r="829" spans="2:11" hidden="1" x14ac:dyDescent="0.25">
      <c r="B829" s="2" t="s">
        <v>42</v>
      </c>
      <c r="C829" s="2" t="s">
        <v>255</v>
      </c>
      <c r="D829" s="2" t="s">
        <v>256</v>
      </c>
      <c r="E829" s="2">
        <v>9</v>
      </c>
      <c r="F829" s="2" t="s">
        <v>1698</v>
      </c>
      <c r="G829" s="2" t="s">
        <v>1738</v>
      </c>
      <c r="H829" s="2" t="s">
        <v>1739</v>
      </c>
      <c r="I829" s="2" t="s">
        <v>48</v>
      </c>
      <c r="J829" s="19">
        <v>16.5</v>
      </c>
      <c r="K829" s="19">
        <f t="shared" si="12"/>
        <v>19.139999999999997</v>
      </c>
    </row>
    <row r="830" spans="2:11" hidden="1" x14ac:dyDescent="0.25">
      <c r="B830" s="2" t="s">
        <v>42</v>
      </c>
      <c r="C830" s="2" t="s">
        <v>255</v>
      </c>
      <c r="D830" s="2" t="s">
        <v>256</v>
      </c>
      <c r="E830" s="2">
        <v>9</v>
      </c>
      <c r="F830" s="2" t="s">
        <v>1698</v>
      </c>
      <c r="G830" s="2" t="s">
        <v>1740</v>
      </c>
      <c r="H830" s="2" t="s">
        <v>1741</v>
      </c>
      <c r="I830" s="2" t="s">
        <v>48</v>
      </c>
      <c r="J830" s="19">
        <v>0.4</v>
      </c>
      <c r="K830" s="19">
        <f t="shared" si="12"/>
        <v>0.46399999999999997</v>
      </c>
    </row>
    <row r="831" spans="2:11" hidden="1" x14ac:dyDescent="0.25">
      <c r="B831" s="2" t="s">
        <v>42</v>
      </c>
      <c r="C831" s="2" t="s">
        <v>255</v>
      </c>
      <c r="D831" s="2" t="s">
        <v>256</v>
      </c>
      <c r="E831" s="2">
        <v>9</v>
      </c>
      <c r="F831" s="2" t="s">
        <v>1698</v>
      </c>
      <c r="G831" s="2" t="s">
        <v>1742</v>
      </c>
      <c r="H831" s="2" t="s">
        <v>1743</v>
      </c>
      <c r="I831" s="2" t="s">
        <v>260</v>
      </c>
      <c r="J831" s="19">
        <v>3.25</v>
      </c>
      <c r="K831" s="19">
        <f t="shared" si="12"/>
        <v>3.7699999999999996</v>
      </c>
    </row>
    <row r="832" spans="2:11" hidden="1" x14ac:dyDescent="0.25">
      <c r="B832" s="2" t="s">
        <v>42</v>
      </c>
      <c r="C832" s="2" t="s">
        <v>255</v>
      </c>
      <c r="D832" s="2" t="s">
        <v>256</v>
      </c>
      <c r="E832" s="2">
        <v>95</v>
      </c>
      <c r="F832" s="2" t="s">
        <v>105</v>
      </c>
      <c r="G832" s="2" t="s">
        <v>1744</v>
      </c>
      <c r="H832" s="2" t="s">
        <v>1745</v>
      </c>
      <c r="I832" s="2" t="s">
        <v>48</v>
      </c>
      <c r="J832" s="19">
        <v>13.72</v>
      </c>
      <c r="K832" s="19">
        <f t="shared" si="12"/>
        <v>15.9152</v>
      </c>
    </row>
    <row r="833" spans="2:11" hidden="1" x14ac:dyDescent="0.25">
      <c r="B833" s="2" t="s">
        <v>42</v>
      </c>
      <c r="C833" s="2" t="s">
        <v>1746</v>
      </c>
      <c r="D833" s="2" t="s">
        <v>1747</v>
      </c>
      <c r="E833" s="2">
        <v>32</v>
      </c>
      <c r="F833" s="2" t="s">
        <v>1748</v>
      </c>
      <c r="G833" s="2" t="s">
        <v>1749</v>
      </c>
      <c r="H833" s="2" t="s">
        <v>1750</v>
      </c>
      <c r="I833" s="2" t="s">
        <v>48</v>
      </c>
      <c r="J833" s="19">
        <v>216.13</v>
      </c>
      <c r="K833" s="19">
        <f t="shared" si="12"/>
        <v>250.71079999999998</v>
      </c>
    </row>
    <row r="834" spans="2:11" hidden="1" x14ac:dyDescent="0.25">
      <c r="B834" s="2" t="s">
        <v>42</v>
      </c>
      <c r="C834" s="2" t="s">
        <v>1746</v>
      </c>
      <c r="D834" s="2" t="s">
        <v>1747</v>
      </c>
      <c r="E834" s="2">
        <v>32</v>
      </c>
      <c r="F834" s="2" t="s">
        <v>1748</v>
      </c>
      <c r="G834" s="2" t="s">
        <v>1751</v>
      </c>
      <c r="H834" s="2" t="s">
        <v>1752</v>
      </c>
      <c r="I834" s="2" t="s">
        <v>48</v>
      </c>
      <c r="J834" s="19">
        <v>1318.18</v>
      </c>
      <c r="K834" s="19">
        <f t="shared" si="12"/>
        <v>1529.0888</v>
      </c>
    </row>
    <row r="835" spans="2:11" hidden="1" x14ac:dyDescent="0.25">
      <c r="B835" s="2" t="s">
        <v>42</v>
      </c>
      <c r="C835" s="2" t="s">
        <v>1746</v>
      </c>
      <c r="D835" s="2" t="s">
        <v>1747</v>
      </c>
      <c r="E835" s="2">
        <v>32</v>
      </c>
      <c r="F835" s="2" t="s">
        <v>1748</v>
      </c>
      <c r="G835" s="2" t="s">
        <v>1753</v>
      </c>
      <c r="H835" s="2" t="s">
        <v>1754</v>
      </c>
      <c r="I835" s="2" t="s">
        <v>48</v>
      </c>
      <c r="J835" s="19">
        <v>638.58000000000004</v>
      </c>
      <c r="K835" s="19">
        <f t="shared" si="12"/>
        <v>740.75279999999998</v>
      </c>
    </row>
    <row r="836" spans="2:11" hidden="1" x14ac:dyDescent="0.25">
      <c r="B836" s="2" t="s">
        <v>42</v>
      </c>
      <c r="C836" s="2" t="s">
        <v>1746</v>
      </c>
      <c r="D836" s="2" t="s">
        <v>1747</v>
      </c>
      <c r="E836" s="2">
        <v>32</v>
      </c>
      <c r="F836" s="2" t="s">
        <v>1748</v>
      </c>
      <c r="G836" s="2" t="s">
        <v>1755</v>
      </c>
      <c r="H836" s="2" t="s">
        <v>1756</v>
      </c>
      <c r="I836" s="2" t="s">
        <v>48</v>
      </c>
      <c r="J836" s="19">
        <v>914.71</v>
      </c>
      <c r="K836" s="19">
        <f t="shared" ref="K836:K899" si="13">+IF(AND(MID(H836,1,15)="POSTE DE MADERA",J836&lt;110)=TRUE,(J836*1.13+5)*1.01*1.16,IF(AND(MID(H836,1,15)="POSTE DE MADERA",J836&gt;=110,J836&lt;320)=TRUE,(J836*1.13+12)*1.01*1.16,IF(AND(MID(H836,1,15)="POSTE DE MADERA",J836&gt;320)=TRUE,(J836*1.13+36)*1.01*1.16,IF(+AND(MID(H836,1,5)="POSTE",MID(H836,1,15)&lt;&gt;"POSTE DE MADERA")=TRUE,J836*1.01*1.16,J836*1.16))))</f>
        <v>1061.0636</v>
      </c>
    </row>
    <row r="837" spans="2:11" hidden="1" x14ac:dyDescent="0.25">
      <c r="B837" s="2" t="s">
        <v>42</v>
      </c>
      <c r="C837" s="2" t="s">
        <v>1746</v>
      </c>
      <c r="D837" s="2" t="s">
        <v>1747</v>
      </c>
      <c r="E837" s="2">
        <v>32</v>
      </c>
      <c r="F837" s="2" t="s">
        <v>1748</v>
      </c>
      <c r="G837" s="2" t="s">
        <v>1757</v>
      </c>
      <c r="H837" s="2" t="s">
        <v>1758</v>
      </c>
      <c r="I837" s="2" t="s">
        <v>48</v>
      </c>
      <c r="J837" s="19">
        <v>936.25</v>
      </c>
      <c r="K837" s="19">
        <f t="shared" si="13"/>
        <v>1086.05</v>
      </c>
    </row>
    <row r="838" spans="2:11" hidden="1" x14ac:dyDescent="0.25">
      <c r="B838" s="2" t="s">
        <v>42</v>
      </c>
      <c r="C838" s="2" t="s">
        <v>1746</v>
      </c>
      <c r="D838" s="2" t="s">
        <v>1747</v>
      </c>
      <c r="E838" s="2">
        <v>32</v>
      </c>
      <c r="F838" s="2" t="s">
        <v>1748</v>
      </c>
      <c r="G838" s="2" t="s">
        <v>1759</v>
      </c>
      <c r="H838" s="2" t="s">
        <v>1760</v>
      </c>
      <c r="I838" s="2" t="s">
        <v>48</v>
      </c>
      <c r="J838" s="19">
        <v>581.03</v>
      </c>
      <c r="K838" s="19">
        <f t="shared" si="13"/>
        <v>673.99479999999994</v>
      </c>
    </row>
    <row r="839" spans="2:11" hidden="1" x14ac:dyDescent="0.25">
      <c r="B839" s="2" t="s">
        <v>42</v>
      </c>
      <c r="C839" s="2" t="s">
        <v>1746</v>
      </c>
      <c r="D839" s="2" t="s">
        <v>1747</v>
      </c>
      <c r="E839" s="2">
        <v>32</v>
      </c>
      <c r="F839" s="2" t="s">
        <v>1748</v>
      </c>
      <c r="G839" s="2" t="s">
        <v>1761</v>
      </c>
      <c r="H839" s="2" t="s">
        <v>1762</v>
      </c>
      <c r="I839" s="2" t="s">
        <v>48</v>
      </c>
      <c r="J839" s="19">
        <v>132.32</v>
      </c>
      <c r="K839" s="19">
        <f t="shared" si="13"/>
        <v>153.49119999999999</v>
      </c>
    </row>
    <row r="840" spans="2:11" hidden="1" x14ac:dyDescent="0.25">
      <c r="B840" s="2" t="s">
        <v>42</v>
      </c>
      <c r="C840" s="2" t="s">
        <v>1746</v>
      </c>
      <c r="D840" s="2" t="s">
        <v>1747</v>
      </c>
      <c r="E840" s="2">
        <v>32</v>
      </c>
      <c r="F840" s="2" t="s">
        <v>1748</v>
      </c>
      <c r="G840" s="2" t="s">
        <v>1763</v>
      </c>
      <c r="H840" s="2" t="s">
        <v>1764</v>
      </c>
      <c r="I840" s="2" t="s">
        <v>48</v>
      </c>
      <c r="J840" s="19">
        <v>260.72000000000003</v>
      </c>
      <c r="K840" s="19">
        <f t="shared" si="13"/>
        <v>302.43520000000001</v>
      </c>
    </row>
    <row r="841" spans="2:11" hidden="1" x14ac:dyDescent="0.25">
      <c r="B841" s="2" t="s">
        <v>42</v>
      </c>
      <c r="C841" s="2" t="s">
        <v>1746</v>
      </c>
      <c r="D841" s="2" t="s">
        <v>1747</v>
      </c>
      <c r="E841" s="2">
        <v>32</v>
      </c>
      <c r="F841" s="2" t="s">
        <v>1748</v>
      </c>
      <c r="G841" s="2" t="s">
        <v>1765</v>
      </c>
      <c r="H841" s="2" t="s">
        <v>1766</v>
      </c>
      <c r="I841" s="2" t="s">
        <v>48</v>
      </c>
      <c r="J841" s="19">
        <v>282.14999999999998</v>
      </c>
      <c r="K841" s="19">
        <f t="shared" si="13"/>
        <v>327.29399999999993</v>
      </c>
    </row>
    <row r="842" spans="2:11" hidden="1" x14ac:dyDescent="0.25">
      <c r="B842" s="2" t="s">
        <v>42</v>
      </c>
      <c r="C842" s="2" t="s">
        <v>1746</v>
      </c>
      <c r="D842" s="2" t="s">
        <v>1747</v>
      </c>
      <c r="E842" s="2">
        <v>31</v>
      </c>
      <c r="F842" s="2" t="s">
        <v>1767</v>
      </c>
      <c r="G842" s="2" t="s">
        <v>1768</v>
      </c>
      <c r="H842" s="2" t="s">
        <v>1769</v>
      </c>
      <c r="I842" s="2" t="s">
        <v>48</v>
      </c>
      <c r="J842" s="19">
        <v>18.87</v>
      </c>
      <c r="K842" s="19">
        <f t="shared" si="13"/>
        <v>21.889199999999999</v>
      </c>
    </row>
    <row r="843" spans="2:11" hidden="1" x14ac:dyDescent="0.25">
      <c r="B843" s="2" t="s">
        <v>42</v>
      </c>
      <c r="C843" s="2" t="s">
        <v>1746</v>
      </c>
      <c r="D843" s="2" t="s">
        <v>1747</v>
      </c>
      <c r="E843" s="2">
        <v>31</v>
      </c>
      <c r="F843" s="2" t="s">
        <v>1767</v>
      </c>
      <c r="G843" s="2" t="s">
        <v>1770</v>
      </c>
      <c r="H843" s="2" t="s">
        <v>1771</v>
      </c>
      <c r="I843" s="2" t="s">
        <v>48</v>
      </c>
      <c r="J843" s="19">
        <v>13.91</v>
      </c>
      <c r="K843" s="19">
        <f t="shared" si="13"/>
        <v>16.1356</v>
      </c>
    </row>
    <row r="844" spans="2:11" hidden="1" x14ac:dyDescent="0.25">
      <c r="B844" s="2" t="s">
        <v>42</v>
      </c>
      <c r="C844" s="2" t="s">
        <v>1746</v>
      </c>
      <c r="D844" s="2" t="s">
        <v>1747</v>
      </c>
      <c r="E844" s="2">
        <v>31</v>
      </c>
      <c r="F844" s="2" t="s">
        <v>1767</v>
      </c>
      <c r="G844" s="2" t="s">
        <v>1772</v>
      </c>
      <c r="H844" s="2" t="s">
        <v>1773</v>
      </c>
      <c r="I844" s="2" t="s">
        <v>48</v>
      </c>
      <c r="J844" s="19">
        <v>5.15</v>
      </c>
      <c r="K844" s="19">
        <f t="shared" si="13"/>
        <v>5.9740000000000002</v>
      </c>
    </row>
    <row r="845" spans="2:11" hidden="1" x14ac:dyDescent="0.25">
      <c r="B845" s="2" t="s">
        <v>42</v>
      </c>
      <c r="C845" s="2" t="s">
        <v>1746</v>
      </c>
      <c r="D845" s="2" t="s">
        <v>1747</v>
      </c>
      <c r="E845" s="2">
        <v>31</v>
      </c>
      <c r="F845" s="2" t="s">
        <v>1767</v>
      </c>
      <c r="G845" s="2" t="s">
        <v>1774</v>
      </c>
      <c r="H845" s="2" t="s">
        <v>1775</v>
      </c>
      <c r="I845" s="2" t="s">
        <v>48</v>
      </c>
      <c r="J845" s="19">
        <v>5.78</v>
      </c>
      <c r="K845" s="19">
        <f t="shared" si="13"/>
        <v>6.7047999999999996</v>
      </c>
    </row>
    <row r="846" spans="2:11" hidden="1" x14ac:dyDescent="0.25">
      <c r="B846" s="2" t="s">
        <v>42</v>
      </c>
      <c r="C846" s="2" t="s">
        <v>1746</v>
      </c>
      <c r="D846" s="2" t="s">
        <v>1747</v>
      </c>
      <c r="E846" s="2">
        <v>31</v>
      </c>
      <c r="F846" s="2" t="s">
        <v>1767</v>
      </c>
      <c r="G846" s="2" t="s">
        <v>1776</v>
      </c>
      <c r="H846" s="2" t="s">
        <v>1777</v>
      </c>
      <c r="I846" s="2" t="s">
        <v>48</v>
      </c>
      <c r="J846" s="19">
        <v>43.81</v>
      </c>
      <c r="K846" s="19">
        <f t="shared" si="13"/>
        <v>50.819600000000001</v>
      </c>
    </row>
    <row r="847" spans="2:11" hidden="1" x14ac:dyDescent="0.25">
      <c r="B847" s="2" t="s">
        <v>42</v>
      </c>
      <c r="C847" s="2" t="s">
        <v>1746</v>
      </c>
      <c r="D847" s="2" t="s">
        <v>1747</v>
      </c>
      <c r="E847" s="2">
        <v>31</v>
      </c>
      <c r="F847" s="2" t="s">
        <v>1767</v>
      </c>
      <c r="G847" s="2" t="s">
        <v>1778</v>
      </c>
      <c r="H847" s="2" t="s">
        <v>1779</v>
      </c>
      <c r="I847" s="2" t="s">
        <v>48</v>
      </c>
      <c r="J847" s="19">
        <v>8.8000000000000007</v>
      </c>
      <c r="K847" s="19">
        <f t="shared" si="13"/>
        <v>10.208</v>
      </c>
    </row>
    <row r="848" spans="2:11" hidden="1" x14ac:dyDescent="0.25">
      <c r="B848" s="2" t="s">
        <v>42</v>
      </c>
      <c r="C848" s="2" t="s">
        <v>1746</v>
      </c>
      <c r="D848" s="2" t="s">
        <v>1747</v>
      </c>
      <c r="E848" s="2">
        <v>31</v>
      </c>
      <c r="F848" s="2" t="s">
        <v>1767</v>
      </c>
      <c r="G848" s="2" t="s">
        <v>1780</v>
      </c>
      <c r="H848" s="2" t="s">
        <v>1781</v>
      </c>
      <c r="I848" s="2" t="s">
        <v>48</v>
      </c>
      <c r="J848" s="19">
        <v>8.7100000000000009</v>
      </c>
      <c r="K848" s="19">
        <f t="shared" si="13"/>
        <v>10.1036</v>
      </c>
    </row>
    <row r="849" spans="2:11" hidden="1" x14ac:dyDescent="0.25">
      <c r="B849" s="2" t="s">
        <v>42</v>
      </c>
      <c r="C849" s="2" t="s">
        <v>1746</v>
      </c>
      <c r="D849" s="2" t="s">
        <v>1747</v>
      </c>
      <c r="E849" s="2">
        <v>31</v>
      </c>
      <c r="F849" s="2" t="s">
        <v>1767</v>
      </c>
      <c r="G849" s="2" t="s">
        <v>1782</v>
      </c>
      <c r="H849" s="2" t="s">
        <v>1783</v>
      </c>
      <c r="I849" s="2" t="s">
        <v>48</v>
      </c>
      <c r="J849" s="19">
        <v>436.26</v>
      </c>
      <c r="K849" s="19">
        <f t="shared" si="13"/>
        <v>506.06159999999994</v>
      </c>
    </row>
    <row r="850" spans="2:11" hidden="1" x14ac:dyDescent="0.25">
      <c r="B850" s="2" t="s">
        <v>42</v>
      </c>
      <c r="C850" s="2" t="s">
        <v>1746</v>
      </c>
      <c r="D850" s="2" t="s">
        <v>1747</v>
      </c>
      <c r="E850" s="2">
        <v>31</v>
      </c>
      <c r="F850" s="2" t="s">
        <v>1767</v>
      </c>
      <c r="G850" s="2" t="s">
        <v>1784</v>
      </c>
      <c r="H850" s="2" t="s">
        <v>1785</v>
      </c>
      <c r="I850" s="2" t="s">
        <v>48</v>
      </c>
      <c r="J850" s="19">
        <v>506.85</v>
      </c>
      <c r="K850" s="19">
        <f t="shared" si="13"/>
        <v>587.94600000000003</v>
      </c>
    </row>
    <row r="851" spans="2:11" hidden="1" x14ac:dyDescent="0.25">
      <c r="B851" s="2" t="s">
        <v>42</v>
      </c>
      <c r="C851" s="2" t="s">
        <v>1746</v>
      </c>
      <c r="D851" s="2" t="s">
        <v>1747</v>
      </c>
      <c r="E851" s="2">
        <v>31</v>
      </c>
      <c r="F851" s="2" t="s">
        <v>1767</v>
      </c>
      <c r="G851" s="2" t="s">
        <v>1786</v>
      </c>
      <c r="H851" s="2" t="s">
        <v>1787</v>
      </c>
      <c r="I851" s="2" t="s">
        <v>48</v>
      </c>
      <c r="J851" s="19">
        <v>16.559999999999999</v>
      </c>
      <c r="K851" s="19">
        <f t="shared" si="13"/>
        <v>19.209599999999998</v>
      </c>
    </row>
    <row r="852" spans="2:11" hidden="1" x14ac:dyDescent="0.25">
      <c r="B852" s="2" t="s">
        <v>42</v>
      </c>
      <c r="C852" s="2" t="s">
        <v>1746</v>
      </c>
      <c r="D852" s="2" t="s">
        <v>1747</v>
      </c>
      <c r="E852" s="2">
        <v>31</v>
      </c>
      <c r="F852" s="2" t="s">
        <v>1767</v>
      </c>
      <c r="G852" s="2" t="s">
        <v>1788</v>
      </c>
      <c r="H852" s="2" t="s">
        <v>1789</v>
      </c>
      <c r="I852" s="2" t="s">
        <v>48</v>
      </c>
      <c r="J852" s="19">
        <v>15.44</v>
      </c>
      <c r="K852" s="19">
        <f t="shared" si="13"/>
        <v>17.910399999999999</v>
      </c>
    </row>
    <row r="853" spans="2:11" hidden="1" x14ac:dyDescent="0.25">
      <c r="B853" s="2" t="s">
        <v>42</v>
      </c>
      <c r="C853" s="2" t="s">
        <v>1746</v>
      </c>
      <c r="D853" s="2" t="s">
        <v>1747</v>
      </c>
      <c r="E853" s="2">
        <v>31</v>
      </c>
      <c r="F853" s="2" t="s">
        <v>1767</v>
      </c>
      <c r="G853" s="2" t="s">
        <v>1790</v>
      </c>
      <c r="H853" s="2" t="s">
        <v>1791</v>
      </c>
      <c r="I853" s="2" t="s">
        <v>48</v>
      </c>
      <c r="J853" s="19">
        <v>25.84</v>
      </c>
      <c r="K853" s="19">
        <f t="shared" si="13"/>
        <v>29.974399999999999</v>
      </c>
    </row>
    <row r="854" spans="2:11" hidden="1" x14ac:dyDescent="0.25">
      <c r="B854" s="2" t="s">
        <v>42</v>
      </c>
      <c r="C854" s="2" t="s">
        <v>1746</v>
      </c>
      <c r="D854" s="2" t="s">
        <v>1747</v>
      </c>
      <c r="E854" s="2">
        <v>31</v>
      </c>
      <c r="F854" s="2" t="s">
        <v>1767</v>
      </c>
      <c r="G854" s="2" t="s">
        <v>1792</v>
      </c>
      <c r="H854" s="2" t="s">
        <v>1793</v>
      </c>
      <c r="I854" s="2" t="s">
        <v>48</v>
      </c>
      <c r="J854" s="19">
        <v>37.130000000000003</v>
      </c>
      <c r="K854" s="19">
        <f t="shared" si="13"/>
        <v>43.070799999999998</v>
      </c>
    </row>
    <row r="855" spans="2:11" hidden="1" x14ac:dyDescent="0.25">
      <c r="B855" s="2" t="s">
        <v>42</v>
      </c>
      <c r="C855" s="2" t="s">
        <v>1746</v>
      </c>
      <c r="D855" s="2" t="s">
        <v>1747</v>
      </c>
      <c r="E855" s="2">
        <v>31</v>
      </c>
      <c r="F855" s="2" t="s">
        <v>1767</v>
      </c>
      <c r="G855" s="2" t="s">
        <v>1794</v>
      </c>
      <c r="H855" s="2" t="s">
        <v>1795</v>
      </c>
      <c r="I855" s="2" t="s">
        <v>48</v>
      </c>
      <c r="J855" s="19">
        <v>39.81</v>
      </c>
      <c r="K855" s="19">
        <f t="shared" si="13"/>
        <v>46.179600000000001</v>
      </c>
    </row>
    <row r="856" spans="2:11" hidden="1" x14ac:dyDescent="0.25">
      <c r="B856" s="2" t="s">
        <v>42</v>
      </c>
      <c r="C856" s="2" t="s">
        <v>1746</v>
      </c>
      <c r="D856" s="2" t="s">
        <v>1747</v>
      </c>
      <c r="E856" s="2">
        <v>31</v>
      </c>
      <c r="F856" s="2" t="s">
        <v>1767</v>
      </c>
      <c r="G856" s="2" t="s">
        <v>1796</v>
      </c>
      <c r="H856" s="2" t="s">
        <v>1797</v>
      </c>
      <c r="I856" s="2" t="s">
        <v>48</v>
      </c>
      <c r="J856" s="19">
        <v>25.21</v>
      </c>
      <c r="K856" s="19">
        <f t="shared" si="13"/>
        <v>29.243600000000001</v>
      </c>
    </row>
    <row r="857" spans="2:11" hidden="1" x14ac:dyDescent="0.25">
      <c r="B857" s="2" t="s">
        <v>42</v>
      </c>
      <c r="C857" s="2" t="s">
        <v>1746</v>
      </c>
      <c r="D857" s="2" t="s">
        <v>1747</v>
      </c>
      <c r="E857" s="2">
        <v>31</v>
      </c>
      <c r="F857" s="2" t="s">
        <v>1767</v>
      </c>
      <c r="G857" s="2" t="s">
        <v>1798</v>
      </c>
      <c r="H857" s="2" t="s">
        <v>1799</v>
      </c>
      <c r="I857" s="2" t="s">
        <v>48</v>
      </c>
      <c r="J857" s="19">
        <v>3962</v>
      </c>
      <c r="K857" s="19">
        <f t="shared" si="13"/>
        <v>4595.92</v>
      </c>
    </row>
    <row r="858" spans="2:11" hidden="1" x14ac:dyDescent="0.25">
      <c r="B858" s="2" t="s">
        <v>42</v>
      </c>
      <c r="C858" s="2" t="s">
        <v>1746</v>
      </c>
      <c r="D858" s="2" t="s">
        <v>1747</v>
      </c>
      <c r="E858" s="2">
        <v>31</v>
      </c>
      <c r="F858" s="2" t="s">
        <v>1767</v>
      </c>
      <c r="G858" s="2" t="s">
        <v>1800</v>
      </c>
      <c r="H858" s="2" t="s">
        <v>1801</v>
      </c>
      <c r="I858" s="2" t="s">
        <v>48</v>
      </c>
      <c r="J858" s="19">
        <v>202.54</v>
      </c>
      <c r="K858" s="19">
        <f t="shared" si="13"/>
        <v>234.94639999999998</v>
      </c>
    </row>
    <row r="859" spans="2:11" hidden="1" x14ac:dyDescent="0.25">
      <c r="B859" s="2" t="s">
        <v>42</v>
      </c>
      <c r="C859" s="2" t="s">
        <v>1802</v>
      </c>
      <c r="D859" s="2" t="s">
        <v>1803</v>
      </c>
      <c r="E859" s="2">
        <v>33</v>
      </c>
      <c r="F859" s="2" t="s">
        <v>1804</v>
      </c>
      <c r="G859" s="2" t="s">
        <v>1805</v>
      </c>
      <c r="H859" s="2" t="s">
        <v>1806</v>
      </c>
      <c r="I859" s="2" t="s">
        <v>48</v>
      </c>
      <c r="J859" s="19">
        <v>0.21</v>
      </c>
      <c r="K859" s="19">
        <f t="shared" si="13"/>
        <v>0.24359999999999998</v>
      </c>
    </row>
    <row r="860" spans="2:11" hidden="1" x14ac:dyDescent="0.25">
      <c r="B860" s="2" t="s">
        <v>42</v>
      </c>
      <c r="C860" s="2" t="s">
        <v>1802</v>
      </c>
      <c r="D860" s="2" t="s">
        <v>1803</v>
      </c>
      <c r="E860" s="2">
        <v>33</v>
      </c>
      <c r="F860" s="2" t="s">
        <v>1804</v>
      </c>
      <c r="G860" s="2" t="s">
        <v>1807</v>
      </c>
      <c r="H860" s="2" t="s">
        <v>1808</v>
      </c>
      <c r="I860" s="2" t="s">
        <v>48</v>
      </c>
      <c r="J860" s="19">
        <v>0.21</v>
      </c>
      <c r="K860" s="19">
        <f t="shared" si="13"/>
        <v>0.24359999999999998</v>
      </c>
    </row>
    <row r="861" spans="2:11" hidden="1" x14ac:dyDescent="0.25">
      <c r="B861" s="2" t="s">
        <v>42</v>
      </c>
      <c r="C861" s="2" t="s">
        <v>1802</v>
      </c>
      <c r="D861" s="2" t="s">
        <v>1803</v>
      </c>
      <c r="E861" s="2">
        <v>33</v>
      </c>
      <c r="F861" s="2" t="s">
        <v>1804</v>
      </c>
      <c r="G861" s="2" t="s">
        <v>1809</v>
      </c>
      <c r="H861" s="2" t="s">
        <v>1810</v>
      </c>
      <c r="I861" s="2" t="s">
        <v>48</v>
      </c>
      <c r="J861" s="19">
        <v>0.84</v>
      </c>
      <c r="K861" s="19">
        <f t="shared" si="13"/>
        <v>0.97439999999999993</v>
      </c>
    </row>
    <row r="862" spans="2:11" hidden="1" x14ac:dyDescent="0.25">
      <c r="B862" s="2" t="s">
        <v>42</v>
      </c>
      <c r="C862" s="2" t="s">
        <v>1802</v>
      </c>
      <c r="D862" s="2" t="s">
        <v>1803</v>
      </c>
      <c r="E862" s="2">
        <v>33</v>
      </c>
      <c r="F862" s="2" t="s">
        <v>1804</v>
      </c>
      <c r="G862" s="2" t="s">
        <v>1811</v>
      </c>
      <c r="H862" s="2" t="s">
        <v>1812</v>
      </c>
      <c r="I862" s="2" t="s">
        <v>48</v>
      </c>
      <c r="J862" s="19">
        <v>0.85</v>
      </c>
      <c r="K862" s="19">
        <f t="shared" si="13"/>
        <v>0.98599999999999988</v>
      </c>
    </row>
    <row r="863" spans="2:11" hidden="1" x14ac:dyDescent="0.25">
      <c r="B863" s="2" t="s">
        <v>42</v>
      </c>
      <c r="C863" s="2" t="s">
        <v>1802</v>
      </c>
      <c r="D863" s="2" t="s">
        <v>1803</v>
      </c>
      <c r="E863" s="2">
        <v>33</v>
      </c>
      <c r="F863" s="2" t="s">
        <v>1804</v>
      </c>
      <c r="G863" s="2" t="s">
        <v>1813</v>
      </c>
      <c r="H863" s="2" t="s">
        <v>1814</v>
      </c>
      <c r="I863" s="2" t="s">
        <v>48</v>
      </c>
      <c r="J863" s="19">
        <v>1.3</v>
      </c>
      <c r="K863" s="19">
        <f t="shared" si="13"/>
        <v>1.508</v>
      </c>
    </row>
    <row r="864" spans="2:11" hidden="1" x14ac:dyDescent="0.25">
      <c r="B864" s="2" t="s">
        <v>42</v>
      </c>
      <c r="C864" s="2" t="s">
        <v>1802</v>
      </c>
      <c r="D864" s="2" t="s">
        <v>1803</v>
      </c>
      <c r="E864" s="2">
        <v>33</v>
      </c>
      <c r="F864" s="2" t="s">
        <v>1804</v>
      </c>
      <c r="G864" s="2" t="s">
        <v>1815</v>
      </c>
      <c r="H864" s="2" t="s">
        <v>1816</v>
      </c>
      <c r="I864" s="2" t="s">
        <v>48</v>
      </c>
      <c r="J864" s="19">
        <v>0.19</v>
      </c>
      <c r="K864" s="19">
        <f t="shared" si="13"/>
        <v>0.22039999999999998</v>
      </c>
    </row>
    <row r="865" spans="2:11" hidden="1" x14ac:dyDescent="0.25">
      <c r="B865" s="2" t="s">
        <v>42</v>
      </c>
      <c r="C865" s="2" t="s">
        <v>1802</v>
      </c>
      <c r="D865" s="2" t="s">
        <v>1803</v>
      </c>
      <c r="E865" s="2">
        <v>33</v>
      </c>
      <c r="F865" s="2" t="s">
        <v>1804</v>
      </c>
      <c r="G865" s="2" t="s">
        <v>1817</v>
      </c>
      <c r="H865" s="2" t="s">
        <v>1818</v>
      </c>
      <c r="I865" s="2" t="s">
        <v>48</v>
      </c>
      <c r="J865" s="19">
        <v>0.19</v>
      </c>
      <c r="K865" s="19">
        <f t="shared" si="13"/>
        <v>0.22039999999999998</v>
      </c>
    </row>
    <row r="866" spans="2:11" hidden="1" x14ac:dyDescent="0.25">
      <c r="B866" s="2" t="s">
        <v>42</v>
      </c>
      <c r="C866" s="2" t="s">
        <v>1802</v>
      </c>
      <c r="D866" s="2" t="s">
        <v>1803</v>
      </c>
      <c r="E866" s="2">
        <v>33</v>
      </c>
      <c r="F866" s="2" t="s">
        <v>1804</v>
      </c>
      <c r="G866" s="2" t="s">
        <v>1819</v>
      </c>
      <c r="H866" s="2" t="s">
        <v>1820</v>
      </c>
      <c r="I866" s="2" t="s">
        <v>48</v>
      </c>
      <c r="J866" s="19">
        <v>0.26</v>
      </c>
      <c r="K866" s="19">
        <f t="shared" si="13"/>
        <v>0.30159999999999998</v>
      </c>
    </row>
    <row r="867" spans="2:11" hidden="1" x14ac:dyDescent="0.25">
      <c r="B867" s="2" t="s">
        <v>42</v>
      </c>
      <c r="C867" s="2" t="s">
        <v>1802</v>
      </c>
      <c r="D867" s="2" t="s">
        <v>1803</v>
      </c>
      <c r="E867" s="2">
        <v>33</v>
      </c>
      <c r="F867" s="2" t="s">
        <v>1804</v>
      </c>
      <c r="G867" s="2" t="s">
        <v>1821</v>
      </c>
      <c r="H867" s="2" t="s">
        <v>1822</v>
      </c>
      <c r="I867" s="2" t="s">
        <v>48</v>
      </c>
      <c r="J867" s="19">
        <v>0.56999999999999995</v>
      </c>
      <c r="K867" s="19">
        <f t="shared" si="13"/>
        <v>0.6611999999999999</v>
      </c>
    </row>
    <row r="868" spans="2:11" hidden="1" x14ac:dyDescent="0.25">
      <c r="B868" s="2" t="s">
        <v>42</v>
      </c>
      <c r="C868" s="2" t="s">
        <v>1802</v>
      </c>
      <c r="D868" s="2" t="s">
        <v>1803</v>
      </c>
      <c r="E868" s="2">
        <v>33</v>
      </c>
      <c r="F868" s="2" t="s">
        <v>1804</v>
      </c>
      <c r="G868" s="2" t="s">
        <v>1823</v>
      </c>
      <c r="H868" s="2" t="s">
        <v>1824</v>
      </c>
      <c r="I868" s="2" t="s">
        <v>48</v>
      </c>
      <c r="J868" s="19">
        <v>1.3</v>
      </c>
      <c r="K868" s="19">
        <f t="shared" si="13"/>
        <v>1.508</v>
      </c>
    </row>
    <row r="869" spans="2:11" hidden="1" x14ac:dyDescent="0.25">
      <c r="B869" s="2" t="s">
        <v>42</v>
      </c>
      <c r="C869" s="2" t="s">
        <v>1802</v>
      </c>
      <c r="D869" s="2" t="s">
        <v>1803</v>
      </c>
      <c r="E869" s="2">
        <v>33</v>
      </c>
      <c r="F869" s="2" t="s">
        <v>1804</v>
      </c>
      <c r="G869" s="2" t="s">
        <v>1825</v>
      </c>
      <c r="H869" s="2" t="s">
        <v>1826</v>
      </c>
      <c r="I869" s="2" t="s">
        <v>48</v>
      </c>
      <c r="J869" s="19">
        <v>1.41</v>
      </c>
      <c r="K869" s="19">
        <f t="shared" si="13"/>
        <v>1.6355999999999997</v>
      </c>
    </row>
    <row r="870" spans="2:11" hidden="1" x14ac:dyDescent="0.25">
      <c r="B870" s="2" t="s">
        <v>42</v>
      </c>
      <c r="C870" s="2" t="s">
        <v>1802</v>
      </c>
      <c r="D870" s="2" t="s">
        <v>1803</v>
      </c>
      <c r="E870" s="2">
        <v>33</v>
      </c>
      <c r="F870" s="2" t="s">
        <v>1804</v>
      </c>
      <c r="G870" s="2" t="s">
        <v>1827</v>
      </c>
      <c r="H870" s="2" t="s">
        <v>1828</v>
      </c>
      <c r="I870" s="2" t="s">
        <v>48</v>
      </c>
      <c r="J870" s="19">
        <v>1.39</v>
      </c>
      <c r="K870" s="19">
        <f t="shared" si="13"/>
        <v>1.6123999999999998</v>
      </c>
    </row>
    <row r="871" spans="2:11" hidden="1" x14ac:dyDescent="0.25">
      <c r="B871" s="2" t="s">
        <v>42</v>
      </c>
      <c r="C871" s="2" t="s">
        <v>1802</v>
      </c>
      <c r="D871" s="2" t="s">
        <v>1803</v>
      </c>
      <c r="E871" s="2">
        <v>33</v>
      </c>
      <c r="F871" s="2" t="s">
        <v>1804</v>
      </c>
      <c r="G871" s="2" t="s">
        <v>1829</v>
      </c>
      <c r="H871" s="2" t="s">
        <v>1830</v>
      </c>
      <c r="I871" s="2" t="s">
        <v>48</v>
      </c>
      <c r="J871" s="19">
        <v>0.32</v>
      </c>
      <c r="K871" s="19">
        <f t="shared" si="13"/>
        <v>0.37119999999999997</v>
      </c>
    </row>
    <row r="872" spans="2:11" hidden="1" x14ac:dyDescent="0.25">
      <c r="B872" s="2" t="s">
        <v>42</v>
      </c>
      <c r="C872" s="2" t="s">
        <v>1802</v>
      </c>
      <c r="D872" s="2" t="s">
        <v>1803</v>
      </c>
      <c r="E872" s="2">
        <v>33</v>
      </c>
      <c r="F872" s="2" t="s">
        <v>1804</v>
      </c>
      <c r="G872" s="2" t="s">
        <v>1831</v>
      </c>
      <c r="H872" s="2" t="s">
        <v>1832</v>
      </c>
      <c r="I872" s="2" t="s">
        <v>48</v>
      </c>
      <c r="J872" s="19">
        <v>0.42</v>
      </c>
      <c r="K872" s="19">
        <f t="shared" si="13"/>
        <v>0.48719999999999997</v>
      </c>
    </row>
    <row r="873" spans="2:11" hidden="1" x14ac:dyDescent="0.25">
      <c r="B873" s="2" t="s">
        <v>42</v>
      </c>
      <c r="C873" s="2" t="s">
        <v>1802</v>
      </c>
      <c r="D873" s="2" t="s">
        <v>1803</v>
      </c>
      <c r="E873" s="2">
        <v>41</v>
      </c>
      <c r="F873" s="2" t="s">
        <v>1833</v>
      </c>
      <c r="G873" s="2" t="s">
        <v>1834</v>
      </c>
      <c r="H873" s="2" t="s">
        <v>1835</v>
      </c>
      <c r="I873" s="2" t="s">
        <v>48</v>
      </c>
      <c r="J873" s="19">
        <v>0.34</v>
      </c>
      <c r="K873" s="19">
        <f t="shared" si="13"/>
        <v>0.39440000000000003</v>
      </c>
    </row>
    <row r="874" spans="2:11" hidden="1" x14ac:dyDescent="0.25">
      <c r="B874" s="2" t="s">
        <v>42</v>
      </c>
      <c r="C874" s="2" t="s">
        <v>1802</v>
      </c>
      <c r="D874" s="2" t="s">
        <v>1803</v>
      </c>
      <c r="E874" s="2">
        <v>41</v>
      </c>
      <c r="F874" s="2" t="s">
        <v>1833</v>
      </c>
      <c r="G874" s="2" t="s">
        <v>1836</v>
      </c>
      <c r="H874" s="2" t="s">
        <v>1837</v>
      </c>
      <c r="I874" s="2" t="s">
        <v>48</v>
      </c>
      <c r="J874" s="19">
        <v>0.47</v>
      </c>
      <c r="K874" s="19">
        <f t="shared" si="13"/>
        <v>0.54519999999999991</v>
      </c>
    </row>
    <row r="875" spans="2:11" hidden="1" x14ac:dyDescent="0.25">
      <c r="B875" s="2" t="s">
        <v>42</v>
      </c>
      <c r="C875" s="2" t="s">
        <v>1802</v>
      </c>
      <c r="D875" s="2" t="s">
        <v>1803</v>
      </c>
      <c r="E875" s="2">
        <v>41</v>
      </c>
      <c r="F875" s="2" t="s">
        <v>1833</v>
      </c>
      <c r="G875" s="2" t="s">
        <v>1838</v>
      </c>
      <c r="H875" s="2" t="s">
        <v>1839</v>
      </c>
      <c r="I875" s="2" t="s">
        <v>48</v>
      </c>
      <c r="J875" s="19">
        <v>0.08</v>
      </c>
      <c r="K875" s="19">
        <f t="shared" si="13"/>
        <v>9.2799999999999994E-2</v>
      </c>
    </row>
    <row r="876" spans="2:11" hidden="1" x14ac:dyDescent="0.25">
      <c r="B876" s="2" t="s">
        <v>42</v>
      </c>
      <c r="C876" s="2" t="s">
        <v>1802</v>
      </c>
      <c r="D876" s="2" t="s">
        <v>1803</v>
      </c>
      <c r="E876" s="2">
        <v>35</v>
      </c>
      <c r="F876" s="2" t="s">
        <v>1840</v>
      </c>
      <c r="G876" s="2" t="s">
        <v>1841</v>
      </c>
      <c r="H876" s="2" t="s">
        <v>1842</v>
      </c>
      <c r="I876" s="2" t="s">
        <v>48</v>
      </c>
      <c r="J876" s="19">
        <v>0.91</v>
      </c>
      <c r="K876" s="19">
        <f t="shared" si="13"/>
        <v>1.0555999999999999</v>
      </c>
    </row>
    <row r="877" spans="2:11" hidden="1" x14ac:dyDescent="0.25">
      <c r="B877" s="2" t="s">
        <v>42</v>
      </c>
      <c r="C877" s="2" t="s">
        <v>1802</v>
      </c>
      <c r="D877" s="2" t="s">
        <v>1803</v>
      </c>
      <c r="E877" s="2">
        <v>35</v>
      </c>
      <c r="F877" s="2" t="s">
        <v>1840</v>
      </c>
      <c r="G877" s="2" t="s">
        <v>1843</v>
      </c>
      <c r="H877" s="2" t="s">
        <v>1844</v>
      </c>
      <c r="I877" s="2" t="s">
        <v>48</v>
      </c>
      <c r="J877" s="19">
        <v>0.05</v>
      </c>
      <c r="K877" s="19">
        <f t="shared" si="13"/>
        <v>5.7999999999999996E-2</v>
      </c>
    </row>
    <row r="878" spans="2:11" hidden="1" x14ac:dyDescent="0.25">
      <c r="B878" s="2" t="s">
        <v>42</v>
      </c>
      <c r="C878" s="2" t="s">
        <v>1802</v>
      </c>
      <c r="D878" s="2" t="s">
        <v>1803</v>
      </c>
      <c r="E878" s="2">
        <v>35</v>
      </c>
      <c r="F878" s="2" t="s">
        <v>1840</v>
      </c>
      <c r="G878" s="2" t="s">
        <v>1845</v>
      </c>
      <c r="H878" s="2" t="s">
        <v>1846</v>
      </c>
      <c r="I878" s="2" t="s">
        <v>48</v>
      </c>
      <c r="J878" s="19">
        <v>2.5</v>
      </c>
      <c r="K878" s="19">
        <f t="shared" si="13"/>
        <v>2.9</v>
      </c>
    </row>
    <row r="879" spans="2:11" hidden="1" x14ac:dyDescent="0.25">
      <c r="B879" s="2" t="s">
        <v>42</v>
      </c>
      <c r="C879" s="2" t="s">
        <v>1802</v>
      </c>
      <c r="D879" s="2" t="s">
        <v>1803</v>
      </c>
      <c r="E879" s="2">
        <v>35</v>
      </c>
      <c r="F879" s="2" t="s">
        <v>1840</v>
      </c>
      <c r="G879" s="2" t="s">
        <v>1847</v>
      </c>
      <c r="H879" s="2" t="s">
        <v>1848</v>
      </c>
      <c r="I879" s="2" t="s">
        <v>48</v>
      </c>
      <c r="J879" s="19">
        <v>2.66</v>
      </c>
      <c r="K879" s="19">
        <f t="shared" si="13"/>
        <v>3.0855999999999999</v>
      </c>
    </row>
    <row r="880" spans="2:11" hidden="1" x14ac:dyDescent="0.25">
      <c r="B880" s="2" t="s">
        <v>42</v>
      </c>
      <c r="C880" s="2" t="s">
        <v>1802</v>
      </c>
      <c r="D880" s="2" t="s">
        <v>1803</v>
      </c>
      <c r="E880" s="2">
        <v>35</v>
      </c>
      <c r="F880" s="2" t="s">
        <v>1840</v>
      </c>
      <c r="G880" s="2" t="s">
        <v>1849</v>
      </c>
      <c r="H880" s="2" t="s">
        <v>1850</v>
      </c>
      <c r="I880" s="2" t="s">
        <v>48</v>
      </c>
      <c r="J880" s="19">
        <v>3.1</v>
      </c>
      <c r="K880" s="19">
        <f t="shared" si="13"/>
        <v>3.5959999999999996</v>
      </c>
    </row>
    <row r="881" spans="2:11" hidden="1" x14ac:dyDescent="0.25">
      <c r="B881" s="2" t="s">
        <v>42</v>
      </c>
      <c r="C881" s="2" t="s">
        <v>1802</v>
      </c>
      <c r="D881" s="2" t="s">
        <v>1803</v>
      </c>
      <c r="E881" s="2">
        <v>35</v>
      </c>
      <c r="F881" s="2" t="s">
        <v>1840</v>
      </c>
      <c r="G881" s="2" t="s">
        <v>1851</v>
      </c>
      <c r="H881" s="2" t="s">
        <v>1852</v>
      </c>
      <c r="I881" s="2" t="s">
        <v>48</v>
      </c>
      <c r="J881" s="19">
        <v>2.5</v>
      </c>
      <c r="K881" s="19">
        <f t="shared" si="13"/>
        <v>2.9</v>
      </c>
    </row>
    <row r="882" spans="2:11" hidden="1" x14ac:dyDescent="0.25">
      <c r="B882" s="2" t="s">
        <v>42</v>
      </c>
      <c r="C882" s="2" t="s">
        <v>1802</v>
      </c>
      <c r="D882" s="2" t="s">
        <v>1803</v>
      </c>
      <c r="E882" s="2">
        <v>35</v>
      </c>
      <c r="F882" s="2" t="s">
        <v>1840</v>
      </c>
      <c r="G882" s="2" t="s">
        <v>1853</v>
      </c>
      <c r="H882" s="2" t="s">
        <v>1854</v>
      </c>
      <c r="I882" s="2" t="s">
        <v>48</v>
      </c>
      <c r="J882" s="19">
        <v>2.75</v>
      </c>
      <c r="K882" s="19">
        <f t="shared" si="13"/>
        <v>3.19</v>
      </c>
    </row>
    <row r="883" spans="2:11" hidden="1" x14ac:dyDescent="0.25">
      <c r="B883" s="2" t="s">
        <v>42</v>
      </c>
      <c r="C883" s="2" t="s">
        <v>1802</v>
      </c>
      <c r="D883" s="2" t="s">
        <v>1803</v>
      </c>
      <c r="E883" s="2">
        <v>35</v>
      </c>
      <c r="F883" s="2" t="s">
        <v>1840</v>
      </c>
      <c r="G883" s="2" t="s">
        <v>1855</v>
      </c>
      <c r="H883" s="2" t="s">
        <v>1856</v>
      </c>
      <c r="I883" s="2" t="s">
        <v>48</v>
      </c>
      <c r="J883" s="19">
        <v>5.5</v>
      </c>
      <c r="K883" s="19">
        <f t="shared" si="13"/>
        <v>6.38</v>
      </c>
    </row>
    <row r="884" spans="2:11" hidden="1" x14ac:dyDescent="0.25">
      <c r="B884" s="2" t="s">
        <v>42</v>
      </c>
      <c r="C884" s="2" t="s">
        <v>1802</v>
      </c>
      <c r="D884" s="2" t="s">
        <v>1803</v>
      </c>
      <c r="E884" s="2">
        <v>35</v>
      </c>
      <c r="F884" s="2" t="s">
        <v>1840</v>
      </c>
      <c r="G884" s="2" t="s">
        <v>1857</v>
      </c>
      <c r="H884" s="2" t="s">
        <v>1858</v>
      </c>
      <c r="I884" s="2" t="s">
        <v>48</v>
      </c>
      <c r="J884" s="19">
        <v>2.8</v>
      </c>
      <c r="K884" s="19">
        <f t="shared" si="13"/>
        <v>3.2479999999999998</v>
      </c>
    </row>
    <row r="885" spans="2:11" hidden="1" x14ac:dyDescent="0.25">
      <c r="B885" s="2" t="s">
        <v>42</v>
      </c>
      <c r="C885" s="2" t="s">
        <v>1802</v>
      </c>
      <c r="D885" s="2" t="s">
        <v>1803</v>
      </c>
      <c r="E885" s="2">
        <v>35</v>
      </c>
      <c r="F885" s="2" t="s">
        <v>1840</v>
      </c>
      <c r="G885" s="2" t="s">
        <v>1859</v>
      </c>
      <c r="H885" s="2" t="s">
        <v>1860</v>
      </c>
      <c r="I885" s="2" t="s">
        <v>48</v>
      </c>
      <c r="J885" s="19">
        <v>2.2999999999999998</v>
      </c>
      <c r="K885" s="19">
        <f t="shared" si="13"/>
        <v>2.6679999999999997</v>
      </c>
    </row>
    <row r="886" spans="2:11" hidden="1" x14ac:dyDescent="0.25">
      <c r="B886" s="2" t="s">
        <v>42</v>
      </c>
      <c r="C886" s="2" t="s">
        <v>1802</v>
      </c>
      <c r="D886" s="2" t="s">
        <v>1803</v>
      </c>
      <c r="E886" s="2">
        <v>35</v>
      </c>
      <c r="F886" s="2" t="s">
        <v>1840</v>
      </c>
      <c r="G886" s="2" t="s">
        <v>1861</v>
      </c>
      <c r="H886" s="2" t="s">
        <v>1862</v>
      </c>
      <c r="I886" s="2" t="s">
        <v>48</v>
      </c>
      <c r="J886" s="19">
        <v>3.27</v>
      </c>
      <c r="K886" s="19">
        <f t="shared" si="13"/>
        <v>3.7931999999999997</v>
      </c>
    </row>
    <row r="887" spans="2:11" hidden="1" x14ac:dyDescent="0.25">
      <c r="B887" s="2" t="s">
        <v>42</v>
      </c>
      <c r="C887" s="2" t="s">
        <v>1802</v>
      </c>
      <c r="D887" s="2" t="s">
        <v>1803</v>
      </c>
      <c r="E887" s="2">
        <v>35</v>
      </c>
      <c r="F887" s="2" t="s">
        <v>1840</v>
      </c>
      <c r="G887" s="2" t="s">
        <v>1863</v>
      </c>
      <c r="H887" s="2" t="s">
        <v>1864</v>
      </c>
      <c r="I887" s="2" t="s">
        <v>48</v>
      </c>
      <c r="J887" s="19">
        <v>3.24</v>
      </c>
      <c r="K887" s="19">
        <f t="shared" si="13"/>
        <v>3.7584</v>
      </c>
    </row>
    <row r="888" spans="2:11" hidden="1" x14ac:dyDescent="0.25">
      <c r="B888" s="2" t="s">
        <v>42</v>
      </c>
      <c r="C888" s="2" t="s">
        <v>1802</v>
      </c>
      <c r="D888" s="2" t="s">
        <v>1803</v>
      </c>
      <c r="E888" s="2">
        <v>35</v>
      </c>
      <c r="F888" s="2" t="s">
        <v>1840</v>
      </c>
      <c r="G888" s="2" t="s">
        <v>1865</v>
      </c>
      <c r="H888" s="2" t="s">
        <v>1866</v>
      </c>
      <c r="I888" s="2" t="s">
        <v>48</v>
      </c>
      <c r="J888" s="19">
        <v>3.24</v>
      </c>
      <c r="K888" s="19">
        <f t="shared" si="13"/>
        <v>3.7584</v>
      </c>
    </row>
    <row r="889" spans="2:11" hidden="1" x14ac:dyDescent="0.25">
      <c r="B889" s="2" t="s">
        <v>42</v>
      </c>
      <c r="C889" s="2" t="s">
        <v>1802</v>
      </c>
      <c r="D889" s="2" t="s">
        <v>1803</v>
      </c>
      <c r="E889" s="2">
        <v>35</v>
      </c>
      <c r="F889" s="2" t="s">
        <v>1840</v>
      </c>
      <c r="G889" s="2" t="s">
        <v>1867</v>
      </c>
      <c r="H889" s="2" t="s">
        <v>1868</v>
      </c>
      <c r="I889" s="2" t="s">
        <v>48</v>
      </c>
      <c r="J889" s="19">
        <v>5.67</v>
      </c>
      <c r="K889" s="19">
        <f t="shared" si="13"/>
        <v>6.5771999999999995</v>
      </c>
    </row>
    <row r="890" spans="2:11" hidden="1" x14ac:dyDescent="0.25">
      <c r="B890" s="2" t="s">
        <v>42</v>
      </c>
      <c r="C890" s="2" t="s">
        <v>1802</v>
      </c>
      <c r="D890" s="2" t="s">
        <v>1803</v>
      </c>
      <c r="E890" s="2">
        <v>35</v>
      </c>
      <c r="F890" s="2" t="s">
        <v>1840</v>
      </c>
      <c r="G890" s="2" t="s">
        <v>1869</v>
      </c>
      <c r="H890" s="2" t="s">
        <v>1870</v>
      </c>
      <c r="I890" s="2" t="s">
        <v>48</v>
      </c>
      <c r="J890" s="19">
        <v>3.07</v>
      </c>
      <c r="K890" s="19">
        <f t="shared" si="13"/>
        <v>3.5611999999999995</v>
      </c>
    </row>
    <row r="891" spans="2:11" hidden="1" x14ac:dyDescent="0.25">
      <c r="B891" s="2" t="s">
        <v>42</v>
      </c>
      <c r="C891" s="2" t="s">
        <v>1802</v>
      </c>
      <c r="D891" s="2" t="s">
        <v>1803</v>
      </c>
      <c r="E891" s="2">
        <v>35</v>
      </c>
      <c r="F891" s="2" t="s">
        <v>1840</v>
      </c>
      <c r="G891" s="2" t="s">
        <v>1871</v>
      </c>
      <c r="H891" s="2" t="s">
        <v>1872</v>
      </c>
      <c r="I891" s="2" t="s">
        <v>48</v>
      </c>
      <c r="J891" s="19">
        <v>2.04</v>
      </c>
      <c r="K891" s="19">
        <f t="shared" si="13"/>
        <v>2.3664000000000001</v>
      </c>
    </row>
    <row r="892" spans="2:11" hidden="1" x14ac:dyDescent="0.25">
      <c r="B892" s="2" t="s">
        <v>42</v>
      </c>
      <c r="C892" s="2" t="s">
        <v>1802</v>
      </c>
      <c r="D892" s="2" t="s">
        <v>1803</v>
      </c>
      <c r="E892" s="2">
        <v>35</v>
      </c>
      <c r="F892" s="2" t="s">
        <v>1840</v>
      </c>
      <c r="G892" s="2" t="s">
        <v>1873</v>
      </c>
      <c r="H892" s="2" t="s">
        <v>1874</v>
      </c>
      <c r="I892" s="2" t="s">
        <v>48</v>
      </c>
      <c r="J892" s="19">
        <v>2.5</v>
      </c>
      <c r="K892" s="19">
        <f t="shared" si="13"/>
        <v>2.9</v>
      </c>
    </row>
    <row r="893" spans="2:11" hidden="1" x14ac:dyDescent="0.25">
      <c r="B893" s="2" t="s">
        <v>42</v>
      </c>
      <c r="C893" s="2" t="s">
        <v>1802</v>
      </c>
      <c r="D893" s="2" t="s">
        <v>1803</v>
      </c>
      <c r="E893" s="2">
        <v>35</v>
      </c>
      <c r="F893" s="2" t="s">
        <v>1840</v>
      </c>
      <c r="G893" s="2" t="s">
        <v>1875</v>
      </c>
      <c r="H893" s="2" t="s">
        <v>1876</v>
      </c>
      <c r="I893" s="2" t="s">
        <v>48</v>
      </c>
      <c r="J893" s="19">
        <v>2.99</v>
      </c>
      <c r="K893" s="19">
        <f t="shared" si="13"/>
        <v>3.4683999999999999</v>
      </c>
    </row>
    <row r="894" spans="2:11" hidden="1" x14ac:dyDescent="0.25">
      <c r="B894" s="2" t="s">
        <v>42</v>
      </c>
      <c r="C894" s="2" t="s">
        <v>1802</v>
      </c>
      <c r="D894" s="2" t="s">
        <v>1803</v>
      </c>
      <c r="E894" s="2">
        <v>35</v>
      </c>
      <c r="F894" s="2" t="s">
        <v>1840</v>
      </c>
      <c r="G894" s="2" t="s">
        <v>1877</v>
      </c>
      <c r="H894" s="2" t="s">
        <v>1878</v>
      </c>
      <c r="I894" s="2" t="s">
        <v>48</v>
      </c>
      <c r="J894" s="19">
        <v>3.3</v>
      </c>
      <c r="K894" s="19">
        <f t="shared" si="13"/>
        <v>3.8279999999999994</v>
      </c>
    </row>
    <row r="895" spans="2:11" hidden="1" x14ac:dyDescent="0.25">
      <c r="B895" s="2" t="s">
        <v>42</v>
      </c>
      <c r="C895" s="2" t="s">
        <v>1802</v>
      </c>
      <c r="D895" s="2" t="s">
        <v>1803</v>
      </c>
      <c r="E895" s="2">
        <v>35</v>
      </c>
      <c r="F895" s="2" t="s">
        <v>1840</v>
      </c>
      <c r="G895" s="2" t="s">
        <v>1879</v>
      </c>
      <c r="H895" s="2" t="s">
        <v>1880</v>
      </c>
      <c r="I895" s="2" t="s">
        <v>48</v>
      </c>
      <c r="J895" s="19">
        <v>3.33</v>
      </c>
      <c r="K895" s="19">
        <f t="shared" si="13"/>
        <v>3.8628</v>
      </c>
    </row>
    <row r="896" spans="2:11" hidden="1" x14ac:dyDescent="0.25">
      <c r="B896" s="2" t="s">
        <v>42</v>
      </c>
      <c r="C896" s="2" t="s">
        <v>1802</v>
      </c>
      <c r="D896" s="2" t="s">
        <v>1803</v>
      </c>
      <c r="E896" s="2">
        <v>35</v>
      </c>
      <c r="F896" s="2" t="s">
        <v>1840</v>
      </c>
      <c r="G896" s="2" t="s">
        <v>1881</v>
      </c>
      <c r="H896" s="2" t="s">
        <v>1882</v>
      </c>
      <c r="I896" s="2" t="s">
        <v>48</v>
      </c>
      <c r="J896" s="19">
        <v>2.27</v>
      </c>
      <c r="K896" s="19">
        <f t="shared" si="13"/>
        <v>2.6332</v>
      </c>
    </row>
    <row r="897" spans="2:11" hidden="1" x14ac:dyDescent="0.25">
      <c r="B897" s="2" t="s">
        <v>42</v>
      </c>
      <c r="C897" s="2" t="s">
        <v>1802</v>
      </c>
      <c r="D897" s="2" t="s">
        <v>1803</v>
      </c>
      <c r="E897" s="2">
        <v>35</v>
      </c>
      <c r="F897" s="2" t="s">
        <v>1840</v>
      </c>
      <c r="G897" s="2" t="s">
        <v>1883</v>
      </c>
      <c r="H897" s="2" t="s">
        <v>1884</v>
      </c>
      <c r="I897" s="2" t="s">
        <v>48</v>
      </c>
      <c r="J897" s="19">
        <v>3.26</v>
      </c>
      <c r="K897" s="19">
        <f t="shared" si="13"/>
        <v>3.7815999999999996</v>
      </c>
    </row>
    <row r="898" spans="2:11" hidden="1" x14ac:dyDescent="0.25">
      <c r="B898" s="2" t="s">
        <v>42</v>
      </c>
      <c r="C898" s="2" t="s">
        <v>1802</v>
      </c>
      <c r="D898" s="2" t="s">
        <v>1803</v>
      </c>
      <c r="E898" s="2">
        <v>35</v>
      </c>
      <c r="F898" s="2" t="s">
        <v>1840</v>
      </c>
      <c r="G898" s="2" t="s">
        <v>1885</v>
      </c>
      <c r="H898" s="2" t="s">
        <v>1886</v>
      </c>
      <c r="I898" s="2" t="s">
        <v>48</v>
      </c>
      <c r="J898" s="19">
        <v>3.26</v>
      </c>
      <c r="K898" s="19">
        <f t="shared" si="13"/>
        <v>3.7815999999999996</v>
      </c>
    </row>
    <row r="899" spans="2:11" hidden="1" x14ac:dyDescent="0.25">
      <c r="B899" s="2" t="s">
        <v>42</v>
      </c>
      <c r="C899" s="2" t="s">
        <v>1802</v>
      </c>
      <c r="D899" s="2" t="s">
        <v>1803</v>
      </c>
      <c r="E899" s="2">
        <v>35</v>
      </c>
      <c r="F899" s="2" t="s">
        <v>1840</v>
      </c>
      <c r="G899" s="2" t="s">
        <v>1887</v>
      </c>
      <c r="H899" s="2" t="s">
        <v>1888</v>
      </c>
      <c r="I899" s="2" t="s">
        <v>48</v>
      </c>
      <c r="J899" s="19">
        <v>0.57999999999999996</v>
      </c>
      <c r="K899" s="19">
        <f t="shared" si="13"/>
        <v>0.67279999999999995</v>
      </c>
    </row>
    <row r="900" spans="2:11" hidden="1" x14ac:dyDescent="0.25">
      <c r="B900" s="2" t="s">
        <v>42</v>
      </c>
      <c r="C900" s="2" t="s">
        <v>1802</v>
      </c>
      <c r="D900" s="2" t="s">
        <v>1803</v>
      </c>
      <c r="E900" s="2">
        <v>35</v>
      </c>
      <c r="F900" s="2" t="s">
        <v>1840</v>
      </c>
      <c r="G900" s="2" t="s">
        <v>1889</v>
      </c>
      <c r="H900" s="2" t="s">
        <v>1890</v>
      </c>
      <c r="I900" s="2" t="s">
        <v>48</v>
      </c>
      <c r="J900" s="19">
        <v>3.26</v>
      </c>
      <c r="K900" s="19">
        <f t="shared" ref="K900:K963" si="14">+IF(AND(MID(H900,1,15)="POSTE DE MADERA",J900&lt;110)=TRUE,(J900*1.13+5)*1.01*1.16,IF(AND(MID(H900,1,15)="POSTE DE MADERA",J900&gt;=110,J900&lt;320)=TRUE,(J900*1.13+12)*1.01*1.16,IF(AND(MID(H900,1,15)="POSTE DE MADERA",J900&gt;320)=TRUE,(J900*1.13+36)*1.01*1.16,IF(+AND(MID(H900,1,5)="POSTE",MID(H900,1,15)&lt;&gt;"POSTE DE MADERA")=TRUE,J900*1.01*1.16,J900*1.16))))</f>
        <v>3.7815999999999996</v>
      </c>
    </row>
    <row r="901" spans="2:11" hidden="1" x14ac:dyDescent="0.25">
      <c r="B901" s="2" t="s">
        <v>42</v>
      </c>
      <c r="C901" s="2" t="s">
        <v>1802</v>
      </c>
      <c r="D901" s="2" t="s">
        <v>1803</v>
      </c>
      <c r="E901" s="2">
        <v>35</v>
      </c>
      <c r="F901" s="2" t="s">
        <v>1840</v>
      </c>
      <c r="G901" s="2" t="s">
        <v>1891</v>
      </c>
      <c r="H901" s="2" t="s">
        <v>1892</v>
      </c>
      <c r="I901" s="2" t="s">
        <v>48</v>
      </c>
      <c r="J901" s="19">
        <v>0.71</v>
      </c>
      <c r="K901" s="19">
        <f t="shared" si="14"/>
        <v>0.82359999999999989</v>
      </c>
    </row>
    <row r="902" spans="2:11" hidden="1" x14ac:dyDescent="0.25">
      <c r="B902" s="2" t="s">
        <v>42</v>
      </c>
      <c r="C902" s="2" t="s">
        <v>1802</v>
      </c>
      <c r="D902" s="2" t="s">
        <v>1803</v>
      </c>
      <c r="E902" s="2">
        <v>35</v>
      </c>
      <c r="F902" s="2" t="s">
        <v>1840</v>
      </c>
      <c r="G902" s="2" t="s">
        <v>1893</v>
      </c>
      <c r="H902" s="2" t="s">
        <v>1894</v>
      </c>
      <c r="I902" s="2" t="s">
        <v>48</v>
      </c>
      <c r="J902" s="19">
        <v>2.34</v>
      </c>
      <c r="K902" s="19">
        <f t="shared" si="14"/>
        <v>2.7143999999999995</v>
      </c>
    </row>
    <row r="903" spans="2:11" hidden="1" x14ac:dyDescent="0.25">
      <c r="B903" s="2" t="s">
        <v>42</v>
      </c>
      <c r="C903" s="2" t="s">
        <v>1802</v>
      </c>
      <c r="D903" s="2" t="s">
        <v>1803</v>
      </c>
      <c r="E903" s="2">
        <v>35</v>
      </c>
      <c r="F903" s="2" t="s">
        <v>1840</v>
      </c>
      <c r="G903" s="2" t="s">
        <v>1895</v>
      </c>
      <c r="H903" s="2" t="s">
        <v>1896</v>
      </c>
      <c r="I903" s="2" t="s">
        <v>48</v>
      </c>
      <c r="J903" s="19">
        <v>0.99</v>
      </c>
      <c r="K903" s="19">
        <f t="shared" si="14"/>
        <v>1.1483999999999999</v>
      </c>
    </row>
    <row r="904" spans="2:11" hidden="1" x14ac:dyDescent="0.25">
      <c r="B904" s="2" t="s">
        <v>42</v>
      </c>
      <c r="C904" s="2" t="s">
        <v>1802</v>
      </c>
      <c r="D904" s="2" t="s">
        <v>1803</v>
      </c>
      <c r="E904" s="2">
        <v>35</v>
      </c>
      <c r="F904" s="2" t="s">
        <v>1840</v>
      </c>
      <c r="G904" s="2" t="s">
        <v>1897</v>
      </c>
      <c r="H904" s="2" t="s">
        <v>1898</v>
      </c>
      <c r="I904" s="2" t="s">
        <v>48</v>
      </c>
      <c r="J904" s="19">
        <v>28.22</v>
      </c>
      <c r="K904" s="19">
        <f t="shared" si="14"/>
        <v>32.735199999999999</v>
      </c>
    </row>
    <row r="905" spans="2:11" hidden="1" x14ac:dyDescent="0.25">
      <c r="B905" s="2" t="s">
        <v>42</v>
      </c>
      <c r="C905" s="2" t="s">
        <v>1802</v>
      </c>
      <c r="D905" s="2" t="s">
        <v>1803</v>
      </c>
      <c r="E905" s="2">
        <v>35</v>
      </c>
      <c r="F905" s="2" t="s">
        <v>1840</v>
      </c>
      <c r="G905" s="2" t="s">
        <v>1899</v>
      </c>
      <c r="H905" s="2" t="s">
        <v>1900</v>
      </c>
      <c r="I905" s="2" t="s">
        <v>48</v>
      </c>
      <c r="J905" s="19">
        <v>1.41</v>
      </c>
      <c r="K905" s="19">
        <f t="shared" si="14"/>
        <v>1.6355999999999997</v>
      </c>
    </row>
    <row r="906" spans="2:11" hidden="1" x14ac:dyDescent="0.25">
      <c r="B906" s="2" t="s">
        <v>42</v>
      </c>
      <c r="C906" s="2" t="s">
        <v>1802</v>
      </c>
      <c r="D906" s="2" t="s">
        <v>1803</v>
      </c>
      <c r="E906" s="2">
        <v>35</v>
      </c>
      <c r="F906" s="2" t="s">
        <v>1840</v>
      </c>
      <c r="G906" s="2" t="s">
        <v>1901</v>
      </c>
      <c r="H906" s="2" t="s">
        <v>1902</v>
      </c>
      <c r="I906" s="2" t="s">
        <v>48</v>
      </c>
      <c r="J906" s="19">
        <v>0.45</v>
      </c>
      <c r="K906" s="19">
        <f t="shared" si="14"/>
        <v>0.52200000000000002</v>
      </c>
    </row>
    <row r="907" spans="2:11" hidden="1" x14ac:dyDescent="0.25">
      <c r="B907" s="2" t="s">
        <v>42</v>
      </c>
      <c r="C907" s="2" t="s">
        <v>1802</v>
      </c>
      <c r="D907" s="2" t="s">
        <v>1803</v>
      </c>
      <c r="E907" s="2">
        <v>35</v>
      </c>
      <c r="F907" s="2" t="s">
        <v>1840</v>
      </c>
      <c r="G907" s="2" t="s">
        <v>1903</v>
      </c>
      <c r="H907" s="2" t="s">
        <v>1904</v>
      </c>
      <c r="I907" s="2" t="s">
        <v>48</v>
      </c>
      <c r="J907" s="19">
        <v>2.34</v>
      </c>
      <c r="K907" s="19">
        <f t="shared" si="14"/>
        <v>2.7143999999999995</v>
      </c>
    </row>
    <row r="908" spans="2:11" hidden="1" x14ac:dyDescent="0.25">
      <c r="B908" s="2" t="s">
        <v>42</v>
      </c>
      <c r="C908" s="2" t="s">
        <v>1802</v>
      </c>
      <c r="D908" s="2" t="s">
        <v>1803</v>
      </c>
      <c r="E908" s="2">
        <v>35</v>
      </c>
      <c r="F908" s="2" t="s">
        <v>1840</v>
      </c>
      <c r="G908" s="2" t="s">
        <v>1905</v>
      </c>
      <c r="H908" s="2" t="s">
        <v>1906</v>
      </c>
      <c r="I908" s="2" t="s">
        <v>48</v>
      </c>
      <c r="J908" s="19">
        <v>3.21</v>
      </c>
      <c r="K908" s="19">
        <f t="shared" si="14"/>
        <v>3.7235999999999998</v>
      </c>
    </row>
    <row r="909" spans="2:11" hidden="1" x14ac:dyDescent="0.25">
      <c r="B909" s="2" t="s">
        <v>42</v>
      </c>
      <c r="C909" s="2" t="s">
        <v>1802</v>
      </c>
      <c r="D909" s="2" t="s">
        <v>1803</v>
      </c>
      <c r="E909" s="2">
        <v>36</v>
      </c>
      <c r="F909" s="2" t="s">
        <v>1907</v>
      </c>
      <c r="G909" s="2" t="s">
        <v>1908</v>
      </c>
      <c r="H909" s="2" t="s">
        <v>1909</v>
      </c>
      <c r="I909" s="2" t="s">
        <v>48</v>
      </c>
      <c r="J909" s="19">
        <v>1.36</v>
      </c>
      <c r="K909" s="19">
        <f t="shared" si="14"/>
        <v>1.5776000000000001</v>
      </c>
    </row>
    <row r="910" spans="2:11" hidden="1" x14ac:dyDescent="0.25">
      <c r="B910" s="2" t="s">
        <v>42</v>
      </c>
      <c r="C910" s="2" t="s">
        <v>1802</v>
      </c>
      <c r="D910" s="2" t="s">
        <v>1803</v>
      </c>
      <c r="E910" s="2">
        <v>36</v>
      </c>
      <c r="F910" s="2" t="s">
        <v>1907</v>
      </c>
      <c r="G910" s="2" t="s">
        <v>1910</v>
      </c>
      <c r="H910" s="2" t="s">
        <v>1911</v>
      </c>
      <c r="I910" s="2" t="s">
        <v>48</v>
      </c>
      <c r="J910" s="19">
        <v>1.36</v>
      </c>
      <c r="K910" s="19">
        <f t="shared" si="14"/>
        <v>1.5776000000000001</v>
      </c>
    </row>
    <row r="911" spans="2:11" hidden="1" x14ac:dyDescent="0.25">
      <c r="B911" s="2" t="s">
        <v>42</v>
      </c>
      <c r="C911" s="2" t="s">
        <v>1802</v>
      </c>
      <c r="D911" s="2" t="s">
        <v>1803</v>
      </c>
      <c r="E911" s="2">
        <v>36</v>
      </c>
      <c r="F911" s="2" t="s">
        <v>1907</v>
      </c>
      <c r="G911" s="2" t="s">
        <v>1912</v>
      </c>
      <c r="H911" s="2" t="s">
        <v>1913</v>
      </c>
      <c r="I911" s="2" t="s">
        <v>48</v>
      </c>
      <c r="J911" s="19">
        <v>1.36</v>
      </c>
      <c r="K911" s="19">
        <f t="shared" si="14"/>
        <v>1.5776000000000001</v>
      </c>
    </row>
    <row r="912" spans="2:11" hidden="1" x14ac:dyDescent="0.25">
      <c r="B912" s="2" t="s">
        <v>42</v>
      </c>
      <c r="C912" s="2" t="s">
        <v>1802</v>
      </c>
      <c r="D912" s="2" t="s">
        <v>1803</v>
      </c>
      <c r="E912" s="2">
        <v>36</v>
      </c>
      <c r="F912" s="2" t="s">
        <v>1907</v>
      </c>
      <c r="G912" s="2" t="s">
        <v>1914</v>
      </c>
      <c r="H912" s="2" t="s">
        <v>1915</v>
      </c>
      <c r="I912" s="2" t="s">
        <v>48</v>
      </c>
      <c r="J912" s="19">
        <v>0.65</v>
      </c>
      <c r="K912" s="19">
        <f t="shared" si="14"/>
        <v>0.754</v>
      </c>
    </row>
    <row r="913" spans="2:11" hidden="1" x14ac:dyDescent="0.25">
      <c r="B913" s="2" t="s">
        <v>42</v>
      </c>
      <c r="C913" s="2" t="s">
        <v>1802</v>
      </c>
      <c r="D913" s="2" t="s">
        <v>1803</v>
      </c>
      <c r="E913" s="2">
        <v>36</v>
      </c>
      <c r="F913" s="2" t="s">
        <v>1907</v>
      </c>
      <c r="G913" s="2" t="s">
        <v>1916</v>
      </c>
      <c r="H913" s="2" t="s">
        <v>1917</v>
      </c>
      <c r="I913" s="2" t="s">
        <v>48</v>
      </c>
      <c r="J913" s="19">
        <v>1.36</v>
      </c>
      <c r="K913" s="19">
        <f t="shared" si="14"/>
        <v>1.5776000000000001</v>
      </c>
    </row>
    <row r="914" spans="2:11" hidden="1" x14ac:dyDescent="0.25">
      <c r="B914" s="2" t="s">
        <v>42</v>
      </c>
      <c r="C914" s="2" t="s">
        <v>1802</v>
      </c>
      <c r="D914" s="2" t="s">
        <v>1803</v>
      </c>
      <c r="E914" s="2">
        <v>36</v>
      </c>
      <c r="F914" s="2" t="s">
        <v>1907</v>
      </c>
      <c r="G914" s="2" t="s">
        <v>1918</v>
      </c>
      <c r="H914" s="2" t="s">
        <v>1919</v>
      </c>
      <c r="I914" s="2" t="s">
        <v>48</v>
      </c>
      <c r="J914" s="19">
        <v>1.36</v>
      </c>
      <c r="K914" s="19">
        <f t="shared" si="14"/>
        <v>1.5776000000000001</v>
      </c>
    </row>
    <row r="915" spans="2:11" hidden="1" x14ac:dyDescent="0.25">
      <c r="B915" s="2" t="s">
        <v>42</v>
      </c>
      <c r="C915" s="2" t="s">
        <v>1802</v>
      </c>
      <c r="D915" s="2" t="s">
        <v>1803</v>
      </c>
      <c r="E915" s="2">
        <v>36</v>
      </c>
      <c r="F915" s="2" t="s">
        <v>1907</v>
      </c>
      <c r="G915" s="2" t="s">
        <v>1920</v>
      </c>
      <c r="H915" s="2" t="s">
        <v>1921</v>
      </c>
      <c r="I915" s="2" t="s">
        <v>48</v>
      </c>
      <c r="J915" s="19">
        <v>1.36</v>
      </c>
      <c r="K915" s="19">
        <f t="shared" si="14"/>
        <v>1.5776000000000001</v>
      </c>
    </row>
    <row r="916" spans="2:11" hidden="1" x14ac:dyDescent="0.25">
      <c r="B916" s="2" t="s">
        <v>42</v>
      </c>
      <c r="C916" s="2" t="s">
        <v>1802</v>
      </c>
      <c r="D916" s="2" t="s">
        <v>1803</v>
      </c>
      <c r="E916" s="2">
        <v>36</v>
      </c>
      <c r="F916" s="2" t="s">
        <v>1907</v>
      </c>
      <c r="G916" s="2" t="s">
        <v>1922</v>
      </c>
      <c r="H916" s="2" t="s">
        <v>1923</v>
      </c>
      <c r="I916" s="2" t="s">
        <v>48</v>
      </c>
      <c r="J916" s="19">
        <v>1.36</v>
      </c>
      <c r="K916" s="19">
        <f t="shared" si="14"/>
        <v>1.5776000000000001</v>
      </c>
    </row>
    <row r="917" spans="2:11" hidden="1" x14ac:dyDescent="0.25">
      <c r="B917" s="2" t="s">
        <v>42</v>
      </c>
      <c r="C917" s="2" t="s">
        <v>1802</v>
      </c>
      <c r="D917" s="2" t="s">
        <v>1803</v>
      </c>
      <c r="E917" s="2">
        <v>36</v>
      </c>
      <c r="F917" s="2" t="s">
        <v>1907</v>
      </c>
      <c r="G917" s="2" t="s">
        <v>1924</v>
      </c>
      <c r="H917" s="2" t="s">
        <v>1925</v>
      </c>
      <c r="I917" s="2" t="s">
        <v>48</v>
      </c>
      <c r="J917" s="19">
        <v>1.36</v>
      </c>
      <c r="K917" s="19">
        <f t="shared" si="14"/>
        <v>1.5776000000000001</v>
      </c>
    </row>
    <row r="918" spans="2:11" hidden="1" x14ac:dyDescent="0.25">
      <c r="B918" s="2" t="s">
        <v>42</v>
      </c>
      <c r="C918" s="2" t="s">
        <v>1802</v>
      </c>
      <c r="D918" s="2" t="s">
        <v>1803</v>
      </c>
      <c r="E918" s="2">
        <v>36</v>
      </c>
      <c r="F918" s="2" t="s">
        <v>1907</v>
      </c>
      <c r="G918" s="2" t="s">
        <v>1926</v>
      </c>
      <c r="H918" s="2" t="s">
        <v>1927</v>
      </c>
      <c r="I918" s="2" t="s">
        <v>48</v>
      </c>
      <c r="J918" s="19">
        <v>0.51</v>
      </c>
      <c r="K918" s="19">
        <f t="shared" si="14"/>
        <v>0.59160000000000001</v>
      </c>
    </row>
    <row r="919" spans="2:11" hidden="1" x14ac:dyDescent="0.25">
      <c r="B919" s="2" t="s">
        <v>42</v>
      </c>
      <c r="C919" s="2" t="s">
        <v>1802</v>
      </c>
      <c r="D919" s="2" t="s">
        <v>1803</v>
      </c>
      <c r="E919" s="2">
        <v>37</v>
      </c>
      <c r="F919" s="2" t="s">
        <v>1928</v>
      </c>
      <c r="G919" s="2" t="s">
        <v>1929</v>
      </c>
      <c r="H919" s="2" t="s">
        <v>1930</v>
      </c>
      <c r="I919" s="2" t="s">
        <v>48</v>
      </c>
      <c r="J919" s="19">
        <v>2.7</v>
      </c>
      <c r="K919" s="19">
        <f t="shared" si="14"/>
        <v>3.1320000000000001</v>
      </c>
    </row>
    <row r="920" spans="2:11" hidden="1" x14ac:dyDescent="0.25">
      <c r="B920" s="2" t="s">
        <v>42</v>
      </c>
      <c r="C920" s="2" t="s">
        <v>1802</v>
      </c>
      <c r="D920" s="2" t="s">
        <v>1803</v>
      </c>
      <c r="E920" s="2">
        <v>37</v>
      </c>
      <c r="F920" s="2" t="s">
        <v>1928</v>
      </c>
      <c r="G920" s="2" t="s">
        <v>1931</v>
      </c>
      <c r="H920" s="2" t="s">
        <v>1932</v>
      </c>
      <c r="I920" s="2" t="s">
        <v>48</v>
      </c>
      <c r="J920" s="19">
        <v>2.7</v>
      </c>
      <c r="K920" s="19">
        <f t="shared" si="14"/>
        <v>3.1320000000000001</v>
      </c>
    </row>
    <row r="921" spans="2:11" hidden="1" x14ac:dyDescent="0.25">
      <c r="B921" s="2" t="s">
        <v>42</v>
      </c>
      <c r="C921" s="2" t="s">
        <v>1802</v>
      </c>
      <c r="D921" s="2" t="s">
        <v>1803</v>
      </c>
      <c r="E921" s="2">
        <v>37</v>
      </c>
      <c r="F921" s="2" t="s">
        <v>1928</v>
      </c>
      <c r="G921" s="2" t="s">
        <v>1933</v>
      </c>
      <c r="H921" s="2" t="s">
        <v>1934</v>
      </c>
      <c r="I921" s="2" t="s">
        <v>48</v>
      </c>
      <c r="J921" s="19">
        <v>1.52</v>
      </c>
      <c r="K921" s="19">
        <f t="shared" si="14"/>
        <v>1.7631999999999999</v>
      </c>
    </row>
    <row r="922" spans="2:11" hidden="1" x14ac:dyDescent="0.25">
      <c r="B922" s="2" t="s">
        <v>42</v>
      </c>
      <c r="C922" s="2" t="s">
        <v>1802</v>
      </c>
      <c r="D922" s="2" t="s">
        <v>1803</v>
      </c>
      <c r="E922" s="2">
        <v>37</v>
      </c>
      <c r="F922" s="2" t="s">
        <v>1928</v>
      </c>
      <c r="G922" s="2" t="s">
        <v>1935</v>
      </c>
      <c r="H922" s="2" t="s">
        <v>1936</v>
      </c>
      <c r="I922" s="2" t="s">
        <v>48</v>
      </c>
      <c r="J922" s="19">
        <v>1.81</v>
      </c>
      <c r="K922" s="19">
        <f t="shared" si="14"/>
        <v>2.0996000000000001</v>
      </c>
    </row>
    <row r="923" spans="2:11" hidden="1" x14ac:dyDescent="0.25">
      <c r="B923" s="2" t="s">
        <v>42</v>
      </c>
      <c r="C923" s="2" t="s">
        <v>1802</v>
      </c>
      <c r="D923" s="2" t="s">
        <v>1803</v>
      </c>
      <c r="E923" s="2">
        <v>37</v>
      </c>
      <c r="F923" s="2" t="s">
        <v>1928</v>
      </c>
      <c r="G923" s="2" t="s">
        <v>1937</v>
      </c>
      <c r="H923" s="2" t="s">
        <v>1938</v>
      </c>
      <c r="I923" s="2" t="s">
        <v>48</v>
      </c>
      <c r="J923" s="19">
        <v>1.96</v>
      </c>
      <c r="K923" s="19">
        <f t="shared" si="14"/>
        <v>2.2735999999999996</v>
      </c>
    </row>
    <row r="924" spans="2:11" hidden="1" x14ac:dyDescent="0.25">
      <c r="B924" s="2" t="s">
        <v>42</v>
      </c>
      <c r="C924" s="2" t="s">
        <v>1802</v>
      </c>
      <c r="D924" s="2" t="s">
        <v>1803</v>
      </c>
      <c r="E924" s="2">
        <v>37</v>
      </c>
      <c r="F924" s="2" t="s">
        <v>1928</v>
      </c>
      <c r="G924" s="2" t="s">
        <v>1939</v>
      </c>
      <c r="H924" s="2" t="s">
        <v>1940</v>
      </c>
      <c r="I924" s="2" t="s">
        <v>48</v>
      </c>
      <c r="J924" s="19">
        <v>2.27</v>
      </c>
      <c r="K924" s="19">
        <f t="shared" si="14"/>
        <v>2.6332</v>
      </c>
    </row>
    <row r="925" spans="2:11" hidden="1" x14ac:dyDescent="0.25">
      <c r="B925" s="2" t="s">
        <v>42</v>
      </c>
      <c r="C925" s="2" t="s">
        <v>1802</v>
      </c>
      <c r="D925" s="2" t="s">
        <v>1803</v>
      </c>
      <c r="E925" s="2">
        <v>37</v>
      </c>
      <c r="F925" s="2" t="s">
        <v>1928</v>
      </c>
      <c r="G925" s="2" t="s">
        <v>1941</v>
      </c>
      <c r="H925" s="2" t="s">
        <v>1942</v>
      </c>
      <c r="I925" s="2" t="s">
        <v>48</v>
      </c>
      <c r="J925" s="19">
        <v>3.79</v>
      </c>
      <c r="K925" s="19">
        <f t="shared" si="14"/>
        <v>4.3963999999999999</v>
      </c>
    </row>
    <row r="926" spans="2:11" hidden="1" x14ac:dyDescent="0.25">
      <c r="B926" s="2" t="s">
        <v>42</v>
      </c>
      <c r="C926" s="2" t="s">
        <v>1802</v>
      </c>
      <c r="D926" s="2" t="s">
        <v>1803</v>
      </c>
      <c r="E926" s="2">
        <v>37</v>
      </c>
      <c r="F926" s="2" t="s">
        <v>1928</v>
      </c>
      <c r="G926" s="2" t="s">
        <v>1943</v>
      </c>
      <c r="H926" s="2" t="s">
        <v>1944</v>
      </c>
      <c r="I926" s="2" t="s">
        <v>48</v>
      </c>
      <c r="J926" s="19">
        <v>2.4500000000000002</v>
      </c>
      <c r="K926" s="19">
        <f t="shared" si="14"/>
        <v>2.8420000000000001</v>
      </c>
    </row>
    <row r="927" spans="2:11" hidden="1" x14ac:dyDescent="0.25">
      <c r="B927" s="2" t="s">
        <v>42</v>
      </c>
      <c r="C927" s="2" t="s">
        <v>1802</v>
      </c>
      <c r="D927" s="2" t="s">
        <v>1803</v>
      </c>
      <c r="E927" s="2">
        <v>37</v>
      </c>
      <c r="F927" s="2" t="s">
        <v>1928</v>
      </c>
      <c r="G927" s="2" t="s">
        <v>1945</v>
      </c>
      <c r="H927" s="2" t="s">
        <v>1946</v>
      </c>
      <c r="I927" s="2" t="s">
        <v>48</v>
      </c>
      <c r="J927" s="19">
        <v>4.18</v>
      </c>
      <c r="K927" s="19">
        <f t="shared" si="14"/>
        <v>4.8487999999999998</v>
      </c>
    </row>
    <row r="928" spans="2:11" hidden="1" x14ac:dyDescent="0.25">
      <c r="B928" s="2" t="s">
        <v>42</v>
      </c>
      <c r="C928" s="2" t="s">
        <v>1802</v>
      </c>
      <c r="D928" s="2" t="s">
        <v>1803</v>
      </c>
      <c r="E928" s="2">
        <v>37</v>
      </c>
      <c r="F928" s="2" t="s">
        <v>1928</v>
      </c>
      <c r="G928" s="2" t="s">
        <v>1947</v>
      </c>
      <c r="H928" s="2" t="s">
        <v>1948</v>
      </c>
      <c r="I928" s="2" t="s">
        <v>48</v>
      </c>
      <c r="J928" s="19">
        <v>2.6</v>
      </c>
      <c r="K928" s="19">
        <f t="shared" si="14"/>
        <v>3.016</v>
      </c>
    </row>
    <row r="929" spans="2:11" hidden="1" x14ac:dyDescent="0.25">
      <c r="B929" s="2" t="s">
        <v>42</v>
      </c>
      <c r="C929" s="2" t="s">
        <v>1802</v>
      </c>
      <c r="D929" s="2" t="s">
        <v>1803</v>
      </c>
      <c r="E929" s="2">
        <v>37</v>
      </c>
      <c r="F929" s="2" t="s">
        <v>1928</v>
      </c>
      <c r="G929" s="2" t="s">
        <v>1949</v>
      </c>
      <c r="H929" s="2" t="s">
        <v>1950</v>
      </c>
      <c r="I929" s="2" t="s">
        <v>48</v>
      </c>
      <c r="J929" s="19">
        <v>4.4800000000000004</v>
      </c>
      <c r="K929" s="19">
        <f t="shared" si="14"/>
        <v>5.1968000000000005</v>
      </c>
    </row>
    <row r="930" spans="2:11" hidden="1" x14ac:dyDescent="0.25">
      <c r="B930" s="2" t="s">
        <v>42</v>
      </c>
      <c r="C930" s="2" t="s">
        <v>1802</v>
      </c>
      <c r="D930" s="2" t="s">
        <v>1803</v>
      </c>
      <c r="E930" s="2">
        <v>37</v>
      </c>
      <c r="F930" s="2" t="s">
        <v>1928</v>
      </c>
      <c r="G930" s="2" t="s">
        <v>1951</v>
      </c>
      <c r="H930" s="2" t="s">
        <v>1952</v>
      </c>
      <c r="I930" s="2" t="s">
        <v>48</v>
      </c>
      <c r="J930" s="19">
        <v>1.36</v>
      </c>
      <c r="K930" s="19">
        <f t="shared" si="14"/>
        <v>1.5776000000000001</v>
      </c>
    </row>
    <row r="931" spans="2:11" hidden="1" x14ac:dyDescent="0.25">
      <c r="B931" s="2" t="s">
        <v>42</v>
      </c>
      <c r="C931" s="2" t="s">
        <v>1802</v>
      </c>
      <c r="D931" s="2" t="s">
        <v>1803</v>
      </c>
      <c r="E931" s="2">
        <v>37</v>
      </c>
      <c r="F931" s="2" t="s">
        <v>1928</v>
      </c>
      <c r="G931" s="2" t="s">
        <v>1953</v>
      </c>
      <c r="H931" s="2" t="s">
        <v>1954</v>
      </c>
      <c r="I931" s="2" t="s">
        <v>48</v>
      </c>
      <c r="J931" s="19">
        <v>1.36</v>
      </c>
      <c r="K931" s="19">
        <f t="shared" si="14"/>
        <v>1.5776000000000001</v>
      </c>
    </row>
    <row r="932" spans="2:11" hidden="1" x14ac:dyDescent="0.25">
      <c r="B932" s="2" t="s">
        <v>42</v>
      </c>
      <c r="C932" s="2" t="s">
        <v>1802</v>
      </c>
      <c r="D932" s="2" t="s">
        <v>1803</v>
      </c>
      <c r="E932" s="2">
        <v>38</v>
      </c>
      <c r="F932" s="2" t="s">
        <v>1955</v>
      </c>
      <c r="G932" s="2" t="s">
        <v>1956</v>
      </c>
      <c r="H932" s="2" t="s">
        <v>1957</v>
      </c>
      <c r="I932" s="2" t="s">
        <v>48</v>
      </c>
      <c r="J932" s="19">
        <v>0.62</v>
      </c>
      <c r="K932" s="19">
        <f t="shared" si="14"/>
        <v>0.71919999999999995</v>
      </c>
    </row>
    <row r="933" spans="2:11" hidden="1" x14ac:dyDescent="0.25">
      <c r="B933" s="2" t="s">
        <v>42</v>
      </c>
      <c r="C933" s="2" t="s">
        <v>1802</v>
      </c>
      <c r="D933" s="2" t="s">
        <v>1803</v>
      </c>
      <c r="E933" s="2">
        <v>38</v>
      </c>
      <c r="F933" s="2" t="s">
        <v>1955</v>
      </c>
      <c r="G933" s="2" t="s">
        <v>1958</v>
      </c>
      <c r="H933" s="2" t="s">
        <v>1959</v>
      </c>
      <c r="I933" s="2" t="s">
        <v>48</v>
      </c>
      <c r="J933" s="19">
        <v>1.39</v>
      </c>
      <c r="K933" s="19">
        <f t="shared" si="14"/>
        <v>1.6123999999999998</v>
      </c>
    </row>
    <row r="934" spans="2:11" hidden="1" x14ac:dyDescent="0.25">
      <c r="B934" s="2" t="s">
        <v>42</v>
      </c>
      <c r="C934" s="2" t="s">
        <v>1802</v>
      </c>
      <c r="D934" s="2" t="s">
        <v>1803</v>
      </c>
      <c r="E934" s="2">
        <v>38</v>
      </c>
      <c r="F934" s="2" t="s">
        <v>1955</v>
      </c>
      <c r="G934" s="2" t="s">
        <v>1960</v>
      </c>
      <c r="H934" s="2" t="s">
        <v>1961</v>
      </c>
      <c r="I934" s="2" t="s">
        <v>48</v>
      </c>
      <c r="J934" s="19">
        <v>1.4</v>
      </c>
      <c r="K934" s="19">
        <f t="shared" si="14"/>
        <v>1.6239999999999999</v>
      </c>
    </row>
    <row r="935" spans="2:11" hidden="1" x14ac:dyDescent="0.25">
      <c r="B935" s="2" t="s">
        <v>42</v>
      </c>
      <c r="C935" s="2" t="s">
        <v>1802</v>
      </c>
      <c r="D935" s="2" t="s">
        <v>1803</v>
      </c>
      <c r="E935" s="2">
        <v>38</v>
      </c>
      <c r="F935" s="2" t="s">
        <v>1955</v>
      </c>
      <c r="G935" s="2" t="s">
        <v>1962</v>
      </c>
      <c r="H935" s="2" t="s">
        <v>1963</v>
      </c>
      <c r="I935" s="2" t="s">
        <v>48</v>
      </c>
      <c r="J935" s="19">
        <v>0.94</v>
      </c>
      <c r="K935" s="19">
        <f t="shared" si="14"/>
        <v>1.0903999999999998</v>
      </c>
    </row>
    <row r="936" spans="2:11" hidden="1" x14ac:dyDescent="0.25">
      <c r="B936" s="2" t="s">
        <v>42</v>
      </c>
      <c r="C936" s="2" t="s">
        <v>1802</v>
      </c>
      <c r="D936" s="2" t="s">
        <v>1803</v>
      </c>
      <c r="E936" s="2">
        <v>38</v>
      </c>
      <c r="F936" s="2" t="s">
        <v>1955</v>
      </c>
      <c r="G936" s="2" t="s">
        <v>1964</v>
      </c>
      <c r="H936" s="2" t="s">
        <v>1965</v>
      </c>
      <c r="I936" s="2" t="s">
        <v>48</v>
      </c>
      <c r="J936" s="19">
        <v>1.17</v>
      </c>
      <c r="K936" s="19">
        <f t="shared" si="14"/>
        <v>1.3571999999999997</v>
      </c>
    </row>
    <row r="937" spans="2:11" hidden="1" x14ac:dyDescent="0.25">
      <c r="B937" s="2" t="s">
        <v>42</v>
      </c>
      <c r="C937" s="2" t="s">
        <v>1802</v>
      </c>
      <c r="D937" s="2" t="s">
        <v>1803</v>
      </c>
      <c r="E937" s="2">
        <v>38</v>
      </c>
      <c r="F937" s="2" t="s">
        <v>1955</v>
      </c>
      <c r="G937" s="2" t="s">
        <v>1966</v>
      </c>
      <c r="H937" s="2" t="s">
        <v>1967</v>
      </c>
      <c r="I937" s="2" t="s">
        <v>48</v>
      </c>
      <c r="J937" s="19">
        <v>1.03</v>
      </c>
      <c r="K937" s="19">
        <f t="shared" si="14"/>
        <v>1.1947999999999999</v>
      </c>
    </row>
    <row r="938" spans="2:11" hidden="1" x14ac:dyDescent="0.25">
      <c r="B938" s="2" t="s">
        <v>42</v>
      </c>
      <c r="C938" s="2" t="s">
        <v>1802</v>
      </c>
      <c r="D938" s="2" t="s">
        <v>1803</v>
      </c>
      <c r="E938" s="2">
        <v>38</v>
      </c>
      <c r="F938" s="2" t="s">
        <v>1955</v>
      </c>
      <c r="G938" s="2" t="s">
        <v>1968</v>
      </c>
      <c r="H938" s="2" t="s">
        <v>1969</v>
      </c>
      <c r="I938" s="2" t="s">
        <v>48</v>
      </c>
      <c r="J938" s="19">
        <v>1.22</v>
      </c>
      <c r="K938" s="19">
        <f t="shared" si="14"/>
        <v>1.4151999999999998</v>
      </c>
    </row>
    <row r="939" spans="2:11" hidden="1" x14ac:dyDescent="0.25">
      <c r="B939" s="2" t="s">
        <v>42</v>
      </c>
      <c r="C939" s="2" t="s">
        <v>1802</v>
      </c>
      <c r="D939" s="2" t="s">
        <v>1803</v>
      </c>
      <c r="E939" s="2">
        <v>38</v>
      </c>
      <c r="F939" s="2" t="s">
        <v>1955</v>
      </c>
      <c r="G939" s="2" t="s">
        <v>1970</v>
      </c>
      <c r="H939" s="2" t="s">
        <v>1971</v>
      </c>
      <c r="I939" s="2" t="s">
        <v>48</v>
      </c>
      <c r="J939" s="19">
        <v>1.36</v>
      </c>
      <c r="K939" s="19">
        <f t="shared" si="14"/>
        <v>1.5776000000000001</v>
      </c>
    </row>
    <row r="940" spans="2:11" hidden="1" x14ac:dyDescent="0.25">
      <c r="B940" s="2" t="s">
        <v>42</v>
      </c>
      <c r="C940" s="2" t="s">
        <v>1802</v>
      </c>
      <c r="D940" s="2" t="s">
        <v>1803</v>
      </c>
      <c r="E940" s="2">
        <v>38</v>
      </c>
      <c r="F940" s="2" t="s">
        <v>1955</v>
      </c>
      <c r="G940" s="2" t="s">
        <v>1972</v>
      </c>
      <c r="H940" s="2" t="s">
        <v>1973</v>
      </c>
      <c r="I940" s="2" t="s">
        <v>48</v>
      </c>
      <c r="J940" s="19">
        <v>1.1399999999999999</v>
      </c>
      <c r="K940" s="19">
        <f t="shared" si="14"/>
        <v>1.3223999999999998</v>
      </c>
    </row>
    <row r="941" spans="2:11" hidden="1" x14ac:dyDescent="0.25">
      <c r="B941" s="2" t="s">
        <v>42</v>
      </c>
      <c r="C941" s="2" t="s">
        <v>1802</v>
      </c>
      <c r="D941" s="2" t="s">
        <v>1803</v>
      </c>
      <c r="E941" s="2">
        <v>38</v>
      </c>
      <c r="F941" s="2" t="s">
        <v>1955</v>
      </c>
      <c r="G941" s="2" t="s">
        <v>1974</v>
      </c>
      <c r="H941" s="2" t="s">
        <v>1975</v>
      </c>
      <c r="I941" s="2" t="s">
        <v>48</v>
      </c>
      <c r="J941" s="19">
        <v>1.36</v>
      </c>
      <c r="K941" s="19">
        <f t="shared" si="14"/>
        <v>1.5776000000000001</v>
      </c>
    </row>
    <row r="942" spans="2:11" hidden="1" x14ac:dyDescent="0.25">
      <c r="B942" s="2" t="s">
        <v>42</v>
      </c>
      <c r="C942" s="2" t="s">
        <v>1802</v>
      </c>
      <c r="D942" s="2" t="s">
        <v>1803</v>
      </c>
      <c r="E942" s="2">
        <v>38</v>
      </c>
      <c r="F942" s="2" t="s">
        <v>1955</v>
      </c>
      <c r="G942" s="2" t="s">
        <v>1976</v>
      </c>
      <c r="H942" s="2" t="s">
        <v>1977</v>
      </c>
      <c r="I942" s="2" t="s">
        <v>48</v>
      </c>
      <c r="J942" s="19">
        <v>1.1399999999999999</v>
      </c>
      <c r="K942" s="19">
        <f t="shared" si="14"/>
        <v>1.3223999999999998</v>
      </c>
    </row>
    <row r="943" spans="2:11" hidden="1" x14ac:dyDescent="0.25">
      <c r="B943" s="2" t="s">
        <v>42</v>
      </c>
      <c r="C943" s="2" t="s">
        <v>1802</v>
      </c>
      <c r="D943" s="2" t="s">
        <v>1803</v>
      </c>
      <c r="E943" s="2">
        <v>38</v>
      </c>
      <c r="F943" s="2" t="s">
        <v>1955</v>
      </c>
      <c r="G943" s="2" t="s">
        <v>1978</v>
      </c>
      <c r="H943" s="2" t="s">
        <v>1979</v>
      </c>
      <c r="I943" s="2" t="s">
        <v>48</v>
      </c>
      <c r="J943" s="19">
        <v>1.44</v>
      </c>
      <c r="K943" s="19">
        <f t="shared" si="14"/>
        <v>1.6703999999999999</v>
      </c>
    </row>
    <row r="944" spans="2:11" hidden="1" x14ac:dyDescent="0.25">
      <c r="B944" s="2" t="s">
        <v>42</v>
      </c>
      <c r="C944" s="2" t="s">
        <v>1802</v>
      </c>
      <c r="D944" s="2" t="s">
        <v>1803</v>
      </c>
      <c r="E944" s="2">
        <v>38</v>
      </c>
      <c r="F944" s="2" t="s">
        <v>1955</v>
      </c>
      <c r="G944" s="2" t="s">
        <v>1980</v>
      </c>
      <c r="H944" s="2" t="s">
        <v>1981</v>
      </c>
      <c r="I944" s="2" t="s">
        <v>48</v>
      </c>
      <c r="J944" s="19">
        <v>1.36</v>
      </c>
      <c r="K944" s="19">
        <f t="shared" si="14"/>
        <v>1.5776000000000001</v>
      </c>
    </row>
    <row r="945" spans="2:11" hidden="1" x14ac:dyDescent="0.25">
      <c r="B945" s="2" t="s">
        <v>42</v>
      </c>
      <c r="C945" s="2" t="s">
        <v>1802</v>
      </c>
      <c r="D945" s="2" t="s">
        <v>1803</v>
      </c>
      <c r="E945" s="2">
        <v>38</v>
      </c>
      <c r="F945" s="2" t="s">
        <v>1955</v>
      </c>
      <c r="G945" s="2" t="s">
        <v>1982</v>
      </c>
      <c r="H945" s="2" t="s">
        <v>1983</v>
      </c>
      <c r="I945" s="2" t="s">
        <v>48</v>
      </c>
      <c r="J945" s="19">
        <v>1.89</v>
      </c>
      <c r="K945" s="19">
        <f t="shared" si="14"/>
        <v>2.1923999999999997</v>
      </c>
    </row>
    <row r="946" spans="2:11" hidden="1" x14ac:dyDescent="0.25">
      <c r="B946" s="2" t="s">
        <v>42</v>
      </c>
      <c r="C946" s="2" t="s">
        <v>1802</v>
      </c>
      <c r="D946" s="2" t="s">
        <v>1803</v>
      </c>
      <c r="E946" s="2">
        <v>38</v>
      </c>
      <c r="F946" s="2" t="s">
        <v>1955</v>
      </c>
      <c r="G946" s="2" t="s">
        <v>1984</v>
      </c>
      <c r="H946" s="2" t="s">
        <v>1985</v>
      </c>
      <c r="I946" s="2" t="s">
        <v>48</v>
      </c>
      <c r="J946" s="19">
        <v>1.36</v>
      </c>
      <c r="K946" s="19">
        <f t="shared" si="14"/>
        <v>1.5776000000000001</v>
      </c>
    </row>
    <row r="947" spans="2:11" hidden="1" x14ac:dyDescent="0.25">
      <c r="B947" s="2" t="s">
        <v>42</v>
      </c>
      <c r="C947" s="2" t="s">
        <v>1802</v>
      </c>
      <c r="D947" s="2" t="s">
        <v>1803</v>
      </c>
      <c r="E947" s="2">
        <v>38</v>
      </c>
      <c r="F947" s="2" t="s">
        <v>1955</v>
      </c>
      <c r="G947" s="2" t="s">
        <v>1986</v>
      </c>
      <c r="H947" s="2" t="s">
        <v>1987</v>
      </c>
      <c r="I947" s="2" t="s">
        <v>48</v>
      </c>
      <c r="J947" s="19">
        <v>1.75</v>
      </c>
      <c r="K947" s="19">
        <f t="shared" si="14"/>
        <v>2.0299999999999998</v>
      </c>
    </row>
    <row r="948" spans="2:11" hidden="1" x14ac:dyDescent="0.25">
      <c r="B948" s="2" t="s">
        <v>42</v>
      </c>
      <c r="C948" s="2" t="s">
        <v>1802</v>
      </c>
      <c r="D948" s="2" t="s">
        <v>1803</v>
      </c>
      <c r="E948" s="2">
        <v>38</v>
      </c>
      <c r="F948" s="2" t="s">
        <v>1955</v>
      </c>
      <c r="G948" s="2" t="s">
        <v>1988</v>
      </c>
      <c r="H948" s="2" t="s">
        <v>1989</v>
      </c>
      <c r="I948" s="2" t="s">
        <v>48</v>
      </c>
      <c r="J948" s="19">
        <v>1.36</v>
      </c>
      <c r="K948" s="19">
        <f t="shared" si="14"/>
        <v>1.5776000000000001</v>
      </c>
    </row>
    <row r="949" spans="2:11" hidden="1" x14ac:dyDescent="0.25">
      <c r="B949" s="2" t="s">
        <v>42</v>
      </c>
      <c r="C949" s="2" t="s">
        <v>1802</v>
      </c>
      <c r="D949" s="2" t="s">
        <v>1803</v>
      </c>
      <c r="E949" s="2">
        <v>38</v>
      </c>
      <c r="F949" s="2" t="s">
        <v>1955</v>
      </c>
      <c r="G949" s="2" t="s">
        <v>1990</v>
      </c>
      <c r="H949" s="2" t="s">
        <v>1991</v>
      </c>
      <c r="I949" s="2" t="s">
        <v>48</v>
      </c>
      <c r="J949" s="19">
        <v>2.2000000000000002</v>
      </c>
      <c r="K949" s="19">
        <f t="shared" si="14"/>
        <v>2.552</v>
      </c>
    </row>
    <row r="950" spans="2:11" hidden="1" x14ac:dyDescent="0.25">
      <c r="B950" s="2" t="s">
        <v>42</v>
      </c>
      <c r="C950" s="2" t="s">
        <v>1802</v>
      </c>
      <c r="D950" s="2" t="s">
        <v>1803</v>
      </c>
      <c r="E950" s="2">
        <v>38</v>
      </c>
      <c r="F950" s="2" t="s">
        <v>1955</v>
      </c>
      <c r="G950" s="2" t="s">
        <v>1992</v>
      </c>
      <c r="H950" s="2" t="s">
        <v>1993</v>
      </c>
      <c r="I950" s="2" t="s">
        <v>48</v>
      </c>
      <c r="J950" s="19">
        <v>1.36</v>
      </c>
      <c r="K950" s="19">
        <f t="shared" si="14"/>
        <v>1.5776000000000001</v>
      </c>
    </row>
    <row r="951" spans="2:11" hidden="1" x14ac:dyDescent="0.25">
      <c r="B951" s="2" t="s">
        <v>42</v>
      </c>
      <c r="C951" s="2" t="s">
        <v>1802</v>
      </c>
      <c r="D951" s="2" t="s">
        <v>1803</v>
      </c>
      <c r="E951" s="2">
        <v>38</v>
      </c>
      <c r="F951" s="2" t="s">
        <v>1955</v>
      </c>
      <c r="G951" s="2" t="s">
        <v>1994</v>
      </c>
      <c r="H951" s="2" t="s">
        <v>1995</v>
      </c>
      <c r="I951" s="2" t="s">
        <v>48</v>
      </c>
      <c r="J951" s="19">
        <v>2.12</v>
      </c>
      <c r="K951" s="19">
        <f t="shared" si="14"/>
        <v>2.4592000000000001</v>
      </c>
    </row>
    <row r="952" spans="2:11" hidden="1" x14ac:dyDescent="0.25">
      <c r="B952" s="2" t="s">
        <v>42</v>
      </c>
      <c r="C952" s="2" t="s">
        <v>1802</v>
      </c>
      <c r="D952" s="2" t="s">
        <v>1803</v>
      </c>
      <c r="E952" s="2">
        <v>38</v>
      </c>
      <c r="F952" s="2" t="s">
        <v>1955</v>
      </c>
      <c r="G952" s="2" t="s">
        <v>1996</v>
      </c>
      <c r="H952" s="2" t="s">
        <v>1997</v>
      </c>
      <c r="I952" s="2" t="s">
        <v>48</v>
      </c>
      <c r="J952" s="19">
        <v>1.36</v>
      </c>
      <c r="K952" s="19">
        <f t="shared" si="14"/>
        <v>1.5776000000000001</v>
      </c>
    </row>
    <row r="953" spans="2:11" hidden="1" x14ac:dyDescent="0.25">
      <c r="B953" s="2" t="s">
        <v>42</v>
      </c>
      <c r="C953" s="2" t="s">
        <v>1802</v>
      </c>
      <c r="D953" s="2" t="s">
        <v>1803</v>
      </c>
      <c r="E953" s="2">
        <v>38</v>
      </c>
      <c r="F953" s="2" t="s">
        <v>1955</v>
      </c>
      <c r="G953" s="2" t="s">
        <v>1998</v>
      </c>
      <c r="H953" s="2" t="s">
        <v>1999</v>
      </c>
      <c r="I953" s="2" t="s">
        <v>48</v>
      </c>
      <c r="J953" s="19">
        <v>2.12</v>
      </c>
      <c r="K953" s="19">
        <f t="shared" si="14"/>
        <v>2.4592000000000001</v>
      </c>
    </row>
    <row r="954" spans="2:11" hidden="1" x14ac:dyDescent="0.25">
      <c r="B954" s="2" t="s">
        <v>42</v>
      </c>
      <c r="C954" s="2" t="s">
        <v>1802</v>
      </c>
      <c r="D954" s="2" t="s">
        <v>1803</v>
      </c>
      <c r="E954" s="2">
        <v>38</v>
      </c>
      <c r="F954" s="2" t="s">
        <v>1955</v>
      </c>
      <c r="G954" s="2" t="s">
        <v>2000</v>
      </c>
      <c r="H954" s="2" t="s">
        <v>2001</v>
      </c>
      <c r="I954" s="2" t="s">
        <v>48</v>
      </c>
      <c r="J954" s="19">
        <v>1.36</v>
      </c>
      <c r="K954" s="19">
        <f t="shared" si="14"/>
        <v>1.5776000000000001</v>
      </c>
    </row>
    <row r="955" spans="2:11" hidden="1" x14ac:dyDescent="0.25">
      <c r="B955" s="2" t="s">
        <v>42</v>
      </c>
      <c r="C955" s="2" t="s">
        <v>1802</v>
      </c>
      <c r="D955" s="2" t="s">
        <v>1803</v>
      </c>
      <c r="E955" s="2">
        <v>38</v>
      </c>
      <c r="F955" s="2" t="s">
        <v>1955</v>
      </c>
      <c r="G955" s="2" t="s">
        <v>2002</v>
      </c>
      <c r="H955" s="2" t="s">
        <v>2003</v>
      </c>
      <c r="I955" s="2" t="s">
        <v>48</v>
      </c>
      <c r="J955" s="19">
        <v>1.36</v>
      </c>
      <c r="K955" s="19">
        <f t="shared" si="14"/>
        <v>1.5776000000000001</v>
      </c>
    </row>
    <row r="956" spans="2:11" hidden="1" x14ac:dyDescent="0.25">
      <c r="B956" s="2" t="s">
        <v>42</v>
      </c>
      <c r="C956" s="2" t="s">
        <v>1802</v>
      </c>
      <c r="D956" s="2" t="s">
        <v>1803</v>
      </c>
      <c r="E956" s="2">
        <v>38</v>
      </c>
      <c r="F956" s="2" t="s">
        <v>1955</v>
      </c>
      <c r="G956" s="2" t="s">
        <v>2004</v>
      </c>
      <c r="H956" s="2" t="s">
        <v>2005</v>
      </c>
      <c r="I956" s="2" t="s">
        <v>48</v>
      </c>
      <c r="J956" s="19">
        <v>3.61</v>
      </c>
      <c r="K956" s="19">
        <f t="shared" si="14"/>
        <v>4.1875999999999998</v>
      </c>
    </row>
    <row r="957" spans="2:11" hidden="1" x14ac:dyDescent="0.25">
      <c r="B957" s="2" t="s">
        <v>42</v>
      </c>
      <c r="C957" s="2" t="s">
        <v>1802</v>
      </c>
      <c r="D957" s="2" t="s">
        <v>1803</v>
      </c>
      <c r="E957" s="2">
        <v>38</v>
      </c>
      <c r="F957" s="2" t="s">
        <v>1955</v>
      </c>
      <c r="G957" s="2" t="s">
        <v>2006</v>
      </c>
      <c r="H957" s="2" t="s">
        <v>2007</v>
      </c>
      <c r="I957" s="2" t="s">
        <v>48</v>
      </c>
      <c r="J957" s="19">
        <v>4.25</v>
      </c>
      <c r="K957" s="19">
        <f t="shared" si="14"/>
        <v>4.93</v>
      </c>
    </row>
    <row r="958" spans="2:11" hidden="1" x14ac:dyDescent="0.25">
      <c r="B958" s="2" t="s">
        <v>42</v>
      </c>
      <c r="C958" s="2" t="s">
        <v>1802</v>
      </c>
      <c r="D958" s="2" t="s">
        <v>1803</v>
      </c>
      <c r="E958" s="2">
        <v>38</v>
      </c>
      <c r="F958" s="2" t="s">
        <v>1955</v>
      </c>
      <c r="G958" s="2" t="s">
        <v>2008</v>
      </c>
      <c r="H958" s="2" t="s">
        <v>2009</v>
      </c>
      <c r="I958" s="2" t="s">
        <v>48</v>
      </c>
      <c r="J958" s="19">
        <v>1.36</v>
      </c>
      <c r="K958" s="19">
        <f t="shared" si="14"/>
        <v>1.5776000000000001</v>
      </c>
    </row>
    <row r="959" spans="2:11" hidden="1" x14ac:dyDescent="0.25">
      <c r="B959" s="2" t="s">
        <v>42</v>
      </c>
      <c r="C959" s="2" t="s">
        <v>1802</v>
      </c>
      <c r="D959" s="2" t="s">
        <v>1803</v>
      </c>
      <c r="E959" s="2">
        <v>38</v>
      </c>
      <c r="F959" s="2" t="s">
        <v>1955</v>
      </c>
      <c r="G959" s="2" t="s">
        <v>2010</v>
      </c>
      <c r="H959" s="2" t="s">
        <v>2011</v>
      </c>
      <c r="I959" s="2" t="s">
        <v>48</v>
      </c>
      <c r="J959" s="19">
        <v>1.36</v>
      </c>
      <c r="K959" s="19">
        <f t="shared" si="14"/>
        <v>1.5776000000000001</v>
      </c>
    </row>
    <row r="960" spans="2:11" hidden="1" x14ac:dyDescent="0.25">
      <c r="B960" s="2" t="s">
        <v>42</v>
      </c>
      <c r="C960" s="2" t="s">
        <v>1802</v>
      </c>
      <c r="D960" s="2" t="s">
        <v>1803</v>
      </c>
      <c r="E960" s="2">
        <v>39</v>
      </c>
      <c r="F960" s="2" t="s">
        <v>2012</v>
      </c>
      <c r="G960" s="2" t="s">
        <v>2013</v>
      </c>
      <c r="H960" s="2" t="s">
        <v>2014</v>
      </c>
      <c r="I960" s="2" t="s">
        <v>48</v>
      </c>
      <c r="J960" s="19">
        <v>2.21</v>
      </c>
      <c r="K960" s="19">
        <f t="shared" si="14"/>
        <v>2.5635999999999997</v>
      </c>
    </row>
    <row r="961" spans="2:11" hidden="1" x14ac:dyDescent="0.25">
      <c r="B961" s="2" t="s">
        <v>42</v>
      </c>
      <c r="C961" s="2" t="s">
        <v>1802</v>
      </c>
      <c r="D961" s="2" t="s">
        <v>1803</v>
      </c>
      <c r="E961" s="2">
        <v>39</v>
      </c>
      <c r="F961" s="2" t="s">
        <v>2012</v>
      </c>
      <c r="G961" s="2" t="s">
        <v>2015</v>
      </c>
      <c r="H961" s="2" t="s">
        <v>2016</v>
      </c>
      <c r="I961" s="2" t="s">
        <v>48</v>
      </c>
      <c r="J961" s="19">
        <v>1.84</v>
      </c>
      <c r="K961" s="19">
        <f t="shared" si="14"/>
        <v>2.1343999999999999</v>
      </c>
    </row>
    <row r="962" spans="2:11" hidden="1" x14ac:dyDescent="0.25">
      <c r="B962" s="2" t="s">
        <v>42</v>
      </c>
      <c r="C962" s="2" t="s">
        <v>1802</v>
      </c>
      <c r="D962" s="2" t="s">
        <v>1803</v>
      </c>
      <c r="E962" s="2">
        <v>39</v>
      </c>
      <c r="F962" s="2" t="s">
        <v>2012</v>
      </c>
      <c r="G962" s="2" t="s">
        <v>2017</v>
      </c>
      <c r="H962" s="2" t="s">
        <v>2018</v>
      </c>
      <c r="I962" s="2" t="s">
        <v>48</v>
      </c>
      <c r="J962" s="19">
        <v>1.27</v>
      </c>
      <c r="K962" s="19">
        <f t="shared" si="14"/>
        <v>1.4731999999999998</v>
      </c>
    </row>
    <row r="963" spans="2:11" hidden="1" x14ac:dyDescent="0.25">
      <c r="B963" s="2" t="s">
        <v>42</v>
      </c>
      <c r="C963" s="2" t="s">
        <v>1802</v>
      </c>
      <c r="D963" s="2" t="s">
        <v>1803</v>
      </c>
      <c r="E963" s="2">
        <v>39</v>
      </c>
      <c r="F963" s="2" t="s">
        <v>2012</v>
      </c>
      <c r="G963" s="2" t="s">
        <v>2019</v>
      </c>
      <c r="H963" s="2" t="s">
        <v>2020</v>
      </c>
      <c r="I963" s="2" t="s">
        <v>48</v>
      </c>
      <c r="J963" s="19">
        <v>1.36</v>
      </c>
      <c r="K963" s="19">
        <f t="shared" si="14"/>
        <v>1.5776000000000001</v>
      </c>
    </row>
    <row r="964" spans="2:11" hidden="1" x14ac:dyDescent="0.25">
      <c r="B964" s="2" t="s">
        <v>42</v>
      </c>
      <c r="C964" s="2" t="s">
        <v>1802</v>
      </c>
      <c r="D964" s="2" t="s">
        <v>1803</v>
      </c>
      <c r="E964" s="2">
        <v>39</v>
      </c>
      <c r="F964" s="2" t="s">
        <v>2012</v>
      </c>
      <c r="G964" s="2" t="s">
        <v>2021</v>
      </c>
      <c r="H964" s="2" t="s">
        <v>2022</v>
      </c>
      <c r="I964" s="2" t="s">
        <v>48</v>
      </c>
      <c r="J964" s="19">
        <v>2.04</v>
      </c>
      <c r="K964" s="19">
        <f t="shared" ref="K964:K1027" si="15">+IF(AND(MID(H964,1,15)="POSTE DE MADERA",J964&lt;110)=TRUE,(J964*1.13+5)*1.01*1.16,IF(AND(MID(H964,1,15)="POSTE DE MADERA",J964&gt;=110,J964&lt;320)=TRUE,(J964*1.13+12)*1.01*1.16,IF(AND(MID(H964,1,15)="POSTE DE MADERA",J964&gt;320)=TRUE,(J964*1.13+36)*1.01*1.16,IF(+AND(MID(H964,1,5)="POSTE",MID(H964,1,15)&lt;&gt;"POSTE DE MADERA")=TRUE,J964*1.01*1.16,J964*1.16))))</f>
        <v>2.3664000000000001</v>
      </c>
    </row>
    <row r="965" spans="2:11" hidden="1" x14ac:dyDescent="0.25">
      <c r="B965" s="2" t="s">
        <v>42</v>
      </c>
      <c r="C965" s="2" t="s">
        <v>1802</v>
      </c>
      <c r="D965" s="2" t="s">
        <v>1803</v>
      </c>
      <c r="E965" s="2">
        <v>39</v>
      </c>
      <c r="F965" s="2" t="s">
        <v>2012</v>
      </c>
      <c r="G965" s="2" t="s">
        <v>2023</v>
      </c>
      <c r="H965" s="2" t="s">
        <v>2024</v>
      </c>
      <c r="I965" s="2" t="s">
        <v>48</v>
      </c>
      <c r="J965" s="19">
        <v>1.36</v>
      </c>
      <c r="K965" s="19">
        <f t="shared" si="15"/>
        <v>1.5776000000000001</v>
      </c>
    </row>
    <row r="966" spans="2:11" hidden="1" x14ac:dyDescent="0.25">
      <c r="B966" s="2" t="s">
        <v>42</v>
      </c>
      <c r="C966" s="2" t="s">
        <v>1802</v>
      </c>
      <c r="D966" s="2" t="s">
        <v>1803</v>
      </c>
      <c r="E966" s="2">
        <v>39</v>
      </c>
      <c r="F966" s="2" t="s">
        <v>2012</v>
      </c>
      <c r="G966" s="2" t="s">
        <v>2025</v>
      </c>
      <c r="H966" s="2" t="s">
        <v>2026</v>
      </c>
      <c r="I966" s="2" t="s">
        <v>48</v>
      </c>
      <c r="J966" s="19">
        <v>2.1800000000000002</v>
      </c>
      <c r="K966" s="19">
        <f t="shared" si="15"/>
        <v>2.5287999999999999</v>
      </c>
    </row>
    <row r="967" spans="2:11" hidden="1" x14ac:dyDescent="0.25">
      <c r="B967" s="2" t="s">
        <v>42</v>
      </c>
      <c r="C967" s="2" t="s">
        <v>1802</v>
      </c>
      <c r="D967" s="2" t="s">
        <v>1803</v>
      </c>
      <c r="E967" s="2">
        <v>39</v>
      </c>
      <c r="F967" s="2" t="s">
        <v>2012</v>
      </c>
      <c r="G967" s="2" t="s">
        <v>2027</v>
      </c>
      <c r="H967" s="2" t="s">
        <v>2028</v>
      </c>
      <c r="I967" s="2" t="s">
        <v>48</v>
      </c>
      <c r="J967" s="19">
        <v>1.36</v>
      </c>
      <c r="K967" s="19">
        <f t="shared" si="15"/>
        <v>1.5776000000000001</v>
      </c>
    </row>
    <row r="968" spans="2:11" hidden="1" x14ac:dyDescent="0.25">
      <c r="B968" s="2" t="s">
        <v>42</v>
      </c>
      <c r="C968" s="2" t="s">
        <v>1802</v>
      </c>
      <c r="D968" s="2" t="s">
        <v>1803</v>
      </c>
      <c r="E968" s="2">
        <v>39</v>
      </c>
      <c r="F968" s="2" t="s">
        <v>2012</v>
      </c>
      <c r="G968" s="2" t="s">
        <v>2029</v>
      </c>
      <c r="H968" s="2" t="s">
        <v>2030</v>
      </c>
      <c r="I968" s="2" t="s">
        <v>48</v>
      </c>
      <c r="J968" s="19">
        <v>1.36</v>
      </c>
      <c r="K968" s="19">
        <f t="shared" si="15"/>
        <v>1.5776000000000001</v>
      </c>
    </row>
    <row r="969" spans="2:11" hidden="1" x14ac:dyDescent="0.25">
      <c r="B969" s="2" t="s">
        <v>42</v>
      </c>
      <c r="C969" s="2" t="s">
        <v>1802</v>
      </c>
      <c r="D969" s="2" t="s">
        <v>1803</v>
      </c>
      <c r="E969" s="2">
        <v>39</v>
      </c>
      <c r="F969" s="2" t="s">
        <v>2012</v>
      </c>
      <c r="G969" s="2" t="s">
        <v>2031</v>
      </c>
      <c r="H969" s="2" t="s">
        <v>2032</v>
      </c>
      <c r="I969" s="2" t="s">
        <v>48</v>
      </c>
      <c r="J969" s="19">
        <v>1.36</v>
      </c>
      <c r="K969" s="19">
        <f t="shared" si="15"/>
        <v>1.5776000000000001</v>
      </c>
    </row>
    <row r="970" spans="2:11" hidden="1" x14ac:dyDescent="0.25">
      <c r="B970" s="2" t="s">
        <v>42</v>
      </c>
      <c r="C970" s="2" t="s">
        <v>1802</v>
      </c>
      <c r="D970" s="2" t="s">
        <v>1803</v>
      </c>
      <c r="E970" s="2">
        <v>39</v>
      </c>
      <c r="F970" s="2" t="s">
        <v>2012</v>
      </c>
      <c r="G970" s="2" t="s">
        <v>2033</v>
      </c>
      <c r="H970" s="2" t="s">
        <v>2034</v>
      </c>
      <c r="I970" s="2" t="s">
        <v>48</v>
      </c>
      <c r="J970" s="19">
        <v>2.63</v>
      </c>
      <c r="K970" s="19">
        <f t="shared" si="15"/>
        <v>3.0507999999999997</v>
      </c>
    </row>
    <row r="971" spans="2:11" hidden="1" x14ac:dyDescent="0.25">
      <c r="B971" s="2" t="s">
        <v>42</v>
      </c>
      <c r="C971" s="2" t="s">
        <v>1802</v>
      </c>
      <c r="D971" s="2" t="s">
        <v>1803</v>
      </c>
      <c r="E971" s="2">
        <v>39</v>
      </c>
      <c r="F971" s="2" t="s">
        <v>2012</v>
      </c>
      <c r="G971" s="2" t="s">
        <v>2035</v>
      </c>
      <c r="H971" s="2" t="s">
        <v>2036</v>
      </c>
      <c r="I971" s="2" t="s">
        <v>48</v>
      </c>
      <c r="J971" s="19">
        <v>1.36</v>
      </c>
      <c r="K971" s="19">
        <f t="shared" si="15"/>
        <v>1.5776000000000001</v>
      </c>
    </row>
    <row r="972" spans="2:11" hidden="1" x14ac:dyDescent="0.25">
      <c r="B972" s="2" t="s">
        <v>42</v>
      </c>
      <c r="C972" s="2" t="s">
        <v>1802</v>
      </c>
      <c r="D972" s="2" t="s">
        <v>1803</v>
      </c>
      <c r="E972" s="2">
        <v>39</v>
      </c>
      <c r="F972" s="2" t="s">
        <v>2012</v>
      </c>
      <c r="G972" s="2" t="s">
        <v>2037</v>
      </c>
      <c r="H972" s="2" t="s">
        <v>2038</v>
      </c>
      <c r="I972" s="2" t="s">
        <v>48</v>
      </c>
      <c r="J972" s="19">
        <v>1.36</v>
      </c>
      <c r="K972" s="19">
        <f t="shared" si="15"/>
        <v>1.5776000000000001</v>
      </c>
    </row>
    <row r="973" spans="2:11" hidden="1" x14ac:dyDescent="0.25">
      <c r="B973" s="2" t="s">
        <v>42</v>
      </c>
      <c r="C973" s="2" t="s">
        <v>1802</v>
      </c>
      <c r="D973" s="2" t="s">
        <v>1803</v>
      </c>
      <c r="E973" s="2">
        <v>39</v>
      </c>
      <c r="F973" s="2" t="s">
        <v>2012</v>
      </c>
      <c r="G973" s="2" t="s">
        <v>2039</v>
      </c>
      <c r="H973" s="2" t="s">
        <v>2040</v>
      </c>
      <c r="I973" s="2" t="s">
        <v>48</v>
      </c>
      <c r="J973" s="19">
        <v>1.36</v>
      </c>
      <c r="K973" s="19">
        <f t="shared" si="15"/>
        <v>1.5776000000000001</v>
      </c>
    </row>
    <row r="974" spans="2:11" hidden="1" x14ac:dyDescent="0.25">
      <c r="B974" s="2" t="s">
        <v>42</v>
      </c>
      <c r="C974" s="2" t="s">
        <v>1802</v>
      </c>
      <c r="D974" s="2" t="s">
        <v>1803</v>
      </c>
      <c r="E974" s="2">
        <v>39</v>
      </c>
      <c r="F974" s="2" t="s">
        <v>2012</v>
      </c>
      <c r="G974" s="2" t="s">
        <v>2041</v>
      </c>
      <c r="H974" s="2" t="s">
        <v>2042</v>
      </c>
      <c r="I974" s="2" t="s">
        <v>48</v>
      </c>
      <c r="J974" s="19">
        <v>1.36</v>
      </c>
      <c r="K974" s="19">
        <f t="shared" si="15"/>
        <v>1.5776000000000001</v>
      </c>
    </row>
    <row r="975" spans="2:11" hidden="1" x14ac:dyDescent="0.25">
      <c r="B975" s="2" t="s">
        <v>42</v>
      </c>
      <c r="C975" s="2" t="s">
        <v>1802</v>
      </c>
      <c r="D975" s="2" t="s">
        <v>1803</v>
      </c>
      <c r="E975" s="2">
        <v>39</v>
      </c>
      <c r="F975" s="2" t="s">
        <v>2012</v>
      </c>
      <c r="G975" s="2" t="s">
        <v>2043</v>
      </c>
      <c r="H975" s="2" t="s">
        <v>2044</v>
      </c>
      <c r="I975" s="2" t="s">
        <v>48</v>
      </c>
      <c r="J975" s="19">
        <v>1.36</v>
      </c>
      <c r="K975" s="19">
        <f t="shared" si="15"/>
        <v>1.5776000000000001</v>
      </c>
    </row>
    <row r="976" spans="2:11" hidden="1" x14ac:dyDescent="0.25">
      <c r="B976" s="2" t="s">
        <v>42</v>
      </c>
      <c r="C976" s="2" t="s">
        <v>1802</v>
      </c>
      <c r="D976" s="2" t="s">
        <v>1803</v>
      </c>
      <c r="E976" s="2">
        <v>40</v>
      </c>
      <c r="F976" s="2" t="s">
        <v>2045</v>
      </c>
      <c r="G976" s="2" t="s">
        <v>2046</v>
      </c>
      <c r="H976" s="2" t="s">
        <v>2047</v>
      </c>
      <c r="I976" s="2" t="s">
        <v>48</v>
      </c>
      <c r="J976" s="19">
        <v>1.36</v>
      </c>
      <c r="K976" s="19">
        <f t="shared" si="15"/>
        <v>1.5776000000000001</v>
      </c>
    </row>
    <row r="977" spans="2:11" hidden="1" x14ac:dyDescent="0.25">
      <c r="B977" s="2" t="s">
        <v>42</v>
      </c>
      <c r="C977" s="2" t="s">
        <v>1802</v>
      </c>
      <c r="D977" s="2" t="s">
        <v>1803</v>
      </c>
      <c r="E977" s="2">
        <v>40</v>
      </c>
      <c r="F977" s="2" t="s">
        <v>2045</v>
      </c>
      <c r="G977" s="2" t="s">
        <v>2048</v>
      </c>
      <c r="H977" s="2" t="s">
        <v>2049</v>
      </c>
      <c r="I977" s="2" t="s">
        <v>48</v>
      </c>
      <c r="J977" s="19">
        <v>1.36</v>
      </c>
      <c r="K977" s="19">
        <f t="shared" si="15"/>
        <v>1.5776000000000001</v>
      </c>
    </row>
    <row r="978" spans="2:11" hidden="1" x14ac:dyDescent="0.25">
      <c r="B978" s="2" t="s">
        <v>42</v>
      </c>
      <c r="C978" s="2" t="s">
        <v>1802</v>
      </c>
      <c r="D978" s="2" t="s">
        <v>1803</v>
      </c>
      <c r="E978" s="2">
        <v>40</v>
      </c>
      <c r="F978" s="2" t="s">
        <v>2045</v>
      </c>
      <c r="G978" s="2" t="s">
        <v>2050</v>
      </c>
      <c r="H978" s="2" t="s">
        <v>2051</v>
      </c>
      <c r="I978" s="2" t="s">
        <v>48</v>
      </c>
      <c r="J978" s="19">
        <v>1.36</v>
      </c>
      <c r="K978" s="19">
        <f t="shared" si="15"/>
        <v>1.5776000000000001</v>
      </c>
    </row>
    <row r="979" spans="2:11" hidden="1" x14ac:dyDescent="0.25">
      <c r="B979" s="2" t="s">
        <v>42</v>
      </c>
      <c r="C979" s="2" t="s">
        <v>1802</v>
      </c>
      <c r="D979" s="2" t="s">
        <v>1803</v>
      </c>
      <c r="E979" s="2">
        <v>40</v>
      </c>
      <c r="F979" s="2" t="s">
        <v>2045</v>
      </c>
      <c r="G979" s="2" t="s">
        <v>2052</v>
      </c>
      <c r="H979" s="2" t="s">
        <v>2053</v>
      </c>
      <c r="I979" s="2" t="s">
        <v>48</v>
      </c>
      <c r="J979" s="19">
        <v>1.36</v>
      </c>
      <c r="K979" s="19">
        <f t="shared" si="15"/>
        <v>1.5776000000000001</v>
      </c>
    </row>
    <row r="980" spans="2:11" hidden="1" x14ac:dyDescent="0.25">
      <c r="B980" s="2" t="s">
        <v>42</v>
      </c>
      <c r="C980" s="2" t="s">
        <v>1802</v>
      </c>
      <c r="D980" s="2" t="s">
        <v>1803</v>
      </c>
      <c r="E980" s="2">
        <v>40</v>
      </c>
      <c r="F980" s="2" t="s">
        <v>2045</v>
      </c>
      <c r="G980" s="2" t="s">
        <v>2054</v>
      </c>
      <c r="H980" s="2" t="s">
        <v>2055</v>
      </c>
      <c r="I980" s="2" t="s">
        <v>48</v>
      </c>
      <c r="J980" s="19">
        <v>1.36</v>
      </c>
      <c r="K980" s="19">
        <f t="shared" si="15"/>
        <v>1.5776000000000001</v>
      </c>
    </row>
    <row r="981" spans="2:11" hidden="1" x14ac:dyDescent="0.25">
      <c r="B981" s="2" t="s">
        <v>42</v>
      </c>
      <c r="C981" s="2" t="s">
        <v>1802</v>
      </c>
      <c r="D981" s="2" t="s">
        <v>1803</v>
      </c>
      <c r="E981" s="2">
        <v>40</v>
      </c>
      <c r="F981" s="2" t="s">
        <v>2045</v>
      </c>
      <c r="G981" s="2" t="s">
        <v>2056</v>
      </c>
      <c r="H981" s="2" t="s">
        <v>2057</v>
      </c>
      <c r="I981" s="2" t="s">
        <v>48</v>
      </c>
      <c r="J981" s="19">
        <v>1.36</v>
      </c>
      <c r="K981" s="19">
        <f t="shared" si="15"/>
        <v>1.5776000000000001</v>
      </c>
    </row>
    <row r="982" spans="2:11" hidden="1" x14ac:dyDescent="0.25">
      <c r="B982" s="2" t="s">
        <v>42</v>
      </c>
      <c r="C982" s="2" t="s">
        <v>1802</v>
      </c>
      <c r="D982" s="2" t="s">
        <v>1803</v>
      </c>
      <c r="E982" s="2">
        <v>40</v>
      </c>
      <c r="F982" s="2" t="s">
        <v>2045</v>
      </c>
      <c r="G982" s="2" t="s">
        <v>2058</v>
      </c>
      <c r="H982" s="2" t="s">
        <v>2059</v>
      </c>
      <c r="I982" s="2" t="s">
        <v>48</v>
      </c>
      <c r="J982" s="19">
        <v>1.36</v>
      </c>
      <c r="K982" s="19">
        <f t="shared" si="15"/>
        <v>1.5776000000000001</v>
      </c>
    </row>
    <row r="983" spans="2:11" hidden="1" x14ac:dyDescent="0.25">
      <c r="B983" s="2" t="s">
        <v>42</v>
      </c>
      <c r="C983" s="2" t="s">
        <v>1802</v>
      </c>
      <c r="D983" s="2" t="s">
        <v>1803</v>
      </c>
      <c r="E983" s="2">
        <v>42</v>
      </c>
      <c r="F983" s="2" t="s">
        <v>2060</v>
      </c>
      <c r="G983" s="2" t="s">
        <v>2061</v>
      </c>
      <c r="H983" s="2" t="s">
        <v>2062</v>
      </c>
      <c r="I983" s="2" t="s">
        <v>48</v>
      </c>
      <c r="J983" s="19">
        <v>0.33</v>
      </c>
      <c r="K983" s="19">
        <f t="shared" si="15"/>
        <v>0.38279999999999997</v>
      </c>
    </row>
    <row r="984" spans="2:11" hidden="1" x14ac:dyDescent="0.25">
      <c r="B984" s="2" t="s">
        <v>42</v>
      </c>
      <c r="C984" s="2" t="s">
        <v>1802</v>
      </c>
      <c r="D984" s="2" t="s">
        <v>1803</v>
      </c>
      <c r="E984" s="2">
        <v>42</v>
      </c>
      <c r="F984" s="2" t="s">
        <v>2060</v>
      </c>
      <c r="G984" s="2" t="s">
        <v>2063</v>
      </c>
      <c r="H984" s="2" t="s">
        <v>2064</v>
      </c>
      <c r="I984" s="2" t="s">
        <v>48</v>
      </c>
      <c r="J984" s="19">
        <v>0.15</v>
      </c>
      <c r="K984" s="19">
        <f t="shared" si="15"/>
        <v>0.17399999999999999</v>
      </c>
    </row>
    <row r="985" spans="2:11" hidden="1" x14ac:dyDescent="0.25">
      <c r="B985" s="2" t="s">
        <v>42</v>
      </c>
      <c r="C985" s="2" t="s">
        <v>1802</v>
      </c>
      <c r="D985" s="2" t="s">
        <v>1803</v>
      </c>
      <c r="E985" s="2">
        <v>34</v>
      </c>
      <c r="F985" s="2" t="s">
        <v>2065</v>
      </c>
      <c r="G985" s="2" t="s">
        <v>2066</v>
      </c>
      <c r="H985" s="2" t="s">
        <v>2067</v>
      </c>
      <c r="I985" s="2" t="s">
        <v>48</v>
      </c>
      <c r="J985" s="19">
        <v>0.41</v>
      </c>
      <c r="K985" s="19">
        <f t="shared" si="15"/>
        <v>0.47559999999999991</v>
      </c>
    </row>
    <row r="986" spans="2:11" hidden="1" x14ac:dyDescent="0.25">
      <c r="B986" s="2" t="s">
        <v>42</v>
      </c>
      <c r="C986" s="2" t="s">
        <v>1802</v>
      </c>
      <c r="D986" s="2" t="s">
        <v>1803</v>
      </c>
      <c r="E986" s="2">
        <v>34</v>
      </c>
      <c r="F986" s="2" t="s">
        <v>2065</v>
      </c>
      <c r="G986" s="2" t="s">
        <v>2068</v>
      </c>
      <c r="H986" s="2" t="s">
        <v>2069</v>
      </c>
      <c r="I986" s="2" t="s">
        <v>48</v>
      </c>
      <c r="J986" s="19">
        <v>0.82</v>
      </c>
      <c r="K986" s="19">
        <f t="shared" si="15"/>
        <v>0.95119999999999982</v>
      </c>
    </row>
    <row r="987" spans="2:11" hidden="1" x14ac:dyDescent="0.25">
      <c r="B987" s="2" t="s">
        <v>42</v>
      </c>
      <c r="C987" s="2" t="s">
        <v>1802</v>
      </c>
      <c r="D987" s="2" t="s">
        <v>1803</v>
      </c>
      <c r="E987" s="2">
        <v>34</v>
      </c>
      <c r="F987" s="2" t="s">
        <v>2065</v>
      </c>
      <c r="G987" s="2" t="s">
        <v>2070</v>
      </c>
      <c r="H987" s="2" t="s">
        <v>2071</v>
      </c>
      <c r="I987" s="2" t="s">
        <v>48</v>
      </c>
      <c r="J987" s="19">
        <v>0.32</v>
      </c>
      <c r="K987" s="19">
        <f t="shared" si="15"/>
        <v>0.37119999999999997</v>
      </c>
    </row>
    <row r="988" spans="2:11" hidden="1" x14ac:dyDescent="0.25">
      <c r="B988" s="2" t="s">
        <v>42</v>
      </c>
      <c r="C988" s="2" t="s">
        <v>1802</v>
      </c>
      <c r="D988" s="2" t="s">
        <v>1803</v>
      </c>
      <c r="E988" s="2">
        <v>34</v>
      </c>
      <c r="F988" s="2" t="s">
        <v>2065</v>
      </c>
      <c r="G988" s="2" t="s">
        <v>2072</v>
      </c>
      <c r="H988" s="2" t="s">
        <v>2073</v>
      </c>
      <c r="I988" s="2" t="s">
        <v>48</v>
      </c>
      <c r="J988" s="19">
        <v>1.44</v>
      </c>
      <c r="K988" s="19">
        <f t="shared" si="15"/>
        <v>1.6703999999999999</v>
      </c>
    </row>
    <row r="989" spans="2:11" hidden="1" x14ac:dyDescent="0.25">
      <c r="B989" s="2" t="s">
        <v>42</v>
      </c>
      <c r="C989" s="2" t="s">
        <v>1802</v>
      </c>
      <c r="D989" s="2" t="s">
        <v>1803</v>
      </c>
      <c r="E989" s="2">
        <v>34</v>
      </c>
      <c r="F989" s="2" t="s">
        <v>2065</v>
      </c>
      <c r="G989" s="2" t="s">
        <v>2074</v>
      </c>
      <c r="H989" s="2" t="s">
        <v>2075</v>
      </c>
      <c r="I989" s="2" t="s">
        <v>48</v>
      </c>
      <c r="J989" s="19">
        <v>0.97</v>
      </c>
      <c r="K989" s="19">
        <f t="shared" si="15"/>
        <v>1.1252</v>
      </c>
    </row>
    <row r="990" spans="2:11" hidden="1" x14ac:dyDescent="0.25">
      <c r="B990" s="2" t="s">
        <v>42</v>
      </c>
      <c r="C990" s="2" t="s">
        <v>1802</v>
      </c>
      <c r="D990" s="2" t="s">
        <v>1803</v>
      </c>
      <c r="E990" s="2">
        <v>34</v>
      </c>
      <c r="F990" s="2" t="s">
        <v>2065</v>
      </c>
      <c r="G990" s="2" t="s">
        <v>2076</v>
      </c>
      <c r="H990" s="2" t="s">
        <v>2077</v>
      </c>
      <c r="I990" s="2" t="s">
        <v>48</v>
      </c>
      <c r="J990" s="19">
        <v>4.3600000000000003</v>
      </c>
      <c r="K990" s="19">
        <f t="shared" si="15"/>
        <v>5.0575999999999999</v>
      </c>
    </row>
    <row r="991" spans="2:11" hidden="1" x14ac:dyDescent="0.25">
      <c r="B991" s="2" t="s">
        <v>42</v>
      </c>
      <c r="C991" s="2" t="s">
        <v>1802</v>
      </c>
      <c r="D991" s="2" t="s">
        <v>1803</v>
      </c>
      <c r="E991" s="2">
        <v>42</v>
      </c>
      <c r="F991" s="2" t="s">
        <v>2060</v>
      </c>
      <c r="G991" s="2" t="s">
        <v>2078</v>
      </c>
      <c r="H991" s="2" t="s">
        <v>2079</v>
      </c>
      <c r="I991" s="2" t="s">
        <v>2080</v>
      </c>
      <c r="J991" s="19">
        <v>0.26</v>
      </c>
      <c r="K991" s="19">
        <f t="shared" si="15"/>
        <v>0.30159999999999998</v>
      </c>
    </row>
    <row r="992" spans="2:11" hidden="1" x14ac:dyDescent="0.25">
      <c r="B992" s="2" t="s">
        <v>42</v>
      </c>
      <c r="C992" s="2" t="s">
        <v>1802</v>
      </c>
      <c r="D992" s="2" t="s">
        <v>1803</v>
      </c>
      <c r="E992" s="2">
        <v>42</v>
      </c>
      <c r="F992" s="2" t="s">
        <v>2060</v>
      </c>
      <c r="G992" s="2" t="s">
        <v>2081</v>
      </c>
      <c r="H992" s="2" t="s">
        <v>2082</v>
      </c>
      <c r="I992" s="2" t="s">
        <v>1729</v>
      </c>
      <c r="J992" s="19">
        <v>0.75</v>
      </c>
      <c r="K992" s="19">
        <f t="shared" si="15"/>
        <v>0.86999999999999988</v>
      </c>
    </row>
    <row r="993" spans="2:11" hidden="1" x14ac:dyDescent="0.25">
      <c r="B993" s="2" t="s">
        <v>42</v>
      </c>
      <c r="C993" s="2" t="s">
        <v>1802</v>
      </c>
      <c r="D993" s="2" t="s">
        <v>1803</v>
      </c>
      <c r="E993" s="2">
        <v>42</v>
      </c>
      <c r="F993" s="2" t="s">
        <v>2060</v>
      </c>
      <c r="G993" s="2" t="s">
        <v>2083</v>
      </c>
      <c r="H993" s="2" t="s">
        <v>2084</v>
      </c>
      <c r="I993" s="2" t="s">
        <v>1729</v>
      </c>
      <c r="J993" s="19">
        <v>16.2</v>
      </c>
      <c r="K993" s="19">
        <f t="shared" si="15"/>
        <v>18.791999999999998</v>
      </c>
    </row>
    <row r="994" spans="2:11" hidden="1" x14ac:dyDescent="0.25">
      <c r="B994" s="2" t="s">
        <v>42</v>
      </c>
      <c r="C994" s="2" t="s">
        <v>1802</v>
      </c>
      <c r="D994" s="2" t="s">
        <v>1803</v>
      </c>
      <c r="E994" s="2">
        <v>42</v>
      </c>
      <c r="F994" s="2" t="s">
        <v>2060</v>
      </c>
      <c r="G994" s="2" t="s">
        <v>2085</v>
      </c>
      <c r="H994" s="2" t="s">
        <v>2086</v>
      </c>
      <c r="I994" s="2" t="s">
        <v>1729</v>
      </c>
      <c r="J994" s="19">
        <v>0.72</v>
      </c>
      <c r="K994" s="19">
        <f t="shared" si="15"/>
        <v>0.83519999999999994</v>
      </c>
    </row>
    <row r="995" spans="2:11" hidden="1" x14ac:dyDescent="0.25">
      <c r="B995" s="2" t="s">
        <v>42</v>
      </c>
      <c r="C995" s="2" t="s">
        <v>1802</v>
      </c>
      <c r="D995" s="2" t="s">
        <v>1803</v>
      </c>
      <c r="E995" s="2">
        <v>42</v>
      </c>
      <c r="F995" s="2" t="s">
        <v>2060</v>
      </c>
      <c r="G995" s="2" t="s">
        <v>2087</v>
      </c>
      <c r="H995" s="2" t="s">
        <v>2088</v>
      </c>
      <c r="I995" s="2" t="s">
        <v>1729</v>
      </c>
      <c r="J995" s="19">
        <v>21.98</v>
      </c>
      <c r="K995" s="19">
        <f t="shared" si="15"/>
        <v>25.4968</v>
      </c>
    </row>
    <row r="996" spans="2:11" hidden="1" x14ac:dyDescent="0.25">
      <c r="B996" s="2" t="s">
        <v>42</v>
      </c>
      <c r="C996" s="2" t="s">
        <v>1802</v>
      </c>
      <c r="D996" s="2" t="s">
        <v>1803</v>
      </c>
      <c r="E996" s="2">
        <v>42</v>
      </c>
      <c r="F996" s="2" t="s">
        <v>2060</v>
      </c>
      <c r="G996" s="2" t="s">
        <v>2089</v>
      </c>
      <c r="H996" s="2" t="s">
        <v>2090</v>
      </c>
      <c r="I996" s="2" t="s">
        <v>48</v>
      </c>
      <c r="J996" s="19">
        <v>0.26</v>
      </c>
      <c r="K996" s="19">
        <f t="shared" si="15"/>
        <v>0.30159999999999998</v>
      </c>
    </row>
    <row r="997" spans="2:11" hidden="1" x14ac:dyDescent="0.25">
      <c r="B997" s="2" t="s">
        <v>42</v>
      </c>
      <c r="C997" s="2" t="s">
        <v>1802</v>
      </c>
      <c r="D997" s="2" t="s">
        <v>1803</v>
      </c>
      <c r="E997" s="2">
        <v>42</v>
      </c>
      <c r="F997" s="2" t="s">
        <v>2060</v>
      </c>
      <c r="G997" s="2" t="s">
        <v>2091</v>
      </c>
      <c r="H997" s="2" t="s">
        <v>2092</v>
      </c>
      <c r="I997" s="2" t="s">
        <v>48</v>
      </c>
      <c r="J997" s="19">
        <v>0.25</v>
      </c>
      <c r="K997" s="19">
        <f t="shared" si="15"/>
        <v>0.28999999999999998</v>
      </c>
    </row>
    <row r="998" spans="2:11" hidden="1" x14ac:dyDescent="0.25">
      <c r="B998" s="2" t="s">
        <v>42</v>
      </c>
      <c r="C998" s="2" t="s">
        <v>1802</v>
      </c>
      <c r="D998" s="2" t="s">
        <v>1803</v>
      </c>
      <c r="E998" s="2">
        <v>42</v>
      </c>
      <c r="F998" s="2" t="s">
        <v>2060</v>
      </c>
      <c r="G998" s="2" t="s">
        <v>2093</v>
      </c>
      <c r="H998" s="2" t="s">
        <v>2094</v>
      </c>
      <c r="I998" s="2" t="s">
        <v>48</v>
      </c>
      <c r="J998" s="19">
        <v>1.5</v>
      </c>
      <c r="K998" s="19">
        <f t="shared" si="15"/>
        <v>1.7399999999999998</v>
      </c>
    </row>
    <row r="999" spans="2:11" hidden="1" x14ac:dyDescent="0.25">
      <c r="B999" s="2" t="s">
        <v>42</v>
      </c>
      <c r="C999" s="2" t="s">
        <v>1802</v>
      </c>
      <c r="D999" s="2" t="s">
        <v>1803</v>
      </c>
      <c r="E999" s="2">
        <v>42</v>
      </c>
      <c r="F999" s="2" t="s">
        <v>2060</v>
      </c>
      <c r="G999" s="2" t="s">
        <v>2095</v>
      </c>
      <c r="H999" s="2" t="s">
        <v>2096</v>
      </c>
      <c r="I999" s="2" t="s">
        <v>48</v>
      </c>
      <c r="J999" s="19">
        <v>1.82</v>
      </c>
      <c r="K999" s="19">
        <f t="shared" si="15"/>
        <v>2.1111999999999997</v>
      </c>
    </row>
    <row r="1000" spans="2:11" hidden="1" x14ac:dyDescent="0.25">
      <c r="B1000" s="2" t="s">
        <v>42</v>
      </c>
      <c r="C1000" s="2" t="s">
        <v>1802</v>
      </c>
      <c r="D1000" s="2" t="s">
        <v>1803</v>
      </c>
      <c r="E1000" s="2">
        <v>42</v>
      </c>
      <c r="F1000" s="2" t="s">
        <v>2060</v>
      </c>
      <c r="G1000" s="2" t="s">
        <v>2097</v>
      </c>
      <c r="H1000" s="2" t="s">
        <v>2098</v>
      </c>
      <c r="I1000" s="2" t="s">
        <v>48</v>
      </c>
      <c r="J1000" s="19">
        <v>10.55</v>
      </c>
      <c r="K1000" s="19">
        <f t="shared" si="15"/>
        <v>12.238</v>
      </c>
    </row>
    <row r="1001" spans="2:11" hidden="1" x14ac:dyDescent="0.25">
      <c r="B1001" s="2" t="s">
        <v>42</v>
      </c>
      <c r="C1001" s="2" t="s">
        <v>1802</v>
      </c>
      <c r="D1001" s="2" t="s">
        <v>1803</v>
      </c>
      <c r="E1001" s="2">
        <v>42</v>
      </c>
      <c r="F1001" s="2" t="s">
        <v>2060</v>
      </c>
      <c r="G1001" s="2" t="s">
        <v>2099</v>
      </c>
      <c r="H1001" s="2" t="s">
        <v>2100</v>
      </c>
      <c r="I1001" s="2" t="s">
        <v>48</v>
      </c>
      <c r="J1001" s="19">
        <v>0.42</v>
      </c>
      <c r="K1001" s="19">
        <f t="shared" si="15"/>
        <v>0.48719999999999997</v>
      </c>
    </row>
    <row r="1002" spans="2:11" hidden="1" x14ac:dyDescent="0.25">
      <c r="B1002" s="2" t="s">
        <v>42</v>
      </c>
      <c r="C1002" s="2" t="s">
        <v>1802</v>
      </c>
      <c r="D1002" s="2" t="s">
        <v>1803</v>
      </c>
      <c r="E1002" s="2">
        <v>42</v>
      </c>
      <c r="F1002" s="2" t="s">
        <v>2060</v>
      </c>
      <c r="G1002" s="2" t="s">
        <v>2101</v>
      </c>
      <c r="H1002" s="2" t="s">
        <v>2102</v>
      </c>
      <c r="I1002" s="2" t="s">
        <v>48</v>
      </c>
      <c r="J1002" s="19">
        <v>0.72</v>
      </c>
      <c r="K1002" s="19">
        <f t="shared" si="15"/>
        <v>0.83519999999999994</v>
      </c>
    </row>
    <row r="1003" spans="2:11" hidden="1" x14ac:dyDescent="0.25">
      <c r="B1003" s="2" t="s">
        <v>42</v>
      </c>
      <c r="C1003" s="2" t="s">
        <v>1802</v>
      </c>
      <c r="D1003" s="2" t="s">
        <v>1803</v>
      </c>
      <c r="E1003" s="2">
        <v>42</v>
      </c>
      <c r="F1003" s="2" t="s">
        <v>2060</v>
      </c>
      <c r="G1003" s="2" t="s">
        <v>2103</v>
      </c>
      <c r="H1003" s="2" t="s">
        <v>2104</v>
      </c>
      <c r="I1003" s="2" t="s">
        <v>48</v>
      </c>
      <c r="J1003" s="19">
        <v>0.85</v>
      </c>
      <c r="K1003" s="19">
        <f t="shared" si="15"/>
        <v>0.98599999999999988</v>
      </c>
    </row>
    <row r="1004" spans="2:11" hidden="1" x14ac:dyDescent="0.25">
      <c r="B1004" s="2" t="s">
        <v>42</v>
      </c>
      <c r="C1004" s="2" t="s">
        <v>1802</v>
      </c>
      <c r="D1004" s="2" t="s">
        <v>1803</v>
      </c>
      <c r="E1004" s="2">
        <v>42</v>
      </c>
      <c r="F1004" s="2" t="s">
        <v>2060</v>
      </c>
      <c r="G1004" s="2" t="s">
        <v>2105</v>
      </c>
      <c r="H1004" s="2" t="s">
        <v>2106</v>
      </c>
      <c r="I1004" s="2" t="s">
        <v>260</v>
      </c>
      <c r="J1004" s="19">
        <v>0.34</v>
      </c>
      <c r="K1004" s="19">
        <f t="shared" si="15"/>
        <v>0.39440000000000003</v>
      </c>
    </row>
    <row r="1005" spans="2:11" hidden="1" x14ac:dyDescent="0.25">
      <c r="B1005" s="2" t="s">
        <v>42</v>
      </c>
      <c r="C1005" s="2" t="s">
        <v>1802</v>
      </c>
      <c r="D1005" s="2" t="s">
        <v>1803</v>
      </c>
      <c r="E1005" s="2">
        <v>33</v>
      </c>
      <c r="F1005" s="2" t="s">
        <v>1804</v>
      </c>
      <c r="G1005" s="2" t="s">
        <v>2107</v>
      </c>
      <c r="H1005" s="2" t="s">
        <v>2108</v>
      </c>
      <c r="I1005" s="2" t="s">
        <v>48</v>
      </c>
      <c r="J1005" s="19">
        <v>0.03</v>
      </c>
      <c r="K1005" s="19">
        <f t="shared" si="15"/>
        <v>3.4799999999999998E-2</v>
      </c>
    </row>
    <row r="1006" spans="2:11" hidden="1" x14ac:dyDescent="0.25">
      <c r="B1006" s="2" t="s">
        <v>42</v>
      </c>
      <c r="C1006" s="2" t="s">
        <v>1802</v>
      </c>
      <c r="D1006" s="2" t="s">
        <v>1803</v>
      </c>
      <c r="E1006" s="2">
        <v>42</v>
      </c>
      <c r="F1006" s="2" t="s">
        <v>2060</v>
      </c>
      <c r="G1006" s="2" t="s">
        <v>2109</v>
      </c>
      <c r="H1006" s="2" t="s">
        <v>2110</v>
      </c>
      <c r="I1006" s="2" t="s">
        <v>48</v>
      </c>
      <c r="J1006" s="19">
        <v>2.39</v>
      </c>
      <c r="K1006" s="19">
        <f t="shared" si="15"/>
        <v>2.7723999999999998</v>
      </c>
    </row>
    <row r="1007" spans="2:11" hidden="1" x14ac:dyDescent="0.25">
      <c r="B1007" s="2" t="s">
        <v>42</v>
      </c>
      <c r="C1007" s="2" t="s">
        <v>1802</v>
      </c>
      <c r="D1007" s="2" t="s">
        <v>1803</v>
      </c>
      <c r="E1007" s="2">
        <v>42</v>
      </c>
      <c r="F1007" s="2" t="s">
        <v>2060</v>
      </c>
      <c r="G1007" s="2" t="s">
        <v>2111</v>
      </c>
      <c r="H1007" s="2" t="s">
        <v>2112</v>
      </c>
      <c r="I1007" s="2" t="s">
        <v>48</v>
      </c>
      <c r="J1007" s="19">
        <v>5</v>
      </c>
      <c r="K1007" s="19">
        <f t="shared" si="15"/>
        <v>5.8</v>
      </c>
    </row>
    <row r="1008" spans="2:11" hidden="1" x14ac:dyDescent="0.25">
      <c r="B1008" s="2" t="s">
        <v>42</v>
      </c>
      <c r="C1008" s="2" t="s">
        <v>1802</v>
      </c>
      <c r="D1008" s="2" t="s">
        <v>1803</v>
      </c>
      <c r="E1008" s="2">
        <v>42</v>
      </c>
      <c r="F1008" s="2" t="s">
        <v>2060</v>
      </c>
      <c r="G1008" s="2" t="s">
        <v>2113</v>
      </c>
      <c r="H1008" s="2" t="s">
        <v>2114</v>
      </c>
      <c r="I1008" s="2" t="s">
        <v>48</v>
      </c>
      <c r="J1008" s="19">
        <v>15.21</v>
      </c>
      <c r="K1008" s="19">
        <f t="shared" si="15"/>
        <v>17.643599999999999</v>
      </c>
    </row>
    <row r="1009" spans="2:11" hidden="1" x14ac:dyDescent="0.25">
      <c r="B1009" s="2" t="s">
        <v>42</v>
      </c>
      <c r="C1009" s="2" t="s">
        <v>1802</v>
      </c>
      <c r="D1009" s="2" t="s">
        <v>1803</v>
      </c>
      <c r="E1009" s="2">
        <v>42</v>
      </c>
      <c r="F1009" s="2" t="s">
        <v>2060</v>
      </c>
      <c r="G1009" s="2" t="s">
        <v>2115</v>
      </c>
      <c r="H1009" s="2" t="s">
        <v>2116</v>
      </c>
      <c r="I1009" s="2" t="s">
        <v>260</v>
      </c>
      <c r="J1009" s="19">
        <v>2.5</v>
      </c>
      <c r="K1009" s="19">
        <f t="shared" si="15"/>
        <v>2.9</v>
      </c>
    </row>
    <row r="1010" spans="2:11" hidden="1" x14ac:dyDescent="0.25">
      <c r="B1010" s="2" t="s">
        <v>42</v>
      </c>
      <c r="C1010" s="2" t="s">
        <v>2117</v>
      </c>
      <c r="D1010" s="2" t="s">
        <v>4</v>
      </c>
      <c r="E1010" s="2">
        <v>43</v>
      </c>
      <c r="F1010" s="2" t="s">
        <v>2118</v>
      </c>
      <c r="G1010" s="2" t="s">
        <v>2119</v>
      </c>
      <c r="H1010" s="2" t="s">
        <v>2120</v>
      </c>
      <c r="I1010" s="2" t="s">
        <v>260</v>
      </c>
      <c r="J1010" s="19">
        <v>1.18</v>
      </c>
      <c r="K1010" s="19">
        <f t="shared" si="15"/>
        <v>1.3687999999999998</v>
      </c>
    </row>
    <row r="1011" spans="2:11" hidden="1" x14ac:dyDescent="0.25">
      <c r="B1011" s="2" t="s">
        <v>42</v>
      </c>
      <c r="C1011" s="2" t="s">
        <v>2117</v>
      </c>
      <c r="D1011" s="2" t="s">
        <v>4</v>
      </c>
      <c r="E1011" s="2">
        <v>43</v>
      </c>
      <c r="F1011" s="2" t="s">
        <v>2118</v>
      </c>
      <c r="G1011" s="2" t="s">
        <v>2121</v>
      </c>
      <c r="H1011" s="2" t="s">
        <v>2122</v>
      </c>
      <c r="I1011" s="2" t="s">
        <v>260</v>
      </c>
      <c r="J1011" s="19">
        <v>1.85</v>
      </c>
      <c r="K1011" s="19">
        <f t="shared" si="15"/>
        <v>2.1459999999999999</v>
      </c>
    </row>
    <row r="1012" spans="2:11" hidden="1" x14ac:dyDescent="0.25">
      <c r="B1012" s="2" t="s">
        <v>42</v>
      </c>
      <c r="C1012" s="2" t="s">
        <v>2117</v>
      </c>
      <c r="D1012" s="2" t="s">
        <v>4</v>
      </c>
      <c r="E1012" s="2">
        <v>43</v>
      </c>
      <c r="F1012" s="2" t="s">
        <v>2118</v>
      </c>
      <c r="G1012" s="2" t="s">
        <v>2123</v>
      </c>
      <c r="H1012" s="2" t="s">
        <v>2124</v>
      </c>
      <c r="I1012" s="2" t="s">
        <v>260</v>
      </c>
      <c r="J1012" s="19">
        <v>4.6900000000000004</v>
      </c>
      <c r="K1012" s="19">
        <f t="shared" si="15"/>
        <v>5.4404000000000003</v>
      </c>
    </row>
    <row r="1013" spans="2:11" hidden="1" x14ac:dyDescent="0.25">
      <c r="B1013" s="2" t="s">
        <v>42</v>
      </c>
      <c r="C1013" s="2" t="s">
        <v>2117</v>
      </c>
      <c r="D1013" s="2" t="s">
        <v>4</v>
      </c>
      <c r="E1013" s="2">
        <v>43</v>
      </c>
      <c r="F1013" s="2" t="s">
        <v>2118</v>
      </c>
      <c r="G1013" s="2" t="s">
        <v>2125</v>
      </c>
      <c r="H1013" s="2" t="s">
        <v>2126</v>
      </c>
      <c r="I1013" s="2" t="s">
        <v>260</v>
      </c>
      <c r="J1013" s="19">
        <v>7.35</v>
      </c>
      <c r="K1013" s="19">
        <f t="shared" si="15"/>
        <v>8.5259999999999998</v>
      </c>
    </row>
    <row r="1014" spans="2:11" hidden="1" x14ac:dyDescent="0.25">
      <c r="B1014" s="2" t="s">
        <v>42</v>
      </c>
      <c r="C1014" s="2" t="s">
        <v>2117</v>
      </c>
      <c r="D1014" s="2" t="s">
        <v>4</v>
      </c>
      <c r="E1014" s="2">
        <v>45</v>
      </c>
      <c r="F1014" s="2" t="s">
        <v>2127</v>
      </c>
      <c r="G1014" s="2" t="s">
        <v>2128</v>
      </c>
      <c r="H1014" s="2" t="s">
        <v>2129</v>
      </c>
      <c r="I1014" s="2" t="s">
        <v>48</v>
      </c>
      <c r="J1014" s="19">
        <v>37.22</v>
      </c>
      <c r="K1014" s="19">
        <f t="shared" si="15"/>
        <v>43.175199999999997</v>
      </c>
    </row>
    <row r="1015" spans="2:11" hidden="1" x14ac:dyDescent="0.25">
      <c r="B1015" s="2" t="s">
        <v>42</v>
      </c>
      <c r="C1015" s="2" t="s">
        <v>2117</v>
      </c>
      <c r="D1015" s="2" t="s">
        <v>4</v>
      </c>
      <c r="E1015" s="2">
        <v>45</v>
      </c>
      <c r="F1015" s="2" t="s">
        <v>2127</v>
      </c>
      <c r="G1015" s="2" t="s">
        <v>2130</v>
      </c>
      <c r="H1015" s="2" t="s">
        <v>2131</v>
      </c>
      <c r="I1015" s="2" t="s">
        <v>48</v>
      </c>
      <c r="J1015" s="19">
        <v>7.98</v>
      </c>
      <c r="K1015" s="19">
        <f t="shared" si="15"/>
        <v>9.2568000000000001</v>
      </c>
    </row>
    <row r="1016" spans="2:11" hidden="1" x14ac:dyDescent="0.25">
      <c r="B1016" s="2" t="s">
        <v>42</v>
      </c>
      <c r="C1016" s="2" t="s">
        <v>2117</v>
      </c>
      <c r="D1016" s="2" t="s">
        <v>4</v>
      </c>
      <c r="E1016" s="2">
        <v>44</v>
      </c>
      <c r="F1016" s="2" t="s">
        <v>2132</v>
      </c>
      <c r="G1016" s="2" t="s">
        <v>2133</v>
      </c>
      <c r="H1016" s="2" t="s">
        <v>2134</v>
      </c>
      <c r="I1016" s="2" t="s">
        <v>48</v>
      </c>
      <c r="J1016" s="19">
        <v>1.34</v>
      </c>
      <c r="K1016" s="19">
        <f t="shared" si="15"/>
        <v>1.5544</v>
      </c>
    </row>
    <row r="1017" spans="2:11" hidden="1" x14ac:dyDescent="0.25">
      <c r="B1017" s="2" t="s">
        <v>42</v>
      </c>
      <c r="C1017" s="2" t="s">
        <v>2117</v>
      </c>
      <c r="D1017" s="2" t="s">
        <v>4</v>
      </c>
      <c r="E1017" s="2">
        <v>44</v>
      </c>
      <c r="F1017" s="2" t="s">
        <v>2132</v>
      </c>
      <c r="G1017" s="2" t="s">
        <v>2135</v>
      </c>
      <c r="H1017" s="2" t="s">
        <v>1896</v>
      </c>
      <c r="I1017" s="2" t="s">
        <v>48</v>
      </c>
      <c r="J1017" s="19">
        <v>1</v>
      </c>
      <c r="K1017" s="19">
        <f t="shared" si="15"/>
        <v>1.1599999999999999</v>
      </c>
    </row>
    <row r="1018" spans="2:11" hidden="1" x14ac:dyDescent="0.25">
      <c r="B1018" s="2" t="s">
        <v>42</v>
      </c>
      <c r="C1018" s="2" t="s">
        <v>2117</v>
      </c>
      <c r="D1018" s="2" t="s">
        <v>4</v>
      </c>
      <c r="E1018" s="2">
        <v>44</v>
      </c>
      <c r="F1018" s="2" t="s">
        <v>2132</v>
      </c>
      <c r="G1018" s="2" t="s">
        <v>2136</v>
      </c>
      <c r="H1018" s="2" t="s">
        <v>2137</v>
      </c>
      <c r="I1018" s="2" t="s">
        <v>48</v>
      </c>
      <c r="J1018" s="19">
        <v>1.42</v>
      </c>
      <c r="K1018" s="19">
        <f t="shared" si="15"/>
        <v>1.6471999999999998</v>
      </c>
    </row>
    <row r="1019" spans="2:11" hidden="1" x14ac:dyDescent="0.25">
      <c r="B1019" s="2" t="s">
        <v>42</v>
      </c>
      <c r="C1019" s="2" t="s">
        <v>2117</v>
      </c>
      <c r="D1019" s="2" t="s">
        <v>4</v>
      </c>
      <c r="E1019" s="2">
        <v>44</v>
      </c>
      <c r="F1019" s="2" t="s">
        <v>2132</v>
      </c>
      <c r="G1019" s="2" t="s">
        <v>2138</v>
      </c>
      <c r="H1019" s="2" t="s">
        <v>2139</v>
      </c>
      <c r="I1019" s="2" t="s">
        <v>48</v>
      </c>
      <c r="J1019" s="19">
        <v>13.87</v>
      </c>
      <c r="K1019" s="19">
        <f t="shared" si="15"/>
        <v>16.089199999999998</v>
      </c>
    </row>
    <row r="1020" spans="2:11" hidden="1" x14ac:dyDescent="0.25">
      <c r="B1020" s="2" t="s">
        <v>42</v>
      </c>
      <c r="C1020" s="2" t="s">
        <v>2117</v>
      </c>
      <c r="D1020" s="2" t="s">
        <v>4</v>
      </c>
      <c r="E1020" s="2">
        <v>44</v>
      </c>
      <c r="F1020" s="2" t="s">
        <v>2132</v>
      </c>
      <c r="G1020" s="2" t="s">
        <v>2140</v>
      </c>
      <c r="H1020" s="2" t="s">
        <v>2141</v>
      </c>
      <c r="I1020" s="2" t="s">
        <v>48</v>
      </c>
      <c r="J1020" s="19">
        <v>0.04</v>
      </c>
      <c r="K1020" s="19">
        <f t="shared" si="15"/>
        <v>4.6399999999999997E-2</v>
      </c>
    </row>
    <row r="1021" spans="2:11" hidden="1" x14ac:dyDescent="0.25">
      <c r="B1021" s="2" t="s">
        <v>42</v>
      </c>
      <c r="C1021" s="2" t="s">
        <v>2117</v>
      </c>
      <c r="D1021" s="2" t="s">
        <v>4</v>
      </c>
      <c r="E1021" s="2">
        <v>44</v>
      </c>
      <c r="F1021" s="2" t="s">
        <v>2132</v>
      </c>
      <c r="G1021" s="2" t="s">
        <v>2142</v>
      </c>
      <c r="H1021" s="2" t="s">
        <v>2143</v>
      </c>
      <c r="I1021" s="2" t="s">
        <v>48</v>
      </c>
      <c r="J1021" s="19">
        <v>8.8000000000000007</v>
      </c>
      <c r="K1021" s="19">
        <f t="shared" si="15"/>
        <v>10.208</v>
      </c>
    </row>
    <row r="1022" spans="2:11" hidden="1" x14ac:dyDescent="0.25">
      <c r="B1022" s="2" t="s">
        <v>42</v>
      </c>
      <c r="C1022" s="2" t="s">
        <v>2117</v>
      </c>
      <c r="D1022" s="2" t="s">
        <v>4</v>
      </c>
      <c r="E1022" s="2">
        <v>44</v>
      </c>
      <c r="F1022" s="2" t="s">
        <v>2132</v>
      </c>
      <c r="G1022" s="2" t="s">
        <v>2144</v>
      </c>
      <c r="H1022" s="2" t="s">
        <v>2145</v>
      </c>
      <c r="I1022" s="2" t="s">
        <v>48</v>
      </c>
      <c r="J1022" s="19">
        <v>3.5</v>
      </c>
      <c r="K1022" s="19">
        <f t="shared" si="15"/>
        <v>4.0599999999999996</v>
      </c>
    </row>
    <row r="1023" spans="2:11" hidden="1" x14ac:dyDescent="0.25">
      <c r="B1023" s="2" t="s">
        <v>42</v>
      </c>
      <c r="C1023" s="2" t="s">
        <v>2146</v>
      </c>
      <c r="D1023" s="2" t="s">
        <v>2147</v>
      </c>
      <c r="E1023" s="2">
        <v>92</v>
      </c>
      <c r="F1023" s="2" t="s">
        <v>2132</v>
      </c>
      <c r="G1023" s="2" t="s">
        <v>2148</v>
      </c>
      <c r="H1023" s="2" t="s">
        <v>2149</v>
      </c>
      <c r="I1023" s="2" t="s">
        <v>48</v>
      </c>
      <c r="J1023" s="19">
        <v>0.27</v>
      </c>
      <c r="K1023" s="19">
        <f t="shared" si="15"/>
        <v>0.31319999999999998</v>
      </c>
    </row>
    <row r="1024" spans="2:11" hidden="1" x14ac:dyDescent="0.25">
      <c r="B1024" s="2" t="s">
        <v>42</v>
      </c>
      <c r="C1024" s="2" t="s">
        <v>2146</v>
      </c>
      <c r="D1024" s="2" t="s">
        <v>2147</v>
      </c>
      <c r="E1024" s="2">
        <v>92</v>
      </c>
      <c r="F1024" s="2" t="s">
        <v>2132</v>
      </c>
      <c r="G1024" s="2" t="s">
        <v>2150</v>
      </c>
      <c r="H1024" s="2" t="s">
        <v>2151</v>
      </c>
      <c r="I1024" s="2" t="s">
        <v>2152</v>
      </c>
      <c r="J1024" s="19">
        <v>29.28</v>
      </c>
      <c r="K1024" s="19">
        <f t="shared" si="15"/>
        <v>33.964799999999997</v>
      </c>
    </row>
    <row r="1025" spans="2:11" hidden="1" x14ac:dyDescent="0.25">
      <c r="B1025" s="2" t="s">
        <v>42</v>
      </c>
      <c r="C1025" s="2" t="s">
        <v>2146</v>
      </c>
      <c r="D1025" s="2" t="s">
        <v>2147</v>
      </c>
      <c r="E1025" s="2">
        <v>92</v>
      </c>
      <c r="F1025" s="2" t="s">
        <v>2132</v>
      </c>
      <c r="G1025" s="2" t="s">
        <v>2153</v>
      </c>
      <c r="H1025" s="2" t="s">
        <v>2154</v>
      </c>
      <c r="I1025" s="2" t="s">
        <v>2152</v>
      </c>
      <c r="J1025" s="19">
        <v>16.170000000000002</v>
      </c>
      <c r="K1025" s="19">
        <f t="shared" si="15"/>
        <v>18.757200000000001</v>
      </c>
    </row>
    <row r="1026" spans="2:11" hidden="1" x14ac:dyDescent="0.25">
      <c r="B1026" s="2" t="s">
        <v>42</v>
      </c>
      <c r="C1026" s="2" t="s">
        <v>2146</v>
      </c>
      <c r="D1026" s="2" t="s">
        <v>2147</v>
      </c>
      <c r="E1026" s="2">
        <v>92</v>
      </c>
      <c r="F1026" s="2" t="s">
        <v>2132</v>
      </c>
      <c r="G1026" s="2" t="s">
        <v>2155</v>
      </c>
      <c r="H1026" s="2" t="s">
        <v>2156</v>
      </c>
      <c r="I1026" s="2" t="s">
        <v>2157</v>
      </c>
      <c r="J1026" s="19">
        <v>8.5299999999999994</v>
      </c>
      <c r="K1026" s="19">
        <f t="shared" si="15"/>
        <v>9.8947999999999983</v>
      </c>
    </row>
    <row r="1027" spans="2:11" hidden="1" x14ac:dyDescent="0.25">
      <c r="B1027" s="2" t="s">
        <v>42</v>
      </c>
      <c r="C1027" s="2" t="s">
        <v>2146</v>
      </c>
      <c r="D1027" s="2" t="s">
        <v>2147</v>
      </c>
      <c r="E1027" s="2">
        <v>92</v>
      </c>
      <c r="F1027" s="2" t="s">
        <v>2132</v>
      </c>
      <c r="G1027" s="2" t="s">
        <v>2158</v>
      </c>
      <c r="H1027" s="2" t="s">
        <v>2159</v>
      </c>
      <c r="I1027" s="2" t="s">
        <v>2160</v>
      </c>
      <c r="J1027" s="19">
        <v>62.18</v>
      </c>
      <c r="K1027" s="19">
        <f t="shared" si="15"/>
        <v>72.128799999999998</v>
      </c>
    </row>
    <row r="1028" spans="2:11" hidden="1" x14ac:dyDescent="0.25">
      <c r="B1028" s="2" t="s">
        <v>42</v>
      </c>
      <c r="C1028" s="2" t="s">
        <v>2146</v>
      </c>
      <c r="D1028" s="2" t="s">
        <v>2147</v>
      </c>
      <c r="E1028" s="2">
        <v>92</v>
      </c>
      <c r="F1028" s="2" t="s">
        <v>2132</v>
      </c>
      <c r="G1028" s="2" t="s">
        <v>2158</v>
      </c>
      <c r="H1028" s="2" t="s">
        <v>2159</v>
      </c>
      <c r="I1028" s="2" t="s">
        <v>2160</v>
      </c>
      <c r="J1028" s="19">
        <v>1242.51</v>
      </c>
      <c r="K1028" s="19">
        <f t="shared" ref="K1028:K1091" si="16">+IF(AND(MID(H1028,1,15)="POSTE DE MADERA",J1028&lt;110)=TRUE,(J1028*1.13+5)*1.01*1.16,IF(AND(MID(H1028,1,15)="POSTE DE MADERA",J1028&gt;=110,J1028&lt;320)=TRUE,(J1028*1.13+12)*1.01*1.16,IF(AND(MID(H1028,1,15)="POSTE DE MADERA",J1028&gt;320)=TRUE,(J1028*1.13+36)*1.01*1.16,IF(+AND(MID(H1028,1,5)="POSTE",MID(H1028,1,15)&lt;&gt;"POSTE DE MADERA")=TRUE,J1028*1.01*1.16,J1028*1.16))))</f>
        <v>1441.3116</v>
      </c>
    </row>
    <row r="1029" spans="2:11" hidden="1" x14ac:dyDescent="0.25">
      <c r="B1029" s="2" t="s">
        <v>42</v>
      </c>
      <c r="C1029" s="2" t="s">
        <v>2146</v>
      </c>
      <c r="D1029" s="2" t="s">
        <v>2147</v>
      </c>
      <c r="E1029" s="2">
        <v>92</v>
      </c>
      <c r="F1029" s="2" t="s">
        <v>2132</v>
      </c>
      <c r="G1029" s="2" t="s">
        <v>2161</v>
      </c>
      <c r="H1029" s="2" t="s">
        <v>2162</v>
      </c>
      <c r="I1029" s="2" t="s">
        <v>2080</v>
      </c>
      <c r="J1029" s="19">
        <v>1.19</v>
      </c>
      <c r="K1029" s="19">
        <f t="shared" si="16"/>
        <v>1.3803999999999998</v>
      </c>
    </row>
    <row r="1030" spans="2:11" hidden="1" x14ac:dyDescent="0.25">
      <c r="B1030" s="2" t="s">
        <v>42</v>
      </c>
      <c r="C1030" s="2" t="s">
        <v>2146</v>
      </c>
      <c r="D1030" s="2" t="s">
        <v>2147</v>
      </c>
      <c r="E1030" s="2">
        <v>92</v>
      </c>
      <c r="F1030" s="2" t="s">
        <v>2132</v>
      </c>
      <c r="G1030" s="2" t="s">
        <v>2163</v>
      </c>
      <c r="H1030" s="2" t="s">
        <v>2164</v>
      </c>
      <c r="I1030" s="2" t="s">
        <v>48</v>
      </c>
      <c r="J1030" s="19">
        <v>10.14</v>
      </c>
      <c r="K1030" s="19">
        <f t="shared" si="16"/>
        <v>11.7624</v>
      </c>
    </row>
    <row r="1031" spans="2:11" hidden="1" x14ac:dyDescent="0.25">
      <c r="B1031" s="2" t="s">
        <v>42</v>
      </c>
      <c r="C1031" s="2" t="s">
        <v>2146</v>
      </c>
      <c r="D1031" s="2" t="s">
        <v>2147</v>
      </c>
      <c r="E1031" s="2">
        <v>92</v>
      </c>
      <c r="F1031" s="2" t="s">
        <v>2132</v>
      </c>
      <c r="G1031" s="2" t="s">
        <v>2165</v>
      </c>
      <c r="H1031" s="2" t="s">
        <v>2166</v>
      </c>
      <c r="I1031" s="2" t="s">
        <v>2152</v>
      </c>
      <c r="J1031" s="19">
        <v>157.61000000000001</v>
      </c>
      <c r="K1031" s="19">
        <f t="shared" si="16"/>
        <v>182.82759999999999</v>
      </c>
    </row>
    <row r="1032" spans="2:11" hidden="1" x14ac:dyDescent="0.25">
      <c r="B1032" s="2" t="s">
        <v>42</v>
      </c>
      <c r="C1032" s="2" t="s">
        <v>2146</v>
      </c>
      <c r="D1032" s="2" t="s">
        <v>2147</v>
      </c>
      <c r="E1032" s="2">
        <v>92</v>
      </c>
      <c r="F1032" s="2" t="s">
        <v>2132</v>
      </c>
      <c r="G1032" s="2" t="s">
        <v>2167</v>
      </c>
      <c r="H1032" s="2" t="s">
        <v>2168</v>
      </c>
      <c r="I1032" s="2" t="s">
        <v>2152</v>
      </c>
      <c r="J1032" s="19">
        <v>3.82</v>
      </c>
      <c r="K1032" s="19">
        <f t="shared" si="16"/>
        <v>4.4311999999999996</v>
      </c>
    </row>
    <row r="1033" spans="2:11" hidden="1" x14ac:dyDescent="0.25">
      <c r="B1033" s="2" t="s">
        <v>42</v>
      </c>
      <c r="C1033" s="2" t="s">
        <v>2146</v>
      </c>
      <c r="D1033" s="2" t="s">
        <v>2147</v>
      </c>
      <c r="E1033" s="2">
        <v>92</v>
      </c>
      <c r="F1033" s="2" t="s">
        <v>2132</v>
      </c>
      <c r="G1033" s="2" t="s">
        <v>2169</v>
      </c>
      <c r="H1033" s="2" t="s">
        <v>2170</v>
      </c>
      <c r="I1033" s="2" t="s">
        <v>2152</v>
      </c>
      <c r="J1033" s="19">
        <v>8.75</v>
      </c>
      <c r="K1033" s="19">
        <f t="shared" si="16"/>
        <v>10.149999999999999</v>
      </c>
    </row>
    <row r="1034" spans="2:11" hidden="1" x14ac:dyDescent="0.25">
      <c r="B1034" s="2" t="s">
        <v>42</v>
      </c>
      <c r="C1034" s="2" t="s">
        <v>2146</v>
      </c>
      <c r="D1034" s="2" t="s">
        <v>2147</v>
      </c>
      <c r="E1034" s="2">
        <v>92</v>
      </c>
      <c r="F1034" s="2" t="s">
        <v>2132</v>
      </c>
      <c r="G1034" s="2" t="s">
        <v>2171</v>
      </c>
      <c r="H1034" s="2" t="s">
        <v>2172</v>
      </c>
      <c r="I1034" s="2" t="s">
        <v>2173</v>
      </c>
      <c r="J1034" s="19">
        <v>4.8899999999999997</v>
      </c>
      <c r="K1034" s="19">
        <f t="shared" si="16"/>
        <v>5.6723999999999997</v>
      </c>
    </row>
    <row r="1035" spans="2:11" hidden="1" x14ac:dyDescent="0.25">
      <c r="B1035" s="2" t="s">
        <v>42</v>
      </c>
      <c r="C1035" s="2" t="s">
        <v>2174</v>
      </c>
      <c r="D1035" s="2" t="s">
        <v>2175</v>
      </c>
      <c r="E1035" s="2">
        <v>46</v>
      </c>
      <c r="F1035" s="2" t="s">
        <v>2176</v>
      </c>
      <c r="G1035" s="2" t="s">
        <v>2177</v>
      </c>
      <c r="H1035" s="2" t="s">
        <v>2178</v>
      </c>
      <c r="I1035" s="2" t="s">
        <v>48</v>
      </c>
      <c r="J1035" s="19">
        <v>3.61</v>
      </c>
      <c r="K1035" s="19">
        <f t="shared" si="16"/>
        <v>4.1875999999999998</v>
      </c>
    </row>
    <row r="1036" spans="2:11" hidden="1" x14ac:dyDescent="0.25">
      <c r="B1036" s="2" t="s">
        <v>42</v>
      </c>
      <c r="C1036" s="2" t="s">
        <v>2174</v>
      </c>
      <c r="D1036" s="2" t="s">
        <v>2175</v>
      </c>
      <c r="E1036" s="2">
        <v>46</v>
      </c>
      <c r="F1036" s="2" t="s">
        <v>2176</v>
      </c>
      <c r="G1036" s="2" t="s">
        <v>2179</v>
      </c>
      <c r="H1036" s="2" t="s">
        <v>2180</v>
      </c>
      <c r="I1036" s="2" t="s">
        <v>48</v>
      </c>
      <c r="J1036" s="19">
        <v>19.97</v>
      </c>
      <c r="K1036" s="19">
        <f t="shared" si="16"/>
        <v>23.165199999999999</v>
      </c>
    </row>
    <row r="1037" spans="2:11" hidden="1" x14ac:dyDescent="0.25">
      <c r="B1037" s="2" t="s">
        <v>42</v>
      </c>
      <c r="C1037" s="2" t="s">
        <v>2174</v>
      </c>
      <c r="D1037" s="2" t="s">
        <v>2175</v>
      </c>
      <c r="E1037" s="2">
        <v>46</v>
      </c>
      <c r="F1037" s="2" t="s">
        <v>2176</v>
      </c>
      <c r="G1037" s="2" t="s">
        <v>2181</v>
      </c>
      <c r="H1037" s="2" t="s">
        <v>2182</v>
      </c>
      <c r="I1037" s="2" t="s">
        <v>48</v>
      </c>
      <c r="J1037" s="19">
        <v>9.51</v>
      </c>
      <c r="K1037" s="19">
        <f t="shared" si="16"/>
        <v>11.031599999999999</v>
      </c>
    </row>
    <row r="1038" spans="2:11" hidden="1" x14ac:dyDescent="0.25">
      <c r="B1038" s="2" t="s">
        <v>42</v>
      </c>
      <c r="C1038" s="2" t="s">
        <v>2174</v>
      </c>
      <c r="D1038" s="2" t="s">
        <v>2175</v>
      </c>
      <c r="E1038" s="2">
        <v>46</v>
      </c>
      <c r="F1038" s="2" t="s">
        <v>2176</v>
      </c>
      <c r="G1038" s="2" t="s">
        <v>2183</v>
      </c>
      <c r="H1038" s="2" t="s">
        <v>2184</v>
      </c>
      <c r="I1038" s="2" t="s">
        <v>48</v>
      </c>
      <c r="J1038" s="19">
        <v>7.73</v>
      </c>
      <c r="K1038" s="19">
        <f t="shared" si="16"/>
        <v>8.9667999999999992</v>
      </c>
    </row>
    <row r="1039" spans="2:11" hidden="1" x14ac:dyDescent="0.25">
      <c r="B1039" s="2" t="s">
        <v>42</v>
      </c>
      <c r="C1039" s="2" t="s">
        <v>2174</v>
      </c>
      <c r="D1039" s="2" t="s">
        <v>2175</v>
      </c>
      <c r="E1039" s="2">
        <v>46</v>
      </c>
      <c r="F1039" s="2" t="s">
        <v>2176</v>
      </c>
      <c r="G1039" s="2" t="s">
        <v>2185</v>
      </c>
      <c r="H1039" s="2" t="s">
        <v>2186</v>
      </c>
      <c r="I1039" s="2" t="s">
        <v>48</v>
      </c>
      <c r="J1039" s="19">
        <v>3.52</v>
      </c>
      <c r="K1039" s="19">
        <f t="shared" si="16"/>
        <v>4.0831999999999997</v>
      </c>
    </row>
    <row r="1040" spans="2:11" hidden="1" x14ac:dyDescent="0.25">
      <c r="B1040" s="2" t="s">
        <v>42</v>
      </c>
      <c r="C1040" s="2" t="s">
        <v>2174</v>
      </c>
      <c r="D1040" s="2" t="s">
        <v>2175</v>
      </c>
      <c r="E1040" s="2">
        <v>46</v>
      </c>
      <c r="F1040" s="2" t="s">
        <v>2176</v>
      </c>
      <c r="G1040" s="2" t="s">
        <v>2187</v>
      </c>
      <c r="H1040" s="2" t="s">
        <v>2188</v>
      </c>
      <c r="I1040" s="2" t="s">
        <v>48</v>
      </c>
      <c r="J1040" s="19">
        <v>11.45</v>
      </c>
      <c r="K1040" s="19">
        <f t="shared" si="16"/>
        <v>13.281999999999998</v>
      </c>
    </row>
    <row r="1041" spans="2:11" hidden="1" x14ac:dyDescent="0.25">
      <c r="B1041" s="2" t="s">
        <v>42</v>
      </c>
      <c r="C1041" s="2" t="s">
        <v>2174</v>
      </c>
      <c r="D1041" s="2" t="s">
        <v>2175</v>
      </c>
      <c r="E1041" s="2">
        <v>46</v>
      </c>
      <c r="F1041" s="2" t="s">
        <v>2176</v>
      </c>
      <c r="G1041" s="2" t="s">
        <v>2189</v>
      </c>
      <c r="H1041" s="2" t="s">
        <v>2190</v>
      </c>
      <c r="I1041" s="2" t="s">
        <v>48</v>
      </c>
      <c r="J1041" s="19">
        <v>10.23</v>
      </c>
      <c r="K1041" s="19">
        <f t="shared" si="16"/>
        <v>11.8668</v>
      </c>
    </row>
    <row r="1042" spans="2:11" hidden="1" x14ac:dyDescent="0.25">
      <c r="B1042" s="2" t="s">
        <v>42</v>
      </c>
      <c r="C1042" s="2" t="s">
        <v>2174</v>
      </c>
      <c r="D1042" s="2" t="s">
        <v>2175</v>
      </c>
      <c r="E1042" s="2">
        <v>46</v>
      </c>
      <c r="F1042" s="2" t="s">
        <v>2176</v>
      </c>
      <c r="G1042" s="2" t="s">
        <v>2191</v>
      </c>
      <c r="H1042" s="2" t="s">
        <v>2192</v>
      </c>
      <c r="I1042" s="2" t="s">
        <v>48</v>
      </c>
      <c r="J1042" s="19">
        <v>11.11</v>
      </c>
      <c r="K1042" s="19">
        <f t="shared" si="16"/>
        <v>12.887599999999999</v>
      </c>
    </row>
    <row r="1043" spans="2:11" hidden="1" x14ac:dyDescent="0.25">
      <c r="B1043" s="2" t="s">
        <v>42</v>
      </c>
      <c r="C1043" s="2" t="s">
        <v>2174</v>
      </c>
      <c r="D1043" s="2" t="s">
        <v>2175</v>
      </c>
      <c r="E1043" s="2">
        <v>46</v>
      </c>
      <c r="F1043" s="2" t="s">
        <v>2176</v>
      </c>
      <c r="G1043" s="2" t="s">
        <v>2193</v>
      </c>
      <c r="H1043" s="2" t="s">
        <v>2194</v>
      </c>
      <c r="I1043" s="2" t="s">
        <v>48</v>
      </c>
      <c r="J1043" s="19">
        <v>26.71</v>
      </c>
      <c r="K1043" s="19">
        <f t="shared" si="16"/>
        <v>30.983599999999999</v>
      </c>
    </row>
    <row r="1044" spans="2:11" hidden="1" x14ac:dyDescent="0.25">
      <c r="B1044" s="2" t="s">
        <v>42</v>
      </c>
      <c r="C1044" s="2" t="s">
        <v>2174</v>
      </c>
      <c r="D1044" s="2" t="s">
        <v>2175</v>
      </c>
      <c r="E1044" s="2">
        <v>46</v>
      </c>
      <c r="F1044" s="2" t="s">
        <v>2176</v>
      </c>
      <c r="G1044" s="2" t="s">
        <v>2195</v>
      </c>
      <c r="H1044" s="2" t="s">
        <v>2196</v>
      </c>
      <c r="I1044" s="2" t="s">
        <v>48</v>
      </c>
      <c r="J1044" s="19">
        <v>59.99</v>
      </c>
      <c r="K1044" s="19">
        <f t="shared" si="16"/>
        <v>69.588399999999993</v>
      </c>
    </row>
    <row r="1045" spans="2:11" hidden="1" x14ac:dyDescent="0.25">
      <c r="B1045" s="2" t="s">
        <v>42</v>
      </c>
      <c r="C1045" s="2" t="s">
        <v>2174</v>
      </c>
      <c r="D1045" s="2" t="s">
        <v>2175</v>
      </c>
      <c r="E1045" s="2">
        <v>46</v>
      </c>
      <c r="F1045" s="2" t="s">
        <v>2176</v>
      </c>
      <c r="G1045" s="2" t="s">
        <v>2197</v>
      </c>
      <c r="H1045" s="2" t="s">
        <v>2198</v>
      </c>
      <c r="I1045" s="2" t="s">
        <v>48</v>
      </c>
      <c r="J1045" s="19">
        <v>18.62</v>
      </c>
      <c r="K1045" s="19">
        <f t="shared" si="16"/>
        <v>21.5992</v>
      </c>
    </row>
    <row r="1046" spans="2:11" hidden="1" x14ac:dyDescent="0.25">
      <c r="B1046" s="2" t="s">
        <v>42</v>
      </c>
      <c r="C1046" s="2" t="s">
        <v>2174</v>
      </c>
      <c r="D1046" s="2" t="s">
        <v>2175</v>
      </c>
      <c r="E1046" s="2">
        <v>46</v>
      </c>
      <c r="F1046" s="2" t="s">
        <v>2176</v>
      </c>
      <c r="G1046" s="2" t="s">
        <v>2199</v>
      </c>
      <c r="H1046" s="2" t="s">
        <v>2200</v>
      </c>
      <c r="I1046" s="2" t="s">
        <v>48</v>
      </c>
      <c r="J1046" s="19">
        <v>51.41</v>
      </c>
      <c r="K1046" s="19">
        <f t="shared" si="16"/>
        <v>59.63559999999999</v>
      </c>
    </row>
    <row r="1047" spans="2:11" hidden="1" x14ac:dyDescent="0.25">
      <c r="B1047" s="2" t="s">
        <v>42</v>
      </c>
      <c r="C1047" s="2" t="s">
        <v>2174</v>
      </c>
      <c r="D1047" s="2" t="s">
        <v>2175</v>
      </c>
      <c r="E1047" s="2">
        <v>52</v>
      </c>
      <c r="F1047" s="2" t="s">
        <v>2201</v>
      </c>
      <c r="G1047" s="2" t="s">
        <v>2202</v>
      </c>
      <c r="H1047" s="2" t="s">
        <v>2203</v>
      </c>
      <c r="I1047" s="2" t="s">
        <v>48</v>
      </c>
      <c r="J1047" s="19">
        <v>98.41</v>
      </c>
      <c r="K1047" s="19">
        <f t="shared" si="16"/>
        <v>114.15559999999999</v>
      </c>
    </row>
    <row r="1048" spans="2:11" hidden="1" x14ac:dyDescent="0.25">
      <c r="B1048" s="2" t="s">
        <v>42</v>
      </c>
      <c r="C1048" s="2" t="s">
        <v>2174</v>
      </c>
      <c r="D1048" s="2" t="s">
        <v>2175</v>
      </c>
      <c r="E1048" s="2">
        <v>52</v>
      </c>
      <c r="F1048" s="2" t="s">
        <v>2201</v>
      </c>
      <c r="G1048" s="2" t="s">
        <v>2204</v>
      </c>
      <c r="H1048" s="2" t="s">
        <v>2205</v>
      </c>
      <c r="I1048" s="2" t="s">
        <v>48</v>
      </c>
      <c r="J1048" s="19">
        <v>68.150000000000006</v>
      </c>
      <c r="K1048" s="19">
        <f t="shared" si="16"/>
        <v>79.054000000000002</v>
      </c>
    </row>
    <row r="1049" spans="2:11" hidden="1" x14ac:dyDescent="0.25">
      <c r="B1049" s="2" t="s">
        <v>42</v>
      </c>
      <c r="C1049" s="2" t="s">
        <v>2174</v>
      </c>
      <c r="D1049" s="2" t="s">
        <v>2175</v>
      </c>
      <c r="E1049" s="2">
        <v>52</v>
      </c>
      <c r="F1049" s="2" t="s">
        <v>2201</v>
      </c>
      <c r="G1049" s="2" t="s">
        <v>2206</v>
      </c>
      <c r="H1049" s="2" t="s">
        <v>2207</v>
      </c>
      <c r="I1049" s="2" t="s">
        <v>48</v>
      </c>
      <c r="J1049" s="19">
        <v>78.55</v>
      </c>
      <c r="K1049" s="19">
        <f t="shared" si="16"/>
        <v>91.117999999999995</v>
      </c>
    </row>
    <row r="1050" spans="2:11" hidden="1" x14ac:dyDescent="0.25">
      <c r="B1050" s="2" t="s">
        <v>42</v>
      </c>
      <c r="C1050" s="2" t="s">
        <v>2174</v>
      </c>
      <c r="D1050" s="2" t="s">
        <v>2175</v>
      </c>
      <c r="E1050" s="2">
        <v>52</v>
      </c>
      <c r="F1050" s="2" t="s">
        <v>2201</v>
      </c>
      <c r="G1050" s="2" t="s">
        <v>2208</v>
      </c>
      <c r="H1050" s="2" t="s">
        <v>2209</v>
      </c>
      <c r="I1050" s="2" t="s">
        <v>48</v>
      </c>
      <c r="J1050" s="19">
        <v>110.71</v>
      </c>
      <c r="K1050" s="19">
        <f t="shared" si="16"/>
        <v>128.42359999999999</v>
      </c>
    </row>
    <row r="1051" spans="2:11" hidden="1" x14ac:dyDescent="0.25">
      <c r="B1051" s="2" t="s">
        <v>42</v>
      </c>
      <c r="C1051" s="2" t="s">
        <v>2174</v>
      </c>
      <c r="D1051" s="2" t="s">
        <v>2175</v>
      </c>
      <c r="E1051" s="2">
        <v>52</v>
      </c>
      <c r="F1051" s="2" t="s">
        <v>2201</v>
      </c>
      <c r="G1051" s="2" t="s">
        <v>2210</v>
      </c>
      <c r="H1051" s="2" t="s">
        <v>2211</v>
      </c>
      <c r="I1051" s="2" t="s">
        <v>48</v>
      </c>
      <c r="J1051" s="19">
        <v>173</v>
      </c>
      <c r="K1051" s="19">
        <f t="shared" si="16"/>
        <v>200.67999999999998</v>
      </c>
    </row>
    <row r="1052" spans="2:11" hidden="1" x14ac:dyDescent="0.25">
      <c r="B1052" s="2" t="s">
        <v>42</v>
      </c>
      <c r="C1052" s="2" t="s">
        <v>2174</v>
      </c>
      <c r="D1052" s="2" t="s">
        <v>2175</v>
      </c>
      <c r="E1052" s="2">
        <v>52</v>
      </c>
      <c r="F1052" s="2" t="s">
        <v>2201</v>
      </c>
      <c r="G1052" s="2" t="s">
        <v>2212</v>
      </c>
      <c r="H1052" s="2" t="s">
        <v>2213</v>
      </c>
      <c r="I1052" s="2" t="s">
        <v>48</v>
      </c>
      <c r="J1052" s="19">
        <v>252.64</v>
      </c>
      <c r="K1052" s="19">
        <f t="shared" si="16"/>
        <v>293.06239999999997</v>
      </c>
    </row>
    <row r="1053" spans="2:11" hidden="1" x14ac:dyDescent="0.25">
      <c r="B1053" s="2" t="s">
        <v>42</v>
      </c>
      <c r="C1053" s="2" t="s">
        <v>2174</v>
      </c>
      <c r="D1053" s="2" t="s">
        <v>2175</v>
      </c>
      <c r="E1053" s="2">
        <v>52</v>
      </c>
      <c r="F1053" s="2" t="s">
        <v>2201</v>
      </c>
      <c r="G1053" s="2" t="s">
        <v>2214</v>
      </c>
      <c r="H1053" s="2" t="s">
        <v>2215</v>
      </c>
      <c r="I1053" s="2" t="s">
        <v>48</v>
      </c>
      <c r="J1053" s="19">
        <v>86.57</v>
      </c>
      <c r="K1053" s="19">
        <f t="shared" si="16"/>
        <v>100.42119999999998</v>
      </c>
    </row>
    <row r="1054" spans="2:11" hidden="1" x14ac:dyDescent="0.25">
      <c r="B1054" s="2" t="s">
        <v>42</v>
      </c>
      <c r="C1054" s="2" t="s">
        <v>2174</v>
      </c>
      <c r="D1054" s="2" t="s">
        <v>2175</v>
      </c>
      <c r="E1054" s="2">
        <v>52</v>
      </c>
      <c r="F1054" s="2" t="s">
        <v>2201</v>
      </c>
      <c r="G1054" s="2" t="s">
        <v>2216</v>
      </c>
      <c r="H1054" s="2" t="s">
        <v>2217</v>
      </c>
      <c r="I1054" s="2" t="s">
        <v>48</v>
      </c>
      <c r="J1054" s="19">
        <v>138.02000000000001</v>
      </c>
      <c r="K1054" s="19">
        <f t="shared" si="16"/>
        <v>160.10319999999999</v>
      </c>
    </row>
    <row r="1055" spans="2:11" hidden="1" x14ac:dyDescent="0.25">
      <c r="B1055" s="2" t="s">
        <v>42</v>
      </c>
      <c r="C1055" s="2" t="s">
        <v>2174</v>
      </c>
      <c r="D1055" s="2" t="s">
        <v>2175</v>
      </c>
      <c r="E1055" s="2">
        <v>52</v>
      </c>
      <c r="F1055" s="2" t="s">
        <v>2201</v>
      </c>
      <c r="G1055" s="2" t="s">
        <v>2218</v>
      </c>
      <c r="H1055" s="2" t="s">
        <v>2219</v>
      </c>
      <c r="I1055" s="2" t="s">
        <v>48</v>
      </c>
      <c r="J1055" s="19">
        <v>178.8</v>
      </c>
      <c r="K1055" s="19">
        <f t="shared" si="16"/>
        <v>207.40799999999999</v>
      </c>
    </row>
    <row r="1056" spans="2:11" hidden="1" x14ac:dyDescent="0.25">
      <c r="B1056" s="2" t="s">
        <v>42</v>
      </c>
      <c r="C1056" s="2" t="s">
        <v>2174</v>
      </c>
      <c r="D1056" s="2" t="s">
        <v>2175</v>
      </c>
      <c r="E1056" s="2">
        <v>52</v>
      </c>
      <c r="F1056" s="2" t="s">
        <v>2201</v>
      </c>
      <c r="G1056" s="2" t="s">
        <v>2220</v>
      </c>
      <c r="H1056" s="2" t="s">
        <v>2221</v>
      </c>
      <c r="I1056" s="2" t="s">
        <v>48</v>
      </c>
      <c r="J1056" s="19">
        <v>266.85000000000002</v>
      </c>
      <c r="K1056" s="19">
        <f t="shared" si="16"/>
        <v>309.54599999999999</v>
      </c>
    </row>
    <row r="1057" spans="2:11" hidden="1" x14ac:dyDescent="0.25">
      <c r="B1057" s="2" t="s">
        <v>42</v>
      </c>
      <c r="C1057" s="2" t="s">
        <v>2174</v>
      </c>
      <c r="D1057" s="2" t="s">
        <v>2175</v>
      </c>
      <c r="E1057" s="2">
        <v>52</v>
      </c>
      <c r="F1057" s="2" t="s">
        <v>2201</v>
      </c>
      <c r="G1057" s="2" t="s">
        <v>2222</v>
      </c>
      <c r="H1057" s="2" t="s">
        <v>2223</v>
      </c>
      <c r="I1057" s="2" t="s">
        <v>48</v>
      </c>
      <c r="J1057" s="19">
        <v>111.57</v>
      </c>
      <c r="K1057" s="19">
        <f t="shared" si="16"/>
        <v>129.42119999999997</v>
      </c>
    </row>
    <row r="1058" spans="2:11" hidden="1" x14ac:dyDescent="0.25">
      <c r="B1058" s="2" t="s">
        <v>42</v>
      </c>
      <c r="C1058" s="2" t="s">
        <v>2174</v>
      </c>
      <c r="D1058" s="2" t="s">
        <v>2175</v>
      </c>
      <c r="E1058" s="2">
        <v>52</v>
      </c>
      <c r="F1058" s="2" t="s">
        <v>2201</v>
      </c>
      <c r="G1058" s="2" t="s">
        <v>2224</v>
      </c>
      <c r="H1058" s="2" t="s">
        <v>2225</v>
      </c>
      <c r="I1058" s="2" t="s">
        <v>48</v>
      </c>
      <c r="J1058" s="19">
        <v>91.09</v>
      </c>
      <c r="K1058" s="19">
        <f t="shared" si="16"/>
        <v>105.6644</v>
      </c>
    </row>
    <row r="1059" spans="2:11" hidden="1" x14ac:dyDescent="0.25">
      <c r="B1059" s="2" t="s">
        <v>42</v>
      </c>
      <c r="C1059" s="2" t="s">
        <v>2174</v>
      </c>
      <c r="D1059" s="2" t="s">
        <v>2175</v>
      </c>
      <c r="E1059" s="2">
        <v>52</v>
      </c>
      <c r="F1059" s="2" t="s">
        <v>2201</v>
      </c>
      <c r="G1059" s="2" t="s">
        <v>2226</v>
      </c>
      <c r="H1059" s="2" t="s">
        <v>2227</v>
      </c>
      <c r="I1059" s="2" t="s">
        <v>48</v>
      </c>
      <c r="J1059" s="19">
        <v>94.57</v>
      </c>
      <c r="K1059" s="19">
        <f t="shared" si="16"/>
        <v>109.70119999999999</v>
      </c>
    </row>
    <row r="1060" spans="2:11" hidden="1" x14ac:dyDescent="0.25">
      <c r="B1060" s="2" t="s">
        <v>42</v>
      </c>
      <c r="C1060" s="2" t="s">
        <v>2174</v>
      </c>
      <c r="D1060" s="2" t="s">
        <v>2175</v>
      </c>
      <c r="E1060" s="2">
        <v>52</v>
      </c>
      <c r="F1060" s="2" t="s">
        <v>2201</v>
      </c>
      <c r="G1060" s="2" t="s">
        <v>2228</v>
      </c>
      <c r="H1060" s="2" t="s">
        <v>2229</v>
      </c>
      <c r="I1060" s="2" t="s">
        <v>48</v>
      </c>
      <c r="J1060" s="19">
        <v>96.42</v>
      </c>
      <c r="K1060" s="19">
        <f t="shared" si="16"/>
        <v>111.8472</v>
      </c>
    </row>
    <row r="1061" spans="2:11" hidden="1" x14ac:dyDescent="0.25">
      <c r="B1061" s="2" t="s">
        <v>42</v>
      </c>
      <c r="C1061" s="2" t="s">
        <v>2174</v>
      </c>
      <c r="D1061" s="2" t="s">
        <v>2175</v>
      </c>
      <c r="E1061" s="2">
        <v>52</v>
      </c>
      <c r="F1061" s="2" t="s">
        <v>2201</v>
      </c>
      <c r="G1061" s="2" t="s">
        <v>2230</v>
      </c>
      <c r="H1061" s="2" t="s">
        <v>2231</v>
      </c>
      <c r="I1061" s="2" t="s">
        <v>48</v>
      </c>
      <c r="J1061" s="19">
        <v>146.43</v>
      </c>
      <c r="K1061" s="19">
        <f t="shared" si="16"/>
        <v>169.8588</v>
      </c>
    </row>
    <row r="1062" spans="2:11" hidden="1" x14ac:dyDescent="0.25">
      <c r="B1062" s="2" t="s">
        <v>42</v>
      </c>
      <c r="C1062" s="2" t="s">
        <v>2174</v>
      </c>
      <c r="D1062" s="2" t="s">
        <v>2175</v>
      </c>
      <c r="E1062" s="2">
        <v>52</v>
      </c>
      <c r="F1062" s="2" t="s">
        <v>2201</v>
      </c>
      <c r="G1062" s="2" t="s">
        <v>2232</v>
      </c>
      <c r="H1062" s="2" t="s">
        <v>2233</v>
      </c>
      <c r="I1062" s="2" t="s">
        <v>48</v>
      </c>
      <c r="J1062" s="19">
        <v>213.95</v>
      </c>
      <c r="K1062" s="19">
        <f t="shared" si="16"/>
        <v>248.18199999999996</v>
      </c>
    </row>
    <row r="1063" spans="2:11" hidden="1" x14ac:dyDescent="0.25">
      <c r="B1063" s="2" t="s">
        <v>42</v>
      </c>
      <c r="C1063" s="2" t="s">
        <v>2174</v>
      </c>
      <c r="D1063" s="2" t="s">
        <v>2175</v>
      </c>
      <c r="E1063" s="2">
        <v>52</v>
      </c>
      <c r="F1063" s="2" t="s">
        <v>2201</v>
      </c>
      <c r="G1063" s="2" t="s">
        <v>2234</v>
      </c>
      <c r="H1063" s="2" t="s">
        <v>2235</v>
      </c>
      <c r="I1063" s="2" t="s">
        <v>48</v>
      </c>
      <c r="J1063" s="19">
        <v>300.83</v>
      </c>
      <c r="K1063" s="19">
        <f t="shared" si="16"/>
        <v>348.96279999999996</v>
      </c>
    </row>
    <row r="1064" spans="2:11" hidden="1" x14ac:dyDescent="0.25">
      <c r="B1064" s="2" t="s">
        <v>42</v>
      </c>
      <c r="C1064" s="2" t="s">
        <v>2174</v>
      </c>
      <c r="D1064" s="2" t="s">
        <v>2175</v>
      </c>
      <c r="E1064" s="2">
        <v>52</v>
      </c>
      <c r="F1064" s="2" t="s">
        <v>2201</v>
      </c>
      <c r="G1064" s="2" t="s">
        <v>2236</v>
      </c>
      <c r="H1064" s="2" t="s">
        <v>2237</v>
      </c>
      <c r="I1064" s="2" t="s">
        <v>48</v>
      </c>
      <c r="J1064" s="19">
        <v>114.01</v>
      </c>
      <c r="K1064" s="19">
        <f t="shared" si="16"/>
        <v>132.2516</v>
      </c>
    </row>
    <row r="1065" spans="2:11" hidden="1" x14ac:dyDescent="0.25">
      <c r="B1065" s="2" t="s">
        <v>42</v>
      </c>
      <c r="C1065" s="2" t="s">
        <v>2174</v>
      </c>
      <c r="D1065" s="2" t="s">
        <v>2175</v>
      </c>
      <c r="E1065" s="2">
        <v>52</v>
      </c>
      <c r="F1065" s="2" t="s">
        <v>2201</v>
      </c>
      <c r="G1065" s="2" t="s">
        <v>2238</v>
      </c>
      <c r="H1065" s="2" t="s">
        <v>2239</v>
      </c>
      <c r="I1065" s="2" t="s">
        <v>48</v>
      </c>
      <c r="J1065" s="19">
        <v>118.52</v>
      </c>
      <c r="K1065" s="19">
        <f t="shared" si="16"/>
        <v>137.48319999999998</v>
      </c>
    </row>
    <row r="1066" spans="2:11" hidden="1" x14ac:dyDescent="0.25">
      <c r="B1066" s="2" t="s">
        <v>42</v>
      </c>
      <c r="C1066" s="2" t="s">
        <v>2174</v>
      </c>
      <c r="D1066" s="2" t="s">
        <v>2175</v>
      </c>
      <c r="E1066" s="2">
        <v>52</v>
      </c>
      <c r="F1066" s="2" t="s">
        <v>2201</v>
      </c>
      <c r="G1066" s="2" t="s">
        <v>2240</v>
      </c>
      <c r="H1066" s="2" t="s">
        <v>2241</v>
      </c>
      <c r="I1066" s="2" t="s">
        <v>48</v>
      </c>
      <c r="J1066" s="19">
        <v>105.6</v>
      </c>
      <c r="K1066" s="19">
        <f t="shared" si="16"/>
        <v>122.49599999999998</v>
      </c>
    </row>
    <row r="1067" spans="2:11" hidden="1" x14ac:dyDescent="0.25">
      <c r="B1067" s="2" t="s">
        <v>42</v>
      </c>
      <c r="C1067" s="2" t="s">
        <v>2174</v>
      </c>
      <c r="D1067" s="2" t="s">
        <v>2175</v>
      </c>
      <c r="E1067" s="2">
        <v>52</v>
      </c>
      <c r="F1067" s="2" t="s">
        <v>2201</v>
      </c>
      <c r="G1067" s="2" t="s">
        <v>2242</v>
      </c>
      <c r="H1067" s="2" t="s">
        <v>2243</v>
      </c>
      <c r="I1067" s="2" t="s">
        <v>48</v>
      </c>
      <c r="J1067" s="19">
        <v>165</v>
      </c>
      <c r="K1067" s="19">
        <f t="shared" si="16"/>
        <v>191.39999999999998</v>
      </c>
    </row>
    <row r="1068" spans="2:11" hidden="1" x14ac:dyDescent="0.25">
      <c r="B1068" s="2" t="s">
        <v>42</v>
      </c>
      <c r="C1068" s="2" t="s">
        <v>2174</v>
      </c>
      <c r="D1068" s="2" t="s">
        <v>2175</v>
      </c>
      <c r="E1068" s="2">
        <v>52</v>
      </c>
      <c r="F1068" s="2" t="s">
        <v>2201</v>
      </c>
      <c r="G1068" s="2" t="s">
        <v>2244</v>
      </c>
      <c r="H1068" s="2" t="s">
        <v>2245</v>
      </c>
      <c r="I1068" s="2" t="s">
        <v>48</v>
      </c>
      <c r="J1068" s="19">
        <v>128.69999999999999</v>
      </c>
      <c r="K1068" s="19">
        <f t="shared" si="16"/>
        <v>149.29199999999997</v>
      </c>
    </row>
    <row r="1069" spans="2:11" hidden="1" x14ac:dyDescent="0.25">
      <c r="B1069" s="2" t="s">
        <v>42</v>
      </c>
      <c r="C1069" s="2" t="s">
        <v>2174</v>
      </c>
      <c r="D1069" s="2" t="s">
        <v>2175</v>
      </c>
      <c r="E1069" s="2">
        <v>52</v>
      </c>
      <c r="F1069" s="2" t="s">
        <v>2201</v>
      </c>
      <c r="G1069" s="2" t="s">
        <v>2246</v>
      </c>
      <c r="H1069" s="2" t="s">
        <v>2247</v>
      </c>
      <c r="I1069" s="2" t="s">
        <v>48</v>
      </c>
      <c r="J1069" s="19">
        <v>145.9</v>
      </c>
      <c r="K1069" s="19">
        <f t="shared" si="16"/>
        <v>169.244</v>
      </c>
    </row>
    <row r="1070" spans="2:11" hidden="1" x14ac:dyDescent="0.25">
      <c r="B1070" s="2" t="s">
        <v>42</v>
      </c>
      <c r="C1070" s="2" t="s">
        <v>2174</v>
      </c>
      <c r="D1070" s="2" t="s">
        <v>2175</v>
      </c>
      <c r="E1070" s="2">
        <v>49</v>
      </c>
      <c r="F1070" s="2" t="s">
        <v>2248</v>
      </c>
      <c r="G1070" s="2" t="s">
        <v>2249</v>
      </c>
      <c r="H1070" s="2" t="s">
        <v>2250</v>
      </c>
      <c r="I1070" s="2" t="s">
        <v>48</v>
      </c>
      <c r="J1070" s="19">
        <v>59.98</v>
      </c>
      <c r="K1070" s="19">
        <f t="shared" si="16"/>
        <v>69.576799999999992</v>
      </c>
    </row>
    <row r="1071" spans="2:11" hidden="1" x14ac:dyDescent="0.25">
      <c r="B1071" s="2" t="s">
        <v>42</v>
      </c>
      <c r="C1071" s="2" t="s">
        <v>2174</v>
      </c>
      <c r="D1071" s="2" t="s">
        <v>2175</v>
      </c>
      <c r="E1071" s="2">
        <v>49</v>
      </c>
      <c r="F1071" s="2" t="s">
        <v>2248</v>
      </c>
      <c r="G1071" s="2" t="s">
        <v>2251</v>
      </c>
      <c r="H1071" s="2" t="s">
        <v>2252</v>
      </c>
      <c r="I1071" s="2" t="s">
        <v>48</v>
      </c>
      <c r="J1071" s="19">
        <v>65.099999999999994</v>
      </c>
      <c r="K1071" s="19">
        <f t="shared" si="16"/>
        <v>75.515999999999991</v>
      </c>
    </row>
    <row r="1072" spans="2:11" hidden="1" x14ac:dyDescent="0.25">
      <c r="B1072" s="2" t="s">
        <v>42</v>
      </c>
      <c r="C1072" s="2" t="s">
        <v>2174</v>
      </c>
      <c r="D1072" s="2" t="s">
        <v>2175</v>
      </c>
      <c r="E1072" s="2">
        <v>49</v>
      </c>
      <c r="F1072" s="2" t="s">
        <v>2248</v>
      </c>
      <c r="G1072" s="2" t="s">
        <v>2253</v>
      </c>
      <c r="H1072" s="2" t="s">
        <v>2254</v>
      </c>
      <c r="I1072" s="2" t="s">
        <v>48</v>
      </c>
      <c r="J1072" s="19">
        <v>95.73</v>
      </c>
      <c r="K1072" s="19">
        <f t="shared" si="16"/>
        <v>111.04679999999999</v>
      </c>
    </row>
    <row r="1073" spans="2:11" hidden="1" x14ac:dyDescent="0.25">
      <c r="B1073" s="2" t="s">
        <v>42</v>
      </c>
      <c r="C1073" s="2" t="s">
        <v>2174</v>
      </c>
      <c r="D1073" s="2" t="s">
        <v>2175</v>
      </c>
      <c r="E1073" s="2">
        <v>49</v>
      </c>
      <c r="F1073" s="2" t="s">
        <v>2248</v>
      </c>
      <c r="G1073" s="2" t="s">
        <v>2255</v>
      </c>
      <c r="H1073" s="2" t="s">
        <v>2256</v>
      </c>
      <c r="I1073" s="2" t="s">
        <v>48</v>
      </c>
      <c r="J1073" s="19">
        <v>126.14</v>
      </c>
      <c r="K1073" s="19">
        <f t="shared" si="16"/>
        <v>146.32239999999999</v>
      </c>
    </row>
    <row r="1074" spans="2:11" hidden="1" x14ac:dyDescent="0.25">
      <c r="B1074" s="2" t="s">
        <v>42</v>
      </c>
      <c r="C1074" s="2" t="s">
        <v>2174</v>
      </c>
      <c r="D1074" s="2" t="s">
        <v>2175</v>
      </c>
      <c r="E1074" s="2">
        <v>49</v>
      </c>
      <c r="F1074" s="2" t="s">
        <v>2248</v>
      </c>
      <c r="G1074" s="2" t="s">
        <v>2257</v>
      </c>
      <c r="H1074" s="2" t="s">
        <v>2258</v>
      </c>
      <c r="I1074" s="2" t="s">
        <v>48</v>
      </c>
      <c r="J1074" s="19">
        <v>177.39</v>
      </c>
      <c r="K1074" s="19">
        <f t="shared" si="16"/>
        <v>205.77239999999998</v>
      </c>
    </row>
    <row r="1075" spans="2:11" hidden="1" x14ac:dyDescent="0.25">
      <c r="B1075" s="2" t="s">
        <v>42</v>
      </c>
      <c r="C1075" s="2" t="s">
        <v>2174</v>
      </c>
      <c r="D1075" s="2" t="s">
        <v>2175</v>
      </c>
      <c r="E1075" s="2">
        <v>49</v>
      </c>
      <c r="F1075" s="2" t="s">
        <v>2248</v>
      </c>
      <c r="G1075" s="2" t="s">
        <v>2259</v>
      </c>
      <c r="H1075" s="2" t="s">
        <v>2260</v>
      </c>
      <c r="I1075" s="2" t="s">
        <v>48</v>
      </c>
      <c r="J1075" s="19">
        <v>56.38</v>
      </c>
      <c r="K1075" s="19">
        <f t="shared" si="16"/>
        <v>65.400800000000004</v>
      </c>
    </row>
    <row r="1076" spans="2:11" hidden="1" x14ac:dyDescent="0.25">
      <c r="B1076" s="2" t="s">
        <v>42</v>
      </c>
      <c r="C1076" s="2" t="s">
        <v>2174</v>
      </c>
      <c r="D1076" s="2" t="s">
        <v>2175</v>
      </c>
      <c r="E1076" s="2">
        <v>48</v>
      </c>
      <c r="F1076" s="2" t="s">
        <v>2261</v>
      </c>
      <c r="G1076" s="2" t="s">
        <v>2262</v>
      </c>
      <c r="H1076" s="2" t="s">
        <v>2263</v>
      </c>
      <c r="I1076" s="2" t="s">
        <v>48</v>
      </c>
      <c r="J1076" s="19">
        <v>49.18</v>
      </c>
      <c r="K1076" s="19">
        <f t="shared" si="16"/>
        <v>57.048799999999993</v>
      </c>
    </row>
    <row r="1077" spans="2:11" hidden="1" x14ac:dyDescent="0.25">
      <c r="B1077" s="2" t="s">
        <v>42</v>
      </c>
      <c r="C1077" s="2" t="s">
        <v>2174</v>
      </c>
      <c r="D1077" s="2" t="s">
        <v>2175</v>
      </c>
      <c r="E1077" s="2">
        <v>48</v>
      </c>
      <c r="F1077" s="2" t="s">
        <v>2261</v>
      </c>
      <c r="G1077" s="2" t="s">
        <v>2264</v>
      </c>
      <c r="H1077" s="2" t="s">
        <v>2265</v>
      </c>
      <c r="I1077" s="2" t="s">
        <v>48</v>
      </c>
      <c r="J1077" s="19">
        <v>51.21</v>
      </c>
      <c r="K1077" s="19">
        <f t="shared" si="16"/>
        <v>59.403599999999997</v>
      </c>
    </row>
    <row r="1078" spans="2:11" hidden="1" x14ac:dyDescent="0.25">
      <c r="B1078" s="2" t="s">
        <v>42</v>
      </c>
      <c r="C1078" s="2" t="s">
        <v>2174</v>
      </c>
      <c r="D1078" s="2" t="s">
        <v>2175</v>
      </c>
      <c r="E1078" s="2">
        <v>48</v>
      </c>
      <c r="F1078" s="2" t="s">
        <v>2261</v>
      </c>
      <c r="G1078" s="2" t="s">
        <v>2266</v>
      </c>
      <c r="H1078" s="2" t="s">
        <v>2267</v>
      </c>
      <c r="I1078" s="2" t="s">
        <v>48</v>
      </c>
      <c r="J1078" s="19">
        <v>94.75</v>
      </c>
      <c r="K1078" s="19">
        <f t="shared" si="16"/>
        <v>109.91</v>
      </c>
    </row>
    <row r="1079" spans="2:11" hidden="1" x14ac:dyDescent="0.25">
      <c r="B1079" s="2" t="s">
        <v>42</v>
      </c>
      <c r="C1079" s="2" t="s">
        <v>2174</v>
      </c>
      <c r="D1079" s="2" t="s">
        <v>2175</v>
      </c>
      <c r="E1079" s="2">
        <v>48</v>
      </c>
      <c r="F1079" s="2" t="s">
        <v>2261</v>
      </c>
      <c r="G1079" s="2" t="s">
        <v>2268</v>
      </c>
      <c r="H1079" s="2" t="s">
        <v>2269</v>
      </c>
      <c r="I1079" s="2" t="s">
        <v>48</v>
      </c>
      <c r="J1079" s="19">
        <v>132.83000000000001</v>
      </c>
      <c r="K1079" s="19">
        <f t="shared" si="16"/>
        <v>154.08279999999999</v>
      </c>
    </row>
    <row r="1080" spans="2:11" hidden="1" x14ac:dyDescent="0.25">
      <c r="B1080" s="2" t="s">
        <v>42</v>
      </c>
      <c r="C1080" s="2" t="s">
        <v>2174</v>
      </c>
      <c r="D1080" s="2" t="s">
        <v>2175</v>
      </c>
      <c r="E1080" s="2">
        <v>47</v>
      </c>
      <c r="F1080" s="2" t="s">
        <v>2270</v>
      </c>
      <c r="G1080" s="2" t="s">
        <v>2271</v>
      </c>
      <c r="H1080" s="2" t="s">
        <v>2272</v>
      </c>
      <c r="I1080" s="2" t="s">
        <v>48</v>
      </c>
      <c r="J1080" s="19">
        <v>55.16</v>
      </c>
      <c r="K1080" s="19">
        <f t="shared" si="16"/>
        <v>63.985599999999991</v>
      </c>
    </row>
    <row r="1081" spans="2:11" hidden="1" x14ac:dyDescent="0.25">
      <c r="B1081" s="2" t="s">
        <v>42</v>
      </c>
      <c r="C1081" s="2" t="s">
        <v>2174</v>
      </c>
      <c r="D1081" s="2" t="s">
        <v>2175</v>
      </c>
      <c r="E1081" s="2">
        <v>47</v>
      </c>
      <c r="F1081" s="2" t="s">
        <v>2270</v>
      </c>
      <c r="G1081" s="2" t="s">
        <v>2273</v>
      </c>
      <c r="H1081" s="2" t="s">
        <v>2274</v>
      </c>
      <c r="I1081" s="2" t="s">
        <v>48</v>
      </c>
      <c r="J1081" s="19">
        <v>64.64</v>
      </c>
      <c r="K1081" s="19">
        <f t="shared" si="16"/>
        <v>74.982399999999998</v>
      </c>
    </row>
    <row r="1082" spans="2:11" hidden="1" x14ac:dyDescent="0.25">
      <c r="B1082" s="2" t="s">
        <v>42</v>
      </c>
      <c r="C1082" s="2" t="s">
        <v>2174</v>
      </c>
      <c r="D1082" s="2" t="s">
        <v>2175</v>
      </c>
      <c r="E1082" s="2">
        <v>47</v>
      </c>
      <c r="F1082" s="2" t="s">
        <v>2270</v>
      </c>
      <c r="G1082" s="2" t="s">
        <v>2275</v>
      </c>
      <c r="H1082" s="2" t="s">
        <v>2276</v>
      </c>
      <c r="I1082" s="2" t="s">
        <v>48</v>
      </c>
      <c r="J1082" s="19">
        <v>84.74</v>
      </c>
      <c r="K1082" s="19">
        <f t="shared" si="16"/>
        <v>98.298399999999987</v>
      </c>
    </row>
    <row r="1083" spans="2:11" hidden="1" x14ac:dyDescent="0.25">
      <c r="B1083" s="2" t="s">
        <v>42</v>
      </c>
      <c r="C1083" s="2" t="s">
        <v>2174</v>
      </c>
      <c r="D1083" s="2" t="s">
        <v>2175</v>
      </c>
      <c r="E1083" s="2">
        <v>47</v>
      </c>
      <c r="F1083" s="2" t="s">
        <v>2270</v>
      </c>
      <c r="G1083" s="2" t="s">
        <v>2277</v>
      </c>
      <c r="H1083" s="2" t="s">
        <v>2278</v>
      </c>
      <c r="I1083" s="2" t="s">
        <v>48</v>
      </c>
      <c r="J1083" s="19">
        <v>110.92</v>
      </c>
      <c r="K1083" s="19">
        <f t="shared" si="16"/>
        <v>128.66719999999998</v>
      </c>
    </row>
    <row r="1084" spans="2:11" hidden="1" x14ac:dyDescent="0.25">
      <c r="B1084" s="2" t="s">
        <v>42</v>
      </c>
      <c r="C1084" s="2" t="s">
        <v>2174</v>
      </c>
      <c r="D1084" s="2" t="s">
        <v>2175</v>
      </c>
      <c r="E1084" s="2">
        <v>47</v>
      </c>
      <c r="F1084" s="2" t="s">
        <v>2270</v>
      </c>
      <c r="G1084" s="2" t="s">
        <v>2279</v>
      </c>
      <c r="H1084" s="2" t="s">
        <v>2280</v>
      </c>
      <c r="I1084" s="2" t="s">
        <v>48</v>
      </c>
      <c r="J1084" s="19">
        <v>121</v>
      </c>
      <c r="K1084" s="19">
        <f t="shared" si="16"/>
        <v>140.35999999999999</v>
      </c>
    </row>
    <row r="1085" spans="2:11" hidden="1" x14ac:dyDescent="0.25">
      <c r="B1085" s="2" t="s">
        <v>42</v>
      </c>
      <c r="C1085" s="2" t="s">
        <v>2174</v>
      </c>
      <c r="D1085" s="2" t="s">
        <v>2175</v>
      </c>
      <c r="E1085" s="2">
        <v>54</v>
      </c>
      <c r="F1085" s="2" t="s">
        <v>2281</v>
      </c>
      <c r="G1085" s="2" t="s">
        <v>2282</v>
      </c>
      <c r="H1085" s="2" t="s">
        <v>2283</v>
      </c>
      <c r="I1085" s="2" t="s">
        <v>48</v>
      </c>
      <c r="J1085" s="19">
        <v>50.43</v>
      </c>
      <c r="K1085" s="19">
        <f t="shared" si="16"/>
        <v>58.498799999999996</v>
      </c>
    </row>
    <row r="1086" spans="2:11" hidden="1" x14ac:dyDescent="0.25">
      <c r="B1086" s="2" t="s">
        <v>42</v>
      </c>
      <c r="C1086" s="2" t="s">
        <v>2174</v>
      </c>
      <c r="D1086" s="2" t="s">
        <v>2175</v>
      </c>
      <c r="E1086" s="2">
        <v>54</v>
      </c>
      <c r="F1086" s="2" t="s">
        <v>2281</v>
      </c>
      <c r="G1086" s="2" t="s">
        <v>2284</v>
      </c>
      <c r="H1086" s="2" t="s">
        <v>2285</v>
      </c>
      <c r="I1086" s="2" t="s">
        <v>48</v>
      </c>
      <c r="J1086" s="19">
        <v>8.36</v>
      </c>
      <c r="K1086" s="19">
        <f t="shared" si="16"/>
        <v>9.6975999999999996</v>
      </c>
    </row>
    <row r="1087" spans="2:11" hidden="1" x14ac:dyDescent="0.25">
      <c r="B1087" s="2" t="s">
        <v>42</v>
      </c>
      <c r="C1087" s="2" t="s">
        <v>2174</v>
      </c>
      <c r="D1087" s="2" t="s">
        <v>2175</v>
      </c>
      <c r="E1087" s="2">
        <v>54</v>
      </c>
      <c r="F1087" s="2" t="s">
        <v>2281</v>
      </c>
      <c r="G1087" s="2" t="s">
        <v>2286</v>
      </c>
      <c r="H1087" s="2" t="s">
        <v>2287</v>
      </c>
      <c r="I1087" s="2" t="s">
        <v>48</v>
      </c>
      <c r="J1087" s="19">
        <v>45</v>
      </c>
      <c r="K1087" s="19">
        <f t="shared" si="16"/>
        <v>52.199999999999996</v>
      </c>
    </row>
    <row r="1088" spans="2:11" hidden="1" x14ac:dyDescent="0.25">
      <c r="B1088" s="2" t="s">
        <v>42</v>
      </c>
      <c r="C1088" s="2" t="s">
        <v>2174</v>
      </c>
      <c r="D1088" s="2" t="s">
        <v>2175</v>
      </c>
      <c r="E1088" s="2">
        <v>54</v>
      </c>
      <c r="F1088" s="2" t="s">
        <v>2281</v>
      </c>
      <c r="G1088" s="2" t="s">
        <v>2288</v>
      </c>
      <c r="H1088" s="2" t="s">
        <v>2289</v>
      </c>
      <c r="I1088" s="2" t="s">
        <v>48</v>
      </c>
      <c r="J1088" s="19">
        <v>53.56</v>
      </c>
      <c r="K1088" s="19">
        <f t="shared" si="16"/>
        <v>62.129599999999996</v>
      </c>
    </row>
    <row r="1089" spans="2:11" hidden="1" x14ac:dyDescent="0.25">
      <c r="B1089" s="2" t="s">
        <v>42</v>
      </c>
      <c r="C1089" s="2" t="s">
        <v>2174</v>
      </c>
      <c r="D1089" s="2" t="s">
        <v>2175</v>
      </c>
      <c r="E1089" s="2">
        <v>54</v>
      </c>
      <c r="F1089" s="2" t="s">
        <v>2281</v>
      </c>
      <c r="G1089" s="2" t="s">
        <v>2290</v>
      </c>
      <c r="H1089" s="2" t="s">
        <v>2291</v>
      </c>
      <c r="I1089" s="2" t="s">
        <v>48</v>
      </c>
      <c r="J1089" s="19">
        <v>185</v>
      </c>
      <c r="K1089" s="19">
        <f t="shared" si="16"/>
        <v>214.6</v>
      </c>
    </row>
    <row r="1090" spans="2:11" hidden="1" x14ac:dyDescent="0.25">
      <c r="B1090" s="2" t="s">
        <v>42</v>
      </c>
      <c r="C1090" s="2" t="s">
        <v>2174</v>
      </c>
      <c r="D1090" s="2" t="s">
        <v>2175</v>
      </c>
      <c r="E1090" s="2">
        <v>54</v>
      </c>
      <c r="F1090" s="2" t="s">
        <v>2281</v>
      </c>
      <c r="G1090" s="2" t="s">
        <v>2292</v>
      </c>
      <c r="H1090" s="2" t="s">
        <v>2293</v>
      </c>
      <c r="I1090" s="2" t="s">
        <v>48</v>
      </c>
      <c r="J1090" s="19">
        <v>387.93</v>
      </c>
      <c r="K1090" s="19">
        <f t="shared" si="16"/>
        <v>449.99879999999996</v>
      </c>
    </row>
    <row r="1091" spans="2:11" hidden="1" x14ac:dyDescent="0.25">
      <c r="B1091" s="2" t="s">
        <v>42</v>
      </c>
      <c r="C1091" s="2" t="s">
        <v>2174</v>
      </c>
      <c r="D1091" s="2" t="s">
        <v>2175</v>
      </c>
      <c r="E1091" s="2">
        <v>51</v>
      </c>
      <c r="F1091" s="2" t="s">
        <v>2294</v>
      </c>
      <c r="G1091" s="2" t="s">
        <v>2295</v>
      </c>
      <c r="H1091" s="2" t="s">
        <v>2296</v>
      </c>
      <c r="I1091" s="2" t="s">
        <v>48</v>
      </c>
      <c r="J1091" s="19">
        <v>26.12</v>
      </c>
      <c r="K1091" s="19">
        <f t="shared" si="16"/>
        <v>30.299199999999999</v>
      </c>
    </row>
    <row r="1092" spans="2:11" hidden="1" x14ac:dyDescent="0.25">
      <c r="B1092" s="2" t="s">
        <v>42</v>
      </c>
      <c r="C1092" s="2" t="s">
        <v>2174</v>
      </c>
      <c r="D1092" s="2" t="s">
        <v>2175</v>
      </c>
      <c r="E1092" s="2">
        <v>51</v>
      </c>
      <c r="F1092" s="2" t="s">
        <v>2294</v>
      </c>
      <c r="G1092" s="2" t="s">
        <v>2297</v>
      </c>
      <c r="H1092" s="2" t="s">
        <v>2298</v>
      </c>
      <c r="I1092" s="2" t="s">
        <v>48</v>
      </c>
      <c r="J1092" s="19">
        <v>22.4</v>
      </c>
      <c r="K1092" s="19">
        <f t="shared" ref="K1092:K1155" si="17">+IF(AND(MID(H1092,1,15)="POSTE DE MADERA",J1092&lt;110)=TRUE,(J1092*1.13+5)*1.01*1.16,IF(AND(MID(H1092,1,15)="POSTE DE MADERA",J1092&gt;=110,J1092&lt;320)=TRUE,(J1092*1.13+12)*1.01*1.16,IF(AND(MID(H1092,1,15)="POSTE DE MADERA",J1092&gt;320)=TRUE,(J1092*1.13+36)*1.01*1.16,IF(+AND(MID(H1092,1,5)="POSTE",MID(H1092,1,15)&lt;&gt;"POSTE DE MADERA")=TRUE,J1092*1.01*1.16,J1092*1.16))))</f>
        <v>25.983999999999998</v>
      </c>
    </row>
    <row r="1093" spans="2:11" hidden="1" x14ac:dyDescent="0.25">
      <c r="B1093" s="2" t="s">
        <v>42</v>
      </c>
      <c r="C1093" s="2" t="s">
        <v>2174</v>
      </c>
      <c r="D1093" s="2" t="s">
        <v>2175</v>
      </c>
      <c r="E1093" s="2">
        <v>51</v>
      </c>
      <c r="F1093" s="2" t="s">
        <v>2294</v>
      </c>
      <c r="G1093" s="2" t="s">
        <v>2299</v>
      </c>
      <c r="H1093" s="2" t="s">
        <v>2300</v>
      </c>
      <c r="I1093" s="2" t="s">
        <v>48</v>
      </c>
      <c r="J1093" s="19">
        <v>17.29</v>
      </c>
      <c r="K1093" s="19">
        <f t="shared" si="17"/>
        <v>20.056399999999996</v>
      </c>
    </row>
    <row r="1094" spans="2:11" hidden="1" x14ac:dyDescent="0.25">
      <c r="B1094" s="2" t="s">
        <v>42</v>
      </c>
      <c r="C1094" s="2" t="s">
        <v>2174</v>
      </c>
      <c r="D1094" s="2" t="s">
        <v>2175</v>
      </c>
      <c r="E1094" s="2">
        <v>51</v>
      </c>
      <c r="F1094" s="2" t="s">
        <v>2294</v>
      </c>
      <c r="G1094" s="2" t="s">
        <v>2301</v>
      </c>
      <c r="H1094" s="2" t="s">
        <v>2302</v>
      </c>
      <c r="I1094" s="2" t="s">
        <v>48</v>
      </c>
      <c r="J1094" s="19">
        <v>22.58</v>
      </c>
      <c r="K1094" s="19">
        <f t="shared" si="17"/>
        <v>26.192799999999995</v>
      </c>
    </row>
    <row r="1095" spans="2:11" hidden="1" x14ac:dyDescent="0.25">
      <c r="B1095" s="2" t="s">
        <v>42</v>
      </c>
      <c r="C1095" s="2" t="s">
        <v>2174</v>
      </c>
      <c r="D1095" s="2" t="s">
        <v>2175</v>
      </c>
      <c r="E1095" s="2">
        <v>51</v>
      </c>
      <c r="F1095" s="2" t="s">
        <v>2294</v>
      </c>
      <c r="G1095" s="2" t="s">
        <v>2303</v>
      </c>
      <c r="H1095" s="2" t="s">
        <v>2304</v>
      </c>
      <c r="I1095" s="2" t="s">
        <v>48</v>
      </c>
      <c r="J1095" s="19">
        <v>22.58</v>
      </c>
      <c r="K1095" s="19">
        <f t="shared" si="17"/>
        <v>26.192799999999995</v>
      </c>
    </row>
    <row r="1096" spans="2:11" hidden="1" x14ac:dyDescent="0.25">
      <c r="B1096" s="2" t="s">
        <v>42</v>
      </c>
      <c r="C1096" s="2" t="s">
        <v>2174</v>
      </c>
      <c r="D1096" s="2" t="s">
        <v>2175</v>
      </c>
      <c r="E1096" s="2">
        <v>51</v>
      </c>
      <c r="F1096" s="2" t="s">
        <v>2294</v>
      </c>
      <c r="G1096" s="2" t="s">
        <v>2305</v>
      </c>
      <c r="H1096" s="2" t="s">
        <v>2306</v>
      </c>
      <c r="I1096" s="2" t="s">
        <v>48</v>
      </c>
      <c r="J1096" s="19">
        <v>26.12</v>
      </c>
      <c r="K1096" s="19">
        <f t="shared" si="17"/>
        <v>30.299199999999999</v>
      </c>
    </row>
    <row r="1097" spans="2:11" hidden="1" x14ac:dyDescent="0.25">
      <c r="B1097" s="2" t="s">
        <v>42</v>
      </c>
      <c r="C1097" s="2" t="s">
        <v>2174</v>
      </c>
      <c r="D1097" s="2" t="s">
        <v>2175</v>
      </c>
      <c r="E1097" s="2">
        <v>51</v>
      </c>
      <c r="F1097" s="2" t="s">
        <v>2294</v>
      </c>
      <c r="G1097" s="2" t="s">
        <v>2307</v>
      </c>
      <c r="H1097" s="2" t="s">
        <v>2308</v>
      </c>
      <c r="I1097" s="2" t="s">
        <v>48</v>
      </c>
      <c r="J1097" s="19">
        <v>17.29</v>
      </c>
      <c r="K1097" s="19">
        <f t="shared" si="17"/>
        <v>20.056399999999996</v>
      </c>
    </row>
    <row r="1098" spans="2:11" hidden="1" x14ac:dyDescent="0.25">
      <c r="B1098" s="2" t="s">
        <v>42</v>
      </c>
      <c r="C1098" s="2" t="s">
        <v>2174</v>
      </c>
      <c r="D1098" s="2" t="s">
        <v>2175</v>
      </c>
      <c r="E1098" s="2">
        <v>51</v>
      </c>
      <c r="F1098" s="2" t="s">
        <v>2294</v>
      </c>
      <c r="G1098" s="2" t="s">
        <v>2309</v>
      </c>
      <c r="H1098" s="2" t="s">
        <v>2310</v>
      </c>
      <c r="I1098" s="2" t="s">
        <v>48</v>
      </c>
      <c r="J1098" s="19">
        <v>9.0299999999999994</v>
      </c>
      <c r="K1098" s="19">
        <f t="shared" si="17"/>
        <v>10.474799999999998</v>
      </c>
    </row>
    <row r="1099" spans="2:11" hidden="1" x14ac:dyDescent="0.25">
      <c r="B1099" s="2" t="s">
        <v>42</v>
      </c>
      <c r="C1099" s="2" t="s">
        <v>2174</v>
      </c>
      <c r="D1099" s="2" t="s">
        <v>2175</v>
      </c>
      <c r="E1099" s="2">
        <v>51</v>
      </c>
      <c r="F1099" s="2" t="s">
        <v>2294</v>
      </c>
      <c r="G1099" s="2" t="s">
        <v>2311</v>
      </c>
      <c r="H1099" s="2" t="s">
        <v>2312</v>
      </c>
      <c r="I1099" s="2" t="s">
        <v>48</v>
      </c>
      <c r="J1099" s="19">
        <v>21.73</v>
      </c>
      <c r="K1099" s="19">
        <f t="shared" si="17"/>
        <v>25.206799999999998</v>
      </c>
    </row>
    <row r="1100" spans="2:11" hidden="1" x14ac:dyDescent="0.25">
      <c r="B1100" s="2" t="s">
        <v>42</v>
      </c>
      <c r="C1100" s="2" t="s">
        <v>2174</v>
      </c>
      <c r="D1100" s="2" t="s">
        <v>2175</v>
      </c>
      <c r="E1100" s="2">
        <v>51</v>
      </c>
      <c r="F1100" s="2" t="s">
        <v>2294</v>
      </c>
      <c r="G1100" s="2" t="s">
        <v>2313</v>
      </c>
      <c r="H1100" s="2" t="s">
        <v>2314</v>
      </c>
      <c r="I1100" s="2" t="s">
        <v>48</v>
      </c>
      <c r="J1100" s="19">
        <v>13.94</v>
      </c>
      <c r="K1100" s="19">
        <f t="shared" si="17"/>
        <v>16.170399999999997</v>
      </c>
    </row>
    <row r="1101" spans="2:11" hidden="1" x14ac:dyDescent="0.25">
      <c r="B1101" s="2" t="s">
        <v>42</v>
      </c>
      <c r="C1101" s="2" t="s">
        <v>2174</v>
      </c>
      <c r="D1101" s="2" t="s">
        <v>2175</v>
      </c>
      <c r="E1101" s="2">
        <v>51</v>
      </c>
      <c r="F1101" s="2" t="s">
        <v>2294</v>
      </c>
      <c r="G1101" s="2" t="s">
        <v>2315</v>
      </c>
      <c r="H1101" s="2" t="s">
        <v>2314</v>
      </c>
      <c r="I1101" s="2" t="s">
        <v>48</v>
      </c>
      <c r="J1101" s="19">
        <v>13.94</v>
      </c>
      <c r="K1101" s="19">
        <f t="shared" si="17"/>
        <v>16.170399999999997</v>
      </c>
    </row>
    <row r="1102" spans="2:11" hidden="1" x14ac:dyDescent="0.25">
      <c r="B1102" s="2" t="s">
        <v>42</v>
      </c>
      <c r="C1102" s="2" t="s">
        <v>2174</v>
      </c>
      <c r="D1102" s="2" t="s">
        <v>2175</v>
      </c>
      <c r="E1102" s="2">
        <v>51</v>
      </c>
      <c r="F1102" s="2" t="s">
        <v>2294</v>
      </c>
      <c r="G1102" s="2" t="s">
        <v>2316</v>
      </c>
      <c r="H1102" s="2" t="s">
        <v>2317</v>
      </c>
      <c r="I1102" s="2" t="s">
        <v>48</v>
      </c>
      <c r="J1102" s="19">
        <v>15.54</v>
      </c>
      <c r="K1102" s="19">
        <f t="shared" si="17"/>
        <v>18.026399999999999</v>
      </c>
    </row>
    <row r="1103" spans="2:11" hidden="1" x14ac:dyDescent="0.25">
      <c r="B1103" s="2" t="s">
        <v>42</v>
      </c>
      <c r="C1103" s="2" t="s">
        <v>2174</v>
      </c>
      <c r="D1103" s="2" t="s">
        <v>2175</v>
      </c>
      <c r="E1103" s="2">
        <v>51</v>
      </c>
      <c r="F1103" s="2" t="s">
        <v>2294</v>
      </c>
      <c r="G1103" s="2" t="s">
        <v>2318</v>
      </c>
      <c r="H1103" s="2" t="s">
        <v>2319</v>
      </c>
      <c r="I1103" s="2" t="s">
        <v>48</v>
      </c>
      <c r="J1103" s="19">
        <v>19.84</v>
      </c>
      <c r="K1103" s="19">
        <f t="shared" si="17"/>
        <v>23.014399999999998</v>
      </c>
    </row>
    <row r="1104" spans="2:11" hidden="1" x14ac:dyDescent="0.25">
      <c r="B1104" s="2" t="s">
        <v>42</v>
      </c>
      <c r="C1104" s="2" t="s">
        <v>2174</v>
      </c>
      <c r="D1104" s="2" t="s">
        <v>2175</v>
      </c>
      <c r="E1104" s="2">
        <v>51</v>
      </c>
      <c r="F1104" s="2" t="s">
        <v>2294</v>
      </c>
      <c r="G1104" s="2" t="s">
        <v>2320</v>
      </c>
      <c r="H1104" s="2" t="s">
        <v>2321</v>
      </c>
      <c r="I1104" s="2" t="s">
        <v>48</v>
      </c>
      <c r="J1104" s="19">
        <v>18.649999999999999</v>
      </c>
      <c r="K1104" s="19">
        <f t="shared" si="17"/>
        <v>21.633999999999997</v>
      </c>
    </row>
    <row r="1105" spans="2:11" hidden="1" x14ac:dyDescent="0.25">
      <c r="B1105" s="2" t="s">
        <v>42</v>
      </c>
      <c r="C1105" s="2" t="s">
        <v>2174</v>
      </c>
      <c r="D1105" s="2" t="s">
        <v>2175</v>
      </c>
      <c r="E1105" s="2">
        <v>51</v>
      </c>
      <c r="F1105" s="2" t="s">
        <v>2294</v>
      </c>
      <c r="G1105" s="2" t="s">
        <v>2322</v>
      </c>
      <c r="H1105" s="2" t="s">
        <v>2323</v>
      </c>
      <c r="I1105" s="2" t="s">
        <v>48</v>
      </c>
      <c r="J1105" s="19">
        <v>8.8000000000000007</v>
      </c>
      <c r="K1105" s="19">
        <f t="shared" si="17"/>
        <v>10.208</v>
      </c>
    </row>
    <row r="1106" spans="2:11" hidden="1" x14ac:dyDescent="0.25">
      <c r="B1106" s="2" t="s">
        <v>42</v>
      </c>
      <c r="C1106" s="2" t="s">
        <v>2174</v>
      </c>
      <c r="D1106" s="2" t="s">
        <v>2175</v>
      </c>
      <c r="E1106" s="2">
        <v>51</v>
      </c>
      <c r="F1106" s="2" t="s">
        <v>2294</v>
      </c>
      <c r="G1106" s="2" t="s">
        <v>2324</v>
      </c>
      <c r="H1106" s="2" t="s">
        <v>2325</v>
      </c>
      <c r="I1106" s="2" t="s">
        <v>48</v>
      </c>
      <c r="J1106" s="19">
        <v>8.8000000000000007</v>
      </c>
      <c r="K1106" s="19">
        <f t="shared" si="17"/>
        <v>10.208</v>
      </c>
    </row>
    <row r="1107" spans="2:11" hidden="1" x14ac:dyDescent="0.25">
      <c r="B1107" s="2" t="s">
        <v>42</v>
      </c>
      <c r="C1107" s="2" t="s">
        <v>2174</v>
      </c>
      <c r="D1107" s="2" t="s">
        <v>2175</v>
      </c>
      <c r="E1107" s="2">
        <v>51</v>
      </c>
      <c r="F1107" s="2" t="s">
        <v>2294</v>
      </c>
      <c r="G1107" s="2" t="s">
        <v>2326</v>
      </c>
      <c r="H1107" s="2" t="s">
        <v>2327</v>
      </c>
      <c r="I1107" s="2" t="s">
        <v>48</v>
      </c>
      <c r="J1107" s="19">
        <v>15.54</v>
      </c>
      <c r="K1107" s="19">
        <f t="shared" si="17"/>
        <v>18.026399999999999</v>
      </c>
    </row>
    <row r="1108" spans="2:11" hidden="1" x14ac:dyDescent="0.25">
      <c r="B1108" s="2" t="s">
        <v>42</v>
      </c>
      <c r="C1108" s="2" t="s">
        <v>2174</v>
      </c>
      <c r="D1108" s="2" t="s">
        <v>2175</v>
      </c>
      <c r="E1108" s="2">
        <v>51</v>
      </c>
      <c r="F1108" s="2" t="s">
        <v>2294</v>
      </c>
      <c r="G1108" s="2" t="s">
        <v>2328</v>
      </c>
      <c r="H1108" s="2" t="s">
        <v>2329</v>
      </c>
      <c r="I1108" s="2" t="s">
        <v>48</v>
      </c>
      <c r="J1108" s="19">
        <v>15.54</v>
      </c>
      <c r="K1108" s="19">
        <f t="shared" si="17"/>
        <v>18.026399999999999</v>
      </c>
    </row>
    <row r="1109" spans="2:11" hidden="1" x14ac:dyDescent="0.25">
      <c r="B1109" s="2" t="s">
        <v>42</v>
      </c>
      <c r="C1109" s="2" t="s">
        <v>2174</v>
      </c>
      <c r="D1109" s="2" t="s">
        <v>2175</v>
      </c>
      <c r="E1109" s="2">
        <v>51</v>
      </c>
      <c r="F1109" s="2" t="s">
        <v>2294</v>
      </c>
      <c r="G1109" s="2" t="s">
        <v>2330</v>
      </c>
      <c r="H1109" s="2" t="s">
        <v>2331</v>
      </c>
      <c r="I1109" s="2" t="s">
        <v>48</v>
      </c>
      <c r="J1109" s="19">
        <v>26.62</v>
      </c>
      <c r="K1109" s="19">
        <f t="shared" si="17"/>
        <v>30.879199999999997</v>
      </c>
    </row>
    <row r="1110" spans="2:11" hidden="1" x14ac:dyDescent="0.25">
      <c r="B1110" s="2" t="s">
        <v>42</v>
      </c>
      <c r="C1110" s="2" t="s">
        <v>2174</v>
      </c>
      <c r="D1110" s="2" t="s">
        <v>2175</v>
      </c>
      <c r="E1110" s="2">
        <v>51</v>
      </c>
      <c r="F1110" s="2" t="s">
        <v>2294</v>
      </c>
      <c r="G1110" s="2" t="s">
        <v>2332</v>
      </c>
      <c r="H1110" s="2" t="s">
        <v>2333</v>
      </c>
      <c r="I1110" s="2" t="s">
        <v>48</v>
      </c>
      <c r="J1110" s="19">
        <v>20.84</v>
      </c>
      <c r="K1110" s="19">
        <f t="shared" si="17"/>
        <v>24.174399999999999</v>
      </c>
    </row>
    <row r="1111" spans="2:11" hidden="1" x14ac:dyDescent="0.25">
      <c r="B1111" s="2" t="s">
        <v>42</v>
      </c>
      <c r="C1111" s="2" t="s">
        <v>2174</v>
      </c>
      <c r="D1111" s="2" t="s">
        <v>2175</v>
      </c>
      <c r="E1111" s="2">
        <v>51</v>
      </c>
      <c r="F1111" s="2" t="s">
        <v>2294</v>
      </c>
      <c r="G1111" s="2" t="s">
        <v>2334</v>
      </c>
      <c r="H1111" s="2" t="s">
        <v>2335</v>
      </c>
      <c r="I1111" s="2" t="s">
        <v>48</v>
      </c>
      <c r="J1111" s="19">
        <v>15.54</v>
      </c>
      <c r="K1111" s="19">
        <f t="shared" si="17"/>
        <v>18.026399999999999</v>
      </c>
    </row>
    <row r="1112" spans="2:11" hidden="1" x14ac:dyDescent="0.25">
      <c r="B1112" s="2" t="s">
        <v>42</v>
      </c>
      <c r="C1112" s="2" t="s">
        <v>2174</v>
      </c>
      <c r="D1112" s="2" t="s">
        <v>2175</v>
      </c>
      <c r="E1112" s="2">
        <v>50</v>
      </c>
      <c r="F1112" s="2" t="s">
        <v>2336</v>
      </c>
      <c r="G1112" s="2" t="s">
        <v>2337</v>
      </c>
      <c r="H1112" s="2" t="s">
        <v>2338</v>
      </c>
      <c r="I1112" s="2" t="s">
        <v>48</v>
      </c>
      <c r="J1112" s="19">
        <v>51.24</v>
      </c>
      <c r="K1112" s="19">
        <f t="shared" si="17"/>
        <v>59.438400000000001</v>
      </c>
    </row>
    <row r="1113" spans="2:11" hidden="1" x14ac:dyDescent="0.25">
      <c r="B1113" s="2" t="s">
        <v>42</v>
      </c>
      <c r="C1113" s="2" t="s">
        <v>2174</v>
      </c>
      <c r="D1113" s="2" t="s">
        <v>2175</v>
      </c>
      <c r="E1113" s="2">
        <v>50</v>
      </c>
      <c r="F1113" s="2" t="s">
        <v>2336</v>
      </c>
      <c r="G1113" s="2" t="s">
        <v>2339</v>
      </c>
      <c r="H1113" s="2" t="s">
        <v>2340</v>
      </c>
      <c r="I1113" s="2" t="s">
        <v>48</v>
      </c>
      <c r="J1113" s="19">
        <v>102.48</v>
      </c>
      <c r="K1113" s="19">
        <f t="shared" si="17"/>
        <v>118.8768</v>
      </c>
    </row>
    <row r="1114" spans="2:11" hidden="1" x14ac:dyDescent="0.25">
      <c r="B1114" s="2" t="s">
        <v>42</v>
      </c>
      <c r="C1114" s="2" t="s">
        <v>2174</v>
      </c>
      <c r="D1114" s="2" t="s">
        <v>2175</v>
      </c>
      <c r="E1114" s="2">
        <v>50</v>
      </c>
      <c r="F1114" s="2" t="s">
        <v>2336</v>
      </c>
      <c r="G1114" s="2" t="s">
        <v>2341</v>
      </c>
      <c r="H1114" s="2" t="s">
        <v>2342</v>
      </c>
      <c r="I1114" s="2" t="s">
        <v>48</v>
      </c>
      <c r="J1114" s="19">
        <v>113.21</v>
      </c>
      <c r="K1114" s="19">
        <f t="shared" si="17"/>
        <v>131.32359999999997</v>
      </c>
    </row>
    <row r="1115" spans="2:11" hidden="1" x14ac:dyDescent="0.25">
      <c r="B1115" s="2" t="s">
        <v>42</v>
      </c>
      <c r="C1115" s="2" t="s">
        <v>2174</v>
      </c>
      <c r="D1115" s="2" t="s">
        <v>2175</v>
      </c>
      <c r="E1115" s="2">
        <v>50</v>
      </c>
      <c r="F1115" s="2" t="s">
        <v>2336</v>
      </c>
      <c r="G1115" s="2" t="s">
        <v>2343</v>
      </c>
      <c r="H1115" s="2" t="s">
        <v>2344</v>
      </c>
      <c r="I1115" s="2" t="s">
        <v>48</v>
      </c>
      <c r="J1115" s="19">
        <v>37.51</v>
      </c>
      <c r="K1115" s="19">
        <f t="shared" si="17"/>
        <v>43.511599999999994</v>
      </c>
    </row>
    <row r="1116" spans="2:11" hidden="1" x14ac:dyDescent="0.25">
      <c r="B1116" s="2" t="s">
        <v>42</v>
      </c>
      <c r="C1116" s="2" t="s">
        <v>2174</v>
      </c>
      <c r="D1116" s="2" t="s">
        <v>2175</v>
      </c>
      <c r="E1116" s="2">
        <v>50</v>
      </c>
      <c r="F1116" s="2" t="s">
        <v>2336</v>
      </c>
      <c r="G1116" s="2" t="s">
        <v>2345</v>
      </c>
      <c r="H1116" s="2" t="s">
        <v>2346</v>
      </c>
      <c r="I1116" s="2" t="s">
        <v>48</v>
      </c>
      <c r="J1116" s="19">
        <v>70.41</v>
      </c>
      <c r="K1116" s="19">
        <f t="shared" si="17"/>
        <v>81.675599999999989</v>
      </c>
    </row>
    <row r="1117" spans="2:11" hidden="1" x14ac:dyDescent="0.25">
      <c r="B1117" s="2" t="s">
        <v>42</v>
      </c>
      <c r="C1117" s="2" t="s">
        <v>2174</v>
      </c>
      <c r="D1117" s="2" t="s">
        <v>2175</v>
      </c>
      <c r="E1117" s="2">
        <v>50</v>
      </c>
      <c r="F1117" s="2" t="s">
        <v>2336</v>
      </c>
      <c r="G1117" s="2" t="s">
        <v>2347</v>
      </c>
      <c r="H1117" s="2" t="s">
        <v>2348</v>
      </c>
      <c r="I1117" s="2" t="s">
        <v>48</v>
      </c>
      <c r="J1117" s="19">
        <v>59.9</v>
      </c>
      <c r="K1117" s="19">
        <f t="shared" si="17"/>
        <v>69.483999999999995</v>
      </c>
    </row>
    <row r="1118" spans="2:11" hidden="1" x14ac:dyDescent="0.25">
      <c r="B1118" s="2" t="s">
        <v>42</v>
      </c>
      <c r="C1118" s="2" t="s">
        <v>2174</v>
      </c>
      <c r="D1118" s="2" t="s">
        <v>2175</v>
      </c>
      <c r="E1118" s="2">
        <v>50</v>
      </c>
      <c r="F1118" s="2" t="s">
        <v>2336</v>
      </c>
      <c r="G1118" s="2" t="s">
        <v>2349</v>
      </c>
      <c r="H1118" s="2" t="s">
        <v>2350</v>
      </c>
      <c r="I1118" s="2" t="s">
        <v>48</v>
      </c>
      <c r="J1118" s="19">
        <v>8.56</v>
      </c>
      <c r="K1118" s="19">
        <f t="shared" si="17"/>
        <v>9.9296000000000006</v>
      </c>
    </row>
    <row r="1119" spans="2:11" hidden="1" x14ac:dyDescent="0.25">
      <c r="B1119" s="2" t="s">
        <v>42</v>
      </c>
      <c r="C1119" s="2" t="s">
        <v>2174</v>
      </c>
      <c r="D1119" s="2" t="s">
        <v>2175</v>
      </c>
      <c r="E1119" s="2">
        <v>50</v>
      </c>
      <c r="F1119" s="2" t="s">
        <v>2336</v>
      </c>
      <c r="G1119" s="2" t="s">
        <v>2351</v>
      </c>
      <c r="H1119" s="2" t="s">
        <v>2352</v>
      </c>
      <c r="I1119" s="2" t="s">
        <v>48</v>
      </c>
      <c r="J1119" s="19">
        <v>12.83</v>
      </c>
      <c r="K1119" s="19">
        <f t="shared" si="17"/>
        <v>14.8828</v>
      </c>
    </row>
    <row r="1120" spans="2:11" hidden="1" x14ac:dyDescent="0.25">
      <c r="B1120" s="2" t="s">
        <v>42</v>
      </c>
      <c r="C1120" s="2" t="s">
        <v>2174</v>
      </c>
      <c r="D1120" s="2" t="s">
        <v>2175</v>
      </c>
      <c r="E1120" s="2">
        <v>50</v>
      </c>
      <c r="F1120" s="2" t="s">
        <v>2336</v>
      </c>
      <c r="G1120" s="2" t="s">
        <v>2353</v>
      </c>
      <c r="H1120" s="2" t="s">
        <v>2354</v>
      </c>
      <c r="I1120" s="2" t="s">
        <v>48</v>
      </c>
      <c r="J1120" s="19">
        <v>14.34</v>
      </c>
      <c r="K1120" s="19">
        <f t="shared" si="17"/>
        <v>16.634399999999999</v>
      </c>
    </row>
    <row r="1121" spans="2:11" hidden="1" x14ac:dyDescent="0.25">
      <c r="B1121" s="2" t="s">
        <v>42</v>
      </c>
      <c r="C1121" s="2" t="s">
        <v>2174</v>
      </c>
      <c r="D1121" s="2" t="s">
        <v>2175</v>
      </c>
      <c r="E1121" s="2">
        <v>50</v>
      </c>
      <c r="F1121" s="2" t="s">
        <v>2336</v>
      </c>
      <c r="G1121" s="2" t="s">
        <v>2355</v>
      </c>
      <c r="H1121" s="2" t="s">
        <v>2356</v>
      </c>
      <c r="I1121" s="2" t="s">
        <v>48</v>
      </c>
      <c r="J1121" s="19">
        <v>14.34</v>
      </c>
      <c r="K1121" s="19">
        <f t="shared" si="17"/>
        <v>16.634399999999999</v>
      </c>
    </row>
    <row r="1122" spans="2:11" hidden="1" x14ac:dyDescent="0.25">
      <c r="B1122" s="2" t="s">
        <v>42</v>
      </c>
      <c r="C1122" s="2" t="s">
        <v>2174</v>
      </c>
      <c r="D1122" s="2" t="s">
        <v>2175</v>
      </c>
      <c r="E1122" s="2">
        <v>50</v>
      </c>
      <c r="F1122" s="2" t="s">
        <v>2336</v>
      </c>
      <c r="G1122" s="2" t="s">
        <v>2357</v>
      </c>
      <c r="H1122" s="2" t="s">
        <v>2358</v>
      </c>
      <c r="I1122" s="2" t="s">
        <v>48</v>
      </c>
      <c r="J1122" s="19">
        <v>14.34</v>
      </c>
      <c r="K1122" s="19">
        <f t="shared" si="17"/>
        <v>16.634399999999999</v>
      </c>
    </row>
    <row r="1123" spans="2:11" hidden="1" x14ac:dyDescent="0.25">
      <c r="B1123" s="2" t="s">
        <v>42</v>
      </c>
      <c r="C1123" s="2" t="s">
        <v>2174</v>
      </c>
      <c r="D1123" s="2" t="s">
        <v>2175</v>
      </c>
      <c r="E1123" s="2">
        <v>50</v>
      </c>
      <c r="F1123" s="2" t="s">
        <v>2336</v>
      </c>
      <c r="G1123" s="2" t="s">
        <v>2359</v>
      </c>
      <c r="H1123" s="2" t="s">
        <v>2360</v>
      </c>
      <c r="I1123" s="2" t="s">
        <v>48</v>
      </c>
      <c r="J1123" s="19">
        <v>12.29</v>
      </c>
      <c r="K1123" s="19">
        <f t="shared" si="17"/>
        <v>14.256399999999998</v>
      </c>
    </row>
    <row r="1124" spans="2:11" hidden="1" x14ac:dyDescent="0.25">
      <c r="B1124" s="2" t="s">
        <v>42</v>
      </c>
      <c r="C1124" s="2" t="s">
        <v>2174</v>
      </c>
      <c r="D1124" s="2" t="s">
        <v>2175</v>
      </c>
      <c r="E1124" s="2">
        <v>50</v>
      </c>
      <c r="F1124" s="2" t="s">
        <v>2336</v>
      </c>
      <c r="G1124" s="2" t="s">
        <v>2361</v>
      </c>
      <c r="H1124" s="2" t="s">
        <v>2362</v>
      </c>
      <c r="I1124" s="2" t="s">
        <v>48</v>
      </c>
      <c r="J1124" s="19">
        <v>15.47</v>
      </c>
      <c r="K1124" s="19">
        <f t="shared" si="17"/>
        <v>17.9452</v>
      </c>
    </row>
    <row r="1125" spans="2:11" hidden="1" x14ac:dyDescent="0.25">
      <c r="B1125" s="2" t="s">
        <v>42</v>
      </c>
      <c r="C1125" s="2" t="s">
        <v>2174</v>
      </c>
      <c r="D1125" s="2" t="s">
        <v>2175</v>
      </c>
      <c r="E1125" s="2">
        <v>50</v>
      </c>
      <c r="F1125" s="2" t="s">
        <v>2336</v>
      </c>
      <c r="G1125" s="2" t="s">
        <v>2363</v>
      </c>
      <c r="H1125" s="2" t="s">
        <v>2364</v>
      </c>
      <c r="I1125" s="2" t="s">
        <v>48</v>
      </c>
      <c r="J1125" s="19">
        <v>17.57</v>
      </c>
      <c r="K1125" s="19">
        <f t="shared" si="17"/>
        <v>20.3812</v>
      </c>
    </row>
    <row r="1126" spans="2:11" hidden="1" x14ac:dyDescent="0.25">
      <c r="B1126" s="2" t="s">
        <v>42</v>
      </c>
      <c r="C1126" s="2" t="s">
        <v>2174</v>
      </c>
      <c r="D1126" s="2" t="s">
        <v>2175</v>
      </c>
      <c r="E1126" s="2">
        <v>50</v>
      </c>
      <c r="F1126" s="2" t="s">
        <v>2336</v>
      </c>
      <c r="G1126" s="2" t="s">
        <v>2365</v>
      </c>
      <c r="H1126" s="2" t="s">
        <v>2366</v>
      </c>
      <c r="I1126" s="2" t="s">
        <v>48</v>
      </c>
      <c r="J1126" s="19">
        <v>9.86</v>
      </c>
      <c r="K1126" s="19">
        <f t="shared" si="17"/>
        <v>11.437599999999998</v>
      </c>
    </row>
    <row r="1127" spans="2:11" hidden="1" x14ac:dyDescent="0.25">
      <c r="B1127" s="2" t="s">
        <v>42</v>
      </c>
      <c r="C1127" s="2" t="s">
        <v>2174</v>
      </c>
      <c r="D1127" s="2" t="s">
        <v>2175</v>
      </c>
      <c r="E1127" s="2">
        <v>50</v>
      </c>
      <c r="F1127" s="2" t="s">
        <v>2336</v>
      </c>
      <c r="G1127" s="2" t="s">
        <v>2367</v>
      </c>
      <c r="H1127" s="2" t="s">
        <v>2368</v>
      </c>
      <c r="I1127" s="2" t="s">
        <v>48</v>
      </c>
      <c r="J1127" s="19">
        <v>94.89</v>
      </c>
      <c r="K1127" s="19">
        <f t="shared" si="17"/>
        <v>110.07239999999999</v>
      </c>
    </row>
    <row r="1128" spans="2:11" hidden="1" x14ac:dyDescent="0.25">
      <c r="B1128" s="2" t="s">
        <v>42</v>
      </c>
      <c r="C1128" s="2" t="s">
        <v>2174</v>
      </c>
      <c r="D1128" s="2" t="s">
        <v>2175</v>
      </c>
      <c r="E1128" s="2">
        <v>50</v>
      </c>
      <c r="F1128" s="2" t="s">
        <v>2336</v>
      </c>
      <c r="G1128" s="2" t="s">
        <v>2369</v>
      </c>
      <c r="H1128" s="2" t="s">
        <v>2370</v>
      </c>
      <c r="I1128" s="2" t="s">
        <v>48</v>
      </c>
      <c r="J1128" s="19">
        <v>30.95</v>
      </c>
      <c r="K1128" s="19">
        <f t="shared" si="17"/>
        <v>35.901999999999994</v>
      </c>
    </row>
    <row r="1129" spans="2:11" hidden="1" x14ac:dyDescent="0.25">
      <c r="B1129" s="2" t="s">
        <v>42</v>
      </c>
      <c r="C1129" s="2" t="s">
        <v>2174</v>
      </c>
      <c r="D1129" s="2" t="s">
        <v>2175</v>
      </c>
      <c r="E1129" s="2">
        <v>53</v>
      </c>
      <c r="F1129" s="2" t="s">
        <v>2371</v>
      </c>
      <c r="G1129" s="2" t="s">
        <v>2372</v>
      </c>
      <c r="H1129" s="2" t="s">
        <v>2373</v>
      </c>
      <c r="I1129" s="2" t="s">
        <v>48</v>
      </c>
      <c r="J1129" s="19">
        <v>174.65</v>
      </c>
      <c r="K1129" s="19">
        <f t="shared" si="17"/>
        <v>202.59399999999999</v>
      </c>
    </row>
    <row r="1130" spans="2:11" hidden="1" x14ac:dyDescent="0.25">
      <c r="B1130" s="2" t="s">
        <v>42</v>
      </c>
      <c r="C1130" s="2" t="s">
        <v>2174</v>
      </c>
      <c r="D1130" s="2" t="s">
        <v>2175</v>
      </c>
      <c r="E1130" s="2">
        <v>53</v>
      </c>
      <c r="F1130" s="2" t="s">
        <v>2371</v>
      </c>
      <c r="G1130" s="2" t="s">
        <v>2374</v>
      </c>
      <c r="H1130" s="2" t="s">
        <v>2375</v>
      </c>
      <c r="I1130" s="2" t="s">
        <v>48</v>
      </c>
      <c r="J1130" s="19">
        <v>193.72</v>
      </c>
      <c r="K1130" s="19">
        <f t="shared" si="17"/>
        <v>224.71519999999998</v>
      </c>
    </row>
    <row r="1131" spans="2:11" hidden="1" x14ac:dyDescent="0.25">
      <c r="B1131" s="2" t="s">
        <v>42</v>
      </c>
      <c r="C1131" s="2" t="s">
        <v>2174</v>
      </c>
      <c r="D1131" s="2" t="s">
        <v>2175</v>
      </c>
      <c r="E1131" s="2">
        <v>53</v>
      </c>
      <c r="F1131" s="2" t="s">
        <v>2371</v>
      </c>
      <c r="G1131" s="2" t="s">
        <v>2376</v>
      </c>
      <c r="H1131" s="2" t="s">
        <v>2377</v>
      </c>
      <c r="I1131" s="2" t="s">
        <v>48</v>
      </c>
      <c r="J1131" s="19">
        <v>216.13</v>
      </c>
      <c r="K1131" s="19">
        <f t="shared" si="17"/>
        <v>250.71079999999998</v>
      </c>
    </row>
    <row r="1132" spans="2:11" hidden="1" x14ac:dyDescent="0.25">
      <c r="B1132" s="2" t="s">
        <v>42</v>
      </c>
      <c r="C1132" s="2" t="s">
        <v>2174</v>
      </c>
      <c r="D1132" s="2" t="s">
        <v>2175</v>
      </c>
      <c r="E1132" s="2">
        <v>53</v>
      </c>
      <c r="F1132" s="2" t="s">
        <v>2371</v>
      </c>
      <c r="G1132" s="2" t="s">
        <v>2378</v>
      </c>
      <c r="H1132" s="2" t="s">
        <v>2379</v>
      </c>
      <c r="I1132" s="2" t="s">
        <v>48</v>
      </c>
      <c r="J1132" s="19">
        <v>227.52</v>
      </c>
      <c r="K1132" s="19">
        <f t="shared" si="17"/>
        <v>263.92320000000001</v>
      </c>
    </row>
    <row r="1133" spans="2:11" hidden="1" x14ac:dyDescent="0.25">
      <c r="B1133" s="2" t="s">
        <v>42</v>
      </c>
      <c r="C1133" s="2" t="s">
        <v>2174</v>
      </c>
      <c r="D1133" s="2" t="s">
        <v>2175</v>
      </c>
      <c r="E1133" s="2">
        <v>53</v>
      </c>
      <c r="F1133" s="2" t="s">
        <v>2371</v>
      </c>
      <c r="G1133" s="2" t="s">
        <v>2380</v>
      </c>
      <c r="H1133" s="2" t="s">
        <v>2381</v>
      </c>
      <c r="I1133" s="2" t="s">
        <v>48</v>
      </c>
      <c r="J1133" s="19">
        <v>422.58</v>
      </c>
      <c r="K1133" s="19">
        <f t="shared" si="17"/>
        <v>490.19279999999992</v>
      </c>
    </row>
    <row r="1134" spans="2:11" hidden="1" x14ac:dyDescent="0.25">
      <c r="B1134" s="2" t="s">
        <v>42</v>
      </c>
      <c r="C1134" s="2" t="s">
        <v>2174</v>
      </c>
      <c r="D1134" s="2" t="s">
        <v>2175</v>
      </c>
      <c r="E1134" s="2">
        <v>53</v>
      </c>
      <c r="F1134" s="2" t="s">
        <v>2371</v>
      </c>
      <c r="G1134" s="2" t="s">
        <v>2382</v>
      </c>
      <c r="H1134" s="2" t="s">
        <v>2383</v>
      </c>
      <c r="I1134" s="2" t="s">
        <v>48</v>
      </c>
      <c r="J1134" s="19">
        <v>174.65</v>
      </c>
      <c r="K1134" s="19">
        <f t="shared" si="17"/>
        <v>202.59399999999999</v>
      </c>
    </row>
    <row r="1135" spans="2:11" hidden="1" x14ac:dyDescent="0.25">
      <c r="B1135" s="2" t="s">
        <v>42</v>
      </c>
      <c r="C1135" s="2" t="s">
        <v>2174</v>
      </c>
      <c r="D1135" s="2" t="s">
        <v>2175</v>
      </c>
      <c r="E1135" s="2">
        <v>53</v>
      </c>
      <c r="F1135" s="2" t="s">
        <v>2371</v>
      </c>
      <c r="G1135" s="2" t="s">
        <v>2384</v>
      </c>
      <c r="H1135" s="2" t="s">
        <v>2385</v>
      </c>
      <c r="I1135" s="2" t="s">
        <v>48</v>
      </c>
      <c r="J1135" s="19">
        <v>133.1</v>
      </c>
      <c r="K1135" s="19">
        <f t="shared" si="17"/>
        <v>154.39599999999999</v>
      </c>
    </row>
    <row r="1136" spans="2:11" hidden="1" x14ac:dyDescent="0.25">
      <c r="B1136" s="2" t="s">
        <v>42</v>
      </c>
      <c r="C1136" s="2" t="s">
        <v>2174</v>
      </c>
      <c r="D1136" s="2" t="s">
        <v>2175</v>
      </c>
      <c r="E1136" s="2">
        <v>53</v>
      </c>
      <c r="F1136" s="2" t="s">
        <v>2371</v>
      </c>
      <c r="G1136" s="2" t="s">
        <v>2386</v>
      </c>
      <c r="H1136" s="2" t="s">
        <v>2387</v>
      </c>
      <c r="I1136" s="2" t="s">
        <v>48</v>
      </c>
      <c r="J1136" s="19">
        <v>401.45</v>
      </c>
      <c r="K1136" s="19">
        <f t="shared" si="17"/>
        <v>465.68199999999996</v>
      </c>
    </row>
    <row r="1137" spans="2:11" hidden="1" x14ac:dyDescent="0.25">
      <c r="B1137" s="2" t="s">
        <v>42</v>
      </c>
      <c r="C1137" s="2" t="s">
        <v>2174</v>
      </c>
      <c r="D1137" s="2" t="s">
        <v>2175</v>
      </c>
      <c r="E1137" s="2">
        <v>53</v>
      </c>
      <c r="F1137" s="2" t="s">
        <v>2371</v>
      </c>
      <c r="G1137" s="2" t="s">
        <v>2388</v>
      </c>
      <c r="H1137" s="2" t="s">
        <v>2389</v>
      </c>
      <c r="I1137" s="2" t="s">
        <v>48</v>
      </c>
      <c r="J1137" s="19">
        <v>258.89999999999998</v>
      </c>
      <c r="K1137" s="19">
        <f t="shared" si="17"/>
        <v>300.32399999999996</v>
      </c>
    </row>
    <row r="1138" spans="2:11" hidden="1" x14ac:dyDescent="0.25">
      <c r="B1138" s="2" t="s">
        <v>42</v>
      </c>
      <c r="C1138" s="2" t="s">
        <v>2174</v>
      </c>
      <c r="D1138" s="2" t="s">
        <v>2175</v>
      </c>
      <c r="E1138" s="2">
        <v>53</v>
      </c>
      <c r="F1138" s="2" t="s">
        <v>2371</v>
      </c>
      <c r="G1138" s="2" t="s">
        <v>2390</v>
      </c>
      <c r="H1138" s="2" t="s">
        <v>2391</v>
      </c>
      <c r="I1138" s="2" t="s">
        <v>48</v>
      </c>
      <c r="J1138" s="19">
        <v>288.85000000000002</v>
      </c>
      <c r="K1138" s="19">
        <f t="shared" si="17"/>
        <v>335.06600000000003</v>
      </c>
    </row>
    <row r="1139" spans="2:11" hidden="1" x14ac:dyDescent="0.25">
      <c r="B1139" s="2" t="s">
        <v>42</v>
      </c>
      <c r="C1139" s="2" t="s">
        <v>2174</v>
      </c>
      <c r="D1139" s="2" t="s">
        <v>2175</v>
      </c>
      <c r="E1139" s="2">
        <v>53</v>
      </c>
      <c r="F1139" s="2" t="s">
        <v>2371</v>
      </c>
      <c r="G1139" s="2" t="s">
        <v>2392</v>
      </c>
      <c r="H1139" s="2" t="s">
        <v>2393</v>
      </c>
      <c r="I1139" s="2" t="s">
        <v>48</v>
      </c>
      <c r="J1139" s="19">
        <v>538.16</v>
      </c>
      <c r="K1139" s="19">
        <f t="shared" si="17"/>
        <v>624.26559999999995</v>
      </c>
    </row>
    <row r="1140" spans="2:11" hidden="1" x14ac:dyDescent="0.25">
      <c r="B1140" s="2" t="s">
        <v>42</v>
      </c>
      <c r="C1140" s="2" t="s">
        <v>2174</v>
      </c>
      <c r="D1140" s="2" t="s">
        <v>2175</v>
      </c>
      <c r="E1140" s="2">
        <v>53</v>
      </c>
      <c r="F1140" s="2" t="s">
        <v>2371</v>
      </c>
      <c r="G1140" s="2" t="s">
        <v>2394</v>
      </c>
      <c r="H1140" s="2" t="s">
        <v>2395</v>
      </c>
      <c r="I1140" s="2" t="s">
        <v>48</v>
      </c>
      <c r="J1140" s="19">
        <v>617.14</v>
      </c>
      <c r="K1140" s="19">
        <f t="shared" si="17"/>
        <v>715.88239999999996</v>
      </c>
    </row>
    <row r="1141" spans="2:11" hidden="1" x14ac:dyDescent="0.25">
      <c r="B1141" s="2" t="s">
        <v>42</v>
      </c>
      <c r="C1141" s="2" t="s">
        <v>2174</v>
      </c>
      <c r="D1141" s="2" t="s">
        <v>2175</v>
      </c>
      <c r="E1141" s="2">
        <v>53</v>
      </c>
      <c r="F1141" s="2" t="s">
        <v>2371</v>
      </c>
      <c r="G1141" s="2" t="s">
        <v>2396</v>
      </c>
      <c r="H1141" s="2" t="s">
        <v>2397</v>
      </c>
      <c r="I1141" s="2" t="s">
        <v>48</v>
      </c>
      <c r="J1141" s="19">
        <v>777.16</v>
      </c>
      <c r="K1141" s="19">
        <f t="shared" si="17"/>
        <v>901.50559999999984</v>
      </c>
    </row>
    <row r="1142" spans="2:11" hidden="1" x14ac:dyDescent="0.25">
      <c r="B1142" s="2" t="s">
        <v>42</v>
      </c>
      <c r="C1142" s="2" t="s">
        <v>2398</v>
      </c>
      <c r="D1142" s="2" t="s">
        <v>2399</v>
      </c>
      <c r="E1142" s="2">
        <v>101</v>
      </c>
      <c r="F1142" s="2" t="s">
        <v>1767</v>
      </c>
      <c r="G1142" s="2" t="s">
        <v>2400</v>
      </c>
      <c r="H1142" s="2" t="s">
        <v>2401</v>
      </c>
      <c r="I1142" s="2" t="s">
        <v>48</v>
      </c>
      <c r="J1142" s="19">
        <v>5</v>
      </c>
      <c r="K1142" s="19">
        <f t="shared" si="17"/>
        <v>5.8</v>
      </c>
    </row>
    <row r="1143" spans="2:11" hidden="1" x14ac:dyDescent="0.25">
      <c r="B1143" s="2" t="s">
        <v>42</v>
      </c>
      <c r="C1143" s="2" t="s">
        <v>2398</v>
      </c>
      <c r="D1143" s="2" t="s">
        <v>2399</v>
      </c>
      <c r="E1143" s="2">
        <v>101</v>
      </c>
      <c r="F1143" s="2" t="s">
        <v>1767</v>
      </c>
      <c r="G1143" s="2" t="s">
        <v>2402</v>
      </c>
      <c r="H1143" s="2" t="s">
        <v>2403</v>
      </c>
      <c r="I1143" s="2" t="s">
        <v>48</v>
      </c>
      <c r="J1143" s="19">
        <v>3.05</v>
      </c>
      <c r="K1143" s="19">
        <f t="shared" si="17"/>
        <v>3.5379999999999994</v>
      </c>
    </row>
    <row r="1144" spans="2:11" hidden="1" x14ac:dyDescent="0.25">
      <c r="B1144" s="2" t="s">
        <v>42</v>
      </c>
      <c r="C1144" s="2" t="s">
        <v>2398</v>
      </c>
      <c r="D1144" s="2" t="s">
        <v>2399</v>
      </c>
      <c r="E1144" s="2">
        <v>101</v>
      </c>
      <c r="F1144" s="2" t="s">
        <v>1767</v>
      </c>
      <c r="G1144" s="2" t="s">
        <v>2404</v>
      </c>
      <c r="H1144" s="2" t="s">
        <v>2405</v>
      </c>
      <c r="I1144" s="2" t="s">
        <v>48</v>
      </c>
      <c r="J1144" s="19">
        <v>3.39</v>
      </c>
      <c r="K1144" s="19">
        <f t="shared" si="17"/>
        <v>3.9323999999999999</v>
      </c>
    </row>
    <row r="1145" spans="2:11" hidden="1" x14ac:dyDescent="0.25">
      <c r="B1145" s="2" t="s">
        <v>42</v>
      </c>
      <c r="C1145" s="2" t="s">
        <v>2398</v>
      </c>
      <c r="D1145" s="2" t="s">
        <v>2399</v>
      </c>
      <c r="E1145" s="2">
        <v>101</v>
      </c>
      <c r="F1145" s="2" t="s">
        <v>1767</v>
      </c>
      <c r="G1145" s="2" t="s">
        <v>2406</v>
      </c>
      <c r="H1145" s="2" t="s">
        <v>2407</v>
      </c>
      <c r="I1145" s="2" t="s">
        <v>48</v>
      </c>
      <c r="J1145" s="19">
        <v>8.9</v>
      </c>
      <c r="K1145" s="19">
        <f t="shared" si="17"/>
        <v>10.324</v>
      </c>
    </row>
    <row r="1146" spans="2:11" hidden="1" x14ac:dyDescent="0.25">
      <c r="B1146" s="2" t="s">
        <v>42</v>
      </c>
      <c r="C1146" s="2" t="s">
        <v>2398</v>
      </c>
      <c r="D1146" s="2" t="s">
        <v>2399</v>
      </c>
      <c r="E1146" s="2">
        <v>101</v>
      </c>
      <c r="F1146" s="2" t="s">
        <v>1767</v>
      </c>
      <c r="G1146" s="2" t="s">
        <v>2408</v>
      </c>
      <c r="H1146" s="2" t="s">
        <v>2409</v>
      </c>
      <c r="I1146" s="2" t="s">
        <v>48</v>
      </c>
      <c r="J1146" s="19">
        <v>5.32</v>
      </c>
      <c r="K1146" s="19">
        <f t="shared" si="17"/>
        <v>6.1711999999999998</v>
      </c>
    </row>
    <row r="1147" spans="2:11" hidden="1" x14ac:dyDescent="0.25">
      <c r="B1147" s="2" t="s">
        <v>42</v>
      </c>
      <c r="C1147" s="2" t="s">
        <v>2398</v>
      </c>
      <c r="D1147" s="2" t="s">
        <v>2399</v>
      </c>
      <c r="E1147" s="2">
        <v>101</v>
      </c>
      <c r="F1147" s="2" t="s">
        <v>1767</v>
      </c>
      <c r="G1147" s="2" t="s">
        <v>2410</v>
      </c>
      <c r="H1147" s="2" t="s">
        <v>2411</v>
      </c>
      <c r="I1147" s="2" t="s">
        <v>48</v>
      </c>
      <c r="J1147" s="19">
        <v>5.23</v>
      </c>
      <c r="K1147" s="19">
        <f t="shared" si="17"/>
        <v>6.0667999999999997</v>
      </c>
    </row>
    <row r="1148" spans="2:11" hidden="1" x14ac:dyDescent="0.25">
      <c r="B1148" s="2" t="s">
        <v>42</v>
      </c>
      <c r="C1148" s="2" t="s">
        <v>2398</v>
      </c>
      <c r="D1148" s="2" t="s">
        <v>2399</v>
      </c>
      <c r="E1148" s="2">
        <v>101</v>
      </c>
      <c r="F1148" s="2" t="s">
        <v>1767</v>
      </c>
      <c r="G1148" s="2" t="s">
        <v>2412</v>
      </c>
      <c r="H1148" s="2" t="s">
        <v>2413</v>
      </c>
      <c r="I1148" s="2" t="s">
        <v>48</v>
      </c>
      <c r="J1148" s="19">
        <v>7.02</v>
      </c>
      <c r="K1148" s="19">
        <f t="shared" si="17"/>
        <v>8.1431999999999984</v>
      </c>
    </row>
    <row r="1149" spans="2:11" hidden="1" x14ac:dyDescent="0.25">
      <c r="B1149" s="2" t="s">
        <v>42</v>
      </c>
      <c r="C1149" s="2" t="s">
        <v>2398</v>
      </c>
      <c r="D1149" s="2" t="s">
        <v>2399</v>
      </c>
      <c r="E1149" s="2">
        <v>101</v>
      </c>
      <c r="F1149" s="2" t="s">
        <v>1767</v>
      </c>
      <c r="G1149" s="2" t="s">
        <v>2414</v>
      </c>
      <c r="H1149" s="2" t="s">
        <v>2415</v>
      </c>
      <c r="I1149" s="2" t="s">
        <v>48</v>
      </c>
      <c r="J1149" s="19">
        <v>0.45</v>
      </c>
      <c r="K1149" s="19">
        <f t="shared" si="17"/>
        <v>0.52200000000000002</v>
      </c>
    </row>
    <row r="1150" spans="2:11" hidden="1" x14ac:dyDescent="0.25">
      <c r="B1150" s="2" t="s">
        <v>42</v>
      </c>
      <c r="C1150" s="2" t="s">
        <v>2398</v>
      </c>
      <c r="D1150" s="2" t="s">
        <v>2399</v>
      </c>
      <c r="E1150" s="2">
        <v>55</v>
      </c>
      <c r="F1150" s="2" t="s">
        <v>2416</v>
      </c>
      <c r="G1150" s="2" t="s">
        <v>2417</v>
      </c>
      <c r="H1150" s="2" t="s">
        <v>2418</v>
      </c>
      <c r="I1150" s="2" t="s">
        <v>48</v>
      </c>
      <c r="J1150" s="19">
        <v>12.82</v>
      </c>
      <c r="K1150" s="19">
        <f t="shared" si="17"/>
        <v>14.8712</v>
      </c>
    </row>
    <row r="1151" spans="2:11" hidden="1" x14ac:dyDescent="0.25">
      <c r="B1151" s="2" t="s">
        <v>42</v>
      </c>
      <c r="C1151" s="2" t="s">
        <v>2398</v>
      </c>
      <c r="D1151" s="2" t="s">
        <v>2399</v>
      </c>
      <c r="E1151" s="2">
        <v>55</v>
      </c>
      <c r="F1151" s="2" t="s">
        <v>2416</v>
      </c>
      <c r="G1151" s="2" t="s">
        <v>2419</v>
      </c>
      <c r="H1151" s="2" t="s">
        <v>2420</v>
      </c>
      <c r="I1151" s="2" t="s">
        <v>48</v>
      </c>
      <c r="J1151" s="19">
        <v>5.13</v>
      </c>
      <c r="K1151" s="19">
        <f t="shared" si="17"/>
        <v>5.9507999999999992</v>
      </c>
    </row>
    <row r="1152" spans="2:11" hidden="1" x14ac:dyDescent="0.25">
      <c r="B1152" s="2" t="s">
        <v>42</v>
      </c>
      <c r="C1152" s="2" t="s">
        <v>2398</v>
      </c>
      <c r="D1152" s="2" t="s">
        <v>2399</v>
      </c>
      <c r="E1152" s="2">
        <v>55</v>
      </c>
      <c r="F1152" s="2" t="s">
        <v>2416</v>
      </c>
      <c r="G1152" s="2" t="s">
        <v>2421</v>
      </c>
      <c r="H1152" s="2" t="s">
        <v>2422</v>
      </c>
      <c r="I1152" s="2" t="s">
        <v>48</v>
      </c>
      <c r="J1152" s="19">
        <v>2.36</v>
      </c>
      <c r="K1152" s="19">
        <f t="shared" si="17"/>
        <v>2.7375999999999996</v>
      </c>
    </row>
    <row r="1153" spans="2:11" hidden="1" x14ac:dyDescent="0.25">
      <c r="B1153" s="2" t="s">
        <v>42</v>
      </c>
      <c r="C1153" s="2" t="s">
        <v>2398</v>
      </c>
      <c r="D1153" s="2" t="s">
        <v>2399</v>
      </c>
      <c r="E1153" s="2">
        <v>55</v>
      </c>
      <c r="F1153" s="2" t="s">
        <v>2416</v>
      </c>
      <c r="G1153" s="2" t="s">
        <v>2423</v>
      </c>
      <c r="H1153" s="2" t="s">
        <v>2424</v>
      </c>
      <c r="I1153" s="2" t="s">
        <v>48</v>
      </c>
      <c r="J1153" s="19">
        <v>5.47</v>
      </c>
      <c r="K1153" s="19">
        <f t="shared" si="17"/>
        <v>6.3451999999999993</v>
      </c>
    </row>
    <row r="1154" spans="2:11" hidden="1" x14ac:dyDescent="0.25">
      <c r="B1154" s="2" t="s">
        <v>42</v>
      </c>
      <c r="C1154" s="2" t="s">
        <v>2398</v>
      </c>
      <c r="D1154" s="2" t="s">
        <v>2399</v>
      </c>
      <c r="E1154" s="2">
        <v>55</v>
      </c>
      <c r="F1154" s="2" t="s">
        <v>2416</v>
      </c>
      <c r="G1154" s="2" t="s">
        <v>2425</v>
      </c>
      <c r="H1154" s="2" t="s">
        <v>2426</v>
      </c>
      <c r="I1154" s="2" t="s">
        <v>48</v>
      </c>
      <c r="J1154" s="19">
        <v>7.18</v>
      </c>
      <c r="K1154" s="19">
        <f t="shared" si="17"/>
        <v>8.3287999999999993</v>
      </c>
    </row>
    <row r="1155" spans="2:11" hidden="1" x14ac:dyDescent="0.25">
      <c r="B1155" s="2" t="s">
        <v>42</v>
      </c>
      <c r="C1155" s="2" t="s">
        <v>2398</v>
      </c>
      <c r="D1155" s="2" t="s">
        <v>2399</v>
      </c>
      <c r="E1155" s="2">
        <v>55</v>
      </c>
      <c r="F1155" s="2" t="s">
        <v>2416</v>
      </c>
      <c r="G1155" s="2" t="s">
        <v>2427</v>
      </c>
      <c r="H1155" s="2" t="s">
        <v>2428</v>
      </c>
      <c r="I1155" s="2" t="s">
        <v>48</v>
      </c>
      <c r="J1155" s="19">
        <v>3.18</v>
      </c>
      <c r="K1155" s="19">
        <f t="shared" si="17"/>
        <v>3.6888000000000001</v>
      </c>
    </row>
    <row r="1156" spans="2:11" hidden="1" x14ac:dyDescent="0.25">
      <c r="B1156" s="2" t="s">
        <v>42</v>
      </c>
      <c r="C1156" s="2" t="s">
        <v>2398</v>
      </c>
      <c r="D1156" s="2" t="s">
        <v>2399</v>
      </c>
      <c r="E1156" s="2">
        <v>55</v>
      </c>
      <c r="F1156" s="2" t="s">
        <v>2416</v>
      </c>
      <c r="G1156" s="2" t="s">
        <v>2429</v>
      </c>
      <c r="H1156" s="2" t="s">
        <v>2430</v>
      </c>
      <c r="I1156" s="2" t="s">
        <v>48</v>
      </c>
      <c r="J1156" s="19">
        <v>7.18</v>
      </c>
      <c r="K1156" s="19">
        <f t="shared" ref="K1156:K1219" si="18">+IF(AND(MID(H1156,1,15)="POSTE DE MADERA",J1156&lt;110)=TRUE,(J1156*1.13+5)*1.01*1.16,IF(AND(MID(H1156,1,15)="POSTE DE MADERA",J1156&gt;=110,J1156&lt;320)=TRUE,(J1156*1.13+12)*1.01*1.16,IF(AND(MID(H1156,1,15)="POSTE DE MADERA",J1156&gt;320)=TRUE,(J1156*1.13+36)*1.01*1.16,IF(+AND(MID(H1156,1,5)="POSTE",MID(H1156,1,15)&lt;&gt;"POSTE DE MADERA")=TRUE,J1156*1.01*1.16,J1156*1.16))))</f>
        <v>8.3287999999999993</v>
      </c>
    </row>
    <row r="1157" spans="2:11" hidden="1" x14ac:dyDescent="0.25">
      <c r="B1157" s="2" t="s">
        <v>42</v>
      </c>
      <c r="C1157" s="2" t="s">
        <v>2398</v>
      </c>
      <c r="D1157" s="2" t="s">
        <v>2399</v>
      </c>
      <c r="E1157" s="2">
        <v>55</v>
      </c>
      <c r="F1157" s="2" t="s">
        <v>2416</v>
      </c>
      <c r="G1157" s="2" t="s">
        <v>2431</v>
      </c>
      <c r="H1157" s="2" t="s">
        <v>2432</v>
      </c>
      <c r="I1157" s="2" t="s">
        <v>48</v>
      </c>
      <c r="J1157" s="19">
        <v>11.71</v>
      </c>
      <c r="K1157" s="19">
        <f t="shared" si="18"/>
        <v>13.583600000000001</v>
      </c>
    </row>
    <row r="1158" spans="2:11" hidden="1" x14ac:dyDescent="0.25">
      <c r="B1158" s="2" t="s">
        <v>42</v>
      </c>
      <c r="C1158" s="2" t="s">
        <v>2398</v>
      </c>
      <c r="D1158" s="2" t="s">
        <v>2399</v>
      </c>
      <c r="E1158" s="2">
        <v>55</v>
      </c>
      <c r="F1158" s="2" t="s">
        <v>2416</v>
      </c>
      <c r="G1158" s="2" t="s">
        <v>2433</v>
      </c>
      <c r="H1158" s="2" t="s">
        <v>2434</v>
      </c>
      <c r="I1158" s="2" t="s">
        <v>48</v>
      </c>
      <c r="J1158" s="19">
        <v>4.38</v>
      </c>
      <c r="K1158" s="19">
        <f t="shared" si="18"/>
        <v>5.0807999999999991</v>
      </c>
    </row>
    <row r="1159" spans="2:11" hidden="1" x14ac:dyDescent="0.25">
      <c r="B1159" s="2" t="s">
        <v>42</v>
      </c>
      <c r="C1159" s="2" t="s">
        <v>2398</v>
      </c>
      <c r="D1159" s="2" t="s">
        <v>2399</v>
      </c>
      <c r="E1159" s="2">
        <v>55</v>
      </c>
      <c r="F1159" s="2" t="s">
        <v>2416</v>
      </c>
      <c r="G1159" s="2" t="s">
        <v>2435</v>
      </c>
      <c r="H1159" s="2" t="s">
        <v>2436</v>
      </c>
      <c r="I1159" s="2" t="s">
        <v>48</v>
      </c>
      <c r="J1159" s="19">
        <v>7.84</v>
      </c>
      <c r="K1159" s="19">
        <f t="shared" si="18"/>
        <v>9.0943999999999985</v>
      </c>
    </row>
    <row r="1160" spans="2:11" hidden="1" x14ac:dyDescent="0.25">
      <c r="B1160" s="2" t="s">
        <v>42</v>
      </c>
      <c r="C1160" s="2" t="s">
        <v>2398</v>
      </c>
      <c r="D1160" s="2" t="s">
        <v>2399</v>
      </c>
      <c r="E1160" s="2">
        <v>55</v>
      </c>
      <c r="F1160" s="2" t="s">
        <v>2416</v>
      </c>
      <c r="G1160" s="2" t="s">
        <v>2437</v>
      </c>
      <c r="H1160" s="2" t="s">
        <v>2438</v>
      </c>
      <c r="I1160" s="2" t="s">
        <v>48</v>
      </c>
      <c r="J1160" s="19">
        <v>8.58</v>
      </c>
      <c r="K1160" s="19">
        <f t="shared" si="18"/>
        <v>9.9527999999999999</v>
      </c>
    </row>
    <row r="1161" spans="2:11" hidden="1" x14ac:dyDescent="0.25">
      <c r="B1161" s="2" t="s">
        <v>42</v>
      </c>
      <c r="C1161" s="2" t="s">
        <v>2398</v>
      </c>
      <c r="D1161" s="2" t="s">
        <v>2399</v>
      </c>
      <c r="E1161" s="2">
        <v>55</v>
      </c>
      <c r="F1161" s="2" t="s">
        <v>2416</v>
      </c>
      <c r="G1161" s="2" t="s">
        <v>2439</v>
      </c>
      <c r="H1161" s="2" t="s">
        <v>2440</v>
      </c>
      <c r="I1161" s="2" t="s">
        <v>48</v>
      </c>
      <c r="J1161" s="19">
        <v>26.49</v>
      </c>
      <c r="K1161" s="19">
        <f t="shared" si="18"/>
        <v>30.728399999999997</v>
      </c>
    </row>
    <row r="1162" spans="2:11" hidden="1" x14ac:dyDescent="0.25">
      <c r="B1162" s="2" t="s">
        <v>42</v>
      </c>
      <c r="C1162" s="2" t="s">
        <v>2398</v>
      </c>
      <c r="D1162" s="2" t="s">
        <v>2399</v>
      </c>
      <c r="E1162" s="2">
        <v>55</v>
      </c>
      <c r="F1162" s="2" t="s">
        <v>2416</v>
      </c>
      <c r="G1162" s="2" t="s">
        <v>2441</v>
      </c>
      <c r="H1162" s="2" t="s">
        <v>2442</v>
      </c>
      <c r="I1162" s="2" t="s">
        <v>48</v>
      </c>
      <c r="J1162" s="19">
        <v>20.68</v>
      </c>
      <c r="K1162" s="19">
        <f t="shared" si="18"/>
        <v>23.988799999999998</v>
      </c>
    </row>
    <row r="1163" spans="2:11" hidden="1" x14ac:dyDescent="0.25">
      <c r="B1163" s="2" t="s">
        <v>42</v>
      </c>
      <c r="C1163" s="2" t="s">
        <v>2398</v>
      </c>
      <c r="D1163" s="2" t="s">
        <v>2399</v>
      </c>
      <c r="E1163" s="2">
        <v>55</v>
      </c>
      <c r="F1163" s="2" t="s">
        <v>2416</v>
      </c>
      <c r="G1163" s="2" t="s">
        <v>2443</v>
      </c>
      <c r="H1163" s="2" t="s">
        <v>2444</v>
      </c>
      <c r="I1163" s="2" t="s">
        <v>48</v>
      </c>
      <c r="J1163" s="19">
        <v>3.96</v>
      </c>
      <c r="K1163" s="19">
        <f t="shared" si="18"/>
        <v>4.5935999999999995</v>
      </c>
    </row>
    <row r="1164" spans="2:11" hidden="1" x14ac:dyDescent="0.25">
      <c r="B1164" s="2" t="s">
        <v>42</v>
      </c>
      <c r="C1164" s="2" t="s">
        <v>2398</v>
      </c>
      <c r="D1164" s="2" t="s">
        <v>2399</v>
      </c>
      <c r="E1164" s="2">
        <v>58</v>
      </c>
      <c r="F1164" s="2" t="s">
        <v>2445</v>
      </c>
      <c r="G1164" s="2" t="s">
        <v>2446</v>
      </c>
      <c r="H1164" s="2" t="s">
        <v>2447</v>
      </c>
      <c r="I1164" s="2" t="s">
        <v>48</v>
      </c>
      <c r="J1164" s="19">
        <v>36.18</v>
      </c>
      <c r="K1164" s="19">
        <f t="shared" si="18"/>
        <v>41.968799999999995</v>
      </c>
    </row>
    <row r="1165" spans="2:11" hidden="1" x14ac:dyDescent="0.25">
      <c r="B1165" s="2" t="s">
        <v>42</v>
      </c>
      <c r="C1165" s="2" t="s">
        <v>2398</v>
      </c>
      <c r="D1165" s="2" t="s">
        <v>2399</v>
      </c>
      <c r="E1165" s="2">
        <v>58</v>
      </c>
      <c r="F1165" s="2" t="s">
        <v>2445</v>
      </c>
      <c r="G1165" s="2" t="s">
        <v>2448</v>
      </c>
      <c r="H1165" s="2" t="s">
        <v>2449</v>
      </c>
      <c r="I1165" s="2" t="s">
        <v>48</v>
      </c>
      <c r="J1165" s="19">
        <v>41.73</v>
      </c>
      <c r="K1165" s="19">
        <f t="shared" si="18"/>
        <v>48.40679999999999</v>
      </c>
    </row>
    <row r="1166" spans="2:11" hidden="1" x14ac:dyDescent="0.25">
      <c r="B1166" s="2" t="s">
        <v>42</v>
      </c>
      <c r="C1166" s="2" t="s">
        <v>2398</v>
      </c>
      <c r="D1166" s="2" t="s">
        <v>2399</v>
      </c>
      <c r="E1166" s="2">
        <v>58</v>
      </c>
      <c r="F1166" s="2" t="s">
        <v>2445</v>
      </c>
      <c r="G1166" s="2" t="s">
        <v>2450</v>
      </c>
      <c r="H1166" s="2" t="s">
        <v>2451</v>
      </c>
      <c r="I1166" s="2" t="s">
        <v>48</v>
      </c>
      <c r="J1166" s="19">
        <v>20.58</v>
      </c>
      <c r="K1166" s="19">
        <f t="shared" si="18"/>
        <v>23.872799999999998</v>
      </c>
    </row>
    <row r="1167" spans="2:11" hidden="1" x14ac:dyDescent="0.25">
      <c r="B1167" s="2" t="s">
        <v>42</v>
      </c>
      <c r="C1167" s="2" t="s">
        <v>2398</v>
      </c>
      <c r="D1167" s="2" t="s">
        <v>2399</v>
      </c>
      <c r="E1167" s="2">
        <v>58</v>
      </c>
      <c r="F1167" s="2" t="s">
        <v>2445</v>
      </c>
      <c r="G1167" s="2" t="s">
        <v>2452</v>
      </c>
      <c r="H1167" s="2" t="s">
        <v>2453</v>
      </c>
      <c r="I1167" s="2" t="s">
        <v>48</v>
      </c>
      <c r="J1167" s="19">
        <v>18.52</v>
      </c>
      <c r="K1167" s="19">
        <f t="shared" si="18"/>
        <v>21.483199999999997</v>
      </c>
    </row>
    <row r="1168" spans="2:11" hidden="1" x14ac:dyDescent="0.25">
      <c r="B1168" s="2" t="s">
        <v>42</v>
      </c>
      <c r="C1168" s="2" t="s">
        <v>2398</v>
      </c>
      <c r="D1168" s="2" t="s">
        <v>2399</v>
      </c>
      <c r="E1168" s="2">
        <v>58</v>
      </c>
      <c r="F1168" s="2" t="s">
        <v>2445</v>
      </c>
      <c r="G1168" s="2" t="s">
        <v>2454</v>
      </c>
      <c r="H1168" s="2" t="s">
        <v>2455</v>
      </c>
      <c r="I1168" s="2" t="s">
        <v>48</v>
      </c>
      <c r="J1168" s="19">
        <v>18.52</v>
      </c>
      <c r="K1168" s="19">
        <f t="shared" si="18"/>
        <v>21.483199999999997</v>
      </c>
    </row>
    <row r="1169" spans="2:11" hidden="1" x14ac:dyDescent="0.25">
      <c r="B1169" s="2" t="s">
        <v>42</v>
      </c>
      <c r="C1169" s="2" t="s">
        <v>2398</v>
      </c>
      <c r="D1169" s="2" t="s">
        <v>2399</v>
      </c>
      <c r="E1169" s="2">
        <v>58</v>
      </c>
      <c r="F1169" s="2" t="s">
        <v>2445</v>
      </c>
      <c r="G1169" s="2" t="s">
        <v>2456</v>
      </c>
      <c r="H1169" s="2" t="s">
        <v>2457</v>
      </c>
      <c r="I1169" s="2" t="s">
        <v>48</v>
      </c>
      <c r="J1169" s="19">
        <v>18.52</v>
      </c>
      <c r="K1169" s="19">
        <f t="shared" si="18"/>
        <v>21.483199999999997</v>
      </c>
    </row>
    <row r="1170" spans="2:11" hidden="1" x14ac:dyDescent="0.25">
      <c r="B1170" s="2" t="s">
        <v>42</v>
      </c>
      <c r="C1170" s="2" t="s">
        <v>2398</v>
      </c>
      <c r="D1170" s="2" t="s">
        <v>2399</v>
      </c>
      <c r="E1170" s="2">
        <v>58</v>
      </c>
      <c r="F1170" s="2" t="s">
        <v>2445</v>
      </c>
      <c r="G1170" s="2" t="s">
        <v>2458</v>
      </c>
      <c r="H1170" s="2" t="s">
        <v>2459</v>
      </c>
      <c r="I1170" s="2" t="s">
        <v>48</v>
      </c>
      <c r="J1170" s="19">
        <v>20.84</v>
      </c>
      <c r="K1170" s="19">
        <f t="shared" si="18"/>
        <v>24.174399999999999</v>
      </c>
    </row>
    <row r="1171" spans="2:11" hidden="1" x14ac:dyDescent="0.25">
      <c r="B1171" s="2" t="s">
        <v>42</v>
      </c>
      <c r="C1171" s="2" t="s">
        <v>2398</v>
      </c>
      <c r="D1171" s="2" t="s">
        <v>2399</v>
      </c>
      <c r="E1171" s="2">
        <v>58</v>
      </c>
      <c r="F1171" s="2" t="s">
        <v>2445</v>
      </c>
      <c r="G1171" s="2" t="s">
        <v>2460</v>
      </c>
      <c r="H1171" s="2" t="s">
        <v>2461</v>
      </c>
      <c r="I1171" s="2" t="s">
        <v>48</v>
      </c>
      <c r="J1171" s="19">
        <v>25.64</v>
      </c>
      <c r="K1171" s="19">
        <f t="shared" si="18"/>
        <v>29.7424</v>
      </c>
    </row>
    <row r="1172" spans="2:11" hidden="1" x14ac:dyDescent="0.25">
      <c r="B1172" s="2" t="s">
        <v>42</v>
      </c>
      <c r="C1172" s="2" t="s">
        <v>2398</v>
      </c>
      <c r="D1172" s="2" t="s">
        <v>2399</v>
      </c>
      <c r="E1172" s="2">
        <v>58</v>
      </c>
      <c r="F1172" s="2" t="s">
        <v>2445</v>
      </c>
      <c r="G1172" s="2" t="s">
        <v>2462</v>
      </c>
      <c r="H1172" s="2" t="s">
        <v>2463</v>
      </c>
      <c r="I1172" s="2" t="s">
        <v>48</v>
      </c>
      <c r="J1172" s="19">
        <v>25.64</v>
      </c>
      <c r="K1172" s="19">
        <f t="shared" si="18"/>
        <v>29.7424</v>
      </c>
    </row>
    <row r="1173" spans="2:11" hidden="1" x14ac:dyDescent="0.25">
      <c r="B1173" s="2" t="s">
        <v>42</v>
      </c>
      <c r="C1173" s="2" t="s">
        <v>2398</v>
      </c>
      <c r="D1173" s="2" t="s">
        <v>2399</v>
      </c>
      <c r="E1173" s="2">
        <v>58</v>
      </c>
      <c r="F1173" s="2" t="s">
        <v>2445</v>
      </c>
      <c r="G1173" s="2" t="s">
        <v>2464</v>
      </c>
      <c r="H1173" s="2" t="s">
        <v>2465</v>
      </c>
      <c r="I1173" s="2" t="s">
        <v>48</v>
      </c>
      <c r="J1173" s="19">
        <v>29.33</v>
      </c>
      <c r="K1173" s="19">
        <f t="shared" si="18"/>
        <v>34.022799999999997</v>
      </c>
    </row>
    <row r="1174" spans="2:11" hidden="1" x14ac:dyDescent="0.25">
      <c r="B1174" s="2" t="s">
        <v>42</v>
      </c>
      <c r="C1174" s="2" t="s">
        <v>2398</v>
      </c>
      <c r="D1174" s="2" t="s">
        <v>2399</v>
      </c>
      <c r="E1174" s="2">
        <v>58</v>
      </c>
      <c r="F1174" s="2" t="s">
        <v>2445</v>
      </c>
      <c r="G1174" s="2" t="s">
        <v>2466</v>
      </c>
      <c r="H1174" s="2" t="s">
        <v>2467</v>
      </c>
      <c r="I1174" s="2" t="s">
        <v>48</v>
      </c>
      <c r="J1174" s="19">
        <v>29.33</v>
      </c>
      <c r="K1174" s="19">
        <f t="shared" si="18"/>
        <v>34.022799999999997</v>
      </c>
    </row>
    <row r="1175" spans="2:11" hidden="1" x14ac:dyDescent="0.25">
      <c r="B1175" s="2" t="s">
        <v>42</v>
      </c>
      <c r="C1175" s="2" t="s">
        <v>2398</v>
      </c>
      <c r="D1175" s="2" t="s">
        <v>2399</v>
      </c>
      <c r="E1175" s="2">
        <v>58</v>
      </c>
      <c r="F1175" s="2" t="s">
        <v>2445</v>
      </c>
      <c r="G1175" s="2" t="s">
        <v>2468</v>
      </c>
      <c r="H1175" s="2" t="s">
        <v>2469</v>
      </c>
      <c r="I1175" s="2" t="s">
        <v>48</v>
      </c>
      <c r="J1175" s="19">
        <v>29.33</v>
      </c>
      <c r="K1175" s="19">
        <f t="shared" si="18"/>
        <v>34.022799999999997</v>
      </c>
    </row>
    <row r="1176" spans="2:11" hidden="1" x14ac:dyDescent="0.25">
      <c r="B1176" s="2" t="s">
        <v>42</v>
      </c>
      <c r="C1176" s="2" t="s">
        <v>2398</v>
      </c>
      <c r="D1176" s="2" t="s">
        <v>2399</v>
      </c>
      <c r="E1176" s="2">
        <v>58</v>
      </c>
      <c r="F1176" s="2" t="s">
        <v>2445</v>
      </c>
      <c r="G1176" s="2" t="s">
        <v>2470</v>
      </c>
      <c r="H1176" s="2" t="s">
        <v>2471</v>
      </c>
      <c r="I1176" s="2" t="s">
        <v>48</v>
      </c>
      <c r="J1176" s="19">
        <v>11.88</v>
      </c>
      <c r="K1176" s="19">
        <f t="shared" si="18"/>
        <v>13.780799999999999</v>
      </c>
    </row>
    <row r="1177" spans="2:11" hidden="1" x14ac:dyDescent="0.25">
      <c r="B1177" s="2" t="s">
        <v>42</v>
      </c>
      <c r="C1177" s="2" t="s">
        <v>2398</v>
      </c>
      <c r="D1177" s="2" t="s">
        <v>2399</v>
      </c>
      <c r="E1177" s="2">
        <v>58</v>
      </c>
      <c r="F1177" s="2" t="s">
        <v>2445</v>
      </c>
      <c r="G1177" s="2" t="s">
        <v>2472</v>
      </c>
      <c r="H1177" s="2" t="s">
        <v>2473</v>
      </c>
      <c r="I1177" s="2" t="s">
        <v>48</v>
      </c>
      <c r="J1177" s="19">
        <v>20.57</v>
      </c>
      <c r="K1177" s="19">
        <f t="shared" si="18"/>
        <v>23.8612</v>
      </c>
    </row>
    <row r="1178" spans="2:11" hidden="1" x14ac:dyDescent="0.25">
      <c r="B1178" s="2" t="s">
        <v>42</v>
      </c>
      <c r="C1178" s="2" t="s">
        <v>2398</v>
      </c>
      <c r="D1178" s="2" t="s">
        <v>2399</v>
      </c>
      <c r="E1178" s="2">
        <v>58</v>
      </c>
      <c r="F1178" s="2" t="s">
        <v>2445</v>
      </c>
      <c r="G1178" s="2" t="s">
        <v>2474</v>
      </c>
      <c r="H1178" s="2" t="s">
        <v>2475</v>
      </c>
      <c r="I1178" s="2" t="s">
        <v>48</v>
      </c>
      <c r="J1178" s="19">
        <v>9.17</v>
      </c>
      <c r="K1178" s="19">
        <f t="shared" si="18"/>
        <v>10.6372</v>
      </c>
    </row>
    <row r="1179" spans="2:11" hidden="1" x14ac:dyDescent="0.25">
      <c r="B1179" s="2" t="s">
        <v>42</v>
      </c>
      <c r="C1179" s="2" t="s">
        <v>2398</v>
      </c>
      <c r="D1179" s="2" t="s">
        <v>2399</v>
      </c>
      <c r="E1179" s="2">
        <v>58</v>
      </c>
      <c r="F1179" s="2" t="s">
        <v>2445</v>
      </c>
      <c r="G1179" s="2" t="s">
        <v>2476</v>
      </c>
      <c r="H1179" s="2" t="s">
        <v>2477</v>
      </c>
      <c r="I1179" s="2" t="s">
        <v>48</v>
      </c>
      <c r="J1179" s="19">
        <v>22.92</v>
      </c>
      <c r="K1179" s="19">
        <f t="shared" si="18"/>
        <v>26.587199999999999</v>
      </c>
    </row>
    <row r="1180" spans="2:11" hidden="1" x14ac:dyDescent="0.25">
      <c r="B1180" s="2" t="s">
        <v>42</v>
      </c>
      <c r="C1180" s="2" t="s">
        <v>2398</v>
      </c>
      <c r="D1180" s="2" t="s">
        <v>2399</v>
      </c>
      <c r="E1180" s="2">
        <v>58</v>
      </c>
      <c r="F1180" s="2" t="s">
        <v>2445</v>
      </c>
      <c r="G1180" s="2" t="s">
        <v>2478</v>
      </c>
      <c r="H1180" s="2" t="s">
        <v>2479</v>
      </c>
      <c r="I1180" s="2" t="s">
        <v>48</v>
      </c>
      <c r="J1180" s="19">
        <v>16.91</v>
      </c>
      <c r="K1180" s="19">
        <f t="shared" si="18"/>
        <v>19.615599999999997</v>
      </c>
    </row>
    <row r="1181" spans="2:11" hidden="1" x14ac:dyDescent="0.25">
      <c r="B1181" s="2" t="s">
        <v>42</v>
      </c>
      <c r="C1181" s="2" t="s">
        <v>2398</v>
      </c>
      <c r="D1181" s="2" t="s">
        <v>2399</v>
      </c>
      <c r="E1181" s="2">
        <v>58</v>
      </c>
      <c r="F1181" s="2" t="s">
        <v>2445</v>
      </c>
      <c r="G1181" s="2" t="s">
        <v>2480</v>
      </c>
      <c r="H1181" s="2" t="s">
        <v>2481</v>
      </c>
      <c r="I1181" s="2" t="s">
        <v>48</v>
      </c>
      <c r="J1181" s="19">
        <v>12.98</v>
      </c>
      <c r="K1181" s="19">
        <f t="shared" si="18"/>
        <v>15.056799999999999</v>
      </c>
    </row>
    <row r="1182" spans="2:11" hidden="1" x14ac:dyDescent="0.25">
      <c r="B1182" s="2" t="s">
        <v>42</v>
      </c>
      <c r="C1182" s="2" t="s">
        <v>2398</v>
      </c>
      <c r="D1182" s="2" t="s">
        <v>2399</v>
      </c>
      <c r="E1182" s="2">
        <v>58</v>
      </c>
      <c r="F1182" s="2" t="s">
        <v>2445</v>
      </c>
      <c r="G1182" s="2" t="s">
        <v>2482</v>
      </c>
      <c r="H1182" s="2" t="s">
        <v>2483</v>
      </c>
      <c r="I1182" s="2" t="s">
        <v>48</v>
      </c>
      <c r="J1182" s="19">
        <v>21.64</v>
      </c>
      <c r="K1182" s="19">
        <f t="shared" si="18"/>
        <v>25.102399999999999</v>
      </c>
    </row>
    <row r="1183" spans="2:11" hidden="1" x14ac:dyDescent="0.25">
      <c r="B1183" s="2" t="s">
        <v>42</v>
      </c>
      <c r="C1183" s="2" t="s">
        <v>2398</v>
      </c>
      <c r="D1183" s="2" t="s">
        <v>2399</v>
      </c>
      <c r="E1183" s="2">
        <v>58</v>
      </c>
      <c r="F1183" s="2" t="s">
        <v>2445</v>
      </c>
      <c r="G1183" s="2" t="s">
        <v>2484</v>
      </c>
      <c r="H1183" s="2" t="s">
        <v>2485</v>
      </c>
      <c r="I1183" s="2" t="s">
        <v>48</v>
      </c>
      <c r="J1183" s="19">
        <v>23.82</v>
      </c>
      <c r="K1183" s="19">
        <f t="shared" si="18"/>
        <v>27.6312</v>
      </c>
    </row>
    <row r="1184" spans="2:11" hidden="1" x14ac:dyDescent="0.25">
      <c r="B1184" s="2" t="s">
        <v>42</v>
      </c>
      <c r="C1184" s="2" t="s">
        <v>2398</v>
      </c>
      <c r="D1184" s="2" t="s">
        <v>2399</v>
      </c>
      <c r="E1184" s="2">
        <v>58</v>
      </c>
      <c r="F1184" s="2" t="s">
        <v>2445</v>
      </c>
      <c r="G1184" s="2" t="s">
        <v>2486</v>
      </c>
      <c r="H1184" s="2" t="s">
        <v>2487</v>
      </c>
      <c r="I1184" s="2" t="s">
        <v>48</v>
      </c>
      <c r="J1184" s="19">
        <v>29.26</v>
      </c>
      <c r="K1184" s="19">
        <f t="shared" si="18"/>
        <v>33.941600000000001</v>
      </c>
    </row>
    <row r="1185" spans="2:11" hidden="1" x14ac:dyDescent="0.25">
      <c r="B1185" s="2" t="s">
        <v>42</v>
      </c>
      <c r="C1185" s="2" t="s">
        <v>2398</v>
      </c>
      <c r="D1185" s="2" t="s">
        <v>2399</v>
      </c>
      <c r="E1185" s="2">
        <v>58</v>
      </c>
      <c r="F1185" s="2" t="s">
        <v>2445</v>
      </c>
      <c r="G1185" s="2" t="s">
        <v>2488</v>
      </c>
      <c r="H1185" s="2" t="s">
        <v>2489</v>
      </c>
      <c r="I1185" s="2" t="s">
        <v>48</v>
      </c>
      <c r="J1185" s="19">
        <v>45.69</v>
      </c>
      <c r="K1185" s="19">
        <f t="shared" si="18"/>
        <v>53.000399999999992</v>
      </c>
    </row>
    <row r="1186" spans="2:11" hidden="1" x14ac:dyDescent="0.25">
      <c r="B1186" s="2" t="s">
        <v>42</v>
      </c>
      <c r="C1186" s="2" t="s">
        <v>2398</v>
      </c>
      <c r="D1186" s="2" t="s">
        <v>2399</v>
      </c>
      <c r="E1186" s="2">
        <v>58</v>
      </c>
      <c r="F1186" s="2" t="s">
        <v>2445</v>
      </c>
      <c r="G1186" s="2" t="s">
        <v>2490</v>
      </c>
      <c r="H1186" s="2" t="s">
        <v>2491</v>
      </c>
      <c r="I1186" s="2" t="s">
        <v>48</v>
      </c>
      <c r="J1186" s="19">
        <v>11.94</v>
      </c>
      <c r="K1186" s="19">
        <f t="shared" si="18"/>
        <v>13.850399999999999</v>
      </c>
    </row>
    <row r="1187" spans="2:11" hidden="1" x14ac:dyDescent="0.25">
      <c r="B1187" s="2" t="s">
        <v>42</v>
      </c>
      <c r="C1187" s="2" t="s">
        <v>2398</v>
      </c>
      <c r="D1187" s="2" t="s">
        <v>2399</v>
      </c>
      <c r="E1187" s="2">
        <v>58</v>
      </c>
      <c r="F1187" s="2" t="s">
        <v>2445</v>
      </c>
      <c r="G1187" s="2" t="s">
        <v>2492</v>
      </c>
      <c r="H1187" s="2" t="s">
        <v>2493</v>
      </c>
      <c r="I1187" s="2" t="s">
        <v>48</v>
      </c>
      <c r="J1187" s="19">
        <v>26.1</v>
      </c>
      <c r="K1187" s="19">
        <f t="shared" si="18"/>
        <v>30.276</v>
      </c>
    </row>
    <row r="1188" spans="2:11" hidden="1" x14ac:dyDescent="0.25">
      <c r="B1188" s="2" t="s">
        <v>42</v>
      </c>
      <c r="C1188" s="2" t="s">
        <v>2398</v>
      </c>
      <c r="D1188" s="2" t="s">
        <v>2399</v>
      </c>
      <c r="E1188" s="2">
        <v>59</v>
      </c>
      <c r="F1188" s="2" t="s">
        <v>2494</v>
      </c>
      <c r="G1188" s="2" t="s">
        <v>2495</v>
      </c>
      <c r="H1188" s="2" t="s">
        <v>2496</v>
      </c>
      <c r="I1188" s="2" t="s">
        <v>48</v>
      </c>
      <c r="J1188" s="19">
        <v>12.88</v>
      </c>
      <c r="K1188" s="19">
        <f t="shared" si="18"/>
        <v>14.940799999999999</v>
      </c>
    </row>
    <row r="1189" spans="2:11" hidden="1" x14ac:dyDescent="0.25">
      <c r="B1189" s="2" t="s">
        <v>42</v>
      </c>
      <c r="C1189" s="2" t="s">
        <v>2398</v>
      </c>
      <c r="D1189" s="2" t="s">
        <v>2399</v>
      </c>
      <c r="E1189" s="2">
        <v>59</v>
      </c>
      <c r="F1189" s="2" t="s">
        <v>2494</v>
      </c>
      <c r="G1189" s="2" t="s">
        <v>2497</v>
      </c>
      <c r="H1189" s="2" t="s">
        <v>2498</v>
      </c>
      <c r="I1189" s="2" t="s">
        <v>48</v>
      </c>
      <c r="J1189" s="19">
        <v>11.78</v>
      </c>
      <c r="K1189" s="19">
        <f t="shared" si="18"/>
        <v>13.664799999999998</v>
      </c>
    </row>
    <row r="1190" spans="2:11" hidden="1" x14ac:dyDescent="0.25">
      <c r="B1190" s="2" t="s">
        <v>42</v>
      </c>
      <c r="C1190" s="2" t="s">
        <v>2398</v>
      </c>
      <c r="D1190" s="2" t="s">
        <v>2399</v>
      </c>
      <c r="E1190" s="2">
        <v>59</v>
      </c>
      <c r="F1190" s="2" t="s">
        <v>2494</v>
      </c>
      <c r="G1190" s="2" t="s">
        <v>2499</v>
      </c>
      <c r="H1190" s="2" t="s">
        <v>2500</v>
      </c>
      <c r="I1190" s="2" t="s">
        <v>48</v>
      </c>
      <c r="J1190" s="19">
        <v>12.64</v>
      </c>
      <c r="K1190" s="19">
        <f t="shared" si="18"/>
        <v>14.6624</v>
      </c>
    </row>
    <row r="1191" spans="2:11" hidden="1" x14ac:dyDescent="0.25">
      <c r="B1191" s="2" t="s">
        <v>42</v>
      </c>
      <c r="C1191" s="2" t="s">
        <v>2398</v>
      </c>
      <c r="D1191" s="2" t="s">
        <v>2399</v>
      </c>
      <c r="E1191" s="2">
        <v>59</v>
      </c>
      <c r="F1191" s="2" t="s">
        <v>2494</v>
      </c>
      <c r="G1191" s="2" t="s">
        <v>2501</v>
      </c>
      <c r="H1191" s="2" t="s">
        <v>2502</v>
      </c>
      <c r="I1191" s="2" t="s">
        <v>48</v>
      </c>
      <c r="J1191" s="19">
        <v>12.88</v>
      </c>
      <c r="K1191" s="19">
        <f t="shared" si="18"/>
        <v>14.940799999999999</v>
      </c>
    </row>
    <row r="1192" spans="2:11" hidden="1" x14ac:dyDescent="0.25">
      <c r="B1192" s="2" t="s">
        <v>42</v>
      </c>
      <c r="C1192" s="2" t="s">
        <v>2398</v>
      </c>
      <c r="D1192" s="2" t="s">
        <v>2399</v>
      </c>
      <c r="E1192" s="2">
        <v>59</v>
      </c>
      <c r="F1192" s="2" t="s">
        <v>2494</v>
      </c>
      <c r="G1192" s="2" t="s">
        <v>2503</v>
      </c>
      <c r="H1192" s="2" t="s">
        <v>2504</v>
      </c>
      <c r="I1192" s="2" t="s">
        <v>48</v>
      </c>
      <c r="J1192" s="19">
        <v>11.19</v>
      </c>
      <c r="K1192" s="19">
        <f t="shared" si="18"/>
        <v>12.980399999999998</v>
      </c>
    </row>
    <row r="1193" spans="2:11" hidden="1" x14ac:dyDescent="0.25">
      <c r="B1193" s="2" t="s">
        <v>42</v>
      </c>
      <c r="C1193" s="2" t="s">
        <v>2398</v>
      </c>
      <c r="D1193" s="2" t="s">
        <v>2399</v>
      </c>
      <c r="E1193" s="2">
        <v>59</v>
      </c>
      <c r="F1193" s="2" t="s">
        <v>2494</v>
      </c>
      <c r="G1193" s="2" t="s">
        <v>2505</v>
      </c>
      <c r="H1193" s="2" t="s">
        <v>2506</v>
      </c>
      <c r="I1193" s="2" t="s">
        <v>48</v>
      </c>
      <c r="J1193" s="19">
        <v>23.53</v>
      </c>
      <c r="K1193" s="19">
        <f t="shared" si="18"/>
        <v>27.294799999999999</v>
      </c>
    </row>
    <row r="1194" spans="2:11" hidden="1" x14ac:dyDescent="0.25">
      <c r="B1194" s="2" t="s">
        <v>42</v>
      </c>
      <c r="C1194" s="2" t="s">
        <v>2398</v>
      </c>
      <c r="D1194" s="2" t="s">
        <v>2399</v>
      </c>
      <c r="E1194" s="2">
        <v>59</v>
      </c>
      <c r="F1194" s="2" t="s">
        <v>2494</v>
      </c>
      <c r="G1194" s="2" t="s">
        <v>2507</v>
      </c>
      <c r="H1194" s="2" t="s">
        <v>2508</v>
      </c>
      <c r="I1194" s="2" t="s">
        <v>48</v>
      </c>
      <c r="J1194" s="19">
        <v>30.68</v>
      </c>
      <c r="K1194" s="19">
        <f t="shared" si="18"/>
        <v>35.588799999999999</v>
      </c>
    </row>
    <row r="1195" spans="2:11" hidden="1" x14ac:dyDescent="0.25">
      <c r="B1195" s="2" t="s">
        <v>42</v>
      </c>
      <c r="C1195" s="2" t="s">
        <v>2398</v>
      </c>
      <c r="D1195" s="2" t="s">
        <v>2399</v>
      </c>
      <c r="E1195" s="2">
        <v>56</v>
      </c>
      <c r="F1195" s="2" t="s">
        <v>2509</v>
      </c>
      <c r="G1195" s="2" t="s">
        <v>2510</v>
      </c>
      <c r="H1195" s="2" t="s">
        <v>2511</v>
      </c>
      <c r="I1195" s="2" t="s">
        <v>48</v>
      </c>
      <c r="J1195" s="19">
        <v>24</v>
      </c>
      <c r="K1195" s="19">
        <f t="shared" si="18"/>
        <v>27.839999999999996</v>
      </c>
    </row>
    <row r="1196" spans="2:11" hidden="1" x14ac:dyDescent="0.25">
      <c r="B1196" s="2" t="s">
        <v>42</v>
      </c>
      <c r="C1196" s="2" t="s">
        <v>2398</v>
      </c>
      <c r="D1196" s="2" t="s">
        <v>2399</v>
      </c>
      <c r="E1196" s="2">
        <v>57</v>
      </c>
      <c r="F1196" s="2" t="s">
        <v>2512</v>
      </c>
      <c r="G1196" s="2" t="s">
        <v>2513</v>
      </c>
      <c r="H1196" s="2" t="s">
        <v>2514</v>
      </c>
      <c r="I1196" s="2" t="s">
        <v>48</v>
      </c>
      <c r="J1196" s="19">
        <v>11.66</v>
      </c>
      <c r="K1196" s="19">
        <f t="shared" si="18"/>
        <v>13.525599999999999</v>
      </c>
    </row>
    <row r="1197" spans="2:11" hidden="1" x14ac:dyDescent="0.25">
      <c r="B1197" s="2" t="s">
        <v>42</v>
      </c>
      <c r="C1197" s="2" t="s">
        <v>2398</v>
      </c>
      <c r="D1197" s="2" t="s">
        <v>2399</v>
      </c>
      <c r="E1197" s="2">
        <v>57</v>
      </c>
      <c r="F1197" s="2" t="s">
        <v>2512</v>
      </c>
      <c r="G1197" s="2" t="s">
        <v>2515</v>
      </c>
      <c r="H1197" s="2" t="s">
        <v>2516</v>
      </c>
      <c r="I1197" s="2" t="s">
        <v>48</v>
      </c>
      <c r="J1197" s="19">
        <v>12.44</v>
      </c>
      <c r="K1197" s="19">
        <f t="shared" si="18"/>
        <v>14.430399999999999</v>
      </c>
    </row>
    <row r="1198" spans="2:11" hidden="1" x14ac:dyDescent="0.25">
      <c r="B1198" s="2" t="s">
        <v>42</v>
      </c>
      <c r="C1198" s="2" t="s">
        <v>2398</v>
      </c>
      <c r="D1198" s="2" t="s">
        <v>2399</v>
      </c>
      <c r="E1198" s="2">
        <v>57</v>
      </c>
      <c r="F1198" s="2" t="s">
        <v>2512</v>
      </c>
      <c r="G1198" s="2" t="s">
        <v>2517</v>
      </c>
      <c r="H1198" s="2" t="s">
        <v>2518</v>
      </c>
      <c r="I1198" s="2" t="s">
        <v>48</v>
      </c>
      <c r="J1198" s="19">
        <v>20.12</v>
      </c>
      <c r="K1198" s="19">
        <f t="shared" si="18"/>
        <v>23.339199999999998</v>
      </c>
    </row>
    <row r="1199" spans="2:11" hidden="1" x14ac:dyDescent="0.25">
      <c r="B1199" s="2" t="s">
        <v>42</v>
      </c>
      <c r="C1199" s="2" t="s">
        <v>2398</v>
      </c>
      <c r="D1199" s="2" t="s">
        <v>2399</v>
      </c>
      <c r="E1199" s="2">
        <v>57</v>
      </c>
      <c r="F1199" s="2" t="s">
        <v>2512</v>
      </c>
      <c r="G1199" s="2" t="s">
        <v>2519</v>
      </c>
      <c r="H1199" s="2" t="s">
        <v>2520</v>
      </c>
      <c r="I1199" s="2" t="s">
        <v>48</v>
      </c>
      <c r="J1199" s="19">
        <v>13.35</v>
      </c>
      <c r="K1199" s="19">
        <f t="shared" si="18"/>
        <v>15.485999999999999</v>
      </c>
    </row>
    <row r="1200" spans="2:11" hidden="1" x14ac:dyDescent="0.25">
      <c r="B1200" s="2" t="s">
        <v>42</v>
      </c>
      <c r="C1200" s="2" t="s">
        <v>2398</v>
      </c>
      <c r="D1200" s="2" t="s">
        <v>2399</v>
      </c>
      <c r="E1200" s="2">
        <v>57</v>
      </c>
      <c r="F1200" s="2" t="s">
        <v>2512</v>
      </c>
      <c r="G1200" s="2" t="s">
        <v>2521</v>
      </c>
      <c r="H1200" s="2" t="s">
        <v>2522</v>
      </c>
      <c r="I1200" s="2" t="s">
        <v>48</v>
      </c>
      <c r="J1200" s="19">
        <v>28.9</v>
      </c>
      <c r="K1200" s="19">
        <f t="shared" si="18"/>
        <v>33.523999999999994</v>
      </c>
    </row>
    <row r="1201" spans="2:11" hidden="1" x14ac:dyDescent="0.25">
      <c r="B1201" s="2" t="s">
        <v>42</v>
      </c>
      <c r="C1201" s="2" t="s">
        <v>2398</v>
      </c>
      <c r="D1201" s="2" t="s">
        <v>2399</v>
      </c>
      <c r="E1201" s="2">
        <v>57</v>
      </c>
      <c r="F1201" s="2" t="s">
        <v>2512</v>
      </c>
      <c r="G1201" s="2" t="s">
        <v>2523</v>
      </c>
      <c r="H1201" s="2" t="s">
        <v>2524</v>
      </c>
      <c r="I1201" s="2" t="s">
        <v>48</v>
      </c>
      <c r="J1201" s="19">
        <v>36.92</v>
      </c>
      <c r="K1201" s="19">
        <f t="shared" si="18"/>
        <v>42.827199999999998</v>
      </c>
    </row>
    <row r="1202" spans="2:11" hidden="1" x14ac:dyDescent="0.25">
      <c r="B1202" s="2" t="s">
        <v>42</v>
      </c>
      <c r="C1202" s="2" t="s">
        <v>2398</v>
      </c>
      <c r="D1202" s="2" t="s">
        <v>2399</v>
      </c>
      <c r="E1202" s="2">
        <v>57</v>
      </c>
      <c r="F1202" s="2" t="s">
        <v>2512</v>
      </c>
      <c r="G1202" s="2" t="s">
        <v>2525</v>
      </c>
      <c r="H1202" s="2" t="s">
        <v>2526</v>
      </c>
      <c r="I1202" s="2" t="s">
        <v>48</v>
      </c>
      <c r="J1202" s="19">
        <v>50.43</v>
      </c>
      <c r="K1202" s="19">
        <f t="shared" si="18"/>
        <v>58.498799999999996</v>
      </c>
    </row>
    <row r="1203" spans="2:11" hidden="1" x14ac:dyDescent="0.25">
      <c r="B1203" s="2" t="s">
        <v>42</v>
      </c>
      <c r="C1203" s="2" t="s">
        <v>2398</v>
      </c>
      <c r="D1203" s="2" t="s">
        <v>2399</v>
      </c>
      <c r="E1203" s="2">
        <v>57</v>
      </c>
      <c r="F1203" s="2" t="s">
        <v>2512</v>
      </c>
      <c r="G1203" s="2" t="s">
        <v>2527</v>
      </c>
      <c r="H1203" s="2" t="s">
        <v>2528</v>
      </c>
      <c r="I1203" s="2" t="s">
        <v>48</v>
      </c>
      <c r="J1203" s="19">
        <v>21.43</v>
      </c>
      <c r="K1203" s="19">
        <f t="shared" si="18"/>
        <v>24.858799999999999</v>
      </c>
    </row>
    <row r="1204" spans="2:11" hidden="1" x14ac:dyDescent="0.25">
      <c r="B1204" s="2" t="s">
        <v>42</v>
      </c>
      <c r="C1204" s="2" t="s">
        <v>2398</v>
      </c>
      <c r="D1204" s="2" t="s">
        <v>2399</v>
      </c>
      <c r="E1204" s="2">
        <v>57</v>
      </c>
      <c r="F1204" s="2" t="s">
        <v>2512</v>
      </c>
      <c r="G1204" s="2" t="s">
        <v>2529</v>
      </c>
      <c r="H1204" s="2" t="s">
        <v>2530</v>
      </c>
      <c r="I1204" s="2" t="s">
        <v>48</v>
      </c>
      <c r="J1204" s="19">
        <v>20.92</v>
      </c>
      <c r="K1204" s="19">
        <f t="shared" si="18"/>
        <v>24.267199999999999</v>
      </c>
    </row>
    <row r="1205" spans="2:11" hidden="1" x14ac:dyDescent="0.25">
      <c r="B1205" s="2" t="s">
        <v>42</v>
      </c>
      <c r="C1205" s="2" t="s">
        <v>2398</v>
      </c>
      <c r="D1205" s="2" t="s">
        <v>2399</v>
      </c>
      <c r="E1205" s="2">
        <v>57</v>
      </c>
      <c r="F1205" s="2" t="s">
        <v>2512</v>
      </c>
      <c r="G1205" s="2" t="s">
        <v>2531</v>
      </c>
      <c r="H1205" s="2" t="s">
        <v>2532</v>
      </c>
      <c r="I1205" s="2" t="s">
        <v>48</v>
      </c>
      <c r="J1205" s="19">
        <v>4.6100000000000003</v>
      </c>
      <c r="K1205" s="19">
        <f t="shared" si="18"/>
        <v>5.3475999999999999</v>
      </c>
    </row>
    <row r="1206" spans="2:11" hidden="1" x14ac:dyDescent="0.25">
      <c r="B1206" s="2" t="s">
        <v>42</v>
      </c>
      <c r="C1206" s="2" t="s">
        <v>2398</v>
      </c>
      <c r="D1206" s="2" t="s">
        <v>2399</v>
      </c>
      <c r="E1206" s="2">
        <v>57</v>
      </c>
      <c r="F1206" s="2" t="s">
        <v>2512</v>
      </c>
      <c r="G1206" s="2" t="s">
        <v>2533</v>
      </c>
      <c r="H1206" s="2" t="s">
        <v>2534</v>
      </c>
      <c r="I1206" s="2" t="s">
        <v>48</v>
      </c>
      <c r="J1206" s="19">
        <v>10.08</v>
      </c>
      <c r="K1206" s="19">
        <f t="shared" si="18"/>
        <v>11.6928</v>
      </c>
    </row>
    <row r="1207" spans="2:11" x14ac:dyDescent="0.25">
      <c r="B1207" s="2" t="s">
        <v>42</v>
      </c>
      <c r="C1207" s="2" t="s">
        <v>2398</v>
      </c>
      <c r="D1207" s="2" t="s">
        <v>2399</v>
      </c>
      <c r="E1207" s="2">
        <v>61</v>
      </c>
      <c r="F1207" s="2" t="s">
        <v>2535</v>
      </c>
      <c r="G1207" s="2" t="s">
        <v>2536</v>
      </c>
      <c r="H1207" s="2" t="s">
        <v>2537</v>
      </c>
      <c r="I1207" s="2" t="s">
        <v>48</v>
      </c>
      <c r="J1207" s="19">
        <v>90.25</v>
      </c>
      <c r="K1207" s="19">
        <f t="shared" si="18"/>
        <v>105.73689999999999</v>
      </c>
    </row>
    <row r="1208" spans="2:11" x14ac:dyDescent="0.25">
      <c r="B1208" s="2" t="s">
        <v>42</v>
      </c>
      <c r="C1208" s="2" t="s">
        <v>2398</v>
      </c>
      <c r="D1208" s="2" t="s">
        <v>2399</v>
      </c>
      <c r="E1208" s="2">
        <v>61</v>
      </c>
      <c r="F1208" s="2" t="s">
        <v>2535</v>
      </c>
      <c r="G1208" s="2" t="s">
        <v>2538</v>
      </c>
      <c r="H1208" s="2" t="s">
        <v>2539</v>
      </c>
      <c r="I1208" s="2" t="s">
        <v>48</v>
      </c>
      <c r="J1208" s="19">
        <v>115.23</v>
      </c>
      <c r="K1208" s="19">
        <f t="shared" si="18"/>
        <v>135.003468</v>
      </c>
    </row>
    <row r="1209" spans="2:11" x14ac:dyDescent="0.25">
      <c r="B1209" s="2" t="s">
        <v>42</v>
      </c>
      <c r="C1209" s="2" t="s">
        <v>2398</v>
      </c>
      <c r="D1209" s="2" t="s">
        <v>2399</v>
      </c>
      <c r="E1209" s="2">
        <v>61</v>
      </c>
      <c r="F1209" s="2" t="s">
        <v>2535</v>
      </c>
      <c r="G1209" s="2" t="s">
        <v>2540</v>
      </c>
      <c r="H1209" s="2" t="s">
        <v>2541</v>
      </c>
      <c r="I1209" s="2" t="s">
        <v>48</v>
      </c>
      <c r="J1209" s="19">
        <v>135.03</v>
      </c>
      <c r="K1209" s="19">
        <f t="shared" si="18"/>
        <v>158.20114799999999</v>
      </c>
    </row>
    <row r="1210" spans="2:11" x14ac:dyDescent="0.25">
      <c r="B1210" s="2" t="s">
        <v>42</v>
      </c>
      <c r="C1210" s="2" t="s">
        <v>2398</v>
      </c>
      <c r="D1210" s="2" t="s">
        <v>2399</v>
      </c>
      <c r="E1210" s="2">
        <v>61</v>
      </c>
      <c r="F1210" s="2" t="s">
        <v>2535</v>
      </c>
      <c r="G1210" s="2" t="s">
        <v>2542</v>
      </c>
      <c r="H1210" s="2" t="s">
        <v>2543</v>
      </c>
      <c r="I1210" s="2" t="s">
        <v>48</v>
      </c>
      <c r="J1210" s="19">
        <v>89.83</v>
      </c>
      <c r="K1210" s="19">
        <f t="shared" si="18"/>
        <v>105.244828</v>
      </c>
    </row>
    <row r="1211" spans="2:11" x14ac:dyDescent="0.25">
      <c r="B1211" s="2" t="s">
        <v>42</v>
      </c>
      <c r="C1211" s="2" t="s">
        <v>2398</v>
      </c>
      <c r="D1211" s="2" t="s">
        <v>2399</v>
      </c>
      <c r="E1211" s="2">
        <v>61</v>
      </c>
      <c r="F1211" s="2" t="s">
        <v>2535</v>
      </c>
      <c r="G1211" s="2" t="s">
        <v>2544</v>
      </c>
      <c r="H1211" s="2" t="s">
        <v>2545</v>
      </c>
      <c r="I1211" s="2" t="s">
        <v>48</v>
      </c>
      <c r="J1211" s="19">
        <v>136.80000000000001</v>
      </c>
      <c r="K1211" s="19">
        <f t="shared" si="18"/>
        <v>160.27488</v>
      </c>
    </row>
    <row r="1212" spans="2:11" x14ac:dyDescent="0.25">
      <c r="B1212" s="2" t="s">
        <v>42</v>
      </c>
      <c r="C1212" s="2" t="s">
        <v>2398</v>
      </c>
      <c r="D1212" s="2" t="s">
        <v>2399</v>
      </c>
      <c r="E1212" s="2">
        <v>61</v>
      </c>
      <c r="F1212" s="54" t="s">
        <v>2535</v>
      </c>
      <c r="G1212" s="54" t="s">
        <v>2546</v>
      </c>
      <c r="H1212" s="54" t="s">
        <v>2547</v>
      </c>
      <c r="I1212" s="2" t="s">
        <v>48</v>
      </c>
      <c r="J1212" s="55">
        <v>162</v>
      </c>
      <c r="K1212" s="55">
        <f t="shared" si="18"/>
        <v>189.79919999999998</v>
      </c>
    </row>
    <row r="1213" spans="2:11" x14ac:dyDescent="0.25">
      <c r="B1213" s="2" t="s">
        <v>42</v>
      </c>
      <c r="C1213" s="2" t="s">
        <v>2398</v>
      </c>
      <c r="D1213" s="2" t="s">
        <v>2399</v>
      </c>
      <c r="E1213" s="2">
        <v>61</v>
      </c>
      <c r="F1213" s="2" t="s">
        <v>2535</v>
      </c>
      <c r="G1213" s="2" t="s">
        <v>2548</v>
      </c>
      <c r="H1213" s="2" t="s">
        <v>2549</v>
      </c>
      <c r="I1213" s="2" t="s">
        <v>48</v>
      </c>
      <c r="J1213" s="19">
        <v>98.74</v>
      </c>
      <c r="K1213" s="19">
        <f t="shared" si="18"/>
        <v>115.68378399999997</v>
      </c>
    </row>
    <row r="1214" spans="2:11" x14ac:dyDescent="0.25">
      <c r="B1214" s="2" t="s">
        <v>42</v>
      </c>
      <c r="C1214" s="2" t="s">
        <v>2398</v>
      </c>
      <c r="D1214" s="2" t="s">
        <v>2399</v>
      </c>
      <c r="E1214" s="2">
        <v>61</v>
      </c>
      <c r="F1214" s="2" t="s">
        <v>2535</v>
      </c>
      <c r="G1214" s="2" t="s">
        <v>2550</v>
      </c>
      <c r="H1214" s="2" t="s">
        <v>2551</v>
      </c>
      <c r="I1214" s="2" t="s">
        <v>48</v>
      </c>
      <c r="J1214" s="19">
        <v>159.16999999999999</v>
      </c>
      <c r="K1214" s="19">
        <f t="shared" si="18"/>
        <v>186.48357199999998</v>
      </c>
    </row>
    <row r="1215" spans="2:11" x14ac:dyDescent="0.25">
      <c r="B1215" s="2" t="s">
        <v>42</v>
      </c>
      <c r="C1215" s="2" t="s">
        <v>2398</v>
      </c>
      <c r="D1215" s="2" t="s">
        <v>2399</v>
      </c>
      <c r="E1215" s="2">
        <v>61</v>
      </c>
      <c r="F1215" s="2" t="s">
        <v>2535</v>
      </c>
      <c r="G1215" s="2" t="s">
        <v>2552</v>
      </c>
      <c r="H1215" s="2" t="s">
        <v>2553</v>
      </c>
      <c r="I1215" s="2" t="s">
        <v>48</v>
      </c>
      <c r="J1215" s="19">
        <v>190.24</v>
      </c>
      <c r="K1215" s="19">
        <f t="shared" si="18"/>
        <v>222.88518399999998</v>
      </c>
    </row>
    <row r="1216" spans="2:11" x14ac:dyDescent="0.25">
      <c r="B1216" s="2" t="s">
        <v>42</v>
      </c>
      <c r="C1216" s="2" t="s">
        <v>2398</v>
      </c>
      <c r="D1216" s="2" t="s">
        <v>2399</v>
      </c>
      <c r="E1216" s="2">
        <v>61</v>
      </c>
      <c r="F1216" s="2" t="s">
        <v>2535</v>
      </c>
      <c r="G1216" s="2" t="s">
        <v>2554</v>
      </c>
      <c r="H1216" s="2" t="s">
        <v>2555</v>
      </c>
      <c r="I1216" s="2" t="s">
        <v>48</v>
      </c>
      <c r="J1216" s="19">
        <v>192.02</v>
      </c>
      <c r="K1216" s="19">
        <f t="shared" si="18"/>
        <v>224.97063199999999</v>
      </c>
    </row>
    <row r="1217" spans="2:11" x14ac:dyDescent="0.25">
      <c r="B1217" s="2" t="s">
        <v>42</v>
      </c>
      <c r="C1217" s="2" t="s">
        <v>2398</v>
      </c>
      <c r="D1217" s="2" t="s">
        <v>2399</v>
      </c>
      <c r="E1217" s="2">
        <v>61</v>
      </c>
      <c r="F1217" s="2" t="s">
        <v>2535</v>
      </c>
      <c r="G1217" s="2" t="s">
        <v>2556</v>
      </c>
      <c r="H1217" s="2" t="s">
        <v>2557</v>
      </c>
      <c r="I1217" s="2" t="s">
        <v>48</v>
      </c>
      <c r="J1217" s="19">
        <v>206.03</v>
      </c>
      <c r="K1217" s="19">
        <f t="shared" si="18"/>
        <v>241.384748</v>
      </c>
    </row>
    <row r="1218" spans="2:11" x14ac:dyDescent="0.25">
      <c r="B1218" s="2" t="s">
        <v>42</v>
      </c>
      <c r="C1218" s="2" t="s">
        <v>2398</v>
      </c>
      <c r="D1218" s="2" t="s">
        <v>2399</v>
      </c>
      <c r="E1218" s="2">
        <v>61</v>
      </c>
      <c r="F1218" s="2" t="s">
        <v>2535</v>
      </c>
      <c r="G1218" s="2" t="s">
        <v>2558</v>
      </c>
      <c r="H1218" s="2" t="s">
        <v>2559</v>
      </c>
      <c r="I1218" s="2" t="s">
        <v>48</v>
      </c>
      <c r="J1218" s="19">
        <v>250.13</v>
      </c>
      <c r="K1218" s="19">
        <f t="shared" si="18"/>
        <v>293.05230799999998</v>
      </c>
    </row>
    <row r="1219" spans="2:11" x14ac:dyDescent="0.25">
      <c r="B1219" s="2" t="s">
        <v>42</v>
      </c>
      <c r="C1219" s="2" t="s">
        <v>2398</v>
      </c>
      <c r="D1219" s="2" t="s">
        <v>2399</v>
      </c>
      <c r="E1219" s="2">
        <v>61</v>
      </c>
      <c r="F1219" s="54" t="s">
        <v>2535</v>
      </c>
      <c r="G1219" s="54" t="s">
        <v>2560</v>
      </c>
      <c r="H1219" s="54" t="s">
        <v>2561</v>
      </c>
      <c r="I1219" s="2" t="s">
        <v>48</v>
      </c>
      <c r="J1219" s="55">
        <v>261.49</v>
      </c>
      <c r="K1219" s="55">
        <f t="shared" si="18"/>
        <v>306.36168399999997</v>
      </c>
    </row>
    <row r="1220" spans="2:11" x14ac:dyDescent="0.25">
      <c r="B1220" s="2" t="s">
        <v>42</v>
      </c>
      <c r="C1220" s="2" t="s">
        <v>2398</v>
      </c>
      <c r="D1220" s="2" t="s">
        <v>2399</v>
      </c>
      <c r="E1220" s="2">
        <v>61</v>
      </c>
      <c r="F1220" s="2" t="s">
        <v>2535</v>
      </c>
      <c r="G1220" s="2" t="s">
        <v>2562</v>
      </c>
      <c r="H1220" s="2" t="s">
        <v>2563</v>
      </c>
      <c r="I1220" s="2" t="s">
        <v>48</v>
      </c>
      <c r="J1220" s="19">
        <v>300.5</v>
      </c>
      <c r="K1220" s="19">
        <f t="shared" ref="K1220:K1283" si="19">+IF(AND(MID(H1220,1,15)="POSTE DE MADERA",J1220&lt;110)=TRUE,(J1220*1.13+5)*1.01*1.16,IF(AND(MID(H1220,1,15)="POSTE DE MADERA",J1220&gt;=110,J1220&lt;320)=TRUE,(J1220*1.13+12)*1.01*1.16,IF(AND(MID(H1220,1,15)="POSTE DE MADERA",J1220&gt;320)=TRUE,(J1220*1.13+36)*1.01*1.16,IF(+AND(MID(H1220,1,5)="POSTE",MID(H1220,1,15)&lt;&gt;"POSTE DE MADERA")=TRUE,J1220*1.01*1.16,J1220*1.16))))</f>
        <v>352.06579999999997</v>
      </c>
    </row>
    <row r="1221" spans="2:11" x14ac:dyDescent="0.25">
      <c r="B1221" s="2" t="s">
        <v>42</v>
      </c>
      <c r="C1221" s="2" t="s">
        <v>2398</v>
      </c>
      <c r="D1221" s="2" t="s">
        <v>2399</v>
      </c>
      <c r="E1221" s="2">
        <v>61</v>
      </c>
      <c r="F1221" s="2" t="s">
        <v>2535</v>
      </c>
      <c r="G1221" s="2" t="s">
        <v>2564</v>
      </c>
      <c r="H1221" s="2" t="s">
        <v>2565</v>
      </c>
      <c r="I1221" s="2" t="s">
        <v>48</v>
      </c>
      <c r="J1221" s="19">
        <v>230.4</v>
      </c>
      <c r="K1221" s="19">
        <f t="shared" si="19"/>
        <v>269.93664000000001</v>
      </c>
    </row>
    <row r="1222" spans="2:11" x14ac:dyDescent="0.25">
      <c r="B1222" s="2" t="s">
        <v>42</v>
      </c>
      <c r="C1222" s="2" t="s">
        <v>2398</v>
      </c>
      <c r="D1222" s="2" t="s">
        <v>2399</v>
      </c>
      <c r="E1222" s="2">
        <v>61</v>
      </c>
      <c r="F1222" s="2" t="s">
        <v>2535</v>
      </c>
      <c r="G1222" s="2" t="s">
        <v>2566</v>
      </c>
      <c r="H1222" s="2" t="s">
        <v>2567</v>
      </c>
      <c r="I1222" s="2" t="s">
        <v>48</v>
      </c>
      <c r="J1222" s="19">
        <v>281.68</v>
      </c>
      <c r="K1222" s="19">
        <f t="shared" si="19"/>
        <v>330.01628799999997</v>
      </c>
    </row>
    <row r="1223" spans="2:11" x14ac:dyDescent="0.25">
      <c r="B1223" s="2" t="s">
        <v>42</v>
      </c>
      <c r="C1223" s="2" t="s">
        <v>2398</v>
      </c>
      <c r="D1223" s="2" t="s">
        <v>2399</v>
      </c>
      <c r="E1223" s="2">
        <v>61</v>
      </c>
      <c r="F1223" s="54" t="s">
        <v>2535</v>
      </c>
      <c r="G1223" s="54" t="s">
        <v>2568</v>
      </c>
      <c r="H1223" s="54" t="s">
        <v>2569</v>
      </c>
      <c r="I1223" s="2" t="s">
        <v>48</v>
      </c>
      <c r="J1223" s="55">
        <v>305.79000000000002</v>
      </c>
      <c r="K1223" s="55">
        <f t="shared" si="19"/>
        <v>358.26356400000003</v>
      </c>
    </row>
    <row r="1224" spans="2:11" x14ac:dyDescent="0.25">
      <c r="B1224" s="2" t="s">
        <v>42</v>
      </c>
      <c r="C1224" s="2" t="s">
        <v>2398</v>
      </c>
      <c r="D1224" s="2" t="s">
        <v>2399</v>
      </c>
      <c r="E1224" s="2">
        <v>61</v>
      </c>
      <c r="F1224" s="2" t="s">
        <v>2535</v>
      </c>
      <c r="G1224" s="2" t="s">
        <v>2570</v>
      </c>
      <c r="H1224" s="2" t="s">
        <v>2571</v>
      </c>
      <c r="I1224" s="2" t="s">
        <v>48</v>
      </c>
      <c r="J1224" s="19">
        <v>255.39</v>
      </c>
      <c r="K1224" s="19">
        <f t="shared" si="19"/>
        <v>299.21492399999994</v>
      </c>
    </row>
    <row r="1225" spans="2:11" x14ac:dyDescent="0.25">
      <c r="B1225" s="2" t="s">
        <v>42</v>
      </c>
      <c r="C1225" s="2" t="s">
        <v>2398</v>
      </c>
      <c r="D1225" s="2" t="s">
        <v>2399</v>
      </c>
      <c r="E1225" s="2">
        <v>61</v>
      </c>
      <c r="F1225" s="2" t="s">
        <v>2535</v>
      </c>
      <c r="G1225" s="2" t="s">
        <v>2572</v>
      </c>
      <c r="H1225" s="2" t="s">
        <v>2573</v>
      </c>
      <c r="I1225" s="2" t="s">
        <v>48</v>
      </c>
      <c r="J1225" s="19">
        <v>314.14999999999998</v>
      </c>
      <c r="K1225" s="19">
        <f t="shared" si="19"/>
        <v>368.05813999999998</v>
      </c>
    </row>
    <row r="1226" spans="2:11" x14ac:dyDescent="0.25">
      <c r="B1226" s="2" t="s">
        <v>42</v>
      </c>
      <c r="C1226" s="2" t="s">
        <v>2398</v>
      </c>
      <c r="D1226" s="2" t="s">
        <v>2399</v>
      </c>
      <c r="E1226" s="2">
        <v>61</v>
      </c>
      <c r="F1226" s="54" t="s">
        <v>2535</v>
      </c>
      <c r="G1226" s="54" t="s">
        <v>2574</v>
      </c>
      <c r="H1226" s="54" t="s">
        <v>2575</v>
      </c>
      <c r="I1226" s="2" t="s">
        <v>48</v>
      </c>
      <c r="J1226" s="55">
        <v>364.69</v>
      </c>
      <c r="K1226" s="55">
        <f t="shared" si="19"/>
        <v>427.270804</v>
      </c>
    </row>
    <row r="1227" spans="2:11" x14ac:dyDescent="0.25">
      <c r="B1227" s="2" t="s">
        <v>42</v>
      </c>
      <c r="C1227" s="2" t="s">
        <v>2398</v>
      </c>
      <c r="D1227" s="2" t="s">
        <v>2399</v>
      </c>
      <c r="E1227" s="2">
        <v>61</v>
      </c>
      <c r="F1227" s="2" t="s">
        <v>2535</v>
      </c>
      <c r="G1227" s="2" t="s">
        <v>2576</v>
      </c>
      <c r="H1227" s="2" t="s">
        <v>2577</v>
      </c>
      <c r="I1227" s="2" t="s">
        <v>48</v>
      </c>
      <c r="J1227" s="19">
        <v>371.69</v>
      </c>
      <c r="K1227" s="19">
        <f t="shared" si="19"/>
        <v>435.47200399999997</v>
      </c>
    </row>
    <row r="1228" spans="2:11" x14ac:dyDescent="0.25">
      <c r="B1228" s="2" t="s">
        <v>42</v>
      </c>
      <c r="C1228" s="2" t="s">
        <v>2398</v>
      </c>
      <c r="D1228" s="2" t="s">
        <v>2399</v>
      </c>
      <c r="E1228" s="2">
        <v>61</v>
      </c>
      <c r="F1228" s="2" t="s">
        <v>2535</v>
      </c>
      <c r="G1228" s="2" t="s">
        <v>2578</v>
      </c>
      <c r="H1228" s="2" t="s">
        <v>2579</v>
      </c>
      <c r="I1228" s="2" t="s">
        <v>48</v>
      </c>
      <c r="J1228" s="19">
        <v>306.98</v>
      </c>
      <c r="K1228" s="19">
        <f t="shared" si="19"/>
        <v>359.65776799999998</v>
      </c>
    </row>
    <row r="1229" spans="2:11" x14ac:dyDescent="0.25">
      <c r="B1229" s="2" t="s">
        <v>42</v>
      </c>
      <c r="C1229" s="2" t="s">
        <v>2398</v>
      </c>
      <c r="D1229" s="2" t="s">
        <v>2399</v>
      </c>
      <c r="E1229" s="2">
        <v>61</v>
      </c>
      <c r="F1229" s="2" t="s">
        <v>2535</v>
      </c>
      <c r="G1229" s="2" t="s">
        <v>2580</v>
      </c>
      <c r="H1229" s="2" t="s">
        <v>2581</v>
      </c>
      <c r="I1229" s="2" t="s">
        <v>48</v>
      </c>
      <c r="J1229" s="19">
        <v>381.9</v>
      </c>
      <c r="K1229" s="19">
        <f t="shared" si="19"/>
        <v>447.43403999999998</v>
      </c>
    </row>
    <row r="1230" spans="2:11" x14ac:dyDescent="0.25">
      <c r="B1230" s="2" t="s">
        <v>42</v>
      </c>
      <c r="C1230" s="2" t="s">
        <v>2398</v>
      </c>
      <c r="D1230" s="2" t="s">
        <v>2399</v>
      </c>
      <c r="E1230" s="2">
        <v>61</v>
      </c>
      <c r="F1230" s="2" t="s">
        <v>2535</v>
      </c>
      <c r="G1230" s="2" t="s">
        <v>2582</v>
      </c>
      <c r="H1230" s="2" t="s">
        <v>2583</v>
      </c>
      <c r="I1230" s="2" t="s">
        <v>48</v>
      </c>
      <c r="J1230" s="19">
        <v>476.76</v>
      </c>
      <c r="K1230" s="19">
        <f t="shared" si="19"/>
        <v>558.57201599999996</v>
      </c>
    </row>
    <row r="1231" spans="2:11" x14ac:dyDescent="0.25">
      <c r="B1231" s="2" t="s">
        <v>42</v>
      </c>
      <c r="C1231" s="2" t="s">
        <v>2398</v>
      </c>
      <c r="D1231" s="2" t="s">
        <v>2399</v>
      </c>
      <c r="E1231" s="2">
        <v>61</v>
      </c>
      <c r="F1231" s="54" t="s">
        <v>2535</v>
      </c>
      <c r="G1231" s="54" t="s">
        <v>2584</v>
      </c>
      <c r="H1231" s="54" t="s">
        <v>2585</v>
      </c>
      <c r="I1231" s="2" t="s">
        <v>48</v>
      </c>
      <c r="J1231" s="55">
        <v>825.03</v>
      </c>
      <c r="K1231" s="55">
        <f t="shared" si="19"/>
        <v>966.60514799999999</v>
      </c>
    </row>
    <row r="1232" spans="2:11" x14ac:dyDescent="0.25">
      <c r="B1232" s="2" t="s">
        <v>42</v>
      </c>
      <c r="C1232" s="2" t="s">
        <v>2398</v>
      </c>
      <c r="D1232" s="2" t="s">
        <v>2399</v>
      </c>
      <c r="E1232" s="2">
        <v>61</v>
      </c>
      <c r="F1232" s="2" t="s">
        <v>2535</v>
      </c>
      <c r="G1232" s="2" t="s">
        <v>2586</v>
      </c>
      <c r="H1232" s="2" t="s">
        <v>2587</v>
      </c>
      <c r="I1232" s="2" t="s">
        <v>48</v>
      </c>
      <c r="J1232" s="19">
        <v>360.57</v>
      </c>
      <c r="K1232" s="19">
        <f t="shared" si="19"/>
        <v>422.44381199999998</v>
      </c>
    </row>
    <row r="1233" spans="2:11" x14ac:dyDescent="0.25">
      <c r="B1233" s="2" t="s">
        <v>42</v>
      </c>
      <c r="C1233" s="2" t="s">
        <v>2398</v>
      </c>
      <c r="D1233" s="2" t="s">
        <v>2399</v>
      </c>
      <c r="E1233" s="2">
        <v>61</v>
      </c>
      <c r="F1233" s="2" t="s">
        <v>2535</v>
      </c>
      <c r="G1233" s="2" t="s">
        <v>2588</v>
      </c>
      <c r="H1233" s="2" t="s">
        <v>2589</v>
      </c>
      <c r="I1233" s="2" t="s">
        <v>48</v>
      </c>
      <c r="J1233" s="19">
        <v>453.01</v>
      </c>
      <c r="K1233" s="19">
        <f t="shared" si="19"/>
        <v>530.74651599999993</v>
      </c>
    </row>
    <row r="1234" spans="2:11" x14ac:dyDescent="0.25">
      <c r="B1234" s="2" t="s">
        <v>42</v>
      </c>
      <c r="C1234" s="2" t="s">
        <v>2398</v>
      </c>
      <c r="D1234" s="2" t="s">
        <v>2399</v>
      </c>
      <c r="E1234" s="2">
        <v>61</v>
      </c>
      <c r="F1234" s="2" t="s">
        <v>2535</v>
      </c>
      <c r="G1234" s="2" t="s">
        <v>2590</v>
      </c>
      <c r="H1234" s="2" t="s">
        <v>2591</v>
      </c>
      <c r="I1234" s="2" t="s">
        <v>48</v>
      </c>
      <c r="J1234" s="19">
        <v>607.52</v>
      </c>
      <c r="K1234" s="19">
        <f t="shared" si="19"/>
        <v>711.77043199999991</v>
      </c>
    </row>
    <row r="1235" spans="2:11" x14ac:dyDescent="0.25">
      <c r="B1235" s="2" t="s">
        <v>42</v>
      </c>
      <c r="C1235" s="2" t="s">
        <v>2398</v>
      </c>
      <c r="D1235" s="2" t="s">
        <v>2399</v>
      </c>
      <c r="E1235" s="2">
        <v>62</v>
      </c>
      <c r="F1235" s="2" t="s">
        <v>2592</v>
      </c>
      <c r="G1235" s="2" t="s">
        <v>2593</v>
      </c>
      <c r="H1235" s="2" t="s">
        <v>2594</v>
      </c>
      <c r="I1235" s="2" t="s">
        <v>48</v>
      </c>
      <c r="J1235" s="19">
        <v>70.8</v>
      </c>
      <c r="K1235" s="19">
        <f t="shared" si="19"/>
        <v>82.949279999999987</v>
      </c>
    </row>
    <row r="1236" spans="2:11" x14ac:dyDescent="0.25">
      <c r="B1236" s="2" t="s">
        <v>42</v>
      </c>
      <c r="C1236" s="2" t="s">
        <v>2398</v>
      </c>
      <c r="D1236" s="2" t="s">
        <v>2399</v>
      </c>
      <c r="E1236" s="2">
        <v>62</v>
      </c>
      <c r="F1236" s="2" t="s">
        <v>2592</v>
      </c>
      <c r="G1236" s="2" t="s">
        <v>2595</v>
      </c>
      <c r="H1236" s="2" t="s">
        <v>2596</v>
      </c>
      <c r="I1236" s="2" t="s">
        <v>48</v>
      </c>
      <c r="J1236" s="19">
        <v>80.55</v>
      </c>
      <c r="K1236" s="19">
        <f t="shared" si="19"/>
        <v>94.372379999999978</v>
      </c>
    </row>
    <row r="1237" spans="2:11" x14ac:dyDescent="0.25">
      <c r="B1237" s="2" t="s">
        <v>42</v>
      </c>
      <c r="C1237" s="2" t="s">
        <v>2398</v>
      </c>
      <c r="D1237" s="2" t="s">
        <v>2399</v>
      </c>
      <c r="E1237" s="2">
        <v>62</v>
      </c>
      <c r="F1237" s="2" t="s">
        <v>2592</v>
      </c>
      <c r="G1237" s="2" t="s">
        <v>2597</v>
      </c>
      <c r="H1237" s="2" t="s">
        <v>2598</v>
      </c>
      <c r="I1237" s="2" t="s">
        <v>48</v>
      </c>
      <c r="J1237" s="19">
        <v>90.25</v>
      </c>
      <c r="K1237" s="19">
        <f t="shared" si="19"/>
        <v>105.73689999999999</v>
      </c>
    </row>
    <row r="1238" spans="2:11" x14ac:dyDescent="0.25">
      <c r="B1238" s="2" t="s">
        <v>42</v>
      </c>
      <c r="C1238" s="2" t="s">
        <v>2398</v>
      </c>
      <c r="D1238" s="2" t="s">
        <v>2399</v>
      </c>
      <c r="E1238" s="2">
        <v>62</v>
      </c>
      <c r="F1238" s="2" t="s">
        <v>2592</v>
      </c>
      <c r="G1238" s="2" t="s">
        <v>2599</v>
      </c>
      <c r="H1238" s="2" t="s">
        <v>2600</v>
      </c>
      <c r="I1238" s="2" t="s">
        <v>48</v>
      </c>
      <c r="J1238" s="19">
        <v>115.23</v>
      </c>
      <c r="K1238" s="19">
        <f t="shared" si="19"/>
        <v>135.003468</v>
      </c>
    </row>
    <row r="1239" spans="2:11" x14ac:dyDescent="0.25">
      <c r="B1239" s="2" t="s">
        <v>42</v>
      </c>
      <c r="C1239" s="2" t="s">
        <v>2398</v>
      </c>
      <c r="D1239" s="2" t="s">
        <v>2399</v>
      </c>
      <c r="E1239" s="2">
        <v>62</v>
      </c>
      <c r="F1239" s="2" t="s">
        <v>2592</v>
      </c>
      <c r="G1239" s="2" t="s">
        <v>2601</v>
      </c>
      <c r="H1239" s="2" t="s">
        <v>2602</v>
      </c>
      <c r="I1239" s="2" t="s">
        <v>48</v>
      </c>
      <c r="J1239" s="19">
        <v>135.03</v>
      </c>
      <c r="K1239" s="19">
        <f t="shared" si="19"/>
        <v>158.20114799999999</v>
      </c>
    </row>
    <row r="1240" spans="2:11" x14ac:dyDescent="0.25">
      <c r="B1240" s="2" t="s">
        <v>42</v>
      </c>
      <c r="C1240" s="2" t="s">
        <v>2398</v>
      </c>
      <c r="D1240" s="2" t="s">
        <v>2399</v>
      </c>
      <c r="E1240" s="2">
        <v>62</v>
      </c>
      <c r="F1240" s="2" t="s">
        <v>2592</v>
      </c>
      <c r="G1240" s="2" t="s">
        <v>2603</v>
      </c>
      <c r="H1240" s="2" t="s">
        <v>2604</v>
      </c>
      <c r="I1240" s="2" t="s">
        <v>48</v>
      </c>
      <c r="J1240" s="19">
        <v>115.56</v>
      </c>
      <c r="K1240" s="19">
        <f t="shared" si="19"/>
        <v>135.390096</v>
      </c>
    </row>
    <row r="1241" spans="2:11" x14ac:dyDescent="0.25">
      <c r="B1241" s="2" t="s">
        <v>42</v>
      </c>
      <c r="C1241" s="2" t="s">
        <v>2398</v>
      </c>
      <c r="D1241" s="2" t="s">
        <v>2399</v>
      </c>
      <c r="E1241" s="2">
        <v>62</v>
      </c>
      <c r="F1241" s="2" t="s">
        <v>2592</v>
      </c>
      <c r="G1241" s="2" t="s">
        <v>2605</v>
      </c>
      <c r="H1241" s="2" t="s">
        <v>2606</v>
      </c>
      <c r="I1241" s="2" t="s">
        <v>48</v>
      </c>
      <c r="J1241" s="19">
        <v>136.80000000000001</v>
      </c>
      <c r="K1241" s="19">
        <f t="shared" si="19"/>
        <v>160.27488</v>
      </c>
    </row>
    <row r="1242" spans="2:11" x14ac:dyDescent="0.25">
      <c r="B1242" s="2" t="s">
        <v>42</v>
      </c>
      <c r="C1242" s="2" t="s">
        <v>2398</v>
      </c>
      <c r="D1242" s="2" t="s">
        <v>2399</v>
      </c>
      <c r="E1242" s="2">
        <v>62</v>
      </c>
      <c r="F1242" s="2" t="s">
        <v>2592</v>
      </c>
      <c r="G1242" s="2" t="s">
        <v>2607</v>
      </c>
      <c r="H1242" s="2" t="s">
        <v>2608</v>
      </c>
      <c r="I1242" s="2" t="s">
        <v>48</v>
      </c>
      <c r="J1242" s="19">
        <v>162</v>
      </c>
      <c r="K1242" s="19">
        <f t="shared" si="19"/>
        <v>189.79919999999998</v>
      </c>
    </row>
    <row r="1243" spans="2:11" x14ac:dyDescent="0.25">
      <c r="B1243" s="2" t="s">
        <v>42</v>
      </c>
      <c r="C1243" s="2" t="s">
        <v>2398</v>
      </c>
      <c r="D1243" s="2" t="s">
        <v>2399</v>
      </c>
      <c r="E1243" s="2">
        <v>62</v>
      </c>
      <c r="F1243" s="2" t="s">
        <v>2592</v>
      </c>
      <c r="G1243" s="2" t="s">
        <v>2609</v>
      </c>
      <c r="H1243" s="2" t="s">
        <v>2610</v>
      </c>
      <c r="I1243" s="2" t="s">
        <v>48</v>
      </c>
      <c r="J1243" s="19">
        <v>143.72999999999999</v>
      </c>
      <c r="K1243" s="19">
        <f t="shared" si="19"/>
        <v>168.39406799999998</v>
      </c>
    </row>
    <row r="1244" spans="2:11" x14ac:dyDescent="0.25">
      <c r="B1244" s="2" t="s">
        <v>42</v>
      </c>
      <c r="C1244" s="2" t="s">
        <v>2398</v>
      </c>
      <c r="D1244" s="2" t="s">
        <v>2399</v>
      </c>
      <c r="E1244" s="2">
        <v>62</v>
      </c>
      <c r="F1244" s="2" t="s">
        <v>2592</v>
      </c>
      <c r="G1244" s="2" t="s">
        <v>2611</v>
      </c>
      <c r="H1244" s="2" t="s">
        <v>2612</v>
      </c>
      <c r="I1244" s="2" t="s">
        <v>48</v>
      </c>
      <c r="J1244" s="19">
        <v>159.16999999999999</v>
      </c>
      <c r="K1244" s="19">
        <f t="shared" si="19"/>
        <v>186.48357199999998</v>
      </c>
    </row>
    <row r="1245" spans="2:11" x14ac:dyDescent="0.25">
      <c r="B1245" s="2" t="s">
        <v>42</v>
      </c>
      <c r="C1245" s="2" t="s">
        <v>2398</v>
      </c>
      <c r="D1245" s="2" t="s">
        <v>2399</v>
      </c>
      <c r="E1245" s="2">
        <v>62</v>
      </c>
      <c r="F1245" s="2" t="s">
        <v>2592</v>
      </c>
      <c r="G1245" s="2" t="s">
        <v>2613</v>
      </c>
      <c r="H1245" s="2" t="s">
        <v>2614</v>
      </c>
      <c r="I1245" s="2" t="s">
        <v>48</v>
      </c>
      <c r="J1245" s="19">
        <v>190.24</v>
      </c>
      <c r="K1245" s="19">
        <f t="shared" si="19"/>
        <v>222.88518399999998</v>
      </c>
    </row>
    <row r="1246" spans="2:11" x14ac:dyDescent="0.25">
      <c r="B1246" s="2" t="s">
        <v>42</v>
      </c>
      <c r="C1246" s="2" t="s">
        <v>2398</v>
      </c>
      <c r="D1246" s="2" t="s">
        <v>2399</v>
      </c>
      <c r="E1246" s="2">
        <v>62</v>
      </c>
      <c r="F1246" s="2" t="s">
        <v>2592</v>
      </c>
      <c r="G1246" s="2" t="s">
        <v>2615</v>
      </c>
      <c r="H1246" s="2" t="s">
        <v>2616</v>
      </c>
      <c r="I1246" s="2" t="s">
        <v>48</v>
      </c>
      <c r="J1246" s="19">
        <v>206.03</v>
      </c>
      <c r="K1246" s="19">
        <f t="shared" si="19"/>
        <v>241.384748</v>
      </c>
    </row>
    <row r="1247" spans="2:11" x14ac:dyDescent="0.25">
      <c r="B1247" s="2" t="s">
        <v>42</v>
      </c>
      <c r="C1247" s="2" t="s">
        <v>2398</v>
      </c>
      <c r="D1247" s="2" t="s">
        <v>2399</v>
      </c>
      <c r="E1247" s="2">
        <v>62</v>
      </c>
      <c r="F1247" s="57" t="s">
        <v>2592</v>
      </c>
      <c r="G1247" s="57" t="s">
        <v>2617</v>
      </c>
      <c r="H1247" s="57" t="s">
        <v>2618</v>
      </c>
      <c r="I1247" s="2" t="s">
        <v>48</v>
      </c>
      <c r="J1247" s="56">
        <v>261.49</v>
      </c>
      <c r="K1247" s="56">
        <f t="shared" si="19"/>
        <v>306.36168399999997</v>
      </c>
    </row>
    <row r="1248" spans="2:11" x14ac:dyDescent="0.25">
      <c r="B1248" s="2" t="s">
        <v>42</v>
      </c>
      <c r="C1248" s="2" t="s">
        <v>2398</v>
      </c>
      <c r="D1248" s="2" t="s">
        <v>2399</v>
      </c>
      <c r="E1248" s="2">
        <v>62</v>
      </c>
      <c r="F1248" s="2" t="s">
        <v>2592</v>
      </c>
      <c r="G1248" s="2" t="s">
        <v>2619</v>
      </c>
      <c r="H1248" s="2" t="s">
        <v>2620</v>
      </c>
      <c r="I1248" s="2" t="s">
        <v>48</v>
      </c>
      <c r="J1248" s="19">
        <v>283.99</v>
      </c>
      <c r="K1248" s="19">
        <f t="shared" si="19"/>
        <v>332.72268400000002</v>
      </c>
    </row>
    <row r="1249" spans="2:11" x14ac:dyDescent="0.25">
      <c r="B1249" s="2" t="s">
        <v>42</v>
      </c>
      <c r="C1249" s="2" t="s">
        <v>2398</v>
      </c>
      <c r="D1249" s="2" t="s">
        <v>2399</v>
      </c>
      <c r="E1249" s="2">
        <v>62</v>
      </c>
      <c r="F1249" s="2" t="s">
        <v>2592</v>
      </c>
      <c r="G1249" s="2" t="s">
        <v>2621</v>
      </c>
      <c r="H1249" s="2" t="s">
        <v>2622</v>
      </c>
      <c r="I1249" s="2" t="s">
        <v>48</v>
      </c>
      <c r="J1249" s="19">
        <v>255.39</v>
      </c>
      <c r="K1249" s="19">
        <f t="shared" si="19"/>
        <v>299.21492399999994</v>
      </c>
    </row>
    <row r="1250" spans="2:11" x14ac:dyDescent="0.25">
      <c r="B1250" s="2" t="s">
        <v>42</v>
      </c>
      <c r="C1250" s="2" t="s">
        <v>2398</v>
      </c>
      <c r="D1250" s="2" t="s">
        <v>2399</v>
      </c>
      <c r="E1250" s="2">
        <v>62</v>
      </c>
      <c r="F1250" s="2" t="s">
        <v>2592</v>
      </c>
      <c r="G1250" s="2" t="s">
        <v>2623</v>
      </c>
      <c r="H1250" s="2" t="s">
        <v>2624</v>
      </c>
      <c r="I1250" s="2" t="s">
        <v>48</v>
      </c>
      <c r="J1250" s="19">
        <v>364.69</v>
      </c>
      <c r="K1250" s="19">
        <f t="shared" si="19"/>
        <v>427.270804</v>
      </c>
    </row>
    <row r="1251" spans="2:11" x14ac:dyDescent="0.25">
      <c r="B1251" s="2" t="s">
        <v>42</v>
      </c>
      <c r="C1251" s="2" t="s">
        <v>2398</v>
      </c>
      <c r="D1251" s="2" t="s">
        <v>2399</v>
      </c>
      <c r="E1251" s="2">
        <v>62</v>
      </c>
      <c r="F1251" s="2" t="s">
        <v>2592</v>
      </c>
      <c r="G1251" s="2" t="s">
        <v>2625</v>
      </c>
      <c r="H1251" s="2" t="s">
        <v>2626</v>
      </c>
      <c r="I1251" s="2" t="s">
        <v>48</v>
      </c>
      <c r="J1251" s="19">
        <v>306.98</v>
      </c>
      <c r="K1251" s="19">
        <f t="shared" si="19"/>
        <v>359.65776799999998</v>
      </c>
    </row>
    <row r="1252" spans="2:11" x14ac:dyDescent="0.25">
      <c r="B1252" s="2" t="s">
        <v>42</v>
      </c>
      <c r="C1252" s="2" t="s">
        <v>2398</v>
      </c>
      <c r="D1252" s="2" t="s">
        <v>2399</v>
      </c>
      <c r="E1252" s="2">
        <v>62</v>
      </c>
      <c r="F1252" s="2" t="s">
        <v>2592</v>
      </c>
      <c r="G1252" s="2" t="s">
        <v>2627</v>
      </c>
      <c r="H1252" s="2" t="s">
        <v>2628</v>
      </c>
      <c r="I1252" s="2" t="s">
        <v>48</v>
      </c>
      <c r="J1252" s="19">
        <v>476.76</v>
      </c>
      <c r="K1252" s="19">
        <f t="shared" si="19"/>
        <v>558.57201599999996</v>
      </c>
    </row>
    <row r="1253" spans="2:11" x14ac:dyDescent="0.25">
      <c r="B1253" s="2" t="s">
        <v>42</v>
      </c>
      <c r="C1253" s="2" t="s">
        <v>2398</v>
      </c>
      <c r="D1253" s="2" t="s">
        <v>2399</v>
      </c>
      <c r="E1253" s="2">
        <v>62</v>
      </c>
      <c r="F1253" s="57" t="s">
        <v>2592</v>
      </c>
      <c r="G1253" s="57" t="s">
        <v>2629</v>
      </c>
      <c r="H1253" s="57" t="s">
        <v>2630</v>
      </c>
      <c r="I1253" s="57" t="s">
        <v>48</v>
      </c>
      <c r="J1253" s="56">
        <v>702.85</v>
      </c>
      <c r="K1253" s="56">
        <f t="shared" si="19"/>
        <v>823.45906000000002</v>
      </c>
    </row>
    <row r="1254" spans="2:11" x14ac:dyDescent="0.25">
      <c r="B1254" s="2" t="s">
        <v>42</v>
      </c>
      <c r="C1254" s="2" t="s">
        <v>2398</v>
      </c>
      <c r="D1254" s="2" t="s">
        <v>2399</v>
      </c>
      <c r="E1254" s="2">
        <v>62</v>
      </c>
      <c r="F1254" s="2" t="s">
        <v>2592</v>
      </c>
      <c r="G1254" s="2" t="s">
        <v>2631</v>
      </c>
      <c r="H1254" s="2" t="s">
        <v>2632</v>
      </c>
      <c r="I1254" s="2" t="s">
        <v>48</v>
      </c>
      <c r="J1254" s="19">
        <v>182.27</v>
      </c>
      <c r="K1254" s="19">
        <f t="shared" si="19"/>
        <v>213.54753199999999</v>
      </c>
    </row>
    <row r="1255" spans="2:11" x14ac:dyDescent="0.25">
      <c r="B1255" s="2" t="s">
        <v>42</v>
      </c>
      <c r="C1255" s="2" t="s">
        <v>2398</v>
      </c>
      <c r="D1255" s="2" t="s">
        <v>2399</v>
      </c>
      <c r="E1255" s="2">
        <v>62</v>
      </c>
      <c r="F1255" s="2" t="s">
        <v>2592</v>
      </c>
      <c r="G1255" s="2" t="s">
        <v>2633</v>
      </c>
      <c r="H1255" s="2" t="s">
        <v>2634</v>
      </c>
      <c r="I1255" s="2" t="s">
        <v>48</v>
      </c>
      <c r="J1255" s="19">
        <v>230.4</v>
      </c>
      <c r="K1255" s="19">
        <f t="shared" si="19"/>
        <v>269.93664000000001</v>
      </c>
    </row>
    <row r="1256" spans="2:11" x14ac:dyDescent="0.25">
      <c r="B1256" s="2" t="s">
        <v>42</v>
      </c>
      <c r="C1256" s="2" t="s">
        <v>2398</v>
      </c>
      <c r="D1256" s="2" t="s">
        <v>2399</v>
      </c>
      <c r="E1256" s="2">
        <v>61</v>
      </c>
      <c r="F1256" s="2" t="s">
        <v>2535</v>
      </c>
      <c r="G1256" s="2" t="s">
        <v>2635</v>
      </c>
      <c r="H1256" s="2" t="s">
        <v>2636</v>
      </c>
      <c r="I1256" s="2" t="s">
        <v>48</v>
      </c>
      <c r="J1256" s="19">
        <v>159.16999999999999</v>
      </c>
      <c r="K1256" s="19">
        <f t="shared" si="19"/>
        <v>186.48357199999998</v>
      </c>
    </row>
    <row r="1257" spans="2:11" x14ac:dyDescent="0.25">
      <c r="B1257" s="2" t="s">
        <v>42</v>
      </c>
      <c r="C1257" s="2" t="s">
        <v>2398</v>
      </c>
      <c r="D1257" s="2" t="s">
        <v>2399</v>
      </c>
      <c r="E1257" s="2">
        <v>61</v>
      </c>
      <c r="F1257" s="54" t="s">
        <v>2535</v>
      </c>
      <c r="G1257" s="54" t="s">
        <v>2637</v>
      </c>
      <c r="H1257" s="54" t="s">
        <v>2638</v>
      </c>
      <c r="I1257" s="2" t="s">
        <v>48</v>
      </c>
      <c r="J1257" s="55">
        <v>190.24</v>
      </c>
      <c r="K1257" s="55">
        <f t="shared" si="19"/>
        <v>222.88518399999998</v>
      </c>
    </row>
    <row r="1258" spans="2:11" x14ac:dyDescent="0.25">
      <c r="B1258" s="2" t="s">
        <v>42</v>
      </c>
      <c r="C1258" s="2" t="s">
        <v>2398</v>
      </c>
      <c r="D1258" s="2" t="s">
        <v>2399</v>
      </c>
      <c r="E1258" s="2">
        <v>61</v>
      </c>
      <c r="F1258" s="2" t="s">
        <v>2535</v>
      </c>
      <c r="G1258" s="2" t="s">
        <v>2639</v>
      </c>
      <c r="H1258" s="2" t="s">
        <v>2640</v>
      </c>
      <c r="I1258" s="2" t="s">
        <v>48</v>
      </c>
      <c r="J1258" s="19">
        <v>219.65</v>
      </c>
      <c r="K1258" s="19">
        <f t="shared" si="19"/>
        <v>257.34194000000002</v>
      </c>
    </row>
    <row r="1259" spans="2:11" x14ac:dyDescent="0.25">
      <c r="B1259" s="2" t="s">
        <v>42</v>
      </c>
      <c r="C1259" s="2" t="s">
        <v>2398</v>
      </c>
      <c r="D1259" s="2" t="s">
        <v>2399</v>
      </c>
      <c r="E1259" s="2">
        <v>61</v>
      </c>
      <c r="F1259" s="2" t="s">
        <v>2535</v>
      </c>
      <c r="G1259" s="2" t="s">
        <v>2641</v>
      </c>
      <c r="H1259" s="2" t="s">
        <v>2642</v>
      </c>
      <c r="I1259" s="2" t="s">
        <v>48</v>
      </c>
      <c r="J1259" s="19">
        <v>232.91</v>
      </c>
      <c r="K1259" s="19">
        <f t="shared" si="19"/>
        <v>272.87735599999996</v>
      </c>
    </row>
    <row r="1260" spans="2:11" x14ac:dyDescent="0.25">
      <c r="B1260" s="2" t="s">
        <v>42</v>
      </c>
      <c r="C1260" s="2" t="s">
        <v>2398</v>
      </c>
      <c r="D1260" s="2" t="s">
        <v>2399</v>
      </c>
      <c r="E1260" s="2">
        <v>65</v>
      </c>
      <c r="F1260" s="2" t="s">
        <v>2643</v>
      </c>
      <c r="G1260" s="2" t="s">
        <v>2644</v>
      </c>
      <c r="H1260" s="2" t="s">
        <v>2645</v>
      </c>
      <c r="I1260" s="2" t="s">
        <v>48</v>
      </c>
      <c r="J1260" s="19">
        <v>293.91000000000003</v>
      </c>
      <c r="K1260" s="19">
        <f t="shared" si="19"/>
        <v>344.34495600000002</v>
      </c>
    </row>
    <row r="1261" spans="2:11" x14ac:dyDescent="0.25">
      <c r="B1261" s="2" t="s">
        <v>42</v>
      </c>
      <c r="C1261" s="2" t="s">
        <v>2398</v>
      </c>
      <c r="D1261" s="2" t="s">
        <v>2399</v>
      </c>
      <c r="E1261" s="2">
        <v>65</v>
      </c>
      <c r="F1261" s="2" t="s">
        <v>2643</v>
      </c>
      <c r="G1261" s="2" t="s">
        <v>2646</v>
      </c>
      <c r="H1261" s="2" t="s">
        <v>2647</v>
      </c>
      <c r="I1261" s="2" t="s">
        <v>48</v>
      </c>
      <c r="J1261" s="19">
        <v>375.88</v>
      </c>
      <c r="K1261" s="19">
        <f t="shared" si="19"/>
        <v>440.38100799999995</v>
      </c>
    </row>
    <row r="1262" spans="2:11" x14ac:dyDescent="0.25">
      <c r="B1262" s="2" t="s">
        <v>42</v>
      </c>
      <c r="C1262" s="2" t="s">
        <v>2398</v>
      </c>
      <c r="D1262" s="2" t="s">
        <v>2399</v>
      </c>
      <c r="E1262" s="2">
        <v>65</v>
      </c>
      <c r="F1262" s="2" t="s">
        <v>2643</v>
      </c>
      <c r="G1262" s="2" t="s">
        <v>2648</v>
      </c>
      <c r="H1262" s="2" t="s">
        <v>2649</v>
      </c>
      <c r="I1262" s="2" t="s">
        <v>48</v>
      </c>
      <c r="J1262" s="19">
        <v>543.64</v>
      </c>
      <c r="K1262" s="19">
        <f t="shared" si="19"/>
        <v>636.92862400000001</v>
      </c>
    </row>
    <row r="1263" spans="2:11" x14ac:dyDescent="0.25">
      <c r="B1263" s="2" t="s">
        <v>42</v>
      </c>
      <c r="C1263" s="2" t="s">
        <v>2398</v>
      </c>
      <c r="D1263" s="2" t="s">
        <v>2399</v>
      </c>
      <c r="E1263" s="2">
        <v>65</v>
      </c>
      <c r="F1263" s="2" t="s">
        <v>2643</v>
      </c>
      <c r="G1263" s="2" t="s">
        <v>2650</v>
      </c>
      <c r="H1263" s="2" t="s">
        <v>2651</v>
      </c>
      <c r="I1263" s="2" t="s">
        <v>48</v>
      </c>
      <c r="J1263" s="19">
        <v>695.25</v>
      </c>
      <c r="K1263" s="19">
        <f t="shared" si="19"/>
        <v>814.55489999999998</v>
      </c>
    </row>
    <row r="1264" spans="2:11" x14ac:dyDescent="0.25">
      <c r="B1264" s="2" t="s">
        <v>42</v>
      </c>
      <c r="C1264" s="2" t="s">
        <v>2398</v>
      </c>
      <c r="D1264" s="2" t="s">
        <v>2399</v>
      </c>
      <c r="E1264" s="2">
        <v>65</v>
      </c>
      <c r="F1264" s="67" t="s">
        <v>2643</v>
      </c>
      <c r="G1264" s="67" t="s">
        <v>2652</v>
      </c>
      <c r="H1264" s="67" t="s">
        <v>2653</v>
      </c>
      <c r="I1264" s="2" t="s">
        <v>48</v>
      </c>
      <c r="J1264" s="66">
        <v>889.16</v>
      </c>
      <c r="K1264" s="66">
        <f t="shared" si="19"/>
        <v>1041.7398559999999</v>
      </c>
    </row>
    <row r="1265" spans="2:11" x14ac:dyDescent="0.25">
      <c r="B1265" s="2" t="s">
        <v>42</v>
      </c>
      <c r="C1265" s="2" t="s">
        <v>2398</v>
      </c>
      <c r="D1265" s="2" t="s">
        <v>2399</v>
      </c>
      <c r="E1265" s="2">
        <v>65</v>
      </c>
      <c r="F1265" s="2" t="s">
        <v>2643</v>
      </c>
      <c r="G1265" s="2" t="s">
        <v>2654</v>
      </c>
      <c r="H1265" s="2" t="s">
        <v>2655</v>
      </c>
      <c r="I1265" s="2" t="s">
        <v>48</v>
      </c>
      <c r="J1265" s="19">
        <v>259.89999999999998</v>
      </c>
      <c r="K1265" s="19">
        <f t="shared" si="19"/>
        <v>304.49883999999992</v>
      </c>
    </row>
    <row r="1266" spans="2:11" x14ac:dyDescent="0.25">
      <c r="B1266" s="2" t="s">
        <v>42</v>
      </c>
      <c r="C1266" s="2" t="s">
        <v>2398</v>
      </c>
      <c r="D1266" s="2" t="s">
        <v>2399</v>
      </c>
      <c r="E1266" s="2">
        <v>65</v>
      </c>
      <c r="F1266" s="2" t="s">
        <v>2643</v>
      </c>
      <c r="G1266" s="2" t="s">
        <v>2656</v>
      </c>
      <c r="H1266" s="2" t="s">
        <v>2657</v>
      </c>
      <c r="I1266" s="2" t="s">
        <v>48</v>
      </c>
      <c r="J1266" s="19">
        <v>480.72</v>
      </c>
      <c r="K1266" s="19">
        <f t="shared" si="19"/>
        <v>563.21155199999998</v>
      </c>
    </row>
    <row r="1267" spans="2:11" x14ac:dyDescent="0.25">
      <c r="B1267" s="2" t="s">
        <v>42</v>
      </c>
      <c r="C1267" s="2" t="s">
        <v>2398</v>
      </c>
      <c r="D1267" s="2" t="s">
        <v>2399</v>
      </c>
      <c r="E1267" s="2">
        <v>65</v>
      </c>
      <c r="F1267" s="2" t="s">
        <v>2643</v>
      </c>
      <c r="G1267" s="2" t="s">
        <v>2658</v>
      </c>
      <c r="H1267" s="2" t="s">
        <v>2659</v>
      </c>
      <c r="I1267" s="2" t="s">
        <v>48</v>
      </c>
      <c r="J1267" s="19">
        <v>647.66999999999996</v>
      </c>
      <c r="K1267" s="19">
        <f t="shared" si="19"/>
        <v>758.81017199999997</v>
      </c>
    </row>
    <row r="1268" spans="2:11" x14ac:dyDescent="0.25">
      <c r="B1268" s="2" t="s">
        <v>42</v>
      </c>
      <c r="C1268" s="2" t="s">
        <v>2398</v>
      </c>
      <c r="D1268" s="2" t="s">
        <v>2399</v>
      </c>
      <c r="E1268" s="2">
        <v>65</v>
      </c>
      <c r="F1268" s="2" t="s">
        <v>2643</v>
      </c>
      <c r="G1268" s="2" t="s">
        <v>2660</v>
      </c>
      <c r="H1268" s="2" t="s">
        <v>2661</v>
      </c>
      <c r="I1268" s="2" t="s">
        <v>48</v>
      </c>
      <c r="J1268" s="19">
        <v>332.38</v>
      </c>
      <c r="K1268" s="19">
        <f t="shared" si="19"/>
        <v>389.41640799999999</v>
      </c>
    </row>
    <row r="1269" spans="2:11" x14ac:dyDescent="0.25">
      <c r="B1269" s="2" t="s">
        <v>42</v>
      </c>
      <c r="C1269" s="2" t="s">
        <v>2398</v>
      </c>
      <c r="D1269" s="2" t="s">
        <v>2399</v>
      </c>
      <c r="E1269" s="2">
        <v>65</v>
      </c>
      <c r="F1269" s="2" t="s">
        <v>2643</v>
      </c>
      <c r="G1269" s="2" t="s">
        <v>2662</v>
      </c>
      <c r="H1269" s="2" t="s">
        <v>2663</v>
      </c>
      <c r="I1269" s="2" t="s">
        <v>48</v>
      </c>
      <c r="J1269" s="19">
        <v>425.08</v>
      </c>
      <c r="K1269" s="19">
        <f t="shared" si="19"/>
        <v>498.02372800000001</v>
      </c>
    </row>
    <row r="1270" spans="2:11" x14ac:dyDescent="0.25">
      <c r="B1270" s="2" t="s">
        <v>42</v>
      </c>
      <c r="C1270" s="2" t="s">
        <v>2398</v>
      </c>
      <c r="D1270" s="2" t="s">
        <v>2399</v>
      </c>
      <c r="E1270" s="2">
        <v>65</v>
      </c>
      <c r="F1270" s="54" t="s">
        <v>2643</v>
      </c>
      <c r="G1270" s="54" t="s">
        <v>2664</v>
      </c>
      <c r="H1270" s="54" t="s">
        <v>2665</v>
      </c>
      <c r="I1270" s="2" t="s">
        <v>48</v>
      </c>
      <c r="J1270" s="55">
        <v>3042.02</v>
      </c>
      <c r="K1270" s="55">
        <f t="shared" si="19"/>
        <v>3564.030632</v>
      </c>
    </row>
    <row r="1271" spans="2:11" x14ac:dyDescent="0.25">
      <c r="B1271" s="2" t="s">
        <v>42</v>
      </c>
      <c r="C1271" s="2" t="s">
        <v>2398</v>
      </c>
      <c r="D1271" s="2" t="s">
        <v>2399</v>
      </c>
      <c r="E1271" s="2">
        <v>63</v>
      </c>
      <c r="F1271" s="2" t="s">
        <v>2666</v>
      </c>
      <c r="G1271" s="2" t="s">
        <v>2667</v>
      </c>
      <c r="H1271" s="2" t="s">
        <v>2668</v>
      </c>
      <c r="I1271" s="2" t="s">
        <v>48</v>
      </c>
      <c r="J1271" s="19">
        <v>80.41</v>
      </c>
      <c r="K1271" s="19">
        <f t="shared" si="19"/>
        <v>94.208355999999995</v>
      </c>
    </row>
    <row r="1272" spans="2:11" x14ac:dyDescent="0.25">
      <c r="B1272" s="2" t="s">
        <v>42</v>
      </c>
      <c r="C1272" s="2" t="s">
        <v>2398</v>
      </c>
      <c r="D1272" s="2" t="s">
        <v>2399</v>
      </c>
      <c r="E1272" s="2">
        <v>63</v>
      </c>
      <c r="F1272" s="2" t="s">
        <v>2666</v>
      </c>
      <c r="G1272" s="2" t="s">
        <v>2669</v>
      </c>
      <c r="H1272" s="2" t="s">
        <v>2670</v>
      </c>
      <c r="I1272" s="2" t="s">
        <v>48</v>
      </c>
      <c r="J1272" s="19">
        <v>110.53</v>
      </c>
      <c r="K1272" s="19">
        <f t="shared" si="19"/>
        <v>129.496948</v>
      </c>
    </row>
    <row r="1273" spans="2:11" x14ac:dyDescent="0.25">
      <c r="B1273" s="2" t="s">
        <v>42</v>
      </c>
      <c r="C1273" s="2" t="s">
        <v>2398</v>
      </c>
      <c r="D1273" s="2" t="s">
        <v>2399</v>
      </c>
      <c r="E1273" s="2">
        <v>63</v>
      </c>
      <c r="F1273" s="2" t="s">
        <v>2666</v>
      </c>
      <c r="G1273" s="2" t="s">
        <v>2671</v>
      </c>
      <c r="H1273" s="2" t="s">
        <v>2672</v>
      </c>
      <c r="I1273" s="2" t="s">
        <v>48</v>
      </c>
      <c r="J1273" s="19">
        <v>152.1</v>
      </c>
      <c r="K1273" s="19">
        <f t="shared" si="19"/>
        <v>178.20035999999999</v>
      </c>
    </row>
    <row r="1274" spans="2:11" x14ac:dyDescent="0.25">
      <c r="B1274" s="2" t="s">
        <v>42</v>
      </c>
      <c r="C1274" s="2" t="s">
        <v>2398</v>
      </c>
      <c r="D1274" s="2" t="s">
        <v>2399</v>
      </c>
      <c r="E1274" s="2">
        <v>63</v>
      </c>
      <c r="F1274" s="2" t="s">
        <v>2666</v>
      </c>
      <c r="G1274" s="2" t="s">
        <v>2673</v>
      </c>
      <c r="H1274" s="2" t="s">
        <v>2674</v>
      </c>
      <c r="I1274" s="2" t="s">
        <v>48</v>
      </c>
      <c r="J1274" s="19">
        <v>279.08</v>
      </c>
      <c r="K1274" s="19">
        <f t="shared" si="19"/>
        <v>326.97012799999993</v>
      </c>
    </row>
    <row r="1275" spans="2:11" x14ac:dyDescent="0.25">
      <c r="B1275" s="2" t="s">
        <v>42</v>
      </c>
      <c r="C1275" s="2" t="s">
        <v>2398</v>
      </c>
      <c r="D1275" s="2" t="s">
        <v>2399</v>
      </c>
      <c r="E1275" s="2">
        <v>64</v>
      </c>
      <c r="F1275" s="2" t="s">
        <v>2675</v>
      </c>
      <c r="G1275" s="2" t="s">
        <v>2676</v>
      </c>
      <c r="H1275" s="2" t="s">
        <v>2677</v>
      </c>
      <c r="I1275" s="2" t="s">
        <v>48</v>
      </c>
      <c r="J1275" s="19">
        <v>103.49</v>
      </c>
      <c r="K1275" s="19">
        <f t="shared" si="19"/>
        <v>142.86923891999996</v>
      </c>
    </row>
    <row r="1276" spans="2:11" x14ac:dyDescent="0.25">
      <c r="B1276" s="2" t="s">
        <v>42</v>
      </c>
      <c r="C1276" s="2" t="s">
        <v>2398</v>
      </c>
      <c r="D1276" s="2" t="s">
        <v>2399</v>
      </c>
      <c r="E1276" s="2">
        <v>64</v>
      </c>
      <c r="F1276" s="2" t="s">
        <v>2675</v>
      </c>
      <c r="G1276" s="2" t="s">
        <v>2678</v>
      </c>
      <c r="H1276" s="2" t="s">
        <v>2679</v>
      </c>
      <c r="I1276" s="2" t="s">
        <v>48</v>
      </c>
      <c r="J1276" s="19">
        <v>84.85</v>
      </c>
      <c r="K1276" s="19">
        <f t="shared" si="19"/>
        <v>118.19159379999996</v>
      </c>
    </row>
    <row r="1277" spans="2:11" x14ac:dyDescent="0.25">
      <c r="B1277" s="2" t="s">
        <v>42</v>
      </c>
      <c r="C1277" s="2" t="s">
        <v>2398</v>
      </c>
      <c r="D1277" s="2" t="s">
        <v>2399</v>
      </c>
      <c r="E1277" s="2">
        <v>64</v>
      </c>
      <c r="F1277" s="2" t="s">
        <v>2675</v>
      </c>
      <c r="G1277" s="2" t="s">
        <v>2680</v>
      </c>
      <c r="H1277" s="2" t="s">
        <v>2681</v>
      </c>
      <c r="I1277" s="2" t="s">
        <v>48</v>
      </c>
      <c r="J1277" s="19">
        <v>84.81</v>
      </c>
      <c r="K1277" s="19">
        <f t="shared" si="19"/>
        <v>118.13863747999999</v>
      </c>
    </row>
    <row r="1278" spans="2:11" x14ac:dyDescent="0.25">
      <c r="B1278" s="2" t="s">
        <v>42</v>
      </c>
      <c r="C1278" s="2" t="s">
        <v>2398</v>
      </c>
      <c r="D1278" s="2" t="s">
        <v>2399</v>
      </c>
      <c r="E1278" s="2">
        <v>64</v>
      </c>
      <c r="F1278" s="2" t="s">
        <v>2675</v>
      </c>
      <c r="G1278" s="2" t="s">
        <v>2682</v>
      </c>
      <c r="H1278" s="2" t="s">
        <v>2683</v>
      </c>
      <c r="I1278" s="2" t="s">
        <v>48</v>
      </c>
      <c r="J1278" s="19">
        <v>81.11</v>
      </c>
      <c r="K1278" s="19">
        <f t="shared" si="19"/>
        <v>113.24017787999999</v>
      </c>
    </row>
    <row r="1279" spans="2:11" x14ac:dyDescent="0.25">
      <c r="B1279" s="2" t="s">
        <v>42</v>
      </c>
      <c r="C1279" s="2" t="s">
        <v>2398</v>
      </c>
      <c r="D1279" s="2" t="s">
        <v>2399</v>
      </c>
      <c r="E1279" s="2">
        <v>64</v>
      </c>
      <c r="F1279" s="2" t="s">
        <v>2675</v>
      </c>
      <c r="G1279" s="2" t="s">
        <v>2684</v>
      </c>
      <c r="H1279" s="2" t="s">
        <v>2685</v>
      </c>
      <c r="I1279" s="2" t="s">
        <v>48</v>
      </c>
      <c r="J1279" s="19">
        <v>81.72</v>
      </c>
      <c r="K1279" s="19">
        <f t="shared" si="19"/>
        <v>114.04776176</v>
      </c>
    </row>
    <row r="1280" spans="2:11" x14ac:dyDescent="0.25">
      <c r="B1280" s="2" t="s">
        <v>42</v>
      </c>
      <c r="C1280" s="2" t="s">
        <v>2398</v>
      </c>
      <c r="D1280" s="2" t="s">
        <v>2399</v>
      </c>
      <c r="E1280" s="2">
        <v>64</v>
      </c>
      <c r="F1280" s="2" t="s">
        <v>2675</v>
      </c>
      <c r="G1280" s="2" t="s">
        <v>2686</v>
      </c>
      <c r="H1280" s="2" t="s">
        <v>2687</v>
      </c>
      <c r="I1280" s="2" t="s">
        <v>48</v>
      </c>
      <c r="J1280" s="19">
        <v>227.42</v>
      </c>
      <c r="K1280" s="19">
        <f t="shared" si="19"/>
        <v>315.14235735999989</v>
      </c>
    </row>
    <row r="1281" spans="2:11" x14ac:dyDescent="0.25">
      <c r="B1281" s="2" t="s">
        <v>42</v>
      </c>
      <c r="C1281" s="2" t="s">
        <v>2398</v>
      </c>
      <c r="D1281" s="2" t="s">
        <v>2399</v>
      </c>
      <c r="E1281" s="2">
        <v>64</v>
      </c>
      <c r="F1281" s="2" t="s">
        <v>2675</v>
      </c>
      <c r="G1281" s="2" t="s">
        <v>2688</v>
      </c>
      <c r="H1281" s="2" t="s">
        <v>2689</v>
      </c>
      <c r="I1281" s="2" t="s">
        <v>48</v>
      </c>
      <c r="J1281" s="19">
        <v>122.43</v>
      </c>
      <c r="K1281" s="19">
        <f t="shared" si="19"/>
        <v>176.14525643999997</v>
      </c>
    </row>
    <row r="1282" spans="2:11" x14ac:dyDescent="0.25">
      <c r="B1282" s="2" t="s">
        <v>42</v>
      </c>
      <c r="C1282" s="2" t="s">
        <v>2398</v>
      </c>
      <c r="D1282" s="2" t="s">
        <v>2399</v>
      </c>
      <c r="E1282" s="2">
        <v>64</v>
      </c>
      <c r="F1282" s="2" t="s">
        <v>2675</v>
      </c>
      <c r="G1282" s="2" t="s">
        <v>2690</v>
      </c>
      <c r="H1282" s="2" t="s">
        <v>2691</v>
      </c>
      <c r="I1282" s="2" t="s">
        <v>48</v>
      </c>
      <c r="J1282" s="19">
        <v>100.46</v>
      </c>
      <c r="K1282" s="19">
        <f t="shared" si="19"/>
        <v>138.85779767999995</v>
      </c>
    </row>
    <row r="1283" spans="2:11" x14ac:dyDescent="0.25">
      <c r="B1283" s="2" t="s">
        <v>42</v>
      </c>
      <c r="C1283" s="2" t="s">
        <v>2398</v>
      </c>
      <c r="D1283" s="2" t="s">
        <v>2399</v>
      </c>
      <c r="E1283" s="2">
        <v>64</v>
      </c>
      <c r="F1283" s="2" t="s">
        <v>2675</v>
      </c>
      <c r="G1283" s="2" t="s">
        <v>2692</v>
      </c>
      <c r="H1283" s="2" t="s">
        <v>2693</v>
      </c>
      <c r="I1283" s="2" t="s">
        <v>48</v>
      </c>
      <c r="J1283" s="19">
        <v>93.26</v>
      </c>
      <c r="K1283" s="19">
        <f t="shared" si="19"/>
        <v>129.32566007999998</v>
      </c>
    </row>
    <row r="1284" spans="2:11" x14ac:dyDescent="0.25">
      <c r="B1284" s="2" t="s">
        <v>42</v>
      </c>
      <c r="C1284" s="2" t="s">
        <v>2398</v>
      </c>
      <c r="D1284" s="2" t="s">
        <v>2399</v>
      </c>
      <c r="E1284" s="2">
        <v>64</v>
      </c>
      <c r="F1284" s="2" t="s">
        <v>2675</v>
      </c>
      <c r="G1284" s="2" t="s">
        <v>2694</v>
      </c>
      <c r="H1284" s="2" t="s">
        <v>2695</v>
      </c>
      <c r="I1284" s="2" t="s">
        <v>48</v>
      </c>
      <c r="J1284" s="19">
        <v>87.55</v>
      </c>
      <c r="K1284" s="19">
        <f t="shared" ref="K1284:K1347" si="20">+IF(AND(MID(H1284,1,15)="POSTE DE MADERA",J1284&lt;110)=TRUE,(J1284*1.13+5)*1.01*1.16,IF(AND(MID(H1284,1,15)="POSTE DE MADERA",J1284&gt;=110,J1284&lt;320)=TRUE,(J1284*1.13+12)*1.01*1.16,IF(AND(MID(H1284,1,15)="POSTE DE MADERA",J1284&gt;320)=TRUE,(J1284*1.13+36)*1.01*1.16,IF(+AND(MID(H1284,1,5)="POSTE",MID(H1284,1,15)&lt;&gt;"POSTE DE MADERA")=TRUE,J1284*1.01*1.16,J1284*1.16))))</f>
        <v>121.76614539999997</v>
      </c>
    </row>
    <row r="1285" spans="2:11" x14ac:dyDescent="0.25">
      <c r="B1285" s="2" t="s">
        <v>42</v>
      </c>
      <c r="C1285" s="2" t="s">
        <v>2398</v>
      </c>
      <c r="D1285" s="2" t="s">
        <v>2399</v>
      </c>
      <c r="E1285" s="2">
        <v>64</v>
      </c>
      <c r="F1285" s="2" t="s">
        <v>2675</v>
      </c>
      <c r="G1285" s="2" t="s">
        <v>2696</v>
      </c>
      <c r="H1285" s="2" t="s">
        <v>2697</v>
      </c>
      <c r="I1285" s="2" t="s">
        <v>48</v>
      </c>
      <c r="J1285" s="19">
        <v>338.28</v>
      </c>
      <c r="K1285" s="19">
        <f t="shared" si="20"/>
        <v>490.02919823999991</v>
      </c>
    </row>
    <row r="1286" spans="2:11" x14ac:dyDescent="0.25">
      <c r="B1286" s="2" t="s">
        <v>42</v>
      </c>
      <c r="C1286" s="2" t="s">
        <v>2398</v>
      </c>
      <c r="D1286" s="2" t="s">
        <v>2399</v>
      </c>
      <c r="E1286" s="2">
        <v>64</v>
      </c>
      <c r="F1286" s="2" t="s">
        <v>2675</v>
      </c>
      <c r="G1286" s="2" t="s">
        <v>2698</v>
      </c>
      <c r="H1286" s="2" t="s">
        <v>2699</v>
      </c>
      <c r="I1286" s="2" t="s">
        <v>48</v>
      </c>
      <c r="J1286" s="19">
        <v>156.04</v>
      </c>
      <c r="K1286" s="19">
        <f t="shared" si="20"/>
        <v>220.64180431999995</v>
      </c>
    </row>
    <row r="1287" spans="2:11" x14ac:dyDescent="0.25">
      <c r="B1287" s="2" t="s">
        <v>42</v>
      </c>
      <c r="C1287" s="2" t="s">
        <v>2398</v>
      </c>
      <c r="D1287" s="2" t="s">
        <v>2399</v>
      </c>
      <c r="E1287" s="2">
        <v>64</v>
      </c>
      <c r="F1287" s="2" t="s">
        <v>2675</v>
      </c>
      <c r="G1287" s="2" t="s">
        <v>2700</v>
      </c>
      <c r="H1287" s="2" t="s">
        <v>2701</v>
      </c>
      <c r="I1287" s="2" t="s">
        <v>48</v>
      </c>
      <c r="J1287" s="19">
        <v>116.91</v>
      </c>
      <c r="K1287" s="19">
        <f t="shared" si="20"/>
        <v>168.83728427999995</v>
      </c>
    </row>
    <row r="1288" spans="2:11" x14ac:dyDescent="0.25">
      <c r="B1288" s="2" t="s">
        <v>42</v>
      </c>
      <c r="C1288" s="2" t="s">
        <v>2398</v>
      </c>
      <c r="D1288" s="2" t="s">
        <v>2399</v>
      </c>
      <c r="E1288" s="2">
        <v>64</v>
      </c>
      <c r="F1288" s="2" t="s">
        <v>2675</v>
      </c>
      <c r="G1288" s="2" t="s">
        <v>2702</v>
      </c>
      <c r="H1288" s="2" t="s">
        <v>2703</v>
      </c>
      <c r="I1288" s="2" t="s">
        <v>48</v>
      </c>
      <c r="J1288" s="19">
        <v>107.22</v>
      </c>
      <c r="K1288" s="19">
        <f t="shared" si="20"/>
        <v>147.80741575999997</v>
      </c>
    </row>
    <row r="1289" spans="2:11" x14ac:dyDescent="0.25">
      <c r="B1289" s="2" t="s">
        <v>42</v>
      </c>
      <c r="C1289" s="2" t="s">
        <v>2398</v>
      </c>
      <c r="D1289" s="2" t="s">
        <v>2399</v>
      </c>
      <c r="E1289" s="2">
        <v>64</v>
      </c>
      <c r="F1289" s="2" t="s">
        <v>2675</v>
      </c>
      <c r="G1289" s="2" t="s">
        <v>2704</v>
      </c>
      <c r="H1289" s="2" t="s">
        <v>2705</v>
      </c>
      <c r="I1289" s="2" t="s">
        <v>48</v>
      </c>
      <c r="J1289" s="19">
        <v>438.57</v>
      </c>
      <c r="K1289" s="19">
        <f t="shared" si="20"/>
        <v>622.8039315599998</v>
      </c>
    </row>
    <row r="1290" spans="2:11" x14ac:dyDescent="0.25">
      <c r="B1290" s="2" t="s">
        <v>42</v>
      </c>
      <c r="C1290" s="2" t="s">
        <v>2398</v>
      </c>
      <c r="D1290" s="2" t="s">
        <v>2399</v>
      </c>
      <c r="E1290" s="2">
        <v>64</v>
      </c>
      <c r="F1290" s="2" t="s">
        <v>2675</v>
      </c>
      <c r="G1290" s="2" t="s">
        <v>2706</v>
      </c>
      <c r="H1290" s="2" t="s">
        <v>2707</v>
      </c>
      <c r="I1290" s="2" t="s">
        <v>48</v>
      </c>
      <c r="J1290" s="19">
        <v>186.45</v>
      </c>
      <c r="K1290" s="19">
        <f t="shared" si="20"/>
        <v>260.90184659999994</v>
      </c>
    </row>
    <row r="1291" spans="2:11" x14ac:dyDescent="0.25">
      <c r="B1291" s="2" t="s">
        <v>42</v>
      </c>
      <c r="C1291" s="2" t="s">
        <v>2398</v>
      </c>
      <c r="D1291" s="2" t="s">
        <v>2399</v>
      </c>
      <c r="E1291" s="2">
        <v>64</v>
      </c>
      <c r="F1291" s="2" t="s">
        <v>2675</v>
      </c>
      <c r="G1291" s="2" t="s">
        <v>2708</v>
      </c>
      <c r="H1291" s="2" t="s">
        <v>2709</v>
      </c>
      <c r="I1291" s="2" t="s">
        <v>48</v>
      </c>
      <c r="J1291" s="19">
        <v>134.09</v>
      </c>
      <c r="K1291" s="19">
        <f t="shared" si="20"/>
        <v>191.58202371999997</v>
      </c>
    </row>
    <row r="1292" spans="2:11" x14ac:dyDescent="0.25">
      <c r="B1292" s="2" t="s">
        <v>42</v>
      </c>
      <c r="C1292" s="2" t="s">
        <v>2398</v>
      </c>
      <c r="D1292" s="2" t="s">
        <v>2399</v>
      </c>
      <c r="E1292" s="2">
        <v>64</v>
      </c>
      <c r="F1292" s="2" t="s">
        <v>2675</v>
      </c>
      <c r="G1292" s="2" t="s">
        <v>2710</v>
      </c>
      <c r="H1292" s="2" t="s">
        <v>2711</v>
      </c>
      <c r="I1292" s="2" t="s">
        <v>48</v>
      </c>
      <c r="J1292" s="19">
        <v>123.27</v>
      </c>
      <c r="K1292" s="19">
        <f t="shared" si="20"/>
        <v>177.25733915999999</v>
      </c>
    </row>
    <row r="1293" spans="2:11" x14ac:dyDescent="0.25">
      <c r="B1293" s="2" t="s">
        <v>42</v>
      </c>
      <c r="C1293" s="2" t="s">
        <v>2398</v>
      </c>
      <c r="D1293" s="2" t="s">
        <v>2399</v>
      </c>
      <c r="E1293" s="2">
        <v>64</v>
      </c>
      <c r="F1293" s="54" t="s">
        <v>2675</v>
      </c>
      <c r="G1293" s="54" t="s">
        <v>2712</v>
      </c>
      <c r="H1293" s="54" t="s">
        <v>2713</v>
      </c>
      <c r="I1293" s="2" t="s">
        <v>48</v>
      </c>
      <c r="J1293" s="55">
        <v>580.45000000000005</v>
      </c>
      <c r="K1293" s="55">
        <f t="shared" si="20"/>
        <v>810.6399985999999</v>
      </c>
    </row>
    <row r="1294" spans="2:11" x14ac:dyDescent="0.25">
      <c r="B1294" s="2" t="s">
        <v>42</v>
      </c>
      <c r="C1294" s="2" t="s">
        <v>2398</v>
      </c>
      <c r="D1294" s="2" t="s">
        <v>2399</v>
      </c>
      <c r="E1294" s="2">
        <v>64</v>
      </c>
      <c r="F1294" s="54" t="s">
        <v>2675</v>
      </c>
      <c r="G1294" s="54" t="s">
        <v>2714</v>
      </c>
      <c r="H1294" s="54" t="s">
        <v>2715</v>
      </c>
      <c r="I1294" s="2" t="s">
        <v>48</v>
      </c>
      <c r="J1294" s="55">
        <v>235</v>
      </c>
      <c r="K1294" s="55">
        <f t="shared" si="20"/>
        <v>325.17757999999998</v>
      </c>
    </row>
    <row r="1295" spans="2:11" x14ac:dyDescent="0.25">
      <c r="B1295" s="2" t="s">
        <v>42</v>
      </c>
      <c r="C1295" s="2" t="s">
        <v>2398</v>
      </c>
      <c r="D1295" s="2" t="s">
        <v>2399</v>
      </c>
      <c r="E1295" s="2">
        <v>64</v>
      </c>
      <c r="F1295" s="54" t="s">
        <v>2675</v>
      </c>
      <c r="G1295" s="54" t="s">
        <v>2716</v>
      </c>
      <c r="H1295" s="54" t="s">
        <v>2717</v>
      </c>
      <c r="I1295" s="2" t="s">
        <v>48</v>
      </c>
      <c r="J1295" s="55">
        <v>178</v>
      </c>
      <c r="K1295" s="55">
        <f t="shared" si="20"/>
        <v>249.71482399999999</v>
      </c>
    </row>
    <row r="1296" spans="2:11" x14ac:dyDescent="0.25">
      <c r="B1296" s="2" t="s">
        <v>42</v>
      </c>
      <c r="C1296" s="2" t="s">
        <v>2398</v>
      </c>
      <c r="D1296" s="2" t="s">
        <v>2399</v>
      </c>
      <c r="E1296" s="2">
        <v>64</v>
      </c>
      <c r="F1296" s="54" t="s">
        <v>2675</v>
      </c>
      <c r="G1296" s="54" t="s">
        <v>2718</v>
      </c>
      <c r="H1296" s="54" t="s">
        <v>2719</v>
      </c>
      <c r="I1296" s="2" t="s">
        <v>48</v>
      </c>
      <c r="J1296" s="55">
        <v>141.72</v>
      </c>
      <c r="K1296" s="55">
        <f t="shared" si="20"/>
        <v>201.68344175999999</v>
      </c>
    </row>
    <row r="1297" spans="2:11" x14ac:dyDescent="0.25">
      <c r="B1297" s="2" t="s">
        <v>42</v>
      </c>
      <c r="C1297" s="2" t="s">
        <v>2398</v>
      </c>
      <c r="D1297" s="2" t="s">
        <v>2399</v>
      </c>
      <c r="E1297" s="2">
        <v>64</v>
      </c>
      <c r="F1297" s="2" t="s">
        <v>2675</v>
      </c>
      <c r="G1297" s="2" t="s">
        <v>2720</v>
      </c>
      <c r="H1297" s="2" t="s">
        <v>2721</v>
      </c>
      <c r="I1297" s="2" t="s">
        <v>48</v>
      </c>
      <c r="J1297" s="19">
        <v>813.09</v>
      </c>
      <c r="K1297" s="19">
        <f t="shared" si="20"/>
        <v>1118.6339557199999</v>
      </c>
    </row>
    <row r="1298" spans="2:11" x14ac:dyDescent="0.25">
      <c r="B1298" s="2" t="s">
        <v>42</v>
      </c>
      <c r="C1298" s="2" t="s">
        <v>2398</v>
      </c>
      <c r="D1298" s="2" t="s">
        <v>2399</v>
      </c>
      <c r="E1298" s="2">
        <v>64</v>
      </c>
      <c r="F1298" s="2" t="s">
        <v>2675</v>
      </c>
      <c r="G1298" s="2" t="s">
        <v>2722</v>
      </c>
      <c r="H1298" s="2" t="s">
        <v>2723</v>
      </c>
      <c r="I1298" s="2" t="s">
        <v>48</v>
      </c>
      <c r="J1298" s="19">
        <v>290</v>
      </c>
      <c r="K1298" s="19">
        <f t="shared" si="20"/>
        <v>397.99251999999996</v>
      </c>
    </row>
    <row r="1299" spans="2:11" x14ac:dyDescent="0.25">
      <c r="B1299" s="2" t="s">
        <v>42</v>
      </c>
      <c r="C1299" s="2" t="s">
        <v>2398</v>
      </c>
      <c r="D1299" s="2" t="s">
        <v>2399</v>
      </c>
      <c r="E1299" s="2">
        <v>64</v>
      </c>
      <c r="F1299" s="2" t="s">
        <v>2675</v>
      </c>
      <c r="G1299" s="2" t="s">
        <v>2724</v>
      </c>
      <c r="H1299" s="2" t="s">
        <v>2725</v>
      </c>
      <c r="I1299" s="2" t="s">
        <v>48</v>
      </c>
      <c r="J1299" s="19">
        <v>187.56</v>
      </c>
      <c r="K1299" s="19">
        <f t="shared" si="20"/>
        <v>262.37138447999996</v>
      </c>
    </row>
    <row r="1300" spans="2:11" x14ac:dyDescent="0.25">
      <c r="B1300" s="2" t="s">
        <v>42</v>
      </c>
      <c r="C1300" s="2" t="s">
        <v>2398</v>
      </c>
      <c r="D1300" s="2" t="s">
        <v>2399</v>
      </c>
      <c r="E1300" s="2">
        <v>64</v>
      </c>
      <c r="F1300" s="2" t="s">
        <v>2675</v>
      </c>
      <c r="G1300" s="2" t="s">
        <v>2726</v>
      </c>
      <c r="H1300" s="2" t="s">
        <v>2727</v>
      </c>
      <c r="I1300" s="2" t="s">
        <v>48</v>
      </c>
      <c r="J1300" s="19">
        <v>162.94</v>
      </c>
      <c r="K1300" s="19">
        <f t="shared" si="20"/>
        <v>229.77676951999996</v>
      </c>
    </row>
    <row r="1301" spans="2:11" x14ac:dyDescent="0.25">
      <c r="B1301" s="2" t="s">
        <v>42</v>
      </c>
      <c r="C1301" s="2" t="s">
        <v>2398</v>
      </c>
      <c r="D1301" s="2" t="s">
        <v>2399</v>
      </c>
      <c r="E1301" s="2">
        <v>64</v>
      </c>
      <c r="F1301" s="2" t="s">
        <v>2675</v>
      </c>
      <c r="G1301" s="2" t="s">
        <v>2728</v>
      </c>
      <c r="H1301" s="2" t="s">
        <v>2729</v>
      </c>
      <c r="I1301" s="2" t="s">
        <v>48</v>
      </c>
      <c r="J1301" s="19">
        <v>53.38</v>
      </c>
      <c r="K1301" s="19">
        <f t="shared" si="20"/>
        <v>76.528209039999993</v>
      </c>
    </row>
    <row r="1302" spans="2:11" x14ac:dyDescent="0.25">
      <c r="B1302" s="2" t="s">
        <v>42</v>
      </c>
      <c r="C1302" s="2" t="s">
        <v>2398</v>
      </c>
      <c r="D1302" s="2" t="s">
        <v>2399</v>
      </c>
      <c r="E1302" s="2">
        <v>64</v>
      </c>
      <c r="F1302" s="2" t="s">
        <v>2675</v>
      </c>
      <c r="G1302" s="2" t="s">
        <v>2730</v>
      </c>
      <c r="H1302" s="2" t="s">
        <v>2731</v>
      </c>
      <c r="I1302" s="2" t="s">
        <v>48</v>
      </c>
      <c r="J1302" s="19">
        <v>70.55</v>
      </c>
      <c r="K1302" s="19">
        <f t="shared" si="20"/>
        <v>99.259709399999991</v>
      </c>
    </row>
    <row r="1303" spans="2:11" x14ac:dyDescent="0.25">
      <c r="B1303" s="2" t="s">
        <v>42</v>
      </c>
      <c r="C1303" s="2" t="s">
        <v>2398</v>
      </c>
      <c r="D1303" s="2" t="s">
        <v>2399</v>
      </c>
      <c r="E1303" s="2">
        <v>64</v>
      </c>
      <c r="F1303" s="2" t="s">
        <v>2675</v>
      </c>
      <c r="G1303" s="2" t="s">
        <v>2732</v>
      </c>
      <c r="H1303" s="2" t="s">
        <v>2733</v>
      </c>
      <c r="I1303" s="2" t="s">
        <v>48</v>
      </c>
      <c r="J1303" s="19">
        <v>215.37</v>
      </c>
      <c r="K1303" s="19">
        <f t="shared" si="20"/>
        <v>299.18926595999994</v>
      </c>
    </row>
    <row r="1304" spans="2:11" hidden="1" x14ac:dyDescent="0.25">
      <c r="B1304" s="2" t="s">
        <v>42</v>
      </c>
      <c r="C1304" s="2" t="s">
        <v>2398</v>
      </c>
      <c r="D1304" s="2" t="s">
        <v>2399</v>
      </c>
      <c r="E1304" s="2">
        <v>60</v>
      </c>
      <c r="F1304" s="2" t="s">
        <v>2734</v>
      </c>
      <c r="G1304" s="2" t="s">
        <v>2735</v>
      </c>
      <c r="H1304" s="2" t="s">
        <v>2736</v>
      </c>
      <c r="I1304" s="2" t="s">
        <v>48</v>
      </c>
      <c r="J1304" s="19">
        <v>32.340000000000003</v>
      </c>
      <c r="K1304" s="19">
        <f t="shared" si="20"/>
        <v>37.514400000000002</v>
      </c>
    </row>
    <row r="1305" spans="2:11" hidden="1" x14ac:dyDescent="0.25">
      <c r="B1305" s="2" t="s">
        <v>42</v>
      </c>
      <c r="C1305" s="2" t="s">
        <v>2398</v>
      </c>
      <c r="D1305" s="2" t="s">
        <v>2399</v>
      </c>
      <c r="E1305" s="2">
        <v>60</v>
      </c>
      <c r="F1305" s="2" t="s">
        <v>2734</v>
      </c>
      <c r="G1305" s="2" t="s">
        <v>2737</v>
      </c>
      <c r="H1305" s="2" t="s">
        <v>2738</v>
      </c>
      <c r="I1305" s="2" t="s">
        <v>48</v>
      </c>
      <c r="J1305" s="19">
        <v>103.13</v>
      </c>
      <c r="K1305" s="19">
        <f t="shared" si="20"/>
        <v>119.63079999999999</v>
      </c>
    </row>
    <row r="1306" spans="2:11" hidden="1" x14ac:dyDescent="0.25">
      <c r="B1306" s="2" t="s">
        <v>42</v>
      </c>
      <c r="C1306" s="2" t="s">
        <v>2398</v>
      </c>
      <c r="D1306" s="2" t="s">
        <v>2399</v>
      </c>
      <c r="E1306" s="2">
        <v>60</v>
      </c>
      <c r="F1306" s="2" t="s">
        <v>2734</v>
      </c>
      <c r="G1306" s="2" t="s">
        <v>2739</v>
      </c>
      <c r="H1306" s="2" t="s">
        <v>2740</v>
      </c>
      <c r="I1306" s="2" t="s">
        <v>48</v>
      </c>
      <c r="J1306" s="19">
        <v>103.23</v>
      </c>
      <c r="K1306" s="19">
        <f t="shared" si="20"/>
        <v>119.74679999999999</v>
      </c>
    </row>
    <row r="1307" spans="2:11" hidden="1" x14ac:dyDescent="0.25">
      <c r="B1307" s="2" t="s">
        <v>42</v>
      </c>
      <c r="C1307" s="2" t="s">
        <v>2398</v>
      </c>
      <c r="D1307" s="2" t="s">
        <v>2399</v>
      </c>
      <c r="E1307" s="2">
        <v>60</v>
      </c>
      <c r="F1307" s="2" t="s">
        <v>2734</v>
      </c>
      <c r="G1307" s="2" t="s">
        <v>2741</v>
      </c>
      <c r="H1307" s="2" t="s">
        <v>2742</v>
      </c>
      <c r="I1307" s="2" t="s">
        <v>48</v>
      </c>
      <c r="J1307" s="19">
        <v>71.209999999999994</v>
      </c>
      <c r="K1307" s="19">
        <f t="shared" si="20"/>
        <v>82.603599999999986</v>
      </c>
    </row>
    <row r="1308" spans="2:11" hidden="1" x14ac:dyDescent="0.25">
      <c r="B1308" s="2" t="s">
        <v>42</v>
      </c>
      <c r="C1308" s="2" t="s">
        <v>2398</v>
      </c>
      <c r="D1308" s="2" t="s">
        <v>2399</v>
      </c>
      <c r="E1308" s="2">
        <v>60</v>
      </c>
      <c r="F1308" s="2" t="s">
        <v>2734</v>
      </c>
      <c r="G1308" s="2" t="s">
        <v>2743</v>
      </c>
      <c r="H1308" s="2" t="s">
        <v>2744</v>
      </c>
      <c r="I1308" s="2" t="s">
        <v>48</v>
      </c>
      <c r="J1308" s="19">
        <v>15.01</v>
      </c>
      <c r="K1308" s="19">
        <f t="shared" si="20"/>
        <v>17.4116</v>
      </c>
    </row>
    <row r="1309" spans="2:11" hidden="1" x14ac:dyDescent="0.25">
      <c r="B1309" s="2" t="s">
        <v>42</v>
      </c>
      <c r="C1309" s="2" t="s">
        <v>2398</v>
      </c>
      <c r="D1309" s="2" t="s">
        <v>2399</v>
      </c>
      <c r="E1309" s="2">
        <v>60</v>
      </c>
      <c r="F1309" s="2" t="s">
        <v>2734</v>
      </c>
      <c r="G1309" s="2" t="s">
        <v>2745</v>
      </c>
      <c r="H1309" s="2" t="s">
        <v>2746</v>
      </c>
      <c r="I1309" s="2" t="s">
        <v>48</v>
      </c>
      <c r="J1309" s="19">
        <v>34.28</v>
      </c>
      <c r="K1309" s="19">
        <f t="shared" si="20"/>
        <v>39.764800000000001</v>
      </c>
    </row>
    <row r="1310" spans="2:11" hidden="1" x14ac:dyDescent="0.25">
      <c r="B1310" s="2" t="s">
        <v>42</v>
      </c>
      <c r="C1310" s="2" t="s">
        <v>2398</v>
      </c>
      <c r="D1310" s="2" t="s">
        <v>2399</v>
      </c>
      <c r="E1310" s="2">
        <v>60</v>
      </c>
      <c r="F1310" s="2" t="s">
        <v>2734</v>
      </c>
      <c r="G1310" s="2" t="s">
        <v>2747</v>
      </c>
      <c r="H1310" s="2" t="s">
        <v>2748</v>
      </c>
      <c r="I1310" s="2" t="s">
        <v>48</v>
      </c>
      <c r="J1310" s="19">
        <v>10.9</v>
      </c>
      <c r="K1310" s="19">
        <f t="shared" si="20"/>
        <v>12.644</v>
      </c>
    </row>
    <row r="1311" spans="2:11" hidden="1" x14ac:dyDescent="0.25">
      <c r="B1311" s="2" t="s">
        <v>42</v>
      </c>
      <c r="C1311" s="2" t="s">
        <v>2749</v>
      </c>
      <c r="D1311" s="2" t="s">
        <v>5</v>
      </c>
      <c r="E1311" s="2">
        <v>67</v>
      </c>
      <c r="F1311" s="2" t="s">
        <v>2750</v>
      </c>
      <c r="G1311" s="2" t="s">
        <v>2751</v>
      </c>
      <c r="H1311" s="2" t="s">
        <v>2752</v>
      </c>
      <c r="I1311" s="2" t="s">
        <v>260</v>
      </c>
      <c r="J1311" s="19">
        <v>0.87</v>
      </c>
      <c r="K1311" s="19">
        <f t="shared" si="20"/>
        <v>1.0091999999999999</v>
      </c>
    </row>
    <row r="1312" spans="2:11" hidden="1" x14ac:dyDescent="0.25">
      <c r="B1312" s="2" t="s">
        <v>42</v>
      </c>
      <c r="C1312" s="2" t="s">
        <v>2749</v>
      </c>
      <c r="D1312" s="2" t="s">
        <v>5</v>
      </c>
      <c r="E1312" s="2">
        <v>67</v>
      </c>
      <c r="F1312" s="2" t="s">
        <v>2750</v>
      </c>
      <c r="G1312" s="2" t="s">
        <v>2753</v>
      </c>
      <c r="H1312" s="2" t="s">
        <v>2754</v>
      </c>
      <c r="I1312" s="2" t="s">
        <v>260</v>
      </c>
      <c r="J1312" s="19">
        <v>1.96</v>
      </c>
      <c r="K1312" s="19">
        <f t="shared" si="20"/>
        <v>2.2735999999999996</v>
      </c>
    </row>
    <row r="1313" spans="2:11" hidden="1" x14ac:dyDescent="0.25">
      <c r="B1313" s="2" t="s">
        <v>42</v>
      </c>
      <c r="C1313" s="2" t="s">
        <v>2749</v>
      </c>
      <c r="D1313" s="2" t="s">
        <v>5</v>
      </c>
      <c r="E1313" s="2">
        <v>67</v>
      </c>
      <c r="F1313" s="2" t="s">
        <v>2750</v>
      </c>
      <c r="G1313" s="2" t="s">
        <v>2755</v>
      </c>
      <c r="H1313" s="2" t="s">
        <v>2756</v>
      </c>
      <c r="I1313" s="2" t="s">
        <v>260</v>
      </c>
      <c r="J1313" s="19">
        <v>2.1</v>
      </c>
      <c r="K1313" s="19">
        <f t="shared" si="20"/>
        <v>2.4359999999999999</v>
      </c>
    </row>
    <row r="1314" spans="2:11" hidden="1" x14ac:dyDescent="0.25">
      <c r="B1314" s="2" t="s">
        <v>42</v>
      </c>
      <c r="C1314" s="2" t="s">
        <v>2749</v>
      </c>
      <c r="D1314" s="2" t="s">
        <v>5</v>
      </c>
      <c r="E1314" s="2">
        <v>67</v>
      </c>
      <c r="F1314" s="2" t="s">
        <v>2750</v>
      </c>
      <c r="G1314" s="2" t="s">
        <v>2757</v>
      </c>
      <c r="H1314" s="2" t="s">
        <v>2758</v>
      </c>
      <c r="I1314" s="2" t="s">
        <v>260</v>
      </c>
      <c r="J1314" s="19">
        <v>2.67</v>
      </c>
      <c r="K1314" s="19">
        <f t="shared" si="20"/>
        <v>3.0971999999999995</v>
      </c>
    </row>
    <row r="1315" spans="2:11" hidden="1" x14ac:dyDescent="0.25">
      <c r="B1315" s="2" t="s">
        <v>42</v>
      </c>
      <c r="C1315" s="2" t="s">
        <v>2749</v>
      </c>
      <c r="D1315" s="2" t="s">
        <v>5</v>
      </c>
      <c r="E1315" s="2">
        <v>66</v>
      </c>
      <c r="F1315" s="2" t="s">
        <v>2759</v>
      </c>
      <c r="G1315" s="2" t="s">
        <v>2760</v>
      </c>
      <c r="H1315" s="2" t="s">
        <v>2761</v>
      </c>
      <c r="I1315" s="2" t="s">
        <v>48</v>
      </c>
      <c r="J1315" s="19">
        <v>5.37</v>
      </c>
      <c r="K1315" s="19">
        <f t="shared" si="20"/>
        <v>6.2291999999999996</v>
      </c>
    </row>
    <row r="1316" spans="2:11" hidden="1" x14ac:dyDescent="0.25">
      <c r="B1316" s="2" t="s">
        <v>42</v>
      </c>
      <c r="C1316" s="2" t="s">
        <v>2749</v>
      </c>
      <c r="D1316" s="2" t="s">
        <v>5</v>
      </c>
      <c r="E1316" s="2">
        <v>66</v>
      </c>
      <c r="F1316" s="2" t="s">
        <v>2759</v>
      </c>
      <c r="G1316" s="2" t="s">
        <v>2762</v>
      </c>
      <c r="H1316" s="2" t="s">
        <v>2763</v>
      </c>
      <c r="I1316" s="2" t="s">
        <v>48</v>
      </c>
      <c r="J1316" s="19">
        <v>5.37</v>
      </c>
      <c r="K1316" s="19">
        <f t="shared" si="20"/>
        <v>6.2291999999999996</v>
      </c>
    </row>
    <row r="1317" spans="2:11" hidden="1" x14ac:dyDescent="0.25">
      <c r="B1317" s="2" t="s">
        <v>42</v>
      </c>
      <c r="C1317" s="2" t="s">
        <v>2749</v>
      </c>
      <c r="D1317" s="2" t="s">
        <v>5</v>
      </c>
      <c r="E1317" s="2">
        <v>66</v>
      </c>
      <c r="F1317" s="2" t="s">
        <v>2759</v>
      </c>
      <c r="G1317" s="2" t="s">
        <v>2764</v>
      </c>
      <c r="H1317" s="2" t="s">
        <v>2765</v>
      </c>
      <c r="I1317" s="2" t="s">
        <v>48</v>
      </c>
      <c r="J1317" s="19">
        <v>5.37</v>
      </c>
      <c r="K1317" s="19">
        <f t="shared" si="20"/>
        <v>6.2291999999999996</v>
      </c>
    </row>
    <row r="1318" spans="2:11" hidden="1" x14ac:dyDescent="0.25">
      <c r="B1318" s="2" t="s">
        <v>42</v>
      </c>
      <c r="C1318" s="2" t="s">
        <v>2749</v>
      </c>
      <c r="D1318" s="2" t="s">
        <v>5</v>
      </c>
      <c r="E1318" s="2">
        <v>66</v>
      </c>
      <c r="F1318" s="2" t="s">
        <v>2759</v>
      </c>
      <c r="G1318" s="2" t="s">
        <v>2766</v>
      </c>
      <c r="H1318" s="2" t="s">
        <v>2767</v>
      </c>
      <c r="I1318" s="2" t="s">
        <v>48</v>
      </c>
      <c r="J1318" s="19">
        <v>5.37</v>
      </c>
      <c r="K1318" s="19">
        <f t="shared" si="20"/>
        <v>6.2291999999999996</v>
      </c>
    </row>
    <row r="1319" spans="2:11" hidden="1" x14ac:dyDescent="0.25">
      <c r="B1319" s="2" t="s">
        <v>42</v>
      </c>
      <c r="C1319" s="2" t="s">
        <v>2749</v>
      </c>
      <c r="D1319" s="2" t="s">
        <v>5</v>
      </c>
      <c r="E1319" s="2">
        <v>66</v>
      </c>
      <c r="F1319" s="2" t="s">
        <v>2759</v>
      </c>
      <c r="G1319" s="2" t="s">
        <v>2768</v>
      </c>
      <c r="H1319" s="2" t="s">
        <v>2769</v>
      </c>
      <c r="I1319" s="2" t="s">
        <v>48</v>
      </c>
      <c r="J1319" s="19">
        <v>8.26</v>
      </c>
      <c r="K1319" s="19">
        <f t="shared" si="20"/>
        <v>9.5815999999999999</v>
      </c>
    </row>
    <row r="1320" spans="2:11" hidden="1" x14ac:dyDescent="0.25">
      <c r="B1320" s="2" t="s">
        <v>42</v>
      </c>
      <c r="C1320" s="2" t="s">
        <v>2749</v>
      </c>
      <c r="D1320" s="2" t="s">
        <v>5</v>
      </c>
      <c r="E1320" s="2">
        <v>66</v>
      </c>
      <c r="F1320" s="2" t="s">
        <v>2759</v>
      </c>
      <c r="G1320" s="2" t="s">
        <v>2770</v>
      </c>
      <c r="H1320" s="2" t="s">
        <v>2771</v>
      </c>
      <c r="I1320" s="2" t="s">
        <v>48</v>
      </c>
      <c r="J1320" s="19">
        <v>14.29</v>
      </c>
      <c r="K1320" s="19">
        <f t="shared" si="20"/>
        <v>16.5764</v>
      </c>
    </row>
    <row r="1321" spans="2:11" hidden="1" x14ac:dyDescent="0.25">
      <c r="B1321" s="2" t="s">
        <v>42</v>
      </c>
      <c r="C1321" s="2" t="s">
        <v>2749</v>
      </c>
      <c r="D1321" s="2" t="s">
        <v>5</v>
      </c>
      <c r="E1321" s="2">
        <v>68</v>
      </c>
      <c r="F1321" s="2" t="s">
        <v>2772</v>
      </c>
      <c r="G1321" s="2" t="s">
        <v>2773</v>
      </c>
      <c r="H1321" s="2" t="s">
        <v>2774</v>
      </c>
      <c r="I1321" s="2" t="s">
        <v>48</v>
      </c>
      <c r="J1321" s="19">
        <v>12.78</v>
      </c>
      <c r="K1321" s="19">
        <f t="shared" si="20"/>
        <v>14.824799999999998</v>
      </c>
    </row>
    <row r="1322" spans="2:11" hidden="1" x14ac:dyDescent="0.25">
      <c r="B1322" s="2" t="s">
        <v>42</v>
      </c>
      <c r="C1322" s="2" t="s">
        <v>2749</v>
      </c>
      <c r="D1322" s="2" t="s">
        <v>5</v>
      </c>
      <c r="E1322" s="2">
        <v>68</v>
      </c>
      <c r="F1322" s="2" t="s">
        <v>2772</v>
      </c>
      <c r="G1322" s="2" t="s">
        <v>2775</v>
      </c>
      <c r="H1322" s="2" t="s">
        <v>2776</v>
      </c>
      <c r="I1322" s="2" t="s">
        <v>48</v>
      </c>
      <c r="J1322" s="19">
        <v>6.87</v>
      </c>
      <c r="K1322" s="19">
        <f t="shared" si="20"/>
        <v>7.9691999999999998</v>
      </c>
    </row>
    <row r="1323" spans="2:11" hidden="1" x14ac:dyDescent="0.25">
      <c r="B1323" s="2" t="s">
        <v>42</v>
      </c>
      <c r="C1323" s="2" t="s">
        <v>2749</v>
      </c>
      <c r="D1323" s="2" t="s">
        <v>5</v>
      </c>
      <c r="E1323" s="2">
        <v>68</v>
      </c>
      <c r="F1323" s="2" t="s">
        <v>2772</v>
      </c>
      <c r="G1323" s="2" t="s">
        <v>2777</v>
      </c>
      <c r="H1323" s="2" t="s">
        <v>2778</v>
      </c>
      <c r="I1323" s="2" t="s">
        <v>48</v>
      </c>
      <c r="J1323" s="19">
        <v>6.09</v>
      </c>
      <c r="K1323" s="19">
        <f t="shared" si="20"/>
        <v>7.0643999999999991</v>
      </c>
    </row>
    <row r="1324" spans="2:11" hidden="1" x14ac:dyDescent="0.25">
      <c r="B1324" s="2" t="s">
        <v>42</v>
      </c>
      <c r="C1324" s="2" t="s">
        <v>2749</v>
      </c>
      <c r="D1324" s="2" t="s">
        <v>5</v>
      </c>
      <c r="E1324" s="2">
        <v>68</v>
      </c>
      <c r="F1324" s="2" t="s">
        <v>2772</v>
      </c>
      <c r="G1324" s="2" t="s">
        <v>2779</v>
      </c>
      <c r="H1324" s="2" t="s">
        <v>2780</v>
      </c>
      <c r="I1324" s="2" t="s">
        <v>48</v>
      </c>
      <c r="J1324" s="19">
        <v>8.09</v>
      </c>
      <c r="K1324" s="19">
        <f t="shared" si="20"/>
        <v>9.3843999999999994</v>
      </c>
    </row>
    <row r="1325" spans="2:11" hidden="1" x14ac:dyDescent="0.25">
      <c r="B1325" s="2" t="s">
        <v>42</v>
      </c>
      <c r="C1325" s="2" t="s">
        <v>2749</v>
      </c>
      <c r="D1325" s="2" t="s">
        <v>5</v>
      </c>
      <c r="E1325" s="2">
        <v>68</v>
      </c>
      <c r="F1325" s="2" t="s">
        <v>2772</v>
      </c>
      <c r="G1325" s="2" t="s">
        <v>2781</v>
      </c>
      <c r="H1325" s="2" t="s">
        <v>2782</v>
      </c>
      <c r="I1325" s="2" t="s">
        <v>48</v>
      </c>
      <c r="J1325" s="19">
        <v>10.54</v>
      </c>
      <c r="K1325" s="19">
        <f t="shared" si="20"/>
        <v>12.226399999999998</v>
      </c>
    </row>
    <row r="1326" spans="2:11" hidden="1" x14ac:dyDescent="0.25">
      <c r="B1326" s="2" t="s">
        <v>42</v>
      </c>
      <c r="C1326" s="2" t="s">
        <v>2749</v>
      </c>
      <c r="D1326" s="2" t="s">
        <v>5</v>
      </c>
      <c r="E1326" s="2">
        <v>97</v>
      </c>
      <c r="F1326" s="2" t="s">
        <v>2132</v>
      </c>
      <c r="G1326" s="2" t="s">
        <v>2783</v>
      </c>
      <c r="H1326" s="2" t="s">
        <v>2784</v>
      </c>
      <c r="I1326" s="2" t="s">
        <v>48</v>
      </c>
      <c r="J1326" s="19">
        <v>6.47</v>
      </c>
      <c r="K1326" s="19">
        <f t="shared" si="20"/>
        <v>7.5051999999999994</v>
      </c>
    </row>
    <row r="1327" spans="2:11" hidden="1" x14ac:dyDescent="0.25">
      <c r="B1327" s="2" t="s">
        <v>42</v>
      </c>
      <c r="C1327" s="2" t="s">
        <v>2749</v>
      </c>
      <c r="D1327" s="2" t="s">
        <v>5</v>
      </c>
      <c r="E1327" s="2">
        <v>97</v>
      </c>
      <c r="F1327" s="2" t="s">
        <v>2132</v>
      </c>
      <c r="G1327" s="2" t="s">
        <v>2785</v>
      </c>
      <c r="H1327" s="2" t="s">
        <v>2786</v>
      </c>
      <c r="I1327" s="2" t="s">
        <v>48</v>
      </c>
      <c r="J1327" s="19">
        <v>2.9</v>
      </c>
      <c r="K1327" s="19">
        <f t="shared" si="20"/>
        <v>3.3639999999999999</v>
      </c>
    </row>
    <row r="1328" spans="2:11" hidden="1" x14ac:dyDescent="0.25">
      <c r="B1328" s="2" t="s">
        <v>42</v>
      </c>
      <c r="C1328" s="2" t="s">
        <v>2749</v>
      </c>
      <c r="D1328" s="2" t="s">
        <v>5</v>
      </c>
      <c r="E1328" s="2">
        <v>97</v>
      </c>
      <c r="F1328" s="2" t="s">
        <v>2132</v>
      </c>
      <c r="G1328" s="2" t="s">
        <v>2787</v>
      </c>
      <c r="H1328" s="2" t="s">
        <v>2788</v>
      </c>
      <c r="I1328" s="2" t="s">
        <v>48</v>
      </c>
      <c r="J1328" s="19">
        <v>0.26</v>
      </c>
      <c r="K1328" s="19">
        <f t="shared" si="20"/>
        <v>0.30159999999999998</v>
      </c>
    </row>
    <row r="1329" spans="2:11" hidden="1" x14ac:dyDescent="0.25">
      <c r="B1329" s="2" t="s">
        <v>42</v>
      </c>
      <c r="C1329" s="2" t="s">
        <v>2749</v>
      </c>
      <c r="D1329" s="2" t="s">
        <v>5</v>
      </c>
      <c r="E1329" s="2">
        <v>97</v>
      </c>
      <c r="F1329" s="2" t="s">
        <v>2132</v>
      </c>
      <c r="G1329" s="2" t="s">
        <v>2789</v>
      </c>
      <c r="H1329" s="2" t="s">
        <v>2790</v>
      </c>
      <c r="I1329" s="2" t="s">
        <v>48</v>
      </c>
      <c r="J1329" s="19">
        <v>2.2000000000000002</v>
      </c>
      <c r="K1329" s="19">
        <f t="shared" si="20"/>
        <v>2.552</v>
      </c>
    </row>
    <row r="1330" spans="2:11" hidden="1" x14ac:dyDescent="0.25">
      <c r="B1330" s="2" t="s">
        <v>42</v>
      </c>
      <c r="C1330" s="2" t="s">
        <v>2749</v>
      </c>
      <c r="D1330" s="2" t="s">
        <v>5</v>
      </c>
      <c r="E1330" s="2">
        <v>97</v>
      </c>
      <c r="F1330" s="2" t="s">
        <v>2132</v>
      </c>
      <c r="G1330" s="2" t="s">
        <v>2791</v>
      </c>
      <c r="H1330" s="2" t="s">
        <v>2792</v>
      </c>
      <c r="I1330" s="2" t="s">
        <v>48</v>
      </c>
      <c r="J1330" s="19">
        <v>9.69</v>
      </c>
      <c r="K1330" s="19">
        <f t="shared" si="20"/>
        <v>11.240399999999999</v>
      </c>
    </row>
    <row r="1331" spans="2:11" hidden="1" x14ac:dyDescent="0.25">
      <c r="B1331" s="2" t="s">
        <v>42</v>
      </c>
      <c r="C1331" s="2" t="s">
        <v>2749</v>
      </c>
      <c r="D1331" s="2" t="s">
        <v>5</v>
      </c>
      <c r="E1331" s="2">
        <v>97</v>
      </c>
      <c r="F1331" s="2" t="s">
        <v>2132</v>
      </c>
      <c r="G1331" s="2" t="s">
        <v>2793</v>
      </c>
      <c r="H1331" s="2" t="s">
        <v>2794</v>
      </c>
      <c r="I1331" s="2" t="s">
        <v>48</v>
      </c>
      <c r="J1331" s="19">
        <v>1.6</v>
      </c>
      <c r="K1331" s="19">
        <f t="shared" si="20"/>
        <v>1.8559999999999999</v>
      </c>
    </row>
    <row r="1332" spans="2:11" hidden="1" x14ac:dyDescent="0.25">
      <c r="B1332" s="2" t="s">
        <v>42</v>
      </c>
      <c r="C1332" s="2" t="s">
        <v>2749</v>
      </c>
      <c r="D1332" s="2" t="s">
        <v>5</v>
      </c>
      <c r="E1332" s="2">
        <v>97</v>
      </c>
      <c r="F1332" s="2" t="s">
        <v>2132</v>
      </c>
      <c r="G1332" s="2" t="s">
        <v>2795</v>
      </c>
      <c r="H1332" s="2" t="s">
        <v>2796</v>
      </c>
      <c r="I1332" s="2" t="s">
        <v>48</v>
      </c>
      <c r="J1332" s="19">
        <v>2.54</v>
      </c>
      <c r="K1332" s="19">
        <f t="shared" si="20"/>
        <v>2.9463999999999997</v>
      </c>
    </row>
    <row r="1333" spans="2:11" hidden="1" x14ac:dyDescent="0.25">
      <c r="B1333" s="2" t="s">
        <v>42</v>
      </c>
      <c r="C1333" s="2" t="s">
        <v>2749</v>
      </c>
      <c r="D1333" s="2" t="s">
        <v>5</v>
      </c>
      <c r="E1333" s="2">
        <v>97</v>
      </c>
      <c r="F1333" s="2" t="s">
        <v>2132</v>
      </c>
      <c r="G1333" s="2" t="s">
        <v>2797</v>
      </c>
      <c r="H1333" s="2" t="s">
        <v>2798</v>
      </c>
      <c r="I1333" s="2" t="s">
        <v>48</v>
      </c>
      <c r="J1333" s="19">
        <v>6.38</v>
      </c>
      <c r="K1333" s="19">
        <f t="shared" si="20"/>
        <v>7.4007999999999994</v>
      </c>
    </row>
    <row r="1334" spans="2:11" hidden="1" x14ac:dyDescent="0.25">
      <c r="B1334" s="2" t="s">
        <v>42</v>
      </c>
      <c r="C1334" s="2" t="s">
        <v>2749</v>
      </c>
      <c r="D1334" s="2" t="s">
        <v>5</v>
      </c>
      <c r="E1334" s="2">
        <v>97</v>
      </c>
      <c r="F1334" s="2" t="s">
        <v>2132</v>
      </c>
      <c r="G1334" s="2" t="s">
        <v>2799</v>
      </c>
      <c r="H1334" s="2" t="s">
        <v>2800</v>
      </c>
      <c r="I1334" s="2" t="s">
        <v>48</v>
      </c>
      <c r="J1334" s="19">
        <v>36.01</v>
      </c>
      <c r="K1334" s="19">
        <f t="shared" si="20"/>
        <v>41.771599999999992</v>
      </c>
    </row>
    <row r="1335" spans="2:11" hidden="1" x14ac:dyDescent="0.25">
      <c r="B1335" s="2" t="s">
        <v>42</v>
      </c>
      <c r="C1335" s="2" t="s">
        <v>2749</v>
      </c>
      <c r="D1335" s="2" t="s">
        <v>5</v>
      </c>
      <c r="E1335" s="2">
        <v>97</v>
      </c>
      <c r="F1335" s="2" t="s">
        <v>2132</v>
      </c>
      <c r="G1335" s="2" t="s">
        <v>2801</v>
      </c>
      <c r="H1335" s="2" t="s">
        <v>2802</v>
      </c>
      <c r="I1335" s="2" t="s">
        <v>48</v>
      </c>
      <c r="J1335" s="19">
        <v>6.07</v>
      </c>
      <c r="K1335" s="19">
        <f t="shared" si="20"/>
        <v>7.0411999999999999</v>
      </c>
    </row>
    <row r="1336" spans="2:11" hidden="1" x14ac:dyDescent="0.25">
      <c r="B1336" s="2" t="s">
        <v>42</v>
      </c>
      <c r="C1336" s="2" t="s">
        <v>2749</v>
      </c>
      <c r="D1336" s="2" t="s">
        <v>5</v>
      </c>
      <c r="E1336" s="2">
        <v>97</v>
      </c>
      <c r="F1336" s="2" t="s">
        <v>2132</v>
      </c>
      <c r="G1336" s="2" t="s">
        <v>2803</v>
      </c>
      <c r="H1336" s="2" t="s">
        <v>2804</v>
      </c>
      <c r="I1336" s="2" t="s">
        <v>48</v>
      </c>
      <c r="J1336" s="19">
        <v>0.61</v>
      </c>
      <c r="K1336" s="19">
        <f t="shared" si="20"/>
        <v>0.7075999999999999</v>
      </c>
    </row>
    <row r="1337" spans="2:11" hidden="1" x14ac:dyDescent="0.25">
      <c r="B1337" s="2" t="s">
        <v>42</v>
      </c>
      <c r="C1337" s="2" t="s">
        <v>2749</v>
      </c>
      <c r="D1337" s="2" t="s">
        <v>5</v>
      </c>
      <c r="E1337" s="2">
        <v>97</v>
      </c>
      <c r="F1337" s="2" t="s">
        <v>2132</v>
      </c>
      <c r="G1337" s="2" t="s">
        <v>2805</v>
      </c>
      <c r="H1337" s="2" t="s">
        <v>2806</v>
      </c>
      <c r="I1337" s="2" t="s">
        <v>48</v>
      </c>
      <c r="J1337" s="19">
        <v>1.05</v>
      </c>
      <c r="K1337" s="19">
        <f t="shared" si="20"/>
        <v>1.218</v>
      </c>
    </row>
    <row r="1338" spans="2:11" hidden="1" x14ac:dyDescent="0.25">
      <c r="B1338" s="2" t="s">
        <v>42</v>
      </c>
      <c r="C1338" s="2" t="s">
        <v>2807</v>
      </c>
      <c r="D1338" s="2" t="s">
        <v>2808</v>
      </c>
      <c r="E1338" s="2">
        <v>85</v>
      </c>
      <c r="F1338" s="2" t="s">
        <v>2132</v>
      </c>
      <c r="G1338" s="2" t="s">
        <v>2809</v>
      </c>
      <c r="H1338" s="2" t="s">
        <v>2810</v>
      </c>
      <c r="I1338" s="2" t="s">
        <v>48</v>
      </c>
      <c r="J1338" s="19">
        <v>988.68</v>
      </c>
      <c r="K1338" s="19">
        <f t="shared" si="20"/>
        <v>1146.8688</v>
      </c>
    </row>
    <row r="1339" spans="2:11" hidden="1" x14ac:dyDescent="0.25">
      <c r="B1339" s="2" t="s">
        <v>42</v>
      </c>
      <c r="C1339" s="2" t="s">
        <v>2807</v>
      </c>
      <c r="D1339" s="2" t="s">
        <v>2808</v>
      </c>
      <c r="E1339" s="2">
        <v>85</v>
      </c>
      <c r="F1339" s="2" t="s">
        <v>2132</v>
      </c>
      <c r="G1339" s="2" t="s">
        <v>2811</v>
      </c>
      <c r="H1339" s="2" t="s">
        <v>2812</v>
      </c>
      <c r="I1339" s="2" t="s">
        <v>48</v>
      </c>
      <c r="J1339" s="19">
        <v>3635.79</v>
      </c>
      <c r="K1339" s="19">
        <f t="shared" si="20"/>
        <v>4217.5163999999995</v>
      </c>
    </row>
    <row r="1340" spans="2:11" hidden="1" x14ac:dyDescent="0.25">
      <c r="B1340" s="2" t="s">
        <v>42</v>
      </c>
      <c r="C1340" s="2" t="s">
        <v>2807</v>
      </c>
      <c r="D1340" s="2" t="s">
        <v>2808</v>
      </c>
      <c r="E1340" s="2">
        <v>85</v>
      </c>
      <c r="F1340" s="2" t="s">
        <v>2132</v>
      </c>
      <c r="G1340" s="2" t="s">
        <v>2813</v>
      </c>
      <c r="H1340" s="2" t="s">
        <v>2814</v>
      </c>
      <c r="I1340" s="2" t="s">
        <v>48</v>
      </c>
      <c r="J1340" s="19">
        <v>889.96</v>
      </c>
      <c r="K1340" s="19">
        <f t="shared" si="20"/>
        <v>1032.3535999999999</v>
      </c>
    </row>
    <row r="1341" spans="2:11" hidden="1" x14ac:dyDescent="0.25">
      <c r="B1341" s="2" t="s">
        <v>42</v>
      </c>
      <c r="C1341" s="2" t="s">
        <v>2807</v>
      </c>
      <c r="D1341" s="2" t="s">
        <v>2808</v>
      </c>
      <c r="E1341" s="2">
        <v>85</v>
      </c>
      <c r="F1341" s="2" t="s">
        <v>2132</v>
      </c>
      <c r="G1341" s="2" t="s">
        <v>2815</v>
      </c>
      <c r="H1341" s="2" t="s">
        <v>2816</v>
      </c>
      <c r="I1341" s="2" t="s">
        <v>48</v>
      </c>
      <c r="J1341" s="19">
        <v>793.67</v>
      </c>
      <c r="K1341" s="19">
        <f t="shared" si="20"/>
        <v>920.65719999999988</v>
      </c>
    </row>
    <row r="1342" spans="2:11" hidden="1" x14ac:dyDescent="0.25">
      <c r="B1342" s="2" t="s">
        <v>42</v>
      </c>
      <c r="C1342" s="2" t="s">
        <v>2807</v>
      </c>
      <c r="D1342" s="2" t="s">
        <v>2808</v>
      </c>
      <c r="E1342" s="2">
        <v>85</v>
      </c>
      <c r="F1342" s="2" t="s">
        <v>2132</v>
      </c>
      <c r="G1342" s="2" t="s">
        <v>2817</v>
      </c>
      <c r="H1342" s="2" t="s">
        <v>2818</v>
      </c>
      <c r="I1342" s="2" t="s">
        <v>48</v>
      </c>
      <c r="J1342" s="19">
        <v>727.17</v>
      </c>
      <c r="K1342" s="19">
        <f t="shared" si="20"/>
        <v>843.51719999999989</v>
      </c>
    </row>
    <row r="1343" spans="2:11" hidden="1" x14ac:dyDescent="0.25">
      <c r="B1343" s="2" t="s">
        <v>42</v>
      </c>
      <c r="C1343" s="2" t="s">
        <v>2807</v>
      </c>
      <c r="D1343" s="2" t="s">
        <v>2808</v>
      </c>
      <c r="E1343" s="2">
        <v>85</v>
      </c>
      <c r="F1343" s="2" t="s">
        <v>2132</v>
      </c>
      <c r="G1343" s="2" t="s">
        <v>2819</v>
      </c>
      <c r="H1343" s="2" t="s">
        <v>2820</v>
      </c>
      <c r="I1343" s="2" t="s">
        <v>48</v>
      </c>
      <c r="J1343" s="19">
        <v>568.17999999999995</v>
      </c>
      <c r="K1343" s="19">
        <f t="shared" si="20"/>
        <v>659.08879999999988</v>
      </c>
    </row>
    <row r="1344" spans="2:11" hidden="1" x14ac:dyDescent="0.25">
      <c r="B1344" s="2" t="s">
        <v>42</v>
      </c>
      <c r="C1344" s="2" t="s">
        <v>2807</v>
      </c>
      <c r="D1344" s="2" t="s">
        <v>2808</v>
      </c>
      <c r="E1344" s="2">
        <v>85</v>
      </c>
      <c r="F1344" s="2" t="s">
        <v>2132</v>
      </c>
      <c r="G1344" s="2" t="s">
        <v>2821</v>
      </c>
      <c r="H1344" s="2" t="s">
        <v>2822</v>
      </c>
      <c r="I1344" s="2" t="s">
        <v>48</v>
      </c>
      <c r="J1344" s="19">
        <v>1009.54</v>
      </c>
      <c r="K1344" s="19">
        <f t="shared" si="20"/>
        <v>1171.0663999999999</v>
      </c>
    </row>
    <row r="1345" spans="2:11" hidden="1" x14ac:dyDescent="0.25">
      <c r="B1345" s="2" t="s">
        <v>42</v>
      </c>
      <c r="C1345" s="2" t="s">
        <v>2807</v>
      </c>
      <c r="D1345" s="2" t="s">
        <v>2808</v>
      </c>
      <c r="E1345" s="2">
        <v>85</v>
      </c>
      <c r="F1345" s="2" t="s">
        <v>2132</v>
      </c>
      <c r="G1345" s="2" t="s">
        <v>2823</v>
      </c>
      <c r="H1345" s="2" t="s">
        <v>2824</v>
      </c>
      <c r="I1345" s="2" t="s">
        <v>48</v>
      </c>
      <c r="J1345" s="19">
        <v>2000</v>
      </c>
      <c r="K1345" s="19">
        <f t="shared" si="20"/>
        <v>2320</v>
      </c>
    </row>
    <row r="1346" spans="2:11" hidden="1" x14ac:dyDescent="0.25">
      <c r="B1346" s="2" t="s">
        <v>42</v>
      </c>
      <c r="C1346" s="2" t="s">
        <v>2807</v>
      </c>
      <c r="D1346" s="2" t="s">
        <v>2808</v>
      </c>
      <c r="E1346" s="2">
        <v>85</v>
      </c>
      <c r="F1346" s="2" t="s">
        <v>2132</v>
      </c>
      <c r="G1346" s="2" t="s">
        <v>2825</v>
      </c>
      <c r="H1346" s="2" t="s">
        <v>2826</v>
      </c>
      <c r="I1346" s="2" t="s">
        <v>48</v>
      </c>
      <c r="J1346" s="19">
        <v>602.51</v>
      </c>
      <c r="K1346" s="19">
        <f t="shared" si="20"/>
        <v>698.91159999999991</v>
      </c>
    </row>
    <row r="1347" spans="2:11" hidden="1" x14ac:dyDescent="0.25">
      <c r="B1347" s="2" t="s">
        <v>42</v>
      </c>
      <c r="C1347" s="2" t="s">
        <v>2807</v>
      </c>
      <c r="D1347" s="2" t="s">
        <v>2808</v>
      </c>
      <c r="E1347" s="2">
        <v>85</v>
      </c>
      <c r="F1347" s="2" t="s">
        <v>2132</v>
      </c>
      <c r="G1347" s="2" t="s">
        <v>2827</v>
      </c>
      <c r="H1347" s="2" t="s">
        <v>2828</v>
      </c>
      <c r="I1347" s="2" t="s">
        <v>48</v>
      </c>
      <c r="J1347" s="19">
        <v>12071.14</v>
      </c>
      <c r="K1347" s="19">
        <f t="shared" si="20"/>
        <v>14002.522399999998</v>
      </c>
    </row>
    <row r="1348" spans="2:11" hidden="1" x14ac:dyDescent="0.25">
      <c r="B1348" s="2" t="s">
        <v>42</v>
      </c>
      <c r="C1348" s="2" t="s">
        <v>2807</v>
      </c>
      <c r="D1348" s="2" t="s">
        <v>2808</v>
      </c>
      <c r="E1348" s="2">
        <v>85</v>
      </c>
      <c r="F1348" s="2" t="s">
        <v>2132</v>
      </c>
      <c r="G1348" s="2" t="s">
        <v>2829</v>
      </c>
      <c r="H1348" s="2" t="s">
        <v>2830</v>
      </c>
      <c r="I1348" s="2" t="s">
        <v>48</v>
      </c>
      <c r="J1348" s="19">
        <v>710.44</v>
      </c>
      <c r="K1348" s="19">
        <f t="shared" ref="K1348:K1411" si="21">+IF(AND(MID(H1348,1,15)="POSTE DE MADERA",J1348&lt;110)=TRUE,(J1348*1.13+5)*1.01*1.16,IF(AND(MID(H1348,1,15)="POSTE DE MADERA",J1348&gt;=110,J1348&lt;320)=TRUE,(J1348*1.13+12)*1.01*1.16,IF(AND(MID(H1348,1,15)="POSTE DE MADERA",J1348&gt;320)=TRUE,(J1348*1.13+36)*1.01*1.16,IF(+AND(MID(H1348,1,5)="POSTE",MID(H1348,1,15)&lt;&gt;"POSTE DE MADERA")=TRUE,J1348*1.01*1.16,J1348*1.16))))</f>
        <v>824.11040000000003</v>
      </c>
    </row>
    <row r="1349" spans="2:11" hidden="1" x14ac:dyDescent="0.25">
      <c r="B1349" s="2" t="s">
        <v>42</v>
      </c>
      <c r="C1349" s="2" t="s">
        <v>2807</v>
      </c>
      <c r="D1349" s="2" t="s">
        <v>2808</v>
      </c>
      <c r="E1349" s="2">
        <v>85</v>
      </c>
      <c r="F1349" s="2" t="s">
        <v>2132</v>
      </c>
      <c r="G1349" s="2" t="s">
        <v>2831</v>
      </c>
      <c r="H1349" s="2" t="s">
        <v>2832</v>
      </c>
      <c r="I1349" s="2" t="s">
        <v>48</v>
      </c>
      <c r="J1349" s="19">
        <v>880.88</v>
      </c>
      <c r="K1349" s="19">
        <f t="shared" si="21"/>
        <v>1021.8208</v>
      </c>
    </row>
    <row r="1350" spans="2:11" hidden="1" x14ac:dyDescent="0.25">
      <c r="B1350" s="2" t="s">
        <v>42</v>
      </c>
      <c r="C1350" s="2" t="s">
        <v>2807</v>
      </c>
      <c r="D1350" s="2" t="s">
        <v>2808</v>
      </c>
      <c r="E1350" s="2">
        <v>85</v>
      </c>
      <c r="F1350" s="2" t="s">
        <v>2132</v>
      </c>
      <c r="G1350" s="2" t="s">
        <v>2833</v>
      </c>
      <c r="H1350" s="2" t="s">
        <v>2834</v>
      </c>
      <c r="I1350" s="2" t="s">
        <v>48</v>
      </c>
      <c r="J1350" s="19">
        <v>1048.98</v>
      </c>
      <c r="K1350" s="19">
        <f t="shared" si="21"/>
        <v>1216.8167999999998</v>
      </c>
    </row>
    <row r="1351" spans="2:11" hidden="1" x14ac:dyDescent="0.25">
      <c r="B1351" s="2" t="s">
        <v>42</v>
      </c>
      <c r="C1351" s="2" t="s">
        <v>2807</v>
      </c>
      <c r="D1351" s="2" t="s">
        <v>2808</v>
      </c>
      <c r="E1351" s="2">
        <v>85</v>
      </c>
      <c r="F1351" s="2" t="s">
        <v>2132</v>
      </c>
      <c r="G1351" s="2" t="s">
        <v>2835</v>
      </c>
      <c r="H1351" s="2" t="s">
        <v>2836</v>
      </c>
      <c r="I1351" s="2" t="s">
        <v>48</v>
      </c>
      <c r="J1351" s="19">
        <v>29.24</v>
      </c>
      <c r="K1351" s="19">
        <f t="shared" si="21"/>
        <v>33.918399999999998</v>
      </c>
    </row>
    <row r="1352" spans="2:11" hidden="1" x14ac:dyDescent="0.25">
      <c r="B1352" s="2" t="s">
        <v>42</v>
      </c>
      <c r="C1352" s="2" t="s">
        <v>2807</v>
      </c>
      <c r="D1352" s="2" t="s">
        <v>2808</v>
      </c>
      <c r="E1352" s="2">
        <v>85</v>
      </c>
      <c r="F1352" s="2" t="s">
        <v>2132</v>
      </c>
      <c r="G1352" s="2" t="s">
        <v>2837</v>
      </c>
      <c r="H1352" s="2" t="s">
        <v>2838</v>
      </c>
      <c r="I1352" s="2" t="s">
        <v>48</v>
      </c>
      <c r="J1352" s="19">
        <v>69.92</v>
      </c>
      <c r="K1352" s="19">
        <f t="shared" si="21"/>
        <v>81.107199999999992</v>
      </c>
    </row>
    <row r="1353" spans="2:11" hidden="1" x14ac:dyDescent="0.25">
      <c r="B1353" s="2" t="s">
        <v>42</v>
      </c>
      <c r="C1353" s="2" t="s">
        <v>2807</v>
      </c>
      <c r="D1353" s="2" t="s">
        <v>2808</v>
      </c>
      <c r="E1353" s="2">
        <v>85</v>
      </c>
      <c r="F1353" s="2" t="s">
        <v>2132</v>
      </c>
      <c r="G1353" s="2" t="s">
        <v>2839</v>
      </c>
      <c r="H1353" s="2" t="s">
        <v>2840</v>
      </c>
      <c r="I1353" s="2" t="s">
        <v>48</v>
      </c>
      <c r="J1353" s="19">
        <v>993.55</v>
      </c>
      <c r="K1353" s="19">
        <f t="shared" si="21"/>
        <v>1152.5179999999998</v>
      </c>
    </row>
    <row r="1354" spans="2:11" hidden="1" x14ac:dyDescent="0.25">
      <c r="B1354" s="2" t="s">
        <v>42</v>
      </c>
      <c r="C1354" s="2" t="s">
        <v>2807</v>
      </c>
      <c r="D1354" s="2" t="s">
        <v>2808</v>
      </c>
      <c r="E1354" s="2">
        <v>85</v>
      </c>
      <c r="F1354" s="2" t="s">
        <v>2132</v>
      </c>
      <c r="G1354" s="2" t="s">
        <v>2841</v>
      </c>
      <c r="H1354" s="2" t="s">
        <v>2842</v>
      </c>
      <c r="I1354" s="2" t="s">
        <v>48</v>
      </c>
      <c r="J1354" s="19">
        <v>41.11</v>
      </c>
      <c r="K1354" s="19">
        <f t="shared" si="21"/>
        <v>47.687599999999996</v>
      </c>
    </row>
    <row r="1355" spans="2:11" hidden="1" x14ac:dyDescent="0.25">
      <c r="B1355" s="2" t="s">
        <v>42</v>
      </c>
      <c r="C1355" s="2" t="s">
        <v>2807</v>
      </c>
      <c r="D1355" s="2" t="s">
        <v>2808</v>
      </c>
      <c r="E1355" s="2">
        <v>85</v>
      </c>
      <c r="F1355" s="2" t="s">
        <v>2132</v>
      </c>
      <c r="G1355" s="2" t="s">
        <v>2843</v>
      </c>
      <c r="H1355" s="2" t="s">
        <v>2844</v>
      </c>
      <c r="I1355" s="2" t="s">
        <v>48</v>
      </c>
      <c r="J1355" s="19">
        <v>56.36</v>
      </c>
      <c r="K1355" s="19">
        <f t="shared" si="21"/>
        <v>65.377600000000001</v>
      </c>
    </row>
    <row r="1356" spans="2:11" hidden="1" x14ac:dyDescent="0.25">
      <c r="B1356" s="2" t="s">
        <v>42</v>
      </c>
      <c r="C1356" s="2" t="s">
        <v>2807</v>
      </c>
      <c r="D1356" s="2" t="s">
        <v>2808</v>
      </c>
      <c r="E1356" s="2">
        <v>85</v>
      </c>
      <c r="F1356" s="2" t="s">
        <v>2132</v>
      </c>
      <c r="G1356" s="2" t="s">
        <v>2845</v>
      </c>
      <c r="H1356" s="2" t="s">
        <v>2846</v>
      </c>
      <c r="I1356" s="2" t="s">
        <v>48</v>
      </c>
      <c r="J1356" s="19">
        <v>78.959999999999994</v>
      </c>
      <c r="K1356" s="19">
        <f t="shared" si="21"/>
        <v>91.593599999999981</v>
      </c>
    </row>
    <row r="1357" spans="2:11" hidden="1" x14ac:dyDescent="0.25">
      <c r="B1357" s="2" t="s">
        <v>42</v>
      </c>
      <c r="C1357" s="2" t="s">
        <v>2807</v>
      </c>
      <c r="D1357" s="2" t="s">
        <v>2808</v>
      </c>
      <c r="E1357" s="2">
        <v>85</v>
      </c>
      <c r="F1357" s="2" t="s">
        <v>2132</v>
      </c>
      <c r="G1357" s="2" t="s">
        <v>2847</v>
      </c>
      <c r="H1357" s="2" t="s">
        <v>2848</v>
      </c>
      <c r="I1357" s="2" t="s">
        <v>48</v>
      </c>
      <c r="J1357" s="19">
        <v>94.86</v>
      </c>
      <c r="K1357" s="19">
        <f t="shared" si="21"/>
        <v>110.0376</v>
      </c>
    </row>
    <row r="1358" spans="2:11" hidden="1" x14ac:dyDescent="0.25">
      <c r="B1358" s="2" t="s">
        <v>42</v>
      </c>
      <c r="C1358" s="2" t="s">
        <v>2807</v>
      </c>
      <c r="D1358" s="2" t="s">
        <v>2808</v>
      </c>
      <c r="E1358" s="2">
        <v>85</v>
      </c>
      <c r="F1358" s="2" t="s">
        <v>2132</v>
      </c>
      <c r="G1358" s="2" t="s">
        <v>2849</v>
      </c>
      <c r="H1358" s="2" t="s">
        <v>2850</v>
      </c>
      <c r="I1358" s="2" t="s">
        <v>48</v>
      </c>
      <c r="J1358" s="19">
        <v>137.72</v>
      </c>
      <c r="K1358" s="19">
        <f t="shared" si="21"/>
        <v>159.75519999999997</v>
      </c>
    </row>
    <row r="1359" spans="2:11" hidden="1" x14ac:dyDescent="0.25">
      <c r="B1359" s="2" t="s">
        <v>42</v>
      </c>
      <c r="C1359" s="2" t="s">
        <v>2807</v>
      </c>
      <c r="D1359" s="2" t="s">
        <v>2808</v>
      </c>
      <c r="E1359" s="2">
        <v>85</v>
      </c>
      <c r="F1359" s="2" t="s">
        <v>2132</v>
      </c>
      <c r="G1359" s="2" t="s">
        <v>2851</v>
      </c>
      <c r="H1359" s="2" t="s">
        <v>2852</v>
      </c>
      <c r="I1359" s="2" t="s">
        <v>48</v>
      </c>
      <c r="J1359" s="19">
        <v>182.92</v>
      </c>
      <c r="K1359" s="19">
        <f t="shared" si="21"/>
        <v>212.18719999999996</v>
      </c>
    </row>
    <row r="1360" spans="2:11" hidden="1" x14ac:dyDescent="0.25">
      <c r="B1360" s="2" t="s">
        <v>42</v>
      </c>
      <c r="C1360" s="2" t="s">
        <v>2807</v>
      </c>
      <c r="D1360" s="2" t="s">
        <v>2808</v>
      </c>
      <c r="E1360" s="2">
        <v>85</v>
      </c>
      <c r="F1360" s="2" t="s">
        <v>2132</v>
      </c>
      <c r="G1360" s="2" t="s">
        <v>2853</v>
      </c>
      <c r="H1360" s="2" t="s">
        <v>2854</v>
      </c>
      <c r="I1360" s="2" t="s">
        <v>48</v>
      </c>
      <c r="J1360" s="19">
        <v>431.45</v>
      </c>
      <c r="K1360" s="19">
        <f t="shared" si="21"/>
        <v>500.48199999999997</v>
      </c>
    </row>
    <row r="1361" spans="2:11" hidden="1" x14ac:dyDescent="0.25">
      <c r="B1361" s="2" t="s">
        <v>42</v>
      </c>
      <c r="C1361" s="2" t="s">
        <v>2807</v>
      </c>
      <c r="D1361" s="2" t="s">
        <v>2808</v>
      </c>
      <c r="E1361" s="2">
        <v>85</v>
      </c>
      <c r="F1361" s="2" t="s">
        <v>2132</v>
      </c>
      <c r="G1361" s="2" t="s">
        <v>2855</v>
      </c>
      <c r="H1361" s="2" t="s">
        <v>2856</v>
      </c>
      <c r="I1361" s="2" t="s">
        <v>48</v>
      </c>
      <c r="J1361" s="19">
        <v>560.63</v>
      </c>
      <c r="K1361" s="19">
        <f t="shared" si="21"/>
        <v>650.33079999999995</v>
      </c>
    </row>
    <row r="1362" spans="2:11" hidden="1" x14ac:dyDescent="0.25">
      <c r="B1362" s="2" t="s">
        <v>42</v>
      </c>
      <c r="C1362" s="2" t="s">
        <v>2807</v>
      </c>
      <c r="D1362" s="2" t="s">
        <v>2808</v>
      </c>
      <c r="E1362" s="2">
        <v>85</v>
      </c>
      <c r="F1362" s="2" t="s">
        <v>2132</v>
      </c>
      <c r="G1362" s="2" t="s">
        <v>2857</v>
      </c>
      <c r="H1362" s="2" t="s">
        <v>2858</v>
      </c>
      <c r="I1362" s="2" t="s">
        <v>48</v>
      </c>
      <c r="J1362" s="19">
        <v>24.09</v>
      </c>
      <c r="K1362" s="19">
        <f t="shared" si="21"/>
        <v>27.944399999999998</v>
      </c>
    </row>
    <row r="1363" spans="2:11" hidden="1" x14ac:dyDescent="0.25">
      <c r="B1363" s="2" t="s">
        <v>42</v>
      </c>
      <c r="C1363" s="2" t="s">
        <v>2807</v>
      </c>
      <c r="D1363" s="2" t="s">
        <v>2808</v>
      </c>
      <c r="E1363" s="2">
        <v>85</v>
      </c>
      <c r="F1363" s="2" t="s">
        <v>2132</v>
      </c>
      <c r="G1363" s="2" t="s">
        <v>2859</v>
      </c>
      <c r="H1363" s="2" t="s">
        <v>2860</v>
      </c>
      <c r="I1363" s="2" t="s">
        <v>48</v>
      </c>
      <c r="J1363" s="19">
        <v>38.28</v>
      </c>
      <c r="K1363" s="19">
        <f t="shared" si="21"/>
        <v>44.404800000000002</v>
      </c>
    </row>
    <row r="1364" spans="2:11" hidden="1" x14ac:dyDescent="0.25">
      <c r="B1364" s="2" t="s">
        <v>42</v>
      </c>
      <c r="C1364" s="2" t="s">
        <v>2807</v>
      </c>
      <c r="D1364" s="2" t="s">
        <v>2808</v>
      </c>
      <c r="E1364" s="2">
        <v>85</v>
      </c>
      <c r="F1364" s="2" t="s">
        <v>2132</v>
      </c>
      <c r="G1364" s="2" t="s">
        <v>2861</v>
      </c>
      <c r="H1364" s="2" t="s">
        <v>2862</v>
      </c>
      <c r="I1364" s="2" t="s">
        <v>48</v>
      </c>
      <c r="J1364" s="19">
        <v>14328.81</v>
      </c>
      <c r="K1364" s="19">
        <f t="shared" si="21"/>
        <v>16621.419599999997</v>
      </c>
    </row>
    <row r="1365" spans="2:11" hidden="1" x14ac:dyDescent="0.25">
      <c r="B1365" s="2" t="s">
        <v>42</v>
      </c>
      <c r="C1365" s="2" t="s">
        <v>2807</v>
      </c>
      <c r="D1365" s="2" t="s">
        <v>2808</v>
      </c>
      <c r="E1365" s="2">
        <v>84</v>
      </c>
      <c r="F1365" s="2" t="s">
        <v>2863</v>
      </c>
      <c r="G1365" s="2" t="s">
        <v>2864</v>
      </c>
      <c r="H1365" s="2" t="s">
        <v>2865</v>
      </c>
      <c r="I1365" s="2" t="s">
        <v>48</v>
      </c>
      <c r="J1365" s="19">
        <v>60.08</v>
      </c>
      <c r="K1365" s="19">
        <f t="shared" si="21"/>
        <v>69.692799999999991</v>
      </c>
    </row>
    <row r="1366" spans="2:11" hidden="1" x14ac:dyDescent="0.25">
      <c r="B1366" s="2" t="s">
        <v>42</v>
      </c>
      <c r="C1366" s="2" t="s">
        <v>2807</v>
      </c>
      <c r="D1366" s="2" t="s">
        <v>2808</v>
      </c>
      <c r="E1366" s="2">
        <v>84</v>
      </c>
      <c r="F1366" s="2" t="s">
        <v>2863</v>
      </c>
      <c r="G1366" s="2" t="s">
        <v>2866</v>
      </c>
      <c r="H1366" s="2" t="s">
        <v>2867</v>
      </c>
      <c r="I1366" s="2" t="s">
        <v>48</v>
      </c>
      <c r="J1366" s="19">
        <v>103.12</v>
      </c>
      <c r="K1366" s="19">
        <f t="shared" si="21"/>
        <v>119.61919999999999</v>
      </c>
    </row>
    <row r="1367" spans="2:11" hidden="1" x14ac:dyDescent="0.25">
      <c r="B1367" s="2" t="s">
        <v>42</v>
      </c>
      <c r="C1367" s="2" t="s">
        <v>2807</v>
      </c>
      <c r="D1367" s="2" t="s">
        <v>2808</v>
      </c>
      <c r="E1367" s="2">
        <v>84</v>
      </c>
      <c r="F1367" s="2" t="s">
        <v>2863</v>
      </c>
      <c r="G1367" s="2" t="s">
        <v>2868</v>
      </c>
      <c r="H1367" s="2" t="s">
        <v>2869</v>
      </c>
      <c r="I1367" s="2" t="s">
        <v>48</v>
      </c>
      <c r="J1367" s="19">
        <v>85.49</v>
      </c>
      <c r="K1367" s="19">
        <f t="shared" si="21"/>
        <v>99.168399999999991</v>
      </c>
    </row>
    <row r="1368" spans="2:11" hidden="1" x14ac:dyDescent="0.25">
      <c r="B1368" s="2" t="s">
        <v>42</v>
      </c>
      <c r="C1368" s="2" t="s">
        <v>2807</v>
      </c>
      <c r="D1368" s="2" t="s">
        <v>2808</v>
      </c>
      <c r="E1368" s="2">
        <v>83</v>
      </c>
      <c r="F1368" s="2" t="s">
        <v>2870</v>
      </c>
      <c r="G1368" s="2" t="s">
        <v>2871</v>
      </c>
      <c r="H1368" s="2" t="s">
        <v>2872</v>
      </c>
      <c r="I1368" s="2" t="s">
        <v>2873</v>
      </c>
      <c r="J1368" s="19">
        <v>7.52</v>
      </c>
      <c r="K1368" s="19">
        <f t="shared" si="21"/>
        <v>8.7231999999999985</v>
      </c>
    </row>
    <row r="1369" spans="2:11" hidden="1" x14ac:dyDescent="0.25">
      <c r="B1369" s="2" t="s">
        <v>42</v>
      </c>
      <c r="C1369" s="2" t="s">
        <v>2807</v>
      </c>
      <c r="D1369" s="2" t="s">
        <v>2808</v>
      </c>
      <c r="E1369" s="2">
        <v>83</v>
      </c>
      <c r="F1369" s="2" t="s">
        <v>2870</v>
      </c>
      <c r="G1369" s="2" t="s">
        <v>2874</v>
      </c>
      <c r="H1369" s="2" t="s">
        <v>2875</v>
      </c>
      <c r="I1369" s="2" t="s">
        <v>2873</v>
      </c>
      <c r="J1369" s="19">
        <v>2.76</v>
      </c>
      <c r="K1369" s="19">
        <f t="shared" si="21"/>
        <v>3.2015999999999996</v>
      </c>
    </row>
    <row r="1370" spans="2:11" hidden="1" x14ac:dyDescent="0.25">
      <c r="B1370" s="2" t="s">
        <v>42</v>
      </c>
      <c r="C1370" s="2" t="s">
        <v>2807</v>
      </c>
      <c r="D1370" s="2" t="s">
        <v>2808</v>
      </c>
      <c r="E1370" s="2">
        <v>83</v>
      </c>
      <c r="F1370" s="2" t="s">
        <v>2870</v>
      </c>
      <c r="G1370" s="2" t="s">
        <v>2876</v>
      </c>
      <c r="H1370" s="2" t="s">
        <v>2877</v>
      </c>
      <c r="I1370" s="2" t="s">
        <v>2873</v>
      </c>
      <c r="J1370" s="19">
        <v>3.4</v>
      </c>
      <c r="K1370" s="19">
        <f t="shared" si="21"/>
        <v>3.9439999999999995</v>
      </c>
    </row>
    <row r="1371" spans="2:11" hidden="1" x14ac:dyDescent="0.25">
      <c r="B1371" s="2" t="s">
        <v>42</v>
      </c>
      <c r="C1371" s="2" t="s">
        <v>2807</v>
      </c>
      <c r="D1371" s="2" t="s">
        <v>2808</v>
      </c>
      <c r="E1371" s="2">
        <v>83</v>
      </c>
      <c r="F1371" s="2" t="s">
        <v>2870</v>
      </c>
      <c r="G1371" s="2" t="s">
        <v>2878</v>
      </c>
      <c r="H1371" s="2" t="s">
        <v>2879</v>
      </c>
      <c r="I1371" s="2" t="s">
        <v>48</v>
      </c>
      <c r="J1371" s="19">
        <v>3.59</v>
      </c>
      <c r="K1371" s="19">
        <f t="shared" si="21"/>
        <v>4.1643999999999997</v>
      </c>
    </row>
    <row r="1372" spans="2:11" hidden="1" x14ac:dyDescent="0.25">
      <c r="B1372" s="2" t="s">
        <v>42</v>
      </c>
      <c r="C1372" s="2" t="s">
        <v>2807</v>
      </c>
      <c r="D1372" s="2" t="s">
        <v>2808</v>
      </c>
      <c r="E1372" s="2">
        <v>83</v>
      </c>
      <c r="F1372" s="2" t="s">
        <v>2870</v>
      </c>
      <c r="G1372" s="2" t="s">
        <v>2880</v>
      </c>
      <c r="H1372" s="2" t="s">
        <v>2881</v>
      </c>
      <c r="I1372" s="2" t="s">
        <v>48</v>
      </c>
      <c r="J1372" s="19">
        <v>24.54</v>
      </c>
      <c r="K1372" s="19">
        <f t="shared" si="21"/>
        <v>28.466399999999997</v>
      </c>
    </row>
    <row r="1373" spans="2:11" hidden="1" x14ac:dyDescent="0.25">
      <c r="B1373" s="2" t="s">
        <v>42</v>
      </c>
      <c r="C1373" s="2" t="s">
        <v>2807</v>
      </c>
      <c r="D1373" s="2" t="s">
        <v>2808</v>
      </c>
      <c r="E1373" s="2">
        <v>83</v>
      </c>
      <c r="F1373" s="2" t="s">
        <v>2870</v>
      </c>
      <c r="G1373" s="2" t="s">
        <v>2882</v>
      </c>
      <c r="H1373" s="2" t="s">
        <v>2883</v>
      </c>
      <c r="I1373" s="2" t="s">
        <v>48</v>
      </c>
      <c r="J1373" s="19">
        <v>11.25</v>
      </c>
      <c r="K1373" s="19">
        <f t="shared" si="21"/>
        <v>13.049999999999999</v>
      </c>
    </row>
    <row r="1374" spans="2:11" hidden="1" x14ac:dyDescent="0.25">
      <c r="B1374" s="2" t="s">
        <v>42</v>
      </c>
      <c r="C1374" s="2" t="s">
        <v>2807</v>
      </c>
      <c r="D1374" s="2" t="s">
        <v>2808</v>
      </c>
      <c r="E1374" s="2">
        <v>83</v>
      </c>
      <c r="F1374" s="2" t="s">
        <v>2870</v>
      </c>
      <c r="G1374" s="2" t="s">
        <v>2884</v>
      </c>
      <c r="H1374" s="2" t="s">
        <v>2885</v>
      </c>
      <c r="I1374" s="2" t="s">
        <v>48</v>
      </c>
      <c r="J1374" s="19">
        <v>8.0299999999999994</v>
      </c>
      <c r="K1374" s="19">
        <f t="shared" si="21"/>
        <v>9.3147999999999982</v>
      </c>
    </row>
    <row r="1375" spans="2:11" hidden="1" x14ac:dyDescent="0.25">
      <c r="B1375" s="2" t="s">
        <v>42</v>
      </c>
      <c r="C1375" s="2" t="s">
        <v>2807</v>
      </c>
      <c r="D1375" s="2" t="s">
        <v>2808</v>
      </c>
      <c r="E1375" s="2">
        <v>83</v>
      </c>
      <c r="F1375" s="2" t="s">
        <v>2870</v>
      </c>
      <c r="G1375" s="2" t="s">
        <v>2886</v>
      </c>
      <c r="H1375" s="2" t="s">
        <v>2887</v>
      </c>
      <c r="I1375" s="2" t="s">
        <v>48</v>
      </c>
      <c r="J1375" s="19">
        <v>11.01</v>
      </c>
      <c r="K1375" s="19">
        <f t="shared" si="21"/>
        <v>12.771599999999999</v>
      </c>
    </row>
    <row r="1376" spans="2:11" hidden="1" x14ac:dyDescent="0.25">
      <c r="B1376" s="2" t="s">
        <v>42</v>
      </c>
      <c r="C1376" s="2" t="s">
        <v>2807</v>
      </c>
      <c r="D1376" s="2" t="s">
        <v>2808</v>
      </c>
      <c r="E1376" s="2">
        <v>83</v>
      </c>
      <c r="F1376" s="2" t="s">
        <v>2870</v>
      </c>
      <c r="G1376" s="2" t="s">
        <v>2888</v>
      </c>
      <c r="H1376" s="2" t="s">
        <v>2889</v>
      </c>
      <c r="I1376" s="2" t="s">
        <v>48</v>
      </c>
      <c r="J1376" s="19">
        <v>2.7</v>
      </c>
      <c r="K1376" s="19">
        <f t="shared" si="21"/>
        <v>3.1320000000000001</v>
      </c>
    </row>
    <row r="1377" spans="2:11" hidden="1" x14ac:dyDescent="0.25">
      <c r="B1377" s="2" t="s">
        <v>42</v>
      </c>
      <c r="C1377" s="2" t="s">
        <v>2807</v>
      </c>
      <c r="D1377" s="2" t="s">
        <v>2808</v>
      </c>
      <c r="E1377" s="2">
        <v>83</v>
      </c>
      <c r="F1377" s="2" t="s">
        <v>2870</v>
      </c>
      <c r="G1377" s="2" t="s">
        <v>2890</v>
      </c>
      <c r="H1377" s="2" t="s">
        <v>2891</v>
      </c>
      <c r="I1377" s="2" t="s">
        <v>48</v>
      </c>
      <c r="J1377" s="19">
        <v>7.15</v>
      </c>
      <c r="K1377" s="19">
        <f t="shared" si="21"/>
        <v>8.2940000000000005</v>
      </c>
    </row>
    <row r="1378" spans="2:11" hidden="1" x14ac:dyDescent="0.25">
      <c r="B1378" s="2" t="s">
        <v>42</v>
      </c>
      <c r="C1378" s="2" t="s">
        <v>2807</v>
      </c>
      <c r="D1378" s="2" t="s">
        <v>2808</v>
      </c>
      <c r="E1378" s="2">
        <v>83</v>
      </c>
      <c r="F1378" s="2" t="s">
        <v>2870</v>
      </c>
      <c r="G1378" s="2" t="s">
        <v>2892</v>
      </c>
      <c r="H1378" s="2" t="s">
        <v>2893</v>
      </c>
      <c r="I1378" s="2" t="s">
        <v>48</v>
      </c>
      <c r="J1378" s="19">
        <v>14.05</v>
      </c>
      <c r="K1378" s="19">
        <f t="shared" si="21"/>
        <v>16.297999999999998</v>
      </c>
    </row>
    <row r="1379" spans="2:11" hidden="1" x14ac:dyDescent="0.25">
      <c r="B1379" s="2" t="s">
        <v>42</v>
      </c>
      <c r="C1379" s="2" t="s">
        <v>2807</v>
      </c>
      <c r="D1379" s="2" t="s">
        <v>2808</v>
      </c>
      <c r="E1379" s="2">
        <v>83</v>
      </c>
      <c r="F1379" s="2" t="s">
        <v>2870</v>
      </c>
      <c r="G1379" s="2" t="s">
        <v>2894</v>
      </c>
      <c r="H1379" s="2" t="s">
        <v>2895</v>
      </c>
      <c r="I1379" s="2" t="s">
        <v>48</v>
      </c>
      <c r="J1379" s="19">
        <v>5.44</v>
      </c>
      <c r="K1379" s="19">
        <f t="shared" si="21"/>
        <v>6.3104000000000005</v>
      </c>
    </row>
    <row r="1380" spans="2:11" hidden="1" x14ac:dyDescent="0.25">
      <c r="B1380" s="2" t="s">
        <v>42</v>
      </c>
      <c r="C1380" s="2" t="s">
        <v>2807</v>
      </c>
      <c r="D1380" s="2" t="s">
        <v>2808</v>
      </c>
      <c r="E1380" s="2">
        <v>83</v>
      </c>
      <c r="F1380" s="2" t="s">
        <v>2870</v>
      </c>
      <c r="G1380" s="2" t="s">
        <v>2896</v>
      </c>
      <c r="H1380" s="2" t="s">
        <v>2897</v>
      </c>
      <c r="I1380" s="2" t="s">
        <v>48</v>
      </c>
      <c r="J1380" s="19">
        <v>6.85</v>
      </c>
      <c r="K1380" s="19">
        <f t="shared" si="21"/>
        <v>7.9459999999999988</v>
      </c>
    </row>
    <row r="1381" spans="2:11" hidden="1" x14ac:dyDescent="0.25">
      <c r="B1381" s="2" t="s">
        <v>42</v>
      </c>
      <c r="C1381" s="2" t="s">
        <v>2807</v>
      </c>
      <c r="D1381" s="2" t="s">
        <v>2808</v>
      </c>
      <c r="E1381" s="2">
        <v>83</v>
      </c>
      <c r="F1381" s="2" t="s">
        <v>2870</v>
      </c>
      <c r="G1381" s="2" t="s">
        <v>2898</v>
      </c>
      <c r="H1381" s="2" t="s">
        <v>2899</v>
      </c>
      <c r="I1381" s="2" t="s">
        <v>48</v>
      </c>
      <c r="J1381" s="19">
        <v>11.17</v>
      </c>
      <c r="K1381" s="19">
        <f t="shared" si="21"/>
        <v>12.957199999999998</v>
      </c>
    </row>
    <row r="1382" spans="2:11" hidden="1" x14ac:dyDescent="0.25">
      <c r="B1382" s="2" t="s">
        <v>42</v>
      </c>
      <c r="C1382" s="2" t="s">
        <v>2807</v>
      </c>
      <c r="D1382" s="2" t="s">
        <v>2808</v>
      </c>
      <c r="E1382" s="2">
        <v>83</v>
      </c>
      <c r="F1382" s="2" t="s">
        <v>2870</v>
      </c>
      <c r="G1382" s="2" t="s">
        <v>2900</v>
      </c>
      <c r="H1382" s="2" t="s">
        <v>2901</v>
      </c>
      <c r="I1382" s="2" t="s">
        <v>48</v>
      </c>
      <c r="J1382" s="19">
        <v>4.38</v>
      </c>
      <c r="K1382" s="19">
        <f t="shared" si="21"/>
        <v>5.0807999999999991</v>
      </c>
    </row>
    <row r="1383" spans="2:11" hidden="1" x14ac:dyDescent="0.25">
      <c r="B1383" s="2" t="s">
        <v>42</v>
      </c>
      <c r="C1383" s="2" t="s">
        <v>2807</v>
      </c>
      <c r="D1383" s="2" t="s">
        <v>2808</v>
      </c>
      <c r="E1383" s="2">
        <v>83</v>
      </c>
      <c r="F1383" s="2" t="s">
        <v>2870</v>
      </c>
      <c r="G1383" s="2" t="s">
        <v>2902</v>
      </c>
      <c r="H1383" s="2" t="s">
        <v>2903</v>
      </c>
      <c r="I1383" s="2" t="s">
        <v>48</v>
      </c>
      <c r="J1383" s="19">
        <v>41.81</v>
      </c>
      <c r="K1383" s="19">
        <f t="shared" si="21"/>
        <v>48.499600000000001</v>
      </c>
    </row>
    <row r="1384" spans="2:11" hidden="1" x14ac:dyDescent="0.25">
      <c r="B1384" s="2" t="s">
        <v>42</v>
      </c>
      <c r="C1384" s="2" t="s">
        <v>2807</v>
      </c>
      <c r="D1384" s="2" t="s">
        <v>2808</v>
      </c>
      <c r="E1384" s="2">
        <v>83</v>
      </c>
      <c r="F1384" s="2" t="s">
        <v>2870</v>
      </c>
      <c r="G1384" s="2" t="s">
        <v>2904</v>
      </c>
      <c r="H1384" s="2" t="s">
        <v>2905</v>
      </c>
      <c r="I1384" s="2" t="s">
        <v>48</v>
      </c>
      <c r="J1384" s="19">
        <v>45.39</v>
      </c>
      <c r="K1384" s="19">
        <f t="shared" si="21"/>
        <v>52.6524</v>
      </c>
    </row>
    <row r="1385" spans="2:11" hidden="1" x14ac:dyDescent="0.25">
      <c r="B1385" s="2" t="s">
        <v>42</v>
      </c>
      <c r="C1385" s="2" t="s">
        <v>2807</v>
      </c>
      <c r="D1385" s="2" t="s">
        <v>2808</v>
      </c>
      <c r="E1385" s="2">
        <v>83</v>
      </c>
      <c r="F1385" s="2" t="s">
        <v>2870</v>
      </c>
      <c r="G1385" s="2" t="s">
        <v>2906</v>
      </c>
      <c r="H1385" s="2" t="s">
        <v>2907</v>
      </c>
      <c r="I1385" s="2" t="s">
        <v>48</v>
      </c>
      <c r="J1385" s="19">
        <v>50.34</v>
      </c>
      <c r="K1385" s="19">
        <f t="shared" si="21"/>
        <v>58.394399999999997</v>
      </c>
    </row>
    <row r="1386" spans="2:11" hidden="1" x14ac:dyDescent="0.25">
      <c r="B1386" s="2" t="s">
        <v>42</v>
      </c>
      <c r="C1386" s="2" t="s">
        <v>2807</v>
      </c>
      <c r="D1386" s="2" t="s">
        <v>2808</v>
      </c>
      <c r="E1386" s="2">
        <v>83</v>
      </c>
      <c r="F1386" s="2" t="s">
        <v>2870</v>
      </c>
      <c r="G1386" s="2" t="s">
        <v>2908</v>
      </c>
      <c r="H1386" s="2" t="s">
        <v>2909</v>
      </c>
      <c r="I1386" s="2" t="s">
        <v>48</v>
      </c>
      <c r="J1386" s="19">
        <v>52.76</v>
      </c>
      <c r="K1386" s="19">
        <f t="shared" si="21"/>
        <v>61.201599999999992</v>
      </c>
    </row>
    <row r="1387" spans="2:11" hidden="1" x14ac:dyDescent="0.25">
      <c r="B1387" s="2" t="s">
        <v>42</v>
      </c>
      <c r="C1387" s="2" t="s">
        <v>2807</v>
      </c>
      <c r="D1387" s="2" t="s">
        <v>2808</v>
      </c>
      <c r="E1387" s="2">
        <v>83</v>
      </c>
      <c r="F1387" s="2" t="s">
        <v>2870</v>
      </c>
      <c r="G1387" s="2" t="s">
        <v>2910</v>
      </c>
      <c r="H1387" s="2" t="s">
        <v>2911</v>
      </c>
      <c r="I1387" s="2" t="s">
        <v>48</v>
      </c>
      <c r="J1387" s="19">
        <v>57.93</v>
      </c>
      <c r="K1387" s="19">
        <f t="shared" si="21"/>
        <v>67.198799999999991</v>
      </c>
    </row>
    <row r="1388" spans="2:11" hidden="1" x14ac:dyDescent="0.25">
      <c r="B1388" s="2" t="s">
        <v>42</v>
      </c>
      <c r="C1388" s="2" t="s">
        <v>2807</v>
      </c>
      <c r="D1388" s="2" t="s">
        <v>2808</v>
      </c>
      <c r="E1388" s="2">
        <v>83</v>
      </c>
      <c r="F1388" s="2" t="s">
        <v>2870</v>
      </c>
      <c r="G1388" s="2" t="s">
        <v>2912</v>
      </c>
      <c r="H1388" s="2" t="s">
        <v>2913</v>
      </c>
      <c r="I1388" s="2" t="s">
        <v>48</v>
      </c>
      <c r="J1388" s="19">
        <v>60.61</v>
      </c>
      <c r="K1388" s="19">
        <f t="shared" si="21"/>
        <v>70.307599999999994</v>
      </c>
    </row>
    <row r="1389" spans="2:11" hidden="1" x14ac:dyDescent="0.25">
      <c r="B1389" s="2" t="s">
        <v>42</v>
      </c>
      <c r="C1389" s="2" t="s">
        <v>2807</v>
      </c>
      <c r="D1389" s="2" t="s">
        <v>2808</v>
      </c>
      <c r="E1389" s="2">
        <v>83</v>
      </c>
      <c r="F1389" s="2" t="s">
        <v>2870</v>
      </c>
      <c r="G1389" s="2" t="s">
        <v>2914</v>
      </c>
      <c r="H1389" s="2" t="s">
        <v>2915</v>
      </c>
      <c r="I1389" s="2" t="s">
        <v>48</v>
      </c>
      <c r="J1389" s="19">
        <v>73.489999999999995</v>
      </c>
      <c r="K1389" s="19">
        <f t="shared" si="21"/>
        <v>85.24839999999999</v>
      </c>
    </row>
    <row r="1390" spans="2:11" hidden="1" x14ac:dyDescent="0.25">
      <c r="B1390" s="2" t="s">
        <v>42</v>
      </c>
      <c r="C1390" s="2" t="s">
        <v>2807</v>
      </c>
      <c r="D1390" s="2" t="s">
        <v>2808</v>
      </c>
      <c r="E1390" s="2">
        <v>83</v>
      </c>
      <c r="F1390" s="2" t="s">
        <v>2870</v>
      </c>
      <c r="G1390" s="2" t="s">
        <v>2916</v>
      </c>
      <c r="H1390" s="2" t="s">
        <v>2917</v>
      </c>
      <c r="I1390" s="2" t="s">
        <v>48</v>
      </c>
      <c r="J1390" s="19">
        <v>73.489999999999995</v>
      </c>
      <c r="K1390" s="19">
        <f t="shared" si="21"/>
        <v>85.24839999999999</v>
      </c>
    </row>
    <row r="1391" spans="2:11" hidden="1" x14ac:dyDescent="0.25">
      <c r="B1391" s="2" t="s">
        <v>42</v>
      </c>
      <c r="C1391" s="2" t="s">
        <v>2807</v>
      </c>
      <c r="D1391" s="2" t="s">
        <v>2808</v>
      </c>
      <c r="E1391" s="2">
        <v>83</v>
      </c>
      <c r="F1391" s="2" t="s">
        <v>2870</v>
      </c>
      <c r="G1391" s="2" t="s">
        <v>2918</v>
      </c>
      <c r="H1391" s="2" t="s">
        <v>2919</v>
      </c>
      <c r="I1391" s="2" t="s">
        <v>48</v>
      </c>
      <c r="J1391" s="19">
        <v>82.72</v>
      </c>
      <c r="K1391" s="19">
        <f t="shared" si="21"/>
        <v>95.955199999999991</v>
      </c>
    </row>
    <row r="1392" spans="2:11" hidden="1" x14ac:dyDescent="0.25">
      <c r="B1392" s="2" t="s">
        <v>42</v>
      </c>
      <c r="C1392" s="2" t="s">
        <v>2807</v>
      </c>
      <c r="D1392" s="2" t="s">
        <v>2808</v>
      </c>
      <c r="E1392" s="2">
        <v>83</v>
      </c>
      <c r="F1392" s="2" t="s">
        <v>2870</v>
      </c>
      <c r="G1392" s="2" t="s">
        <v>2920</v>
      </c>
      <c r="H1392" s="2" t="s">
        <v>2921</v>
      </c>
      <c r="I1392" s="2" t="s">
        <v>48</v>
      </c>
      <c r="J1392" s="19">
        <v>98.58</v>
      </c>
      <c r="K1392" s="19">
        <f t="shared" si="21"/>
        <v>114.35279999999999</v>
      </c>
    </row>
    <row r="1393" spans="2:11" hidden="1" x14ac:dyDescent="0.25">
      <c r="B1393" s="2" t="s">
        <v>42</v>
      </c>
      <c r="C1393" s="2" t="s">
        <v>2807</v>
      </c>
      <c r="D1393" s="2" t="s">
        <v>2808</v>
      </c>
      <c r="E1393" s="2">
        <v>83</v>
      </c>
      <c r="F1393" s="2" t="s">
        <v>2870</v>
      </c>
      <c r="G1393" s="2" t="s">
        <v>2922</v>
      </c>
      <c r="H1393" s="2" t="s">
        <v>2923</v>
      </c>
      <c r="I1393" s="2" t="s">
        <v>48</v>
      </c>
      <c r="J1393" s="19">
        <v>82.85</v>
      </c>
      <c r="K1393" s="19">
        <f t="shared" si="21"/>
        <v>96.10599999999998</v>
      </c>
    </row>
    <row r="1394" spans="2:11" hidden="1" x14ac:dyDescent="0.25">
      <c r="B1394" s="2" t="s">
        <v>42</v>
      </c>
      <c r="C1394" s="2" t="s">
        <v>2807</v>
      </c>
      <c r="D1394" s="2" t="s">
        <v>2808</v>
      </c>
      <c r="E1394" s="2">
        <v>83</v>
      </c>
      <c r="F1394" s="2" t="s">
        <v>2870</v>
      </c>
      <c r="G1394" s="2" t="s">
        <v>2924</v>
      </c>
      <c r="H1394" s="2" t="s">
        <v>2925</v>
      </c>
      <c r="I1394" s="2" t="s">
        <v>48</v>
      </c>
      <c r="J1394" s="19">
        <v>55.38</v>
      </c>
      <c r="K1394" s="19">
        <f t="shared" si="21"/>
        <v>64.240799999999993</v>
      </c>
    </row>
    <row r="1395" spans="2:11" hidden="1" x14ac:dyDescent="0.25">
      <c r="B1395" s="2" t="s">
        <v>42</v>
      </c>
      <c r="C1395" s="2" t="s">
        <v>2807</v>
      </c>
      <c r="D1395" s="2" t="s">
        <v>2808</v>
      </c>
      <c r="E1395" s="2">
        <v>83</v>
      </c>
      <c r="F1395" s="2" t="s">
        <v>2870</v>
      </c>
      <c r="G1395" s="2" t="s">
        <v>2926</v>
      </c>
      <c r="H1395" s="2" t="s">
        <v>2927</v>
      </c>
      <c r="I1395" s="2" t="s">
        <v>48</v>
      </c>
      <c r="J1395" s="19">
        <v>34.72</v>
      </c>
      <c r="K1395" s="19">
        <f t="shared" si="21"/>
        <v>40.275199999999998</v>
      </c>
    </row>
    <row r="1396" spans="2:11" hidden="1" x14ac:dyDescent="0.25">
      <c r="B1396" s="2" t="s">
        <v>42</v>
      </c>
      <c r="C1396" s="2" t="s">
        <v>2807</v>
      </c>
      <c r="D1396" s="2" t="s">
        <v>2808</v>
      </c>
      <c r="E1396" s="2">
        <v>83</v>
      </c>
      <c r="F1396" s="2" t="s">
        <v>2870</v>
      </c>
      <c r="G1396" s="2" t="s">
        <v>2928</v>
      </c>
      <c r="H1396" s="2" t="s">
        <v>2929</v>
      </c>
      <c r="I1396" s="2" t="s">
        <v>48</v>
      </c>
      <c r="J1396" s="19">
        <v>37.700000000000003</v>
      </c>
      <c r="K1396" s="19">
        <f t="shared" si="21"/>
        <v>43.731999999999999</v>
      </c>
    </row>
    <row r="1397" spans="2:11" hidden="1" x14ac:dyDescent="0.25">
      <c r="B1397" s="2" t="s">
        <v>42</v>
      </c>
      <c r="C1397" s="2" t="s">
        <v>2807</v>
      </c>
      <c r="D1397" s="2" t="s">
        <v>2808</v>
      </c>
      <c r="E1397" s="2">
        <v>83</v>
      </c>
      <c r="F1397" s="2" t="s">
        <v>2870</v>
      </c>
      <c r="G1397" s="2" t="s">
        <v>2930</v>
      </c>
      <c r="H1397" s="2" t="s">
        <v>2931</v>
      </c>
      <c r="I1397" s="2" t="s">
        <v>48</v>
      </c>
      <c r="J1397" s="19">
        <v>48.12</v>
      </c>
      <c r="K1397" s="19">
        <f t="shared" si="21"/>
        <v>55.819199999999995</v>
      </c>
    </row>
    <row r="1398" spans="2:11" hidden="1" x14ac:dyDescent="0.25">
      <c r="B1398" s="2" t="s">
        <v>42</v>
      </c>
      <c r="C1398" s="2" t="s">
        <v>2807</v>
      </c>
      <c r="D1398" s="2" t="s">
        <v>2808</v>
      </c>
      <c r="E1398" s="2">
        <v>83</v>
      </c>
      <c r="F1398" s="2" t="s">
        <v>2870</v>
      </c>
      <c r="G1398" s="2" t="s">
        <v>2932</v>
      </c>
      <c r="H1398" s="2" t="s">
        <v>2933</v>
      </c>
      <c r="I1398" s="2" t="s">
        <v>48</v>
      </c>
      <c r="J1398" s="19">
        <v>1.93</v>
      </c>
      <c r="K1398" s="19">
        <f t="shared" si="21"/>
        <v>2.2387999999999999</v>
      </c>
    </row>
    <row r="1399" spans="2:11" hidden="1" x14ac:dyDescent="0.25">
      <c r="B1399" s="2" t="s">
        <v>42</v>
      </c>
      <c r="C1399" s="2" t="s">
        <v>2807</v>
      </c>
      <c r="D1399" s="2" t="s">
        <v>2808</v>
      </c>
      <c r="E1399" s="2">
        <v>83</v>
      </c>
      <c r="F1399" s="2" t="s">
        <v>2870</v>
      </c>
      <c r="G1399" s="2" t="s">
        <v>2934</v>
      </c>
      <c r="H1399" s="2" t="s">
        <v>2935</v>
      </c>
      <c r="I1399" s="2" t="s">
        <v>48</v>
      </c>
      <c r="J1399" s="19">
        <v>0.57999999999999996</v>
      </c>
      <c r="K1399" s="19">
        <f t="shared" si="21"/>
        <v>0.67279999999999995</v>
      </c>
    </row>
    <row r="1400" spans="2:11" hidden="1" x14ac:dyDescent="0.25">
      <c r="B1400" s="2" t="s">
        <v>42</v>
      </c>
      <c r="C1400" s="2" t="s">
        <v>2807</v>
      </c>
      <c r="D1400" s="2" t="s">
        <v>2808</v>
      </c>
      <c r="E1400" s="2">
        <v>83</v>
      </c>
      <c r="F1400" s="2" t="s">
        <v>2870</v>
      </c>
      <c r="G1400" s="2" t="s">
        <v>2936</v>
      </c>
      <c r="H1400" s="2" t="s">
        <v>2937</v>
      </c>
      <c r="I1400" s="2" t="s">
        <v>48</v>
      </c>
      <c r="J1400" s="19">
        <v>0.57999999999999996</v>
      </c>
      <c r="K1400" s="19">
        <f t="shared" si="21"/>
        <v>0.67279999999999995</v>
      </c>
    </row>
    <row r="1401" spans="2:11" hidden="1" x14ac:dyDescent="0.25">
      <c r="B1401" s="2" t="s">
        <v>42</v>
      </c>
      <c r="C1401" s="2" t="s">
        <v>2807</v>
      </c>
      <c r="D1401" s="2" t="s">
        <v>2808</v>
      </c>
      <c r="E1401" s="2">
        <v>83</v>
      </c>
      <c r="F1401" s="2" t="s">
        <v>2870</v>
      </c>
      <c r="G1401" s="2" t="s">
        <v>2938</v>
      </c>
      <c r="H1401" s="2" t="s">
        <v>2939</v>
      </c>
      <c r="I1401" s="2" t="s">
        <v>48</v>
      </c>
      <c r="J1401" s="19">
        <v>0.73</v>
      </c>
      <c r="K1401" s="19">
        <f t="shared" si="21"/>
        <v>0.84679999999999989</v>
      </c>
    </row>
    <row r="1402" spans="2:11" hidden="1" x14ac:dyDescent="0.25">
      <c r="B1402" s="2" t="s">
        <v>42</v>
      </c>
      <c r="C1402" s="2" t="s">
        <v>2807</v>
      </c>
      <c r="D1402" s="2" t="s">
        <v>2808</v>
      </c>
      <c r="E1402" s="2">
        <v>83</v>
      </c>
      <c r="F1402" s="2" t="s">
        <v>2870</v>
      </c>
      <c r="G1402" s="2" t="s">
        <v>2940</v>
      </c>
      <c r="H1402" s="2" t="s">
        <v>2941</v>
      </c>
      <c r="I1402" s="2" t="s">
        <v>48</v>
      </c>
      <c r="J1402" s="19">
        <v>0.73</v>
      </c>
      <c r="K1402" s="19">
        <f t="shared" si="21"/>
        <v>0.84679999999999989</v>
      </c>
    </row>
    <row r="1403" spans="2:11" hidden="1" x14ac:dyDescent="0.25">
      <c r="B1403" s="2" t="s">
        <v>42</v>
      </c>
      <c r="C1403" s="2" t="s">
        <v>2807</v>
      </c>
      <c r="D1403" s="2" t="s">
        <v>2808</v>
      </c>
      <c r="E1403" s="2">
        <v>83</v>
      </c>
      <c r="F1403" s="2" t="s">
        <v>2870</v>
      </c>
      <c r="G1403" s="2" t="s">
        <v>2942</v>
      </c>
      <c r="H1403" s="2" t="s">
        <v>2943</v>
      </c>
      <c r="I1403" s="2" t="s">
        <v>48</v>
      </c>
      <c r="J1403" s="19">
        <v>0.73</v>
      </c>
      <c r="K1403" s="19">
        <f t="shared" si="21"/>
        <v>0.84679999999999989</v>
      </c>
    </row>
    <row r="1404" spans="2:11" hidden="1" x14ac:dyDescent="0.25">
      <c r="B1404" s="2" t="s">
        <v>42</v>
      </c>
      <c r="C1404" s="2" t="s">
        <v>2807</v>
      </c>
      <c r="D1404" s="2" t="s">
        <v>2808</v>
      </c>
      <c r="E1404" s="2">
        <v>83</v>
      </c>
      <c r="F1404" s="2" t="s">
        <v>2870</v>
      </c>
      <c r="G1404" s="2" t="s">
        <v>2944</v>
      </c>
      <c r="H1404" s="2" t="s">
        <v>2945</v>
      </c>
      <c r="I1404" s="2" t="s">
        <v>48</v>
      </c>
      <c r="J1404" s="19">
        <v>0.73</v>
      </c>
      <c r="K1404" s="19">
        <f t="shared" si="21"/>
        <v>0.84679999999999989</v>
      </c>
    </row>
    <row r="1405" spans="2:11" hidden="1" x14ac:dyDescent="0.25">
      <c r="B1405" s="2" t="s">
        <v>42</v>
      </c>
      <c r="C1405" s="2" t="s">
        <v>2807</v>
      </c>
      <c r="D1405" s="2" t="s">
        <v>2808</v>
      </c>
      <c r="E1405" s="2">
        <v>83</v>
      </c>
      <c r="F1405" s="2" t="s">
        <v>2870</v>
      </c>
      <c r="G1405" s="2" t="s">
        <v>2946</v>
      </c>
      <c r="H1405" s="2" t="s">
        <v>2947</v>
      </c>
      <c r="I1405" s="2" t="s">
        <v>48</v>
      </c>
      <c r="J1405" s="19">
        <v>0.73</v>
      </c>
      <c r="K1405" s="19">
        <f t="shared" si="21"/>
        <v>0.84679999999999989</v>
      </c>
    </row>
    <row r="1406" spans="2:11" hidden="1" x14ac:dyDescent="0.25">
      <c r="B1406" s="2" t="s">
        <v>42</v>
      </c>
      <c r="C1406" s="2" t="s">
        <v>2807</v>
      </c>
      <c r="D1406" s="2" t="s">
        <v>2808</v>
      </c>
      <c r="E1406" s="2">
        <v>83</v>
      </c>
      <c r="F1406" s="2" t="s">
        <v>2870</v>
      </c>
      <c r="G1406" s="2" t="s">
        <v>2948</v>
      </c>
      <c r="H1406" s="2" t="s">
        <v>2949</v>
      </c>
      <c r="I1406" s="2" t="s">
        <v>48</v>
      </c>
      <c r="J1406" s="19">
        <v>1.1000000000000001</v>
      </c>
      <c r="K1406" s="19">
        <f t="shared" si="21"/>
        <v>1.276</v>
      </c>
    </row>
    <row r="1407" spans="2:11" hidden="1" x14ac:dyDescent="0.25">
      <c r="B1407" s="2" t="s">
        <v>42</v>
      </c>
      <c r="C1407" s="2" t="s">
        <v>2807</v>
      </c>
      <c r="D1407" s="2" t="s">
        <v>2808</v>
      </c>
      <c r="E1407" s="2">
        <v>83</v>
      </c>
      <c r="F1407" s="2" t="s">
        <v>2870</v>
      </c>
      <c r="G1407" s="2" t="s">
        <v>2950</v>
      </c>
      <c r="H1407" s="2" t="s">
        <v>2951</v>
      </c>
      <c r="I1407" s="2" t="s">
        <v>48</v>
      </c>
      <c r="J1407" s="19">
        <v>1.27</v>
      </c>
      <c r="K1407" s="19">
        <f t="shared" si="21"/>
        <v>1.4731999999999998</v>
      </c>
    </row>
    <row r="1408" spans="2:11" hidden="1" x14ac:dyDescent="0.25">
      <c r="B1408" s="2" t="s">
        <v>42</v>
      </c>
      <c r="C1408" s="2" t="s">
        <v>2807</v>
      </c>
      <c r="D1408" s="2" t="s">
        <v>2808</v>
      </c>
      <c r="E1408" s="2">
        <v>83</v>
      </c>
      <c r="F1408" s="2" t="s">
        <v>2870</v>
      </c>
      <c r="G1408" s="2" t="s">
        <v>2952</v>
      </c>
      <c r="H1408" s="2" t="s">
        <v>2953</v>
      </c>
      <c r="I1408" s="2" t="s">
        <v>48</v>
      </c>
      <c r="J1408" s="19">
        <v>1.27</v>
      </c>
      <c r="K1408" s="19">
        <f t="shared" si="21"/>
        <v>1.4731999999999998</v>
      </c>
    </row>
    <row r="1409" spans="2:11" hidden="1" x14ac:dyDescent="0.25">
      <c r="B1409" s="2" t="s">
        <v>42</v>
      </c>
      <c r="C1409" s="2" t="s">
        <v>2807</v>
      </c>
      <c r="D1409" s="2" t="s">
        <v>2808</v>
      </c>
      <c r="E1409" s="2">
        <v>83</v>
      </c>
      <c r="F1409" s="2" t="s">
        <v>2870</v>
      </c>
      <c r="G1409" s="2" t="s">
        <v>2954</v>
      </c>
      <c r="H1409" s="2" t="s">
        <v>2955</v>
      </c>
      <c r="I1409" s="2" t="s">
        <v>48</v>
      </c>
      <c r="J1409" s="19">
        <v>1.2</v>
      </c>
      <c r="K1409" s="19">
        <f t="shared" si="21"/>
        <v>1.3919999999999999</v>
      </c>
    </row>
    <row r="1410" spans="2:11" hidden="1" x14ac:dyDescent="0.25">
      <c r="B1410" s="2" t="s">
        <v>42</v>
      </c>
      <c r="C1410" s="2" t="s">
        <v>2807</v>
      </c>
      <c r="D1410" s="2" t="s">
        <v>2808</v>
      </c>
      <c r="E1410" s="2">
        <v>83</v>
      </c>
      <c r="F1410" s="2" t="s">
        <v>2870</v>
      </c>
      <c r="G1410" s="2" t="s">
        <v>2956</v>
      </c>
      <c r="H1410" s="2" t="s">
        <v>2957</v>
      </c>
      <c r="I1410" s="2" t="s">
        <v>48</v>
      </c>
      <c r="J1410" s="19">
        <v>1.6</v>
      </c>
      <c r="K1410" s="19">
        <f t="shared" si="21"/>
        <v>1.8559999999999999</v>
      </c>
    </row>
    <row r="1411" spans="2:11" hidden="1" x14ac:dyDescent="0.25">
      <c r="B1411" s="2" t="s">
        <v>42</v>
      </c>
      <c r="C1411" s="2" t="s">
        <v>2807</v>
      </c>
      <c r="D1411" s="2" t="s">
        <v>2808</v>
      </c>
      <c r="E1411" s="2">
        <v>83</v>
      </c>
      <c r="F1411" s="2" t="s">
        <v>2870</v>
      </c>
      <c r="G1411" s="2" t="s">
        <v>2958</v>
      </c>
      <c r="H1411" s="2" t="s">
        <v>2959</v>
      </c>
      <c r="I1411" s="2" t="s">
        <v>48</v>
      </c>
      <c r="J1411" s="19">
        <v>5.58</v>
      </c>
      <c r="K1411" s="19">
        <f t="shared" si="21"/>
        <v>6.4727999999999994</v>
      </c>
    </row>
    <row r="1412" spans="2:11" hidden="1" x14ac:dyDescent="0.25">
      <c r="B1412" s="2" t="s">
        <v>42</v>
      </c>
      <c r="C1412" s="2" t="s">
        <v>2807</v>
      </c>
      <c r="D1412" s="2" t="s">
        <v>2808</v>
      </c>
      <c r="E1412" s="2">
        <v>83</v>
      </c>
      <c r="F1412" s="2" t="s">
        <v>2870</v>
      </c>
      <c r="G1412" s="2" t="s">
        <v>2960</v>
      </c>
      <c r="H1412" s="2" t="s">
        <v>2961</v>
      </c>
      <c r="I1412" s="2" t="s">
        <v>48</v>
      </c>
      <c r="J1412" s="19">
        <v>6.1</v>
      </c>
      <c r="K1412" s="19">
        <f t="shared" ref="K1412:K1475" si="22">+IF(AND(MID(H1412,1,15)="POSTE DE MADERA",J1412&lt;110)=TRUE,(J1412*1.13+5)*1.01*1.16,IF(AND(MID(H1412,1,15)="POSTE DE MADERA",J1412&gt;=110,J1412&lt;320)=TRUE,(J1412*1.13+12)*1.01*1.16,IF(AND(MID(H1412,1,15)="POSTE DE MADERA",J1412&gt;320)=TRUE,(J1412*1.13+36)*1.01*1.16,IF(+AND(MID(H1412,1,5)="POSTE",MID(H1412,1,15)&lt;&gt;"POSTE DE MADERA")=TRUE,J1412*1.01*1.16,J1412*1.16))))</f>
        <v>7.0759999999999987</v>
      </c>
    </row>
    <row r="1413" spans="2:11" hidden="1" x14ac:dyDescent="0.25">
      <c r="B1413" s="2" t="s">
        <v>42</v>
      </c>
      <c r="C1413" s="2" t="s">
        <v>2807</v>
      </c>
      <c r="D1413" s="2" t="s">
        <v>2808</v>
      </c>
      <c r="E1413" s="2">
        <v>83</v>
      </c>
      <c r="F1413" s="2" t="s">
        <v>2870</v>
      </c>
      <c r="G1413" s="2" t="s">
        <v>2962</v>
      </c>
      <c r="H1413" s="2" t="s">
        <v>2963</v>
      </c>
      <c r="I1413" s="2" t="s">
        <v>48</v>
      </c>
      <c r="J1413" s="19">
        <v>5.17</v>
      </c>
      <c r="K1413" s="19">
        <f t="shared" si="22"/>
        <v>5.9971999999999994</v>
      </c>
    </row>
    <row r="1414" spans="2:11" hidden="1" x14ac:dyDescent="0.25">
      <c r="B1414" s="2" t="s">
        <v>42</v>
      </c>
      <c r="C1414" s="2" t="s">
        <v>2807</v>
      </c>
      <c r="D1414" s="2" t="s">
        <v>2808</v>
      </c>
      <c r="E1414" s="2">
        <v>83</v>
      </c>
      <c r="F1414" s="2" t="s">
        <v>2870</v>
      </c>
      <c r="G1414" s="2" t="s">
        <v>2964</v>
      </c>
      <c r="H1414" s="2" t="s">
        <v>2965</v>
      </c>
      <c r="I1414" s="2" t="s">
        <v>48</v>
      </c>
      <c r="J1414" s="19">
        <v>6.6</v>
      </c>
      <c r="K1414" s="19">
        <f t="shared" si="22"/>
        <v>7.6559999999999988</v>
      </c>
    </row>
    <row r="1415" spans="2:11" hidden="1" x14ac:dyDescent="0.25">
      <c r="B1415" s="2" t="s">
        <v>42</v>
      </c>
      <c r="C1415" s="2" t="s">
        <v>2807</v>
      </c>
      <c r="D1415" s="2" t="s">
        <v>2808</v>
      </c>
      <c r="E1415" s="2">
        <v>83</v>
      </c>
      <c r="F1415" s="2" t="s">
        <v>2870</v>
      </c>
      <c r="G1415" s="2" t="s">
        <v>2966</v>
      </c>
      <c r="H1415" s="2" t="s">
        <v>2967</v>
      </c>
      <c r="I1415" s="2" t="s">
        <v>48</v>
      </c>
      <c r="J1415" s="19">
        <v>5.41</v>
      </c>
      <c r="K1415" s="19">
        <f t="shared" si="22"/>
        <v>6.2755999999999998</v>
      </c>
    </row>
    <row r="1416" spans="2:11" hidden="1" x14ac:dyDescent="0.25">
      <c r="B1416" s="2" t="s">
        <v>42</v>
      </c>
      <c r="C1416" s="2" t="s">
        <v>2807</v>
      </c>
      <c r="D1416" s="2" t="s">
        <v>2808</v>
      </c>
      <c r="E1416" s="2">
        <v>73</v>
      </c>
      <c r="F1416" s="2" t="s">
        <v>2968</v>
      </c>
      <c r="G1416" s="2" t="s">
        <v>2969</v>
      </c>
      <c r="H1416" s="2" t="s">
        <v>2970</v>
      </c>
      <c r="I1416" s="2" t="s">
        <v>48</v>
      </c>
      <c r="J1416" s="19">
        <v>44.73</v>
      </c>
      <c r="K1416" s="19">
        <f t="shared" si="22"/>
        <v>51.886799999999994</v>
      </c>
    </row>
    <row r="1417" spans="2:11" hidden="1" x14ac:dyDescent="0.25">
      <c r="B1417" s="2" t="s">
        <v>42</v>
      </c>
      <c r="C1417" s="2" t="s">
        <v>2807</v>
      </c>
      <c r="D1417" s="2" t="s">
        <v>2808</v>
      </c>
      <c r="E1417" s="2">
        <v>73</v>
      </c>
      <c r="F1417" s="2" t="s">
        <v>2968</v>
      </c>
      <c r="G1417" s="2" t="s">
        <v>2971</v>
      </c>
      <c r="H1417" s="2" t="s">
        <v>2972</v>
      </c>
      <c r="I1417" s="2" t="s">
        <v>48</v>
      </c>
      <c r="J1417" s="19">
        <v>46.53</v>
      </c>
      <c r="K1417" s="19">
        <f t="shared" si="22"/>
        <v>53.974799999999995</v>
      </c>
    </row>
    <row r="1418" spans="2:11" hidden="1" x14ac:dyDescent="0.25">
      <c r="B1418" s="2" t="s">
        <v>42</v>
      </c>
      <c r="C1418" s="2" t="s">
        <v>2807</v>
      </c>
      <c r="D1418" s="2" t="s">
        <v>2808</v>
      </c>
      <c r="E1418" s="2">
        <v>73</v>
      </c>
      <c r="F1418" s="2" t="s">
        <v>2968</v>
      </c>
      <c r="G1418" s="2" t="s">
        <v>2973</v>
      </c>
      <c r="H1418" s="2" t="s">
        <v>2974</v>
      </c>
      <c r="I1418" s="2" t="s">
        <v>48</v>
      </c>
      <c r="J1418" s="19">
        <v>537.58000000000004</v>
      </c>
      <c r="K1418" s="19">
        <f t="shared" si="22"/>
        <v>623.59280000000001</v>
      </c>
    </row>
    <row r="1419" spans="2:11" hidden="1" x14ac:dyDescent="0.25">
      <c r="B1419" s="2" t="s">
        <v>42</v>
      </c>
      <c r="C1419" s="2" t="s">
        <v>2807</v>
      </c>
      <c r="D1419" s="2" t="s">
        <v>2808</v>
      </c>
      <c r="E1419" s="2">
        <v>73</v>
      </c>
      <c r="F1419" s="2" t="s">
        <v>2968</v>
      </c>
      <c r="G1419" s="2" t="s">
        <v>2975</v>
      </c>
      <c r="H1419" s="2" t="s">
        <v>2976</v>
      </c>
      <c r="I1419" s="2" t="s">
        <v>48</v>
      </c>
      <c r="J1419" s="19">
        <v>963.63</v>
      </c>
      <c r="K1419" s="19">
        <f t="shared" si="22"/>
        <v>1117.8108</v>
      </c>
    </row>
    <row r="1420" spans="2:11" hidden="1" x14ac:dyDescent="0.25">
      <c r="B1420" s="2" t="s">
        <v>42</v>
      </c>
      <c r="C1420" s="2" t="s">
        <v>2807</v>
      </c>
      <c r="D1420" s="2" t="s">
        <v>2808</v>
      </c>
      <c r="E1420" s="2">
        <v>73</v>
      </c>
      <c r="F1420" s="2" t="s">
        <v>2968</v>
      </c>
      <c r="G1420" s="2" t="s">
        <v>2977</v>
      </c>
      <c r="H1420" s="2" t="s">
        <v>2978</v>
      </c>
      <c r="I1420" s="2" t="s">
        <v>48</v>
      </c>
      <c r="J1420" s="19">
        <v>1601.85</v>
      </c>
      <c r="K1420" s="19">
        <f t="shared" si="22"/>
        <v>1858.1459999999997</v>
      </c>
    </row>
    <row r="1421" spans="2:11" hidden="1" x14ac:dyDescent="0.25">
      <c r="B1421" s="2" t="s">
        <v>42</v>
      </c>
      <c r="C1421" s="2" t="s">
        <v>2807</v>
      </c>
      <c r="D1421" s="2" t="s">
        <v>2808</v>
      </c>
      <c r="E1421" s="2">
        <v>73</v>
      </c>
      <c r="F1421" s="2" t="s">
        <v>2968</v>
      </c>
      <c r="G1421" s="2" t="s">
        <v>2979</v>
      </c>
      <c r="H1421" s="2" t="s">
        <v>2980</v>
      </c>
      <c r="I1421" s="2" t="s">
        <v>48</v>
      </c>
      <c r="J1421" s="19">
        <v>2545</v>
      </c>
      <c r="K1421" s="19">
        <f t="shared" si="22"/>
        <v>2952.2</v>
      </c>
    </row>
    <row r="1422" spans="2:11" hidden="1" x14ac:dyDescent="0.25">
      <c r="B1422" s="2" t="s">
        <v>42</v>
      </c>
      <c r="C1422" s="2" t="s">
        <v>2807</v>
      </c>
      <c r="D1422" s="2" t="s">
        <v>2808</v>
      </c>
      <c r="E1422" s="2">
        <v>73</v>
      </c>
      <c r="F1422" s="2" t="s">
        <v>2968</v>
      </c>
      <c r="G1422" s="2" t="s">
        <v>2981</v>
      </c>
      <c r="H1422" s="2" t="s">
        <v>2982</v>
      </c>
      <c r="I1422" s="2" t="s">
        <v>48</v>
      </c>
      <c r="J1422" s="19">
        <v>4154.7299999999996</v>
      </c>
      <c r="K1422" s="19">
        <f t="shared" si="22"/>
        <v>4819.4867999999988</v>
      </c>
    </row>
    <row r="1423" spans="2:11" hidden="1" x14ac:dyDescent="0.25">
      <c r="B1423" s="2" t="s">
        <v>42</v>
      </c>
      <c r="C1423" s="2" t="s">
        <v>2807</v>
      </c>
      <c r="D1423" s="2" t="s">
        <v>2808</v>
      </c>
      <c r="E1423" s="2">
        <v>73</v>
      </c>
      <c r="F1423" s="2" t="s">
        <v>2968</v>
      </c>
      <c r="G1423" s="2" t="s">
        <v>2983</v>
      </c>
      <c r="H1423" s="2" t="s">
        <v>2984</v>
      </c>
      <c r="I1423" s="2" t="s">
        <v>48</v>
      </c>
      <c r="J1423" s="19">
        <v>3.86</v>
      </c>
      <c r="K1423" s="19">
        <f t="shared" si="22"/>
        <v>4.4775999999999998</v>
      </c>
    </row>
    <row r="1424" spans="2:11" hidden="1" x14ac:dyDescent="0.25">
      <c r="B1424" s="2" t="s">
        <v>42</v>
      </c>
      <c r="C1424" s="2" t="s">
        <v>2807</v>
      </c>
      <c r="D1424" s="2" t="s">
        <v>2808</v>
      </c>
      <c r="E1424" s="2">
        <v>73</v>
      </c>
      <c r="F1424" s="2" t="s">
        <v>2968</v>
      </c>
      <c r="G1424" s="2" t="s">
        <v>2985</v>
      </c>
      <c r="H1424" s="2" t="s">
        <v>2986</v>
      </c>
      <c r="I1424" s="2" t="s">
        <v>48</v>
      </c>
      <c r="J1424" s="19">
        <v>16.89</v>
      </c>
      <c r="K1424" s="19">
        <f t="shared" si="22"/>
        <v>19.592399999999998</v>
      </c>
    </row>
    <row r="1425" spans="2:11" hidden="1" x14ac:dyDescent="0.25">
      <c r="B1425" s="2" t="s">
        <v>42</v>
      </c>
      <c r="C1425" s="2" t="s">
        <v>2807</v>
      </c>
      <c r="D1425" s="2" t="s">
        <v>2808</v>
      </c>
      <c r="E1425" s="2">
        <v>74</v>
      </c>
      <c r="F1425" s="2" t="s">
        <v>2987</v>
      </c>
      <c r="G1425" s="2" t="s">
        <v>2988</v>
      </c>
      <c r="H1425" s="2" t="s">
        <v>2989</v>
      </c>
      <c r="I1425" s="2" t="s">
        <v>48</v>
      </c>
      <c r="J1425" s="19">
        <v>3240.52</v>
      </c>
      <c r="K1425" s="19">
        <f t="shared" si="22"/>
        <v>3759.0031999999997</v>
      </c>
    </row>
    <row r="1426" spans="2:11" hidden="1" x14ac:dyDescent="0.25">
      <c r="B1426" s="2" t="s">
        <v>42</v>
      </c>
      <c r="C1426" s="2" t="s">
        <v>2807</v>
      </c>
      <c r="D1426" s="2" t="s">
        <v>2808</v>
      </c>
      <c r="E1426" s="2">
        <v>74</v>
      </c>
      <c r="F1426" s="2" t="s">
        <v>2987</v>
      </c>
      <c r="G1426" s="2" t="s">
        <v>2990</v>
      </c>
      <c r="H1426" s="2" t="s">
        <v>2991</v>
      </c>
      <c r="I1426" s="2" t="s">
        <v>48</v>
      </c>
      <c r="J1426" s="19">
        <v>3369</v>
      </c>
      <c r="K1426" s="19">
        <f t="shared" si="22"/>
        <v>3908.0399999999995</v>
      </c>
    </row>
    <row r="1427" spans="2:11" hidden="1" x14ac:dyDescent="0.25">
      <c r="B1427" s="2" t="s">
        <v>42</v>
      </c>
      <c r="C1427" s="2" t="s">
        <v>2807</v>
      </c>
      <c r="D1427" s="2" t="s">
        <v>2808</v>
      </c>
      <c r="E1427" s="2">
        <v>74</v>
      </c>
      <c r="F1427" s="2" t="s">
        <v>2987</v>
      </c>
      <c r="G1427" s="2" t="s">
        <v>2992</v>
      </c>
      <c r="H1427" s="2" t="s">
        <v>2993</v>
      </c>
      <c r="I1427" s="2" t="s">
        <v>48</v>
      </c>
      <c r="J1427" s="19">
        <v>2033.37</v>
      </c>
      <c r="K1427" s="19">
        <f t="shared" si="22"/>
        <v>2358.7091999999998</v>
      </c>
    </row>
    <row r="1428" spans="2:11" hidden="1" x14ac:dyDescent="0.25">
      <c r="B1428" s="2" t="s">
        <v>42</v>
      </c>
      <c r="C1428" s="2" t="s">
        <v>2807</v>
      </c>
      <c r="D1428" s="2" t="s">
        <v>2808</v>
      </c>
      <c r="E1428" s="2">
        <v>74</v>
      </c>
      <c r="F1428" s="2" t="s">
        <v>2987</v>
      </c>
      <c r="G1428" s="2" t="s">
        <v>2994</v>
      </c>
      <c r="H1428" s="2" t="s">
        <v>2995</v>
      </c>
      <c r="I1428" s="2" t="s">
        <v>48</v>
      </c>
      <c r="J1428" s="19">
        <v>3705.91</v>
      </c>
      <c r="K1428" s="19">
        <f t="shared" si="22"/>
        <v>4298.8555999999999</v>
      </c>
    </row>
    <row r="1429" spans="2:11" hidden="1" x14ac:dyDescent="0.25">
      <c r="B1429" s="2" t="s">
        <v>42</v>
      </c>
      <c r="C1429" s="2" t="s">
        <v>2807</v>
      </c>
      <c r="D1429" s="2" t="s">
        <v>2808</v>
      </c>
      <c r="E1429" s="2">
        <v>74</v>
      </c>
      <c r="F1429" s="2" t="s">
        <v>2987</v>
      </c>
      <c r="G1429" s="2" t="s">
        <v>2996</v>
      </c>
      <c r="H1429" s="2" t="s">
        <v>2997</v>
      </c>
      <c r="I1429" s="2" t="s">
        <v>48</v>
      </c>
      <c r="J1429" s="19">
        <v>3814.85</v>
      </c>
      <c r="K1429" s="19">
        <f t="shared" si="22"/>
        <v>4425.2259999999997</v>
      </c>
    </row>
    <row r="1430" spans="2:11" hidden="1" x14ac:dyDescent="0.25">
      <c r="B1430" s="2" t="s">
        <v>42</v>
      </c>
      <c r="C1430" s="2" t="s">
        <v>2807</v>
      </c>
      <c r="D1430" s="2" t="s">
        <v>2808</v>
      </c>
      <c r="E1430" s="2">
        <v>74</v>
      </c>
      <c r="F1430" s="2" t="s">
        <v>2987</v>
      </c>
      <c r="G1430" s="2" t="s">
        <v>2998</v>
      </c>
      <c r="H1430" s="2" t="s">
        <v>2999</v>
      </c>
      <c r="I1430" s="2" t="s">
        <v>48</v>
      </c>
      <c r="J1430" s="19">
        <v>4700.45</v>
      </c>
      <c r="K1430" s="19">
        <f t="shared" si="22"/>
        <v>5452.521999999999</v>
      </c>
    </row>
    <row r="1431" spans="2:11" hidden="1" x14ac:dyDescent="0.25">
      <c r="B1431" s="2" t="s">
        <v>42</v>
      </c>
      <c r="C1431" s="2" t="s">
        <v>2807</v>
      </c>
      <c r="D1431" s="2" t="s">
        <v>2808</v>
      </c>
      <c r="E1431" s="2">
        <v>74</v>
      </c>
      <c r="F1431" s="2" t="s">
        <v>2987</v>
      </c>
      <c r="G1431" s="2" t="s">
        <v>3000</v>
      </c>
      <c r="H1431" s="2" t="s">
        <v>3001</v>
      </c>
      <c r="I1431" s="2" t="s">
        <v>48</v>
      </c>
      <c r="J1431" s="19">
        <v>5648.73</v>
      </c>
      <c r="K1431" s="19">
        <f t="shared" si="22"/>
        <v>6552.5267999999987</v>
      </c>
    </row>
    <row r="1432" spans="2:11" hidden="1" x14ac:dyDescent="0.25">
      <c r="B1432" s="2" t="s">
        <v>42</v>
      </c>
      <c r="C1432" s="2" t="s">
        <v>2807</v>
      </c>
      <c r="D1432" s="2" t="s">
        <v>2808</v>
      </c>
      <c r="E1432" s="2">
        <v>74</v>
      </c>
      <c r="F1432" s="2" t="s">
        <v>2987</v>
      </c>
      <c r="G1432" s="2" t="s">
        <v>3002</v>
      </c>
      <c r="H1432" s="2" t="s">
        <v>3003</v>
      </c>
      <c r="I1432" s="2" t="s">
        <v>48</v>
      </c>
      <c r="J1432" s="19">
        <v>7754.5</v>
      </c>
      <c r="K1432" s="19">
        <f t="shared" si="22"/>
        <v>8995.2199999999993</v>
      </c>
    </row>
    <row r="1433" spans="2:11" hidden="1" x14ac:dyDescent="0.25">
      <c r="B1433" s="2" t="s">
        <v>42</v>
      </c>
      <c r="C1433" s="2" t="s">
        <v>2807</v>
      </c>
      <c r="D1433" s="2" t="s">
        <v>2808</v>
      </c>
      <c r="E1433" s="2">
        <v>74</v>
      </c>
      <c r="F1433" s="2" t="s">
        <v>2987</v>
      </c>
      <c r="G1433" s="2" t="s">
        <v>3004</v>
      </c>
      <c r="H1433" s="2" t="s">
        <v>3005</v>
      </c>
      <c r="I1433" s="2" t="s">
        <v>48</v>
      </c>
      <c r="J1433" s="19">
        <v>9323.59</v>
      </c>
      <c r="K1433" s="19">
        <f t="shared" si="22"/>
        <v>10815.364399999999</v>
      </c>
    </row>
    <row r="1434" spans="2:11" hidden="1" x14ac:dyDescent="0.25">
      <c r="B1434" s="2" t="s">
        <v>42</v>
      </c>
      <c r="C1434" s="2" t="s">
        <v>2807</v>
      </c>
      <c r="D1434" s="2" t="s">
        <v>2808</v>
      </c>
      <c r="E1434" s="2">
        <v>71</v>
      </c>
      <c r="F1434" s="2" t="s">
        <v>3006</v>
      </c>
      <c r="G1434" s="2" t="s">
        <v>3007</v>
      </c>
      <c r="H1434" s="2" t="s">
        <v>3008</v>
      </c>
      <c r="I1434" s="2" t="s">
        <v>48</v>
      </c>
      <c r="J1434" s="19">
        <v>9197.7199999999993</v>
      </c>
      <c r="K1434" s="19">
        <f t="shared" si="22"/>
        <v>10669.355199999998</v>
      </c>
    </row>
    <row r="1435" spans="2:11" hidden="1" x14ac:dyDescent="0.25">
      <c r="B1435" s="2" t="s">
        <v>42</v>
      </c>
      <c r="C1435" s="2" t="s">
        <v>2807</v>
      </c>
      <c r="D1435" s="2" t="s">
        <v>2808</v>
      </c>
      <c r="E1435" s="2">
        <v>72</v>
      </c>
      <c r="F1435" s="2" t="s">
        <v>3009</v>
      </c>
      <c r="G1435" s="2" t="s">
        <v>3010</v>
      </c>
      <c r="H1435" s="2" t="s">
        <v>3011</v>
      </c>
      <c r="I1435" s="2" t="s">
        <v>48</v>
      </c>
      <c r="J1435" s="19">
        <v>4402.38</v>
      </c>
      <c r="K1435" s="19">
        <f t="shared" si="22"/>
        <v>5106.7608</v>
      </c>
    </row>
    <row r="1436" spans="2:11" hidden="1" x14ac:dyDescent="0.25">
      <c r="B1436" s="2" t="s">
        <v>42</v>
      </c>
      <c r="C1436" s="2" t="s">
        <v>2807</v>
      </c>
      <c r="D1436" s="2" t="s">
        <v>2808</v>
      </c>
      <c r="E1436" s="2">
        <v>72</v>
      </c>
      <c r="F1436" s="2" t="s">
        <v>3009</v>
      </c>
      <c r="G1436" s="2" t="s">
        <v>3012</v>
      </c>
      <c r="H1436" s="2" t="s">
        <v>3013</v>
      </c>
      <c r="I1436" s="2" t="s">
        <v>48</v>
      </c>
      <c r="J1436" s="19">
        <v>6211.34</v>
      </c>
      <c r="K1436" s="19">
        <f t="shared" si="22"/>
        <v>7205.1543999999994</v>
      </c>
    </row>
    <row r="1437" spans="2:11" hidden="1" x14ac:dyDescent="0.25">
      <c r="B1437" s="2" t="s">
        <v>42</v>
      </c>
      <c r="C1437" s="2" t="s">
        <v>2807</v>
      </c>
      <c r="D1437" s="2" t="s">
        <v>2808</v>
      </c>
      <c r="E1437" s="2">
        <v>72</v>
      </c>
      <c r="F1437" s="2" t="s">
        <v>3009</v>
      </c>
      <c r="G1437" s="2" t="s">
        <v>3014</v>
      </c>
      <c r="H1437" s="2" t="s">
        <v>3015</v>
      </c>
      <c r="I1437" s="2" t="s">
        <v>48</v>
      </c>
      <c r="J1437" s="19">
        <v>4027.42</v>
      </c>
      <c r="K1437" s="19">
        <f t="shared" si="22"/>
        <v>4671.8072000000002</v>
      </c>
    </row>
    <row r="1438" spans="2:11" hidden="1" x14ac:dyDescent="0.25">
      <c r="B1438" s="2" t="s">
        <v>42</v>
      </c>
      <c r="C1438" s="2" t="s">
        <v>2807</v>
      </c>
      <c r="D1438" s="2" t="s">
        <v>2808</v>
      </c>
      <c r="E1438" s="2">
        <v>72</v>
      </c>
      <c r="F1438" s="2" t="s">
        <v>3009</v>
      </c>
      <c r="G1438" s="2" t="s">
        <v>3016</v>
      </c>
      <c r="H1438" s="2" t="s">
        <v>3017</v>
      </c>
      <c r="I1438" s="2" t="s">
        <v>48</v>
      </c>
      <c r="J1438" s="19">
        <v>6612</v>
      </c>
      <c r="K1438" s="19">
        <f t="shared" si="22"/>
        <v>7669.9199999999992</v>
      </c>
    </row>
    <row r="1439" spans="2:11" hidden="1" x14ac:dyDescent="0.25">
      <c r="B1439" s="2" t="s">
        <v>42</v>
      </c>
      <c r="C1439" s="2" t="s">
        <v>2807</v>
      </c>
      <c r="D1439" s="2" t="s">
        <v>2808</v>
      </c>
      <c r="E1439" s="2">
        <v>72</v>
      </c>
      <c r="F1439" s="2" t="s">
        <v>3009</v>
      </c>
      <c r="G1439" s="2" t="s">
        <v>3018</v>
      </c>
      <c r="H1439" s="2" t="s">
        <v>3019</v>
      </c>
      <c r="I1439" s="2" t="s">
        <v>48</v>
      </c>
      <c r="J1439" s="19">
        <v>9581.36</v>
      </c>
      <c r="K1439" s="19">
        <f t="shared" si="22"/>
        <v>11114.3776</v>
      </c>
    </row>
    <row r="1440" spans="2:11" hidden="1" x14ac:dyDescent="0.25">
      <c r="B1440" s="2" t="s">
        <v>42</v>
      </c>
      <c r="C1440" s="2" t="s">
        <v>2807</v>
      </c>
      <c r="D1440" s="2" t="s">
        <v>2808</v>
      </c>
      <c r="E1440" s="2">
        <v>74</v>
      </c>
      <c r="F1440" s="2" t="s">
        <v>2987</v>
      </c>
      <c r="G1440" s="2" t="s">
        <v>3020</v>
      </c>
      <c r="H1440" s="2" t="s">
        <v>3021</v>
      </c>
      <c r="I1440" s="2" t="s">
        <v>48</v>
      </c>
      <c r="J1440" s="19">
        <v>4229.7299999999996</v>
      </c>
      <c r="K1440" s="19">
        <f t="shared" si="22"/>
        <v>4906.4867999999988</v>
      </c>
    </row>
    <row r="1441" spans="2:11" hidden="1" x14ac:dyDescent="0.25">
      <c r="B1441" s="2" t="s">
        <v>42</v>
      </c>
      <c r="C1441" s="2" t="s">
        <v>2807</v>
      </c>
      <c r="D1441" s="2" t="s">
        <v>2808</v>
      </c>
      <c r="E1441" s="2">
        <v>72</v>
      </c>
      <c r="F1441" s="2" t="s">
        <v>3009</v>
      </c>
      <c r="G1441" s="2" t="s">
        <v>3022</v>
      </c>
      <c r="H1441" s="2" t="s">
        <v>3023</v>
      </c>
      <c r="I1441" s="2" t="s">
        <v>48</v>
      </c>
      <c r="J1441" s="19">
        <v>5056.2299999999996</v>
      </c>
      <c r="K1441" s="19">
        <f t="shared" si="22"/>
        <v>5865.2267999999995</v>
      </c>
    </row>
    <row r="1442" spans="2:11" hidden="1" x14ac:dyDescent="0.25">
      <c r="B1442" s="2" t="s">
        <v>42</v>
      </c>
      <c r="C1442" s="2" t="s">
        <v>2807</v>
      </c>
      <c r="D1442" s="2" t="s">
        <v>2808</v>
      </c>
      <c r="E1442" s="2">
        <v>72</v>
      </c>
      <c r="F1442" s="2" t="s">
        <v>3009</v>
      </c>
      <c r="G1442" s="2" t="s">
        <v>3024</v>
      </c>
      <c r="H1442" s="2" t="s">
        <v>3025</v>
      </c>
      <c r="I1442" s="2" t="s">
        <v>48</v>
      </c>
      <c r="J1442" s="19">
        <v>4073.08</v>
      </c>
      <c r="K1442" s="19">
        <f t="shared" si="22"/>
        <v>4724.7727999999997</v>
      </c>
    </row>
    <row r="1443" spans="2:11" hidden="1" x14ac:dyDescent="0.25">
      <c r="B1443" s="2" t="s">
        <v>42</v>
      </c>
      <c r="C1443" s="2" t="s">
        <v>2807</v>
      </c>
      <c r="D1443" s="2" t="s">
        <v>2808</v>
      </c>
      <c r="E1443" s="2">
        <v>69</v>
      </c>
      <c r="F1443" s="2" t="s">
        <v>3026</v>
      </c>
      <c r="G1443" s="2" t="s">
        <v>3027</v>
      </c>
      <c r="H1443" s="2" t="s">
        <v>3028</v>
      </c>
      <c r="I1443" s="2" t="s">
        <v>48</v>
      </c>
      <c r="J1443" s="19">
        <v>3448.19</v>
      </c>
      <c r="K1443" s="19">
        <f t="shared" si="22"/>
        <v>3999.9004</v>
      </c>
    </row>
    <row r="1444" spans="2:11" hidden="1" x14ac:dyDescent="0.25">
      <c r="B1444" s="2" t="s">
        <v>42</v>
      </c>
      <c r="C1444" s="2" t="s">
        <v>2807</v>
      </c>
      <c r="D1444" s="2" t="s">
        <v>2808</v>
      </c>
      <c r="E1444" s="2">
        <v>69</v>
      </c>
      <c r="F1444" s="2" t="s">
        <v>3026</v>
      </c>
      <c r="G1444" s="2" t="s">
        <v>3029</v>
      </c>
      <c r="H1444" s="2" t="s">
        <v>3030</v>
      </c>
      <c r="I1444" s="2" t="s">
        <v>48</v>
      </c>
      <c r="J1444" s="19">
        <v>4175.1499999999996</v>
      </c>
      <c r="K1444" s="19">
        <f t="shared" si="22"/>
        <v>4843.1739999999991</v>
      </c>
    </row>
    <row r="1445" spans="2:11" hidden="1" x14ac:dyDescent="0.25">
      <c r="B1445" s="2" t="s">
        <v>42</v>
      </c>
      <c r="C1445" s="2" t="s">
        <v>2807</v>
      </c>
      <c r="D1445" s="2" t="s">
        <v>2808</v>
      </c>
      <c r="E1445" s="2">
        <v>69</v>
      </c>
      <c r="F1445" s="2" t="s">
        <v>3026</v>
      </c>
      <c r="G1445" s="2" t="s">
        <v>3031</v>
      </c>
      <c r="H1445" s="2" t="s">
        <v>3032</v>
      </c>
      <c r="I1445" s="2" t="s">
        <v>48</v>
      </c>
      <c r="J1445" s="19">
        <v>5059.3100000000004</v>
      </c>
      <c r="K1445" s="19">
        <f t="shared" si="22"/>
        <v>5868.7996000000003</v>
      </c>
    </row>
    <row r="1446" spans="2:11" hidden="1" x14ac:dyDescent="0.25">
      <c r="B1446" s="2" t="s">
        <v>42</v>
      </c>
      <c r="C1446" s="2" t="s">
        <v>2807</v>
      </c>
      <c r="D1446" s="2" t="s">
        <v>2808</v>
      </c>
      <c r="E1446" s="2">
        <v>69</v>
      </c>
      <c r="F1446" s="2" t="s">
        <v>3026</v>
      </c>
      <c r="G1446" s="2" t="s">
        <v>3033</v>
      </c>
      <c r="H1446" s="2" t="s">
        <v>3034</v>
      </c>
      <c r="I1446" s="2" t="s">
        <v>48</v>
      </c>
      <c r="J1446" s="19">
        <v>7367.93</v>
      </c>
      <c r="K1446" s="19">
        <f t="shared" si="22"/>
        <v>8546.7988000000005</v>
      </c>
    </row>
    <row r="1447" spans="2:11" hidden="1" x14ac:dyDescent="0.25">
      <c r="B1447" s="2" t="s">
        <v>42</v>
      </c>
      <c r="C1447" s="2" t="s">
        <v>2807</v>
      </c>
      <c r="D1447" s="2" t="s">
        <v>2808</v>
      </c>
      <c r="E1447" s="2">
        <v>69</v>
      </c>
      <c r="F1447" s="2" t="s">
        <v>3026</v>
      </c>
      <c r="G1447" s="2" t="s">
        <v>3035</v>
      </c>
      <c r="H1447" s="2" t="s">
        <v>3036</v>
      </c>
      <c r="I1447" s="2" t="s">
        <v>48</v>
      </c>
      <c r="J1447" s="19">
        <v>10310.23</v>
      </c>
      <c r="K1447" s="19">
        <f t="shared" si="22"/>
        <v>11959.866799999998</v>
      </c>
    </row>
    <row r="1448" spans="2:11" hidden="1" x14ac:dyDescent="0.25">
      <c r="B1448" s="2" t="s">
        <v>42</v>
      </c>
      <c r="C1448" s="2" t="s">
        <v>2807</v>
      </c>
      <c r="D1448" s="2" t="s">
        <v>2808</v>
      </c>
      <c r="E1448" s="2">
        <v>69</v>
      </c>
      <c r="F1448" s="2" t="s">
        <v>3026</v>
      </c>
      <c r="G1448" s="2" t="s">
        <v>3037</v>
      </c>
      <c r="H1448" s="2" t="s">
        <v>3038</v>
      </c>
      <c r="I1448" s="2" t="s">
        <v>48</v>
      </c>
      <c r="J1448" s="19">
        <v>10310.23</v>
      </c>
      <c r="K1448" s="19">
        <f t="shared" si="22"/>
        <v>11959.866799999998</v>
      </c>
    </row>
    <row r="1449" spans="2:11" hidden="1" x14ac:dyDescent="0.25">
      <c r="B1449" s="2" t="s">
        <v>42</v>
      </c>
      <c r="C1449" s="2" t="s">
        <v>2807</v>
      </c>
      <c r="D1449" s="2" t="s">
        <v>2808</v>
      </c>
      <c r="E1449" s="2">
        <v>69</v>
      </c>
      <c r="F1449" s="2" t="s">
        <v>3026</v>
      </c>
      <c r="G1449" s="2" t="s">
        <v>3039</v>
      </c>
      <c r="H1449" s="2" t="s">
        <v>3040</v>
      </c>
      <c r="I1449" s="2" t="s">
        <v>48</v>
      </c>
      <c r="J1449" s="19">
        <v>11874.61</v>
      </c>
      <c r="K1449" s="19">
        <f t="shared" si="22"/>
        <v>13774.5476</v>
      </c>
    </row>
    <row r="1450" spans="2:11" hidden="1" x14ac:dyDescent="0.25">
      <c r="B1450" s="2" t="s">
        <v>42</v>
      </c>
      <c r="C1450" s="2" t="s">
        <v>2807</v>
      </c>
      <c r="D1450" s="2" t="s">
        <v>2808</v>
      </c>
      <c r="E1450" s="2">
        <v>69</v>
      </c>
      <c r="F1450" s="2" t="s">
        <v>3026</v>
      </c>
      <c r="G1450" s="2" t="s">
        <v>3041</v>
      </c>
      <c r="H1450" s="2" t="s">
        <v>3042</v>
      </c>
      <c r="I1450" s="2" t="s">
        <v>48</v>
      </c>
      <c r="J1450" s="19">
        <v>11334.86</v>
      </c>
      <c r="K1450" s="19">
        <f t="shared" si="22"/>
        <v>13148.437599999999</v>
      </c>
    </row>
    <row r="1451" spans="2:11" hidden="1" x14ac:dyDescent="0.25">
      <c r="B1451" s="2" t="s">
        <v>42</v>
      </c>
      <c r="C1451" s="2" t="s">
        <v>2807</v>
      </c>
      <c r="D1451" s="2" t="s">
        <v>2808</v>
      </c>
      <c r="E1451" s="2">
        <v>69</v>
      </c>
      <c r="F1451" s="2" t="s">
        <v>3026</v>
      </c>
      <c r="G1451" s="2" t="s">
        <v>3043</v>
      </c>
      <c r="H1451" s="2" t="s">
        <v>3044</v>
      </c>
      <c r="I1451" s="2" t="s">
        <v>48</v>
      </c>
      <c r="J1451" s="19">
        <v>11334.86</v>
      </c>
      <c r="K1451" s="19">
        <f t="shared" si="22"/>
        <v>13148.437599999999</v>
      </c>
    </row>
    <row r="1452" spans="2:11" hidden="1" x14ac:dyDescent="0.25">
      <c r="B1452" s="2" t="s">
        <v>42</v>
      </c>
      <c r="C1452" s="2" t="s">
        <v>2807</v>
      </c>
      <c r="D1452" s="2" t="s">
        <v>2808</v>
      </c>
      <c r="E1452" s="2">
        <v>69</v>
      </c>
      <c r="F1452" s="2" t="s">
        <v>3026</v>
      </c>
      <c r="G1452" s="2" t="s">
        <v>3045</v>
      </c>
      <c r="H1452" s="2" t="s">
        <v>3046</v>
      </c>
      <c r="I1452" s="2" t="s">
        <v>48</v>
      </c>
      <c r="J1452" s="19">
        <v>9921.17</v>
      </c>
      <c r="K1452" s="19">
        <f t="shared" si="22"/>
        <v>11508.557199999999</v>
      </c>
    </row>
    <row r="1453" spans="2:11" hidden="1" x14ac:dyDescent="0.25">
      <c r="B1453" s="2" t="s">
        <v>42</v>
      </c>
      <c r="C1453" s="2" t="s">
        <v>2807</v>
      </c>
      <c r="D1453" s="2" t="s">
        <v>2808</v>
      </c>
      <c r="E1453" s="2">
        <v>69</v>
      </c>
      <c r="F1453" s="2" t="s">
        <v>3026</v>
      </c>
      <c r="G1453" s="2" t="s">
        <v>3047</v>
      </c>
      <c r="H1453" s="2" t="s">
        <v>3048</v>
      </c>
      <c r="I1453" s="2" t="s">
        <v>48</v>
      </c>
      <c r="J1453" s="19">
        <v>10513.66</v>
      </c>
      <c r="K1453" s="19">
        <f t="shared" si="22"/>
        <v>12195.845599999999</v>
      </c>
    </row>
    <row r="1454" spans="2:11" hidden="1" x14ac:dyDescent="0.25">
      <c r="B1454" s="2" t="s">
        <v>42</v>
      </c>
      <c r="C1454" s="2" t="s">
        <v>2807</v>
      </c>
      <c r="D1454" s="2" t="s">
        <v>2808</v>
      </c>
      <c r="E1454" s="2">
        <v>69</v>
      </c>
      <c r="F1454" s="2" t="s">
        <v>3026</v>
      </c>
      <c r="G1454" s="2" t="s">
        <v>3049</v>
      </c>
      <c r="H1454" s="2" t="s">
        <v>3050</v>
      </c>
      <c r="I1454" s="2" t="s">
        <v>48</v>
      </c>
      <c r="J1454" s="19">
        <v>9753.1299999999992</v>
      </c>
      <c r="K1454" s="19">
        <f t="shared" si="22"/>
        <v>11313.630799999999</v>
      </c>
    </row>
    <row r="1455" spans="2:11" hidden="1" x14ac:dyDescent="0.25">
      <c r="B1455" s="2" t="s">
        <v>42</v>
      </c>
      <c r="C1455" s="2" t="s">
        <v>2807</v>
      </c>
      <c r="D1455" s="2" t="s">
        <v>2808</v>
      </c>
      <c r="E1455" s="2">
        <v>70</v>
      </c>
      <c r="F1455" s="2" t="s">
        <v>3051</v>
      </c>
      <c r="G1455" s="2" t="s">
        <v>3052</v>
      </c>
      <c r="H1455" s="2" t="s">
        <v>3053</v>
      </c>
      <c r="I1455" s="2" t="s">
        <v>48</v>
      </c>
      <c r="J1455" s="19">
        <v>2652.46</v>
      </c>
      <c r="K1455" s="19">
        <f t="shared" si="22"/>
        <v>3076.8535999999999</v>
      </c>
    </row>
    <row r="1456" spans="2:11" hidden="1" x14ac:dyDescent="0.25">
      <c r="B1456" s="2" t="s">
        <v>42</v>
      </c>
      <c r="C1456" s="2" t="s">
        <v>2807</v>
      </c>
      <c r="D1456" s="2" t="s">
        <v>2808</v>
      </c>
      <c r="E1456" s="2">
        <v>70</v>
      </c>
      <c r="F1456" s="2" t="s">
        <v>3051</v>
      </c>
      <c r="G1456" s="2" t="s">
        <v>3054</v>
      </c>
      <c r="H1456" s="2" t="s">
        <v>3055</v>
      </c>
      <c r="I1456" s="2" t="s">
        <v>48</v>
      </c>
      <c r="J1456" s="19">
        <v>3752.73</v>
      </c>
      <c r="K1456" s="19">
        <f t="shared" si="22"/>
        <v>4353.1668</v>
      </c>
    </row>
    <row r="1457" spans="2:11" hidden="1" x14ac:dyDescent="0.25">
      <c r="B1457" s="2" t="s">
        <v>42</v>
      </c>
      <c r="C1457" s="2" t="s">
        <v>2807</v>
      </c>
      <c r="D1457" s="2" t="s">
        <v>2808</v>
      </c>
      <c r="E1457" s="2">
        <v>70</v>
      </c>
      <c r="F1457" s="2" t="s">
        <v>3051</v>
      </c>
      <c r="G1457" s="2" t="s">
        <v>3056</v>
      </c>
      <c r="H1457" s="2" t="s">
        <v>3057</v>
      </c>
      <c r="I1457" s="2" t="s">
        <v>48</v>
      </c>
      <c r="J1457" s="19">
        <v>3752.73</v>
      </c>
      <c r="K1457" s="19">
        <f t="shared" si="22"/>
        <v>4353.1668</v>
      </c>
    </row>
    <row r="1458" spans="2:11" hidden="1" x14ac:dyDescent="0.25">
      <c r="B1458" s="2" t="s">
        <v>42</v>
      </c>
      <c r="C1458" s="2" t="s">
        <v>2807</v>
      </c>
      <c r="D1458" s="2" t="s">
        <v>2808</v>
      </c>
      <c r="E1458" s="2">
        <v>70</v>
      </c>
      <c r="F1458" s="2" t="s">
        <v>3051</v>
      </c>
      <c r="G1458" s="2" t="s">
        <v>3058</v>
      </c>
      <c r="H1458" s="2" t="s">
        <v>3059</v>
      </c>
      <c r="I1458" s="2" t="s">
        <v>48</v>
      </c>
      <c r="J1458" s="19">
        <v>5141.8999999999996</v>
      </c>
      <c r="K1458" s="19">
        <f t="shared" si="22"/>
        <v>5964.6039999999994</v>
      </c>
    </row>
    <row r="1459" spans="2:11" hidden="1" x14ac:dyDescent="0.25">
      <c r="B1459" s="2" t="s">
        <v>42</v>
      </c>
      <c r="C1459" s="2" t="s">
        <v>2807</v>
      </c>
      <c r="D1459" s="2" t="s">
        <v>2808</v>
      </c>
      <c r="E1459" s="2">
        <v>70</v>
      </c>
      <c r="F1459" s="2" t="s">
        <v>3051</v>
      </c>
      <c r="G1459" s="2" t="s">
        <v>3060</v>
      </c>
      <c r="H1459" s="2" t="s">
        <v>3061</v>
      </c>
      <c r="I1459" s="2" t="s">
        <v>48</v>
      </c>
      <c r="J1459" s="19">
        <v>4126.03</v>
      </c>
      <c r="K1459" s="19">
        <f t="shared" si="22"/>
        <v>4786.1947999999993</v>
      </c>
    </row>
    <row r="1460" spans="2:11" hidden="1" x14ac:dyDescent="0.25">
      <c r="B1460" s="2" t="s">
        <v>42</v>
      </c>
      <c r="C1460" s="2" t="s">
        <v>2807</v>
      </c>
      <c r="D1460" s="2" t="s">
        <v>2808</v>
      </c>
      <c r="E1460" s="2">
        <v>70</v>
      </c>
      <c r="F1460" s="2" t="s">
        <v>3051</v>
      </c>
      <c r="G1460" s="2" t="s">
        <v>3062</v>
      </c>
      <c r="H1460" s="2" t="s">
        <v>3063</v>
      </c>
      <c r="I1460" s="2" t="s">
        <v>48</v>
      </c>
      <c r="J1460" s="19">
        <v>4943.08</v>
      </c>
      <c r="K1460" s="19">
        <f t="shared" si="22"/>
        <v>5733.9727999999996</v>
      </c>
    </row>
    <row r="1461" spans="2:11" hidden="1" x14ac:dyDescent="0.25">
      <c r="B1461" s="2" t="s">
        <v>42</v>
      </c>
      <c r="C1461" s="2" t="s">
        <v>2807</v>
      </c>
      <c r="D1461" s="2" t="s">
        <v>2808</v>
      </c>
      <c r="E1461" s="2">
        <v>69</v>
      </c>
      <c r="F1461" s="2" t="s">
        <v>3026</v>
      </c>
      <c r="G1461" s="2" t="s">
        <v>3064</v>
      </c>
      <c r="H1461" s="2" t="s">
        <v>3065</v>
      </c>
      <c r="I1461" s="2" t="s">
        <v>48</v>
      </c>
      <c r="J1461" s="19">
        <v>10100</v>
      </c>
      <c r="K1461" s="19">
        <f t="shared" si="22"/>
        <v>11716</v>
      </c>
    </row>
    <row r="1462" spans="2:11" hidden="1" x14ac:dyDescent="0.25">
      <c r="B1462" s="2" t="s">
        <v>42</v>
      </c>
      <c r="C1462" s="2" t="s">
        <v>2807</v>
      </c>
      <c r="D1462" s="2" t="s">
        <v>2808</v>
      </c>
      <c r="E1462" s="2">
        <v>69</v>
      </c>
      <c r="F1462" s="2" t="s">
        <v>3026</v>
      </c>
      <c r="G1462" s="2" t="s">
        <v>3066</v>
      </c>
      <c r="H1462" s="2" t="s">
        <v>3067</v>
      </c>
      <c r="I1462" s="2" t="s">
        <v>48</v>
      </c>
      <c r="J1462" s="19">
        <v>21103.73</v>
      </c>
      <c r="K1462" s="19">
        <f t="shared" si="22"/>
        <v>24480.326799999999</v>
      </c>
    </row>
    <row r="1463" spans="2:11" hidden="1" x14ac:dyDescent="0.25">
      <c r="B1463" s="2" t="s">
        <v>42</v>
      </c>
      <c r="C1463" s="2" t="s">
        <v>2807</v>
      </c>
      <c r="D1463" s="2" t="s">
        <v>2808</v>
      </c>
      <c r="E1463" s="2">
        <v>69</v>
      </c>
      <c r="F1463" s="2" t="s">
        <v>3026</v>
      </c>
      <c r="G1463" s="2" t="s">
        <v>3068</v>
      </c>
      <c r="H1463" s="2" t="s">
        <v>3069</v>
      </c>
      <c r="I1463" s="2" t="s">
        <v>48</v>
      </c>
      <c r="J1463" s="19">
        <v>18993.36</v>
      </c>
      <c r="K1463" s="19">
        <f t="shared" si="22"/>
        <v>22032.297599999998</v>
      </c>
    </row>
    <row r="1464" spans="2:11" hidden="1" x14ac:dyDescent="0.25">
      <c r="B1464" s="2" t="s">
        <v>42</v>
      </c>
      <c r="C1464" s="2" t="s">
        <v>2807</v>
      </c>
      <c r="D1464" s="2" t="s">
        <v>2808</v>
      </c>
      <c r="E1464" s="2">
        <v>76</v>
      </c>
      <c r="F1464" s="2" t="s">
        <v>3070</v>
      </c>
      <c r="G1464" s="2" t="s">
        <v>3071</v>
      </c>
      <c r="H1464" s="2" t="s">
        <v>3072</v>
      </c>
      <c r="I1464" s="2" t="s">
        <v>48</v>
      </c>
      <c r="J1464" s="19">
        <v>48.28</v>
      </c>
      <c r="K1464" s="19">
        <f t="shared" si="22"/>
        <v>56.004799999999996</v>
      </c>
    </row>
    <row r="1465" spans="2:11" hidden="1" x14ac:dyDescent="0.25">
      <c r="B1465" s="2" t="s">
        <v>42</v>
      </c>
      <c r="C1465" s="2" t="s">
        <v>2807</v>
      </c>
      <c r="D1465" s="2" t="s">
        <v>2808</v>
      </c>
      <c r="E1465" s="2">
        <v>76</v>
      </c>
      <c r="F1465" s="2" t="s">
        <v>3070</v>
      </c>
      <c r="G1465" s="2" t="s">
        <v>3073</v>
      </c>
      <c r="H1465" s="2" t="s">
        <v>3074</v>
      </c>
      <c r="I1465" s="2" t="s">
        <v>48</v>
      </c>
      <c r="J1465" s="19">
        <v>74.16</v>
      </c>
      <c r="K1465" s="19">
        <f t="shared" si="22"/>
        <v>86.025599999999997</v>
      </c>
    </row>
    <row r="1466" spans="2:11" hidden="1" x14ac:dyDescent="0.25">
      <c r="B1466" s="2" t="s">
        <v>42</v>
      </c>
      <c r="C1466" s="2" t="s">
        <v>2807</v>
      </c>
      <c r="D1466" s="2" t="s">
        <v>2808</v>
      </c>
      <c r="E1466" s="2">
        <v>76</v>
      </c>
      <c r="F1466" s="2" t="s">
        <v>3070</v>
      </c>
      <c r="G1466" s="2" t="s">
        <v>3075</v>
      </c>
      <c r="H1466" s="2" t="s">
        <v>3076</v>
      </c>
      <c r="I1466" s="2" t="s">
        <v>48</v>
      </c>
      <c r="J1466" s="19">
        <v>75.150000000000006</v>
      </c>
      <c r="K1466" s="19">
        <f t="shared" si="22"/>
        <v>87.174000000000007</v>
      </c>
    </row>
    <row r="1467" spans="2:11" hidden="1" x14ac:dyDescent="0.25">
      <c r="B1467" s="2" t="s">
        <v>42</v>
      </c>
      <c r="C1467" s="2" t="s">
        <v>2807</v>
      </c>
      <c r="D1467" s="2" t="s">
        <v>2808</v>
      </c>
      <c r="E1467" s="2">
        <v>76</v>
      </c>
      <c r="F1467" s="2" t="s">
        <v>3070</v>
      </c>
      <c r="G1467" s="2" t="s">
        <v>3077</v>
      </c>
      <c r="H1467" s="2" t="s">
        <v>3078</v>
      </c>
      <c r="I1467" s="2" t="s">
        <v>48</v>
      </c>
      <c r="J1467" s="19">
        <v>80.31</v>
      </c>
      <c r="K1467" s="19">
        <f t="shared" si="22"/>
        <v>93.159599999999998</v>
      </c>
    </row>
    <row r="1468" spans="2:11" hidden="1" x14ac:dyDescent="0.25">
      <c r="B1468" s="2" t="s">
        <v>42</v>
      </c>
      <c r="C1468" s="2" t="s">
        <v>2807</v>
      </c>
      <c r="D1468" s="2" t="s">
        <v>2808</v>
      </c>
      <c r="E1468" s="2">
        <v>76</v>
      </c>
      <c r="F1468" s="2" t="s">
        <v>3070</v>
      </c>
      <c r="G1468" s="2" t="s">
        <v>3079</v>
      </c>
      <c r="H1468" s="2" t="s">
        <v>3080</v>
      </c>
      <c r="I1468" s="2" t="s">
        <v>48</v>
      </c>
      <c r="J1468" s="19">
        <v>46.78</v>
      </c>
      <c r="K1468" s="19">
        <f t="shared" si="22"/>
        <v>54.264800000000001</v>
      </c>
    </row>
    <row r="1469" spans="2:11" hidden="1" x14ac:dyDescent="0.25">
      <c r="B1469" s="2" t="s">
        <v>42</v>
      </c>
      <c r="C1469" s="2" t="s">
        <v>2807</v>
      </c>
      <c r="D1469" s="2" t="s">
        <v>2808</v>
      </c>
      <c r="E1469" s="2">
        <v>76</v>
      </c>
      <c r="F1469" s="2" t="s">
        <v>3070</v>
      </c>
      <c r="G1469" s="2" t="s">
        <v>3081</v>
      </c>
      <c r="H1469" s="2" t="s">
        <v>3082</v>
      </c>
      <c r="I1469" s="2" t="s">
        <v>48</v>
      </c>
      <c r="J1469" s="19">
        <v>42.1</v>
      </c>
      <c r="K1469" s="19">
        <f t="shared" si="22"/>
        <v>48.835999999999999</v>
      </c>
    </row>
    <row r="1470" spans="2:11" hidden="1" x14ac:dyDescent="0.25">
      <c r="B1470" s="2" t="s">
        <v>42</v>
      </c>
      <c r="C1470" s="2" t="s">
        <v>2807</v>
      </c>
      <c r="D1470" s="2" t="s">
        <v>2808</v>
      </c>
      <c r="E1470" s="2">
        <v>76</v>
      </c>
      <c r="F1470" s="2" t="s">
        <v>3070</v>
      </c>
      <c r="G1470" s="2" t="s">
        <v>3083</v>
      </c>
      <c r="H1470" s="2" t="s">
        <v>3084</v>
      </c>
      <c r="I1470" s="2" t="s">
        <v>48</v>
      </c>
      <c r="J1470" s="19">
        <v>51.86</v>
      </c>
      <c r="K1470" s="19">
        <f t="shared" si="22"/>
        <v>60.157599999999995</v>
      </c>
    </row>
    <row r="1471" spans="2:11" hidden="1" x14ac:dyDescent="0.25">
      <c r="B1471" s="2" t="s">
        <v>42</v>
      </c>
      <c r="C1471" s="2" t="s">
        <v>2807</v>
      </c>
      <c r="D1471" s="2" t="s">
        <v>2808</v>
      </c>
      <c r="E1471" s="2">
        <v>76</v>
      </c>
      <c r="F1471" s="2" t="s">
        <v>3070</v>
      </c>
      <c r="G1471" s="2" t="s">
        <v>3085</v>
      </c>
      <c r="H1471" s="2" t="s">
        <v>3086</v>
      </c>
      <c r="I1471" s="2" t="s">
        <v>48</v>
      </c>
      <c r="J1471" s="19">
        <v>41.5</v>
      </c>
      <c r="K1471" s="19">
        <f t="shared" si="22"/>
        <v>48.139999999999993</v>
      </c>
    </row>
    <row r="1472" spans="2:11" hidden="1" x14ac:dyDescent="0.25">
      <c r="B1472" s="2" t="s">
        <v>42</v>
      </c>
      <c r="C1472" s="2" t="s">
        <v>2807</v>
      </c>
      <c r="D1472" s="2" t="s">
        <v>2808</v>
      </c>
      <c r="E1472" s="2">
        <v>76</v>
      </c>
      <c r="F1472" s="2" t="s">
        <v>3070</v>
      </c>
      <c r="G1472" s="2" t="s">
        <v>3087</v>
      </c>
      <c r="H1472" s="2" t="s">
        <v>3088</v>
      </c>
      <c r="I1472" s="2" t="s">
        <v>48</v>
      </c>
      <c r="J1472" s="19">
        <v>51.86</v>
      </c>
      <c r="K1472" s="19">
        <f t="shared" si="22"/>
        <v>60.157599999999995</v>
      </c>
    </row>
    <row r="1473" spans="2:11" hidden="1" x14ac:dyDescent="0.25">
      <c r="B1473" s="2" t="s">
        <v>42</v>
      </c>
      <c r="C1473" s="2" t="s">
        <v>2807</v>
      </c>
      <c r="D1473" s="2" t="s">
        <v>2808</v>
      </c>
      <c r="E1473" s="2">
        <v>76</v>
      </c>
      <c r="F1473" s="2" t="s">
        <v>3070</v>
      </c>
      <c r="G1473" s="2" t="s">
        <v>3089</v>
      </c>
      <c r="H1473" s="2" t="s">
        <v>3090</v>
      </c>
      <c r="I1473" s="2" t="s">
        <v>48</v>
      </c>
      <c r="J1473" s="19">
        <v>33.46</v>
      </c>
      <c r="K1473" s="19">
        <f t="shared" si="22"/>
        <v>38.813600000000001</v>
      </c>
    </row>
    <row r="1474" spans="2:11" hidden="1" x14ac:dyDescent="0.25">
      <c r="B1474" s="2" t="s">
        <v>42</v>
      </c>
      <c r="C1474" s="2" t="s">
        <v>2807</v>
      </c>
      <c r="D1474" s="2" t="s">
        <v>2808</v>
      </c>
      <c r="E1474" s="2">
        <v>76</v>
      </c>
      <c r="F1474" s="2" t="s">
        <v>3070</v>
      </c>
      <c r="G1474" s="2" t="s">
        <v>3091</v>
      </c>
      <c r="H1474" s="2" t="s">
        <v>3092</v>
      </c>
      <c r="I1474" s="2" t="s">
        <v>48</v>
      </c>
      <c r="J1474" s="19">
        <v>42.1</v>
      </c>
      <c r="K1474" s="19">
        <f t="shared" si="22"/>
        <v>48.835999999999999</v>
      </c>
    </row>
    <row r="1475" spans="2:11" hidden="1" x14ac:dyDescent="0.25">
      <c r="B1475" s="2" t="s">
        <v>42</v>
      </c>
      <c r="C1475" s="2" t="s">
        <v>2807</v>
      </c>
      <c r="D1475" s="2" t="s">
        <v>2808</v>
      </c>
      <c r="E1475" s="2">
        <v>76</v>
      </c>
      <c r="F1475" s="2" t="s">
        <v>3070</v>
      </c>
      <c r="G1475" s="2" t="s">
        <v>3093</v>
      </c>
      <c r="H1475" s="2" t="s">
        <v>3094</v>
      </c>
      <c r="I1475" s="2" t="s">
        <v>48</v>
      </c>
      <c r="J1475" s="19">
        <v>62</v>
      </c>
      <c r="K1475" s="19">
        <f t="shared" si="22"/>
        <v>71.92</v>
      </c>
    </row>
    <row r="1476" spans="2:11" hidden="1" x14ac:dyDescent="0.25">
      <c r="B1476" s="2" t="s">
        <v>42</v>
      </c>
      <c r="C1476" s="2" t="s">
        <v>2807</v>
      </c>
      <c r="D1476" s="2" t="s">
        <v>2808</v>
      </c>
      <c r="E1476" s="2">
        <v>76</v>
      </c>
      <c r="F1476" s="2" t="s">
        <v>3070</v>
      </c>
      <c r="G1476" s="2" t="s">
        <v>3095</v>
      </c>
      <c r="H1476" s="2" t="s">
        <v>3096</v>
      </c>
      <c r="I1476" s="2" t="s">
        <v>48</v>
      </c>
      <c r="J1476" s="19">
        <v>68.900000000000006</v>
      </c>
      <c r="K1476" s="19">
        <f t="shared" ref="K1476:K1539" si="23">+IF(AND(MID(H1476,1,15)="POSTE DE MADERA",J1476&lt;110)=TRUE,(J1476*1.13+5)*1.01*1.16,IF(AND(MID(H1476,1,15)="POSTE DE MADERA",J1476&gt;=110,J1476&lt;320)=TRUE,(J1476*1.13+12)*1.01*1.16,IF(AND(MID(H1476,1,15)="POSTE DE MADERA",J1476&gt;320)=TRUE,(J1476*1.13+36)*1.01*1.16,IF(+AND(MID(H1476,1,5)="POSTE",MID(H1476,1,15)&lt;&gt;"POSTE DE MADERA")=TRUE,J1476*1.01*1.16,J1476*1.16))))</f>
        <v>79.924000000000007</v>
      </c>
    </row>
    <row r="1477" spans="2:11" hidden="1" x14ac:dyDescent="0.25">
      <c r="B1477" s="2" t="s">
        <v>42</v>
      </c>
      <c r="C1477" s="2" t="s">
        <v>2807</v>
      </c>
      <c r="D1477" s="2" t="s">
        <v>2808</v>
      </c>
      <c r="E1477" s="2">
        <v>85</v>
      </c>
      <c r="F1477" s="2" t="s">
        <v>2132</v>
      </c>
      <c r="G1477" s="2" t="s">
        <v>3097</v>
      </c>
      <c r="H1477" s="2" t="s">
        <v>3098</v>
      </c>
      <c r="I1477" s="2" t="s">
        <v>48</v>
      </c>
      <c r="J1477" s="19">
        <v>8622.24</v>
      </c>
      <c r="K1477" s="19">
        <f t="shared" si="23"/>
        <v>10001.7984</v>
      </c>
    </row>
    <row r="1478" spans="2:11" hidden="1" x14ac:dyDescent="0.25">
      <c r="B1478" s="2" t="s">
        <v>42</v>
      </c>
      <c r="C1478" s="2" t="s">
        <v>2807</v>
      </c>
      <c r="D1478" s="2" t="s">
        <v>2808</v>
      </c>
      <c r="E1478" s="2">
        <v>85</v>
      </c>
      <c r="F1478" s="2" t="s">
        <v>2132</v>
      </c>
      <c r="G1478" s="2" t="s">
        <v>3099</v>
      </c>
      <c r="H1478" s="2" t="s">
        <v>3100</v>
      </c>
      <c r="I1478" s="2" t="s">
        <v>48</v>
      </c>
      <c r="J1478" s="19">
        <v>7242.68</v>
      </c>
      <c r="K1478" s="19">
        <f t="shared" si="23"/>
        <v>8401.5087999999996</v>
      </c>
    </row>
    <row r="1479" spans="2:11" hidden="1" x14ac:dyDescent="0.25">
      <c r="B1479" s="2" t="s">
        <v>42</v>
      </c>
      <c r="C1479" s="2" t="s">
        <v>2807</v>
      </c>
      <c r="D1479" s="2" t="s">
        <v>2808</v>
      </c>
      <c r="E1479" s="2">
        <v>85</v>
      </c>
      <c r="F1479" s="2" t="s">
        <v>2132</v>
      </c>
      <c r="G1479" s="2" t="s">
        <v>3101</v>
      </c>
      <c r="H1479" s="2" t="s">
        <v>3102</v>
      </c>
      <c r="I1479" s="2" t="s">
        <v>48</v>
      </c>
      <c r="J1479" s="19">
        <v>371.01</v>
      </c>
      <c r="K1479" s="19">
        <f t="shared" si="23"/>
        <v>430.37159999999994</v>
      </c>
    </row>
    <row r="1480" spans="2:11" hidden="1" x14ac:dyDescent="0.25">
      <c r="B1480" s="2" t="s">
        <v>42</v>
      </c>
      <c r="C1480" s="2" t="s">
        <v>2807</v>
      </c>
      <c r="D1480" s="2" t="s">
        <v>2808</v>
      </c>
      <c r="E1480" s="2">
        <v>85</v>
      </c>
      <c r="F1480" s="2" t="s">
        <v>2132</v>
      </c>
      <c r="G1480" s="2" t="s">
        <v>3103</v>
      </c>
      <c r="H1480" s="2" t="s">
        <v>3104</v>
      </c>
      <c r="I1480" s="2" t="s">
        <v>48</v>
      </c>
      <c r="J1480" s="19">
        <v>337.48</v>
      </c>
      <c r="K1480" s="19">
        <f t="shared" si="23"/>
        <v>391.47679999999997</v>
      </c>
    </row>
    <row r="1481" spans="2:11" hidden="1" x14ac:dyDescent="0.25">
      <c r="B1481" s="2" t="s">
        <v>42</v>
      </c>
      <c r="C1481" s="2" t="s">
        <v>2807</v>
      </c>
      <c r="D1481" s="2" t="s">
        <v>2808</v>
      </c>
      <c r="E1481" s="2">
        <v>85</v>
      </c>
      <c r="F1481" s="2" t="s">
        <v>2132</v>
      </c>
      <c r="G1481" s="2" t="s">
        <v>3105</v>
      </c>
      <c r="H1481" s="2" t="s">
        <v>3106</v>
      </c>
      <c r="I1481" s="2" t="s">
        <v>48</v>
      </c>
      <c r="J1481" s="19">
        <v>3702.21</v>
      </c>
      <c r="K1481" s="19">
        <f t="shared" si="23"/>
        <v>4294.5635999999995</v>
      </c>
    </row>
    <row r="1482" spans="2:11" hidden="1" x14ac:dyDescent="0.25">
      <c r="B1482" s="2" t="s">
        <v>42</v>
      </c>
      <c r="C1482" s="2" t="s">
        <v>2807</v>
      </c>
      <c r="D1482" s="2" t="s">
        <v>2808</v>
      </c>
      <c r="E1482" s="2">
        <v>85</v>
      </c>
      <c r="F1482" s="2" t="s">
        <v>2132</v>
      </c>
      <c r="G1482" s="2" t="s">
        <v>3107</v>
      </c>
      <c r="H1482" s="2" t="s">
        <v>3108</v>
      </c>
      <c r="I1482" s="2" t="s">
        <v>48</v>
      </c>
      <c r="J1482" s="19">
        <v>199.48</v>
      </c>
      <c r="K1482" s="19">
        <f t="shared" si="23"/>
        <v>231.39679999999998</v>
      </c>
    </row>
    <row r="1483" spans="2:11" hidden="1" x14ac:dyDescent="0.25">
      <c r="B1483" s="2" t="s">
        <v>42</v>
      </c>
      <c r="C1483" s="2" t="s">
        <v>2807</v>
      </c>
      <c r="D1483" s="2" t="s">
        <v>2808</v>
      </c>
      <c r="E1483" s="2">
        <v>85</v>
      </c>
      <c r="F1483" s="2" t="s">
        <v>2132</v>
      </c>
      <c r="G1483" s="2" t="s">
        <v>3109</v>
      </c>
      <c r="H1483" s="2" t="s">
        <v>3110</v>
      </c>
      <c r="I1483" s="2" t="s">
        <v>48</v>
      </c>
      <c r="J1483" s="19">
        <v>928</v>
      </c>
      <c r="K1483" s="19">
        <f t="shared" si="23"/>
        <v>1076.48</v>
      </c>
    </row>
    <row r="1484" spans="2:11" hidden="1" x14ac:dyDescent="0.25">
      <c r="B1484" s="2" t="s">
        <v>42</v>
      </c>
      <c r="C1484" s="2" t="s">
        <v>2807</v>
      </c>
      <c r="D1484" s="2" t="s">
        <v>2808</v>
      </c>
      <c r="E1484" s="2">
        <v>85</v>
      </c>
      <c r="F1484" s="2" t="s">
        <v>2132</v>
      </c>
      <c r="G1484" s="2" t="s">
        <v>3111</v>
      </c>
      <c r="H1484" s="2" t="s">
        <v>3112</v>
      </c>
      <c r="I1484" s="2" t="s">
        <v>48</v>
      </c>
      <c r="J1484" s="19">
        <v>1130.05</v>
      </c>
      <c r="K1484" s="19">
        <f t="shared" si="23"/>
        <v>1310.8579999999999</v>
      </c>
    </row>
    <row r="1485" spans="2:11" hidden="1" x14ac:dyDescent="0.25">
      <c r="B1485" s="2" t="s">
        <v>42</v>
      </c>
      <c r="C1485" s="2" t="s">
        <v>2807</v>
      </c>
      <c r="D1485" s="2" t="s">
        <v>2808</v>
      </c>
      <c r="E1485" s="2">
        <v>85</v>
      </c>
      <c r="F1485" s="2" t="s">
        <v>2132</v>
      </c>
      <c r="G1485" s="2" t="s">
        <v>3113</v>
      </c>
      <c r="H1485" s="2" t="s">
        <v>3114</v>
      </c>
      <c r="I1485" s="2" t="s">
        <v>48</v>
      </c>
      <c r="J1485" s="19">
        <v>5100</v>
      </c>
      <c r="K1485" s="19">
        <f t="shared" si="23"/>
        <v>5916</v>
      </c>
    </row>
    <row r="1486" spans="2:11" hidden="1" x14ac:dyDescent="0.25">
      <c r="B1486" s="2" t="s">
        <v>42</v>
      </c>
      <c r="C1486" s="2" t="s">
        <v>2807</v>
      </c>
      <c r="D1486" s="2" t="s">
        <v>2808</v>
      </c>
      <c r="E1486" s="2">
        <v>85</v>
      </c>
      <c r="F1486" s="2" t="s">
        <v>2132</v>
      </c>
      <c r="G1486" s="2" t="s">
        <v>3115</v>
      </c>
      <c r="H1486" s="2" t="s">
        <v>3116</v>
      </c>
      <c r="I1486" s="2" t="s">
        <v>48</v>
      </c>
      <c r="J1486" s="19">
        <v>3379.54</v>
      </c>
      <c r="K1486" s="19">
        <f t="shared" si="23"/>
        <v>3920.2663999999995</v>
      </c>
    </row>
    <row r="1487" spans="2:11" hidden="1" x14ac:dyDescent="0.25">
      <c r="B1487" s="2" t="s">
        <v>42</v>
      </c>
      <c r="C1487" s="2" t="s">
        <v>2807</v>
      </c>
      <c r="D1487" s="2" t="s">
        <v>2808</v>
      </c>
      <c r="E1487" s="2">
        <v>85</v>
      </c>
      <c r="F1487" s="2" t="s">
        <v>2132</v>
      </c>
      <c r="G1487" s="2" t="s">
        <v>3117</v>
      </c>
      <c r="H1487" s="2" t="s">
        <v>3118</v>
      </c>
      <c r="I1487" s="2" t="s">
        <v>48</v>
      </c>
      <c r="J1487" s="19">
        <v>3379.54</v>
      </c>
      <c r="K1487" s="19">
        <f t="shared" si="23"/>
        <v>3920.2663999999995</v>
      </c>
    </row>
    <row r="1488" spans="2:11" hidden="1" x14ac:dyDescent="0.25">
      <c r="B1488" s="2" t="s">
        <v>42</v>
      </c>
      <c r="C1488" s="2" t="s">
        <v>2807</v>
      </c>
      <c r="D1488" s="2" t="s">
        <v>2808</v>
      </c>
      <c r="E1488" s="2">
        <v>77</v>
      </c>
      <c r="F1488" s="2" t="s">
        <v>3119</v>
      </c>
      <c r="G1488" s="2" t="s">
        <v>3120</v>
      </c>
      <c r="H1488" s="2" t="s">
        <v>3121</v>
      </c>
      <c r="I1488" s="2" t="s">
        <v>48</v>
      </c>
      <c r="J1488" s="19">
        <v>2293.0500000000002</v>
      </c>
      <c r="K1488" s="19">
        <f t="shared" si="23"/>
        <v>2659.9380000000001</v>
      </c>
    </row>
    <row r="1489" spans="2:11" hidden="1" x14ac:dyDescent="0.25">
      <c r="B1489" s="2" t="s">
        <v>42</v>
      </c>
      <c r="C1489" s="2" t="s">
        <v>2807</v>
      </c>
      <c r="D1489" s="2" t="s">
        <v>2808</v>
      </c>
      <c r="E1489" s="2">
        <v>77</v>
      </c>
      <c r="F1489" s="2" t="s">
        <v>3119</v>
      </c>
      <c r="G1489" s="2" t="s">
        <v>3122</v>
      </c>
      <c r="H1489" s="2" t="s">
        <v>3123</v>
      </c>
      <c r="I1489" s="2" t="s">
        <v>48</v>
      </c>
      <c r="J1489" s="19">
        <v>2305.98</v>
      </c>
      <c r="K1489" s="19">
        <f t="shared" si="23"/>
        <v>2674.9367999999999</v>
      </c>
    </row>
    <row r="1490" spans="2:11" hidden="1" x14ac:dyDescent="0.25">
      <c r="B1490" s="2" t="s">
        <v>42</v>
      </c>
      <c r="C1490" s="2" t="s">
        <v>2807</v>
      </c>
      <c r="D1490" s="2" t="s">
        <v>2808</v>
      </c>
      <c r="E1490" s="2">
        <v>78</v>
      </c>
      <c r="F1490" s="2" t="s">
        <v>3124</v>
      </c>
      <c r="G1490" s="2" t="s">
        <v>3125</v>
      </c>
      <c r="H1490" s="2" t="s">
        <v>3126</v>
      </c>
      <c r="I1490" s="2" t="s">
        <v>48</v>
      </c>
      <c r="J1490" s="19">
        <v>41.97</v>
      </c>
      <c r="K1490" s="19">
        <f t="shared" si="23"/>
        <v>48.685199999999995</v>
      </c>
    </row>
    <row r="1491" spans="2:11" hidden="1" x14ac:dyDescent="0.25">
      <c r="B1491" s="2" t="s">
        <v>42</v>
      </c>
      <c r="C1491" s="2" t="s">
        <v>2807</v>
      </c>
      <c r="D1491" s="2" t="s">
        <v>2808</v>
      </c>
      <c r="E1491" s="2">
        <v>78</v>
      </c>
      <c r="F1491" s="2" t="s">
        <v>3124</v>
      </c>
      <c r="G1491" s="2" t="s">
        <v>3127</v>
      </c>
      <c r="H1491" s="2" t="s">
        <v>3128</v>
      </c>
      <c r="I1491" s="2" t="s">
        <v>48</v>
      </c>
      <c r="J1491" s="19">
        <v>65.88</v>
      </c>
      <c r="K1491" s="19">
        <f t="shared" si="23"/>
        <v>76.420799999999986</v>
      </c>
    </row>
    <row r="1492" spans="2:11" hidden="1" x14ac:dyDescent="0.25">
      <c r="B1492" s="2" t="s">
        <v>42</v>
      </c>
      <c r="C1492" s="2" t="s">
        <v>2807</v>
      </c>
      <c r="D1492" s="2" t="s">
        <v>2808</v>
      </c>
      <c r="E1492" s="2">
        <v>78</v>
      </c>
      <c r="F1492" s="2" t="s">
        <v>3124</v>
      </c>
      <c r="G1492" s="2" t="s">
        <v>3129</v>
      </c>
      <c r="H1492" s="2" t="s">
        <v>3130</v>
      </c>
      <c r="I1492" s="2" t="s">
        <v>48</v>
      </c>
      <c r="J1492" s="19">
        <v>115.15</v>
      </c>
      <c r="K1492" s="19">
        <f t="shared" si="23"/>
        <v>133.57399999999998</v>
      </c>
    </row>
    <row r="1493" spans="2:11" hidden="1" x14ac:dyDescent="0.25">
      <c r="B1493" s="2" t="s">
        <v>42</v>
      </c>
      <c r="C1493" s="2" t="s">
        <v>2807</v>
      </c>
      <c r="D1493" s="2" t="s">
        <v>2808</v>
      </c>
      <c r="E1493" s="2">
        <v>78</v>
      </c>
      <c r="F1493" s="2" t="s">
        <v>3124</v>
      </c>
      <c r="G1493" s="2" t="s">
        <v>3131</v>
      </c>
      <c r="H1493" s="2" t="s">
        <v>3132</v>
      </c>
      <c r="I1493" s="2" t="s">
        <v>48</v>
      </c>
      <c r="J1493" s="19">
        <v>145.74</v>
      </c>
      <c r="K1493" s="19">
        <f t="shared" si="23"/>
        <v>169.05840000000001</v>
      </c>
    </row>
    <row r="1494" spans="2:11" hidden="1" x14ac:dyDescent="0.25">
      <c r="B1494" s="2" t="s">
        <v>42</v>
      </c>
      <c r="C1494" s="2" t="s">
        <v>2807</v>
      </c>
      <c r="D1494" s="2" t="s">
        <v>2808</v>
      </c>
      <c r="E1494" s="2">
        <v>78</v>
      </c>
      <c r="F1494" s="2" t="s">
        <v>3124</v>
      </c>
      <c r="G1494" s="2" t="s">
        <v>3133</v>
      </c>
      <c r="H1494" s="2" t="s">
        <v>3134</v>
      </c>
      <c r="I1494" s="2" t="s">
        <v>48</v>
      </c>
      <c r="J1494" s="19">
        <v>65.88</v>
      </c>
      <c r="K1494" s="19">
        <f t="shared" si="23"/>
        <v>76.420799999999986</v>
      </c>
    </row>
    <row r="1495" spans="2:11" hidden="1" x14ac:dyDescent="0.25">
      <c r="B1495" s="2" t="s">
        <v>42</v>
      </c>
      <c r="C1495" s="2" t="s">
        <v>2807</v>
      </c>
      <c r="D1495" s="2" t="s">
        <v>2808</v>
      </c>
      <c r="E1495" s="2">
        <v>78</v>
      </c>
      <c r="F1495" s="2" t="s">
        <v>3124</v>
      </c>
      <c r="G1495" s="2" t="s">
        <v>3135</v>
      </c>
      <c r="H1495" s="2" t="s">
        <v>3136</v>
      </c>
      <c r="I1495" s="2" t="s">
        <v>48</v>
      </c>
      <c r="J1495" s="19">
        <v>119.48</v>
      </c>
      <c r="K1495" s="19">
        <f t="shared" si="23"/>
        <v>138.5968</v>
      </c>
    </row>
    <row r="1496" spans="2:11" hidden="1" x14ac:dyDescent="0.25">
      <c r="B1496" s="2" t="s">
        <v>42</v>
      </c>
      <c r="C1496" s="2" t="s">
        <v>2807</v>
      </c>
      <c r="D1496" s="2" t="s">
        <v>2808</v>
      </c>
      <c r="E1496" s="2">
        <v>78</v>
      </c>
      <c r="F1496" s="2" t="s">
        <v>3124</v>
      </c>
      <c r="G1496" s="2" t="s">
        <v>3137</v>
      </c>
      <c r="H1496" s="2" t="s">
        <v>3138</v>
      </c>
      <c r="I1496" s="2" t="s">
        <v>48</v>
      </c>
      <c r="J1496" s="19">
        <v>72.47</v>
      </c>
      <c r="K1496" s="19">
        <f t="shared" si="23"/>
        <v>84.06519999999999</v>
      </c>
    </row>
    <row r="1497" spans="2:11" hidden="1" x14ac:dyDescent="0.25">
      <c r="B1497" s="2" t="s">
        <v>42</v>
      </c>
      <c r="C1497" s="2" t="s">
        <v>2807</v>
      </c>
      <c r="D1497" s="2" t="s">
        <v>2808</v>
      </c>
      <c r="E1497" s="2">
        <v>78</v>
      </c>
      <c r="F1497" s="2" t="s">
        <v>3124</v>
      </c>
      <c r="G1497" s="2" t="s">
        <v>3139</v>
      </c>
      <c r="H1497" s="2" t="s">
        <v>3140</v>
      </c>
      <c r="I1497" s="2" t="s">
        <v>48</v>
      </c>
      <c r="J1497" s="19">
        <v>175.92</v>
      </c>
      <c r="K1497" s="19">
        <f t="shared" si="23"/>
        <v>204.06719999999999</v>
      </c>
    </row>
    <row r="1498" spans="2:11" hidden="1" x14ac:dyDescent="0.25">
      <c r="B1498" s="2" t="s">
        <v>42</v>
      </c>
      <c r="C1498" s="2" t="s">
        <v>2807</v>
      </c>
      <c r="D1498" s="2" t="s">
        <v>2808</v>
      </c>
      <c r="E1498" s="2">
        <v>78</v>
      </c>
      <c r="F1498" s="2" t="s">
        <v>3124</v>
      </c>
      <c r="G1498" s="2" t="s">
        <v>3141</v>
      </c>
      <c r="H1498" s="2" t="s">
        <v>3142</v>
      </c>
      <c r="I1498" s="2" t="s">
        <v>48</v>
      </c>
      <c r="J1498" s="19">
        <v>41.97</v>
      </c>
      <c r="K1498" s="19">
        <f t="shared" si="23"/>
        <v>48.685199999999995</v>
      </c>
    </row>
    <row r="1499" spans="2:11" hidden="1" x14ac:dyDescent="0.25">
      <c r="B1499" s="2" t="s">
        <v>42</v>
      </c>
      <c r="C1499" s="2" t="s">
        <v>2807</v>
      </c>
      <c r="D1499" s="2" t="s">
        <v>2808</v>
      </c>
      <c r="E1499" s="2">
        <v>78</v>
      </c>
      <c r="F1499" s="2" t="s">
        <v>3124</v>
      </c>
      <c r="G1499" s="2" t="s">
        <v>3143</v>
      </c>
      <c r="H1499" s="2" t="s">
        <v>3144</v>
      </c>
      <c r="I1499" s="2" t="s">
        <v>48</v>
      </c>
      <c r="J1499" s="19">
        <v>53.07</v>
      </c>
      <c r="K1499" s="19">
        <f t="shared" si="23"/>
        <v>61.561199999999999</v>
      </c>
    </row>
    <row r="1500" spans="2:11" hidden="1" x14ac:dyDescent="0.25">
      <c r="B1500" s="2" t="s">
        <v>42</v>
      </c>
      <c r="C1500" s="2" t="s">
        <v>2807</v>
      </c>
      <c r="D1500" s="2" t="s">
        <v>2808</v>
      </c>
      <c r="E1500" s="2">
        <v>78</v>
      </c>
      <c r="F1500" s="2" t="s">
        <v>3124</v>
      </c>
      <c r="G1500" s="2" t="s">
        <v>3145</v>
      </c>
      <c r="H1500" s="2" t="s">
        <v>3146</v>
      </c>
      <c r="I1500" s="2" t="s">
        <v>48</v>
      </c>
      <c r="J1500" s="19">
        <v>63.68</v>
      </c>
      <c r="K1500" s="19">
        <f t="shared" si="23"/>
        <v>73.868799999999993</v>
      </c>
    </row>
    <row r="1501" spans="2:11" hidden="1" x14ac:dyDescent="0.25">
      <c r="B1501" s="2" t="s">
        <v>42</v>
      </c>
      <c r="C1501" s="2" t="s">
        <v>2807</v>
      </c>
      <c r="D1501" s="2" t="s">
        <v>2808</v>
      </c>
      <c r="E1501" s="2">
        <v>78</v>
      </c>
      <c r="F1501" s="2" t="s">
        <v>3124</v>
      </c>
      <c r="G1501" s="2" t="s">
        <v>3147</v>
      </c>
      <c r="H1501" s="2" t="s">
        <v>3148</v>
      </c>
      <c r="I1501" s="2" t="s">
        <v>48</v>
      </c>
      <c r="J1501" s="19">
        <v>50.7</v>
      </c>
      <c r="K1501" s="19">
        <f t="shared" si="23"/>
        <v>58.811999999999998</v>
      </c>
    </row>
    <row r="1502" spans="2:11" hidden="1" x14ac:dyDescent="0.25">
      <c r="B1502" s="2" t="s">
        <v>42</v>
      </c>
      <c r="C1502" s="2" t="s">
        <v>2807</v>
      </c>
      <c r="D1502" s="2" t="s">
        <v>2808</v>
      </c>
      <c r="E1502" s="2">
        <v>78</v>
      </c>
      <c r="F1502" s="2" t="s">
        <v>3124</v>
      </c>
      <c r="G1502" s="2" t="s">
        <v>3149</v>
      </c>
      <c r="H1502" s="2" t="s">
        <v>3150</v>
      </c>
      <c r="I1502" s="2" t="s">
        <v>48</v>
      </c>
      <c r="J1502" s="19">
        <v>72.47</v>
      </c>
      <c r="K1502" s="19">
        <f t="shared" si="23"/>
        <v>84.06519999999999</v>
      </c>
    </row>
    <row r="1503" spans="2:11" hidden="1" x14ac:dyDescent="0.25">
      <c r="B1503" s="2" t="s">
        <v>42</v>
      </c>
      <c r="C1503" s="2" t="s">
        <v>2807</v>
      </c>
      <c r="D1503" s="2" t="s">
        <v>2808</v>
      </c>
      <c r="E1503" s="2">
        <v>79</v>
      </c>
      <c r="F1503" s="2" t="s">
        <v>3151</v>
      </c>
      <c r="G1503" s="2" t="s">
        <v>3152</v>
      </c>
      <c r="H1503" s="2" t="s">
        <v>3153</v>
      </c>
      <c r="I1503" s="2" t="s">
        <v>48</v>
      </c>
      <c r="J1503" s="19">
        <v>38.619999999999997</v>
      </c>
      <c r="K1503" s="19">
        <f t="shared" si="23"/>
        <v>44.799199999999992</v>
      </c>
    </row>
    <row r="1504" spans="2:11" hidden="1" x14ac:dyDescent="0.25">
      <c r="B1504" s="2" t="s">
        <v>42</v>
      </c>
      <c r="C1504" s="2" t="s">
        <v>2807</v>
      </c>
      <c r="D1504" s="2" t="s">
        <v>2808</v>
      </c>
      <c r="E1504" s="2">
        <v>79</v>
      </c>
      <c r="F1504" s="2" t="s">
        <v>3151</v>
      </c>
      <c r="G1504" s="2" t="s">
        <v>3154</v>
      </c>
      <c r="H1504" s="2" t="s">
        <v>3155</v>
      </c>
      <c r="I1504" s="2" t="s">
        <v>48</v>
      </c>
      <c r="J1504" s="19">
        <v>36.369999999999997</v>
      </c>
      <c r="K1504" s="19">
        <f t="shared" si="23"/>
        <v>42.189199999999992</v>
      </c>
    </row>
    <row r="1505" spans="2:11" hidden="1" x14ac:dyDescent="0.25">
      <c r="B1505" s="2" t="s">
        <v>42</v>
      </c>
      <c r="C1505" s="2" t="s">
        <v>2807</v>
      </c>
      <c r="D1505" s="2" t="s">
        <v>2808</v>
      </c>
      <c r="E1505" s="2">
        <v>75</v>
      </c>
      <c r="F1505" s="2" t="s">
        <v>3156</v>
      </c>
      <c r="G1505" s="2" t="s">
        <v>3157</v>
      </c>
      <c r="H1505" s="2" t="s">
        <v>3158</v>
      </c>
      <c r="I1505" s="2" t="s">
        <v>48</v>
      </c>
      <c r="J1505" s="19">
        <v>216.9</v>
      </c>
      <c r="K1505" s="19">
        <f t="shared" si="23"/>
        <v>251.60399999999998</v>
      </c>
    </row>
    <row r="1506" spans="2:11" hidden="1" x14ac:dyDescent="0.25">
      <c r="B1506" s="2" t="s">
        <v>42</v>
      </c>
      <c r="C1506" s="2" t="s">
        <v>2807</v>
      </c>
      <c r="D1506" s="2" t="s">
        <v>2808</v>
      </c>
      <c r="E1506" s="2">
        <v>75</v>
      </c>
      <c r="F1506" s="2" t="s">
        <v>3156</v>
      </c>
      <c r="G1506" s="2" t="s">
        <v>3159</v>
      </c>
      <c r="H1506" s="2" t="s">
        <v>3160</v>
      </c>
      <c r="I1506" s="2" t="s">
        <v>48</v>
      </c>
      <c r="J1506" s="19">
        <v>216.9</v>
      </c>
      <c r="K1506" s="19">
        <f t="shared" si="23"/>
        <v>251.60399999999998</v>
      </c>
    </row>
    <row r="1507" spans="2:11" hidden="1" x14ac:dyDescent="0.25">
      <c r="B1507" s="2" t="s">
        <v>42</v>
      </c>
      <c r="C1507" s="2" t="s">
        <v>2807</v>
      </c>
      <c r="D1507" s="2" t="s">
        <v>2808</v>
      </c>
      <c r="E1507" s="2">
        <v>75</v>
      </c>
      <c r="F1507" s="2" t="s">
        <v>3156</v>
      </c>
      <c r="G1507" s="2" t="s">
        <v>3161</v>
      </c>
      <c r="H1507" s="2" t="s">
        <v>3162</v>
      </c>
      <c r="I1507" s="2" t="s">
        <v>48</v>
      </c>
      <c r="J1507" s="19">
        <v>11507.38</v>
      </c>
      <c r="K1507" s="19">
        <f t="shared" si="23"/>
        <v>13348.560799999997</v>
      </c>
    </row>
    <row r="1508" spans="2:11" hidden="1" x14ac:dyDescent="0.25">
      <c r="B1508" s="2" t="s">
        <v>42</v>
      </c>
      <c r="C1508" s="2" t="s">
        <v>2807</v>
      </c>
      <c r="D1508" s="2" t="s">
        <v>2808</v>
      </c>
      <c r="E1508" s="2">
        <v>75</v>
      </c>
      <c r="F1508" s="2" t="s">
        <v>3156</v>
      </c>
      <c r="G1508" s="2" t="s">
        <v>3163</v>
      </c>
      <c r="H1508" s="2" t="s">
        <v>3164</v>
      </c>
      <c r="I1508" s="2" t="s">
        <v>48</v>
      </c>
      <c r="J1508" s="19">
        <v>3356.2</v>
      </c>
      <c r="K1508" s="19">
        <f t="shared" si="23"/>
        <v>3893.1919999999996</v>
      </c>
    </row>
    <row r="1509" spans="2:11" hidden="1" x14ac:dyDescent="0.25">
      <c r="B1509" s="2" t="s">
        <v>42</v>
      </c>
      <c r="C1509" s="2" t="s">
        <v>2807</v>
      </c>
      <c r="D1509" s="2" t="s">
        <v>2808</v>
      </c>
      <c r="E1509" s="2">
        <v>78</v>
      </c>
      <c r="F1509" s="2" t="s">
        <v>3124</v>
      </c>
      <c r="G1509" s="2" t="s">
        <v>3165</v>
      </c>
      <c r="H1509" s="2" t="s">
        <v>3166</v>
      </c>
      <c r="I1509" s="2" t="s">
        <v>48</v>
      </c>
      <c r="J1509" s="19">
        <v>188.67</v>
      </c>
      <c r="K1509" s="19">
        <f t="shared" si="23"/>
        <v>218.85719999999998</v>
      </c>
    </row>
    <row r="1510" spans="2:11" hidden="1" x14ac:dyDescent="0.25">
      <c r="B1510" s="2" t="s">
        <v>42</v>
      </c>
      <c r="C1510" s="2" t="s">
        <v>2807</v>
      </c>
      <c r="D1510" s="2" t="s">
        <v>2808</v>
      </c>
      <c r="E1510" s="2">
        <v>78</v>
      </c>
      <c r="F1510" s="2" t="s">
        <v>3124</v>
      </c>
      <c r="G1510" s="2" t="s">
        <v>3167</v>
      </c>
      <c r="H1510" s="2" t="s">
        <v>3168</v>
      </c>
      <c r="I1510" s="2" t="s">
        <v>48</v>
      </c>
      <c r="J1510" s="19">
        <v>222.31</v>
      </c>
      <c r="K1510" s="19">
        <f t="shared" si="23"/>
        <v>257.87959999999998</v>
      </c>
    </row>
    <row r="1511" spans="2:11" hidden="1" x14ac:dyDescent="0.25">
      <c r="B1511" s="2" t="s">
        <v>42</v>
      </c>
      <c r="C1511" s="2" t="s">
        <v>2807</v>
      </c>
      <c r="D1511" s="2" t="s">
        <v>2808</v>
      </c>
      <c r="E1511" s="2">
        <v>78</v>
      </c>
      <c r="F1511" s="2" t="s">
        <v>3124</v>
      </c>
      <c r="G1511" s="2" t="s">
        <v>3169</v>
      </c>
      <c r="H1511" s="2" t="s">
        <v>3170</v>
      </c>
      <c r="I1511" s="2" t="s">
        <v>48</v>
      </c>
      <c r="J1511" s="19">
        <v>217.17</v>
      </c>
      <c r="K1511" s="19">
        <f t="shared" si="23"/>
        <v>251.91719999999998</v>
      </c>
    </row>
    <row r="1512" spans="2:11" hidden="1" x14ac:dyDescent="0.25">
      <c r="B1512" s="2" t="s">
        <v>42</v>
      </c>
      <c r="C1512" s="2" t="s">
        <v>2807</v>
      </c>
      <c r="D1512" s="2" t="s">
        <v>2808</v>
      </c>
      <c r="E1512" s="2">
        <v>75</v>
      </c>
      <c r="F1512" s="2" t="s">
        <v>3156</v>
      </c>
      <c r="G1512" s="2" t="s">
        <v>3171</v>
      </c>
      <c r="H1512" s="2" t="s">
        <v>3172</v>
      </c>
      <c r="I1512" s="2" t="s">
        <v>48</v>
      </c>
      <c r="J1512" s="19">
        <v>434.5</v>
      </c>
      <c r="K1512" s="19">
        <f t="shared" si="23"/>
        <v>504.02</v>
      </c>
    </row>
    <row r="1513" spans="2:11" hidden="1" x14ac:dyDescent="0.25">
      <c r="B1513" s="2" t="s">
        <v>42</v>
      </c>
      <c r="C1513" s="2" t="s">
        <v>2807</v>
      </c>
      <c r="D1513" s="2" t="s">
        <v>2808</v>
      </c>
      <c r="E1513" s="2">
        <v>77</v>
      </c>
      <c r="F1513" s="2" t="s">
        <v>3119</v>
      </c>
      <c r="G1513" s="2" t="s">
        <v>3173</v>
      </c>
      <c r="H1513" s="2" t="s">
        <v>3174</v>
      </c>
      <c r="I1513" s="2" t="s">
        <v>48</v>
      </c>
      <c r="J1513" s="19">
        <v>4696.24</v>
      </c>
      <c r="K1513" s="19">
        <f t="shared" si="23"/>
        <v>5447.6383999999998</v>
      </c>
    </row>
    <row r="1514" spans="2:11" hidden="1" x14ac:dyDescent="0.25">
      <c r="B1514" s="2" t="s">
        <v>42</v>
      </c>
      <c r="C1514" s="2" t="s">
        <v>2807</v>
      </c>
      <c r="D1514" s="2" t="s">
        <v>2808</v>
      </c>
      <c r="E1514" s="2">
        <v>78</v>
      </c>
      <c r="F1514" s="2" t="s">
        <v>3124</v>
      </c>
      <c r="G1514" s="2" t="s">
        <v>3175</v>
      </c>
      <c r="H1514" s="2" t="s">
        <v>3176</v>
      </c>
      <c r="I1514" s="2" t="s">
        <v>48</v>
      </c>
      <c r="J1514" s="19">
        <v>210</v>
      </c>
      <c r="K1514" s="19">
        <f t="shared" si="23"/>
        <v>243.6</v>
      </c>
    </row>
    <row r="1515" spans="2:11" hidden="1" x14ac:dyDescent="0.25">
      <c r="B1515" s="2" t="s">
        <v>42</v>
      </c>
      <c r="C1515" s="2" t="s">
        <v>2807</v>
      </c>
      <c r="D1515" s="2" t="s">
        <v>2808</v>
      </c>
      <c r="E1515" s="2">
        <v>78</v>
      </c>
      <c r="F1515" s="2" t="s">
        <v>3124</v>
      </c>
      <c r="G1515" s="2" t="s">
        <v>3177</v>
      </c>
      <c r="H1515" s="2" t="s">
        <v>3178</v>
      </c>
      <c r="I1515" s="2" t="s">
        <v>48</v>
      </c>
      <c r="J1515" s="19">
        <v>240</v>
      </c>
      <c r="K1515" s="19">
        <f t="shared" si="23"/>
        <v>278.39999999999998</v>
      </c>
    </row>
    <row r="1516" spans="2:11" hidden="1" x14ac:dyDescent="0.25">
      <c r="B1516" s="2" t="s">
        <v>42</v>
      </c>
      <c r="C1516" s="2" t="s">
        <v>2807</v>
      </c>
      <c r="D1516" s="2" t="s">
        <v>2808</v>
      </c>
      <c r="E1516" s="2">
        <v>81</v>
      </c>
      <c r="F1516" s="2" t="s">
        <v>3179</v>
      </c>
      <c r="G1516" s="2" t="s">
        <v>3180</v>
      </c>
      <c r="H1516" s="2" t="s">
        <v>3181</v>
      </c>
      <c r="I1516" s="2" t="s">
        <v>48</v>
      </c>
      <c r="J1516" s="19">
        <v>8542.66</v>
      </c>
      <c r="K1516" s="19">
        <f t="shared" si="23"/>
        <v>9909.4856</v>
      </c>
    </row>
    <row r="1517" spans="2:11" hidden="1" x14ac:dyDescent="0.25">
      <c r="B1517" s="2" t="s">
        <v>42</v>
      </c>
      <c r="C1517" s="2" t="s">
        <v>2807</v>
      </c>
      <c r="D1517" s="2" t="s">
        <v>2808</v>
      </c>
      <c r="E1517" s="2">
        <v>81</v>
      </c>
      <c r="F1517" s="2" t="s">
        <v>3179</v>
      </c>
      <c r="G1517" s="2" t="s">
        <v>3182</v>
      </c>
      <c r="H1517" s="2" t="s">
        <v>3183</v>
      </c>
      <c r="I1517" s="2" t="s">
        <v>48</v>
      </c>
      <c r="J1517" s="19">
        <v>4918.3900000000003</v>
      </c>
      <c r="K1517" s="19">
        <f t="shared" si="23"/>
        <v>5705.3324000000002</v>
      </c>
    </row>
    <row r="1518" spans="2:11" hidden="1" x14ac:dyDescent="0.25">
      <c r="B1518" s="2" t="s">
        <v>42</v>
      </c>
      <c r="C1518" s="2" t="s">
        <v>2807</v>
      </c>
      <c r="D1518" s="2" t="s">
        <v>2808</v>
      </c>
      <c r="E1518" s="2">
        <v>81</v>
      </c>
      <c r="F1518" s="2" t="s">
        <v>3179</v>
      </c>
      <c r="G1518" s="2" t="s">
        <v>3184</v>
      </c>
      <c r="H1518" s="2" t="s">
        <v>3185</v>
      </c>
      <c r="I1518" s="2" t="s">
        <v>48</v>
      </c>
      <c r="J1518" s="19">
        <v>4501.24</v>
      </c>
      <c r="K1518" s="19">
        <f t="shared" si="23"/>
        <v>5221.4383999999991</v>
      </c>
    </row>
    <row r="1519" spans="2:11" hidden="1" x14ac:dyDescent="0.25">
      <c r="B1519" s="2" t="s">
        <v>42</v>
      </c>
      <c r="C1519" s="2" t="s">
        <v>2807</v>
      </c>
      <c r="D1519" s="2" t="s">
        <v>2808</v>
      </c>
      <c r="E1519" s="2">
        <v>81</v>
      </c>
      <c r="F1519" s="2" t="s">
        <v>3179</v>
      </c>
      <c r="G1519" s="2" t="s">
        <v>3186</v>
      </c>
      <c r="H1519" s="2" t="s">
        <v>3187</v>
      </c>
      <c r="I1519" s="2" t="s">
        <v>48</v>
      </c>
      <c r="J1519" s="19">
        <v>1610</v>
      </c>
      <c r="K1519" s="19">
        <f t="shared" si="23"/>
        <v>1867.6</v>
      </c>
    </row>
    <row r="1520" spans="2:11" hidden="1" x14ac:dyDescent="0.25">
      <c r="B1520" s="2" t="s">
        <v>42</v>
      </c>
      <c r="C1520" s="2" t="s">
        <v>2807</v>
      </c>
      <c r="D1520" s="2" t="s">
        <v>2808</v>
      </c>
      <c r="E1520" s="2">
        <v>80</v>
      </c>
      <c r="F1520" s="2" t="s">
        <v>3188</v>
      </c>
      <c r="G1520" s="2" t="s">
        <v>3189</v>
      </c>
      <c r="H1520" s="2" t="s">
        <v>3190</v>
      </c>
      <c r="I1520" s="2" t="s">
        <v>48</v>
      </c>
      <c r="J1520" s="19">
        <v>129.16</v>
      </c>
      <c r="K1520" s="19">
        <f t="shared" si="23"/>
        <v>149.82559999999998</v>
      </c>
    </row>
    <row r="1521" spans="2:11" hidden="1" x14ac:dyDescent="0.25">
      <c r="B1521" s="2" t="s">
        <v>42</v>
      </c>
      <c r="C1521" s="2" t="s">
        <v>2807</v>
      </c>
      <c r="D1521" s="2" t="s">
        <v>2808</v>
      </c>
      <c r="E1521" s="2">
        <v>80</v>
      </c>
      <c r="F1521" s="2" t="s">
        <v>3188</v>
      </c>
      <c r="G1521" s="2" t="s">
        <v>3191</v>
      </c>
      <c r="H1521" s="2" t="s">
        <v>3192</v>
      </c>
      <c r="I1521" s="2" t="s">
        <v>48</v>
      </c>
      <c r="J1521" s="19">
        <v>247.21</v>
      </c>
      <c r="K1521" s="19">
        <f t="shared" si="23"/>
        <v>286.7636</v>
      </c>
    </row>
    <row r="1522" spans="2:11" hidden="1" x14ac:dyDescent="0.25">
      <c r="B1522" s="2" t="s">
        <v>42</v>
      </c>
      <c r="C1522" s="2" t="s">
        <v>2807</v>
      </c>
      <c r="D1522" s="2" t="s">
        <v>2808</v>
      </c>
      <c r="E1522" s="2">
        <v>82</v>
      </c>
      <c r="F1522" s="2" t="s">
        <v>3193</v>
      </c>
      <c r="G1522" s="2" t="s">
        <v>3194</v>
      </c>
      <c r="H1522" s="2" t="s">
        <v>3195</v>
      </c>
      <c r="I1522" s="2" t="s">
        <v>48</v>
      </c>
      <c r="J1522" s="19">
        <v>645.80999999999995</v>
      </c>
      <c r="K1522" s="19">
        <f t="shared" si="23"/>
        <v>749.13959999999986</v>
      </c>
    </row>
    <row r="1523" spans="2:11" hidden="1" x14ac:dyDescent="0.25">
      <c r="B1523" s="2" t="s">
        <v>42</v>
      </c>
      <c r="C1523" s="2" t="s">
        <v>2807</v>
      </c>
      <c r="D1523" s="2" t="s">
        <v>2808</v>
      </c>
      <c r="E1523" s="2">
        <v>82</v>
      </c>
      <c r="F1523" s="2" t="s">
        <v>3193</v>
      </c>
      <c r="G1523" s="2" t="s">
        <v>3196</v>
      </c>
      <c r="H1523" s="2" t="s">
        <v>3197</v>
      </c>
      <c r="I1523" s="2" t="s">
        <v>48</v>
      </c>
      <c r="J1523" s="19">
        <v>124.47</v>
      </c>
      <c r="K1523" s="19">
        <f t="shared" si="23"/>
        <v>144.3852</v>
      </c>
    </row>
    <row r="1524" spans="2:11" hidden="1" x14ac:dyDescent="0.25">
      <c r="B1524" s="2" t="s">
        <v>42</v>
      </c>
      <c r="C1524" s="2" t="s">
        <v>2807</v>
      </c>
      <c r="D1524" s="2" t="s">
        <v>2808</v>
      </c>
      <c r="E1524" s="2">
        <v>82</v>
      </c>
      <c r="F1524" s="2" t="s">
        <v>3193</v>
      </c>
      <c r="G1524" s="2" t="s">
        <v>3198</v>
      </c>
      <c r="H1524" s="2" t="s">
        <v>3199</v>
      </c>
      <c r="I1524" s="2" t="s">
        <v>48</v>
      </c>
      <c r="J1524" s="19">
        <v>76.12</v>
      </c>
      <c r="K1524" s="19">
        <f t="shared" si="23"/>
        <v>88.299199999999999</v>
      </c>
    </row>
    <row r="1525" spans="2:11" hidden="1" x14ac:dyDescent="0.25">
      <c r="B1525" s="2" t="s">
        <v>42</v>
      </c>
      <c r="C1525" s="2" t="s">
        <v>2807</v>
      </c>
      <c r="D1525" s="2" t="s">
        <v>2808</v>
      </c>
      <c r="E1525" s="2">
        <v>82</v>
      </c>
      <c r="F1525" s="2" t="s">
        <v>3193</v>
      </c>
      <c r="G1525" s="2" t="s">
        <v>3200</v>
      </c>
      <c r="H1525" s="2" t="s">
        <v>3201</v>
      </c>
      <c r="I1525" s="2" t="s">
        <v>48</v>
      </c>
      <c r="J1525" s="19">
        <v>76.12</v>
      </c>
      <c r="K1525" s="19">
        <f t="shared" si="23"/>
        <v>88.299199999999999</v>
      </c>
    </row>
    <row r="1526" spans="2:11" hidden="1" x14ac:dyDescent="0.25">
      <c r="B1526" s="2" t="s">
        <v>42</v>
      </c>
      <c r="C1526" s="2" t="s">
        <v>2807</v>
      </c>
      <c r="D1526" s="2" t="s">
        <v>2808</v>
      </c>
      <c r="E1526" s="2">
        <v>82</v>
      </c>
      <c r="F1526" s="2" t="s">
        <v>3193</v>
      </c>
      <c r="G1526" s="2" t="s">
        <v>3202</v>
      </c>
      <c r="H1526" s="2" t="s">
        <v>3203</v>
      </c>
      <c r="I1526" s="2" t="s">
        <v>48</v>
      </c>
      <c r="J1526" s="19">
        <v>51.6</v>
      </c>
      <c r="K1526" s="19">
        <f t="shared" si="23"/>
        <v>59.855999999999995</v>
      </c>
    </row>
    <row r="1527" spans="2:11" hidden="1" x14ac:dyDescent="0.25">
      <c r="B1527" s="2" t="s">
        <v>42</v>
      </c>
      <c r="C1527" s="2" t="s">
        <v>2807</v>
      </c>
      <c r="D1527" s="2" t="s">
        <v>2808</v>
      </c>
      <c r="E1527" s="2">
        <v>81</v>
      </c>
      <c r="F1527" s="2" t="s">
        <v>3179</v>
      </c>
      <c r="G1527" s="2" t="s">
        <v>3204</v>
      </c>
      <c r="H1527" s="2" t="s">
        <v>3205</v>
      </c>
      <c r="I1527" s="2" t="s">
        <v>48</v>
      </c>
      <c r="J1527" s="19">
        <v>7771.99</v>
      </c>
      <c r="K1527" s="19">
        <f t="shared" si="23"/>
        <v>9015.5083999999988</v>
      </c>
    </row>
    <row r="1528" spans="2:11" hidden="1" x14ac:dyDescent="0.25">
      <c r="B1528" s="2" t="s">
        <v>42</v>
      </c>
      <c r="C1528" s="2" t="s">
        <v>2807</v>
      </c>
      <c r="D1528" s="2" t="s">
        <v>2808</v>
      </c>
      <c r="E1528" s="2">
        <v>80</v>
      </c>
      <c r="F1528" s="2" t="s">
        <v>3188</v>
      </c>
      <c r="G1528" s="2" t="s">
        <v>3206</v>
      </c>
      <c r="H1528" s="2" t="s">
        <v>3207</v>
      </c>
      <c r="I1528" s="2" t="s">
        <v>48</v>
      </c>
      <c r="J1528" s="19">
        <v>19.12</v>
      </c>
      <c r="K1528" s="19">
        <f t="shared" si="23"/>
        <v>22.179199999999998</v>
      </c>
    </row>
    <row r="1529" spans="2:11" hidden="1" x14ac:dyDescent="0.25">
      <c r="B1529" s="2" t="s">
        <v>42</v>
      </c>
      <c r="C1529" s="2" t="s">
        <v>2807</v>
      </c>
      <c r="D1529" s="2" t="s">
        <v>2808</v>
      </c>
      <c r="E1529" s="2">
        <v>80</v>
      </c>
      <c r="F1529" s="2" t="s">
        <v>3188</v>
      </c>
      <c r="G1529" s="2" t="s">
        <v>3208</v>
      </c>
      <c r="H1529" s="2" t="s">
        <v>3209</v>
      </c>
      <c r="I1529" s="2" t="s">
        <v>48</v>
      </c>
      <c r="J1529" s="19">
        <v>50.75</v>
      </c>
      <c r="K1529" s="19">
        <f t="shared" si="23"/>
        <v>58.87</v>
      </c>
    </row>
    <row r="1530" spans="2:11" hidden="1" x14ac:dyDescent="0.25">
      <c r="B1530" s="2" t="s">
        <v>42</v>
      </c>
      <c r="C1530" s="2" t="s">
        <v>2807</v>
      </c>
      <c r="D1530" s="2" t="s">
        <v>2808</v>
      </c>
      <c r="E1530" s="2">
        <v>80</v>
      </c>
      <c r="F1530" s="2" t="s">
        <v>3188</v>
      </c>
      <c r="G1530" s="2" t="s">
        <v>3210</v>
      </c>
      <c r="H1530" s="2" t="s">
        <v>3211</v>
      </c>
      <c r="I1530" s="2" t="s">
        <v>48</v>
      </c>
      <c r="J1530" s="19">
        <v>68.94</v>
      </c>
      <c r="K1530" s="19">
        <f t="shared" si="23"/>
        <v>79.970399999999998</v>
      </c>
    </row>
    <row r="1531" spans="2:11" hidden="1" x14ac:dyDescent="0.25">
      <c r="B1531" s="2" t="s">
        <v>42</v>
      </c>
      <c r="C1531" s="2" t="s">
        <v>2807</v>
      </c>
      <c r="D1531" s="2" t="s">
        <v>2808</v>
      </c>
      <c r="E1531" s="2">
        <v>80</v>
      </c>
      <c r="F1531" s="2" t="s">
        <v>3188</v>
      </c>
      <c r="G1531" s="2" t="s">
        <v>3212</v>
      </c>
      <c r="H1531" s="2" t="s">
        <v>3213</v>
      </c>
      <c r="I1531" s="2" t="s">
        <v>48</v>
      </c>
      <c r="J1531" s="19">
        <v>87.81</v>
      </c>
      <c r="K1531" s="19">
        <f t="shared" si="23"/>
        <v>101.8596</v>
      </c>
    </row>
    <row r="1532" spans="2:11" hidden="1" x14ac:dyDescent="0.25">
      <c r="B1532" s="2" t="s">
        <v>42</v>
      </c>
      <c r="C1532" s="2" t="s">
        <v>2807</v>
      </c>
      <c r="D1532" s="2" t="s">
        <v>2808</v>
      </c>
      <c r="E1532" s="2">
        <v>82</v>
      </c>
      <c r="F1532" s="2" t="s">
        <v>3193</v>
      </c>
      <c r="G1532" s="2" t="s">
        <v>3214</v>
      </c>
      <c r="H1532" s="2" t="s">
        <v>3215</v>
      </c>
      <c r="I1532" s="2" t="s">
        <v>48</v>
      </c>
      <c r="J1532" s="19">
        <v>6885.74</v>
      </c>
      <c r="K1532" s="19">
        <f t="shared" si="23"/>
        <v>7987.4583999999995</v>
      </c>
    </row>
    <row r="1533" spans="2:11" hidden="1" x14ac:dyDescent="0.25">
      <c r="B1533" s="2" t="s">
        <v>42</v>
      </c>
      <c r="C1533" s="2" t="s">
        <v>2807</v>
      </c>
      <c r="D1533" s="2" t="s">
        <v>2808</v>
      </c>
      <c r="E1533" s="2">
        <v>75</v>
      </c>
      <c r="F1533" s="2" t="s">
        <v>3156</v>
      </c>
      <c r="G1533" s="2" t="s">
        <v>3216</v>
      </c>
      <c r="H1533" s="2" t="s">
        <v>3217</v>
      </c>
      <c r="I1533" s="2" t="s">
        <v>48</v>
      </c>
      <c r="J1533" s="19">
        <v>13233.48</v>
      </c>
      <c r="K1533" s="19">
        <f t="shared" si="23"/>
        <v>15350.836799999999</v>
      </c>
    </row>
    <row r="1534" spans="2:11" hidden="1" x14ac:dyDescent="0.25">
      <c r="B1534" s="2" t="s">
        <v>42</v>
      </c>
      <c r="C1534" s="2" t="s">
        <v>3218</v>
      </c>
      <c r="D1534" s="2" t="s">
        <v>3219</v>
      </c>
      <c r="E1534" s="2">
        <v>88</v>
      </c>
      <c r="F1534" s="2" t="s">
        <v>3220</v>
      </c>
      <c r="G1534" s="2" t="s">
        <v>3221</v>
      </c>
      <c r="H1534" s="2" t="s">
        <v>3222</v>
      </c>
      <c r="I1534" s="2" t="s">
        <v>48</v>
      </c>
      <c r="J1534" s="19">
        <v>995.5</v>
      </c>
      <c r="K1534" s="19">
        <f t="shared" si="23"/>
        <v>1154.78</v>
      </c>
    </row>
    <row r="1535" spans="2:11" hidden="1" x14ac:dyDescent="0.25">
      <c r="B1535" s="2" t="s">
        <v>42</v>
      </c>
      <c r="C1535" s="2" t="s">
        <v>3218</v>
      </c>
      <c r="D1535" s="2" t="s">
        <v>3219</v>
      </c>
      <c r="E1535" s="2">
        <v>86</v>
      </c>
      <c r="F1535" s="2" t="s">
        <v>3223</v>
      </c>
      <c r="G1535" s="2" t="s">
        <v>3224</v>
      </c>
      <c r="H1535" s="2" t="s">
        <v>3225</v>
      </c>
      <c r="I1535" s="2" t="s">
        <v>48</v>
      </c>
      <c r="J1535" s="19">
        <v>2368.48</v>
      </c>
      <c r="K1535" s="19">
        <f t="shared" si="23"/>
        <v>2747.4367999999999</v>
      </c>
    </row>
    <row r="1536" spans="2:11" hidden="1" x14ac:dyDescent="0.25">
      <c r="B1536" s="2" t="s">
        <v>42</v>
      </c>
      <c r="C1536" s="2" t="s">
        <v>3218</v>
      </c>
      <c r="D1536" s="2" t="s">
        <v>3219</v>
      </c>
      <c r="E1536" s="2">
        <v>89</v>
      </c>
      <c r="F1536" s="2" t="s">
        <v>3226</v>
      </c>
      <c r="G1536" s="2" t="s">
        <v>3227</v>
      </c>
      <c r="H1536" s="2" t="s">
        <v>3228</v>
      </c>
      <c r="I1536" s="2" t="s">
        <v>48</v>
      </c>
      <c r="J1536" s="19">
        <v>537.88</v>
      </c>
      <c r="K1536" s="19">
        <f t="shared" si="23"/>
        <v>623.94079999999997</v>
      </c>
    </row>
    <row r="1537" spans="2:11" hidden="1" x14ac:dyDescent="0.25">
      <c r="B1537" s="2" t="s">
        <v>42</v>
      </c>
      <c r="C1537" s="2" t="s">
        <v>3218</v>
      </c>
      <c r="D1537" s="2" t="s">
        <v>3219</v>
      </c>
      <c r="E1537" s="2">
        <v>89</v>
      </c>
      <c r="F1537" s="2" t="s">
        <v>3226</v>
      </c>
      <c r="G1537" s="2" t="s">
        <v>3229</v>
      </c>
      <c r="H1537" s="2" t="s">
        <v>3230</v>
      </c>
      <c r="I1537" s="2" t="s">
        <v>48</v>
      </c>
      <c r="J1537" s="19">
        <v>534.41</v>
      </c>
      <c r="K1537" s="19">
        <f t="shared" si="23"/>
        <v>619.91559999999993</v>
      </c>
    </row>
    <row r="1538" spans="2:11" hidden="1" x14ac:dyDescent="0.25">
      <c r="B1538" s="2" t="s">
        <v>42</v>
      </c>
      <c r="C1538" s="2" t="s">
        <v>3218</v>
      </c>
      <c r="D1538" s="2" t="s">
        <v>3219</v>
      </c>
      <c r="E1538" s="2">
        <v>89</v>
      </c>
      <c r="F1538" s="2" t="s">
        <v>3226</v>
      </c>
      <c r="G1538" s="2" t="s">
        <v>3231</v>
      </c>
      <c r="H1538" s="2" t="s">
        <v>3232</v>
      </c>
      <c r="I1538" s="2" t="s">
        <v>48</v>
      </c>
      <c r="J1538" s="19">
        <v>650</v>
      </c>
      <c r="K1538" s="19">
        <f t="shared" si="23"/>
        <v>754</v>
      </c>
    </row>
    <row r="1539" spans="2:11" hidden="1" x14ac:dyDescent="0.25">
      <c r="B1539" s="2" t="s">
        <v>42</v>
      </c>
      <c r="C1539" s="2" t="s">
        <v>3218</v>
      </c>
      <c r="D1539" s="2" t="s">
        <v>3219</v>
      </c>
      <c r="E1539" s="2">
        <v>89</v>
      </c>
      <c r="F1539" s="2" t="s">
        <v>3226</v>
      </c>
      <c r="G1539" s="2" t="s">
        <v>3233</v>
      </c>
      <c r="H1539" s="2" t="s">
        <v>3234</v>
      </c>
      <c r="I1539" s="2" t="s">
        <v>48</v>
      </c>
      <c r="J1539" s="19">
        <v>650</v>
      </c>
      <c r="K1539" s="19">
        <f t="shared" si="23"/>
        <v>754</v>
      </c>
    </row>
    <row r="1540" spans="2:11" hidden="1" x14ac:dyDescent="0.25">
      <c r="B1540" s="2" t="s">
        <v>42</v>
      </c>
      <c r="C1540" s="2" t="s">
        <v>3218</v>
      </c>
      <c r="D1540" s="2" t="s">
        <v>3219</v>
      </c>
      <c r="E1540" s="2">
        <v>89</v>
      </c>
      <c r="F1540" s="2" t="s">
        <v>3226</v>
      </c>
      <c r="G1540" s="2" t="s">
        <v>3235</v>
      </c>
      <c r="H1540" s="2" t="s">
        <v>3236</v>
      </c>
      <c r="I1540" s="2" t="s">
        <v>48</v>
      </c>
      <c r="J1540" s="19">
        <v>1113.92</v>
      </c>
      <c r="K1540" s="19">
        <f t="shared" ref="K1540:K1603" si="24">+IF(AND(MID(H1540,1,15)="POSTE DE MADERA",J1540&lt;110)=TRUE,(J1540*1.13+5)*1.01*1.16,IF(AND(MID(H1540,1,15)="POSTE DE MADERA",J1540&gt;=110,J1540&lt;320)=TRUE,(J1540*1.13+12)*1.01*1.16,IF(AND(MID(H1540,1,15)="POSTE DE MADERA",J1540&gt;320)=TRUE,(J1540*1.13+36)*1.01*1.16,IF(+AND(MID(H1540,1,5)="POSTE",MID(H1540,1,15)&lt;&gt;"POSTE DE MADERA")=TRUE,J1540*1.01*1.16,J1540*1.16))))</f>
        <v>1292.1471999999999</v>
      </c>
    </row>
    <row r="1541" spans="2:11" hidden="1" x14ac:dyDescent="0.25">
      <c r="B1541" s="2" t="s">
        <v>42</v>
      </c>
      <c r="C1541" s="2" t="s">
        <v>3218</v>
      </c>
      <c r="D1541" s="2" t="s">
        <v>3219</v>
      </c>
      <c r="E1541" s="2">
        <v>89</v>
      </c>
      <c r="F1541" s="2" t="s">
        <v>3226</v>
      </c>
      <c r="G1541" s="2" t="s">
        <v>3237</v>
      </c>
      <c r="H1541" s="2" t="s">
        <v>3238</v>
      </c>
      <c r="I1541" s="2" t="s">
        <v>48</v>
      </c>
      <c r="J1541" s="19">
        <v>716.16</v>
      </c>
      <c r="K1541" s="19">
        <f t="shared" si="24"/>
        <v>830.74559999999985</v>
      </c>
    </row>
    <row r="1542" spans="2:11" hidden="1" x14ac:dyDescent="0.25">
      <c r="B1542" s="2" t="s">
        <v>42</v>
      </c>
      <c r="C1542" s="2" t="s">
        <v>3218</v>
      </c>
      <c r="D1542" s="2" t="s">
        <v>3219</v>
      </c>
      <c r="E1542" s="2">
        <v>89</v>
      </c>
      <c r="F1542" s="2" t="s">
        <v>3226</v>
      </c>
      <c r="G1542" s="2" t="s">
        <v>3239</v>
      </c>
      <c r="H1542" s="2" t="s">
        <v>3240</v>
      </c>
      <c r="I1542" s="2" t="s">
        <v>48</v>
      </c>
      <c r="J1542" s="19">
        <v>730.43</v>
      </c>
      <c r="K1542" s="19">
        <f t="shared" si="24"/>
        <v>847.29879999999991</v>
      </c>
    </row>
    <row r="1543" spans="2:11" hidden="1" x14ac:dyDescent="0.25">
      <c r="B1543" s="2" t="s">
        <v>42</v>
      </c>
      <c r="C1543" s="2" t="s">
        <v>3218</v>
      </c>
      <c r="D1543" s="2" t="s">
        <v>3219</v>
      </c>
      <c r="E1543" s="2">
        <v>89</v>
      </c>
      <c r="F1543" s="2" t="s">
        <v>3226</v>
      </c>
      <c r="G1543" s="2" t="s">
        <v>3241</v>
      </c>
      <c r="H1543" s="2" t="s">
        <v>3242</v>
      </c>
      <c r="I1543" s="2" t="s">
        <v>48</v>
      </c>
      <c r="J1543" s="19">
        <v>1321.81</v>
      </c>
      <c r="K1543" s="19">
        <f t="shared" si="24"/>
        <v>1533.2995999999998</v>
      </c>
    </row>
    <row r="1544" spans="2:11" hidden="1" x14ac:dyDescent="0.25">
      <c r="B1544" s="2" t="s">
        <v>42</v>
      </c>
      <c r="C1544" s="2" t="s">
        <v>3218</v>
      </c>
      <c r="D1544" s="2" t="s">
        <v>3219</v>
      </c>
      <c r="E1544" s="2">
        <v>89</v>
      </c>
      <c r="F1544" s="2" t="s">
        <v>3226</v>
      </c>
      <c r="G1544" s="2" t="s">
        <v>3243</v>
      </c>
      <c r="H1544" s="2" t="s">
        <v>3244</v>
      </c>
      <c r="I1544" s="2" t="s">
        <v>48</v>
      </c>
      <c r="J1544" s="19">
        <v>1321.81</v>
      </c>
      <c r="K1544" s="19">
        <f t="shared" si="24"/>
        <v>1533.2995999999998</v>
      </c>
    </row>
    <row r="1545" spans="2:11" hidden="1" x14ac:dyDescent="0.25">
      <c r="B1545" s="2" t="s">
        <v>42</v>
      </c>
      <c r="C1545" s="2" t="s">
        <v>3218</v>
      </c>
      <c r="D1545" s="2" t="s">
        <v>3219</v>
      </c>
      <c r="E1545" s="2">
        <v>89</v>
      </c>
      <c r="F1545" s="2" t="s">
        <v>3226</v>
      </c>
      <c r="G1545" s="2" t="s">
        <v>3245</v>
      </c>
      <c r="H1545" s="2" t="s">
        <v>3246</v>
      </c>
      <c r="I1545" s="2" t="s">
        <v>48</v>
      </c>
      <c r="J1545" s="19">
        <v>1554.28</v>
      </c>
      <c r="K1545" s="19">
        <f t="shared" si="24"/>
        <v>1802.9647999999997</v>
      </c>
    </row>
    <row r="1546" spans="2:11" hidden="1" x14ac:dyDescent="0.25">
      <c r="B1546" s="2" t="s">
        <v>42</v>
      </c>
      <c r="C1546" s="2" t="s">
        <v>3218</v>
      </c>
      <c r="D1546" s="2" t="s">
        <v>3219</v>
      </c>
      <c r="E1546" s="2">
        <v>89</v>
      </c>
      <c r="F1546" s="2" t="s">
        <v>3226</v>
      </c>
      <c r="G1546" s="2" t="s">
        <v>3247</v>
      </c>
      <c r="H1546" s="2" t="s">
        <v>3248</v>
      </c>
      <c r="I1546" s="2" t="s">
        <v>48</v>
      </c>
      <c r="J1546" s="19">
        <v>1353.37</v>
      </c>
      <c r="K1546" s="19">
        <f t="shared" si="24"/>
        <v>1569.9091999999998</v>
      </c>
    </row>
    <row r="1547" spans="2:11" hidden="1" x14ac:dyDescent="0.25">
      <c r="B1547" s="2" t="s">
        <v>42</v>
      </c>
      <c r="C1547" s="2" t="s">
        <v>3218</v>
      </c>
      <c r="D1547" s="2" t="s">
        <v>3219</v>
      </c>
      <c r="E1547" s="2">
        <v>89</v>
      </c>
      <c r="F1547" s="2" t="s">
        <v>3226</v>
      </c>
      <c r="G1547" s="2" t="s">
        <v>3249</v>
      </c>
      <c r="H1547" s="2" t="s">
        <v>3250</v>
      </c>
      <c r="I1547" s="2" t="s">
        <v>48</v>
      </c>
      <c r="J1547" s="19">
        <v>2781.66</v>
      </c>
      <c r="K1547" s="19">
        <f t="shared" si="24"/>
        <v>3226.7255999999998</v>
      </c>
    </row>
    <row r="1548" spans="2:11" hidden="1" x14ac:dyDescent="0.25">
      <c r="B1548" s="2" t="s">
        <v>42</v>
      </c>
      <c r="C1548" s="2" t="s">
        <v>3218</v>
      </c>
      <c r="D1548" s="2" t="s">
        <v>3219</v>
      </c>
      <c r="E1548" s="2">
        <v>89</v>
      </c>
      <c r="F1548" s="2" t="s">
        <v>3226</v>
      </c>
      <c r="G1548" s="2" t="s">
        <v>3251</v>
      </c>
      <c r="H1548" s="2" t="s">
        <v>3252</v>
      </c>
      <c r="I1548" s="2" t="s">
        <v>48</v>
      </c>
      <c r="J1548" s="19">
        <v>1508.95</v>
      </c>
      <c r="K1548" s="19">
        <f t="shared" si="24"/>
        <v>1750.3819999999998</v>
      </c>
    </row>
    <row r="1549" spans="2:11" hidden="1" x14ac:dyDescent="0.25">
      <c r="B1549" s="2" t="s">
        <v>42</v>
      </c>
      <c r="C1549" s="2" t="s">
        <v>3218</v>
      </c>
      <c r="D1549" s="2" t="s">
        <v>3219</v>
      </c>
      <c r="E1549" s="2">
        <v>89</v>
      </c>
      <c r="F1549" s="2" t="s">
        <v>3226</v>
      </c>
      <c r="G1549" s="2" t="s">
        <v>3253</v>
      </c>
      <c r="H1549" s="2" t="s">
        <v>3254</v>
      </c>
      <c r="I1549" s="2" t="s">
        <v>48</v>
      </c>
      <c r="J1549" s="19">
        <v>1508.95</v>
      </c>
      <c r="K1549" s="19">
        <f t="shared" si="24"/>
        <v>1750.3819999999998</v>
      </c>
    </row>
    <row r="1550" spans="2:11" hidden="1" x14ac:dyDescent="0.25">
      <c r="B1550" s="2" t="s">
        <v>42</v>
      </c>
      <c r="C1550" s="2" t="s">
        <v>3218</v>
      </c>
      <c r="D1550" s="2" t="s">
        <v>3219</v>
      </c>
      <c r="E1550" s="2">
        <v>89</v>
      </c>
      <c r="F1550" s="2" t="s">
        <v>3226</v>
      </c>
      <c r="G1550" s="2" t="s">
        <v>3255</v>
      </c>
      <c r="H1550" s="2" t="s">
        <v>3256</v>
      </c>
      <c r="I1550" s="2" t="s">
        <v>48</v>
      </c>
      <c r="J1550" s="19">
        <v>1811.58</v>
      </c>
      <c r="K1550" s="19">
        <f t="shared" si="24"/>
        <v>2101.4327999999996</v>
      </c>
    </row>
    <row r="1551" spans="2:11" hidden="1" x14ac:dyDescent="0.25">
      <c r="B1551" s="2" t="s">
        <v>42</v>
      </c>
      <c r="C1551" s="2" t="s">
        <v>3218</v>
      </c>
      <c r="D1551" s="2" t="s">
        <v>3219</v>
      </c>
      <c r="E1551" s="2">
        <v>89</v>
      </c>
      <c r="F1551" s="2" t="s">
        <v>3226</v>
      </c>
      <c r="G1551" s="2" t="s">
        <v>3257</v>
      </c>
      <c r="H1551" s="2" t="s">
        <v>3258</v>
      </c>
      <c r="I1551" s="2" t="s">
        <v>48</v>
      </c>
      <c r="J1551" s="19">
        <v>1811.58</v>
      </c>
      <c r="K1551" s="19">
        <f t="shared" si="24"/>
        <v>2101.4327999999996</v>
      </c>
    </row>
    <row r="1552" spans="2:11" hidden="1" x14ac:dyDescent="0.25">
      <c r="B1552" s="2" t="s">
        <v>42</v>
      </c>
      <c r="C1552" s="2" t="s">
        <v>3218</v>
      </c>
      <c r="D1552" s="2" t="s">
        <v>3219</v>
      </c>
      <c r="E1552" s="2">
        <v>89</v>
      </c>
      <c r="F1552" s="2" t="s">
        <v>3226</v>
      </c>
      <c r="G1552" s="2" t="s">
        <v>3259</v>
      </c>
      <c r="H1552" s="2" t="s">
        <v>3260</v>
      </c>
      <c r="I1552" s="2" t="s">
        <v>48</v>
      </c>
      <c r="J1552" s="19">
        <v>3355.14</v>
      </c>
      <c r="K1552" s="19">
        <f t="shared" si="24"/>
        <v>3891.9623999999994</v>
      </c>
    </row>
    <row r="1553" spans="2:11" hidden="1" x14ac:dyDescent="0.25">
      <c r="B1553" s="2" t="s">
        <v>42</v>
      </c>
      <c r="C1553" s="2" t="s">
        <v>3218</v>
      </c>
      <c r="D1553" s="2" t="s">
        <v>3219</v>
      </c>
      <c r="E1553" s="2">
        <v>89</v>
      </c>
      <c r="F1553" s="2" t="s">
        <v>3226</v>
      </c>
      <c r="G1553" s="2" t="s">
        <v>3261</v>
      </c>
      <c r="H1553" s="2" t="s">
        <v>3262</v>
      </c>
      <c r="I1553" s="2" t="s">
        <v>48</v>
      </c>
      <c r="J1553" s="19">
        <v>1622.81</v>
      </c>
      <c r="K1553" s="19">
        <f t="shared" si="24"/>
        <v>1882.4595999999999</v>
      </c>
    </row>
    <row r="1554" spans="2:11" hidden="1" x14ac:dyDescent="0.25">
      <c r="B1554" s="2" t="s">
        <v>42</v>
      </c>
      <c r="C1554" s="2" t="s">
        <v>3218</v>
      </c>
      <c r="D1554" s="2" t="s">
        <v>3219</v>
      </c>
      <c r="E1554" s="2">
        <v>89</v>
      </c>
      <c r="F1554" s="2" t="s">
        <v>3226</v>
      </c>
      <c r="G1554" s="2" t="s">
        <v>3263</v>
      </c>
      <c r="H1554" s="2" t="s">
        <v>3264</v>
      </c>
      <c r="I1554" s="2" t="s">
        <v>48</v>
      </c>
      <c r="J1554" s="19">
        <v>1865.06</v>
      </c>
      <c r="K1554" s="19">
        <f t="shared" si="24"/>
        <v>2163.4695999999999</v>
      </c>
    </row>
    <row r="1555" spans="2:11" hidden="1" x14ac:dyDescent="0.25">
      <c r="B1555" s="2" t="s">
        <v>42</v>
      </c>
      <c r="C1555" s="2" t="s">
        <v>3218</v>
      </c>
      <c r="D1555" s="2" t="s">
        <v>3219</v>
      </c>
      <c r="E1555" s="2">
        <v>89</v>
      </c>
      <c r="F1555" s="2" t="s">
        <v>3226</v>
      </c>
      <c r="G1555" s="2" t="s">
        <v>3265</v>
      </c>
      <c r="H1555" s="2" t="s">
        <v>3266</v>
      </c>
      <c r="I1555" s="2" t="s">
        <v>48</v>
      </c>
      <c r="J1555" s="19">
        <v>846.71</v>
      </c>
      <c r="K1555" s="19">
        <f t="shared" si="24"/>
        <v>982.18359999999996</v>
      </c>
    </row>
    <row r="1556" spans="2:11" hidden="1" x14ac:dyDescent="0.25">
      <c r="B1556" s="2" t="s">
        <v>42</v>
      </c>
      <c r="C1556" s="2" t="s">
        <v>3218</v>
      </c>
      <c r="D1556" s="2" t="s">
        <v>3219</v>
      </c>
      <c r="E1556" s="2">
        <v>89</v>
      </c>
      <c r="F1556" s="2" t="s">
        <v>3226</v>
      </c>
      <c r="G1556" s="2" t="s">
        <v>3267</v>
      </c>
      <c r="H1556" s="2" t="s">
        <v>3268</v>
      </c>
      <c r="I1556" s="2" t="s">
        <v>48</v>
      </c>
      <c r="J1556" s="19">
        <v>327.14</v>
      </c>
      <c r="K1556" s="19">
        <f t="shared" si="24"/>
        <v>379.48239999999998</v>
      </c>
    </row>
    <row r="1557" spans="2:11" hidden="1" x14ac:dyDescent="0.25">
      <c r="B1557" s="2" t="s">
        <v>42</v>
      </c>
      <c r="C1557" s="2" t="s">
        <v>3218</v>
      </c>
      <c r="D1557" s="2" t="s">
        <v>3219</v>
      </c>
      <c r="E1557" s="2">
        <v>89</v>
      </c>
      <c r="F1557" s="2" t="s">
        <v>3226</v>
      </c>
      <c r="G1557" s="2" t="s">
        <v>3269</v>
      </c>
      <c r="H1557" s="2" t="s">
        <v>3270</v>
      </c>
      <c r="I1557" s="2" t="s">
        <v>48</v>
      </c>
      <c r="J1557" s="19">
        <v>310.57</v>
      </c>
      <c r="K1557" s="19">
        <f t="shared" si="24"/>
        <v>360.26119999999997</v>
      </c>
    </row>
    <row r="1558" spans="2:11" hidden="1" x14ac:dyDescent="0.25">
      <c r="B1558" s="2" t="s">
        <v>42</v>
      </c>
      <c r="C1558" s="2" t="s">
        <v>3218</v>
      </c>
      <c r="D1558" s="2" t="s">
        <v>3219</v>
      </c>
      <c r="E1558" s="2">
        <v>89</v>
      </c>
      <c r="F1558" s="2" t="s">
        <v>3226</v>
      </c>
      <c r="G1558" s="2" t="s">
        <v>3271</v>
      </c>
      <c r="H1558" s="2" t="s">
        <v>3272</v>
      </c>
      <c r="I1558" s="2" t="s">
        <v>48</v>
      </c>
      <c r="J1558" s="19">
        <v>310.57</v>
      </c>
      <c r="K1558" s="19">
        <f t="shared" si="24"/>
        <v>360.26119999999997</v>
      </c>
    </row>
    <row r="1559" spans="2:11" hidden="1" x14ac:dyDescent="0.25">
      <c r="B1559" s="2" t="s">
        <v>42</v>
      </c>
      <c r="C1559" s="2" t="s">
        <v>3218</v>
      </c>
      <c r="D1559" s="2" t="s">
        <v>3219</v>
      </c>
      <c r="E1559" s="2">
        <v>89</v>
      </c>
      <c r="F1559" s="2" t="s">
        <v>3226</v>
      </c>
      <c r="G1559" s="2" t="s">
        <v>3273</v>
      </c>
      <c r="H1559" s="2" t="s">
        <v>3274</v>
      </c>
      <c r="I1559" s="2" t="s">
        <v>48</v>
      </c>
      <c r="J1559" s="19">
        <v>1033.76</v>
      </c>
      <c r="K1559" s="19">
        <f t="shared" si="24"/>
        <v>1199.1615999999999</v>
      </c>
    </row>
    <row r="1560" spans="2:11" hidden="1" x14ac:dyDescent="0.25">
      <c r="B1560" s="2" t="s">
        <v>42</v>
      </c>
      <c r="C1560" s="2" t="s">
        <v>3218</v>
      </c>
      <c r="D1560" s="2" t="s">
        <v>3219</v>
      </c>
      <c r="E1560" s="2">
        <v>89</v>
      </c>
      <c r="F1560" s="2" t="s">
        <v>3226</v>
      </c>
      <c r="G1560" s="2" t="s">
        <v>3275</v>
      </c>
      <c r="H1560" s="2" t="s">
        <v>3276</v>
      </c>
      <c r="I1560" s="2" t="s">
        <v>48</v>
      </c>
      <c r="J1560" s="19">
        <v>549.89</v>
      </c>
      <c r="K1560" s="19">
        <f t="shared" si="24"/>
        <v>637.87239999999997</v>
      </c>
    </row>
    <row r="1561" spans="2:11" hidden="1" x14ac:dyDescent="0.25">
      <c r="B1561" s="2" t="s">
        <v>42</v>
      </c>
      <c r="C1561" s="2" t="s">
        <v>3218</v>
      </c>
      <c r="D1561" s="2" t="s">
        <v>3219</v>
      </c>
      <c r="E1561" s="2">
        <v>89</v>
      </c>
      <c r="F1561" s="2" t="s">
        <v>3226</v>
      </c>
      <c r="G1561" s="2" t="s">
        <v>3277</v>
      </c>
      <c r="H1561" s="2" t="s">
        <v>3278</v>
      </c>
      <c r="I1561" s="2" t="s">
        <v>48</v>
      </c>
      <c r="J1561" s="19">
        <v>624.54</v>
      </c>
      <c r="K1561" s="19">
        <f t="shared" si="24"/>
        <v>724.46639999999991</v>
      </c>
    </row>
    <row r="1562" spans="2:11" hidden="1" x14ac:dyDescent="0.25">
      <c r="B1562" s="2" t="s">
        <v>42</v>
      </c>
      <c r="C1562" s="2" t="s">
        <v>3218</v>
      </c>
      <c r="D1562" s="2" t="s">
        <v>3219</v>
      </c>
      <c r="E1562" s="2">
        <v>89</v>
      </c>
      <c r="F1562" s="2" t="s">
        <v>3226</v>
      </c>
      <c r="G1562" s="2" t="s">
        <v>3279</v>
      </c>
      <c r="H1562" s="2" t="s">
        <v>3280</v>
      </c>
      <c r="I1562" s="2" t="s">
        <v>48</v>
      </c>
      <c r="J1562" s="19">
        <v>624.54</v>
      </c>
      <c r="K1562" s="19">
        <f t="shared" si="24"/>
        <v>724.46639999999991</v>
      </c>
    </row>
    <row r="1563" spans="2:11" hidden="1" x14ac:dyDescent="0.25">
      <c r="B1563" s="2" t="s">
        <v>42</v>
      </c>
      <c r="C1563" s="2" t="s">
        <v>3218</v>
      </c>
      <c r="D1563" s="2" t="s">
        <v>3219</v>
      </c>
      <c r="E1563" s="2">
        <v>89</v>
      </c>
      <c r="F1563" s="2" t="s">
        <v>3226</v>
      </c>
      <c r="G1563" s="2" t="s">
        <v>3281</v>
      </c>
      <c r="H1563" s="2" t="s">
        <v>3282</v>
      </c>
      <c r="I1563" s="2" t="s">
        <v>48</v>
      </c>
      <c r="J1563" s="19">
        <v>424.49</v>
      </c>
      <c r="K1563" s="19">
        <f t="shared" si="24"/>
        <v>492.40839999999997</v>
      </c>
    </row>
    <row r="1564" spans="2:11" hidden="1" x14ac:dyDescent="0.25">
      <c r="B1564" s="2" t="s">
        <v>42</v>
      </c>
      <c r="C1564" s="2" t="s">
        <v>3218</v>
      </c>
      <c r="D1564" s="2" t="s">
        <v>3219</v>
      </c>
      <c r="E1564" s="2">
        <v>89</v>
      </c>
      <c r="F1564" s="2" t="s">
        <v>3226</v>
      </c>
      <c r="G1564" s="2" t="s">
        <v>3283</v>
      </c>
      <c r="H1564" s="2" t="s">
        <v>3284</v>
      </c>
      <c r="I1564" s="2" t="s">
        <v>48</v>
      </c>
      <c r="J1564" s="19">
        <v>1347.15</v>
      </c>
      <c r="K1564" s="19">
        <f t="shared" si="24"/>
        <v>1562.694</v>
      </c>
    </row>
    <row r="1565" spans="2:11" hidden="1" x14ac:dyDescent="0.25">
      <c r="B1565" s="2" t="s">
        <v>42</v>
      </c>
      <c r="C1565" s="2" t="s">
        <v>3218</v>
      </c>
      <c r="D1565" s="2" t="s">
        <v>3219</v>
      </c>
      <c r="E1565" s="2">
        <v>89</v>
      </c>
      <c r="F1565" s="2" t="s">
        <v>3226</v>
      </c>
      <c r="G1565" s="2" t="s">
        <v>3285</v>
      </c>
      <c r="H1565" s="2" t="s">
        <v>3286</v>
      </c>
      <c r="I1565" s="2" t="s">
        <v>48</v>
      </c>
      <c r="J1565" s="19">
        <v>1347.15</v>
      </c>
      <c r="K1565" s="19">
        <f t="shared" si="24"/>
        <v>1562.694</v>
      </c>
    </row>
    <row r="1566" spans="2:11" hidden="1" x14ac:dyDescent="0.25">
      <c r="B1566" s="2" t="s">
        <v>42</v>
      </c>
      <c r="C1566" s="2" t="s">
        <v>3218</v>
      </c>
      <c r="D1566" s="2" t="s">
        <v>3219</v>
      </c>
      <c r="E1566" s="2">
        <v>89</v>
      </c>
      <c r="F1566" s="2" t="s">
        <v>3226</v>
      </c>
      <c r="G1566" s="2" t="s">
        <v>3287</v>
      </c>
      <c r="H1566" s="2" t="s">
        <v>3288</v>
      </c>
      <c r="I1566" s="2" t="s">
        <v>48</v>
      </c>
      <c r="J1566" s="19">
        <v>876.92</v>
      </c>
      <c r="K1566" s="19">
        <f t="shared" si="24"/>
        <v>1017.2271999999999</v>
      </c>
    </row>
    <row r="1567" spans="2:11" hidden="1" x14ac:dyDescent="0.25">
      <c r="B1567" s="2" t="s">
        <v>42</v>
      </c>
      <c r="C1567" s="2" t="s">
        <v>3218</v>
      </c>
      <c r="D1567" s="2" t="s">
        <v>3219</v>
      </c>
      <c r="E1567" s="2">
        <v>89</v>
      </c>
      <c r="F1567" s="2" t="s">
        <v>3226</v>
      </c>
      <c r="G1567" s="2" t="s">
        <v>3289</v>
      </c>
      <c r="H1567" s="2" t="s">
        <v>3290</v>
      </c>
      <c r="I1567" s="2" t="s">
        <v>48</v>
      </c>
      <c r="J1567" s="19">
        <v>871.43</v>
      </c>
      <c r="K1567" s="19">
        <f t="shared" si="24"/>
        <v>1010.8587999999999</v>
      </c>
    </row>
    <row r="1568" spans="2:11" hidden="1" x14ac:dyDescent="0.25">
      <c r="B1568" s="2" t="s">
        <v>42</v>
      </c>
      <c r="C1568" s="2" t="s">
        <v>3218</v>
      </c>
      <c r="D1568" s="2" t="s">
        <v>3219</v>
      </c>
      <c r="E1568" s="2">
        <v>89</v>
      </c>
      <c r="F1568" s="2" t="s">
        <v>3226</v>
      </c>
      <c r="G1568" s="2" t="s">
        <v>3291</v>
      </c>
      <c r="H1568" s="2" t="s">
        <v>3292</v>
      </c>
      <c r="I1568" s="2" t="s">
        <v>48</v>
      </c>
      <c r="J1568" s="19">
        <v>537.88</v>
      </c>
      <c r="K1568" s="19">
        <f t="shared" si="24"/>
        <v>623.94079999999997</v>
      </c>
    </row>
    <row r="1569" spans="2:11" hidden="1" x14ac:dyDescent="0.25">
      <c r="B1569" s="2" t="s">
        <v>42</v>
      </c>
      <c r="C1569" s="2" t="s">
        <v>3218</v>
      </c>
      <c r="D1569" s="2" t="s">
        <v>3219</v>
      </c>
      <c r="E1569" s="2">
        <v>89</v>
      </c>
      <c r="F1569" s="2" t="s">
        <v>3226</v>
      </c>
      <c r="G1569" s="2" t="s">
        <v>3293</v>
      </c>
      <c r="H1569" s="2" t="s">
        <v>3294</v>
      </c>
      <c r="I1569" s="2" t="s">
        <v>48</v>
      </c>
      <c r="J1569" s="19">
        <v>534.41</v>
      </c>
      <c r="K1569" s="19">
        <f t="shared" si="24"/>
        <v>619.91559999999993</v>
      </c>
    </row>
    <row r="1570" spans="2:11" hidden="1" x14ac:dyDescent="0.25">
      <c r="B1570" s="2" t="s">
        <v>42</v>
      </c>
      <c r="C1570" s="2" t="s">
        <v>3218</v>
      </c>
      <c r="D1570" s="2" t="s">
        <v>3219</v>
      </c>
      <c r="E1570" s="2">
        <v>89</v>
      </c>
      <c r="F1570" s="2" t="s">
        <v>3226</v>
      </c>
      <c r="G1570" s="2" t="s">
        <v>3295</v>
      </c>
      <c r="H1570" s="2" t="s">
        <v>3296</v>
      </c>
      <c r="I1570" s="2" t="s">
        <v>48</v>
      </c>
      <c r="J1570" s="19">
        <v>1637.42</v>
      </c>
      <c r="K1570" s="19">
        <f t="shared" si="24"/>
        <v>1899.4071999999999</v>
      </c>
    </row>
    <row r="1571" spans="2:11" hidden="1" x14ac:dyDescent="0.25">
      <c r="B1571" s="2" t="s">
        <v>42</v>
      </c>
      <c r="C1571" s="2" t="s">
        <v>3218</v>
      </c>
      <c r="D1571" s="2" t="s">
        <v>3219</v>
      </c>
      <c r="E1571" s="2">
        <v>89</v>
      </c>
      <c r="F1571" s="2" t="s">
        <v>3226</v>
      </c>
      <c r="G1571" s="2" t="s">
        <v>3297</v>
      </c>
      <c r="H1571" s="2" t="s">
        <v>3298</v>
      </c>
      <c r="I1571" s="2" t="s">
        <v>48</v>
      </c>
      <c r="J1571" s="19">
        <v>1637.42</v>
      </c>
      <c r="K1571" s="19">
        <f t="shared" si="24"/>
        <v>1899.4071999999999</v>
      </c>
    </row>
    <row r="1572" spans="2:11" hidden="1" x14ac:dyDescent="0.25">
      <c r="B1572" s="2" t="s">
        <v>42</v>
      </c>
      <c r="C1572" s="2" t="s">
        <v>3218</v>
      </c>
      <c r="D1572" s="2" t="s">
        <v>3219</v>
      </c>
      <c r="E1572" s="2">
        <v>89</v>
      </c>
      <c r="F1572" s="2" t="s">
        <v>3226</v>
      </c>
      <c r="G1572" s="2" t="s">
        <v>3299</v>
      </c>
      <c r="H1572" s="2" t="s">
        <v>3300</v>
      </c>
      <c r="I1572" s="2" t="s">
        <v>48</v>
      </c>
      <c r="J1572" s="19">
        <v>650</v>
      </c>
      <c r="K1572" s="19">
        <f t="shared" si="24"/>
        <v>754</v>
      </c>
    </row>
    <row r="1573" spans="2:11" hidden="1" x14ac:dyDescent="0.25">
      <c r="B1573" s="2" t="s">
        <v>42</v>
      </c>
      <c r="C1573" s="2" t="s">
        <v>3218</v>
      </c>
      <c r="D1573" s="2" t="s">
        <v>3219</v>
      </c>
      <c r="E1573" s="2">
        <v>89</v>
      </c>
      <c r="F1573" s="2" t="s">
        <v>3226</v>
      </c>
      <c r="G1573" s="2" t="s">
        <v>3301</v>
      </c>
      <c r="H1573" s="2" t="s">
        <v>3302</v>
      </c>
      <c r="I1573" s="2" t="s">
        <v>48</v>
      </c>
      <c r="J1573" s="19">
        <v>1113.92</v>
      </c>
      <c r="K1573" s="19">
        <f t="shared" si="24"/>
        <v>1292.1471999999999</v>
      </c>
    </row>
    <row r="1574" spans="2:11" hidden="1" x14ac:dyDescent="0.25">
      <c r="B1574" s="2" t="s">
        <v>42</v>
      </c>
      <c r="C1574" s="2" t="s">
        <v>3218</v>
      </c>
      <c r="D1574" s="2" t="s">
        <v>3219</v>
      </c>
      <c r="E1574" s="2">
        <v>89</v>
      </c>
      <c r="F1574" s="2" t="s">
        <v>3226</v>
      </c>
      <c r="G1574" s="2" t="s">
        <v>3303</v>
      </c>
      <c r="H1574" s="2" t="s">
        <v>3304</v>
      </c>
      <c r="I1574" s="2" t="s">
        <v>48</v>
      </c>
      <c r="J1574" s="19">
        <v>1113.92</v>
      </c>
      <c r="K1574" s="19">
        <f t="shared" si="24"/>
        <v>1292.1471999999999</v>
      </c>
    </row>
    <row r="1575" spans="2:11" hidden="1" x14ac:dyDescent="0.25">
      <c r="B1575" s="2" t="s">
        <v>42</v>
      </c>
      <c r="C1575" s="2" t="s">
        <v>3218</v>
      </c>
      <c r="D1575" s="2" t="s">
        <v>3219</v>
      </c>
      <c r="E1575" s="2">
        <v>89</v>
      </c>
      <c r="F1575" s="2" t="s">
        <v>3226</v>
      </c>
      <c r="G1575" s="2" t="s">
        <v>3305</v>
      </c>
      <c r="H1575" s="2" t="s">
        <v>3306</v>
      </c>
      <c r="I1575" s="2" t="s">
        <v>48</v>
      </c>
      <c r="J1575" s="19">
        <v>618.07000000000005</v>
      </c>
      <c r="K1575" s="19">
        <f t="shared" si="24"/>
        <v>716.96119999999996</v>
      </c>
    </row>
    <row r="1576" spans="2:11" hidden="1" x14ac:dyDescent="0.25">
      <c r="B1576" s="2" t="s">
        <v>42</v>
      </c>
      <c r="C1576" s="2" t="s">
        <v>3218</v>
      </c>
      <c r="D1576" s="2" t="s">
        <v>3219</v>
      </c>
      <c r="E1576" s="2">
        <v>89</v>
      </c>
      <c r="F1576" s="2" t="s">
        <v>3226</v>
      </c>
      <c r="G1576" s="2" t="s">
        <v>3307</v>
      </c>
      <c r="H1576" s="2" t="s">
        <v>3308</v>
      </c>
      <c r="I1576" s="2" t="s">
        <v>48</v>
      </c>
      <c r="J1576" s="19">
        <v>621.94000000000005</v>
      </c>
      <c r="K1576" s="19">
        <f t="shared" si="24"/>
        <v>721.45040000000006</v>
      </c>
    </row>
    <row r="1577" spans="2:11" hidden="1" x14ac:dyDescent="0.25">
      <c r="B1577" s="2" t="s">
        <v>42</v>
      </c>
      <c r="C1577" s="2" t="s">
        <v>3218</v>
      </c>
      <c r="D1577" s="2" t="s">
        <v>3219</v>
      </c>
      <c r="E1577" s="2">
        <v>89</v>
      </c>
      <c r="F1577" s="2" t="s">
        <v>3226</v>
      </c>
      <c r="G1577" s="2" t="s">
        <v>3309</v>
      </c>
      <c r="H1577" s="2" t="s">
        <v>3310</v>
      </c>
      <c r="I1577" s="2" t="s">
        <v>48</v>
      </c>
      <c r="J1577" s="19">
        <v>1594.32</v>
      </c>
      <c r="K1577" s="19">
        <f t="shared" si="24"/>
        <v>1849.4111999999998</v>
      </c>
    </row>
    <row r="1578" spans="2:11" hidden="1" x14ac:dyDescent="0.25">
      <c r="B1578" s="2" t="s">
        <v>42</v>
      </c>
      <c r="C1578" s="2" t="s">
        <v>3218</v>
      </c>
      <c r="D1578" s="2" t="s">
        <v>3219</v>
      </c>
      <c r="E1578" s="2">
        <v>89</v>
      </c>
      <c r="F1578" s="2" t="s">
        <v>3226</v>
      </c>
      <c r="G1578" s="2" t="s">
        <v>3311</v>
      </c>
      <c r="H1578" s="2" t="s">
        <v>3312</v>
      </c>
      <c r="I1578" s="2" t="s">
        <v>48</v>
      </c>
      <c r="J1578" s="19">
        <v>621.94000000000005</v>
      </c>
      <c r="K1578" s="19">
        <f t="shared" si="24"/>
        <v>721.45040000000006</v>
      </c>
    </row>
    <row r="1579" spans="2:11" hidden="1" x14ac:dyDescent="0.25">
      <c r="B1579" s="2" t="s">
        <v>42</v>
      </c>
      <c r="C1579" s="2" t="s">
        <v>3218</v>
      </c>
      <c r="D1579" s="2" t="s">
        <v>3219</v>
      </c>
      <c r="E1579" s="2">
        <v>89</v>
      </c>
      <c r="F1579" s="2" t="s">
        <v>3226</v>
      </c>
      <c r="G1579" s="2" t="s">
        <v>3313</v>
      </c>
      <c r="H1579" s="2" t="s">
        <v>3314</v>
      </c>
      <c r="I1579" s="2" t="s">
        <v>48</v>
      </c>
      <c r="J1579" s="19">
        <v>1862.01</v>
      </c>
      <c r="K1579" s="19">
        <f t="shared" si="24"/>
        <v>2159.9315999999999</v>
      </c>
    </row>
    <row r="1580" spans="2:11" hidden="1" x14ac:dyDescent="0.25">
      <c r="B1580" s="2" t="s">
        <v>42</v>
      </c>
      <c r="C1580" s="2" t="s">
        <v>3218</v>
      </c>
      <c r="D1580" s="2" t="s">
        <v>3219</v>
      </c>
      <c r="E1580" s="2">
        <v>89</v>
      </c>
      <c r="F1580" s="2" t="s">
        <v>3226</v>
      </c>
      <c r="G1580" s="2" t="s">
        <v>3315</v>
      </c>
      <c r="H1580" s="2" t="s">
        <v>3316</v>
      </c>
      <c r="I1580" s="2" t="s">
        <v>48</v>
      </c>
      <c r="J1580" s="19">
        <v>1862.01</v>
      </c>
      <c r="K1580" s="19">
        <f t="shared" si="24"/>
        <v>2159.9315999999999</v>
      </c>
    </row>
    <row r="1581" spans="2:11" hidden="1" x14ac:dyDescent="0.25">
      <c r="B1581" s="2" t="s">
        <v>42</v>
      </c>
      <c r="C1581" s="2" t="s">
        <v>3218</v>
      </c>
      <c r="D1581" s="2" t="s">
        <v>3219</v>
      </c>
      <c r="E1581" s="2">
        <v>89</v>
      </c>
      <c r="F1581" s="2" t="s">
        <v>3226</v>
      </c>
      <c r="G1581" s="2" t="s">
        <v>3317</v>
      </c>
      <c r="H1581" s="2" t="s">
        <v>3318</v>
      </c>
      <c r="I1581" s="2" t="s">
        <v>48</v>
      </c>
      <c r="J1581" s="19">
        <v>1120.8800000000001</v>
      </c>
      <c r="K1581" s="19">
        <f t="shared" si="24"/>
        <v>1300.2208000000001</v>
      </c>
    </row>
    <row r="1582" spans="2:11" hidden="1" x14ac:dyDescent="0.25">
      <c r="B1582" s="2" t="s">
        <v>42</v>
      </c>
      <c r="C1582" s="2" t="s">
        <v>3218</v>
      </c>
      <c r="D1582" s="2" t="s">
        <v>3219</v>
      </c>
      <c r="E1582" s="2">
        <v>89</v>
      </c>
      <c r="F1582" s="2" t="s">
        <v>3226</v>
      </c>
      <c r="G1582" s="2" t="s">
        <v>3319</v>
      </c>
      <c r="H1582" s="2" t="s">
        <v>3320</v>
      </c>
      <c r="I1582" s="2" t="s">
        <v>48</v>
      </c>
      <c r="J1582" s="19">
        <v>1309.43</v>
      </c>
      <c r="K1582" s="19">
        <f t="shared" si="24"/>
        <v>1518.9387999999999</v>
      </c>
    </row>
    <row r="1583" spans="2:11" hidden="1" x14ac:dyDescent="0.25">
      <c r="B1583" s="2" t="s">
        <v>42</v>
      </c>
      <c r="C1583" s="2" t="s">
        <v>3218</v>
      </c>
      <c r="D1583" s="2" t="s">
        <v>3219</v>
      </c>
      <c r="E1583" s="2">
        <v>89</v>
      </c>
      <c r="F1583" s="2" t="s">
        <v>3226</v>
      </c>
      <c r="G1583" s="2" t="s">
        <v>3321</v>
      </c>
      <c r="H1583" s="2" t="s">
        <v>3322</v>
      </c>
      <c r="I1583" s="2" t="s">
        <v>48</v>
      </c>
      <c r="J1583" s="19">
        <v>1309.43</v>
      </c>
      <c r="K1583" s="19">
        <f t="shared" si="24"/>
        <v>1518.9387999999999</v>
      </c>
    </row>
    <row r="1584" spans="2:11" hidden="1" x14ac:dyDescent="0.25">
      <c r="B1584" s="2" t="s">
        <v>42</v>
      </c>
      <c r="C1584" s="2" t="s">
        <v>3218</v>
      </c>
      <c r="D1584" s="2" t="s">
        <v>3219</v>
      </c>
      <c r="E1584" s="2">
        <v>89</v>
      </c>
      <c r="F1584" s="2" t="s">
        <v>3226</v>
      </c>
      <c r="G1584" s="2" t="s">
        <v>3323</v>
      </c>
      <c r="H1584" s="2" t="s">
        <v>3324</v>
      </c>
      <c r="I1584" s="2" t="s">
        <v>48</v>
      </c>
      <c r="J1584" s="19">
        <v>726.78</v>
      </c>
      <c r="K1584" s="19">
        <f t="shared" si="24"/>
        <v>843.06479999999988</v>
      </c>
    </row>
    <row r="1585" spans="2:11" hidden="1" x14ac:dyDescent="0.25">
      <c r="B1585" s="2" t="s">
        <v>42</v>
      </c>
      <c r="C1585" s="2" t="s">
        <v>3218</v>
      </c>
      <c r="D1585" s="2" t="s">
        <v>3219</v>
      </c>
      <c r="E1585" s="2">
        <v>89</v>
      </c>
      <c r="F1585" s="2" t="s">
        <v>3226</v>
      </c>
      <c r="G1585" s="2" t="s">
        <v>3325</v>
      </c>
      <c r="H1585" s="2" t="s">
        <v>3326</v>
      </c>
      <c r="I1585" s="2" t="s">
        <v>48</v>
      </c>
      <c r="J1585" s="19">
        <v>716.16</v>
      </c>
      <c r="K1585" s="19">
        <f t="shared" si="24"/>
        <v>830.74559999999985</v>
      </c>
    </row>
    <row r="1586" spans="2:11" hidden="1" x14ac:dyDescent="0.25">
      <c r="B1586" s="2" t="s">
        <v>42</v>
      </c>
      <c r="C1586" s="2" t="s">
        <v>3218</v>
      </c>
      <c r="D1586" s="2" t="s">
        <v>3219</v>
      </c>
      <c r="E1586" s="2">
        <v>89</v>
      </c>
      <c r="F1586" s="2" t="s">
        <v>3226</v>
      </c>
      <c r="G1586" s="2" t="s">
        <v>3327</v>
      </c>
      <c r="H1586" s="2" t="s">
        <v>3328</v>
      </c>
      <c r="I1586" s="2" t="s">
        <v>48</v>
      </c>
      <c r="J1586" s="19">
        <v>730.43</v>
      </c>
      <c r="K1586" s="19">
        <f t="shared" si="24"/>
        <v>847.29879999999991</v>
      </c>
    </row>
    <row r="1587" spans="2:11" hidden="1" x14ac:dyDescent="0.25">
      <c r="B1587" s="2" t="s">
        <v>42</v>
      </c>
      <c r="C1587" s="2" t="s">
        <v>3218</v>
      </c>
      <c r="D1587" s="2" t="s">
        <v>3219</v>
      </c>
      <c r="E1587" s="2">
        <v>89</v>
      </c>
      <c r="F1587" s="2" t="s">
        <v>3226</v>
      </c>
      <c r="G1587" s="2" t="s">
        <v>3329</v>
      </c>
      <c r="H1587" s="2" t="s">
        <v>3330</v>
      </c>
      <c r="I1587" s="2" t="s">
        <v>48</v>
      </c>
      <c r="J1587" s="19">
        <v>2133.8000000000002</v>
      </c>
      <c r="K1587" s="19">
        <f t="shared" si="24"/>
        <v>2475.2080000000001</v>
      </c>
    </row>
    <row r="1588" spans="2:11" hidden="1" x14ac:dyDescent="0.25">
      <c r="B1588" s="2" t="s">
        <v>42</v>
      </c>
      <c r="C1588" s="2" t="s">
        <v>3218</v>
      </c>
      <c r="D1588" s="2" t="s">
        <v>3219</v>
      </c>
      <c r="E1588" s="2">
        <v>89</v>
      </c>
      <c r="F1588" s="2" t="s">
        <v>3226</v>
      </c>
      <c r="G1588" s="2" t="s">
        <v>3331</v>
      </c>
      <c r="H1588" s="2" t="s">
        <v>3332</v>
      </c>
      <c r="I1588" s="2" t="s">
        <v>48</v>
      </c>
      <c r="J1588" s="19">
        <v>1594.32</v>
      </c>
      <c r="K1588" s="19">
        <f t="shared" si="24"/>
        <v>1849.4111999999998</v>
      </c>
    </row>
    <row r="1589" spans="2:11" hidden="1" x14ac:dyDescent="0.25">
      <c r="B1589" s="2" t="s">
        <v>42</v>
      </c>
      <c r="C1589" s="2" t="s">
        <v>3218</v>
      </c>
      <c r="D1589" s="2" t="s">
        <v>3219</v>
      </c>
      <c r="E1589" s="2">
        <v>89</v>
      </c>
      <c r="F1589" s="2" t="s">
        <v>3226</v>
      </c>
      <c r="G1589" s="2" t="s">
        <v>3333</v>
      </c>
      <c r="H1589" s="2" t="s">
        <v>3334</v>
      </c>
      <c r="I1589" s="2" t="s">
        <v>48</v>
      </c>
      <c r="J1589" s="19">
        <v>2133.8000000000002</v>
      </c>
      <c r="K1589" s="19">
        <f t="shared" si="24"/>
        <v>2475.2080000000001</v>
      </c>
    </row>
    <row r="1590" spans="2:11" hidden="1" x14ac:dyDescent="0.25">
      <c r="B1590" s="2" t="s">
        <v>42</v>
      </c>
      <c r="C1590" s="2" t="s">
        <v>3218</v>
      </c>
      <c r="D1590" s="2" t="s">
        <v>3219</v>
      </c>
      <c r="E1590" s="2">
        <v>89</v>
      </c>
      <c r="F1590" s="2" t="s">
        <v>3226</v>
      </c>
      <c r="G1590" s="2" t="s">
        <v>3335</v>
      </c>
      <c r="H1590" s="2" t="s">
        <v>3336</v>
      </c>
      <c r="I1590" s="2" t="s">
        <v>48</v>
      </c>
      <c r="J1590" s="19">
        <v>1321.81</v>
      </c>
      <c r="K1590" s="19">
        <f t="shared" si="24"/>
        <v>1533.2995999999998</v>
      </c>
    </row>
    <row r="1591" spans="2:11" hidden="1" x14ac:dyDescent="0.25">
      <c r="B1591" s="2" t="s">
        <v>42</v>
      </c>
      <c r="C1591" s="2" t="s">
        <v>3218</v>
      </c>
      <c r="D1591" s="2" t="s">
        <v>3219</v>
      </c>
      <c r="E1591" s="2">
        <v>89</v>
      </c>
      <c r="F1591" s="2" t="s">
        <v>3226</v>
      </c>
      <c r="G1591" s="2" t="s">
        <v>3337</v>
      </c>
      <c r="H1591" s="2" t="s">
        <v>3338</v>
      </c>
      <c r="I1591" s="2" t="s">
        <v>48</v>
      </c>
      <c r="J1591" s="19">
        <v>1554.28</v>
      </c>
      <c r="K1591" s="19">
        <f t="shared" si="24"/>
        <v>1802.9647999999997</v>
      </c>
    </row>
    <row r="1592" spans="2:11" hidden="1" x14ac:dyDescent="0.25">
      <c r="B1592" s="2" t="s">
        <v>42</v>
      </c>
      <c r="C1592" s="2" t="s">
        <v>3218</v>
      </c>
      <c r="D1592" s="2" t="s">
        <v>3219</v>
      </c>
      <c r="E1592" s="2">
        <v>89</v>
      </c>
      <c r="F1592" s="2" t="s">
        <v>3226</v>
      </c>
      <c r="G1592" s="2" t="s">
        <v>3339</v>
      </c>
      <c r="H1592" s="2" t="s">
        <v>3340</v>
      </c>
      <c r="I1592" s="2" t="s">
        <v>48</v>
      </c>
      <c r="J1592" s="19">
        <v>1554.28</v>
      </c>
      <c r="K1592" s="19">
        <f t="shared" si="24"/>
        <v>1802.9647999999997</v>
      </c>
    </row>
    <row r="1593" spans="2:11" hidden="1" x14ac:dyDescent="0.25">
      <c r="B1593" s="2" t="s">
        <v>42</v>
      </c>
      <c r="C1593" s="2" t="s">
        <v>3218</v>
      </c>
      <c r="D1593" s="2" t="s">
        <v>3219</v>
      </c>
      <c r="E1593" s="2">
        <v>89</v>
      </c>
      <c r="F1593" s="2" t="s">
        <v>3226</v>
      </c>
      <c r="G1593" s="2" t="s">
        <v>3341</v>
      </c>
      <c r="H1593" s="2" t="s">
        <v>3342</v>
      </c>
      <c r="I1593" s="2" t="s">
        <v>48</v>
      </c>
      <c r="J1593" s="19">
        <v>850.02</v>
      </c>
      <c r="K1593" s="19">
        <f t="shared" si="24"/>
        <v>986.02319999999986</v>
      </c>
    </row>
    <row r="1594" spans="2:11" hidden="1" x14ac:dyDescent="0.25">
      <c r="B1594" s="2" t="s">
        <v>42</v>
      </c>
      <c r="C1594" s="2" t="s">
        <v>3218</v>
      </c>
      <c r="D1594" s="2" t="s">
        <v>3219</v>
      </c>
      <c r="E1594" s="2">
        <v>89</v>
      </c>
      <c r="F1594" s="2" t="s">
        <v>3226</v>
      </c>
      <c r="G1594" s="2" t="s">
        <v>3343</v>
      </c>
      <c r="H1594" s="2" t="s">
        <v>3344</v>
      </c>
      <c r="I1594" s="2" t="s">
        <v>48</v>
      </c>
      <c r="J1594" s="19">
        <v>1888.68</v>
      </c>
      <c r="K1594" s="19">
        <f t="shared" si="24"/>
        <v>2190.8687999999997</v>
      </c>
    </row>
    <row r="1595" spans="2:11" hidden="1" x14ac:dyDescent="0.25">
      <c r="B1595" s="2" t="s">
        <v>42</v>
      </c>
      <c r="C1595" s="2" t="s">
        <v>3218</v>
      </c>
      <c r="D1595" s="2" t="s">
        <v>3219</v>
      </c>
      <c r="E1595" s="2">
        <v>89</v>
      </c>
      <c r="F1595" s="2" t="s">
        <v>3226</v>
      </c>
      <c r="G1595" s="2" t="s">
        <v>3345</v>
      </c>
      <c r="H1595" s="2" t="s">
        <v>3346</v>
      </c>
      <c r="I1595" s="2" t="s">
        <v>48</v>
      </c>
      <c r="J1595" s="19">
        <v>1888.68</v>
      </c>
      <c r="K1595" s="19">
        <f t="shared" si="24"/>
        <v>2190.8687999999997</v>
      </c>
    </row>
    <row r="1596" spans="2:11" hidden="1" x14ac:dyDescent="0.25">
      <c r="B1596" s="2" t="s">
        <v>42</v>
      </c>
      <c r="C1596" s="2" t="s">
        <v>3218</v>
      </c>
      <c r="D1596" s="2" t="s">
        <v>3219</v>
      </c>
      <c r="E1596" s="2">
        <v>89</v>
      </c>
      <c r="F1596" s="2" t="s">
        <v>3226</v>
      </c>
      <c r="G1596" s="2" t="s">
        <v>3347</v>
      </c>
      <c r="H1596" s="2" t="s">
        <v>3348</v>
      </c>
      <c r="I1596" s="2" t="s">
        <v>48</v>
      </c>
      <c r="J1596" s="19">
        <v>953.53</v>
      </c>
      <c r="K1596" s="19">
        <f t="shared" si="24"/>
        <v>1106.0947999999999</v>
      </c>
    </row>
    <row r="1597" spans="2:11" hidden="1" x14ac:dyDescent="0.25">
      <c r="B1597" s="2" t="s">
        <v>42</v>
      </c>
      <c r="C1597" s="2" t="s">
        <v>3218</v>
      </c>
      <c r="D1597" s="2" t="s">
        <v>3219</v>
      </c>
      <c r="E1597" s="2">
        <v>89</v>
      </c>
      <c r="F1597" s="2" t="s">
        <v>3226</v>
      </c>
      <c r="G1597" s="2" t="s">
        <v>3349</v>
      </c>
      <c r="H1597" s="2" t="s">
        <v>3350</v>
      </c>
      <c r="I1597" s="2" t="s">
        <v>48</v>
      </c>
      <c r="J1597" s="19">
        <v>998.35</v>
      </c>
      <c r="K1597" s="19">
        <f t="shared" si="24"/>
        <v>1158.086</v>
      </c>
    </row>
    <row r="1598" spans="2:11" hidden="1" x14ac:dyDescent="0.25">
      <c r="B1598" s="2" t="s">
        <v>42</v>
      </c>
      <c r="C1598" s="2" t="s">
        <v>3218</v>
      </c>
      <c r="D1598" s="2" t="s">
        <v>3219</v>
      </c>
      <c r="E1598" s="2">
        <v>89</v>
      </c>
      <c r="F1598" s="2" t="s">
        <v>3226</v>
      </c>
      <c r="G1598" s="2" t="s">
        <v>3351</v>
      </c>
      <c r="H1598" s="2" t="s">
        <v>3352</v>
      </c>
      <c r="I1598" s="2" t="s">
        <v>48</v>
      </c>
      <c r="J1598" s="19">
        <v>998.35</v>
      </c>
      <c r="K1598" s="19">
        <f t="shared" si="24"/>
        <v>1158.086</v>
      </c>
    </row>
    <row r="1599" spans="2:11" hidden="1" x14ac:dyDescent="0.25">
      <c r="B1599" s="2" t="s">
        <v>42</v>
      </c>
      <c r="C1599" s="2" t="s">
        <v>3218</v>
      </c>
      <c r="D1599" s="2" t="s">
        <v>3219</v>
      </c>
      <c r="E1599" s="2">
        <v>89</v>
      </c>
      <c r="F1599" s="2" t="s">
        <v>3226</v>
      </c>
      <c r="G1599" s="2" t="s">
        <v>3353</v>
      </c>
      <c r="H1599" s="2" t="s">
        <v>3354</v>
      </c>
      <c r="I1599" s="2" t="s">
        <v>48</v>
      </c>
      <c r="J1599" s="19">
        <v>1888.68</v>
      </c>
      <c r="K1599" s="19">
        <f t="shared" si="24"/>
        <v>2190.8687999999997</v>
      </c>
    </row>
    <row r="1600" spans="2:11" hidden="1" x14ac:dyDescent="0.25">
      <c r="B1600" s="2" t="s">
        <v>42</v>
      </c>
      <c r="C1600" s="2" t="s">
        <v>3218</v>
      </c>
      <c r="D1600" s="2" t="s">
        <v>3219</v>
      </c>
      <c r="E1600" s="2">
        <v>89</v>
      </c>
      <c r="F1600" s="2" t="s">
        <v>3226</v>
      </c>
      <c r="G1600" s="2" t="s">
        <v>3355</v>
      </c>
      <c r="H1600" s="2" t="s">
        <v>3356</v>
      </c>
      <c r="I1600" s="2" t="s">
        <v>48</v>
      </c>
      <c r="J1600" s="19">
        <v>2780.66</v>
      </c>
      <c r="K1600" s="19">
        <f t="shared" si="24"/>
        <v>3225.5655999999994</v>
      </c>
    </row>
    <row r="1601" spans="2:11" hidden="1" x14ac:dyDescent="0.25">
      <c r="B1601" s="2" t="s">
        <v>42</v>
      </c>
      <c r="C1601" s="2" t="s">
        <v>3218</v>
      </c>
      <c r="D1601" s="2" t="s">
        <v>3219</v>
      </c>
      <c r="E1601" s="2">
        <v>89</v>
      </c>
      <c r="F1601" s="2" t="s">
        <v>3226</v>
      </c>
      <c r="G1601" s="2" t="s">
        <v>3357</v>
      </c>
      <c r="H1601" s="2" t="s">
        <v>3358</v>
      </c>
      <c r="I1601" s="2" t="s">
        <v>48</v>
      </c>
      <c r="J1601" s="19">
        <v>2780.66</v>
      </c>
      <c r="K1601" s="19">
        <f t="shared" si="24"/>
        <v>3225.5655999999994</v>
      </c>
    </row>
    <row r="1602" spans="2:11" hidden="1" x14ac:dyDescent="0.25">
      <c r="B1602" s="2" t="s">
        <v>42</v>
      </c>
      <c r="C1602" s="2" t="s">
        <v>3218</v>
      </c>
      <c r="D1602" s="2" t="s">
        <v>3219</v>
      </c>
      <c r="E1602" s="2">
        <v>89</v>
      </c>
      <c r="F1602" s="2" t="s">
        <v>3226</v>
      </c>
      <c r="G1602" s="2" t="s">
        <v>3359</v>
      </c>
      <c r="H1602" s="2" t="s">
        <v>3360</v>
      </c>
      <c r="I1602" s="2" t="s">
        <v>48</v>
      </c>
      <c r="J1602" s="19">
        <v>1821.11</v>
      </c>
      <c r="K1602" s="19">
        <f t="shared" si="24"/>
        <v>2112.4875999999999</v>
      </c>
    </row>
    <row r="1603" spans="2:11" hidden="1" x14ac:dyDescent="0.25">
      <c r="B1603" s="2" t="s">
        <v>42</v>
      </c>
      <c r="C1603" s="2" t="s">
        <v>3218</v>
      </c>
      <c r="D1603" s="2" t="s">
        <v>3219</v>
      </c>
      <c r="E1603" s="2">
        <v>89</v>
      </c>
      <c r="F1603" s="2" t="s">
        <v>3226</v>
      </c>
      <c r="G1603" s="2" t="s">
        <v>3361</v>
      </c>
      <c r="H1603" s="2" t="s">
        <v>3362</v>
      </c>
      <c r="I1603" s="2" t="s">
        <v>48</v>
      </c>
      <c r="J1603" s="19">
        <v>2168.7199999999998</v>
      </c>
      <c r="K1603" s="19">
        <f t="shared" si="24"/>
        <v>2515.7151999999996</v>
      </c>
    </row>
    <row r="1604" spans="2:11" hidden="1" x14ac:dyDescent="0.25">
      <c r="B1604" s="2" t="s">
        <v>42</v>
      </c>
      <c r="C1604" s="2" t="s">
        <v>3218</v>
      </c>
      <c r="D1604" s="2" t="s">
        <v>3219</v>
      </c>
      <c r="E1604" s="2">
        <v>89</v>
      </c>
      <c r="F1604" s="2" t="s">
        <v>3226</v>
      </c>
      <c r="G1604" s="2" t="s">
        <v>3363</v>
      </c>
      <c r="H1604" s="2" t="s">
        <v>3364</v>
      </c>
      <c r="I1604" s="2" t="s">
        <v>48</v>
      </c>
      <c r="J1604" s="19">
        <v>2168.7199999999998</v>
      </c>
      <c r="K1604" s="19">
        <f t="shared" ref="K1604:K1667" si="25">+IF(AND(MID(H1604,1,15)="POSTE DE MADERA",J1604&lt;110)=TRUE,(J1604*1.13+5)*1.01*1.16,IF(AND(MID(H1604,1,15)="POSTE DE MADERA",J1604&gt;=110,J1604&lt;320)=TRUE,(J1604*1.13+12)*1.01*1.16,IF(AND(MID(H1604,1,15)="POSTE DE MADERA",J1604&gt;320)=TRUE,(J1604*1.13+36)*1.01*1.16,IF(+AND(MID(H1604,1,5)="POSTE",MID(H1604,1,15)&lt;&gt;"POSTE DE MADERA")=TRUE,J1604*1.01*1.16,J1604*1.16))))</f>
        <v>2515.7151999999996</v>
      </c>
    </row>
    <row r="1605" spans="2:11" hidden="1" x14ac:dyDescent="0.25">
      <c r="B1605" s="2" t="s">
        <v>42</v>
      </c>
      <c r="C1605" s="2" t="s">
        <v>3218</v>
      </c>
      <c r="D1605" s="2" t="s">
        <v>3219</v>
      </c>
      <c r="E1605" s="2">
        <v>89</v>
      </c>
      <c r="F1605" s="2" t="s">
        <v>3226</v>
      </c>
      <c r="G1605" s="2" t="s">
        <v>3365</v>
      </c>
      <c r="H1605" s="2" t="s">
        <v>3366</v>
      </c>
      <c r="I1605" s="2" t="s">
        <v>48</v>
      </c>
      <c r="J1605" s="19">
        <v>1118.92</v>
      </c>
      <c r="K1605" s="19">
        <f t="shared" si="25"/>
        <v>1297.9472000000001</v>
      </c>
    </row>
    <row r="1606" spans="2:11" hidden="1" x14ac:dyDescent="0.25">
      <c r="B1606" s="2" t="s">
        <v>42</v>
      </c>
      <c r="C1606" s="2" t="s">
        <v>3218</v>
      </c>
      <c r="D1606" s="2" t="s">
        <v>3219</v>
      </c>
      <c r="E1606" s="2">
        <v>89</v>
      </c>
      <c r="F1606" s="2" t="s">
        <v>3226</v>
      </c>
      <c r="G1606" s="2" t="s">
        <v>3367</v>
      </c>
      <c r="H1606" s="2" t="s">
        <v>3368</v>
      </c>
      <c r="I1606" s="2" t="s">
        <v>48</v>
      </c>
      <c r="J1606" s="19">
        <v>3028.08</v>
      </c>
      <c r="K1606" s="19">
        <f t="shared" si="25"/>
        <v>3512.5727999999995</v>
      </c>
    </row>
    <row r="1607" spans="2:11" hidden="1" x14ac:dyDescent="0.25">
      <c r="B1607" s="2" t="s">
        <v>42</v>
      </c>
      <c r="C1607" s="2" t="s">
        <v>3218</v>
      </c>
      <c r="D1607" s="2" t="s">
        <v>3219</v>
      </c>
      <c r="E1607" s="2">
        <v>89</v>
      </c>
      <c r="F1607" s="2" t="s">
        <v>3226</v>
      </c>
      <c r="G1607" s="2" t="s">
        <v>3369</v>
      </c>
      <c r="H1607" s="2" t="s">
        <v>3370</v>
      </c>
      <c r="I1607" s="2" t="s">
        <v>48</v>
      </c>
      <c r="J1607" s="19">
        <v>3028.08</v>
      </c>
      <c r="K1607" s="19">
        <f t="shared" si="25"/>
        <v>3512.5727999999995</v>
      </c>
    </row>
    <row r="1608" spans="2:11" hidden="1" x14ac:dyDescent="0.25">
      <c r="B1608" s="2" t="s">
        <v>42</v>
      </c>
      <c r="C1608" s="2" t="s">
        <v>3218</v>
      </c>
      <c r="D1608" s="2" t="s">
        <v>3219</v>
      </c>
      <c r="E1608" s="2">
        <v>89</v>
      </c>
      <c r="F1608" s="2" t="s">
        <v>3226</v>
      </c>
      <c r="G1608" s="2" t="s">
        <v>3371</v>
      </c>
      <c r="H1608" s="2" t="s">
        <v>3372</v>
      </c>
      <c r="I1608" s="2" t="s">
        <v>48</v>
      </c>
      <c r="J1608" s="19">
        <v>3028.08</v>
      </c>
      <c r="K1608" s="19">
        <f t="shared" si="25"/>
        <v>3512.5727999999995</v>
      </c>
    </row>
    <row r="1609" spans="2:11" hidden="1" x14ac:dyDescent="0.25">
      <c r="B1609" s="2" t="s">
        <v>42</v>
      </c>
      <c r="C1609" s="2" t="s">
        <v>3218</v>
      </c>
      <c r="D1609" s="2" t="s">
        <v>3219</v>
      </c>
      <c r="E1609" s="2">
        <v>89</v>
      </c>
      <c r="F1609" s="2" t="s">
        <v>3226</v>
      </c>
      <c r="G1609" s="2" t="s">
        <v>3373</v>
      </c>
      <c r="H1609" s="2" t="s">
        <v>3374</v>
      </c>
      <c r="I1609" s="2" t="s">
        <v>48</v>
      </c>
      <c r="J1609" s="19">
        <v>2260</v>
      </c>
      <c r="K1609" s="19">
        <f t="shared" si="25"/>
        <v>2621.6</v>
      </c>
    </row>
    <row r="1610" spans="2:11" hidden="1" x14ac:dyDescent="0.25">
      <c r="B1610" s="2" t="s">
        <v>42</v>
      </c>
      <c r="C1610" s="2" t="s">
        <v>3218</v>
      </c>
      <c r="D1610" s="2" t="s">
        <v>3219</v>
      </c>
      <c r="E1610" s="2">
        <v>89</v>
      </c>
      <c r="F1610" s="2" t="s">
        <v>3226</v>
      </c>
      <c r="G1610" s="2" t="s">
        <v>3375</v>
      </c>
      <c r="H1610" s="2" t="s">
        <v>3376</v>
      </c>
      <c r="I1610" s="2" t="s">
        <v>48</v>
      </c>
      <c r="J1610" s="19">
        <v>1045.58</v>
      </c>
      <c r="K1610" s="19">
        <f t="shared" si="25"/>
        <v>1212.8727999999999</v>
      </c>
    </row>
    <row r="1611" spans="2:11" hidden="1" x14ac:dyDescent="0.25">
      <c r="B1611" s="2" t="s">
        <v>42</v>
      </c>
      <c r="C1611" s="2" t="s">
        <v>3218</v>
      </c>
      <c r="D1611" s="2" t="s">
        <v>3219</v>
      </c>
      <c r="E1611" s="2">
        <v>89</v>
      </c>
      <c r="F1611" s="2" t="s">
        <v>3226</v>
      </c>
      <c r="G1611" s="2" t="s">
        <v>3377</v>
      </c>
      <c r="H1611" s="2" t="s">
        <v>3378</v>
      </c>
      <c r="I1611" s="2" t="s">
        <v>48</v>
      </c>
      <c r="J1611" s="19">
        <v>1198.58</v>
      </c>
      <c r="K1611" s="19">
        <f t="shared" si="25"/>
        <v>1390.3527999999999</v>
      </c>
    </row>
    <row r="1612" spans="2:11" hidden="1" x14ac:dyDescent="0.25">
      <c r="B1612" s="2" t="s">
        <v>42</v>
      </c>
      <c r="C1612" s="2" t="s">
        <v>3218</v>
      </c>
      <c r="D1612" s="2" t="s">
        <v>3219</v>
      </c>
      <c r="E1612" s="2">
        <v>89</v>
      </c>
      <c r="F1612" s="2" t="s">
        <v>3226</v>
      </c>
      <c r="G1612" s="2" t="s">
        <v>3379</v>
      </c>
      <c r="H1612" s="2" t="s">
        <v>3380</v>
      </c>
      <c r="I1612" s="2" t="s">
        <v>48</v>
      </c>
      <c r="J1612" s="19">
        <v>3246.49</v>
      </c>
      <c r="K1612" s="19">
        <f t="shared" si="25"/>
        <v>3765.9283999999993</v>
      </c>
    </row>
    <row r="1613" spans="2:11" hidden="1" x14ac:dyDescent="0.25">
      <c r="B1613" s="2" t="s">
        <v>42</v>
      </c>
      <c r="C1613" s="2" t="s">
        <v>3218</v>
      </c>
      <c r="D1613" s="2" t="s">
        <v>3219</v>
      </c>
      <c r="E1613" s="2">
        <v>89</v>
      </c>
      <c r="F1613" s="2" t="s">
        <v>3226</v>
      </c>
      <c r="G1613" s="2" t="s">
        <v>3381</v>
      </c>
      <c r="H1613" s="2" t="s">
        <v>3382</v>
      </c>
      <c r="I1613" s="2" t="s">
        <v>1368</v>
      </c>
      <c r="J1613" s="19">
        <v>2635.32</v>
      </c>
      <c r="K1613" s="19">
        <f t="shared" si="25"/>
        <v>3056.9712</v>
      </c>
    </row>
    <row r="1614" spans="2:11" hidden="1" x14ac:dyDescent="0.25">
      <c r="B1614" s="2" t="s">
        <v>42</v>
      </c>
      <c r="C1614" s="2" t="s">
        <v>3218</v>
      </c>
      <c r="D1614" s="2" t="s">
        <v>3219</v>
      </c>
      <c r="E1614" s="2">
        <v>89</v>
      </c>
      <c r="F1614" s="2" t="s">
        <v>3226</v>
      </c>
      <c r="G1614" s="2" t="s">
        <v>3383</v>
      </c>
      <c r="H1614" s="2" t="s">
        <v>3384</v>
      </c>
      <c r="I1614" s="2" t="s">
        <v>48</v>
      </c>
      <c r="J1614" s="19">
        <v>1211.02</v>
      </c>
      <c r="K1614" s="19">
        <f t="shared" si="25"/>
        <v>1404.7831999999999</v>
      </c>
    </row>
    <row r="1615" spans="2:11" hidden="1" x14ac:dyDescent="0.25">
      <c r="B1615" s="2" t="s">
        <v>42</v>
      </c>
      <c r="C1615" s="2" t="s">
        <v>3218</v>
      </c>
      <c r="D1615" s="2" t="s">
        <v>3219</v>
      </c>
      <c r="E1615" s="2">
        <v>89</v>
      </c>
      <c r="F1615" s="2" t="s">
        <v>3226</v>
      </c>
      <c r="G1615" s="2" t="s">
        <v>3385</v>
      </c>
      <c r="H1615" s="2" t="s">
        <v>3386</v>
      </c>
      <c r="I1615" s="2" t="s">
        <v>48</v>
      </c>
      <c r="J1615" s="19">
        <v>3535.36</v>
      </c>
      <c r="K1615" s="19">
        <f t="shared" si="25"/>
        <v>4101.0176000000001</v>
      </c>
    </row>
    <row r="1616" spans="2:11" hidden="1" x14ac:dyDescent="0.25">
      <c r="B1616" s="2" t="s">
        <v>42</v>
      </c>
      <c r="C1616" s="2" t="s">
        <v>3218</v>
      </c>
      <c r="D1616" s="2" t="s">
        <v>3219</v>
      </c>
      <c r="E1616" s="2">
        <v>89</v>
      </c>
      <c r="F1616" s="2" t="s">
        <v>3226</v>
      </c>
      <c r="G1616" s="2" t="s">
        <v>3387</v>
      </c>
      <c r="H1616" s="2" t="s">
        <v>3388</v>
      </c>
      <c r="I1616" s="2" t="s">
        <v>48</v>
      </c>
      <c r="J1616" s="19">
        <v>3535.36</v>
      </c>
      <c r="K1616" s="19">
        <f t="shared" si="25"/>
        <v>4101.0176000000001</v>
      </c>
    </row>
    <row r="1617" spans="2:11" hidden="1" x14ac:dyDescent="0.25">
      <c r="B1617" s="2" t="s">
        <v>42</v>
      </c>
      <c r="C1617" s="2" t="s">
        <v>3218</v>
      </c>
      <c r="D1617" s="2" t="s">
        <v>3219</v>
      </c>
      <c r="E1617" s="2">
        <v>89</v>
      </c>
      <c r="F1617" s="2" t="s">
        <v>3226</v>
      </c>
      <c r="G1617" s="2" t="s">
        <v>3389</v>
      </c>
      <c r="H1617" s="2" t="s">
        <v>3390</v>
      </c>
      <c r="I1617" s="2" t="s">
        <v>48</v>
      </c>
      <c r="J1617" s="19">
        <v>2933.65</v>
      </c>
      <c r="K1617" s="19">
        <f t="shared" si="25"/>
        <v>3403.0339999999997</v>
      </c>
    </row>
    <row r="1618" spans="2:11" hidden="1" x14ac:dyDescent="0.25">
      <c r="B1618" s="2" t="s">
        <v>42</v>
      </c>
      <c r="C1618" s="2" t="s">
        <v>3218</v>
      </c>
      <c r="D1618" s="2" t="s">
        <v>3219</v>
      </c>
      <c r="E1618" s="2">
        <v>89</v>
      </c>
      <c r="F1618" s="2" t="s">
        <v>3226</v>
      </c>
      <c r="G1618" s="2" t="s">
        <v>3391</v>
      </c>
      <c r="H1618" s="2" t="s">
        <v>3392</v>
      </c>
      <c r="I1618" s="2" t="s">
        <v>48</v>
      </c>
      <c r="J1618" s="19">
        <v>3368.64</v>
      </c>
      <c r="K1618" s="19">
        <f t="shared" si="25"/>
        <v>3907.6223999999997</v>
      </c>
    </row>
    <row r="1619" spans="2:11" hidden="1" x14ac:dyDescent="0.25">
      <c r="B1619" s="2" t="s">
        <v>42</v>
      </c>
      <c r="C1619" s="2" t="s">
        <v>3218</v>
      </c>
      <c r="D1619" s="2" t="s">
        <v>3219</v>
      </c>
      <c r="E1619" s="2">
        <v>89</v>
      </c>
      <c r="F1619" s="2" t="s">
        <v>3226</v>
      </c>
      <c r="G1619" s="2" t="s">
        <v>3393</v>
      </c>
      <c r="H1619" s="2" t="s">
        <v>3394</v>
      </c>
      <c r="I1619" s="2" t="s">
        <v>48</v>
      </c>
      <c r="J1619" s="19">
        <v>3368.64</v>
      </c>
      <c r="K1619" s="19">
        <f t="shared" si="25"/>
        <v>3907.6223999999997</v>
      </c>
    </row>
    <row r="1620" spans="2:11" hidden="1" x14ac:dyDescent="0.25">
      <c r="B1620" s="2" t="s">
        <v>42</v>
      </c>
      <c r="C1620" s="2" t="s">
        <v>3218</v>
      </c>
      <c r="D1620" s="2" t="s">
        <v>3219</v>
      </c>
      <c r="E1620" s="2">
        <v>89</v>
      </c>
      <c r="F1620" s="2" t="s">
        <v>3226</v>
      </c>
      <c r="G1620" s="2" t="s">
        <v>3395</v>
      </c>
      <c r="H1620" s="2" t="s">
        <v>3396</v>
      </c>
      <c r="I1620" s="2" t="s">
        <v>48</v>
      </c>
      <c r="J1620" s="19">
        <v>3355.14</v>
      </c>
      <c r="K1620" s="19">
        <f t="shared" si="25"/>
        <v>3891.9623999999994</v>
      </c>
    </row>
    <row r="1621" spans="2:11" hidden="1" x14ac:dyDescent="0.25">
      <c r="B1621" s="2" t="s">
        <v>42</v>
      </c>
      <c r="C1621" s="2" t="s">
        <v>3218</v>
      </c>
      <c r="D1621" s="2" t="s">
        <v>3219</v>
      </c>
      <c r="E1621" s="2">
        <v>89</v>
      </c>
      <c r="F1621" s="2" t="s">
        <v>3226</v>
      </c>
      <c r="G1621" s="2" t="s">
        <v>3397</v>
      </c>
      <c r="H1621" s="2" t="s">
        <v>3398</v>
      </c>
      <c r="I1621" s="2" t="s">
        <v>48</v>
      </c>
      <c r="J1621" s="19">
        <v>1045.58</v>
      </c>
      <c r="K1621" s="19">
        <f t="shared" si="25"/>
        <v>1212.8727999999999</v>
      </c>
    </row>
    <row r="1622" spans="2:11" hidden="1" x14ac:dyDescent="0.25">
      <c r="B1622" s="2" t="s">
        <v>42</v>
      </c>
      <c r="C1622" s="2" t="s">
        <v>3218</v>
      </c>
      <c r="D1622" s="2" t="s">
        <v>3219</v>
      </c>
      <c r="E1622" s="2">
        <v>89</v>
      </c>
      <c r="F1622" s="2" t="s">
        <v>3226</v>
      </c>
      <c r="G1622" s="2" t="s">
        <v>3399</v>
      </c>
      <c r="H1622" s="2" t="s">
        <v>3400</v>
      </c>
      <c r="I1622" s="2" t="s">
        <v>48</v>
      </c>
      <c r="J1622" s="19">
        <v>4093.4</v>
      </c>
      <c r="K1622" s="19">
        <f t="shared" si="25"/>
        <v>4748.3440000000001</v>
      </c>
    </row>
    <row r="1623" spans="2:11" hidden="1" x14ac:dyDescent="0.25">
      <c r="B1623" s="2" t="s">
        <v>42</v>
      </c>
      <c r="C1623" s="2" t="s">
        <v>3218</v>
      </c>
      <c r="D1623" s="2" t="s">
        <v>3219</v>
      </c>
      <c r="E1623" s="2">
        <v>89</v>
      </c>
      <c r="F1623" s="2" t="s">
        <v>3226</v>
      </c>
      <c r="G1623" s="2" t="s">
        <v>3401</v>
      </c>
      <c r="H1623" s="2" t="s">
        <v>3402</v>
      </c>
      <c r="I1623" s="2" t="s">
        <v>48</v>
      </c>
      <c r="J1623" s="19">
        <v>1569.92</v>
      </c>
      <c r="K1623" s="19">
        <f t="shared" si="25"/>
        <v>1821.1071999999999</v>
      </c>
    </row>
    <row r="1624" spans="2:11" hidden="1" x14ac:dyDescent="0.25">
      <c r="B1624" s="2" t="s">
        <v>42</v>
      </c>
      <c r="C1624" s="2" t="s">
        <v>3218</v>
      </c>
      <c r="D1624" s="2" t="s">
        <v>3219</v>
      </c>
      <c r="E1624" s="2">
        <v>89</v>
      </c>
      <c r="F1624" s="2" t="s">
        <v>3226</v>
      </c>
      <c r="G1624" s="2" t="s">
        <v>3403</v>
      </c>
      <c r="H1624" s="2" t="s">
        <v>3404</v>
      </c>
      <c r="I1624" s="2" t="s">
        <v>48</v>
      </c>
      <c r="J1624" s="19">
        <v>2280.69</v>
      </c>
      <c r="K1624" s="19">
        <f t="shared" si="25"/>
        <v>2645.6003999999998</v>
      </c>
    </row>
    <row r="1625" spans="2:11" hidden="1" x14ac:dyDescent="0.25">
      <c r="B1625" s="2" t="s">
        <v>42</v>
      </c>
      <c r="C1625" s="2" t="s">
        <v>3218</v>
      </c>
      <c r="D1625" s="2" t="s">
        <v>3219</v>
      </c>
      <c r="E1625" s="2">
        <v>89</v>
      </c>
      <c r="F1625" s="2" t="s">
        <v>3226</v>
      </c>
      <c r="G1625" s="2" t="s">
        <v>3405</v>
      </c>
      <c r="H1625" s="2" t="s">
        <v>3406</v>
      </c>
      <c r="I1625" s="2" t="s">
        <v>48</v>
      </c>
      <c r="J1625" s="19">
        <v>726.78</v>
      </c>
      <c r="K1625" s="19">
        <f t="shared" si="25"/>
        <v>843.06479999999988</v>
      </c>
    </row>
    <row r="1626" spans="2:11" hidden="1" x14ac:dyDescent="0.25">
      <c r="B1626" s="2" t="s">
        <v>42</v>
      </c>
      <c r="C1626" s="2" t="s">
        <v>3218</v>
      </c>
      <c r="D1626" s="2" t="s">
        <v>3219</v>
      </c>
      <c r="E1626" s="2">
        <v>89</v>
      </c>
      <c r="F1626" s="2" t="s">
        <v>3226</v>
      </c>
      <c r="G1626" s="2" t="s">
        <v>3407</v>
      </c>
      <c r="H1626" s="2" t="s">
        <v>3408</v>
      </c>
      <c r="I1626" s="2" t="s">
        <v>48</v>
      </c>
      <c r="J1626" s="19">
        <v>716.16</v>
      </c>
      <c r="K1626" s="19">
        <f t="shared" si="25"/>
        <v>830.74559999999985</v>
      </c>
    </row>
    <row r="1627" spans="2:11" hidden="1" x14ac:dyDescent="0.25">
      <c r="B1627" s="2" t="s">
        <v>42</v>
      </c>
      <c r="C1627" s="2" t="s">
        <v>3218</v>
      </c>
      <c r="D1627" s="2" t="s">
        <v>3219</v>
      </c>
      <c r="E1627" s="2">
        <v>89</v>
      </c>
      <c r="F1627" s="2" t="s">
        <v>3226</v>
      </c>
      <c r="G1627" s="2" t="s">
        <v>3409</v>
      </c>
      <c r="H1627" s="2" t="s">
        <v>3410</v>
      </c>
      <c r="I1627" s="2" t="s">
        <v>48</v>
      </c>
      <c r="J1627" s="19">
        <v>1321.81</v>
      </c>
      <c r="K1627" s="19">
        <f t="shared" si="25"/>
        <v>1533.2995999999998</v>
      </c>
    </row>
    <row r="1628" spans="2:11" hidden="1" x14ac:dyDescent="0.25">
      <c r="B1628" s="2" t="s">
        <v>42</v>
      </c>
      <c r="C1628" s="2" t="s">
        <v>3218</v>
      </c>
      <c r="D1628" s="2" t="s">
        <v>3219</v>
      </c>
      <c r="E1628" s="2">
        <v>89</v>
      </c>
      <c r="F1628" s="2" t="s">
        <v>3226</v>
      </c>
      <c r="G1628" s="2" t="s">
        <v>3411</v>
      </c>
      <c r="H1628" s="2" t="s">
        <v>3412</v>
      </c>
      <c r="I1628" s="2" t="s">
        <v>48</v>
      </c>
      <c r="J1628" s="19">
        <v>850.02</v>
      </c>
      <c r="K1628" s="19">
        <f t="shared" si="25"/>
        <v>986.02319999999986</v>
      </c>
    </row>
    <row r="1629" spans="2:11" hidden="1" x14ac:dyDescent="0.25">
      <c r="B1629" s="2" t="s">
        <v>42</v>
      </c>
      <c r="C1629" s="2" t="s">
        <v>3218</v>
      </c>
      <c r="D1629" s="2" t="s">
        <v>3219</v>
      </c>
      <c r="E1629" s="2">
        <v>89</v>
      </c>
      <c r="F1629" s="2" t="s">
        <v>3226</v>
      </c>
      <c r="G1629" s="2" t="s">
        <v>3413</v>
      </c>
      <c r="H1629" s="2" t="s">
        <v>3414</v>
      </c>
      <c r="I1629" s="2" t="s">
        <v>48</v>
      </c>
      <c r="J1629" s="19">
        <v>1045.58</v>
      </c>
      <c r="K1629" s="19">
        <f t="shared" si="25"/>
        <v>1212.8727999999999</v>
      </c>
    </row>
    <row r="1630" spans="2:11" hidden="1" x14ac:dyDescent="0.25">
      <c r="B1630" s="2" t="s">
        <v>42</v>
      </c>
      <c r="C1630" s="2" t="s">
        <v>3218</v>
      </c>
      <c r="D1630" s="2" t="s">
        <v>3219</v>
      </c>
      <c r="E1630" s="2">
        <v>89</v>
      </c>
      <c r="F1630" s="2" t="s">
        <v>3226</v>
      </c>
      <c r="G1630" s="2" t="s">
        <v>3415</v>
      </c>
      <c r="H1630" s="2" t="s">
        <v>3416</v>
      </c>
      <c r="I1630" s="2" t="s">
        <v>48</v>
      </c>
      <c r="J1630" s="19">
        <v>850.02</v>
      </c>
      <c r="K1630" s="19">
        <f t="shared" si="25"/>
        <v>986.02319999999986</v>
      </c>
    </row>
    <row r="1631" spans="2:11" hidden="1" x14ac:dyDescent="0.25">
      <c r="B1631" s="2" t="s">
        <v>42</v>
      </c>
      <c r="C1631" s="2" t="s">
        <v>3218</v>
      </c>
      <c r="D1631" s="2" t="s">
        <v>3219</v>
      </c>
      <c r="E1631" s="2">
        <v>89</v>
      </c>
      <c r="F1631" s="2" t="s">
        <v>3226</v>
      </c>
      <c r="G1631" s="2" t="s">
        <v>3417</v>
      </c>
      <c r="H1631" s="2" t="s">
        <v>3418</v>
      </c>
      <c r="I1631" s="2" t="s">
        <v>48</v>
      </c>
      <c r="J1631" s="19">
        <v>2019</v>
      </c>
      <c r="K1631" s="19">
        <f t="shared" si="25"/>
        <v>2342.04</v>
      </c>
    </row>
    <row r="1632" spans="2:11" hidden="1" x14ac:dyDescent="0.25">
      <c r="B1632" s="2" t="s">
        <v>42</v>
      </c>
      <c r="C1632" s="2" t="s">
        <v>3218</v>
      </c>
      <c r="D1632" s="2" t="s">
        <v>3219</v>
      </c>
      <c r="E1632" s="2">
        <v>89</v>
      </c>
      <c r="F1632" s="2" t="s">
        <v>3226</v>
      </c>
      <c r="G1632" s="2" t="s">
        <v>3419</v>
      </c>
      <c r="H1632" s="2" t="s">
        <v>3420</v>
      </c>
      <c r="I1632" s="2" t="s">
        <v>48</v>
      </c>
      <c r="J1632" s="19">
        <v>1118.92</v>
      </c>
      <c r="K1632" s="19">
        <f t="shared" si="25"/>
        <v>1297.9472000000001</v>
      </c>
    </row>
    <row r="1633" spans="2:11" hidden="1" x14ac:dyDescent="0.25">
      <c r="B1633" s="2" t="s">
        <v>42</v>
      </c>
      <c r="C1633" s="2" t="s">
        <v>3218</v>
      </c>
      <c r="D1633" s="2" t="s">
        <v>3219</v>
      </c>
      <c r="E1633" s="2">
        <v>89</v>
      </c>
      <c r="F1633" s="2" t="s">
        <v>3226</v>
      </c>
      <c r="G1633" s="2" t="s">
        <v>3421</v>
      </c>
      <c r="H1633" s="2" t="s">
        <v>3422</v>
      </c>
      <c r="I1633" s="2" t="s">
        <v>48</v>
      </c>
      <c r="J1633" s="19">
        <v>1111.01</v>
      </c>
      <c r="K1633" s="19">
        <f t="shared" si="25"/>
        <v>1288.7715999999998</v>
      </c>
    </row>
    <row r="1634" spans="2:11" hidden="1" x14ac:dyDescent="0.25">
      <c r="B1634" s="2" t="s">
        <v>42</v>
      </c>
      <c r="C1634" s="2" t="s">
        <v>3218</v>
      </c>
      <c r="D1634" s="2" t="s">
        <v>3219</v>
      </c>
      <c r="E1634" s="2">
        <v>89</v>
      </c>
      <c r="F1634" s="2" t="s">
        <v>3226</v>
      </c>
      <c r="G1634" s="2" t="s">
        <v>3423</v>
      </c>
      <c r="H1634" s="2" t="s">
        <v>3424</v>
      </c>
      <c r="I1634" s="2" t="s">
        <v>48</v>
      </c>
      <c r="J1634" s="19">
        <v>1198.58</v>
      </c>
      <c r="K1634" s="19">
        <f t="shared" si="25"/>
        <v>1390.3527999999999</v>
      </c>
    </row>
    <row r="1635" spans="2:11" hidden="1" x14ac:dyDescent="0.25">
      <c r="B1635" s="2" t="s">
        <v>42</v>
      </c>
      <c r="C1635" s="2" t="s">
        <v>3218</v>
      </c>
      <c r="D1635" s="2" t="s">
        <v>3219</v>
      </c>
      <c r="E1635" s="2">
        <v>89</v>
      </c>
      <c r="F1635" s="2" t="s">
        <v>3226</v>
      </c>
      <c r="G1635" s="2" t="s">
        <v>3425</v>
      </c>
      <c r="H1635" s="2" t="s">
        <v>3426</v>
      </c>
      <c r="I1635" s="2" t="s">
        <v>48</v>
      </c>
      <c r="J1635" s="19">
        <v>1236.19</v>
      </c>
      <c r="K1635" s="19">
        <f t="shared" si="25"/>
        <v>1433.9803999999999</v>
      </c>
    </row>
    <row r="1636" spans="2:11" hidden="1" x14ac:dyDescent="0.25">
      <c r="B1636" s="2" t="s">
        <v>42</v>
      </c>
      <c r="C1636" s="2" t="s">
        <v>3218</v>
      </c>
      <c r="D1636" s="2" t="s">
        <v>3219</v>
      </c>
      <c r="E1636" s="2">
        <v>89</v>
      </c>
      <c r="F1636" s="2" t="s">
        <v>3226</v>
      </c>
      <c r="G1636" s="2" t="s">
        <v>3427</v>
      </c>
      <c r="H1636" s="2" t="s">
        <v>3428</v>
      </c>
      <c r="I1636" s="2" t="s">
        <v>48</v>
      </c>
      <c r="J1636" s="19">
        <v>1364.55</v>
      </c>
      <c r="K1636" s="19">
        <f t="shared" si="25"/>
        <v>1582.8779999999999</v>
      </c>
    </row>
    <row r="1637" spans="2:11" hidden="1" x14ac:dyDescent="0.25">
      <c r="B1637" s="2" t="s">
        <v>42</v>
      </c>
      <c r="C1637" s="2" t="s">
        <v>3218</v>
      </c>
      <c r="D1637" s="2" t="s">
        <v>3219</v>
      </c>
      <c r="E1637" s="2">
        <v>89</v>
      </c>
      <c r="F1637" s="2" t="s">
        <v>3226</v>
      </c>
      <c r="G1637" s="2" t="s">
        <v>3429</v>
      </c>
      <c r="H1637" s="2" t="s">
        <v>3430</v>
      </c>
      <c r="I1637" s="2" t="s">
        <v>48</v>
      </c>
      <c r="J1637" s="19">
        <v>2509.0100000000002</v>
      </c>
      <c r="K1637" s="19">
        <f t="shared" si="25"/>
        <v>2910.4515999999999</v>
      </c>
    </row>
    <row r="1638" spans="2:11" hidden="1" x14ac:dyDescent="0.25">
      <c r="B1638" s="2" t="s">
        <v>42</v>
      </c>
      <c r="C1638" s="2" t="s">
        <v>3218</v>
      </c>
      <c r="D1638" s="2" t="s">
        <v>3219</v>
      </c>
      <c r="E1638" s="2">
        <v>89</v>
      </c>
      <c r="F1638" s="2" t="s">
        <v>3226</v>
      </c>
      <c r="G1638" s="2" t="s">
        <v>3431</v>
      </c>
      <c r="H1638" s="2" t="s">
        <v>3432</v>
      </c>
      <c r="I1638" s="2" t="s">
        <v>48</v>
      </c>
      <c r="J1638" s="19">
        <v>1392.14</v>
      </c>
      <c r="K1638" s="19">
        <f t="shared" si="25"/>
        <v>1614.8824</v>
      </c>
    </row>
    <row r="1639" spans="2:11" hidden="1" x14ac:dyDescent="0.25">
      <c r="B1639" s="2" t="s">
        <v>42</v>
      </c>
      <c r="C1639" s="2" t="s">
        <v>3218</v>
      </c>
      <c r="D1639" s="2" t="s">
        <v>3219</v>
      </c>
      <c r="E1639" s="2">
        <v>89</v>
      </c>
      <c r="F1639" s="2" t="s">
        <v>3226</v>
      </c>
      <c r="G1639" s="2" t="s">
        <v>3433</v>
      </c>
      <c r="H1639" s="2" t="s">
        <v>3434</v>
      </c>
      <c r="I1639" s="2" t="s">
        <v>48</v>
      </c>
      <c r="J1639" s="19">
        <v>1645.92</v>
      </c>
      <c r="K1639" s="19">
        <f t="shared" si="25"/>
        <v>1909.2672</v>
      </c>
    </row>
    <row r="1640" spans="2:11" hidden="1" x14ac:dyDescent="0.25">
      <c r="B1640" s="2" t="s">
        <v>42</v>
      </c>
      <c r="C1640" s="2" t="s">
        <v>3218</v>
      </c>
      <c r="D1640" s="2" t="s">
        <v>3219</v>
      </c>
      <c r="E1640" s="2">
        <v>89</v>
      </c>
      <c r="F1640" s="2" t="s">
        <v>3226</v>
      </c>
      <c r="G1640" s="2" t="s">
        <v>3435</v>
      </c>
      <c r="H1640" s="2" t="s">
        <v>3436</v>
      </c>
      <c r="I1640" s="2" t="s">
        <v>48</v>
      </c>
      <c r="J1640" s="19">
        <v>4093.4</v>
      </c>
      <c r="K1640" s="19">
        <f t="shared" si="25"/>
        <v>4748.3440000000001</v>
      </c>
    </row>
    <row r="1641" spans="2:11" hidden="1" x14ac:dyDescent="0.25">
      <c r="B1641" s="2" t="s">
        <v>42</v>
      </c>
      <c r="C1641" s="2" t="s">
        <v>3218</v>
      </c>
      <c r="D1641" s="2" t="s">
        <v>3219</v>
      </c>
      <c r="E1641" s="2">
        <v>89</v>
      </c>
      <c r="F1641" s="2" t="s">
        <v>3226</v>
      </c>
      <c r="G1641" s="2" t="s">
        <v>3437</v>
      </c>
      <c r="H1641" s="2" t="s">
        <v>3438</v>
      </c>
      <c r="I1641" s="2" t="s">
        <v>48</v>
      </c>
      <c r="J1641" s="19">
        <v>1928.15</v>
      </c>
      <c r="K1641" s="19">
        <f t="shared" si="25"/>
        <v>2236.654</v>
      </c>
    </row>
    <row r="1642" spans="2:11" hidden="1" x14ac:dyDescent="0.25">
      <c r="B1642" s="2" t="s">
        <v>42</v>
      </c>
      <c r="C1642" s="2" t="s">
        <v>3218</v>
      </c>
      <c r="D1642" s="2" t="s">
        <v>3219</v>
      </c>
      <c r="E1642" s="2">
        <v>89</v>
      </c>
      <c r="F1642" s="2" t="s">
        <v>3226</v>
      </c>
      <c r="G1642" s="2" t="s">
        <v>3439</v>
      </c>
      <c r="H1642" s="2" t="s">
        <v>3440</v>
      </c>
      <c r="I1642" s="2" t="s">
        <v>48</v>
      </c>
      <c r="J1642" s="19">
        <v>3117.25</v>
      </c>
      <c r="K1642" s="19">
        <f t="shared" si="25"/>
        <v>3616.0099999999998</v>
      </c>
    </row>
    <row r="1643" spans="2:11" hidden="1" x14ac:dyDescent="0.25">
      <c r="B1643" s="2" t="s">
        <v>42</v>
      </c>
      <c r="C1643" s="2" t="s">
        <v>3218</v>
      </c>
      <c r="D1643" s="2" t="s">
        <v>3219</v>
      </c>
      <c r="E1643" s="2">
        <v>89</v>
      </c>
      <c r="F1643" s="2" t="s">
        <v>3226</v>
      </c>
      <c r="G1643" s="2" t="s">
        <v>3441</v>
      </c>
      <c r="H1643" s="2" t="s">
        <v>3442</v>
      </c>
      <c r="I1643" s="2" t="s">
        <v>48</v>
      </c>
      <c r="J1643" s="19">
        <v>2019</v>
      </c>
      <c r="K1643" s="19">
        <f t="shared" si="25"/>
        <v>2342.04</v>
      </c>
    </row>
    <row r="1644" spans="2:11" hidden="1" x14ac:dyDescent="0.25">
      <c r="B1644" s="2" t="s">
        <v>42</v>
      </c>
      <c r="C1644" s="2" t="s">
        <v>3218</v>
      </c>
      <c r="D1644" s="2" t="s">
        <v>3219</v>
      </c>
      <c r="E1644" s="2">
        <v>89</v>
      </c>
      <c r="F1644" s="2" t="s">
        <v>3226</v>
      </c>
      <c r="G1644" s="2" t="s">
        <v>3443</v>
      </c>
      <c r="H1644" s="2" t="s">
        <v>3444</v>
      </c>
      <c r="I1644" s="2" t="s">
        <v>48</v>
      </c>
      <c r="J1644" s="19">
        <v>5853.79</v>
      </c>
      <c r="K1644" s="19">
        <f t="shared" si="25"/>
        <v>6790.3963999999996</v>
      </c>
    </row>
    <row r="1645" spans="2:11" hidden="1" x14ac:dyDescent="0.25">
      <c r="B1645" s="2" t="s">
        <v>42</v>
      </c>
      <c r="C1645" s="2" t="s">
        <v>3218</v>
      </c>
      <c r="D1645" s="2" t="s">
        <v>3219</v>
      </c>
      <c r="E1645" s="2">
        <v>89</v>
      </c>
      <c r="F1645" s="2" t="s">
        <v>3226</v>
      </c>
      <c r="G1645" s="2" t="s">
        <v>3445</v>
      </c>
      <c r="H1645" s="2" t="s">
        <v>3446</v>
      </c>
      <c r="I1645" s="2" t="s">
        <v>48</v>
      </c>
      <c r="J1645" s="19">
        <v>5853.79</v>
      </c>
      <c r="K1645" s="19">
        <f t="shared" si="25"/>
        <v>6790.3963999999996</v>
      </c>
    </row>
    <row r="1646" spans="2:11" hidden="1" x14ac:dyDescent="0.25">
      <c r="B1646" s="2" t="s">
        <v>42</v>
      </c>
      <c r="C1646" s="2" t="s">
        <v>3218</v>
      </c>
      <c r="D1646" s="2" t="s">
        <v>3219</v>
      </c>
      <c r="E1646" s="2">
        <v>89</v>
      </c>
      <c r="F1646" s="2" t="s">
        <v>3226</v>
      </c>
      <c r="G1646" s="2" t="s">
        <v>3447</v>
      </c>
      <c r="H1646" s="2" t="s">
        <v>3448</v>
      </c>
      <c r="I1646" s="2" t="s">
        <v>48</v>
      </c>
      <c r="J1646" s="19">
        <v>876.92</v>
      </c>
      <c r="K1646" s="19">
        <f t="shared" si="25"/>
        <v>1017.2271999999999</v>
      </c>
    </row>
    <row r="1647" spans="2:11" hidden="1" x14ac:dyDescent="0.25">
      <c r="B1647" s="2" t="s">
        <v>42</v>
      </c>
      <c r="C1647" s="2" t="s">
        <v>3218</v>
      </c>
      <c r="D1647" s="2" t="s">
        <v>3219</v>
      </c>
      <c r="E1647" s="2">
        <v>89</v>
      </c>
      <c r="F1647" s="2" t="s">
        <v>3226</v>
      </c>
      <c r="G1647" s="2" t="s">
        <v>3449</v>
      </c>
      <c r="H1647" s="2" t="s">
        <v>3450</v>
      </c>
      <c r="I1647" s="2" t="s">
        <v>48</v>
      </c>
      <c r="J1647" s="19">
        <v>1317.42</v>
      </c>
      <c r="K1647" s="19">
        <f t="shared" si="25"/>
        <v>1528.2072000000001</v>
      </c>
    </row>
    <row r="1648" spans="2:11" hidden="1" x14ac:dyDescent="0.25">
      <c r="B1648" s="2" t="s">
        <v>42</v>
      </c>
      <c r="C1648" s="2" t="s">
        <v>3218</v>
      </c>
      <c r="D1648" s="2" t="s">
        <v>3219</v>
      </c>
      <c r="E1648" s="2">
        <v>89</v>
      </c>
      <c r="F1648" s="2" t="s">
        <v>3226</v>
      </c>
      <c r="G1648" s="2" t="s">
        <v>3451</v>
      </c>
      <c r="H1648" s="2" t="s">
        <v>3452</v>
      </c>
      <c r="I1648" s="2" t="s">
        <v>48</v>
      </c>
      <c r="J1648" s="19">
        <v>1811.58</v>
      </c>
      <c r="K1648" s="19">
        <f t="shared" si="25"/>
        <v>2101.4327999999996</v>
      </c>
    </row>
    <row r="1649" spans="2:11" hidden="1" x14ac:dyDescent="0.25">
      <c r="B1649" s="2" t="s">
        <v>42</v>
      </c>
      <c r="C1649" s="2" t="s">
        <v>3218</v>
      </c>
      <c r="D1649" s="2" t="s">
        <v>3219</v>
      </c>
      <c r="E1649" s="2">
        <v>89</v>
      </c>
      <c r="F1649" s="2" t="s">
        <v>3226</v>
      </c>
      <c r="G1649" s="2" t="s">
        <v>3453</v>
      </c>
      <c r="H1649" s="2" t="s">
        <v>3454</v>
      </c>
      <c r="I1649" s="2" t="s">
        <v>48</v>
      </c>
      <c r="J1649" s="19">
        <v>2280.69</v>
      </c>
      <c r="K1649" s="19">
        <f t="shared" si="25"/>
        <v>2645.6003999999998</v>
      </c>
    </row>
    <row r="1650" spans="2:11" hidden="1" x14ac:dyDescent="0.25">
      <c r="B1650" s="2" t="s">
        <v>42</v>
      </c>
      <c r="C1650" s="2" t="s">
        <v>3218</v>
      </c>
      <c r="D1650" s="2" t="s">
        <v>3219</v>
      </c>
      <c r="E1650" s="2">
        <v>89</v>
      </c>
      <c r="F1650" s="2" t="s">
        <v>3226</v>
      </c>
      <c r="G1650" s="2" t="s">
        <v>3455</v>
      </c>
      <c r="H1650" s="2" t="s">
        <v>3456</v>
      </c>
      <c r="I1650" s="2" t="s">
        <v>48</v>
      </c>
      <c r="J1650" s="19">
        <v>2654.25</v>
      </c>
      <c r="K1650" s="19">
        <f t="shared" si="25"/>
        <v>3078.93</v>
      </c>
    </row>
    <row r="1651" spans="2:11" hidden="1" x14ac:dyDescent="0.25">
      <c r="B1651" s="2" t="s">
        <v>42</v>
      </c>
      <c r="C1651" s="2" t="s">
        <v>3218</v>
      </c>
      <c r="D1651" s="2" t="s">
        <v>3219</v>
      </c>
      <c r="E1651" s="2">
        <v>89</v>
      </c>
      <c r="F1651" s="2" t="s">
        <v>3226</v>
      </c>
      <c r="G1651" s="2" t="s">
        <v>3457</v>
      </c>
      <c r="H1651" s="2" t="s">
        <v>3458</v>
      </c>
      <c r="I1651" s="2" t="s">
        <v>48</v>
      </c>
      <c r="J1651" s="19">
        <v>349.24</v>
      </c>
      <c r="K1651" s="19">
        <f t="shared" si="25"/>
        <v>405.11840000000001</v>
      </c>
    </row>
    <row r="1652" spans="2:11" hidden="1" x14ac:dyDescent="0.25">
      <c r="B1652" s="2" t="s">
        <v>42</v>
      </c>
      <c r="C1652" s="2" t="s">
        <v>3218</v>
      </c>
      <c r="D1652" s="2" t="s">
        <v>3219</v>
      </c>
      <c r="E1652" s="2">
        <v>89</v>
      </c>
      <c r="F1652" s="2" t="s">
        <v>3226</v>
      </c>
      <c r="G1652" s="2" t="s">
        <v>3459</v>
      </c>
      <c r="H1652" s="2" t="s">
        <v>3460</v>
      </c>
      <c r="I1652" s="2" t="s">
        <v>48</v>
      </c>
      <c r="J1652" s="19">
        <v>456.47</v>
      </c>
      <c r="K1652" s="19">
        <f t="shared" si="25"/>
        <v>529.50519999999995</v>
      </c>
    </row>
    <row r="1653" spans="2:11" hidden="1" x14ac:dyDescent="0.25">
      <c r="B1653" s="2" t="s">
        <v>42</v>
      </c>
      <c r="C1653" s="2" t="s">
        <v>3218</v>
      </c>
      <c r="D1653" s="2" t="s">
        <v>3219</v>
      </c>
      <c r="E1653" s="2">
        <v>89</v>
      </c>
      <c r="F1653" s="2" t="s">
        <v>3226</v>
      </c>
      <c r="G1653" s="2" t="s">
        <v>3461</v>
      </c>
      <c r="H1653" s="2" t="s">
        <v>3462</v>
      </c>
      <c r="I1653" s="2" t="s">
        <v>48</v>
      </c>
      <c r="J1653" s="19">
        <v>556.04999999999995</v>
      </c>
      <c r="K1653" s="19">
        <f t="shared" si="25"/>
        <v>645.01799999999992</v>
      </c>
    </row>
    <row r="1654" spans="2:11" hidden="1" x14ac:dyDescent="0.25">
      <c r="B1654" s="2" t="s">
        <v>42</v>
      </c>
      <c r="C1654" s="2" t="s">
        <v>3218</v>
      </c>
      <c r="D1654" s="2" t="s">
        <v>3219</v>
      </c>
      <c r="E1654" s="2">
        <v>89</v>
      </c>
      <c r="F1654" s="2" t="s">
        <v>3226</v>
      </c>
      <c r="G1654" s="2" t="s">
        <v>3463</v>
      </c>
      <c r="H1654" s="2" t="s">
        <v>3464</v>
      </c>
      <c r="I1654" s="2" t="s">
        <v>48</v>
      </c>
      <c r="J1654" s="19">
        <v>2019</v>
      </c>
      <c r="K1654" s="19">
        <f t="shared" si="25"/>
        <v>2342.04</v>
      </c>
    </row>
    <row r="1655" spans="2:11" hidden="1" x14ac:dyDescent="0.25">
      <c r="B1655" s="2" t="s">
        <v>42</v>
      </c>
      <c r="C1655" s="2" t="s">
        <v>3218</v>
      </c>
      <c r="D1655" s="2" t="s">
        <v>3219</v>
      </c>
      <c r="E1655" s="2">
        <v>89</v>
      </c>
      <c r="F1655" s="2" t="s">
        <v>3226</v>
      </c>
      <c r="G1655" s="2" t="s">
        <v>3465</v>
      </c>
      <c r="H1655" s="2" t="s">
        <v>3466</v>
      </c>
      <c r="I1655" s="2" t="s">
        <v>48</v>
      </c>
      <c r="J1655" s="19">
        <v>556.04999999999995</v>
      </c>
      <c r="K1655" s="19">
        <f t="shared" si="25"/>
        <v>645.01799999999992</v>
      </c>
    </row>
    <row r="1656" spans="2:11" hidden="1" x14ac:dyDescent="0.25">
      <c r="B1656" s="2" t="s">
        <v>42</v>
      </c>
      <c r="C1656" s="2" t="s">
        <v>3218</v>
      </c>
      <c r="D1656" s="2" t="s">
        <v>3219</v>
      </c>
      <c r="E1656" s="2">
        <v>89</v>
      </c>
      <c r="F1656" s="2" t="s">
        <v>3226</v>
      </c>
      <c r="G1656" s="2" t="s">
        <v>3467</v>
      </c>
      <c r="H1656" s="2" t="s">
        <v>3468</v>
      </c>
      <c r="I1656" s="2" t="s">
        <v>48</v>
      </c>
      <c r="J1656" s="19">
        <v>633.24</v>
      </c>
      <c r="K1656" s="19">
        <f t="shared" si="25"/>
        <v>734.55840000000001</v>
      </c>
    </row>
    <row r="1657" spans="2:11" hidden="1" x14ac:dyDescent="0.25">
      <c r="B1657" s="2" t="s">
        <v>42</v>
      </c>
      <c r="C1657" s="2" t="s">
        <v>3218</v>
      </c>
      <c r="D1657" s="2" t="s">
        <v>3219</v>
      </c>
      <c r="E1657" s="2">
        <v>89</v>
      </c>
      <c r="F1657" s="2" t="s">
        <v>3226</v>
      </c>
      <c r="G1657" s="2" t="s">
        <v>3469</v>
      </c>
      <c r="H1657" s="2" t="s">
        <v>3470</v>
      </c>
      <c r="I1657" s="2" t="s">
        <v>48</v>
      </c>
      <c r="J1657" s="19">
        <v>624.35</v>
      </c>
      <c r="K1657" s="19">
        <f t="shared" si="25"/>
        <v>724.24599999999998</v>
      </c>
    </row>
    <row r="1658" spans="2:11" hidden="1" x14ac:dyDescent="0.25">
      <c r="B1658" s="2" t="s">
        <v>42</v>
      </c>
      <c r="C1658" s="2" t="s">
        <v>3218</v>
      </c>
      <c r="D1658" s="2" t="s">
        <v>3219</v>
      </c>
      <c r="E1658" s="2">
        <v>89</v>
      </c>
      <c r="F1658" s="2" t="s">
        <v>3226</v>
      </c>
      <c r="G1658" s="2" t="s">
        <v>3471</v>
      </c>
      <c r="H1658" s="2" t="s">
        <v>3472</v>
      </c>
      <c r="I1658" s="2" t="s">
        <v>48</v>
      </c>
      <c r="J1658" s="19">
        <v>717.22</v>
      </c>
      <c r="K1658" s="19">
        <f t="shared" si="25"/>
        <v>831.97519999999997</v>
      </c>
    </row>
    <row r="1659" spans="2:11" hidden="1" x14ac:dyDescent="0.25">
      <c r="B1659" s="2" t="s">
        <v>42</v>
      </c>
      <c r="C1659" s="2" t="s">
        <v>3218</v>
      </c>
      <c r="D1659" s="2" t="s">
        <v>3219</v>
      </c>
      <c r="E1659" s="2">
        <v>89</v>
      </c>
      <c r="F1659" s="2" t="s">
        <v>3226</v>
      </c>
      <c r="G1659" s="2" t="s">
        <v>3473</v>
      </c>
      <c r="H1659" s="2" t="s">
        <v>3474</v>
      </c>
      <c r="I1659" s="2" t="s">
        <v>48</v>
      </c>
      <c r="J1659" s="19">
        <v>876.92</v>
      </c>
      <c r="K1659" s="19">
        <f t="shared" si="25"/>
        <v>1017.2271999999999</v>
      </c>
    </row>
    <row r="1660" spans="2:11" hidden="1" x14ac:dyDescent="0.25">
      <c r="B1660" s="2" t="s">
        <v>42</v>
      </c>
      <c r="C1660" s="2" t="s">
        <v>3218</v>
      </c>
      <c r="D1660" s="2" t="s">
        <v>3219</v>
      </c>
      <c r="E1660" s="2">
        <v>89</v>
      </c>
      <c r="F1660" s="2" t="s">
        <v>3226</v>
      </c>
      <c r="G1660" s="2" t="s">
        <v>3475</v>
      </c>
      <c r="H1660" s="2" t="s">
        <v>3476</v>
      </c>
      <c r="I1660" s="2" t="s">
        <v>48</v>
      </c>
      <c r="J1660" s="19">
        <v>2491.27</v>
      </c>
      <c r="K1660" s="19">
        <f t="shared" si="25"/>
        <v>2889.8732</v>
      </c>
    </row>
    <row r="1661" spans="2:11" hidden="1" x14ac:dyDescent="0.25">
      <c r="B1661" s="2" t="s">
        <v>42</v>
      </c>
      <c r="C1661" s="2" t="s">
        <v>3218</v>
      </c>
      <c r="D1661" s="2" t="s">
        <v>3219</v>
      </c>
      <c r="E1661" s="2">
        <v>89</v>
      </c>
      <c r="F1661" s="2" t="s">
        <v>3226</v>
      </c>
      <c r="G1661" s="2" t="s">
        <v>3477</v>
      </c>
      <c r="H1661" s="2" t="s">
        <v>3478</v>
      </c>
      <c r="I1661" s="2" t="s">
        <v>48</v>
      </c>
      <c r="J1661" s="19">
        <v>846.71</v>
      </c>
      <c r="K1661" s="19">
        <f t="shared" si="25"/>
        <v>982.18359999999996</v>
      </c>
    </row>
    <row r="1662" spans="2:11" hidden="1" x14ac:dyDescent="0.25">
      <c r="B1662" s="2" t="s">
        <v>42</v>
      </c>
      <c r="C1662" s="2" t="s">
        <v>3218</v>
      </c>
      <c r="D1662" s="2" t="s">
        <v>3219</v>
      </c>
      <c r="E1662" s="2">
        <v>89</v>
      </c>
      <c r="F1662" s="2" t="s">
        <v>3226</v>
      </c>
      <c r="G1662" s="2" t="s">
        <v>3479</v>
      </c>
      <c r="H1662" s="2" t="s">
        <v>3480</v>
      </c>
      <c r="I1662" s="2" t="s">
        <v>48</v>
      </c>
      <c r="J1662" s="19">
        <v>839.69</v>
      </c>
      <c r="K1662" s="19">
        <f t="shared" si="25"/>
        <v>974.04039999999998</v>
      </c>
    </row>
    <row r="1663" spans="2:11" hidden="1" x14ac:dyDescent="0.25">
      <c r="B1663" s="2" t="s">
        <v>42</v>
      </c>
      <c r="C1663" s="2" t="s">
        <v>3218</v>
      </c>
      <c r="D1663" s="2" t="s">
        <v>3219</v>
      </c>
      <c r="E1663" s="2">
        <v>89</v>
      </c>
      <c r="F1663" s="2" t="s">
        <v>3226</v>
      </c>
      <c r="G1663" s="2" t="s">
        <v>3481</v>
      </c>
      <c r="H1663" s="2" t="s">
        <v>3482</v>
      </c>
      <c r="I1663" s="2" t="s">
        <v>48</v>
      </c>
      <c r="J1663" s="19">
        <v>949.93</v>
      </c>
      <c r="K1663" s="19">
        <f t="shared" si="25"/>
        <v>1101.9187999999999</v>
      </c>
    </row>
    <row r="1664" spans="2:11" hidden="1" x14ac:dyDescent="0.25">
      <c r="B1664" s="2" t="s">
        <v>42</v>
      </c>
      <c r="C1664" s="2" t="s">
        <v>3218</v>
      </c>
      <c r="D1664" s="2" t="s">
        <v>3219</v>
      </c>
      <c r="E1664" s="2">
        <v>89</v>
      </c>
      <c r="F1664" s="2" t="s">
        <v>3226</v>
      </c>
      <c r="G1664" s="2" t="s">
        <v>3483</v>
      </c>
      <c r="H1664" s="2" t="s">
        <v>3484</v>
      </c>
      <c r="I1664" s="2" t="s">
        <v>48</v>
      </c>
      <c r="J1664" s="19">
        <v>949.93</v>
      </c>
      <c r="K1664" s="19">
        <f t="shared" si="25"/>
        <v>1101.9187999999999</v>
      </c>
    </row>
    <row r="1665" spans="2:11" hidden="1" x14ac:dyDescent="0.25">
      <c r="B1665" s="2" t="s">
        <v>42</v>
      </c>
      <c r="C1665" s="2" t="s">
        <v>3218</v>
      </c>
      <c r="D1665" s="2" t="s">
        <v>3219</v>
      </c>
      <c r="E1665" s="2">
        <v>89</v>
      </c>
      <c r="F1665" s="2" t="s">
        <v>3226</v>
      </c>
      <c r="G1665" s="2" t="s">
        <v>3485</v>
      </c>
      <c r="H1665" s="2" t="s">
        <v>3486</v>
      </c>
      <c r="I1665" s="2" t="s">
        <v>48</v>
      </c>
      <c r="J1665" s="19">
        <v>2260</v>
      </c>
      <c r="K1665" s="19">
        <f t="shared" si="25"/>
        <v>2621.6</v>
      </c>
    </row>
    <row r="1666" spans="2:11" hidden="1" x14ac:dyDescent="0.25">
      <c r="B1666" s="2" t="s">
        <v>42</v>
      </c>
      <c r="C1666" s="2" t="s">
        <v>3218</v>
      </c>
      <c r="D1666" s="2" t="s">
        <v>3219</v>
      </c>
      <c r="E1666" s="2">
        <v>89</v>
      </c>
      <c r="F1666" s="2" t="s">
        <v>3226</v>
      </c>
      <c r="G1666" s="2" t="s">
        <v>3487</v>
      </c>
      <c r="H1666" s="2" t="s">
        <v>3488</v>
      </c>
      <c r="I1666" s="2" t="s">
        <v>48</v>
      </c>
      <c r="J1666" s="19">
        <v>953.53</v>
      </c>
      <c r="K1666" s="19">
        <f t="shared" si="25"/>
        <v>1106.0947999999999</v>
      </c>
    </row>
    <row r="1667" spans="2:11" hidden="1" x14ac:dyDescent="0.25">
      <c r="B1667" s="2" t="s">
        <v>42</v>
      </c>
      <c r="C1667" s="2" t="s">
        <v>3218</v>
      </c>
      <c r="D1667" s="2" t="s">
        <v>3219</v>
      </c>
      <c r="E1667" s="2">
        <v>89</v>
      </c>
      <c r="F1667" s="2" t="s">
        <v>3226</v>
      </c>
      <c r="G1667" s="2" t="s">
        <v>3489</v>
      </c>
      <c r="H1667" s="2" t="s">
        <v>3490</v>
      </c>
      <c r="I1667" s="2" t="s">
        <v>48</v>
      </c>
      <c r="J1667" s="19">
        <v>1118.92</v>
      </c>
      <c r="K1667" s="19">
        <f t="shared" si="25"/>
        <v>1297.9472000000001</v>
      </c>
    </row>
    <row r="1668" spans="2:11" hidden="1" x14ac:dyDescent="0.25">
      <c r="B1668" s="2" t="s">
        <v>42</v>
      </c>
      <c r="C1668" s="2" t="s">
        <v>3218</v>
      </c>
      <c r="D1668" s="2" t="s">
        <v>3219</v>
      </c>
      <c r="E1668" s="2">
        <v>89</v>
      </c>
      <c r="F1668" s="2" t="s">
        <v>3226</v>
      </c>
      <c r="G1668" s="2" t="s">
        <v>3491</v>
      </c>
      <c r="H1668" s="2" t="s">
        <v>3492</v>
      </c>
      <c r="I1668" s="2" t="s">
        <v>48</v>
      </c>
      <c r="J1668" s="19">
        <v>2260</v>
      </c>
      <c r="K1668" s="19">
        <f t="shared" ref="K1668:K1731" si="26">+IF(AND(MID(H1668,1,15)="POSTE DE MADERA",J1668&lt;110)=TRUE,(J1668*1.13+5)*1.01*1.16,IF(AND(MID(H1668,1,15)="POSTE DE MADERA",J1668&gt;=110,J1668&lt;320)=TRUE,(J1668*1.13+12)*1.01*1.16,IF(AND(MID(H1668,1,15)="POSTE DE MADERA",J1668&gt;320)=TRUE,(J1668*1.13+36)*1.01*1.16,IF(+AND(MID(H1668,1,5)="POSTE",MID(H1668,1,15)&lt;&gt;"POSTE DE MADERA")=TRUE,J1668*1.01*1.16,J1668*1.16))))</f>
        <v>2621.6</v>
      </c>
    </row>
    <row r="1669" spans="2:11" hidden="1" x14ac:dyDescent="0.25">
      <c r="B1669" s="2" t="s">
        <v>42</v>
      </c>
      <c r="C1669" s="2" t="s">
        <v>3218</v>
      </c>
      <c r="D1669" s="2" t="s">
        <v>3219</v>
      </c>
      <c r="E1669" s="2">
        <v>89</v>
      </c>
      <c r="F1669" s="2" t="s">
        <v>3226</v>
      </c>
      <c r="G1669" s="2" t="s">
        <v>3493</v>
      </c>
      <c r="H1669" s="2" t="s">
        <v>3494</v>
      </c>
      <c r="I1669" s="2" t="s">
        <v>48</v>
      </c>
      <c r="J1669" s="19">
        <v>1024.17</v>
      </c>
      <c r="K1669" s="19">
        <f t="shared" si="26"/>
        <v>1188.0372</v>
      </c>
    </row>
    <row r="1670" spans="2:11" hidden="1" x14ac:dyDescent="0.25">
      <c r="B1670" s="2" t="s">
        <v>42</v>
      </c>
      <c r="C1670" s="2" t="s">
        <v>3218</v>
      </c>
      <c r="D1670" s="2" t="s">
        <v>3219</v>
      </c>
      <c r="E1670" s="2">
        <v>89</v>
      </c>
      <c r="F1670" s="2" t="s">
        <v>3226</v>
      </c>
      <c r="G1670" s="2" t="s">
        <v>3495</v>
      </c>
      <c r="H1670" s="2" t="s">
        <v>3496</v>
      </c>
      <c r="I1670" s="2" t="s">
        <v>48</v>
      </c>
      <c r="J1670" s="19">
        <v>2196.56</v>
      </c>
      <c r="K1670" s="19">
        <f t="shared" si="26"/>
        <v>2548.0095999999999</v>
      </c>
    </row>
    <row r="1671" spans="2:11" hidden="1" x14ac:dyDescent="0.25">
      <c r="B1671" s="2" t="s">
        <v>42</v>
      </c>
      <c r="C1671" s="2" t="s">
        <v>3218</v>
      </c>
      <c r="D1671" s="2" t="s">
        <v>3219</v>
      </c>
      <c r="E1671" s="2">
        <v>89</v>
      </c>
      <c r="F1671" s="2" t="s">
        <v>3226</v>
      </c>
      <c r="G1671" s="2" t="s">
        <v>3497</v>
      </c>
      <c r="H1671" s="2" t="s">
        <v>3498</v>
      </c>
      <c r="I1671" s="2" t="s">
        <v>48</v>
      </c>
      <c r="J1671" s="19">
        <v>1364.55</v>
      </c>
      <c r="K1671" s="19">
        <f t="shared" si="26"/>
        <v>1582.8779999999999</v>
      </c>
    </row>
    <row r="1672" spans="2:11" hidden="1" x14ac:dyDescent="0.25">
      <c r="B1672" s="2" t="s">
        <v>42</v>
      </c>
      <c r="C1672" s="2" t="s">
        <v>3218</v>
      </c>
      <c r="D1672" s="2" t="s">
        <v>3219</v>
      </c>
      <c r="E1672" s="2">
        <v>89</v>
      </c>
      <c r="F1672" s="2" t="s">
        <v>3226</v>
      </c>
      <c r="G1672" s="2" t="s">
        <v>3499</v>
      </c>
      <c r="H1672" s="2" t="s">
        <v>3500</v>
      </c>
      <c r="I1672" s="2" t="s">
        <v>48</v>
      </c>
      <c r="J1672" s="19">
        <v>3623.61</v>
      </c>
      <c r="K1672" s="19">
        <f t="shared" si="26"/>
        <v>4203.3876</v>
      </c>
    </row>
    <row r="1673" spans="2:11" hidden="1" x14ac:dyDescent="0.25">
      <c r="B1673" s="2" t="s">
        <v>42</v>
      </c>
      <c r="C1673" s="2" t="s">
        <v>3218</v>
      </c>
      <c r="D1673" s="2" t="s">
        <v>3219</v>
      </c>
      <c r="E1673" s="2">
        <v>89</v>
      </c>
      <c r="F1673" s="2" t="s">
        <v>3226</v>
      </c>
      <c r="G1673" s="2" t="s">
        <v>3501</v>
      </c>
      <c r="H1673" s="2" t="s">
        <v>3502</v>
      </c>
      <c r="I1673" s="2" t="s">
        <v>48</v>
      </c>
      <c r="J1673" s="19">
        <v>3623.61</v>
      </c>
      <c r="K1673" s="19">
        <f t="shared" si="26"/>
        <v>4203.3876</v>
      </c>
    </row>
    <row r="1674" spans="2:11" hidden="1" x14ac:dyDescent="0.25">
      <c r="B1674" s="2" t="s">
        <v>42</v>
      </c>
      <c r="C1674" s="2" t="s">
        <v>3218</v>
      </c>
      <c r="D1674" s="2" t="s">
        <v>3219</v>
      </c>
      <c r="E1674" s="2">
        <v>89</v>
      </c>
      <c r="F1674" s="2" t="s">
        <v>3226</v>
      </c>
      <c r="G1674" s="2" t="s">
        <v>3503</v>
      </c>
      <c r="H1674" s="2" t="s">
        <v>3504</v>
      </c>
      <c r="I1674" s="2" t="s">
        <v>48</v>
      </c>
      <c r="J1674" s="19">
        <v>1241.5999999999999</v>
      </c>
      <c r="K1674" s="19">
        <f t="shared" si="26"/>
        <v>1440.2559999999999</v>
      </c>
    </row>
    <row r="1675" spans="2:11" hidden="1" x14ac:dyDescent="0.25">
      <c r="B1675" s="2" t="s">
        <v>42</v>
      </c>
      <c r="C1675" s="2" t="s">
        <v>3218</v>
      </c>
      <c r="D1675" s="2" t="s">
        <v>3219</v>
      </c>
      <c r="E1675" s="2">
        <v>89</v>
      </c>
      <c r="F1675" s="2" t="s">
        <v>3226</v>
      </c>
      <c r="G1675" s="2" t="s">
        <v>3505</v>
      </c>
      <c r="H1675" s="2" t="s">
        <v>3506</v>
      </c>
      <c r="I1675" s="2" t="s">
        <v>48</v>
      </c>
      <c r="J1675" s="19">
        <v>3026.07</v>
      </c>
      <c r="K1675" s="19">
        <f t="shared" si="26"/>
        <v>3510.2411999999999</v>
      </c>
    </row>
    <row r="1676" spans="2:11" hidden="1" x14ac:dyDescent="0.25">
      <c r="B1676" s="2" t="s">
        <v>42</v>
      </c>
      <c r="C1676" s="2" t="s">
        <v>3218</v>
      </c>
      <c r="D1676" s="2" t="s">
        <v>3219</v>
      </c>
      <c r="E1676" s="2">
        <v>89</v>
      </c>
      <c r="F1676" s="2" t="s">
        <v>3226</v>
      </c>
      <c r="G1676" s="2" t="s">
        <v>3507</v>
      </c>
      <c r="H1676" s="2" t="s">
        <v>3508</v>
      </c>
      <c r="I1676" s="2" t="s">
        <v>48</v>
      </c>
      <c r="J1676" s="19">
        <v>1236.19</v>
      </c>
      <c r="K1676" s="19">
        <f t="shared" si="26"/>
        <v>1433.9803999999999</v>
      </c>
    </row>
    <row r="1677" spans="2:11" hidden="1" x14ac:dyDescent="0.25">
      <c r="B1677" s="2" t="s">
        <v>42</v>
      </c>
      <c r="C1677" s="2" t="s">
        <v>3218</v>
      </c>
      <c r="D1677" s="2" t="s">
        <v>3219</v>
      </c>
      <c r="E1677" s="2">
        <v>89</v>
      </c>
      <c r="F1677" s="2" t="s">
        <v>3226</v>
      </c>
      <c r="G1677" s="2" t="s">
        <v>3509</v>
      </c>
      <c r="H1677" s="2" t="s">
        <v>3510</v>
      </c>
      <c r="I1677" s="2" t="s">
        <v>48</v>
      </c>
      <c r="J1677" s="19">
        <v>3026.07</v>
      </c>
      <c r="K1677" s="19">
        <f t="shared" si="26"/>
        <v>3510.2411999999999</v>
      </c>
    </row>
    <row r="1678" spans="2:11" hidden="1" x14ac:dyDescent="0.25">
      <c r="B1678" s="2" t="s">
        <v>42</v>
      </c>
      <c r="C1678" s="2" t="s">
        <v>3218</v>
      </c>
      <c r="D1678" s="2" t="s">
        <v>3219</v>
      </c>
      <c r="E1678" s="2">
        <v>89</v>
      </c>
      <c r="F1678" s="2" t="s">
        <v>3226</v>
      </c>
      <c r="G1678" s="2" t="s">
        <v>3511</v>
      </c>
      <c r="H1678" s="2" t="s">
        <v>3512</v>
      </c>
      <c r="I1678" s="2" t="s">
        <v>48</v>
      </c>
      <c r="J1678" s="19">
        <v>1269.58</v>
      </c>
      <c r="K1678" s="19">
        <f t="shared" si="26"/>
        <v>1472.7127999999998</v>
      </c>
    </row>
    <row r="1679" spans="2:11" hidden="1" x14ac:dyDescent="0.25">
      <c r="B1679" s="2" t="s">
        <v>42</v>
      </c>
      <c r="C1679" s="2" t="s">
        <v>3218</v>
      </c>
      <c r="D1679" s="2" t="s">
        <v>3219</v>
      </c>
      <c r="E1679" s="2">
        <v>89</v>
      </c>
      <c r="F1679" s="2" t="s">
        <v>3226</v>
      </c>
      <c r="G1679" s="2" t="s">
        <v>3513</v>
      </c>
      <c r="H1679" s="2" t="s">
        <v>3514</v>
      </c>
      <c r="I1679" s="2" t="s">
        <v>48</v>
      </c>
      <c r="J1679" s="19">
        <v>1269.58</v>
      </c>
      <c r="K1679" s="19">
        <f t="shared" si="26"/>
        <v>1472.7127999999998</v>
      </c>
    </row>
    <row r="1680" spans="2:11" hidden="1" x14ac:dyDescent="0.25">
      <c r="B1680" s="2" t="s">
        <v>42</v>
      </c>
      <c r="C1680" s="2" t="s">
        <v>3218</v>
      </c>
      <c r="D1680" s="2" t="s">
        <v>3219</v>
      </c>
      <c r="E1680" s="2">
        <v>89</v>
      </c>
      <c r="F1680" s="2" t="s">
        <v>3226</v>
      </c>
      <c r="G1680" s="2" t="s">
        <v>3515</v>
      </c>
      <c r="H1680" s="2" t="s">
        <v>3516</v>
      </c>
      <c r="I1680" s="2" t="s">
        <v>48</v>
      </c>
      <c r="J1680" s="19">
        <v>1229.51</v>
      </c>
      <c r="K1680" s="19">
        <f t="shared" si="26"/>
        <v>1426.2315999999998</v>
      </c>
    </row>
    <row r="1681" spans="2:11" hidden="1" x14ac:dyDescent="0.25">
      <c r="B1681" s="2" t="s">
        <v>42</v>
      </c>
      <c r="C1681" s="2" t="s">
        <v>3218</v>
      </c>
      <c r="D1681" s="2" t="s">
        <v>3219</v>
      </c>
      <c r="E1681" s="2">
        <v>89</v>
      </c>
      <c r="F1681" s="2" t="s">
        <v>3226</v>
      </c>
      <c r="G1681" s="2" t="s">
        <v>3517</v>
      </c>
      <c r="H1681" s="2" t="s">
        <v>3518</v>
      </c>
      <c r="I1681" s="2" t="s">
        <v>48</v>
      </c>
      <c r="J1681" s="19">
        <v>1229.51</v>
      </c>
      <c r="K1681" s="19">
        <f t="shared" si="26"/>
        <v>1426.2315999999998</v>
      </c>
    </row>
    <row r="1682" spans="2:11" hidden="1" x14ac:dyDescent="0.25">
      <c r="B1682" s="2" t="s">
        <v>42</v>
      </c>
      <c r="C1682" s="2" t="s">
        <v>3218</v>
      </c>
      <c r="D1682" s="2" t="s">
        <v>3219</v>
      </c>
      <c r="E1682" s="2">
        <v>89</v>
      </c>
      <c r="F1682" s="2" t="s">
        <v>3226</v>
      </c>
      <c r="G1682" s="2" t="s">
        <v>3519</v>
      </c>
      <c r="H1682" s="2" t="s">
        <v>3520</v>
      </c>
      <c r="I1682" s="2" t="s">
        <v>48</v>
      </c>
      <c r="J1682" s="19">
        <v>3946.03</v>
      </c>
      <c r="K1682" s="19">
        <f t="shared" si="26"/>
        <v>4577.3948</v>
      </c>
    </row>
    <row r="1683" spans="2:11" hidden="1" x14ac:dyDescent="0.25">
      <c r="B1683" s="2" t="s">
        <v>42</v>
      </c>
      <c r="C1683" s="2" t="s">
        <v>3218</v>
      </c>
      <c r="D1683" s="2" t="s">
        <v>3219</v>
      </c>
      <c r="E1683" s="2">
        <v>89</v>
      </c>
      <c r="F1683" s="2" t="s">
        <v>3226</v>
      </c>
      <c r="G1683" s="2" t="s">
        <v>3521</v>
      </c>
      <c r="H1683" s="2" t="s">
        <v>3522</v>
      </c>
      <c r="I1683" s="2" t="s">
        <v>48</v>
      </c>
      <c r="J1683" s="19">
        <v>3946.03</v>
      </c>
      <c r="K1683" s="19">
        <f t="shared" si="26"/>
        <v>4577.3948</v>
      </c>
    </row>
    <row r="1684" spans="2:11" hidden="1" x14ac:dyDescent="0.25">
      <c r="B1684" s="2" t="s">
        <v>42</v>
      </c>
      <c r="C1684" s="2" t="s">
        <v>3218</v>
      </c>
      <c r="D1684" s="2" t="s">
        <v>3219</v>
      </c>
      <c r="E1684" s="2">
        <v>89</v>
      </c>
      <c r="F1684" s="2" t="s">
        <v>3226</v>
      </c>
      <c r="G1684" s="2" t="s">
        <v>3523</v>
      </c>
      <c r="H1684" s="2" t="s">
        <v>3524</v>
      </c>
      <c r="I1684" s="2" t="s">
        <v>48</v>
      </c>
      <c r="J1684" s="19">
        <v>3946.03</v>
      </c>
      <c r="K1684" s="19">
        <f t="shared" si="26"/>
        <v>4577.3948</v>
      </c>
    </row>
    <row r="1685" spans="2:11" hidden="1" x14ac:dyDescent="0.25">
      <c r="B1685" s="2" t="s">
        <v>42</v>
      </c>
      <c r="C1685" s="2" t="s">
        <v>3218</v>
      </c>
      <c r="D1685" s="2" t="s">
        <v>3219</v>
      </c>
      <c r="E1685" s="2">
        <v>89</v>
      </c>
      <c r="F1685" s="2" t="s">
        <v>3226</v>
      </c>
      <c r="G1685" s="2" t="s">
        <v>3525</v>
      </c>
      <c r="H1685" s="2" t="s">
        <v>3526</v>
      </c>
      <c r="I1685" s="2" t="s">
        <v>48</v>
      </c>
      <c r="J1685" s="19">
        <v>1811.58</v>
      </c>
      <c r="K1685" s="19">
        <f t="shared" si="26"/>
        <v>2101.4327999999996</v>
      </c>
    </row>
    <row r="1686" spans="2:11" hidden="1" x14ac:dyDescent="0.25">
      <c r="B1686" s="2" t="s">
        <v>42</v>
      </c>
      <c r="C1686" s="2" t="s">
        <v>3218</v>
      </c>
      <c r="D1686" s="2" t="s">
        <v>3219</v>
      </c>
      <c r="E1686" s="2">
        <v>89</v>
      </c>
      <c r="F1686" s="2" t="s">
        <v>3226</v>
      </c>
      <c r="G1686" s="2" t="s">
        <v>3527</v>
      </c>
      <c r="H1686" s="2" t="s">
        <v>3528</v>
      </c>
      <c r="I1686" s="2" t="s">
        <v>48</v>
      </c>
      <c r="J1686" s="19">
        <v>4607.1000000000004</v>
      </c>
      <c r="K1686" s="19">
        <f t="shared" si="26"/>
        <v>5344.2359999999999</v>
      </c>
    </row>
    <row r="1687" spans="2:11" hidden="1" x14ac:dyDescent="0.25">
      <c r="B1687" s="2" t="s">
        <v>42</v>
      </c>
      <c r="C1687" s="2" t="s">
        <v>3218</v>
      </c>
      <c r="D1687" s="2" t="s">
        <v>3219</v>
      </c>
      <c r="E1687" s="2">
        <v>89</v>
      </c>
      <c r="F1687" s="2" t="s">
        <v>3226</v>
      </c>
      <c r="G1687" s="2" t="s">
        <v>3529</v>
      </c>
      <c r="H1687" s="2" t="s">
        <v>3530</v>
      </c>
      <c r="I1687" s="2" t="s">
        <v>48</v>
      </c>
      <c r="J1687" s="19">
        <v>1236.19</v>
      </c>
      <c r="K1687" s="19">
        <f t="shared" si="26"/>
        <v>1433.9803999999999</v>
      </c>
    </row>
    <row r="1688" spans="2:11" hidden="1" x14ac:dyDescent="0.25">
      <c r="B1688" s="2" t="s">
        <v>42</v>
      </c>
      <c r="C1688" s="2" t="s">
        <v>3218</v>
      </c>
      <c r="D1688" s="2" t="s">
        <v>3219</v>
      </c>
      <c r="E1688" s="2">
        <v>89</v>
      </c>
      <c r="F1688" s="2" t="s">
        <v>3226</v>
      </c>
      <c r="G1688" s="2" t="s">
        <v>3531</v>
      </c>
      <c r="H1688" s="2" t="s">
        <v>3532</v>
      </c>
      <c r="I1688" s="2" t="s">
        <v>48</v>
      </c>
      <c r="J1688" s="19">
        <v>3355.14</v>
      </c>
      <c r="K1688" s="19">
        <f t="shared" si="26"/>
        <v>3891.9623999999994</v>
      </c>
    </row>
    <row r="1689" spans="2:11" hidden="1" x14ac:dyDescent="0.25">
      <c r="B1689" s="2" t="s">
        <v>42</v>
      </c>
      <c r="C1689" s="2" t="s">
        <v>3218</v>
      </c>
      <c r="D1689" s="2" t="s">
        <v>3219</v>
      </c>
      <c r="E1689" s="2">
        <v>89</v>
      </c>
      <c r="F1689" s="2" t="s">
        <v>3226</v>
      </c>
      <c r="G1689" s="2" t="s">
        <v>3533</v>
      </c>
      <c r="H1689" s="2" t="s">
        <v>3534</v>
      </c>
      <c r="I1689" s="2" t="s">
        <v>48</v>
      </c>
      <c r="J1689" s="19">
        <v>1582.85</v>
      </c>
      <c r="K1689" s="19">
        <f t="shared" si="26"/>
        <v>1836.1059999999998</v>
      </c>
    </row>
    <row r="1690" spans="2:11" hidden="1" x14ac:dyDescent="0.25">
      <c r="B1690" s="2" t="s">
        <v>42</v>
      </c>
      <c r="C1690" s="2" t="s">
        <v>3218</v>
      </c>
      <c r="D1690" s="2" t="s">
        <v>3219</v>
      </c>
      <c r="E1690" s="2">
        <v>89</v>
      </c>
      <c r="F1690" s="2" t="s">
        <v>3226</v>
      </c>
      <c r="G1690" s="2" t="s">
        <v>3535</v>
      </c>
      <c r="H1690" s="2" t="s">
        <v>3536</v>
      </c>
      <c r="I1690" s="2" t="s">
        <v>48</v>
      </c>
      <c r="J1690" s="19">
        <v>1569.92</v>
      </c>
      <c r="K1690" s="19">
        <f t="shared" si="26"/>
        <v>1821.1071999999999</v>
      </c>
    </row>
    <row r="1691" spans="2:11" hidden="1" x14ac:dyDescent="0.25">
      <c r="B1691" s="2" t="s">
        <v>42</v>
      </c>
      <c r="C1691" s="2" t="s">
        <v>3218</v>
      </c>
      <c r="D1691" s="2" t="s">
        <v>3219</v>
      </c>
      <c r="E1691" s="2">
        <v>89</v>
      </c>
      <c r="F1691" s="2" t="s">
        <v>3226</v>
      </c>
      <c r="G1691" s="2" t="s">
        <v>3537</v>
      </c>
      <c r="H1691" s="2" t="s">
        <v>3538</v>
      </c>
      <c r="I1691" s="2" t="s">
        <v>48</v>
      </c>
      <c r="J1691" s="19">
        <v>3456.75</v>
      </c>
      <c r="K1691" s="19">
        <f t="shared" si="26"/>
        <v>4009.83</v>
      </c>
    </row>
    <row r="1692" spans="2:11" hidden="1" x14ac:dyDescent="0.25">
      <c r="B1692" s="2" t="s">
        <v>42</v>
      </c>
      <c r="C1692" s="2" t="s">
        <v>3218</v>
      </c>
      <c r="D1692" s="2" t="s">
        <v>3219</v>
      </c>
      <c r="E1692" s="2">
        <v>89</v>
      </c>
      <c r="F1692" s="2" t="s">
        <v>3226</v>
      </c>
      <c r="G1692" s="2" t="s">
        <v>3539</v>
      </c>
      <c r="H1692" s="2" t="s">
        <v>3540</v>
      </c>
      <c r="I1692" s="2" t="s">
        <v>48</v>
      </c>
      <c r="J1692" s="19">
        <v>1622.81</v>
      </c>
      <c r="K1692" s="19">
        <f t="shared" si="26"/>
        <v>1882.4595999999999</v>
      </c>
    </row>
    <row r="1693" spans="2:11" hidden="1" x14ac:dyDescent="0.25">
      <c r="B1693" s="2" t="s">
        <v>42</v>
      </c>
      <c r="C1693" s="2" t="s">
        <v>3218</v>
      </c>
      <c r="D1693" s="2" t="s">
        <v>3219</v>
      </c>
      <c r="E1693" s="2">
        <v>89</v>
      </c>
      <c r="F1693" s="2" t="s">
        <v>3226</v>
      </c>
      <c r="G1693" s="2" t="s">
        <v>3541</v>
      </c>
      <c r="H1693" s="2" t="s">
        <v>3542</v>
      </c>
      <c r="I1693" s="2" t="s">
        <v>48</v>
      </c>
      <c r="J1693" s="19">
        <v>3456.75</v>
      </c>
      <c r="K1693" s="19">
        <f t="shared" si="26"/>
        <v>4009.83</v>
      </c>
    </row>
    <row r="1694" spans="2:11" hidden="1" x14ac:dyDescent="0.25">
      <c r="B1694" s="2" t="s">
        <v>42</v>
      </c>
      <c r="C1694" s="2" t="s">
        <v>3218</v>
      </c>
      <c r="D1694" s="2" t="s">
        <v>3219</v>
      </c>
      <c r="E1694" s="2">
        <v>89</v>
      </c>
      <c r="F1694" s="2" t="s">
        <v>3226</v>
      </c>
      <c r="G1694" s="2" t="s">
        <v>3543</v>
      </c>
      <c r="H1694" s="2" t="s">
        <v>3544</v>
      </c>
      <c r="I1694" s="2" t="s">
        <v>48</v>
      </c>
      <c r="J1694" s="19">
        <v>726.78</v>
      </c>
      <c r="K1694" s="19">
        <f t="shared" si="26"/>
        <v>843.06479999999988</v>
      </c>
    </row>
    <row r="1695" spans="2:11" hidden="1" x14ac:dyDescent="0.25">
      <c r="B1695" s="2" t="s">
        <v>42</v>
      </c>
      <c r="C1695" s="2" t="s">
        <v>3218</v>
      </c>
      <c r="D1695" s="2" t="s">
        <v>3219</v>
      </c>
      <c r="E1695" s="2">
        <v>89</v>
      </c>
      <c r="F1695" s="2" t="s">
        <v>3226</v>
      </c>
      <c r="G1695" s="2" t="s">
        <v>3545</v>
      </c>
      <c r="H1695" s="2" t="s">
        <v>3546</v>
      </c>
      <c r="I1695" s="2" t="s">
        <v>48</v>
      </c>
      <c r="J1695" s="19">
        <v>1321.81</v>
      </c>
      <c r="K1695" s="19">
        <f t="shared" si="26"/>
        <v>1533.2995999999998</v>
      </c>
    </row>
    <row r="1696" spans="2:11" hidden="1" x14ac:dyDescent="0.25">
      <c r="B1696" s="2" t="s">
        <v>42</v>
      </c>
      <c r="C1696" s="2" t="s">
        <v>3218</v>
      </c>
      <c r="D1696" s="2" t="s">
        <v>3219</v>
      </c>
      <c r="E1696" s="2">
        <v>89</v>
      </c>
      <c r="F1696" s="2" t="s">
        <v>3226</v>
      </c>
      <c r="G1696" s="2" t="s">
        <v>3547</v>
      </c>
      <c r="H1696" s="2" t="s">
        <v>3548</v>
      </c>
      <c r="I1696" s="2" t="s">
        <v>48</v>
      </c>
      <c r="J1696" s="19">
        <v>2914.79</v>
      </c>
      <c r="K1696" s="19">
        <f t="shared" si="26"/>
        <v>3381.1563999999998</v>
      </c>
    </row>
    <row r="1697" spans="2:11" hidden="1" x14ac:dyDescent="0.25">
      <c r="B1697" s="2" t="s">
        <v>42</v>
      </c>
      <c r="C1697" s="2" t="s">
        <v>3218</v>
      </c>
      <c r="D1697" s="2" t="s">
        <v>3219</v>
      </c>
      <c r="E1697" s="2">
        <v>89</v>
      </c>
      <c r="F1697" s="2" t="s">
        <v>3226</v>
      </c>
      <c r="G1697" s="2" t="s">
        <v>3549</v>
      </c>
      <c r="H1697" s="2" t="s">
        <v>3550</v>
      </c>
      <c r="I1697" s="2" t="s">
        <v>48</v>
      </c>
      <c r="J1697" s="19">
        <v>1508.95</v>
      </c>
      <c r="K1697" s="19">
        <f t="shared" si="26"/>
        <v>1750.3819999999998</v>
      </c>
    </row>
    <row r="1698" spans="2:11" hidden="1" x14ac:dyDescent="0.25">
      <c r="B1698" s="2" t="s">
        <v>42</v>
      </c>
      <c r="C1698" s="2" t="s">
        <v>3218</v>
      </c>
      <c r="D1698" s="2" t="s">
        <v>3219</v>
      </c>
      <c r="E1698" s="2">
        <v>89</v>
      </c>
      <c r="F1698" s="2" t="s">
        <v>3226</v>
      </c>
      <c r="G1698" s="2" t="s">
        <v>3551</v>
      </c>
      <c r="H1698" s="2" t="s">
        <v>3552</v>
      </c>
      <c r="I1698" s="2" t="s">
        <v>48</v>
      </c>
      <c r="J1698" s="19">
        <v>1325.42</v>
      </c>
      <c r="K1698" s="19">
        <f t="shared" si="26"/>
        <v>1537.4872</v>
      </c>
    </row>
    <row r="1699" spans="2:11" hidden="1" x14ac:dyDescent="0.25">
      <c r="B1699" s="2" t="s">
        <v>42</v>
      </c>
      <c r="C1699" s="2" t="s">
        <v>3218</v>
      </c>
      <c r="D1699" s="2" t="s">
        <v>3219</v>
      </c>
      <c r="E1699" s="2">
        <v>89</v>
      </c>
      <c r="F1699" s="2" t="s">
        <v>3226</v>
      </c>
      <c r="G1699" s="2" t="s">
        <v>3553</v>
      </c>
      <c r="H1699" s="2" t="s">
        <v>3554</v>
      </c>
      <c r="I1699" s="2" t="s">
        <v>48</v>
      </c>
      <c r="J1699" s="19">
        <v>1508.95</v>
      </c>
      <c r="K1699" s="19">
        <f t="shared" si="26"/>
        <v>1750.3819999999998</v>
      </c>
    </row>
    <row r="1700" spans="2:11" hidden="1" x14ac:dyDescent="0.25">
      <c r="B1700" s="2" t="s">
        <v>42</v>
      </c>
      <c r="C1700" s="2" t="s">
        <v>3218</v>
      </c>
      <c r="D1700" s="2" t="s">
        <v>3219</v>
      </c>
      <c r="E1700" s="2">
        <v>89</v>
      </c>
      <c r="F1700" s="2" t="s">
        <v>3226</v>
      </c>
      <c r="G1700" s="2" t="s">
        <v>3555</v>
      </c>
      <c r="H1700" s="2" t="s">
        <v>3556</v>
      </c>
      <c r="I1700" s="2" t="s">
        <v>48</v>
      </c>
      <c r="J1700" s="19">
        <v>3368.64</v>
      </c>
      <c r="K1700" s="19">
        <f t="shared" si="26"/>
        <v>3907.6223999999997</v>
      </c>
    </row>
    <row r="1701" spans="2:11" hidden="1" x14ac:dyDescent="0.25">
      <c r="B1701" s="2" t="s">
        <v>42</v>
      </c>
      <c r="C1701" s="2" t="s">
        <v>3218</v>
      </c>
      <c r="D1701" s="2" t="s">
        <v>3219</v>
      </c>
      <c r="E1701" s="2">
        <v>89</v>
      </c>
      <c r="F1701" s="2" t="s">
        <v>3226</v>
      </c>
      <c r="G1701" s="2" t="s">
        <v>3557</v>
      </c>
      <c r="H1701" s="2" t="s">
        <v>3558</v>
      </c>
      <c r="I1701" s="2" t="s">
        <v>48</v>
      </c>
      <c r="J1701" s="19">
        <v>2598.84</v>
      </c>
      <c r="K1701" s="19">
        <f t="shared" si="26"/>
        <v>3014.6543999999999</v>
      </c>
    </row>
    <row r="1702" spans="2:11" hidden="1" x14ac:dyDescent="0.25">
      <c r="B1702" s="2" t="s">
        <v>42</v>
      </c>
      <c r="C1702" s="2" t="s">
        <v>3218</v>
      </c>
      <c r="D1702" s="2" t="s">
        <v>3219</v>
      </c>
      <c r="E1702" s="2">
        <v>89</v>
      </c>
      <c r="F1702" s="2" t="s">
        <v>3226</v>
      </c>
      <c r="G1702" s="2" t="s">
        <v>3559</v>
      </c>
      <c r="H1702" s="2" t="s">
        <v>3560</v>
      </c>
      <c r="I1702" s="2" t="s">
        <v>48</v>
      </c>
      <c r="J1702" s="19">
        <v>4857.71</v>
      </c>
      <c r="K1702" s="19">
        <f t="shared" si="26"/>
        <v>5634.9435999999996</v>
      </c>
    </row>
    <row r="1703" spans="2:11" hidden="1" x14ac:dyDescent="0.25">
      <c r="B1703" s="2" t="s">
        <v>42</v>
      </c>
      <c r="C1703" s="2" t="s">
        <v>3218</v>
      </c>
      <c r="D1703" s="2" t="s">
        <v>3219</v>
      </c>
      <c r="E1703" s="2">
        <v>89</v>
      </c>
      <c r="F1703" s="2" t="s">
        <v>3226</v>
      </c>
      <c r="G1703" s="2" t="s">
        <v>3561</v>
      </c>
      <c r="H1703" s="2" t="s">
        <v>3562</v>
      </c>
      <c r="I1703" s="2" t="s">
        <v>48</v>
      </c>
      <c r="J1703" s="19">
        <v>556.04999999999995</v>
      </c>
      <c r="K1703" s="19">
        <f t="shared" si="26"/>
        <v>645.01799999999992</v>
      </c>
    </row>
    <row r="1704" spans="2:11" hidden="1" x14ac:dyDescent="0.25">
      <c r="B1704" s="2" t="s">
        <v>42</v>
      </c>
      <c r="C1704" s="2" t="s">
        <v>3218</v>
      </c>
      <c r="D1704" s="2" t="s">
        <v>3219</v>
      </c>
      <c r="E1704" s="2">
        <v>89</v>
      </c>
      <c r="F1704" s="2" t="s">
        <v>3226</v>
      </c>
      <c r="G1704" s="2" t="s">
        <v>3563</v>
      </c>
      <c r="H1704" s="2" t="s">
        <v>3564</v>
      </c>
      <c r="I1704" s="2" t="s">
        <v>48</v>
      </c>
      <c r="J1704" s="19">
        <v>1211.02</v>
      </c>
      <c r="K1704" s="19">
        <f t="shared" si="26"/>
        <v>1404.7831999999999</v>
      </c>
    </row>
    <row r="1705" spans="2:11" hidden="1" x14ac:dyDescent="0.25">
      <c r="B1705" s="2" t="s">
        <v>42</v>
      </c>
      <c r="C1705" s="2" t="s">
        <v>3218</v>
      </c>
      <c r="D1705" s="2" t="s">
        <v>3219</v>
      </c>
      <c r="E1705" s="2">
        <v>89</v>
      </c>
      <c r="F1705" s="2" t="s">
        <v>3226</v>
      </c>
      <c r="G1705" s="2" t="s">
        <v>3565</v>
      </c>
      <c r="H1705" s="2" t="s">
        <v>3566</v>
      </c>
      <c r="I1705" s="2" t="s">
        <v>48</v>
      </c>
      <c r="J1705" s="19">
        <v>1236.19</v>
      </c>
      <c r="K1705" s="19">
        <f t="shared" si="26"/>
        <v>1433.9803999999999</v>
      </c>
    </row>
    <row r="1706" spans="2:11" hidden="1" x14ac:dyDescent="0.25">
      <c r="B1706" s="2" t="s">
        <v>42</v>
      </c>
      <c r="C1706" s="2" t="s">
        <v>3218</v>
      </c>
      <c r="D1706" s="2" t="s">
        <v>3219</v>
      </c>
      <c r="E1706" s="2">
        <v>89</v>
      </c>
      <c r="F1706" s="2" t="s">
        <v>3226</v>
      </c>
      <c r="G1706" s="2" t="s">
        <v>3567</v>
      </c>
      <c r="H1706" s="2" t="s">
        <v>3568</v>
      </c>
      <c r="I1706" s="2" t="s">
        <v>48</v>
      </c>
      <c r="J1706" s="19">
        <v>3535.36</v>
      </c>
      <c r="K1706" s="19">
        <f t="shared" si="26"/>
        <v>4101.0176000000001</v>
      </c>
    </row>
    <row r="1707" spans="2:11" hidden="1" x14ac:dyDescent="0.25">
      <c r="B1707" s="2" t="s">
        <v>42</v>
      </c>
      <c r="C1707" s="2" t="s">
        <v>3218</v>
      </c>
      <c r="D1707" s="2" t="s">
        <v>3219</v>
      </c>
      <c r="E1707" s="2">
        <v>89</v>
      </c>
      <c r="F1707" s="2" t="s">
        <v>3226</v>
      </c>
      <c r="G1707" s="2" t="s">
        <v>3569</v>
      </c>
      <c r="H1707" s="2" t="s">
        <v>3570</v>
      </c>
      <c r="I1707" s="2" t="s">
        <v>48</v>
      </c>
      <c r="J1707" s="19">
        <v>846.71</v>
      </c>
      <c r="K1707" s="19">
        <f t="shared" si="26"/>
        <v>982.18359999999996</v>
      </c>
    </row>
    <row r="1708" spans="2:11" hidden="1" x14ac:dyDescent="0.25">
      <c r="B1708" s="2" t="s">
        <v>42</v>
      </c>
      <c r="C1708" s="2" t="s">
        <v>3218</v>
      </c>
      <c r="D1708" s="2" t="s">
        <v>3219</v>
      </c>
      <c r="E1708" s="2">
        <v>89</v>
      </c>
      <c r="F1708" s="2" t="s">
        <v>3226</v>
      </c>
      <c r="G1708" s="2" t="s">
        <v>3571</v>
      </c>
      <c r="H1708" s="2" t="s">
        <v>3572</v>
      </c>
      <c r="I1708" s="2" t="s">
        <v>48</v>
      </c>
      <c r="J1708" s="19">
        <v>4897.1000000000004</v>
      </c>
      <c r="K1708" s="19">
        <f t="shared" si="26"/>
        <v>5680.6360000000004</v>
      </c>
    </row>
    <row r="1709" spans="2:11" hidden="1" x14ac:dyDescent="0.25">
      <c r="B1709" s="2" t="s">
        <v>42</v>
      </c>
      <c r="C1709" s="2" t="s">
        <v>3218</v>
      </c>
      <c r="D1709" s="2" t="s">
        <v>3219</v>
      </c>
      <c r="E1709" s="2">
        <v>89</v>
      </c>
      <c r="F1709" s="2" t="s">
        <v>3226</v>
      </c>
      <c r="G1709" s="2" t="s">
        <v>3573</v>
      </c>
      <c r="H1709" s="2" t="s">
        <v>3574</v>
      </c>
      <c r="I1709" s="2" t="s">
        <v>48</v>
      </c>
      <c r="J1709" s="19">
        <v>2435.25</v>
      </c>
      <c r="K1709" s="19">
        <f t="shared" si="26"/>
        <v>2824.89</v>
      </c>
    </row>
    <row r="1710" spans="2:11" hidden="1" x14ac:dyDescent="0.25">
      <c r="B1710" s="2" t="s">
        <v>42</v>
      </c>
      <c r="C1710" s="2" t="s">
        <v>3218</v>
      </c>
      <c r="D1710" s="2" t="s">
        <v>3219</v>
      </c>
      <c r="E1710" s="2">
        <v>89</v>
      </c>
      <c r="F1710" s="2" t="s">
        <v>3226</v>
      </c>
      <c r="G1710" s="2" t="s">
        <v>3575</v>
      </c>
      <c r="H1710" s="2" t="s">
        <v>3576</v>
      </c>
      <c r="I1710" s="2" t="s">
        <v>48</v>
      </c>
      <c r="J1710" s="19">
        <v>4898.1000000000004</v>
      </c>
      <c r="K1710" s="19">
        <f t="shared" si="26"/>
        <v>5681.7960000000003</v>
      </c>
    </row>
    <row r="1711" spans="2:11" hidden="1" x14ac:dyDescent="0.25">
      <c r="B1711" s="2" t="s">
        <v>42</v>
      </c>
      <c r="C1711" s="2" t="s">
        <v>3218</v>
      </c>
      <c r="D1711" s="2" t="s">
        <v>3219</v>
      </c>
      <c r="E1711" s="2">
        <v>89</v>
      </c>
      <c r="F1711" s="2" t="s">
        <v>3226</v>
      </c>
      <c r="G1711" s="2" t="s">
        <v>3577</v>
      </c>
      <c r="H1711" s="2" t="s">
        <v>3578</v>
      </c>
      <c r="I1711" s="2" t="s">
        <v>48</v>
      </c>
      <c r="J1711" s="19">
        <v>5054.8999999999996</v>
      </c>
      <c r="K1711" s="19">
        <f t="shared" si="26"/>
        <v>5863.6839999999993</v>
      </c>
    </row>
    <row r="1712" spans="2:11" hidden="1" x14ac:dyDescent="0.25">
      <c r="B1712" s="2" t="s">
        <v>42</v>
      </c>
      <c r="C1712" s="2" t="s">
        <v>3218</v>
      </c>
      <c r="D1712" s="2" t="s">
        <v>3219</v>
      </c>
      <c r="E1712" s="2">
        <v>89</v>
      </c>
      <c r="F1712" s="2" t="s">
        <v>3226</v>
      </c>
      <c r="G1712" s="2" t="s">
        <v>3579</v>
      </c>
      <c r="H1712" s="2" t="s">
        <v>3580</v>
      </c>
      <c r="I1712" s="2" t="s">
        <v>48</v>
      </c>
      <c r="J1712" s="19">
        <v>2435.25</v>
      </c>
      <c r="K1712" s="19">
        <f t="shared" si="26"/>
        <v>2824.89</v>
      </c>
    </row>
    <row r="1713" spans="2:11" hidden="1" x14ac:dyDescent="0.25">
      <c r="B1713" s="2" t="s">
        <v>42</v>
      </c>
      <c r="C1713" s="2" t="s">
        <v>3218</v>
      </c>
      <c r="D1713" s="2" t="s">
        <v>3219</v>
      </c>
      <c r="E1713" s="2">
        <v>89</v>
      </c>
      <c r="F1713" s="2" t="s">
        <v>3226</v>
      </c>
      <c r="G1713" s="2" t="s">
        <v>3581</v>
      </c>
      <c r="H1713" s="2" t="s">
        <v>3582</v>
      </c>
      <c r="I1713" s="2" t="s">
        <v>48</v>
      </c>
      <c r="J1713" s="19">
        <v>2933.65</v>
      </c>
      <c r="K1713" s="19">
        <f t="shared" si="26"/>
        <v>3403.0339999999997</v>
      </c>
    </row>
    <row r="1714" spans="2:11" hidden="1" x14ac:dyDescent="0.25">
      <c r="B1714" s="2" t="s">
        <v>42</v>
      </c>
      <c r="C1714" s="2" t="s">
        <v>3218</v>
      </c>
      <c r="D1714" s="2" t="s">
        <v>3219</v>
      </c>
      <c r="E1714" s="2">
        <v>89</v>
      </c>
      <c r="F1714" s="2" t="s">
        <v>3226</v>
      </c>
      <c r="G1714" s="2" t="s">
        <v>3583</v>
      </c>
      <c r="H1714" s="2" t="s">
        <v>3584</v>
      </c>
      <c r="I1714" s="2" t="s">
        <v>48</v>
      </c>
      <c r="J1714" s="19">
        <v>1392.14</v>
      </c>
      <c r="K1714" s="19">
        <f t="shared" si="26"/>
        <v>1614.8824</v>
      </c>
    </row>
    <row r="1715" spans="2:11" hidden="1" x14ac:dyDescent="0.25">
      <c r="B1715" s="2" t="s">
        <v>42</v>
      </c>
      <c r="C1715" s="2" t="s">
        <v>3218</v>
      </c>
      <c r="D1715" s="2" t="s">
        <v>3219</v>
      </c>
      <c r="E1715" s="2">
        <v>89</v>
      </c>
      <c r="F1715" s="2" t="s">
        <v>3226</v>
      </c>
      <c r="G1715" s="2" t="s">
        <v>3585</v>
      </c>
      <c r="H1715" s="2" t="s">
        <v>3586</v>
      </c>
      <c r="I1715" s="2" t="s">
        <v>48</v>
      </c>
      <c r="J1715" s="19">
        <v>1508.95</v>
      </c>
      <c r="K1715" s="19">
        <f t="shared" si="26"/>
        <v>1750.3819999999998</v>
      </c>
    </row>
    <row r="1716" spans="2:11" hidden="1" x14ac:dyDescent="0.25">
      <c r="B1716" s="2" t="s">
        <v>42</v>
      </c>
      <c r="C1716" s="2" t="s">
        <v>3218</v>
      </c>
      <c r="D1716" s="2" t="s">
        <v>3219</v>
      </c>
      <c r="E1716" s="2">
        <v>89</v>
      </c>
      <c r="F1716" s="2" t="s">
        <v>3226</v>
      </c>
      <c r="G1716" s="2" t="s">
        <v>3587</v>
      </c>
      <c r="H1716" s="2" t="s">
        <v>3588</v>
      </c>
      <c r="I1716" s="2" t="s">
        <v>48</v>
      </c>
      <c r="J1716" s="19">
        <v>2781.66</v>
      </c>
      <c r="K1716" s="19">
        <f t="shared" si="26"/>
        <v>3226.7255999999998</v>
      </c>
    </row>
    <row r="1717" spans="2:11" hidden="1" x14ac:dyDescent="0.25">
      <c r="B1717" s="2" t="s">
        <v>42</v>
      </c>
      <c r="C1717" s="2" t="s">
        <v>3218</v>
      </c>
      <c r="D1717" s="2" t="s">
        <v>3219</v>
      </c>
      <c r="E1717" s="2">
        <v>89</v>
      </c>
      <c r="F1717" s="2" t="s">
        <v>3226</v>
      </c>
      <c r="G1717" s="2" t="s">
        <v>3589</v>
      </c>
      <c r="H1717" s="2" t="s">
        <v>3590</v>
      </c>
      <c r="I1717" s="2" t="s">
        <v>48</v>
      </c>
      <c r="J1717" s="19">
        <v>2781.66</v>
      </c>
      <c r="K1717" s="19">
        <f t="shared" si="26"/>
        <v>3226.7255999999998</v>
      </c>
    </row>
    <row r="1718" spans="2:11" hidden="1" x14ac:dyDescent="0.25">
      <c r="B1718" s="2" t="s">
        <v>42</v>
      </c>
      <c r="C1718" s="2" t="s">
        <v>3218</v>
      </c>
      <c r="D1718" s="2" t="s">
        <v>3219</v>
      </c>
      <c r="E1718" s="2">
        <v>89</v>
      </c>
      <c r="F1718" s="2" t="s">
        <v>3226</v>
      </c>
      <c r="G1718" s="2" t="s">
        <v>3591</v>
      </c>
      <c r="H1718" s="2" t="s">
        <v>3592</v>
      </c>
      <c r="I1718" s="2" t="s">
        <v>48</v>
      </c>
      <c r="J1718" s="19">
        <v>3368.64</v>
      </c>
      <c r="K1718" s="19">
        <f t="shared" si="26"/>
        <v>3907.6223999999997</v>
      </c>
    </row>
    <row r="1719" spans="2:11" hidden="1" x14ac:dyDescent="0.25">
      <c r="B1719" s="2" t="s">
        <v>42</v>
      </c>
      <c r="C1719" s="2" t="s">
        <v>3218</v>
      </c>
      <c r="D1719" s="2" t="s">
        <v>3219</v>
      </c>
      <c r="E1719" s="2">
        <v>89</v>
      </c>
      <c r="F1719" s="2" t="s">
        <v>3226</v>
      </c>
      <c r="G1719" s="2" t="s">
        <v>3593</v>
      </c>
      <c r="H1719" s="2" t="s">
        <v>3594</v>
      </c>
      <c r="I1719" s="2" t="s">
        <v>48</v>
      </c>
      <c r="J1719" s="19">
        <v>1645.92</v>
      </c>
      <c r="K1719" s="19">
        <f t="shared" si="26"/>
        <v>1909.2672</v>
      </c>
    </row>
    <row r="1720" spans="2:11" hidden="1" x14ac:dyDescent="0.25">
      <c r="B1720" s="2" t="s">
        <v>42</v>
      </c>
      <c r="C1720" s="2" t="s">
        <v>3218</v>
      </c>
      <c r="D1720" s="2" t="s">
        <v>3219</v>
      </c>
      <c r="E1720" s="2">
        <v>89</v>
      </c>
      <c r="F1720" s="2" t="s">
        <v>3226</v>
      </c>
      <c r="G1720" s="2" t="s">
        <v>3595</v>
      </c>
      <c r="H1720" s="2" t="s">
        <v>3596</v>
      </c>
      <c r="I1720" s="2" t="s">
        <v>48</v>
      </c>
      <c r="J1720" s="19">
        <v>1811.58</v>
      </c>
      <c r="K1720" s="19">
        <f t="shared" si="26"/>
        <v>2101.4327999999996</v>
      </c>
    </row>
    <row r="1721" spans="2:11" hidden="1" x14ac:dyDescent="0.25">
      <c r="B1721" s="2" t="s">
        <v>42</v>
      </c>
      <c r="C1721" s="2" t="s">
        <v>3218</v>
      </c>
      <c r="D1721" s="2" t="s">
        <v>3219</v>
      </c>
      <c r="E1721" s="2">
        <v>89</v>
      </c>
      <c r="F1721" s="2" t="s">
        <v>3226</v>
      </c>
      <c r="G1721" s="2" t="s">
        <v>3597</v>
      </c>
      <c r="H1721" s="2" t="s">
        <v>3598</v>
      </c>
      <c r="I1721" s="2" t="s">
        <v>48</v>
      </c>
      <c r="J1721" s="19">
        <v>3355.14</v>
      </c>
      <c r="K1721" s="19">
        <f t="shared" si="26"/>
        <v>3891.9623999999994</v>
      </c>
    </row>
    <row r="1722" spans="2:11" hidden="1" x14ac:dyDescent="0.25">
      <c r="B1722" s="2" t="s">
        <v>42</v>
      </c>
      <c r="C1722" s="2" t="s">
        <v>3218</v>
      </c>
      <c r="D1722" s="2" t="s">
        <v>3219</v>
      </c>
      <c r="E1722" s="2">
        <v>89</v>
      </c>
      <c r="F1722" s="2" t="s">
        <v>3226</v>
      </c>
      <c r="G1722" s="2" t="s">
        <v>3599</v>
      </c>
      <c r="H1722" s="2" t="s">
        <v>3600</v>
      </c>
      <c r="I1722" s="2" t="s">
        <v>48</v>
      </c>
      <c r="J1722" s="19">
        <v>3355.14</v>
      </c>
      <c r="K1722" s="19">
        <f t="shared" si="26"/>
        <v>3891.9623999999994</v>
      </c>
    </row>
    <row r="1723" spans="2:11" hidden="1" x14ac:dyDescent="0.25">
      <c r="B1723" s="2" t="s">
        <v>42</v>
      </c>
      <c r="C1723" s="2" t="s">
        <v>3218</v>
      </c>
      <c r="D1723" s="2" t="s">
        <v>3219</v>
      </c>
      <c r="E1723" s="2">
        <v>89</v>
      </c>
      <c r="F1723" s="2" t="s">
        <v>3226</v>
      </c>
      <c r="G1723" s="2" t="s">
        <v>3601</v>
      </c>
      <c r="H1723" s="2" t="s">
        <v>3602</v>
      </c>
      <c r="I1723" s="2" t="s">
        <v>48</v>
      </c>
      <c r="J1723" s="19">
        <v>4093.4</v>
      </c>
      <c r="K1723" s="19">
        <f t="shared" si="26"/>
        <v>4748.3440000000001</v>
      </c>
    </row>
    <row r="1724" spans="2:11" hidden="1" x14ac:dyDescent="0.25">
      <c r="B1724" s="2" t="s">
        <v>42</v>
      </c>
      <c r="C1724" s="2" t="s">
        <v>3218</v>
      </c>
      <c r="D1724" s="2" t="s">
        <v>3219</v>
      </c>
      <c r="E1724" s="2">
        <v>89</v>
      </c>
      <c r="F1724" s="2" t="s">
        <v>3226</v>
      </c>
      <c r="G1724" s="2" t="s">
        <v>3603</v>
      </c>
      <c r="H1724" s="2" t="s">
        <v>3604</v>
      </c>
      <c r="I1724" s="2" t="s">
        <v>48</v>
      </c>
      <c r="J1724" s="19">
        <v>327.14</v>
      </c>
      <c r="K1724" s="19">
        <f t="shared" si="26"/>
        <v>379.48239999999998</v>
      </c>
    </row>
    <row r="1725" spans="2:11" hidden="1" x14ac:dyDescent="0.25">
      <c r="B1725" s="2" t="s">
        <v>42</v>
      </c>
      <c r="C1725" s="2" t="s">
        <v>3218</v>
      </c>
      <c r="D1725" s="2" t="s">
        <v>3219</v>
      </c>
      <c r="E1725" s="2">
        <v>89</v>
      </c>
      <c r="F1725" s="2" t="s">
        <v>3226</v>
      </c>
      <c r="G1725" s="2" t="s">
        <v>3605</v>
      </c>
      <c r="H1725" s="2" t="s">
        <v>3606</v>
      </c>
      <c r="I1725" s="2" t="s">
        <v>48</v>
      </c>
      <c r="J1725" s="19">
        <v>310.57</v>
      </c>
      <c r="K1725" s="19">
        <f t="shared" si="26"/>
        <v>360.26119999999997</v>
      </c>
    </row>
    <row r="1726" spans="2:11" hidden="1" x14ac:dyDescent="0.25">
      <c r="B1726" s="2" t="s">
        <v>42</v>
      </c>
      <c r="C1726" s="2" t="s">
        <v>3218</v>
      </c>
      <c r="D1726" s="2" t="s">
        <v>3219</v>
      </c>
      <c r="E1726" s="2">
        <v>89</v>
      </c>
      <c r="F1726" s="2" t="s">
        <v>3226</v>
      </c>
      <c r="G1726" s="2" t="s">
        <v>3607</v>
      </c>
      <c r="H1726" s="2" t="s">
        <v>3608</v>
      </c>
      <c r="I1726" s="2" t="s">
        <v>48</v>
      </c>
      <c r="J1726" s="19">
        <v>549.89</v>
      </c>
      <c r="K1726" s="19">
        <f t="shared" si="26"/>
        <v>637.87239999999997</v>
      </c>
    </row>
    <row r="1727" spans="2:11" hidden="1" x14ac:dyDescent="0.25">
      <c r="B1727" s="2" t="s">
        <v>42</v>
      </c>
      <c r="C1727" s="2" t="s">
        <v>3218</v>
      </c>
      <c r="D1727" s="2" t="s">
        <v>3219</v>
      </c>
      <c r="E1727" s="2">
        <v>89</v>
      </c>
      <c r="F1727" s="2" t="s">
        <v>3226</v>
      </c>
      <c r="G1727" s="2" t="s">
        <v>3609</v>
      </c>
      <c r="H1727" s="2" t="s">
        <v>3610</v>
      </c>
      <c r="I1727" s="2" t="s">
        <v>48</v>
      </c>
      <c r="J1727" s="19">
        <v>549.89</v>
      </c>
      <c r="K1727" s="19">
        <f t="shared" si="26"/>
        <v>637.87239999999997</v>
      </c>
    </row>
    <row r="1728" spans="2:11" hidden="1" x14ac:dyDescent="0.25">
      <c r="B1728" s="2" t="s">
        <v>42</v>
      </c>
      <c r="C1728" s="2" t="s">
        <v>3218</v>
      </c>
      <c r="D1728" s="2" t="s">
        <v>3219</v>
      </c>
      <c r="E1728" s="2">
        <v>89</v>
      </c>
      <c r="F1728" s="2" t="s">
        <v>3226</v>
      </c>
      <c r="G1728" s="2" t="s">
        <v>3611</v>
      </c>
      <c r="H1728" s="2" t="s">
        <v>3612</v>
      </c>
      <c r="I1728" s="2" t="s">
        <v>48</v>
      </c>
      <c r="J1728" s="19">
        <v>624.54</v>
      </c>
      <c r="K1728" s="19">
        <f t="shared" si="26"/>
        <v>724.46639999999991</v>
      </c>
    </row>
    <row r="1729" spans="2:11" hidden="1" x14ac:dyDescent="0.25">
      <c r="B1729" s="2" t="s">
        <v>42</v>
      </c>
      <c r="C1729" s="2" t="s">
        <v>3218</v>
      </c>
      <c r="D1729" s="2" t="s">
        <v>3219</v>
      </c>
      <c r="E1729" s="2">
        <v>89</v>
      </c>
      <c r="F1729" s="2" t="s">
        <v>3226</v>
      </c>
      <c r="G1729" s="2" t="s">
        <v>3613</v>
      </c>
      <c r="H1729" s="2" t="s">
        <v>3614</v>
      </c>
      <c r="I1729" s="2" t="s">
        <v>48</v>
      </c>
      <c r="J1729" s="19">
        <v>435.57</v>
      </c>
      <c r="K1729" s="19">
        <f t="shared" si="26"/>
        <v>505.26119999999997</v>
      </c>
    </row>
    <row r="1730" spans="2:11" hidden="1" x14ac:dyDescent="0.25">
      <c r="B1730" s="2" t="s">
        <v>42</v>
      </c>
      <c r="C1730" s="2" t="s">
        <v>3218</v>
      </c>
      <c r="D1730" s="2" t="s">
        <v>3219</v>
      </c>
      <c r="E1730" s="2">
        <v>89</v>
      </c>
      <c r="F1730" s="2" t="s">
        <v>3226</v>
      </c>
      <c r="G1730" s="2" t="s">
        <v>3615</v>
      </c>
      <c r="H1730" s="2" t="s">
        <v>3616</v>
      </c>
      <c r="I1730" s="2" t="s">
        <v>48</v>
      </c>
      <c r="J1730" s="19">
        <v>424.49</v>
      </c>
      <c r="K1730" s="19">
        <f t="shared" si="26"/>
        <v>492.40839999999997</v>
      </c>
    </row>
    <row r="1731" spans="2:11" hidden="1" x14ac:dyDescent="0.25">
      <c r="B1731" s="2" t="s">
        <v>42</v>
      </c>
      <c r="C1731" s="2" t="s">
        <v>3218</v>
      </c>
      <c r="D1731" s="2" t="s">
        <v>3219</v>
      </c>
      <c r="E1731" s="2">
        <v>89</v>
      </c>
      <c r="F1731" s="2" t="s">
        <v>3226</v>
      </c>
      <c r="G1731" s="2" t="s">
        <v>3617</v>
      </c>
      <c r="H1731" s="2" t="s">
        <v>3618</v>
      </c>
      <c r="I1731" s="2" t="s">
        <v>48</v>
      </c>
      <c r="J1731" s="19">
        <v>643.96</v>
      </c>
      <c r="K1731" s="19">
        <f t="shared" si="26"/>
        <v>746.99360000000001</v>
      </c>
    </row>
    <row r="1732" spans="2:11" hidden="1" x14ac:dyDescent="0.25">
      <c r="B1732" s="2" t="s">
        <v>42</v>
      </c>
      <c r="C1732" s="2" t="s">
        <v>3218</v>
      </c>
      <c r="D1732" s="2" t="s">
        <v>3219</v>
      </c>
      <c r="E1732" s="2">
        <v>89</v>
      </c>
      <c r="F1732" s="2" t="s">
        <v>3226</v>
      </c>
      <c r="G1732" s="2" t="s">
        <v>3619</v>
      </c>
      <c r="H1732" s="2" t="s">
        <v>3620</v>
      </c>
      <c r="I1732" s="2" t="s">
        <v>48</v>
      </c>
      <c r="J1732" s="19">
        <v>643.96</v>
      </c>
      <c r="K1732" s="19">
        <f t="shared" ref="K1732:K1795" si="27">+IF(AND(MID(H1732,1,15)="POSTE DE MADERA",J1732&lt;110)=TRUE,(J1732*1.13+5)*1.01*1.16,IF(AND(MID(H1732,1,15)="POSTE DE MADERA",J1732&gt;=110,J1732&lt;320)=TRUE,(J1732*1.13+12)*1.01*1.16,IF(AND(MID(H1732,1,15)="POSTE DE MADERA",J1732&gt;320)=TRUE,(J1732*1.13+36)*1.01*1.16,IF(+AND(MID(H1732,1,5)="POSTE",MID(H1732,1,15)&lt;&gt;"POSTE DE MADERA")=TRUE,J1732*1.01*1.16,J1732*1.16))))</f>
        <v>746.99360000000001</v>
      </c>
    </row>
    <row r="1733" spans="2:11" hidden="1" x14ac:dyDescent="0.25">
      <c r="B1733" s="2" t="s">
        <v>42</v>
      </c>
      <c r="C1733" s="2" t="s">
        <v>3218</v>
      </c>
      <c r="D1733" s="2" t="s">
        <v>3219</v>
      </c>
      <c r="E1733" s="2">
        <v>89</v>
      </c>
      <c r="F1733" s="2" t="s">
        <v>3226</v>
      </c>
      <c r="G1733" s="2" t="s">
        <v>3621</v>
      </c>
      <c r="H1733" s="2" t="s">
        <v>3622</v>
      </c>
      <c r="I1733" s="2" t="s">
        <v>48</v>
      </c>
      <c r="J1733" s="19">
        <v>871.43</v>
      </c>
      <c r="K1733" s="19">
        <f t="shared" si="27"/>
        <v>1010.8587999999999</v>
      </c>
    </row>
    <row r="1734" spans="2:11" hidden="1" x14ac:dyDescent="0.25">
      <c r="B1734" s="2" t="s">
        <v>42</v>
      </c>
      <c r="C1734" s="2" t="s">
        <v>3218</v>
      </c>
      <c r="D1734" s="2" t="s">
        <v>3219</v>
      </c>
      <c r="E1734" s="2">
        <v>89</v>
      </c>
      <c r="F1734" s="2" t="s">
        <v>3226</v>
      </c>
      <c r="G1734" s="2" t="s">
        <v>3623</v>
      </c>
      <c r="H1734" s="2" t="s">
        <v>3624</v>
      </c>
      <c r="I1734" s="2" t="s">
        <v>48</v>
      </c>
      <c r="J1734" s="19">
        <v>618.07000000000005</v>
      </c>
      <c r="K1734" s="19">
        <f t="shared" si="27"/>
        <v>716.96119999999996</v>
      </c>
    </row>
    <row r="1735" spans="2:11" hidden="1" x14ac:dyDescent="0.25">
      <c r="B1735" s="2" t="s">
        <v>42</v>
      </c>
      <c r="C1735" s="2" t="s">
        <v>3218</v>
      </c>
      <c r="D1735" s="2" t="s">
        <v>3219</v>
      </c>
      <c r="E1735" s="2">
        <v>89</v>
      </c>
      <c r="F1735" s="2" t="s">
        <v>3226</v>
      </c>
      <c r="G1735" s="2" t="s">
        <v>3625</v>
      </c>
      <c r="H1735" s="2" t="s">
        <v>3626</v>
      </c>
      <c r="I1735" s="2" t="s">
        <v>48</v>
      </c>
      <c r="J1735" s="19">
        <v>621.94000000000005</v>
      </c>
      <c r="K1735" s="19">
        <f t="shared" si="27"/>
        <v>721.45040000000006</v>
      </c>
    </row>
    <row r="1736" spans="2:11" hidden="1" x14ac:dyDescent="0.25">
      <c r="B1736" s="2" t="s">
        <v>42</v>
      </c>
      <c r="C1736" s="2" t="s">
        <v>3218</v>
      </c>
      <c r="D1736" s="2" t="s">
        <v>3219</v>
      </c>
      <c r="E1736" s="2">
        <v>89</v>
      </c>
      <c r="F1736" s="2" t="s">
        <v>3226</v>
      </c>
      <c r="G1736" s="2" t="s">
        <v>3627</v>
      </c>
      <c r="H1736" s="2" t="s">
        <v>3628</v>
      </c>
      <c r="I1736" s="2" t="s">
        <v>48</v>
      </c>
      <c r="J1736" s="19">
        <v>1120.8800000000001</v>
      </c>
      <c r="K1736" s="19">
        <f t="shared" si="27"/>
        <v>1300.2208000000001</v>
      </c>
    </row>
    <row r="1737" spans="2:11" hidden="1" x14ac:dyDescent="0.25">
      <c r="B1737" s="2" t="s">
        <v>42</v>
      </c>
      <c r="C1737" s="2" t="s">
        <v>3218</v>
      </c>
      <c r="D1737" s="2" t="s">
        <v>3219</v>
      </c>
      <c r="E1737" s="2">
        <v>89</v>
      </c>
      <c r="F1737" s="2" t="s">
        <v>3226</v>
      </c>
      <c r="G1737" s="2" t="s">
        <v>3629</v>
      </c>
      <c r="H1737" s="2" t="s">
        <v>3630</v>
      </c>
      <c r="I1737" s="2" t="s">
        <v>48</v>
      </c>
      <c r="J1737" s="19">
        <v>1120.8800000000001</v>
      </c>
      <c r="K1737" s="19">
        <f t="shared" si="27"/>
        <v>1300.2208000000001</v>
      </c>
    </row>
    <row r="1738" spans="2:11" hidden="1" x14ac:dyDescent="0.25">
      <c r="B1738" s="2" t="s">
        <v>42</v>
      </c>
      <c r="C1738" s="2" t="s">
        <v>3218</v>
      </c>
      <c r="D1738" s="2" t="s">
        <v>3219</v>
      </c>
      <c r="E1738" s="2">
        <v>89</v>
      </c>
      <c r="F1738" s="2" t="s">
        <v>3226</v>
      </c>
      <c r="G1738" s="2" t="s">
        <v>3631</v>
      </c>
      <c r="H1738" s="2" t="s">
        <v>3632</v>
      </c>
      <c r="I1738" s="2" t="s">
        <v>48</v>
      </c>
      <c r="J1738" s="19">
        <v>1309.43</v>
      </c>
      <c r="K1738" s="19">
        <f t="shared" si="27"/>
        <v>1518.9387999999999</v>
      </c>
    </row>
    <row r="1739" spans="2:11" hidden="1" x14ac:dyDescent="0.25">
      <c r="B1739" s="2" t="s">
        <v>42</v>
      </c>
      <c r="C1739" s="2" t="s">
        <v>3218</v>
      </c>
      <c r="D1739" s="2" t="s">
        <v>3219</v>
      </c>
      <c r="E1739" s="2">
        <v>89</v>
      </c>
      <c r="F1739" s="2" t="s">
        <v>3226</v>
      </c>
      <c r="G1739" s="2" t="s">
        <v>3633</v>
      </c>
      <c r="H1739" s="2" t="s">
        <v>3634</v>
      </c>
      <c r="I1739" s="2" t="s">
        <v>48</v>
      </c>
      <c r="J1739" s="19">
        <v>953.53</v>
      </c>
      <c r="K1739" s="19">
        <f t="shared" si="27"/>
        <v>1106.0947999999999</v>
      </c>
    </row>
    <row r="1740" spans="2:11" hidden="1" x14ac:dyDescent="0.25">
      <c r="B1740" s="2" t="s">
        <v>42</v>
      </c>
      <c r="C1740" s="2" t="s">
        <v>3218</v>
      </c>
      <c r="D1740" s="2" t="s">
        <v>3219</v>
      </c>
      <c r="E1740" s="2">
        <v>89</v>
      </c>
      <c r="F1740" s="2" t="s">
        <v>3226</v>
      </c>
      <c r="G1740" s="2" t="s">
        <v>3635</v>
      </c>
      <c r="H1740" s="2" t="s">
        <v>3636</v>
      </c>
      <c r="I1740" s="2" t="s">
        <v>48</v>
      </c>
      <c r="J1740" s="19">
        <v>998.35</v>
      </c>
      <c r="K1740" s="19">
        <f t="shared" si="27"/>
        <v>1158.086</v>
      </c>
    </row>
    <row r="1741" spans="2:11" hidden="1" x14ac:dyDescent="0.25">
      <c r="B1741" s="2" t="s">
        <v>42</v>
      </c>
      <c r="C1741" s="2" t="s">
        <v>3218</v>
      </c>
      <c r="D1741" s="2" t="s">
        <v>3219</v>
      </c>
      <c r="E1741" s="2">
        <v>89</v>
      </c>
      <c r="F1741" s="2" t="s">
        <v>3226</v>
      </c>
      <c r="G1741" s="2" t="s">
        <v>3637</v>
      </c>
      <c r="H1741" s="2" t="s">
        <v>3638</v>
      </c>
      <c r="I1741" s="2" t="s">
        <v>48</v>
      </c>
      <c r="J1741" s="19">
        <v>1821.11</v>
      </c>
      <c r="K1741" s="19">
        <f t="shared" si="27"/>
        <v>2112.4875999999999</v>
      </c>
    </row>
    <row r="1742" spans="2:11" hidden="1" x14ac:dyDescent="0.25">
      <c r="B1742" s="2" t="s">
        <v>42</v>
      </c>
      <c r="C1742" s="2" t="s">
        <v>3218</v>
      </c>
      <c r="D1742" s="2" t="s">
        <v>3219</v>
      </c>
      <c r="E1742" s="2">
        <v>89</v>
      </c>
      <c r="F1742" s="2" t="s">
        <v>3226</v>
      </c>
      <c r="G1742" s="2" t="s">
        <v>3639</v>
      </c>
      <c r="H1742" s="2" t="s">
        <v>3640</v>
      </c>
      <c r="I1742" s="2" t="s">
        <v>48</v>
      </c>
      <c r="J1742" s="19">
        <v>1821.11</v>
      </c>
      <c r="K1742" s="19">
        <f t="shared" si="27"/>
        <v>2112.4875999999999</v>
      </c>
    </row>
    <row r="1743" spans="2:11" hidden="1" x14ac:dyDescent="0.25">
      <c r="B1743" s="2" t="s">
        <v>42</v>
      </c>
      <c r="C1743" s="2" t="s">
        <v>3218</v>
      </c>
      <c r="D1743" s="2" t="s">
        <v>3219</v>
      </c>
      <c r="E1743" s="2">
        <v>89</v>
      </c>
      <c r="F1743" s="2" t="s">
        <v>3226</v>
      </c>
      <c r="G1743" s="2" t="s">
        <v>3641</v>
      </c>
      <c r="H1743" s="2" t="s">
        <v>3642</v>
      </c>
      <c r="I1743" s="2" t="s">
        <v>48</v>
      </c>
      <c r="J1743" s="19">
        <v>2168.7199999999998</v>
      </c>
      <c r="K1743" s="19">
        <f t="shared" si="27"/>
        <v>2515.7151999999996</v>
      </c>
    </row>
    <row r="1744" spans="2:11" hidden="1" x14ac:dyDescent="0.25">
      <c r="B1744" s="2" t="s">
        <v>42</v>
      </c>
      <c r="C1744" s="2" t="s">
        <v>3218</v>
      </c>
      <c r="D1744" s="2" t="s">
        <v>3219</v>
      </c>
      <c r="E1744" s="2">
        <v>89</v>
      </c>
      <c r="F1744" s="2" t="s">
        <v>3226</v>
      </c>
      <c r="G1744" s="2" t="s">
        <v>3643</v>
      </c>
      <c r="H1744" s="2" t="s">
        <v>3644</v>
      </c>
      <c r="I1744" s="2" t="s">
        <v>48</v>
      </c>
      <c r="J1744" s="19">
        <v>1127.3499999999999</v>
      </c>
      <c r="K1744" s="19">
        <f t="shared" si="27"/>
        <v>1307.7259999999999</v>
      </c>
    </row>
    <row r="1745" spans="2:11" hidden="1" x14ac:dyDescent="0.25">
      <c r="B1745" s="2" t="s">
        <v>42</v>
      </c>
      <c r="C1745" s="2" t="s">
        <v>3218</v>
      </c>
      <c r="D1745" s="2" t="s">
        <v>3219</v>
      </c>
      <c r="E1745" s="2">
        <v>89</v>
      </c>
      <c r="F1745" s="2" t="s">
        <v>3226</v>
      </c>
      <c r="G1745" s="2" t="s">
        <v>3645</v>
      </c>
      <c r="H1745" s="2" t="s">
        <v>3646</v>
      </c>
      <c r="I1745" s="2" t="s">
        <v>48</v>
      </c>
      <c r="J1745" s="19">
        <v>1198.58</v>
      </c>
      <c r="K1745" s="19">
        <f t="shared" si="27"/>
        <v>1390.3527999999999</v>
      </c>
    </row>
    <row r="1746" spans="2:11" hidden="1" x14ac:dyDescent="0.25">
      <c r="B1746" s="2" t="s">
        <v>42</v>
      </c>
      <c r="C1746" s="2" t="s">
        <v>3218</v>
      </c>
      <c r="D1746" s="2" t="s">
        <v>3219</v>
      </c>
      <c r="E1746" s="2">
        <v>89</v>
      </c>
      <c r="F1746" s="2" t="s">
        <v>3226</v>
      </c>
      <c r="G1746" s="2" t="s">
        <v>3647</v>
      </c>
      <c r="H1746" s="2" t="s">
        <v>3648</v>
      </c>
      <c r="I1746" s="2" t="s">
        <v>48</v>
      </c>
      <c r="J1746" s="19">
        <v>2196.56</v>
      </c>
      <c r="K1746" s="19">
        <f t="shared" si="27"/>
        <v>2548.0095999999999</v>
      </c>
    </row>
    <row r="1747" spans="2:11" hidden="1" x14ac:dyDescent="0.25">
      <c r="B1747" s="2" t="s">
        <v>42</v>
      </c>
      <c r="C1747" s="2" t="s">
        <v>3218</v>
      </c>
      <c r="D1747" s="2" t="s">
        <v>3219</v>
      </c>
      <c r="E1747" s="2">
        <v>89</v>
      </c>
      <c r="F1747" s="2" t="s">
        <v>3226</v>
      </c>
      <c r="G1747" s="2" t="s">
        <v>3649</v>
      </c>
      <c r="H1747" s="2" t="s">
        <v>3650</v>
      </c>
      <c r="I1747" s="2" t="s">
        <v>48</v>
      </c>
      <c r="J1747" s="19">
        <v>2196.56</v>
      </c>
      <c r="K1747" s="19">
        <f t="shared" si="27"/>
        <v>2548.0095999999999</v>
      </c>
    </row>
    <row r="1748" spans="2:11" hidden="1" x14ac:dyDescent="0.25">
      <c r="B1748" s="2" t="s">
        <v>42</v>
      </c>
      <c r="C1748" s="2" t="s">
        <v>3218</v>
      </c>
      <c r="D1748" s="2" t="s">
        <v>3219</v>
      </c>
      <c r="E1748" s="2">
        <v>89</v>
      </c>
      <c r="F1748" s="2" t="s">
        <v>3226</v>
      </c>
      <c r="G1748" s="2" t="s">
        <v>3651</v>
      </c>
      <c r="H1748" s="2" t="s">
        <v>3652</v>
      </c>
      <c r="I1748" s="2" t="s">
        <v>48</v>
      </c>
      <c r="J1748" s="19">
        <v>2635.32</v>
      </c>
      <c r="K1748" s="19">
        <f t="shared" si="27"/>
        <v>3056.9712</v>
      </c>
    </row>
    <row r="1749" spans="2:11" hidden="1" x14ac:dyDescent="0.25">
      <c r="B1749" s="2" t="s">
        <v>42</v>
      </c>
      <c r="C1749" s="2" t="s">
        <v>3218</v>
      </c>
      <c r="D1749" s="2" t="s">
        <v>3219</v>
      </c>
      <c r="E1749" s="2">
        <v>89</v>
      </c>
      <c r="F1749" s="2" t="s">
        <v>3226</v>
      </c>
      <c r="G1749" s="2" t="s">
        <v>3653</v>
      </c>
      <c r="H1749" s="2" t="s">
        <v>3654</v>
      </c>
      <c r="I1749" s="2" t="s">
        <v>48</v>
      </c>
      <c r="J1749" s="19">
        <v>1269.58</v>
      </c>
      <c r="K1749" s="19">
        <f t="shared" si="27"/>
        <v>1472.7127999999998</v>
      </c>
    </row>
    <row r="1750" spans="2:11" hidden="1" x14ac:dyDescent="0.25">
      <c r="B1750" s="2" t="s">
        <v>42</v>
      </c>
      <c r="C1750" s="2" t="s">
        <v>3218</v>
      </c>
      <c r="D1750" s="2" t="s">
        <v>3219</v>
      </c>
      <c r="E1750" s="2">
        <v>89</v>
      </c>
      <c r="F1750" s="2" t="s">
        <v>3226</v>
      </c>
      <c r="G1750" s="2" t="s">
        <v>3655</v>
      </c>
      <c r="H1750" s="2" t="s">
        <v>3656</v>
      </c>
      <c r="I1750" s="2" t="s">
        <v>48</v>
      </c>
      <c r="J1750" s="19">
        <v>1364.55</v>
      </c>
      <c r="K1750" s="19">
        <f t="shared" si="27"/>
        <v>1582.8779999999999</v>
      </c>
    </row>
    <row r="1751" spans="2:11" hidden="1" x14ac:dyDescent="0.25">
      <c r="B1751" s="2" t="s">
        <v>42</v>
      </c>
      <c r="C1751" s="2" t="s">
        <v>3218</v>
      </c>
      <c r="D1751" s="2" t="s">
        <v>3219</v>
      </c>
      <c r="E1751" s="2">
        <v>89</v>
      </c>
      <c r="F1751" s="2" t="s">
        <v>3226</v>
      </c>
      <c r="G1751" s="2" t="s">
        <v>3657</v>
      </c>
      <c r="H1751" s="2" t="s">
        <v>3658</v>
      </c>
      <c r="I1751" s="2" t="s">
        <v>48</v>
      </c>
      <c r="J1751" s="19">
        <v>2509.0100000000002</v>
      </c>
      <c r="K1751" s="19">
        <f t="shared" si="27"/>
        <v>2910.4515999999999</v>
      </c>
    </row>
    <row r="1752" spans="2:11" hidden="1" x14ac:dyDescent="0.25">
      <c r="B1752" s="2" t="s">
        <v>42</v>
      </c>
      <c r="C1752" s="2" t="s">
        <v>3218</v>
      </c>
      <c r="D1752" s="2" t="s">
        <v>3219</v>
      </c>
      <c r="E1752" s="2">
        <v>89</v>
      </c>
      <c r="F1752" s="2" t="s">
        <v>3226</v>
      </c>
      <c r="G1752" s="2" t="s">
        <v>3659</v>
      </c>
      <c r="H1752" s="2" t="s">
        <v>3660</v>
      </c>
      <c r="I1752" s="2" t="s">
        <v>48</v>
      </c>
      <c r="J1752" s="19">
        <v>2509.0100000000002</v>
      </c>
      <c r="K1752" s="19">
        <f t="shared" si="27"/>
        <v>2910.4515999999999</v>
      </c>
    </row>
    <row r="1753" spans="2:11" hidden="1" x14ac:dyDescent="0.25">
      <c r="B1753" s="2" t="s">
        <v>42</v>
      </c>
      <c r="C1753" s="2" t="s">
        <v>3218</v>
      </c>
      <c r="D1753" s="2" t="s">
        <v>3219</v>
      </c>
      <c r="E1753" s="2">
        <v>89</v>
      </c>
      <c r="F1753" s="2" t="s">
        <v>3226</v>
      </c>
      <c r="G1753" s="2" t="s">
        <v>3661</v>
      </c>
      <c r="H1753" s="2" t="s">
        <v>3662</v>
      </c>
      <c r="I1753" s="2" t="s">
        <v>48</v>
      </c>
      <c r="J1753" s="19">
        <v>3026.07</v>
      </c>
      <c r="K1753" s="19">
        <f t="shared" si="27"/>
        <v>3510.2411999999999</v>
      </c>
    </row>
    <row r="1754" spans="2:11" hidden="1" x14ac:dyDescent="0.25">
      <c r="B1754" s="2" t="s">
        <v>42</v>
      </c>
      <c r="C1754" s="2" t="s">
        <v>3218</v>
      </c>
      <c r="D1754" s="2" t="s">
        <v>3219</v>
      </c>
      <c r="E1754" s="2">
        <v>89</v>
      </c>
      <c r="F1754" s="2" t="s">
        <v>3226</v>
      </c>
      <c r="G1754" s="2" t="s">
        <v>3663</v>
      </c>
      <c r="H1754" s="2" t="s">
        <v>3664</v>
      </c>
      <c r="I1754" s="2" t="s">
        <v>48</v>
      </c>
      <c r="J1754" s="19">
        <v>1690.38</v>
      </c>
      <c r="K1754" s="19">
        <f t="shared" si="27"/>
        <v>1960.8407999999999</v>
      </c>
    </row>
    <row r="1755" spans="2:11" hidden="1" x14ac:dyDescent="0.25">
      <c r="B1755" s="2" t="s">
        <v>42</v>
      </c>
      <c r="C1755" s="2" t="s">
        <v>3218</v>
      </c>
      <c r="D1755" s="2" t="s">
        <v>3219</v>
      </c>
      <c r="E1755" s="2">
        <v>89</v>
      </c>
      <c r="F1755" s="2" t="s">
        <v>3226</v>
      </c>
      <c r="G1755" s="2" t="s">
        <v>3665</v>
      </c>
      <c r="H1755" s="2" t="s">
        <v>3666</v>
      </c>
      <c r="I1755" s="2" t="s">
        <v>48</v>
      </c>
      <c r="J1755" s="19">
        <v>1865.06</v>
      </c>
      <c r="K1755" s="19">
        <f t="shared" si="27"/>
        <v>2163.4695999999999</v>
      </c>
    </row>
    <row r="1756" spans="2:11" hidden="1" x14ac:dyDescent="0.25">
      <c r="B1756" s="2" t="s">
        <v>42</v>
      </c>
      <c r="C1756" s="2" t="s">
        <v>3218</v>
      </c>
      <c r="D1756" s="2" t="s">
        <v>3219</v>
      </c>
      <c r="E1756" s="2">
        <v>89</v>
      </c>
      <c r="F1756" s="2" t="s">
        <v>3226</v>
      </c>
      <c r="G1756" s="2" t="s">
        <v>3667</v>
      </c>
      <c r="H1756" s="2" t="s">
        <v>3668</v>
      </c>
      <c r="I1756" s="2" t="s">
        <v>48</v>
      </c>
      <c r="J1756" s="19">
        <v>3456.75</v>
      </c>
      <c r="K1756" s="19">
        <f t="shared" si="27"/>
        <v>4009.83</v>
      </c>
    </row>
    <row r="1757" spans="2:11" hidden="1" x14ac:dyDescent="0.25">
      <c r="B1757" s="2" t="s">
        <v>42</v>
      </c>
      <c r="C1757" s="2" t="s">
        <v>3218</v>
      </c>
      <c r="D1757" s="2" t="s">
        <v>3219</v>
      </c>
      <c r="E1757" s="2">
        <v>89</v>
      </c>
      <c r="F1757" s="2" t="s">
        <v>3226</v>
      </c>
      <c r="G1757" s="2" t="s">
        <v>3669</v>
      </c>
      <c r="H1757" s="2" t="s">
        <v>3670</v>
      </c>
      <c r="I1757" s="2" t="s">
        <v>48</v>
      </c>
      <c r="J1757" s="19">
        <v>3456.75</v>
      </c>
      <c r="K1757" s="19">
        <f t="shared" si="27"/>
        <v>4009.83</v>
      </c>
    </row>
    <row r="1758" spans="2:11" hidden="1" x14ac:dyDescent="0.25">
      <c r="B1758" s="2" t="s">
        <v>42</v>
      </c>
      <c r="C1758" s="2" t="s">
        <v>3218</v>
      </c>
      <c r="D1758" s="2" t="s">
        <v>3219</v>
      </c>
      <c r="E1758" s="2">
        <v>89</v>
      </c>
      <c r="F1758" s="2" t="s">
        <v>3226</v>
      </c>
      <c r="G1758" s="2" t="s">
        <v>3671</v>
      </c>
      <c r="H1758" s="2" t="s">
        <v>3672</v>
      </c>
      <c r="I1758" s="2" t="s">
        <v>48</v>
      </c>
      <c r="J1758" s="19">
        <v>4222.3500000000004</v>
      </c>
      <c r="K1758" s="19">
        <f t="shared" si="27"/>
        <v>4897.9260000000004</v>
      </c>
    </row>
    <row r="1759" spans="2:11" hidden="1" x14ac:dyDescent="0.25">
      <c r="B1759" s="2" t="s">
        <v>42</v>
      </c>
      <c r="C1759" s="2" t="s">
        <v>3218</v>
      </c>
      <c r="D1759" s="2" t="s">
        <v>3219</v>
      </c>
      <c r="E1759" s="2">
        <v>89</v>
      </c>
      <c r="F1759" s="2" t="s">
        <v>3226</v>
      </c>
      <c r="G1759" s="2" t="s">
        <v>3673</v>
      </c>
      <c r="H1759" s="2" t="s">
        <v>3674</v>
      </c>
      <c r="I1759" s="2" t="s">
        <v>48</v>
      </c>
      <c r="J1759" s="19">
        <v>2032.51</v>
      </c>
      <c r="K1759" s="19">
        <f t="shared" si="27"/>
        <v>2357.7115999999996</v>
      </c>
    </row>
    <row r="1760" spans="2:11" hidden="1" x14ac:dyDescent="0.25">
      <c r="B1760" s="2" t="s">
        <v>42</v>
      </c>
      <c r="C1760" s="2" t="s">
        <v>3218</v>
      </c>
      <c r="D1760" s="2" t="s">
        <v>3219</v>
      </c>
      <c r="E1760" s="2">
        <v>89</v>
      </c>
      <c r="F1760" s="2" t="s">
        <v>3226</v>
      </c>
      <c r="G1760" s="2" t="s">
        <v>3675</v>
      </c>
      <c r="H1760" s="2" t="s">
        <v>3676</v>
      </c>
      <c r="I1760" s="2" t="s">
        <v>48</v>
      </c>
      <c r="J1760" s="19">
        <v>2280.69</v>
      </c>
      <c r="K1760" s="19">
        <f t="shared" si="27"/>
        <v>2645.6003999999998</v>
      </c>
    </row>
    <row r="1761" spans="2:11" hidden="1" x14ac:dyDescent="0.25">
      <c r="B1761" s="2" t="s">
        <v>42</v>
      </c>
      <c r="C1761" s="2" t="s">
        <v>3218</v>
      </c>
      <c r="D1761" s="2" t="s">
        <v>3219</v>
      </c>
      <c r="E1761" s="2">
        <v>89</v>
      </c>
      <c r="F1761" s="2" t="s">
        <v>3226</v>
      </c>
      <c r="G1761" s="2" t="s">
        <v>3677</v>
      </c>
      <c r="H1761" s="2" t="s">
        <v>3678</v>
      </c>
      <c r="I1761" s="2" t="s">
        <v>48</v>
      </c>
      <c r="J1761" s="19">
        <v>3456.75</v>
      </c>
      <c r="K1761" s="19">
        <f t="shared" si="27"/>
        <v>4009.83</v>
      </c>
    </row>
    <row r="1762" spans="2:11" hidden="1" x14ac:dyDescent="0.25">
      <c r="B1762" s="2" t="s">
        <v>42</v>
      </c>
      <c r="C1762" s="2" t="s">
        <v>3218</v>
      </c>
      <c r="D1762" s="2" t="s">
        <v>3219</v>
      </c>
      <c r="E1762" s="2">
        <v>89</v>
      </c>
      <c r="F1762" s="2" t="s">
        <v>3226</v>
      </c>
      <c r="G1762" s="2" t="s">
        <v>3679</v>
      </c>
      <c r="H1762" s="2" t="s">
        <v>3680</v>
      </c>
      <c r="I1762" s="2" t="s">
        <v>48</v>
      </c>
      <c r="J1762" s="19">
        <v>3456.75</v>
      </c>
      <c r="K1762" s="19">
        <f t="shared" si="27"/>
        <v>4009.83</v>
      </c>
    </row>
    <row r="1763" spans="2:11" hidden="1" x14ac:dyDescent="0.25">
      <c r="B1763" s="2" t="s">
        <v>42</v>
      </c>
      <c r="C1763" s="2" t="s">
        <v>3218</v>
      </c>
      <c r="D1763" s="2" t="s">
        <v>3219</v>
      </c>
      <c r="E1763" s="2">
        <v>89</v>
      </c>
      <c r="F1763" s="2" t="s">
        <v>3226</v>
      </c>
      <c r="G1763" s="2" t="s">
        <v>3681</v>
      </c>
      <c r="H1763" s="2" t="s">
        <v>3682</v>
      </c>
      <c r="I1763" s="2" t="s">
        <v>48</v>
      </c>
      <c r="J1763" s="19">
        <v>5232.4399999999996</v>
      </c>
      <c r="K1763" s="19">
        <f t="shared" si="27"/>
        <v>6069.6303999999991</v>
      </c>
    </row>
    <row r="1764" spans="2:11" hidden="1" x14ac:dyDescent="0.25">
      <c r="B1764" s="2" t="s">
        <v>42</v>
      </c>
      <c r="C1764" s="2" t="s">
        <v>3218</v>
      </c>
      <c r="D1764" s="2" t="s">
        <v>3219</v>
      </c>
      <c r="E1764" s="2">
        <v>89</v>
      </c>
      <c r="F1764" s="2" t="s">
        <v>3226</v>
      </c>
      <c r="G1764" s="2" t="s">
        <v>3683</v>
      </c>
      <c r="H1764" s="2" t="s">
        <v>3684</v>
      </c>
      <c r="I1764" s="2" t="s">
        <v>48</v>
      </c>
      <c r="J1764" s="19">
        <v>556.04999999999995</v>
      </c>
      <c r="K1764" s="19">
        <f t="shared" si="27"/>
        <v>645.01799999999992</v>
      </c>
    </row>
    <row r="1765" spans="2:11" hidden="1" x14ac:dyDescent="0.25">
      <c r="B1765" s="2" t="s">
        <v>42</v>
      </c>
      <c r="C1765" s="2" t="s">
        <v>3218</v>
      </c>
      <c r="D1765" s="2" t="s">
        <v>3219</v>
      </c>
      <c r="E1765" s="2">
        <v>89</v>
      </c>
      <c r="F1765" s="2" t="s">
        <v>3226</v>
      </c>
      <c r="G1765" s="2" t="s">
        <v>3685</v>
      </c>
      <c r="H1765" s="2" t="s">
        <v>3686</v>
      </c>
      <c r="I1765" s="2" t="s">
        <v>48</v>
      </c>
      <c r="J1765" s="19">
        <v>726.78</v>
      </c>
      <c r="K1765" s="19">
        <f t="shared" si="27"/>
        <v>843.06479999999988</v>
      </c>
    </row>
    <row r="1766" spans="2:11" hidden="1" x14ac:dyDescent="0.25">
      <c r="B1766" s="2" t="s">
        <v>42</v>
      </c>
      <c r="C1766" s="2" t="s">
        <v>3218</v>
      </c>
      <c r="D1766" s="2" t="s">
        <v>3219</v>
      </c>
      <c r="E1766" s="2">
        <v>89</v>
      </c>
      <c r="F1766" s="2" t="s">
        <v>3226</v>
      </c>
      <c r="G1766" s="2" t="s">
        <v>3687</v>
      </c>
      <c r="H1766" s="2" t="s">
        <v>3688</v>
      </c>
      <c r="I1766" s="2" t="s">
        <v>48</v>
      </c>
      <c r="J1766" s="19">
        <v>871.43</v>
      </c>
      <c r="K1766" s="19">
        <f t="shared" si="27"/>
        <v>1010.8587999999999</v>
      </c>
    </row>
    <row r="1767" spans="2:11" hidden="1" x14ac:dyDescent="0.25">
      <c r="B1767" s="2" t="s">
        <v>42</v>
      </c>
      <c r="C1767" s="2" t="s">
        <v>3218</v>
      </c>
      <c r="D1767" s="2" t="s">
        <v>3219</v>
      </c>
      <c r="E1767" s="2">
        <v>89</v>
      </c>
      <c r="F1767" s="2" t="s">
        <v>3226</v>
      </c>
      <c r="G1767" s="2" t="s">
        <v>3689</v>
      </c>
      <c r="H1767" s="2" t="s">
        <v>3690</v>
      </c>
      <c r="I1767" s="2" t="s">
        <v>48</v>
      </c>
      <c r="J1767" s="19">
        <v>876.92</v>
      </c>
      <c r="K1767" s="19">
        <f t="shared" si="27"/>
        <v>1017.2271999999999</v>
      </c>
    </row>
    <row r="1768" spans="2:11" hidden="1" x14ac:dyDescent="0.25">
      <c r="B1768" s="2" t="s">
        <v>42</v>
      </c>
      <c r="C1768" s="2" t="s">
        <v>3218</v>
      </c>
      <c r="D1768" s="2" t="s">
        <v>3219</v>
      </c>
      <c r="E1768" s="2">
        <v>89</v>
      </c>
      <c r="F1768" s="2" t="s">
        <v>3226</v>
      </c>
      <c r="G1768" s="2" t="s">
        <v>3691</v>
      </c>
      <c r="H1768" s="2" t="s">
        <v>3692</v>
      </c>
      <c r="I1768" s="2" t="s">
        <v>48</v>
      </c>
      <c r="J1768" s="19">
        <v>534.41</v>
      </c>
      <c r="K1768" s="19">
        <f t="shared" si="27"/>
        <v>619.91559999999993</v>
      </c>
    </row>
    <row r="1769" spans="2:11" hidden="1" x14ac:dyDescent="0.25">
      <c r="B1769" s="2" t="s">
        <v>42</v>
      </c>
      <c r="C1769" s="2" t="s">
        <v>3218</v>
      </c>
      <c r="D1769" s="2" t="s">
        <v>3219</v>
      </c>
      <c r="E1769" s="2">
        <v>89</v>
      </c>
      <c r="F1769" s="2" t="s">
        <v>3226</v>
      </c>
      <c r="G1769" s="2" t="s">
        <v>3693</v>
      </c>
      <c r="H1769" s="2" t="s">
        <v>3694</v>
      </c>
      <c r="I1769" s="2" t="s">
        <v>48</v>
      </c>
      <c r="J1769" s="19">
        <v>850.02</v>
      </c>
      <c r="K1769" s="19">
        <f t="shared" si="27"/>
        <v>986.02319999999986</v>
      </c>
    </row>
    <row r="1770" spans="2:11" hidden="1" x14ac:dyDescent="0.25">
      <c r="B1770" s="2" t="s">
        <v>42</v>
      </c>
      <c r="C1770" s="2" t="s">
        <v>3218</v>
      </c>
      <c r="D1770" s="2" t="s">
        <v>3219</v>
      </c>
      <c r="E1770" s="2">
        <v>89</v>
      </c>
      <c r="F1770" s="2" t="s">
        <v>3226</v>
      </c>
      <c r="G1770" s="2" t="s">
        <v>3695</v>
      </c>
      <c r="H1770" s="2" t="s">
        <v>3696</v>
      </c>
      <c r="I1770" s="2" t="s">
        <v>48</v>
      </c>
      <c r="J1770" s="19">
        <v>1554.28</v>
      </c>
      <c r="K1770" s="19">
        <f t="shared" si="27"/>
        <v>1802.9647999999997</v>
      </c>
    </row>
    <row r="1771" spans="2:11" hidden="1" x14ac:dyDescent="0.25">
      <c r="B1771" s="2" t="s">
        <v>42</v>
      </c>
      <c r="C1771" s="2" t="s">
        <v>3218</v>
      </c>
      <c r="D1771" s="2" t="s">
        <v>3219</v>
      </c>
      <c r="E1771" s="2">
        <v>89</v>
      </c>
      <c r="F1771" s="2" t="s">
        <v>3226</v>
      </c>
      <c r="G1771" s="2" t="s">
        <v>3697</v>
      </c>
      <c r="H1771" s="2" t="s">
        <v>3698</v>
      </c>
      <c r="I1771" s="2" t="s">
        <v>48</v>
      </c>
      <c r="J1771" s="19">
        <v>1594.32</v>
      </c>
      <c r="K1771" s="19">
        <f t="shared" si="27"/>
        <v>1849.4111999999998</v>
      </c>
    </row>
    <row r="1772" spans="2:11" hidden="1" x14ac:dyDescent="0.25">
      <c r="B1772" s="2" t="s">
        <v>42</v>
      </c>
      <c r="C1772" s="2" t="s">
        <v>3218</v>
      </c>
      <c r="D1772" s="2" t="s">
        <v>3219</v>
      </c>
      <c r="E1772" s="2">
        <v>89</v>
      </c>
      <c r="F1772" s="2" t="s">
        <v>3226</v>
      </c>
      <c r="G1772" s="2" t="s">
        <v>3699</v>
      </c>
      <c r="H1772" s="2" t="s">
        <v>3700</v>
      </c>
      <c r="I1772" s="2" t="s">
        <v>48</v>
      </c>
      <c r="J1772" s="19">
        <v>730.43</v>
      </c>
      <c r="K1772" s="19">
        <f t="shared" si="27"/>
        <v>847.29879999999991</v>
      </c>
    </row>
    <row r="1773" spans="2:11" hidden="1" x14ac:dyDescent="0.25">
      <c r="B1773" s="2" t="s">
        <v>42</v>
      </c>
      <c r="C1773" s="2" t="s">
        <v>3218</v>
      </c>
      <c r="D1773" s="2" t="s">
        <v>3219</v>
      </c>
      <c r="E1773" s="2">
        <v>89</v>
      </c>
      <c r="F1773" s="2" t="s">
        <v>3226</v>
      </c>
      <c r="G1773" s="2" t="s">
        <v>3701</v>
      </c>
      <c r="H1773" s="2" t="s">
        <v>3702</v>
      </c>
      <c r="I1773" s="2" t="s">
        <v>48</v>
      </c>
      <c r="J1773" s="19">
        <v>1035.45</v>
      </c>
      <c r="K1773" s="19">
        <f t="shared" si="27"/>
        <v>1201.1220000000001</v>
      </c>
    </row>
    <row r="1774" spans="2:11" hidden="1" x14ac:dyDescent="0.25">
      <c r="B1774" s="2" t="s">
        <v>42</v>
      </c>
      <c r="C1774" s="2" t="s">
        <v>3218</v>
      </c>
      <c r="D1774" s="2" t="s">
        <v>3219</v>
      </c>
      <c r="E1774" s="2">
        <v>89</v>
      </c>
      <c r="F1774" s="2" t="s">
        <v>3226</v>
      </c>
      <c r="G1774" s="2" t="s">
        <v>3703</v>
      </c>
      <c r="H1774" s="2" t="s">
        <v>3704</v>
      </c>
      <c r="I1774" s="2" t="s">
        <v>48</v>
      </c>
      <c r="J1774" s="19">
        <v>1888.68</v>
      </c>
      <c r="K1774" s="19">
        <f t="shared" si="27"/>
        <v>2190.8687999999997</v>
      </c>
    </row>
    <row r="1775" spans="2:11" hidden="1" x14ac:dyDescent="0.25">
      <c r="B1775" s="2" t="s">
        <v>42</v>
      </c>
      <c r="C1775" s="2" t="s">
        <v>3218</v>
      </c>
      <c r="D1775" s="2" t="s">
        <v>3219</v>
      </c>
      <c r="E1775" s="2">
        <v>89</v>
      </c>
      <c r="F1775" s="2" t="s">
        <v>3226</v>
      </c>
      <c r="G1775" s="2" t="s">
        <v>3705</v>
      </c>
      <c r="H1775" s="2" t="s">
        <v>3706</v>
      </c>
      <c r="I1775" s="2" t="s">
        <v>48</v>
      </c>
      <c r="J1775" s="19">
        <v>1035.45</v>
      </c>
      <c r="K1775" s="19">
        <f t="shared" si="27"/>
        <v>1201.1220000000001</v>
      </c>
    </row>
    <row r="1776" spans="2:11" hidden="1" x14ac:dyDescent="0.25">
      <c r="B1776" s="2" t="s">
        <v>42</v>
      </c>
      <c r="C1776" s="2" t="s">
        <v>3218</v>
      </c>
      <c r="D1776" s="2" t="s">
        <v>3219</v>
      </c>
      <c r="E1776" s="2">
        <v>89</v>
      </c>
      <c r="F1776" s="2" t="s">
        <v>3226</v>
      </c>
      <c r="G1776" s="2" t="s">
        <v>3707</v>
      </c>
      <c r="H1776" s="2" t="s">
        <v>3708</v>
      </c>
      <c r="I1776" s="2" t="s">
        <v>48</v>
      </c>
      <c r="J1776" s="19">
        <v>876.92</v>
      </c>
      <c r="K1776" s="19">
        <f t="shared" si="27"/>
        <v>1017.2271999999999</v>
      </c>
    </row>
    <row r="1777" spans="2:11" hidden="1" x14ac:dyDescent="0.25">
      <c r="B1777" s="2" t="s">
        <v>42</v>
      </c>
      <c r="C1777" s="2" t="s">
        <v>3218</v>
      </c>
      <c r="D1777" s="2" t="s">
        <v>3219</v>
      </c>
      <c r="E1777" s="2">
        <v>89</v>
      </c>
      <c r="F1777" s="2" t="s">
        <v>3226</v>
      </c>
      <c r="G1777" s="2" t="s">
        <v>3709</v>
      </c>
      <c r="H1777" s="2" t="s">
        <v>3710</v>
      </c>
      <c r="I1777" s="2" t="s">
        <v>48</v>
      </c>
      <c r="J1777" s="19">
        <v>1045.58</v>
      </c>
      <c r="K1777" s="19">
        <f t="shared" si="27"/>
        <v>1212.8727999999999</v>
      </c>
    </row>
    <row r="1778" spans="2:11" hidden="1" x14ac:dyDescent="0.25">
      <c r="B1778" s="2" t="s">
        <v>42</v>
      </c>
      <c r="C1778" s="2" t="s">
        <v>3218</v>
      </c>
      <c r="D1778" s="2" t="s">
        <v>3219</v>
      </c>
      <c r="E1778" s="2">
        <v>89</v>
      </c>
      <c r="F1778" s="2" t="s">
        <v>3226</v>
      </c>
      <c r="G1778" s="2" t="s">
        <v>3711</v>
      </c>
      <c r="H1778" s="2" t="s">
        <v>3712</v>
      </c>
      <c r="I1778" s="2" t="s">
        <v>48</v>
      </c>
      <c r="J1778" s="19">
        <v>2260</v>
      </c>
      <c r="K1778" s="19">
        <f t="shared" si="27"/>
        <v>2621.6</v>
      </c>
    </row>
    <row r="1779" spans="2:11" hidden="1" x14ac:dyDescent="0.25">
      <c r="B1779" s="2" t="s">
        <v>42</v>
      </c>
      <c r="C1779" s="2" t="s">
        <v>3218</v>
      </c>
      <c r="D1779" s="2" t="s">
        <v>3219</v>
      </c>
      <c r="E1779" s="2">
        <v>89</v>
      </c>
      <c r="F1779" s="2" t="s">
        <v>3226</v>
      </c>
      <c r="G1779" s="2" t="s">
        <v>3713</v>
      </c>
      <c r="H1779" s="2" t="s">
        <v>3714</v>
      </c>
      <c r="I1779" s="2" t="s">
        <v>48</v>
      </c>
      <c r="J1779" s="19">
        <v>1211.02</v>
      </c>
      <c r="K1779" s="19">
        <f t="shared" si="27"/>
        <v>1404.7831999999999</v>
      </c>
    </row>
    <row r="1780" spans="2:11" hidden="1" x14ac:dyDescent="0.25">
      <c r="B1780" s="2" t="s">
        <v>42</v>
      </c>
      <c r="C1780" s="2" t="s">
        <v>3218</v>
      </c>
      <c r="D1780" s="2" t="s">
        <v>3219</v>
      </c>
      <c r="E1780" s="2">
        <v>89</v>
      </c>
      <c r="F1780" s="2" t="s">
        <v>3226</v>
      </c>
      <c r="G1780" s="2" t="s">
        <v>3715</v>
      </c>
      <c r="H1780" s="2" t="s">
        <v>3716</v>
      </c>
      <c r="I1780" s="2" t="s">
        <v>48</v>
      </c>
      <c r="J1780" s="19">
        <v>1118.92</v>
      </c>
      <c r="K1780" s="19">
        <f t="shared" si="27"/>
        <v>1297.9472000000001</v>
      </c>
    </row>
    <row r="1781" spans="2:11" hidden="1" x14ac:dyDescent="0.25">
      <c r="B1781" s="2" t="s">
        <v>42</v>
      </c>
      <c r="C1781" s="2" t="s">
        <v>3218</v>
      </c>
      <c r="D1781" s="2" t="s">
        <v>3219</v>
      </c>
      <c r="E1781" s="2">
        <v>89</v>
      </c>
      <c r="F1781" s="2" t="s">
        <v>3226</v>
      </c>
      <c r="G1781" s="2" t="s">
        <v>3717</v>
      </c>
      <c r="H1781" s="2" t="s">
        <v>3718</v>
      </c>
      <c r="I1781" s="2" t="s">
        <v>48</v>
      </c>
      <c r="J1781" s="19">
        <v>1325.42</v>
      </c>
      <c r="K1781" s="19">
        <f t="shared" si="27"/>
        <v>1537.4872</v>
      </c>
    </row>
    <row r="1782" spans="2:11" hidden="1" x14ac:dyDescent="0.25">
      <c r="B1782" s="2" t="s">
        <v>42</v>
      </c>
      <c r="C1782" s="2" t="s">
        <v>3218</v>
      </c>
      <c r="D1782" s="2" t="s">
        <v>3219</v>
      </c>
      <c r="E1782" s="2">
        <v>89</v>
      </c>
      <c r="F1782" s="2" t="s">
        <v>3226</v>
      </c>
      <c r="G1782" s="2" t="s">
        <v>3719</v>
      </c>
      <c r="H1782" s="2" t="s">
        <v>3720</v>
      </c>
      <c r="I1782" s="2" t="s">
        <v>48</v>
      </c>
      <c r="J1782" s="19">
        <v>1325.42</v>
      </c>
      <c r="K1782" s="19">
        <f t="shared" si="27"/>
        <v>1537.4872</v>
      </c>
    </row>
    <row r="1783" spans="2:11" hidden="1" x14ac:dyDescent="0.25">
      <c r="B1783" s="2" t="s">
        <v>42</v>
      </c>
      <c r="C1783" s="2" t="s">
        <v>3218</v>
      </c>
      <c r="D1783" s="2" t="s">
        <v>3219</v>
      </c>
      <c r="E1783" s="2">
        <v>89</v>
      </c>
      <c r="F1783" s="2" t="s">
        <v>3226</v>
      </c>
      <c r="G1783" s="2" t="s">
        <v>3721</v>
      </c>
      <c r="H1783" s="2" t="s">
        <v>3722</v>
      </c>
      <c r="I1783" s="2" t="s">
        <v>48</v>
      </c>
      <c r="J1783" s="19">
        <v>2435.25</v>
      </c>
      <c r="K1783" s="19">
        <f t="shared" si="27"/>
        <v>2824.89</v>
      </c>
    </row>
    <row r="1784" spans="2:11" hidden="1" x14ac:dyDescent="0.25">
      <c r="B1784" s="2" t="s">
        <v>42</v>
      </c>
      <c r="C1784" s="2" t="s">
        <v>3218</v>
      </c>
      <c r="D1784" s="2" t="s">
        <v>3219</v>
      </c>
      <c r="E1784" s="2">
        <v>89</v>
      </c>
      <c r="F1784" s="2" t="s">
        <v>3226</v>
      </c>
      <c r="G1784" s="2" t="s">
        <v>3723</v>
      </c>
      <c r="H1784" s="2" t="s">
        <v>3724</v>
      </c>
      <c r="I1784" s="2" t="s">
        <v>48</v>
      </c>
      <c r="J1784" s="19">
        <v>2933.65</v>
      </c>
      <c r="K1784" s="19">
        <f t="shared" si="27"/>
        <v>3403.0339999999997</v>
      </c>
    </row>
    <row r="1785" spans="2:11" hidden="1" x14ac:dyDescent="0.25">
      <c r="B1785" s="2" t="s">
        <v>42</v>
      </c>
      <c r="C1785" s="2" t="s">
        <v>3218</v>
      </c>
      <c r="D1785" s="2" t="s">
        <v>3219</v>
      </c>
      <c r="E1785" s="2">
        <v>89</v>
      </c>
      <c r="F1785" s="2" t="s">
        <v>3226</v>
      </c>
      <c r="G1785" s="2" t="s">
        <v>3725</v>
      </c>
      <c r="H1785" s="2" t="s">
        <v>3726</v>
      </c>
      <c r="I1785" s="2" t="s">
        <v>48</v>
      </c>
      <c r="J1785" s="19">
        <v>1353.37</v>
      </c>
      <c r="K1785" s="19">
        <f t="shared" si="27"/>
        <v>1569.9091999999998</v>
      </c>
    </row>
    <row r="1786" spans="2:11" hidden="1" x14ac:dyDescent="0.25">
      <c r="B1786" s="2" t="s">
        <v>42</v>
      </c>
      <c r="C1786" s="2" t="s">
        <v>3218</v>
      </c>
      <c r="D1786" s="2" t="s">
        <v>3219</v>
      </c>
      <c r="E1786" s="2">
        <v>91</v>
      </c>
      <c r="F1786" s="2" t="s">
        <v>3727</v>
      </c>
      <c r="G1786" s="2" t="s">
        <v>3728</v>
      </c>
      <c r="H1786" s="2" t="s">
        <v>3729</v>
      </c>
      <c r="I1786" s="2" t="s">
        <v>48</v>
      </c>
      <c r="J1786" s="19">
        <v>789.45</v>
      </c>
      <c r="K1786" s="19">
        <f t="shared" si="27"/>
        <v>915.76199999999994</v>
      </c>
    </row>
    <row r="1787" spans="2:11" hidden="1" x14ac:dyDescent="0.25">
      <c r="B1787" s="2" t="s">
        <v>42</v>
      </c>
      <c r="C1787" s="2" t="s">
        <v>3218</v>
      </c>
      <c r="D1787" s="2" t="s">
        <v>3219</v>
      </c>
      <c r="E1787" s="2">
        <v>91</v>
      </c>
      <c r="F1787" s="2" t="s">
        <v>3727</v>
      </c>
      <c r="G1787" s="2" t="s">
        <v>3730</v>
      </c>
      <c r="H1787" s="2" t="s">
        <v>3731</v>
      </c>
      <c r="I1787" s="2" t="s">
        <v>48</v>
      </c>
      <c r="J1787" s="19">
        <v>974.75</v>
      </c>
      <c r="K1787" s="19">
        <f t="shared" si="27"/>
        <v>1130.7099999999998</v>
      </c>
    </row>
    <row r="1788" spans="2:11" hidden="1" x14ac:dyDescent="0.25">
      <c r="B1788" s="2" t="s">
        <v>42</v>
      </c>
      <c r="C1788" s="2" t="s">
        <v>3218</v>
      </c>
      <c r="D1788" s="2" t="s">
        <v>3219</v>
      </c>
      <c r="E1788" s="2">
        <v>91</v>
      </c>
      <c r="F1788" s="2" t="s">
        <v>3727</v>
      </c>
      <c r="G1788" s="2" t="s">
        <v>3732</v>
      </c>
      <c r="H1788" s="2" t="s">
        <v>3733</v>
      </c>
      <c r="I1788" s="2" t="s">
        <v>48</v>
      </c>
      <c r="J1788" s="19">
        <v>1271.32</v>
      </c>
      <c r="K1788" s="19">
        <f t="shared" si="27"/>
        <v>1474.7311999999997</v>
      </c>
    </row>
    <row r="1789" spans="2:11" hidden="1" x14ac:dyDescent="0.25">
      <c r="B1789" s="2" t="s">
        <v>42</v>
      </c>
      <c r="C1789" s="2" t="s">
        <v>3218</v>
      </c>
      <c r="D1789" s="2" t="s">
        <v>3219</v>
      </c>
      <c r="E1789" s="2">
        <v>91</v>
      </c>
      <c r="F1789" s="2" t="s">
        <v>3727</v>
      </c>
      <c r="G1789" s="2" t="s">
        <v>3734</v>
      </c>
      <c r="H1789" s="2" t="s">
        <v>3735</v>
      </c>
      <c r="I1789" s="2" t="s">
        <v>48</v>
      </c>
      <c r="J1789" s="19">
        <v>1558.8</v>
      </c>
      <c r="K1789" s="19">
        <f t="shared" si="27"/>
        <v>1808.2079999999999</v>
      </c>
    </row>
    <row r="1790" spans="2:11" hidden="1" x14ac:dyDescent="0.25">
      <c r="B1790" s="2" t="s">
        <v>42</v>
      </c>
      <c r="C1790" s="2" t="s">
        <v>3218</v>
      </c>
      <c r="D1790" s="2" t="s">
        <v>3219</v>
      </c>
      <c r="E1790" s="2">
        <v>91</v>
      </c>
      <c r="F1790" s="2" t="s">
        <v>3727</v>
      </c>
      <c r="G1790" s="2" t="s">
        <v>3736</v>
      </c>
      <c r="H1790" s="2" t="s">
        <v>3737</v>
      </c>
      <c r="I1790" s="2" t="s">
        <v>48</v>
      </c>
      <c r="J1790" s="19">
        <v>1823.01</v>
      </c>
      <c r="K1790" s="19">
        <f t="shared" si="27"/>
        <v>2114.6915999999997</v>
      </c>
    </row>
    <row r="1791" spans="2:11" hidden="1" x14ac:dyDescent="0.25">
      <c r="B1791" s="2" t="s">
        <v>42</v>
      </c>
      <c r="C1791" s="2" t="s">
        <v>3218</v>
      </c>
      <c r="D1791" s="2" t="s">
        <v>3219</v>
      </c>
      <c r="E1791" s="2">
        <v>91</v>
      </c>
      <c r="F1791" s="2" t="s">
        <v>3727</v>
      </c>
      <c r="G1791" s="2" t="s">
        <v>3738</v>
      </c>
      <c r="H1791" s="2" t="s">
        <v>3739</v>
      </c>
      <c r="I1791" s="2" t="s">
        <v>48</v>
      </c>
      <c r="J1791" s="19">
        <v>2250.9</v>
      </c>
      <c r="K1791" s="19">
        <f t="shared" si="27"/>
        <v>2611.0439999999999</v>
      </c>
    </row>
    <row r="1792" spans="2:11" hidden="1" x14ac:dyDescent="0.25">
      <c r="B1792" s="2" t="s">
        <v>42</v>
      </c>
      <c r="C1792" s="2" t="s">
        <v>3218</v>
      </c>
      <c r="D1792" s="2" t="s">
        <v>3219</v>
      </c>
      <c r="E1792" s="2">
        <v>91</v>
      </c>
      <c r="F1792" s="2" t="s">
        <v>3727</v>
      </c>
      <c r="G1792" s="2" t="s">
        <v>3740</v>
      </c>
      <c r="H1792" s="2" t="s">
        <v>3741</v>
      </c>
      <c r="I1792" s="2" t="s">
        <v>48</v>
      </c>
      <c r="J1792" s="19">
        <v>3413.01</v>
      </c>
      <c r="K1792" s="19">
        <f t="shared" si="27"/>
        <v>3959.0916000000002</v>
      </c>
    </row>
    <row r="1793" spans="2:11" hidden="1" x14ac:dyDescent="0.25">
      <c r="B1793" s="2" t="s">
        <v>42</v>
      </c>
      <c r="C1793" s="2" t="s">
        <v>3218</v>
      </c>
      <c r="D1793" s="2" t="s">
        <v>3219</v>
      </c>
      <c r="E1793" s="2">
        <v>91</v>
      </c>
      <c r="F1793" s="2" t="s">
        <v>3727</v>
      </c>
      <c r="G1793" s="2" t="s">
        <v>3742</v>
      </c>
      <c r="H1793" s="2" t="s">
        <v>3743</v>
      </c>
      <c r="I1793" s="2" t="s">
        <v>48</v>
      </c>
      <c r="J1793" s="19">
        <v>4209.72</v>
      </c>
      <c r="K1793" s="19">
        <f t="shared" si="27"/>
        <v>4883.2752</v>
      </c>
    </row>
    <row r="1794" spans="2:11" hidden="1" x14ac:dyDescent="0.25">
      <c r="B1794" s="2" t="s">
        <v>42</v>
      </c>
      <c r="C1794" s="2" t="s">
        <v>3218</v>
      </c>
      <c r="D1794" s="2" t="s">
        <v>3219</v>
      </c>
      <c r="E1794" s="2">
        <v>90</v>
      </c>
      <c r="F1794" s="2" t="s">
        <v>3744</v>
      </c>
      <c r="G1794" s="2" t="s">
        <v>3745</v>
      </c>
      <c r="H1794" s="2" t="s">
        <v>3746</v>
      </c>
      <c r="I1794" s="2" t="s">
        <v>48</v>
      </c>
      <c r="J1794" s="19">
        <v>448.51</v>
      </c>
      <c r="K1794" s="19">
        <f t="shared" si="27"/>
        <v>520.27159999999992</v>
      </c>
    </row>
    <row r="1795" spans="2:11" hidden="1" x14ac:dyDescent="0.25">
      <c r="B1795" s="2" t="s">
        <v>42</v>
      </c>
      <c r="C1795" s="2" t="s">
        <v>3218</v>
      </c>
      <c r="D1795" s="2" t="s">
        <v>3219</v>
      </c>
      <c r="E1795" s="2">
        <v>90</v>
      </c>
      <c r="F1795" s="2" t="s">
        <v>3744</v>
      </c>
      <c r="G1795" s="2" t="s">
        <v>3747</v>
      </c>
      <c r="H1795" s="2" t="s">
        <v>3748</v>
      </c>
      <c r="I1795" s="2" t="s">
        <v>48</v>
      </c>
      <c r="J1795" s="19">
        <v>2044.51</v>
      </c>
      <c r="K1795" s="19">
        <f t="shared" si="27"/>
        <v>2371.6315999999997</v>
      </c>
    </row>
    <row r="1796" spans="2:11" hidden="1" x14ac:dyDescent="0.25">
      <c r="B1796" s="2" t="s">
        <v>42</v>
      </c>
      <c r="C1796" s="2" t="s">
        <v>3218</v>
      </c>
      <c r="D1796" s="2" t="s">
        <v>3219</v>
      </c>
      <c r="E1796" s="2">
        <v>90</v>
      </c>
      <c r="F1796" s="2" t="s">
        <v>3744</v>
      </c>
      <c r="G1796" s="2" t="s">
        <v>3749</v>
      </c>
      <c r="H1796" s="2" t="s">
        <v>3750</v>
      </c>
      <c r="I1796" s="2" t="s">
        <v>48</v>
      </c>
      <c r="J1796" s="19">
        <v>2044.51</v>
      </c>
      <c r="K1796" s="19">
        <f t="shared" ref="K1796:K1859" si="28">+IF(AND(MID(H1796,1,15)="POSTE DE MADERA",J1796&lt;110)=TRUE,(J1796*1.13+5)*1.01*1.16,IF(AND(MID(H1796,1,15)="POSTE DE MADERA",J1796&gt;=110,J1796&lt;320)=TRUE,(J1796*1.13+12)*1.01*1.16,IF(AND(MID(H1796,1,15)="POSTE DE MADERA",J1796&gt;320)=TRUE,(J1796*1.13+36)*1.01*1.16,IF(+AND(MID(H1796,1,5)="POSTE",MID(H1796,1,15)&lt;&gt;"POSTE DE MADERA")=TRUE,J1796*1.01*1.16,J1796*1.16))))</f>
        <v>2371.6315999999997</v>
      </c>
    </row>
    <row r="1797" spans="2:11" hidden="1" x14ac:dyDescent="0.25">
      <c r="B1797" s="2" t="s">
        <v>42</v>
      </c>
      <c r="C1797" s="2" t="s">
        <v>3218</v>
      </c>
      <c r="D1797" s="2" t="s">
        <v>3219</v>
      </c>
      <c r="E1797" s="2">
        <v>90</v>
      </c>
      <c r="F1797" s="2" t="s">
        <v>3744</v>
      </c>
      <c r="G1797" s="2" t="s">
        <v>3751</v>
      </c>
      <c r="H1797" s="2" t="s">
        <v>3752</v>
      </c>
      <c r="I1797" s="2" t="s">
        <v>48</v>
      </c>
      <c r="J1797" s="19">
        <v>2229.44</v>
      </c>
      <c r="K1797" s="19">
        <f t="shared" si="28"/>
        <v>2586.1504</v>
      </c>
    </row>
    <row r="1798" spans="2:11" hidden="1" x14ac:dyDescent="0.25">
      <c r="B1798" s="2" t="s">
        <v>42</v>
      </c>
      <c r="C1798" s="2" t="s">
        <v>3218</v>
      </c>
      <c r="D1798" s="2" t="s">
        <v>3219</v>
      </c>
      <c r="E1798" s="2">
        <v>90</v>
      </c>
      <c r="F1798" s="2" t="s">
        <v>3744</v>
      </c>
      <c r="G1798" s="2" t="s">
        <v>3753</v>
      </c>
      <c r="H1798" s="2" t="s">
        <v>3754</v>
      </c>
      <c r="I1798" s="2" t="s">
        <v>48</v>
      </c>
      <c r="J1798" s="19">
        <v>2229.44</v>
      </c>
      <c r="K1798" s="19">
        <f t="shared" si="28"/>
        <v>2586.1504</v>
      </c>
    </row>
    <row r="1799" spans="2:11" hidden="1" x14ac:dyDescent="0.25">
      <c r="B1799" s="2" t="s">
        <v>42</v>
      </c>
      <c r="C1799" s="2" t="s">
        <v>3218</v>
      </c>
      <c r="D1799" s="2" t="s">
        <v>3219</v>
      </c>
      <c r="E1799" s="2">
        <v>90</v>
      </c>
      <c r="F1799" s="2" t="s">
        <v>3744</v>
      </c>
      <c r="G1799" s="2" t="s">
        <v>3755</v>
      </c>
      <c r="H1799" s="2" t="s">
        <v>3756</v>
      </c>
      <c r="I1799" s="2" t="s">
        <v>48</v>
      </c>
      <c r="J1799" s="19">
        <v>566.04999999999995</v>
      </c>
      <c r="K1799" s="19">
        <f t="shared" si="28"/>
        <v>656.61799999999994</v>
      </c>
    </row>
    <row r="1800" spans="2:11" hidden="1" x14ac:dyDescent="0.25">
      <c r="B1800" s="2" t="s">
        <v>42</v>
      </c>
      <c r="C1800" s="2" t="s">
        <v>3218</v>
      </c>
      <c r="D1800" s="2" t="s">
        <v>3219</v>
      </c>
      <c r="E1800" s="2">
        <v>90</v>
      </c>
      <c r="F1800" s="2" t="s">
        <v>3744</v>
      </c>
      <c r="G1800" s="2" t="s">
        <v>3757</v>
      </c>
      <c r="H1800" s="2" t="s">
        <v>3758</v>
      </c>
      <c r="I1800" s="2" t="s">
        <v>48</v>
      </c>
      <c r="J1800" s="19">
        <v>2579.2199999999998</v>
      </c>
      <c r="K1800" s="19">
        <f t="shared" si="28"/>
        <v>2991.8951999999995</v>
      </c>
    </row>
    <row r="1801" spans="2:11" hidden="1" x14ac:dyDescent="0.25">
      <c r="B1801" s="2" t="s">
        <v>42</v>
      </c>
      <c r="C1801" s="2" t="s">
        <v>3218</v>
      </c>
      <c r="D1801" s="2" t="s">
        <v>3219</v>
      </c>
      <c r="E1801" s="2">
        <v>90</v>
      </c>
      <c r="F1801" s="2" t="s">
        <v>3744</v>
      </c>
      <c r="G1801" s="2" t="s">
        <v>3759</v>
      </c>
      <c r="H1801" s="2" t="s">
        <v>3760</v>
      </c>
      <c r="I1801" s="2" t="s">
        <v>48</v>
      </c>
      <c r="J1801" s="19">
        <v>2579.2199999999998</v>
      </c>
      <c r="K1801" s="19">
        <f t="shared" si="28"/>
        <v>2991.8951999999995</v>
      </c>
    </row>
    <row r="1802" spans="2:11" hidden="1" x14ac:dyDescent="0.25">
      <c r="B1802" s="2" t="s">
        <v>42</v>
      </c>
      <c r="C1802" s="2" t="s">
        <v>3218</v>
      </c>
      <c r="D1802" s="2" t="s">
        <v>3219</v>
      </c>
      <c r="E1802" s="2">
        <v>90</v>
      </c>
      <c r="F1802" s="2" t="s">
        <v>3744</v>
      </c>
      <c r="G1802" s="2" t="s">
        <v>3761</v>
      </c>
      <c r="H1802" s="2" t="s">
        <v>3762</v>
      </c>
      <c r="I1802" s="2" t="s">
        <v>48</v>
      </c>
      <c r="J1802" s="19">
        <v>2386.41</v>
      </c>
      <c r="K1802" s="19">
        <f t="shared" si="28"/>
        <v>2768.2355999999995</v>
      </c>
    </row>
    <row r="1803" spans="2:11" hidden="1" x14ac:dyDescent="0.25">
      <c r="B1803" s="2" t="s">
        <v>42</v>
      </c>
      <c r="C1803" s="2" t="s">
        <v>3218</v>
      </c>
      <c r="D1803" s="2" t="s">
        <v>3219</v>
      </c>
      <c r="E1803" s="2">
        <v>90</v>
      </c>
      <c r="F1803" s="2" t="s">
        <v>3744</v>
      </c>
      <c r="G1803" s="2" t="s">
        <v>3763</v>
      </c>
      <c r="H1803" s="2" t="s">
        <v>3764</v>
      </c>
      <c r="I1803" s="2" t="s">
        <v>48</v>
      </c>
      <c r="J1803" s="19">
        <v>2331.42</v>
      </c>
      <c r="K1803" s="19">
        <f t="shared" si="28"/>
        <v>2704.4472000000001</v>
      </c>
    </row>
    <row r="1804" spans="2:11" hidden="1" x14ac:dyDescent="0.25">
      <c r="B1804" s="2" t="s">
        <v>42</v>
      </c>
      <c r="C1804" s="2" t="s">
        <v>3218</v>
      </c>
      <c r="D1804" s="2" t="s">
        <v>3219</v>
      </c>
      <c r="E1804" s="2">
        <v>90</v>
      </c>
      <c r="F1804" s="2" t="s">
        <v>3744</v>
      </c>
      <c r="G1804" s="2" t="s">
        <v>3765</v>
      </c>
      <c r="H1804" s="2" t="s">
        <v>3766</v>
      </c>
      <c r="I1804" s="2" t="s">
        <v>48</v>
      </c>
      <c r="J1804" s="19">
        <v>8822.18</v>
      </c>
      <c r="K1804" s="19">
        <f t="shared" si="28"/>
        <v>10233.728799999999</v>
      </c>
    </row>
    <row r="1805" spans="2:11" hidden="1" x14ac:dyDescent="0.25">
      <c r="B1805" s="2" t="s">
        <v>42</v>
      </c>
      <c r="C1805" s="2" t="s">
        <v>3218</v>
      </c>
      <c r="D1805" s="2" t="s">
        <v>3219</v>
      </c>
      <c r="E1805" s="2">
        <v>90</v>
      </c>
      <c r="F1805" s="2" t="s">
        <v>3744</v>
      </c>
      <c r="G1805" s="2" t="s">
        <v>3767</v>
      </c>
      <c r="H1805" s="2" t="s">
        <v>3768</v>
      </c>
      <c r="I1805" s="2" t="s">
        <v>48</v>
      </c>
      <c r="J1805" s="19">
        <v>8822.18</v>
      </c>
      <c r="K1805" s="19">
        <f t="shared" si="28"/>
        <v>10233.728799999999</v>
      </c>
    </row>
    <row r="1806" spans="2:11" hidden="1" x14ac:dyDescent="0.25">
      <c r="B1806" s="2" t="s">
        <v>42</v>
      </c>
      <c r="C1806" s="2" t="s">
        <v>3218</v>
      </c>
      <c r="D1806" s="2" t="s">
        <v>3219</v>
      </c>
      <c r="E1806" s="2">
        <v>90</v>
      </c>
      <c r="F1806" s="2" t="s">
        <v>3744</v>
      </c>
      <c r="G1806" s="2" t="s">
        <v>3769</v>
      </c>
      <c r="H1806" s="2" t="s">
        <v>3770</v>
      </c>
      <c r="I1806" s="2" t="s">
        <v>48</v>
      </c>
      <c r="J1806" s="19">
        <v>5502.73</v>
      </c>
      <c r="K1806" s="19">
        <f t="shared" si="28"/>
        <v>6383.1667999999991</v>
      </c>
    </row>
    <row r="1807" spans="2:11" hidden="1" x14ac:dyDescent="0.25">
      <c r="B1807" s="2" t="s">
        <v>42</v>
      </c>
      <c r="C1807" s="2" t="s">
        <v>3218</v>
      </c>
      <c r="D1807" s="2" t="s">
        <v>3219</v>
      </c>
      <c r="E1807" s="2">
        <v>90</v>
      </c>
      <c r="F1807" s="2" t="s">
        <v>3744</v>
      </c>
      <c r="G1807" s="2" t="s">
        <v>3771</v>
      </c>
      <c r="H1807" s="2" t="s">
        <v>3772</v>
      </c>
      <c r="I1807" s="2" t="s">
        <v>48</v>
      </c>
      <c r="J1807" s="19">
        <v>7908.05</v>
      </c>
      <c r="K1807" s="19">
        <f t="shared" si="28"/>
        <v>9173.3379999999997</v>
      </c>
    </row>
    <row r="1808" spans="2:11" hidden="1" x14ac:dyDescent="0.25">
      <c r="B1808" s="2" t="s">
        <v>42</v>
      </c>
      <c r="C1808" s="2" t="s">
        <v>3218</v>
      </c>
      <c r="D1808" s="2" t="s">
        <v>3219</v>
      </c>
      <c r="E1808" s="2">
        <v>90</v>
      </c>
      <c r="F1808" s="2" t="s">
        <v>3744</v>
      </c>
      <c r="G1808" s="2" t="s">
        <v>3773</v>
      </c>
      <c r="H1808" s="2" t="s">
        <v>3774</v>
      </c>
      <c r="I1808" s="2" t="s">
        <v>48</v>
      </c>
      <c r="J1808" s="19">
        <v>7908.05</v>
      </c>
      <c r="K1808" s="19">
        <f t="shared" si="28"/>
        <v>9173.3379999999997</v>
      </c>
    </row>
    <row r="1809" spans="2:11" hidden="1" x14ac:dyDescent="0.25">
      <c r="B1809" s="2" t="s">
        <v>42</v>
      </c>
      <c r="C1809" s="2" t="s">
        <v>3218</v>
      </c>
      <c r="D1809" s="2" t="s">
        <v>3219</v>
      </c>
      <c r="E1809" s="2">
        <v>90</v>
      </c>
      <c r="F1809" s="2" t="s">
        <v>3744</v>
      </c>
      <c r="G1809" s="2" t="s">
        <v>3775</v>
      </c>
      <c r="H1809" s="2" t="s">
        <v>3776</v>
      </c>
      <c r="I1809" s="2" t="s">
        <v>48</v>
      </c>
      <c r="J1809" s="19">
        <v>8979.15</v>
      </c>
      <c r="K1809" s="19">
        <f t="shared" si="28"/>
        <v>10415.813999999998</v>
      </c>
    </row>
    <row r="1810" spans="2:11" hidden="1" x14ac:dyDescent="0.25">
      <c r="B1810" s="2" t="s">
        <v>42</v>
      </c>
      <c r="C1810" s="2" t="s">
        <v>3218</v>
      </c>
      <c r="D1810" s="2" t="s">
        <v>3219</v>
      </c>
      <c r="E1810" s="2">
        <v>90</v>
      </c>
      <c r="F1810" s="2" t="s">
        <v>3744</v>
      </c>
      <c r="G1810" s="2" t="s">
        <v>3777</v>
      </c>
      <c r="H1810" s="2" t="s">
        <v>3778</v>
      </c>
      <c r="I1810" s="2" t="s">
        <v>48</v>
      </c>
      <c r="J1810" s="19">
        <v>8979.15</v>
      </c>
      <c r="K1810" s="19">
        <f t="shared" si="28"/>
        <v>10415.813999999998</v>
      </c>
    </row>
    <row r="1811" spans="2:11" hidden="1" x14ac:dyDescent="0.25">
      <c r="B1811" s="2" t="s">
        <v>42</v>
      </c>
      <c r="C1811" s="2" t="s">
        <v>3218</v>
      </c>
      <c r="D1811" s="2" t="s">
        <v>3219</v>
      </c>
      <c r="E1811" s="2">
        <v>90</v>
      </c>
      <c r="F1811" s="2" t="s">
        <v>3744</v>
      </c>
      <c r="G1811" s="2" t="s">
        <v>3779</v>
      </c>
      <c r="H1811" s="2" t="s">
        <v>3780</v>
      </c>
      <c r="I1811" s="2" t="s">
        <v>48</v>
      </c>
      <c r="J1811" s="19">
        <v>6678.13</v>
      </c>
      <c r="K1811" s="19">
        <f t="shared" si="28"/>
        <v>7746.6307999999999</v>
      </c>
    </row>
    <row r="1812" spans="2:11" hidden="1" x14ac:dyDescent="0.25">
      <c r="B1812" s="2" t="s">
        <v>42</v>
      </c>
      <c r="C1812" s="2" t="s">
        <v>3218</v>
      </c>
      <c r="D1812" s="2" t="s">
        <v>3219</v>
      </c>
      <c r="E1812" s="2">
        <v>90</v>
      </c>
      <c r="F1812" s="2" t="s">
        <v>3744</v>
      </c>
      <c r="G1812" s="2" t="s">
        <v>3781</v>
      </c>
      <c r="H1812" s="2" t="s">
        <v>3782</v>
      </c>
      <c r="I1812" s="2" t="s">
        <v>48</v>
      </c>
      <c r="J1812" s="19">
        <v>9074.5499999999993</v>
      </c>
      <c r="K1812" s="19">
        <f t="shared" si="28"/>
        <v>10526.477999999999</v>
      </c>
    </row>
    <row r="1813" spans="2:11" hidden="1" x14ac:dyDescent="0.25">
      <c r="B1813" s="2" t="s">
        <v>42</v>
      </c>
      <c r="C1813" s="2" t="s">
        <v>3218</v>
      </c>
      <c r="D1813" s="2" t="s">
        <v>3219</v>
      </c>
      <c r="E1813" s="2">
        <v>90</v>
      </c>
      <c r="F1813" s="2" t="s">
        <v>3744</v>
      </c>
      <c r="G1813" s="2" t="s">
        <v>3783</v>
      </c>
      <c r="H1813" s="2" t="s">
        <v>3784</v>
      </c>
      <c r="I1813" s="2" t="s">
        <v>48</v>
      </c>
      <c r="J1813" s="19">
        <v>9074.5499999999993</v>
      </c>
      <c r="K1813" s="19">
        <f t="shared" si="28"/>
        <v>10526.477999999999</v>
      </c>
    </row>
    <row r="1814" spans="2:11" hidden="1" x14ac:dyDescent="0.25">
      <c r="B1814" s="2" t="s">
        <v>42</v>
      </c>
      <c r="C1814" s="2" t="s">
        <v>3218</v>
      </c>
      <c r="D1814" s="2" t="s">
        <v>3219</v>
      </c>
      <c r="E1814" s="2">
        <v>90</v>
      </c>
      <c r="F1814" s="2" t="s">
        <v>3744</v>
      </c>
      <c r="G1814" s="2" t="s">
        <v>3785</v>
      </c>
      <c r="H1814" s="2" t="s">
        <v>3786</v>
      </c>
      <c r="I1814" s="2" t="s">
        <v>48</v>
      </c>
      <c r="J1814" s="19">
        <v>801.13</v>
      </c>
      <c r="K1814" s="19">
        <f t="shared" si="28"/>
        <v>929.31079999999997</v>
      </c>
    </row>
    <row r="1815" spans="2:11" hidden="1" x14ac:dyDescent="0.25">
      <c r="B1815" s="2" t="s">
        <v>42</v>
      </c>
      <c r="C1815" s="2" t="s">
        <v>3218</v>
      </c>
      <c r="D1815" s="2" t="s">
        <v>3219</v>
      </c>
      <c r="E1815" s="2">
        <v>90</v>
      </c>
      <c r="F1815" s="2" t="s">
        <v>3744</v>
      </c>
      <c r="G1815" s="2" t="s">
        <v>3787</v>
      </c>
      <c r="H1815" s="2" t="s">
        <v>3788</v>
      </c>
      <c r="I1815" s="2" t="s">
        <v>48</v>
      </c>
      <c r="J1815" s="19">
        <v>10548.85</v>
      </c>
      <c r="K1815" s="19">
        <f t="shared" si="28"/>
        <v>12236.665999999999</v>
      </c>
    </row>
    <row r="1816" spans="2:11" hidden="1" x14ac:dyDescent="0.25">
      <c r="B1816" s="2" t="s">
        <v>42</v>
      </c>
      <c r="C1816" s="2" t="s">
        <v>3218</v>
      </c>
      <c r="D1816" s="2" t="s">
        <v>3219</v>
      </c>
      <c r="E1816" s="2">
        <v>90</v>
      </c>
      <c r="F1816" s="2" t="s">
        <v>3744</v>
      </c>
      <c r="G1816" s="2" t="s">
        <v>3789</v>
      </c>
      <c r="H1816" s="2" t="s">
        <v>3790</v>
      </c>
      <c r="I1816" s="2" t="s">
        <v>48</v>
      </c>
      <c r="J1816" s="19">
        <v>10548.85</v>
      </c>
      <c r="K1816" s="19">
        <f t="shared" si="28"/>
        <v>12236.665999999999</v>
      </c>
    </row>
    <row r="1817" spans="2:11" hidden="1" x14ac:dyDescent="0.25">
      <c r="B1817" s="2" t="s">
        <v>42</v>
      </c>
      <c r="C1817" s="2" t="s">
        <v>3218</v>
      </c>
      <c r="D1817" s="2" t="s">
        <v>3219</v>
      </c>
      <c r="E1817" s="2">
        <v>90</v>
      </c>
      <c r="F1817" s="2" t="s">
        <v>3744</v>
      </c>
      <c r="G1817" s="2" t="s">
        <v>3791</v>
      </c>
      <c r="H1817" s="2" t="s">
        <v>3792</v>
      </c>
      <c r="I1817" s="2" t="s">
        <v>48</v>
      </c>
      <c r="J1817" s="19">
        <v>7265.83</v>
      </c>
      <c r="K1817" s="19">
        <f t="shared" si="28"/>
        <v>8428.362799999999</v>
      </c>
    </row>
    <row r="1818" spans="2:11" hidden="1" x14ac:dyDescent="0.25">
      <c r="B1818" s="2" t="s">
        <v>42</v>
      </c>
      <c r="C1818" s="2" t="s">
        <v>3218</v>
      </c>
      <c r="D1818" s="2" t="s">
        <v>3219</v>
      </c>
      <c r="E1818" s="2">
        <v>90</v>
      </c>
      <c r="F1818" s="2" t="s">
        <v>3744</v>
      </c>
      <c r="G1818" s="2" t="s">
        <v>3793</v>
      </c>
      <c r="H1818" s="2" t="s">
        <v>3794</v>
      </c>
      <c r="I1818" s="2" t="s">
        <v>48</v>
      </c>
      <c r="J1818" s="19">
        <v>9657.7999999999993</v>
      </c>
      <c r="K1818" s="19">
        <f t="shared" si="28"/>
        <v>11203.047999999999</v>
      </c>
    </row>
    <row r="1819" spans="2:11" hidden="1" x14ac:dyDescent="0.25">
      <c r="B1819" s="2" t="s">
        <v>42</v>
      </c>
      <c r="C1819" s="2" t="s">
        <v>3218</v>
      </c>
      <c r="D1819" s="2" t="s">
        <v>3219</v>
      </c>
      <c r="E1819" s="2">
        <v>90</v>
      </c>
      <c r="F1819" s="2" t="s">
        <v>3744</v>
      </c>
      <c r="G1819" s="2" t="s">
        <v>3795</v>
      </c>
      <c r="H1819" s="2" t="s">
        <v>3796</v>
      </c>
      <c r="I1819" s="2" t="s">
        <v>48</v>
      </c>
      <c r="J1819" s="19">
        <v>9657.7999999999993</v>
      </c>
      <c r="K1819" s="19">
        <f t="shared" si="28"/>
        <v>11203.047999999999</v>
      </c>
    </row>
    <row r="1820" spans="2:11" hidden="1" x14ac:dyDescent="0.25">
      <c r="B1820" s="2" t="s">
        <v>42</v>
      </c>
      <c r="C1820" s="2" t="s">
        <v>3218</v>
      </c>
      <c r="D1820" s="2" t="s">
        <v>3219</v>
      </c>
      <c r="E1820" s="2">
        <v>90</v>
      </c>
      <c r="F1820" s="2" t="s">
        <v>3744</v>
      </c>
      <c r="G1820" s="2" t="s">
        <v>3797</v>
      </c>
      <c r="H1820" s="2" t="s">
        <v>3798</v>
      </c>
      <c r="I1820" s="2" t="s">
        <v>48</v>
      </c>
      <c r="J1820" s="19">
        <v>11333.7</v>
      </c>
      <c r="K1820" s="19">
        <f t="shared" si="28"/>
        <v>13147.092000000001</v>
      </c>
    </row>
    <row r="1821" spans="2:11" hidden="1" x14ac:dyDescent="0.25">
      <c r="B1821" s="2" t="s">
        <v>42</v>
      </c>
      <c r="C1821" s="2" t="s">
        <v>3218</v>
      </c>
      <c r="D1821" s="2" t="s">
        <v>3219</v>
      </c>
      <c r="E1821" s="2">
        <v>90</v>
      </c>
      <c r="F1821" s="2" t="s">
        <v>3744</v>
      </c>
      <c r="G1821" s="2" t="s">
        <v>3799</v>
      </c>
      <c r="H1821" s="2" t="s">
        <v>3800</v>
      </c>
      <c r="I1821" s="2" t="s">
        <v>48</v>
      </c>
      <c r="J1821" s="19">
        <v>11333.7</v>
      </c>
      <c r="K1821" s="19">
        <f t="shared" si="28"/>
        <v>13147.092000000001</v>
      </c>
    </row>
    <row r="1822" spans="2:11" hidden="1" x14ac:dyDescent="0.25">
      <c r="B1822" s="2" t="s">
        <v>42</v>
      </c>
      <c r="C1822" s="2" t="s">
        <v>3218</v>
      </c>
      <c r="D1822" s="2" t="s">
        <v>3219</v>
      </c>
      <c r="E1822" s="2">
        <v>90</v>
      </c>
      <c r="F1822" s="2" t="s">
        <v>3744</v>
      </c>
      <c r="G1822" s="2" t="s">
        <v>3801</v>
      </c>
      <c r="H1822" s="2" t="s">
        <v>3802</v>
      </c>
      <c r="I1822" s="2" t="s">
        <v>48</v>
      </c>
      <c r="J1822" s="19">
        <v>7618.45</v>
      </c>
      <c r="K1822" s="19">
        <f t="shared" si="28"/>
        <v>8837.402</v>
      </c>
    </row>
    <row r="1823" spans="2:11" hidden="1" x14ac:dyDescent="0.25">
      <c r="B1823" s="2" t="s">
        <v>42</v>
      </c>
      <c r="C1823" s="2" t="s">
        <v>3218</v>
      </c>
      <c r="D1823" s="2" t="s">
        <v>3219</v>
      </c>
      <c r="E1823" s="2">
        <v>90</v>
      </c>
      <c r="F1823" s="2" t="s">
        <v>3744</v>
      </c>
      <c r="G1823" s="2" t="s">
        <v>3803</v>
      </c>
      <c r="H1823" s="2" t="s">
        <v>3804</v>
      </c>
      <c r="I1823" s="2" t="s">
        <v>48</v>
      </c>
      <c r="J1823" s="19">
        <v>10007.75</v>
      </c>
      <c r="K1823" s="19">
        <f t="shared" si="28"/>
        <v>11608.99</v>
      </c>
    </row>
    <row r="1824" spans="2:11" hidden="1" x14ac:dyDescent="0.25">
      <c r="B1824" s="2" t="s">
        <v>42</v>
      </c>
      <c r="C1824" s="2" t="s">
        <v>3218</v>
      </c>
      <c r="D1824" s="2" t="s">
        <v>3219</v>
      </c>
      <c r="E1824" s="2">
        <v>90</v>
      </c>
      <c r="F1824" s="2" t="s">
        <v>3744</v>
      </c>
      <c r="G1824" s="2" t="s">
        <v>3805</v>
      </c>
      <c r="H1824" s="2" t="s">
        <v>3806</v>
      </c>
      <c r="I1824" s="2" t="s">
        <v>48</v>
      </c>
      <c r="J1824" s="19">
        <v>10007.75</v>
      </c>
      <c r="K1824" s="19">
        <f t="shared" si="28"/>
        <v>11608.99</v>
      </c>
    </row>
    <row r="1825" spans="2:11" hidden="1" x14ac:dyDescent="0.25">
      <c r="B1825" s="2" t="s">
        <v>42</v>
      </c>
      <c r="C1825" s="2" t="s">
        <v>3218</v>
      </c>
      <c r="D1825" s="2" t="s">
        <v>3219</v>
      </c>
      <c r="E1825" s="2">
        <v>90</v>
      </c>
      <c r="F1825" s="2" t="s">
        <v>3744</v>
      </c>
      <c r="G1825" s="2" t="s">
        <v>3807</v>
      </c>
      <c r="H1825" s="2" t="s">
        <v>3808</v>
      </c>
      <c r="I1825" s="2" t="s">
        <v>48</v>
      </c>
      <c r="J1825" s="19">
        <v>3242.05</v>
      </c>
      <c r="K1825" s="19">
        <f t="shared" si="28"/>
        <v>3760.7779999999998</v>
      </c>
    </row>
    <row r="1826" spans="2:11" hidden="1" x14ac:dyDescent="0.25">
      <c r="B1826" s="2" t="s">
        <v>42</v>
      </c>
      <c r="C1826" s="2" t="s">
        <v>3218</v>
      </c>
      <c r="D1826" s="2" t="s">
        <v>3219</v>
      </c>
      <c r="E1826" s="2">
        <v>90</v>
      </c>
      <c r="F1826" s="2" t="s">
        <v>3744</v>
      </c>
      <c r="G1826" s="2" t="s">
        <v>3809</v>
      </c>
      <c r="H1826" s="2" t="s">
        <v>3810</v>
      </c>
      <c r="I1826" s="2" t="s">
        <v>48</v>
      </c>
      <c r="J1826" s="19">
        <v>11804.61</v>
      </c>
      <c r="K1826" s="19">
        <f t="shared" si="28"/>
        <v>13693.347599999999</v>
      </c>
    </row>
    <row r="1827" spans="2:11" hidden="1" x14ac:dyDescent="0.25">
      <c r="B1827" s="2" t="s">
        <v>42</v>
      </c>
      <c r="C1827" s="2" t="s">
        <v>3218</v>
      </c>
      <c r="D1827" s="2" t="s">
        <v>3219</v>
      </c>
      <c r="E1827" s="2">
        <v>90</v>
      </c>
      <c r="F1827" s="2" t="s">
        <v>3744</v>
      </c>
      <c r="G1827" s="2" t="s">
        <v>3811</v>
      </c>
      <c r="H1827" s="2" t="s">
        <v>3812</v>
      </c>
      <c r="I1827" s="2" t="s">
        <v>48</v>
      </c>
      <c r="J1827" s="19">
        <v>11804.61</v>
      </c>
      <c r="K1827" s="19">
        <f t="shared" si="28"/>
        <v>13693.347599999999</v>
      </c>
    </row>
    <row r="1828" spans="2:11" hidden="1" x14ac:dyDescent="0.25">
      <c r="B1828" s="2" t="s">
        <v>42</v>
      </c>
      <c r="C1828" s="2" t="s">
        <v>3218</v>
      </c>
      <c r="D1828" s="2" t="s">
        <v>3219</v>
      </c>
      <c r="E1828" s="2">
        <v>90</v>
      </c>
      <c r="F1828" s="2" t="s">
        <v>3744</v>
      </c>
      <c r="G1828" s="2" t="s">
        <v>3813</v>
      </c>
      <c r="H1828" s="2" t="s">
        <v>3814</v>
      </c>
      <c r="I1828" s="2" t="s">
        <v>48</v>
      </c>
      <c r="J1828" s="19">
        <v>7735.99</v>
      </c>
      <c r="K1828" s="19">
        <f t="shared" si="28"/>
        <v>8973.7483999999986</v>
      </c>
    </row>
    <row r="1829" spans="2:11" hidden="1" x14ac:dyDescent="0.25">
      <c r="B1829" s="2" t="s">
        <v>42</v>
      </c>
      <c r="C1829" s="2" t="s">
        <v>3218</v>
      </c>
      <c r="D1829" s="2" t="s">
        <v>3219</v>
      </c>
      <c r="E1829" s="2">
        <v>90</v>
      </c>
      <c r="F1829" s="2" t="s">
        <v>3744</v>
      </c>
      <c r="G1829" s="2" t="s">
        <v>3815</v>
      </c>
      <c r="H1829" s="2" t="s">
        <v>3816</v>
      </c>
      <c r="I1829" s="2" t="s">
        <v>48</v>
      </c>
      <c r="J1829" s="19">
        <v>10124.4</v>
      </c>
      <c r="K1829" s="19">
        <f t="shared" si="28"/>
        <v>11744.303999999998</v>
      </c>
    </row>
    <row r="1830" spans="2:11" hidden="1" x14ac:dyDescent="0.25">
      <c r="B1830" s="2" t="s">
        <v>42</v>
      </c>
      <c r="C1830" s="2" t="s">
        <v>3218</v>
      </c>
      <c r="D1830" s="2" t="s">
        <v>3219</v>
      </c>
      <c r="E1830" s="2">
        <v>90</v>
      </c>
      <c r="F1830" s="2" t="s">
        <v>3744</v>
      </c>
      <c r="G1830" s="2" t="s">
        <v>3817</v>
      </c>
      <c r="H1830" s="2" t="s">
        <v>3818</v>
      </c>
      <c r="I1830" s="2" t="s">
        <v>48</v>
      </c>
      <c r="J1830" s="19">
        <v>10124.4</v>
      </c>
      <c r="K1830" s="19">
        <f t="shared" si="28"/>
        <v>11744.303999999998</v>
      </c>
    </row>
    <row r="1831" spans="2:11" hidden="1" x14ac:dyDescent="0.25">
      <c r="B1831" s="2" t="s">
        <v>42</v>
      </c>
      <c r="C1831" s="2" t="s">
        <v>3218</v>
      </c>
      <c r="D1831" s="2" t="s">
        <v>3219</v>
      </c>
      <c r="E1831" s="2">
        <v>90</v>
      </c>
      <c r="F1831" s="2" t="s">
        <v>3744</v>
      </c>
      <c r="G1831" s="2" t="s">
        <v>3819</v>
      </c>
      <c r="H1831" s="2" t="s">
        <v>3820</v>
      </c>
      <c r="I1831" s="2" t="s">
        <v>48</v>
      </c>
      <c r="J1831" s="19">
        <v>11961.58</v>
      </c>
      <c r="K1831" s="19">
        <f t="shared" si="28"/>
        <v>13875.432799999999</v>
      </c>
    </row>
    <row r="1832" spans="2:11" hidden="1" x14ac:dyDescent="0.25">
      <c r="B1832" s="2" t="s">
        <v>42</v>
      </c>
      <c r="C1832" s="2" t="s">
        <v>3218</v>
      </c>
      <c r="D1832" s="2" t="s">
        <v>3219</v>
      </c>
      <c r="E1832" s="2">
        <v>90</v>
      </c>
      <c r="F1832" s="2" t="s">
        <v>3744</v>
      </c>
      <c r="G1832" s="2" t="s">
        <v>3821</v>
      </c>
      <c r="H1832" s="2" t="s">
        <v>3822</v>
      </c>
      <c r="I1832" s="2" t="s">
        <v>48</v>
      </c>
      <c r="J1832" s="19">
        <v>11961.58</v>
      </c>
      <c r="K1832" s="19">
        <f t="shared" si="28"/>
        <v>13875.432799999999</v>
      </c>
    </row>
    <row r="1833" spans="2:11" hidden="1" x14ac:dyDescent="0.25">
      <c r="B1833" s="2" t="s">
        <v>42</v>
      </c>
      <c r="C1833" s="2" t="s">
        <v>3218</v>
      </c>
      <c r="D1833" s="2" t="s">
        <v>3219</v>
      </c>
      <c r="E1833" s="2">
        <v>90</v>
      </c>
      <c r="F1833" s="2" t="s">
        <v>3744</v>
      </c>
      <c r="G1833" s="2" t="s">
        <v>3823</v>
      </c>
      <c r="H1833" s="2" t="s">
        <v>3824</v>
      </c>
      <c r="I1833" s="2" t="s">
        <v>48</v>
      </c>
      <c r="J1833" s="19">
        <v>9028.93</v>
      </c>
      <c r="K1833" s="19">
        <f t="shared" si="28"/>
        <v>10473.558799999999</v>
      </c>
    </row>
    <row r="1834" spans="2:11" hidden="1" x14ac:dyDescent="0.25">
      <c r="B1834" s="2" t="s">
        <v>42</v>
      </c>
      <c r="C1834" s="2" t="s">
        <v>3218</v>
      </c>
      <c r="D1834" s="2" t="s">
        <v>3219</v>
      </c>
      <c r="E1834" s="2">
        <v>90</v>
      </c>
      <c r="F1834" s="2" t="s">
        <v>3744</v>
      </c>
      <c r="G1834" s="2" t="s">
        <v>3825</v>
      </c>
      <c r="H1834" s="2" t="s">
        <v>3826</v>
      </c>
      <c r="I1834" s="2" t="s">
        <v>48</v>
      </c>
      <c r="J1834" s="19">
        <v>11407.55</v>
      </c>
      <c r="K1834" s="19">
        <f t="shared" si="28"/>
        <v>13232.757999999998</v>
      </c>
    </row>
    <row r="1835" spans="2:11" hidden="1" x14ac:dyDescent="0.25">
      <c r="B1835" s="2" t="s">
        <v>42</v>
      </c>
      <c r="C1835" s="2" t="s">
        <v>3218</v>
      </c>
      <c r="D1835" s="2" t="s">
        <v>3219</v>
      </c>
      <c r="E1835" s="2">
        <v>90</v>
      </c>
      <c r="F1835" s="2" t="s">
        <v>3744</v>
      </c>
      <c r="G1835" s="2" t="s">
        <v>3827</v>
      </c>
      <c r="H1835" s="2" t="s">
        <v>3828</v>
      </c>
      <c r="I1835" s="2" t="s">
        <v>48</v>
      </c>
      <c r="J1835" s="19">
        <v>11407.55</v>
      </c>
      <c r="K1835" s="19">
        <f t="shared" si="28"/>
        <v>13232.757999999998</v>
      </c>
    </row>
    <row r="1836" spans="2:11" hidden="1" x14ac:dyDescent="0.25">
      <c r="B1836" s="2" t="s">
        <v>42</v>
      </c>
      <c r="C1836" s="2" t="s">
        <v>3218</v>
      </c>
      <c r="D1836" s="2" t="s">
        <v>3219</v>
      </c>
      <c r="E1836" s="2">
        <v>90</v>
      </c>
      <c r="F1836" s="2" t="s">
        <v>3744</v>
      </c>
      <c r="G1836" s="2" t="s">
        <v>3829</v>
      </c>
      <c r="H1836" s="2" t="s">
        <v>3830</v>
      </c>
      <c r="I1836" s="2" t="s">
        <v>48</v>
      </c>
      <c r="J1836" s="19">
        <v>3242.05</v>
      </c>
      <c r="K1836" s="19">
        <f t="shared" si="28"/>
        <v>3760.7779999999998</v>
      </c>
    </row>
    <row r="1837" spans="2:11" hidden="1" x14ac:dyDescent="0.25">
      <c r="B1837" s="2" t="s">
        <v>42</v>
      </c>
      <c r="C1837" s="2" t="s">
        <v>3218</v>
      </c>
      <c r="D1837" s="2" t="s">
        <v>3219</v>
      </c>
      <c r="E1837" s="2">
        <v>90</v>
      </c>
      <c r="F1837" s="2" t="s">
        <v>3744</v>
      </c>
      <c r="G1837" s="2" t="s">
        <v>3831</v>
      </c>
      <c r="H1837" s="2" t="s">
        <v>3832</v>
      </c>
      <c r="I1837" s="2" t="s">
        <v>48</v>
      </c>
      <c r="J1837" s="19">
        <v>13688.25</v>
      </c>
      <c r="K1837" s="19">
        <f t="shared" si="28"/>
        <v>15878.369999999999</v>
      </c>
    </row>
    <row r="1838" spans="2:11" hidden="1" x14ac:dyDescent="0.25">
      <c r="B1838" s="2" t="s">
        <v>42</v>
      </c>
      <c r="C1838" s="2" t="s">
        <v>3218</v>
      </c>
      <c r="D1838" s="2" t="s">
        <v>3219</v>
      </c>
      <c r="E1838" s="2">
        <v>90</v>
      </c>
      <c r="F1838" s="2" t="s">
        <v>3744</v>
      </c>
      <c r="G1838" s="2" t="s">
        <v>3833</v>
      </c>
      <c r="H1838" s="2" t="s">
        <v>3834</v>
      </c>
      <c r="I1838" s="2" t="s">
        <v>48</v>
      </c>
      <c r="J1838" s="19">
        <v>13688.25</v>
      </c>
      <c r="K1838" s="19">
        <f t="shared" si="28"/>
        <v>15878.369999999999</v>
      </c>
    </row>
    <row r="1839" spans="2:11" hidden="1" x14ac:dyDescent="0.25">
      <c r="B1839" s="2" t="s">
        <v>42</v>
      </c>
      <c r="C1839" s="2" t="s">
        <v>3218</v>
      </c>
      <c r="D1839" s="2" t="s">
        <v>3219</v>
      </c>
      <c r="E1839" s="2">
        <v>90</v>
      </c>
      <c r="F1839" s="2" t="s">
        <v>3744</v>
      </c>
      <c r="G1839" s="2" t="s">
        <v>3835</v>
      </c>
      <c r="H1839" s="2" t="s">
        <v>3836</v>
      </c>
      <c r="I1839" s="2" t="s">
        <v>48</v>
      </c>
      <c r="J1839" s="19">
        <v>2700.35</v>
      </c>
      <c r="K1839" s="19">
        <f t="shared" si="28"/>
        <v>3132.4059999999995</v>
      </c>
    </row>
    <row r="1840" spans="2:11" hidden="1" x14ac:dyDescent="0.25">
      <c r="B1840" s="2" t="s">
        <v>42</v>
      </c>
      <c r="C1840" s="2" t="s">
        <v>3218</v>
      </c>
      <c r="D1840" s="2" t="s">
        <v>3219</v>
      </c>
      <c r="E1840" s="2">
        <v>90</v>
      </c>
      <c r="F1840" s="2" t="s">
        <v>3744</v>
      </c>
      <c r="G1840" s="2" t="s">
        <v>3837</v>
      </c>
      <c r="H1840" s="2" t="s">
        <v>3838</v>
      </c>
      <c r="I1840" s="2" t="s">
        <v>48</v>
      </c>
      <c r="J1840" s="19">
        <v>6090.43</v>
      </c>
      <c r="K1840" s="19">
        <f t="shared" si="28"/>
        <v>7064.8987999999999</v>
      </c>
    </row>
    <row r="1841" spans="2:11" hidden="1" x14ac:dyDescent="0.25">
      <c r="B1841" s="2" t="s">
        <v>42</v>
      </c>
      <c r="C1841" s="2" t="s">
        <v>3218</v>
      </c>
      <c r="D1841" s="2" t="s">
        <v>3219</v>
      </c>
      <c r="E1841" s="2">
        <v>90</v>
      </c>
      <c r="F1841" s="2" t="s">
        <v>3744</v>
      </c>
      <c r="G1841" s="2" t="s">
        <v>3839</v>
      </c>
      <c r="H1841" s="2" t="s">
        <v>3840</v>
      </c>
      <c r="I1841" s="2" t="s">
        <v>48</v>
      </c>
      <c r="J1841" s="19">
        <v>6938.54</v>
      </c>
      <c r="K1841" s="19">
        <f t="shared" si="28"/>
        <v>8048.7063999999991</v>
      </c>
    </row>
    <row r="1842" spans="2:11" hidden="1" x14ac:dyDescent="0.25">
      <c r="B1842" s="2" t="s">
        <v>42</v>
      </c>
      <c r="C1842" s="2" t="s">
        <v>3218</v>
      </c>
      <c r="D1842" s="2" t="s">
        <v>3219</v>
      </c>
      <c r="E1842" s="2">
        <v>90</v>
      </c>
      <c r="F1842" s="2" t="s">
        <v>3744</v>
      </c>
      <c r="G1842" s="2" t="s">
        <v>3841</v>
      </c>
      <c r="H1842" s="2" t="s">
        <v>3842</v>
      </c>
      <c r="I1842" s="2" t="s">
        <v>48</v>
      </c>
      <c r="J1842" s="19">
        <v>6938.54</v>
      </c>
      <c r="K1842" s="19">
        <f t="shared" si="28"/>
        <v>8048.7063999999991</v>
      </c>
    </row>
    <row r="1843" spans="2:11" hidden="1" x14ac:dyDescent="0.25">
      <c r="B1843" s="2" t="s">
        <v>42</v>
      </c>
      <c r="C1843" s="2" t="s">
        <v>3218</v>
      </c>
      <c r="D1843" s="2" t="s">
        <v>3219</v>
      </c>
      <c r="E1843" s="2">
        <v>90</v>
      </c>
      <c r="F1843" s="2" t="s">
        <v>3744</v>
      </c>
      <c r="G1843" s="2" t="s">
        <v>3843</v>
      </c>
      <c r="H1843" s="2" t="s">
        <v>3844</v>
      </c>
      <c r="I1843" s="2" t="s">
        <v>48</v>
      </c>
      <c r="J1843" s="19">
        <v>3974.71</v>
      </c>
      <c r="K1843" s="19">
        <f t="shared" si="28"/>
        <v>4610.6635999999999</v>
      </c>
    </row>
    <row r="1844" spans="2:11" hidden="1" x14ac:dyDescent="0.25">
      <c r="B1844" s="2" t="s">
        <v>42</v>
      </c>
      <c r="C1844" s="2" t="s">
        <v>3218</v>
      </c>
      <c r="D1844" s="2" t="s">
        <v>3219</v>
      </c>
      <c r="E1844" s="2">
        <v>90</v>
      </c>
      <c r="F1844" s="2" t="s">
        <v>3744</v>
      </c>
      <c r="G1844" s="2" t="s">
        <v>3845</v>
      </c>
      <c r="H1844" s="2" t="s">
        <v>3846</v>
      </c>
      <c r="I1844" s="2" t="s">
        <v>48</v>
      </c>
      <c r="J1844" s="19">
        <v>5054.8999999999996</v>
      </c>
      <c r="K1844" s="19">
        <f t="shared" si="28"/>
        <v>5863.6839999999993</v>
      </c>
    </row>
    <row r="1845" spans="2:11" hidden="1" x14ac:dyDescent="0.25">
      <c r="B1845" s="2" t="s">
        <v>42</v>
      </c>
      <c r="C1845" s="2" t="s">
        <v>3218</v>
      </c>
      <c r="D1845" s="2" t="s">
        <v>3219</v>
      </c>
      <c r="E1845" s="2">
        <v>90</v>
      </c>
      <c r="F1845" s="2" t="s">
        <v>3744</v>
      </c>
      <c r="G1845" s="2" t="s">
        <v>3847</v>
      </c>
      <c r="H1845" s="2" t="s">
        <v>3848</v>
      </c>
      <c r="I1845" s="2" t="s">
        <v>48</v>
      </c>
      <c r="J1845" s="19">
        <v>5054.8999999999996</v>
      </c>
      <c r="K1845" s="19">
        <f t="shared" si="28"/>
        <v>5863.6839999999993</v>
      </c>
    </row>
    <row r="1846" spans="2:11" hidden="1" x14ac:dyDescent="0.25">
      <c r="B1846" s="2" t="s">
        <v>42</v>
      </c>
      <c r="C1846" s="2" t="s">
        <v>3218</v>
      </c>
      <c r="D1846" s="2" t="s">
        <v>3219</v>
      </c>
      <c r="E1846" s="2">
        <v>90</v>
      </c>
      <c r="F1846" s="2" t="s">
        <v>3744</v>
      </c>
      <c r="G1846" s="2" t="s">
        <v>3849</v>
      </c>
      <c r="H1846" s="2" t="s">
        <v>3850</v>
      </c>
      <c r="I1846" s="2" t="s">
        <v>48</v>
      </c>
      <c r="J1846" s="19">
        <v>2399.2399999999998</v>
      </c>
      <c r="K1846" s="19">
        <f t="shared" si="28"/>
        <v>2783.1183999999994</v>
      </c>
    </row>
    <row r="1847" spans="2:11" hidden="1" x14ac:dyDescent="0.25">
      <c r="B1847" s="2" t="s">
        <v>42</v>
      </c>
      <c r="C1847" s="2" t="s">
        <v>3218</v>
      </c>
      <c r="D1847" s="2" t="s">
        <v>3219</v>
      </c>
      <c r="E1847" s="2">
        <v>90</v>
      </c>
      <c r="F1847" s="2" t="s">
        <v>3744</v>
      </c>
      <c r="G1847" s="2" t="s">
        <v>3851</v>
      </c>
      <c r="H1847" s="2" t="s">
        <v>3852</v>
      </c>
      <c r="I1847" s="2" t="s">
        <v>48</v>
      </c>
      <c r="J1847" s="19">
        <v>3485.2</v>
      </c>
      <c r="K1847" s="19">
        <f t="shared" si="28"/>
        <v>4042.8319999999994</v>
      </c>
    </row>
    <row r="1848" spans="2:11" hidden="1" x14ac:dyDescent="0.25">
      <c r="B1848" s="2" t="s">
        <v>42</v>
      </c>
      <c r="C1848" s="2" t="s">
        <v>3218</v>
      </c>
      <c r="D1848" s="2" t="s">
        <v>3219</v>
      </c>
      <c r="E1848" s="2">
        <v>90</v>
      </c>
      <c r="F1848" s="2" t="s">
        <v>3744</v>
      </c>
      <c r="G1848" s="2" t="s">
        <v>3853</v>
      </c>
      <c r="H1848" s="2" t="s">
        <v>3854</v>
      </c>
      <c r="I1848" s="2" t="s">
        <v>48</v>
      </c>
      <c r="J1848" s="19">
        <v>3485.2</v>
      </c>
      <c r="K1848" s="19">
        <f t="shared" si="28"/>
        <v>4042.8319999999994</v>
      </c>
    </row>
    <row r="1849" spans="2:11" hidden="1" x14ac:dyDescent="0.25">
      <c r="B1849" s="2" t="s">
        <v>42</v>
      </c>
      <c r="C1849" s="2" t="s">
        <v>3218</v>
      </c>
      <c r="D1849" s="2" t="s">
        <v>3219</v>
      </c>
      <c r="E1849" s="2">
        <v>90</v>
      </c>
      <c r="F1849" s="2" t="s">
        <v>3744</v>
      </c>
      <c r="G1849" s="2" t="s">
        <v>3855</v>
      </c>
      <c r="H1849" s="2" t="s">
        <v>3856</v>
      </c>
      <c r="I1849" s="2" t="s">
        <v>48</v>
      </c>
      <c r="J1849" s="19">
        <v>1543.92</v>
      </c>
      <c r="K1849" s="19">
        <f t="shared" si="28"/>
        <v>1790.9472000000001</v>
      </c>
    </row>
    <row r="1850" spans="2:11" hidden="1" x14ac:dyDescent="0.25">
      <c r="B1850" s="2" t="s">
        <v>42</v>
      </c>
      <c r="C1850" s="2" t="s">
        <v>3218</v>
      </c>
      <c r="D1850" s="2" t="s">
        <v>3219</v>
      </c>
      <c r="E1850" s="2">
        <v>90</v>
      </c>
      <c r="F1850" s="2" t="s">
        <v>3744</v>
      </c>
      <c r="G1850" s="2" t="s">
        <v>3857</v>
      </c>
      <c r="H1850" s="2" t="s">
        <v>3858</v>
      </c>
      <c r="I1850" s="2" t="s">
        <v>48</v>
      </c>
      <c r="J1850" s="19">
        <v>2700.35</v>
      </c>
      <c r="K1850" s="19">
        <f t="shared" si="28"/>
        <v>3132.4059999999995</v>
      </c>
    </row>
    <row r="1851" spans="2:11" hidden="1" x14ac:dyDescent="0.25">
      <c r="B1851" s="2" t="s">
        <v>42</v>
      </c>
      <c r="C1851" s="2" t="s">
        <v>3218</v>
      </c>
      <c r="D1851" s="2" t="s">
        <v>3219</v>
      </c>
      <c r="E1851" s="2">
        <v>90</v>
      </c>
      <c r="F1851" s="2" t="s">
        <v>3744</v>
      </c>
      <c r="G1851" s="2" t="s">
        <v>3859</v>
      </c>
      <c r="H1851" s="2" t="s">
        <v>3860</v>
      </c>
      <c r="I1851" s="2" t="s">
        <v>48</v>
      </c>
      <c r="J1851" s="19">
        <v>2700.35</v>
      </c>
      <c r="K1851" s="19">
        <f t="shared" si="28"/>
        <v>3132.4059999999995</v>
      </c>
    </row>
    <row r="1852" spans="2:11" hidden="1" x14ac:dyDescent="0.25">
      <c r="B1852" s="2" t="s">
        <v>42</v>
      </c>
      <c r="C1852" s="2" t="s">
        <v>3218</v>
      </c>
      <c r="D1852" s="2" t="s">
        <v>3219</v>
      </c>
      <c r="E1852" s="2">
        <v>90</v>
      </c>
      <c r="F1852" s="2" t="s">
        <v>3744</v>
      </c>
      <c r="G1852" s="2" t="s">
        <v>3861</v>
      </c>
      <c r="H1852" s="2" t="s">
        <v>3862</v>
      </c>
      <c r="I1852" s="2" t="s">
        <v>48</v>
      </c>
      <c r="J1852" s="19">
        <v>2700.35</v>
      </c>
      <c r="K1852" s="19">
        <f t="shared" si="28"/>
        <v>3132.4059999999995</v>
      </c>
    </row>
    <row r="1853" spans="2:11" hidden="1" x14ac:dyDescent="0.25">
      <c r="B1853" s="2" t="s">
        <v>42</v>
      </c>
      <c r="C1853" s="2" t="s">
        <v>3218</v>
      </c>
      <c r="D1853" s="2" t="s">
        <v>3219</v>
      </c>
      <c r="E1853" s="2">
        <v>90</v>
      </c>
      <c r="F1853" s="2" t="s">
        <v>3744</v>
      </c>
      <c r="G1853" s="2" t="s">
        <v>3863</v>
      </c>
      <c r="H1853" s="2" t="s">
        <v>3864</v>
      </c>
      <c r="I1853" s="2" t="s">
        <v>48</v>
      </c>
      <c r="J1853" s="19">
        <v>801.13</v>
      </c>
      <c r="K1853" s="19">
        <f t="shared" si="28"/>
        <v>929.31079999999997</v>
      </c>
    </row>
    <row r="1854" spans="2:11" hidden="1" x14ac:dyDescent="0.25">
      <c r="B1854" s="2" t="s">
        <v>42</v>
      </c>
      <c r="C1854" s="2" t="s">
        <v>3218</v>
      </c>
      <c r="D1854" s="2" t="s">
        <v>3219</v>
      </c>
      <c r="E1854" s="2">
        <v>90</v>
      </c>
      <c r="F1854" s="2" t="s">
        <v>3744</v>
      </c>
      <c r="G1854" s="2" t="s">
        <v>3865</v>
      </c>
      <c r="H1854" s="2" t="s">
        <v>3866</v>
      </c>
      <c r="I1854" s="2" t="s">
        <v>48</v>
      </c>
      <c r="J1854" s="19">
        <v>1572.69</v>
      </c>
      <c r="K1854" s="19">
        <f t="shared" si="28"/>
        <v>1824.3203999999998</v>
      </c>
    </row>
    <row r="1855" spans="2:11" hidden="1" x14ac:dyDescent="0.25">
      <c r="B1855" s="2" t="s">
        <v>42</v>
      </c>
      <c r="C1855" s="2" t="s">
        <v>3218</v>
      </c>
      <c r="D1855" s="2" t="s">
        <v>3219</v>
      </c>
      <c r="E1855" s="2">
        <v>90</v>
      </c>
      <c r="F1855" s="2" t="s">
        <v>3744</v>
      </c>
      <c r="G1855" s="2" t="s">
        <v>3867</v>
      </c>
      <c r="H1855" s="2" t="s">
        <v>3868</v>
      </c>
      <c r="I1855" s="2" t="s">
        <v>48</v>
      </c>
      <c r="J1855" s="19">
        <v>2671.58</v>
      </c>
      <c r="K1855" s="19">
        <f t="shared" si="28"/>
        <v>3099.0327999999995</v>
      </c>
    </row>
    <row r="1856" spans="2:11" hidden="1" x14ac:dyDescent="0.25">
      <c r="B1856" s="2" t="s">
        <v>42</v>
      </c>
      <c r="C1856" s="2" t="s">
        <v>3218</v>
      </c>
      <c r="D1856" s="2" t="s">
        <v>3219</v>
      </c>
      <c r="E1856" s="2">
        <v>90</v>
      </c>
      <c r="F1856" s="2" t="s">
        <v>3744</v>
      </c>
      <c r="G1856" s="2" t="s">
        <v>3869</v>
      </c>
      <c r="H1856" s="2" t="s">
        <v>3870</v>
      </c>
      <c r="I1856" s="2" t="s">
        <v>48</v>
      </c>
      <c r="J1856" s="19">
        <v>2671.58</v>
      </c>
      <c r="K1856" s="19">
        <f t="shared" si="28"/>
        <v>3099.0327999999995</v>
      </c>
    </row>
    <row r="1857" spans="2:11" hidden="1" x14ac:dyDescent="0.25">
      <c r="B1857" s="2" t="s">
        <v>42</v>
      </c>
      <c r="C1857" s="2" t="s">
        <v>3218</v>
      </c>
      <c r="D1857" s="2" t="s">
        <v>3219</v>
      </c>
      <c r="E1857" s="2">
        <v>90</v>
      </c>
      <c r="F1857" s="2" t="s">
        <v>3744</v>
      </c>
      <c r="G1857" s="2" t="s">
        <v>3871</v>
      </c>
      <c r="H1857" s="2" t="s">
        <v>3872</v>
      </c>
      <c r="I1857" s="2" t="s">
        <v>48</v>
      </c>
      <c r="J1857" s="19">
        <v>448.51</v>
      </c>
      <c r="K1857" s="19">
        <f t="shared" si="28"/>
        <v>520.27159999999992</v>
      </c>
    </row>
    <row r="1858" spans="2:11" hidden="1" x14ac:dyDescent="0.25">
      <c r="B1858" s="2" t="s">
        <v>42</v>
      </c>
      <c r="C1858" s="2" t="s">
        <v>3218</v>
      </c>
      <c r="D1858" s="2" t="s">
        <v>3219</v>
      </c>
      <c r="E1858" s="2">
        <v>90</v>
      </c>
      <c r="F1858" s="2" t="s">
        <v>3744</v>
      </c>
      <c r="G1858" s="2" t="s">
        <v>3873</v>
      </c>
      <c r="H1858" s="2" t="s">
        <v>3874</v>
      </c>
      <c r="I1858" s="2" t="s">
        <v>48</v>
      </c>
      <c r="J1858" s="19">
        <v>448.51</v>
      </c>
      <c r="K1858" s="19">
        <f t="shared" si="28"/>
        <v>520.27159999999992</v>
      </c>
    </row>
    <row r="1859" spans="2:11" hidden="1" x14ac:dyDescent="0.25">
      <c r="B1859" s="2" t="s">
        <v>42</v>
      </c>
      <c r="C1859" s="2" t="s">
        <v>3218</v>
      </c>
      <c r="D1859" s="2" t="s">
        <v>3219</v>
      </c>
      <c r="E1859" s="2">
        <v>90</v>
      </c>
      <c r="F1859" s="2" t="s">
        <v>3744</v>
      </c>
      <c r="G1859" s="2" t="s">
        <v>3875</v>
      </c>
      <c r="H1859" s="2" t="s">
        <v>3876</v>
      </c>
      <c r="I1859" s="2" t="s">
        <v>48</v>
      </c>
      <c r="J1859" s="19">
        <v>2044.51</v>
      </c>
      <c r="K1859" s="19">
        <f t="shared" si="28"/>
        <v>2371.6315999999997</v>
      </c>
    </row>
    <row r="1860" spans="2:11" hidden="1" x14ac:dyDescent="0.25">
      <c r="B1860" s="2" t="s">
        <v>42</v>
      </c>
      <c r="C1860" s="2" t="s">
        <v>3218</v>
      </c>
      <c r="D1860" s="2" t="s">
        <v>3219</v>
      </c>
      <c r="E1860" s="2">
        <v>90</v>
      </c>
      <c r="F1860" s="2" t="s">
        <v>3744</v>
      </c>
      <c r="G1860" s="2" t="s">
        <v>3877</v>
      </c>
      <c r="H1860" s="2" t="s">
        <v>3878</v>
      </c>
      <c r="I1860" s="2" t="s">
        <v>48</v>
      </c>
      <c r="J1860" s="19">
        <v>2044.51</v>
      </c>
      <c r="K1860" s="19">
        <f t="shared" ref="K1860:K1923" si="29">+IF(AND(MID(H1860,1,15)="POSTE DE MADERA",J1860&lt;110)=TRUE,(J1860*1.13+5)*1.01*1.16,IF(AND(MID(H1860,1,15)="POSTE DE MADERA",J1860&gt;=110,J1860&lt;320)=TRUE,(J1860*1.13+12)*1.01*1.16,IF(AND(MID(H1860,1,15)="POSTE DE MADERA",J1860&gt;320)=TRUE,(J1860*1.13+36)*1.01*1.16,IF(+AND(MID(H1860,1,5)="POSTE",MID(H1860,1,15)&lt;&gt;"POSTE DE MADERA")=TRUE,J1860*1.01*1.16,J1860*1.16))))</f>
        <v>2371.6315999999997</v>
      </c>
    </row>
    <row r="1861" spans="2:11" hidden="1" x14ac:dyDescent="0.25">
      <c r="B1861" s="2" t="s">
        <v>42</v>
      </c>
      <c r="C1861" s="2" t="s">
        <v>3218</v>
      </c>
      <c r="D1861" s="2" t="s">
        <v>3219</v>
      </c>
      <c r="E1861" s="2">
        <v>90</v>
      </c>
      <c r="F1861" s="2" t="s">
        <v>3744</v>
      </c>
      <c r="G1861" s="2" t="s">
        <v>3879</v>
      </c>
      <c r="H1861" s="2" t="s">
        <v>3880</v>
      </c>
      <c r="I1861" s="2" t="s">
        <v>48</v>
      </c>
      <c r="J1861" s="19">
        <v>1543.92</v>
      </c>
      <c r="K1861" s="19">
        <f t="shared" si="29"/>
        <v>1790.9472000000001</v>
      </c>
    </row>
    <row r="1862" spans="2:11" hidden="1" x14ac:dyDescent="0.25">
      <c r="B1862" s="2" t="s">
        <v>42</v>
      </c>
      <c r="C1862" s="2" t="s">
        <v>3218</v>
      </c>
      <c r="D1862" s="2" t="s">
        <v>3219</v>
      </c>
      <c r="E1862" s="2">
        <v>90</v>
      </c>
      <c r="F1862" s="2" t="s">
        <v>3744</v>
      </c>
      <c r="G1862" s="2" t="s">
        <v>3881</v>
      </c>
      <c r="H1862" s="2" t="s">
        <v>3882</v>
      </c>
      <c r="I1862" s="2" t="s">
        <v>48</v>
      </c>
      <c r="J1862" s="19">
        <v>2044.51</v>
      </c>
      <c r="K1862" s="19">
        <f t="shared" si="29"/>
        <v>2371.6315999999997</v>
      </c>
    </row>
    <row r="1863" spans="2:11" hidden="1" x14ac:dyDescent="0.25">
      <c r="B1863" s="2" t="s">
        <v>42</v>
      </c>
      <c r="C1863" s="2" t="s">
        <v>3218</v>
      </c>
      <c r="D1863" s="2" t="s">
        <v>3219</v>
      </c>
      <c r="E1863" s="2">
        <v>90</v>
      </c>
      <c r="F1863" s="2" t="s">
        <v>3744</v>
      </c>
      <c r="G1863" s="2" t="s">
        <v>3883</v>
      </c>
      <c r="H1863" s="2" t="s">
        <v>3884</v>
      </c>
      <c r="I1863" s="2" t="s">
        <v>48</v>
      </c>
      <c r="J1863" s="19">
        <v>2044.51</v>
      </c>
      <c r="K1863" s="19">
        <f t="shared" si="29"/>
        <v>2371.6315999999997</v>
      </c>
    </row>
    <row r="1864" spans="2:11" hidden="1" x14ac:dyDescent="0.25">
      <c r="B1864" s="2" t="s">
        <v>42</v>
      </c>
      <c r="C1864" s="2" t="s">
        <v>3218</v>
      </c>
      <c r="D1864" s="2" t="s">
        <v>3219</v>
      </c>
      <c r="E1864" s="2">
        <v>90</v>
      </c>
      <c r="F1864" s="2" t="s">
        <v>3744</v>
      </c>
      <c r="G1864" s="2" t="s">
        <v>3885</v>
      </c>
      <c r="H1864" s="2" t="s">
        <v>3886</v>
      </c>
      <c r="I1864" s="2" t="s">
        <v>48</v>
      </c>
      <c r="J1864" s="19">
        <v>2229.44</v>
      </c>
      <c r="K1864" s="19">
        <f t="shared" si="29"/>
        <v>2586.1504</v>
      </c>
    </row>
    <row r="1865" spans="2:11" hidden="1" x14ac:dyDescent="0.25">
      <c r="B1865" s="2" t="s">
        <v>42</v>
      </c>
      <c r="C1865" s="2" t="s">
        <v>3218</v>
      </c>
      <c r="D1865" s="2" t="s">
        <v>3219</v>
      </c>
      <c r="E1865" s="2">
        <v>90</v>
      </c>
      <c r="F1865" s="2" t="s">
        <v>3744</v>
      </c>
      <c r="G1865" s="2" t="s">
        <v>3887</v>
      </c>
      <c r="H1865" s="2" t="s">
        <v>3888</v>
      </c>
      <c r="I1865" s="2" t="s">
        <v>48</v>
      </c>
      <c r="J1865" s="19">
        <v>2757.33</v>
      </c>
      <c r="K1865" s="19">
        <f t="shared" si="29"/>
        <v>3198.5027999999998</v>
      </c>
    </row>
    <row r="1866" spans="2:11" hidden="1" x14ac:dyDescent="0.25">
      <c r="B1866" s="2" t="s">
        <v>42</v>
      </c>
      <c r="C1866" s="2" t="s">
        <v>3218</v>
      </c>
      <c r="D1866" s="2" t="s">
        <v>3219</v>
      </c>
      <c r="E1866" s="2">
        <v>90</v>
      </c>
      <c r="F1866" s="2" t="s">
        <v>3744</v>
      </c>
      <c r="G1866" s="2" t="s">
        <v>3889</v>
      </c>
      <c r="H1866" s="2" t="s">
        <v>3890</v>
      </c>
      <c r="I1866" s="2" t="s">
        <v>48</v>
      </c>
      <c r="J1866" s="19">
        <v>2795.22</v>
      </c>
      <c r="K1866" s="19">
        <f t="shared" si="29"/>
        <v>3242.4551999999994</v>
      </c>
    </row>
    <row r="1867" spans="2:11" hidden="1" x14ac:dyDescent="0.25">
      <c r="B1867" s="2" t="s">
        <v>42</v>
      </c>
      <c r="C1867" s="2" t="s">
        <v>3218</v>
      </c>
      <c r="D1867" s="2" t="s">
        <v>3219</v>
      </c>
      <c r="E1867" s="2">
        <v>90</v>
      </c>
      <c r="F1867" s="2" t="s">
        <v>3744</v>
      </c>
      <c r="G1867" s="2" t="s">
        <v>3891</v>
      </c>
      <c r="H1867" s="2" t="s">
        <v>3892</v>
      </c>
      <c r="I1867" s="2" t="s">
        <v>48</v>
      </c>
      <c r="J1867" s="19">
        <v>566.04999999999995</v>
      </c>
      <c r="K1867" s="19">
        <f t="shared" si="29"/>
        <v>656.61799999999994</v>
      </c>
    </row>
    <row r="1868" spans="2:11" hidden="1" x14ac:dyDescent="0.25">
      <c r="B1868" s="2" t="s">
        <v>42</v>
      </c>
      <c r="C1868" s="2" t="s">
        <v>3218</v>
      </c>
      <c r="D1868" s="2" t="s">
        <v>3219</v>
      </c>
      <c r="E1868" s="2">
        <v>90</v>
      </c>
      <c r="F1868" s="2" t="s">
        <v>3744</v>
      </c>
      <c r="G1868" s="2" t="s">
        <v>3893</v>
      </c>
      <c r="H1868" s="2" t="s">
        <v>3894</v>
      </c>
      <c r="I1868" s="2" t="s">
        <v>48</v>
      </c>
      <c r="J1868" s="19">
        <v>566.04999999999995</v>
      </c>
      <c r="K1868" s="19">
        <f t="shared" si="29"/>
        <v>656.61799999999994</v>
      </c>
    </row>
    <row r="1869" spans="2:11" hidden="1" x14ac:dyDescent="0.25">
      <c r="B1869" s="2" t="s">
        <v>42</v>
      </c>
      <c r="C1869" s="2" t="s">
        <v>3218</v>
      </c>
      <c r="D1869" s="2" t="s">
        <v>3219</v>
      </c>
      <c r="E1869" s="2">
        <v>90</v>
      </c>
      <c r="F1869" s="2" t="s">
        <v>3744</v>
      </c>
      <c r="G1869" s="2" t="s">
        <v>3895</v>
      </c>
      <c r="H1869" s="2" t="s">
        <v>3896</v>
      </c>
      <c r="I1869" s="2" t="s">
        <v>48</v>
      </c>
      <c r="J1869" s="19">
        <v>2386.41</v>
      </c>
      <c r="K1869" s="19">
        <f t="shared" si="29"/>
        <v>2768.2355999999995</v>
      </c>
    </row>
    <row r="1870" spans="2:11" hidden="1" x14ac:dyDescent="0.25">
      <c r="B1870" s="2" t="s">
        <v>42</v>
      </c>
      <c r="C1870" s="2" t="s">
        <v>3218</v>
      </c>
      <c r="D1870" s="2" t="s">
        <v>3219</v>
      </c>
      <c r="E1870" s="2">
        <v>90</v>
      </c>
      <c r="F1870" s="2" t="s">
        <v>3744</v>
      </c>
      <c r="G1870" s="2" t="s">
        <v>3897</v>
      </c>
      <c r="H1870" s="2" t="s">
        <v>3898</v>
      </c>
      <c r="I1870" s="2" t="s">
        <v>48</v>
      </c>
      <c r="J1870" s="19">
        <v>3042.5</v>
      </c>
      <c r="K1870" s="19">
        <f t="shared" si="29"/>
        <v>3529.2999999999997</v>
      </c>
    </row>
    <row r="1871" spans="2:11" hidden="1" x14ac:dyDescent="0.25">
      <c r="B1871" s="2" t="s">
        <v>42</v>
      </c>
      <c r="C1871" s="2" t="s">
        <v>3218</v>
      </c>
      <c r="D1871" s="2" t="s">
        <v>3219</v>
      </c>
      <c r="E1871" s="2">
        <v>90</v>
      </c>
      <c r="F1871" s="2" t="s">
        <v>3744</v>
      </c>
      <c r="G1871" s="2" t="s">
        <v>3899</v>
      </c>
      <c r="H1871" s="2" t="s">
        <v>3900</v>
      </c>
      <c r="I1871" s="2" t="s">
        <v>48</v>
      </c>
      <c r="J1871" s="19">
        <v>3042.5</v>
      </c>
      <c r="K1871" s="19">
        <f t="shared" si="29"/>
        <v>3529.2999999999997</v>
      </c>
    </row>
    <row r="1872" spans="2:11" hidden="1" x14ac:dyDescent="0.25">
      <c r="B1872" s="2" t="s">
        <v>42</v>
      </c>
      <c r="C1872" s="2" t="s">
        <v>3218</v>
      </c>
      <c r="D1872" s="2" t="s">
        <v>3219</v>
      </c>
      <c r="E1872" s="2">
        <v>90</v>
      </c>
      <c r="F1872" s="2" t="s">
        <v>3744</v>
      </c>
      <c r="G1872" s="2" t="s">
        <v>3901</v>
      </c>
      <c r="H1872" s="2" t="s">
        <v>3902</v>
      </c>
      <c r="I1872" s="2" t="s">
        <v>48</v>
      </c>
      <c r="J1872" s="19">
        <v>3825.3</v>
      </c>
      <c r="K1872" s="19">
        <f t="shared" si="29"/>
        <v>4437.348</v>
      </c>
    </row>
    <row r="1873" spans="2:11" hidden="1" x14ac:dyDescent="0.25">
      <c r="B1873" s="2" t="s">
        <v>42</v>
      </c>
      <c r="C1873" s="2" t="s">
        <v>3218</v>
      </c>
      <c r="D1873" s="2" t="s">
        <v>3219</v>
      </c>
      <c r="E1873" s="2">
        <v>90</v>
      </c>
      <c r="F1873" s="2" t="s">
        <v>3744</v>
      </c>
      <c r="G1873" s="2" t="s">
        <v>3903</v>
      </c>
      <c r="H1873" s="2" t="s">
        <v>3904</v>
      </c>
      <c r="I1873" s="2" t="s">
        <v>48</v>
      </c>
      <c r="J1873" s="19">
        <v>801.13</v>
      </c>
      <c r="K1873" s="19">
        <f t="shared" si="29"/>
        <v>929.31079999999997</v>
      </c>
    </row>
    <row r="1874" spans="2:11" hidden="1" x14ac:dyDescent="0.25">
      <c r="B1874" s="2" t="s">
        <v>42</v>
      </c>
      <c r="C1874" s="2" t="s">
        <v>3218</v>
      </c>
      <c r="D1874" s="2" t="s">
        <v>3219</v>
      </c>
      <c r="E1874" s="2">
        <v>90</v>
      </c>
      <c r="F1874" s="2" t="s">
        <v>3744</v>
      </c>
      <c r="G1874" s="2" t="s">
        <v>3905</v>
      </c>
      <c r="H1874" s="2" t="s">
        <v>3906</v>
      </c>
      <c r="I1874" s="2" t="s">
        <v>48</v>
      </c>
      <c r="J1874" s="19">
        <v>801.13</v>
      </c>
      <c r="K1874" s="19">
        <f t="shared" si="29"/>
        <v>929.31079999999997</v>
      </c>
    </row>
    <row r="1875" spans="2:11" hidden="1" x14ac:dyDescent="0.25">
      <c r="B1875" s="2" t="s">
        <v>42</v>
      </c>
      <c r="C1875" s="2" t="s">
        <v>3218</v>
      </c>
      <c r="D1875" s="2" t="s">
        <v>3219</v>
      </c>
      <c r="E1875" s="2">
        <v>90</v>
      </c>
      <c r="F1875" s="2" t="s">
        <v>3744</v>
      </c>
      <c r="G1875" s="2" t="s">
        <v>3907</v>
      </c>
      <c r="H1875" s="2" t="s">
        <v>3908</v>
      </c>
      <c r="I1875" s="2" t="s">
        <v>48</v>
      </c>
      <c r="J1875" s="19">
        <v>3242.05</v>
      </c>
      <c r="K1875" s="19">
        <f t="shared" si="29"/>
        <v>3760.7779999999998</v>
      </c>
    </row>
    <row r="1876" spans="2:11" hidden="1" x14ac:dyDescent="0.25">
      <c r="B1876" s="2" t="s">
        <v>42</v>
      </c>
      <c r="C1876" s="2" t="s">
        <v>3218</v>
      </c>
      <c r="D1876" s="2" t="s">
        <v>3219</v>
      </c>
      <c r="E1876" s="2">
        <v>90</v>
      </c>
      <c r="F1876" s="2" t="s">
        <v>3744</v>
      </c>
      <c r="G1876" s="2" t="s">
        <v>3909</v>
      </c>
      <c r="H1876" s="2" t="s">
        <v>3910</v>
      </c>
      <c r="I1876" s="2" t="s">
        <v>48</v>
      </c>
      <c r="J1876" s="19">
        <v>3242.05</v>
      </c>
      <c r="K1876" s="19">
        <f t="shared" si="29"/>
        <v>3760.7779999999998</v>
      </c>
    </row>
    <row r="1877" spans="2:11" hidden="1" x14ac:dyDescent="0.25">
      <c r="B1877" s="2" t="s">
        <v>42</v>
      </c>
      <c r="C1877" s="2" t="s">
        <v>3218</v>
      </c>
      <c r="D1877" s="2" t="s">
        <v>3219</v>
      </c>
      <c r="E1877" s="2">
        <v>90</v>
      </c>
      <c r="F1877" s="2" t="s">
        <v>3744</v>
      </c>
      <c r="G1877" s="2" t="s">
        <v>3911</v>
      </c>
      <c r="H1877" s="2" t="s">
        <v>3912</v>
      </c>
      <c r="I1877" s="2" t="s">
        <v>48</v>
      </c>
      <c r="J1877" s="19">
        <v>2700.35</v>
      </c>
      <c r="K1877" s="19">
        <f t="shared" si="29"/>
        <v>3132.4059999999995</v>
      </c>
    </row>
    <row r="1878" spans="2:11" hidden="1" x14ac:dyDescent="0.25">
      <c r="B1878" s="2" t="s">
        <v>42</v>
      </c>
      <c r="C1878" s="2" t="s">
        <v>3218</v>
      </c>
      <c r="D1878" s="2" t="s">
        <v>3219</v>
      </c>
      <c r="E1878" s="2">
        <v>90</v>
      </c>
      <c r="F1878" s="2" t="s">
        <v>3744</v>
      </c>
      <c r="G1878" s="2" t="s">
        <v>3913</v>
      </c>
      <c r="H1878" s="2" t="s">
        <v>3914</v>
      </c>
      <c r="I1878" s="2" t="s">
        <v>48</v>
      </c>
      <c r="J1878" s="19">
        <v>918.67</v>
      </c>
      <c r="K1878" s="19">
        <f t="shared" si="29"/>
        <v>1065.6571999999999</v>
      </c>
    </row>
    <row r="1879" spans="2:11" hidden="1" x14ac:dyDescent="0.25">
      <c r="B1879" s="2" t="s">
        <v>42</v>
      </c>
      <c r="C1879" s="2" t="s">
        <v>3218</v>
      </c>
      <c r="D1879" s="2" t="s">
        <v>3219</v>
      </c>
      <c r="E1879" s="2">
        <v>90</v>
      </c>
      <c r="F1879" s="2" t="s">
        <v>3744</v>
      </c>
      <c r="G1879" s="2" t="s">
        <v>3915</v>
      </c>
      <c r="H1879" s="2" t="s">
        <v>3916</v>
      </c>
      <c r="I1879" s="2" t="s">
        <v>48</v>
      </c>
      <c r="J1879" s="19">
        <v>3358.7</v>
      </c>
      <c r="K1879" s="19">
        <f t="shared" si="29"/>
        <v>3896.0919999999996</v>
      </c>
    </row>
    <row r="1880" spans="2:11" hidden="1" x14ac:dyDescent="0.25">
      <c r="B1880" s="2" t="s">
        <v>42</v>
      </c>
      <c r="C1880" s="2" t="s">
        <v>3218</v>
      </c>
      <c r="D1880" s="2" t="s">
        <v>3219</v>
      </c>
      <c r="E1880" s="2">
        <v>90</v>
      </c>
      <c r="F1880" s="2" t="s">
        <v>3744</v>
      </c>
      <c r="G1880" s="2" t="s">
        <v>3917</v>
      </c>
      <c r="H1880" s="2" t="s">
        <v>3918</v>
      </c>
      <c r="I1880" s="2" t="s">
        <v>48</v>
      </c>
      <c r="J1880" s="19">
        <v>2857.32</v>
      </c>
      <c r="K1880" s="19">
        <f t="shared" si="29"/>
        <v>3314.4911999999999</v>
      </c>
    </row>
    <row r="1881" spans="2:11" hidden="1" x14ac:dyDescent="0.25">
      <c r="B1881" s="2" t="s">
        <v>42</v>
      </c>
      <c r="C1881" s="2" t="s">
        <v>3218</v>
      </c>
      <c r="D1881" s="2" t="s">
        <v>3219</v>
      </c>
      <c r="E1881" s="2">
        <v>90</v>
      </c>
      <c r="F1881" s="2" t="s">
        <v>3744</v>
      </c>
      <c r="G1881" s="2" t="s">
        <v>3919</v>
      </c>
      <c r="H1881" s="2" t="s">
        <v>3920</v>
      </c>
      <c r="I1881" s="2" t="s">
        <v>48</v>
      </c>
      <c r="J1881" s="19">
        <v>1083.23</v>
      </c>
      <c r="K1881" s="19">
        <f t="shared" si="29"/>
        <v>1256.5467999999998</v>
      </c>
    </row>
    <row r="1882" spans="2:11" hidden="1" x14ac:dyDescent="0.25">
      <c r="B1882" s="2" t="s">
        <v>42</v>
      </c>
      <c r="C1882" s="2" t="s">
        <v>3218</v>
      </c>
      <c r="D1882" s="2" t="s">
        <v>3219</v>
      </c>
      <c r="E1882" s="2">
        <v>90</v>
      </c>
      <c r="F1882" s="2" t="s">
        <v>3744</v>
      </c>
      <c r="G1882" s="2" t="s">
        <v>3921</v>
      </c>
      <c r="H1882" s="2" t="s">
        <v>3922</v>
      </c>
      <c r="I1882" s="2" t="s">
        <v>48</v>
      </c>
      <c r="J1882" s="19">
        <v>3522.01</v>
      </c>
      <c r="K1882" s="19">
        <f t="shared" si="29"/>
        <v>4085.5315999999998</v>
      </c>
    </row>
    <row r="1883" spans="2:11" hidden="1" x14ac:dyDescent="0.25">
      <c r="B1883" s="2" t="s">
        <v>42</v>
      </c>
      <c r="C1883" s="2" t="s">
        <v>3218</v>
      </c>
      <c r="D1883" s="2" t="s">
        <v>3219</v>
      </c>
      <c r="E1883" s="2">
        <v>90</v>
      </c>
      <c r="F1883" s="2" t="s">
        <v>3744</v>
      </c>
      <c r="G1883" s="2" t="s">
        <v>3923</v>
      </c>
      <c r="H1883" s="2" t="s">
        <v>3924</v>
      </c>
      <c r="I1883" s="2" t="s">
        <v>48</v>
      </c>
      <c r="J1883" s="19">
        <v>3825.3</v>
      </c>
      <c r="K1883" s="19">
        <f t="shared" si="29"/>
        <v>4437.348</v>
      </c>
    </row>
    <row r="1884" spans="2:11" hidden="1" x14ac:dyDescent="0.25">
      <c r="B1884" s="2" t="s">
        <v>42</v>
      </c>
      <c r="C1884" s="2" t="s">
        <v>3218</v>
      </c>
      <c r="D1884" s="2" t="s">
        <v>3219</v>
      </c>
      <c r="E1884" s="2">
        <v>90</v>
      </c>
      <c r="F1884" s="2" t="s">
        <v>3744</v>
      </c>
      <c r="G1884" s="2" t="s">
        <v>3925</v>
      </c>
      <c r="H1884" s="2" t="s">
        <v>3926</v>
      </c>
      <c r="I1884" s="2" t="s">
        <v>48</v>
      </c>
      <c r="J1884" s="19">
        <v>3522.01</v>
      </c>
      <c r="K1884" s="19">
        <f t="shared" si="29"/>
        <v>4085.5315999999998</v>
      </c>
    </row>
    <row r="1885" spans="2:11" hidden="1" x14ac:dyDescent="0.25">
      <c r="B1885" s="2" t="s">
        <v>42</v>
      </c>
      <c r="C1885" s="2" t="s">
        <v>3218</v>
      </c>
      <c r="D1885" s="2" t="s">
        <v>3219</v>
      </c>
      <c r="E1885" s="2">
        <v>90</v>
      </c>
      <c r="F1885" s="2" t="s">
        <v>3744</v>
      </c>
      <c r="G1885" s="2" t="s">
        <v>3927</v>
      </c>
      <c r="H1885" s="2" t="s">
        <v>3928</v>
      </c>
      <c r="I1885" s="2" t="s">
        <v>48</v>
      </c>
      <c r="J1885" s="19">
        <v>3077.08</v>
      </c>
      <c r="K1885" s="19">
        <f t="shared" si="29"/>
        <v>3569.4127999999996</v>
      </c>
    </row>
    <row r="1886" spans="2:11" hidden="1" x14ac:dyDescent="0.25">
      <c r="B1886" s="2" t="s">
        <v>42</v>
      </c>
      <c r="C1886" s="2" t="s">
        <v>3218</v>
      </c>
      <c r="D1886" s="2" t="s">
        <v>3219</v>
      </c>
      <c r="E1886" s="2">
        <v>90</v>
      </c>
      <c r="F1886" s="2" t="s">
        <v>3744</v>
      </c>
      <c r="G1886" s="2" t="s">
        <v>3929</v>
      </c>
      <c r="H1886" s="2" t="s">
        <v>3930</v>
      </c>
      <c r="I1886" s="2" t="s">
        <v>48</v>
      </c>
      <c r="J1886" s="19">
        <v>3703.3</v>
      </c>
      <c r="K1886" s="19">
        <f t="shared" si="29"/>
        <v>4295.8279999999995</v>
      </c>
    </row>
    <row r="1887" spans="2:11" hidden="1" x14ac:dyDescent="0.25">
      <c r="B1887" s="2" t="s">
        <v>42</v>
      </c>
      <c r="C1887" s="2" t="s">
        <v>3218</v>
      </c>
      <c r="D1887" s="2" t="s">
        <v>3219</v>
      </c>
      <c r="E1887" s="2">
        <v>90</v>
      </c>
      <c r="F1887" s="2" t="s">
        <v>3744</v>
      </c>
      <c r="G1887" s="2" t="s">
        <v>3931</v>
      </c>
      <c r="H1887" s="2" t="s">
        <v>3932</v>
      </c>
      <c r="I1887" s="2" t="s">
        <v>48</v>
      </c>
      <c r="J1887" s="19">
        <v>3660.7</v>
      </c>
      <c r="K1887" s="19">
        <f t="shared" si="29"/>
        <v>4246.4119999999994</v>
      </c>
    </row>
    <row r="1888" spans="2:11" hidden="1" x14ac:dyDescent="0.25">
      <c r="B1888" s="2" t="s">
        <v>42</v>
      </c>
      <c r="C1888" s="2" t="s">
        <v>3218</v>
      </c>
      <c r="D1888" s="2" t="s">
        <v>3219</v>
      </c>
      <c r="E1888" s="2">
        <v>90</v>
      </c>
      <c r="F1888" s="2" t="s">
        <v>3744</v>
      </c>
      <c r="G1888" s="2" t="s">
        <v>3933</v>
      </c>
      <c r="H1888" s="2" t="s">
        <v>3934</v>
      </c>
      <c r="I1888" s="2" t="s">
        <v>48</v>
      </c>
      <c r="J1888" s="19">
        <v>1543.92</v>
      </c>
      <c r="K1888" s="19">
        <f t="shared" si="29"/>
        <v>1790.9472000000001</v>
      </c>
    </row>
    <row r="1889" spans="2:11" hidden="1" x14ac:dyDescent="0.25">
      <c r="B1889" s="2" t="s">
        <v>42</v>
      </c>
      <c r="C1889" s="2" t="s">
        <v>3218</v>
      </c>
      <c r="D1889" s="2" t="s">
        <v>3219</v>
      </c>
      <c r="E1889" s="2">
        <v>90</v>
      </c>
      <c r="F1889" s="2" t="s">
        <v>3744</v>
      </c>
      <c r="G1889" s="2" t="s">
        <v>3935</v>
      </c>
      <c r="H1889" s="2" t="s">
        <v>3936</v>
      </c>
      <c r="I1889" s="2" t="s">
        <v>48</v>
      </c>
      <c r="J1889" s="19">
        <v>1543.92</v>
      </c>
      <c r="K1889" s="19">
        <f t="shared" si="29"/>
        <v>1790.9472000000001</v>
      </c>
    </row>
    <row r="1890" spans="2:11" hidden="1" x14ac:dyDescent="0.25">
      <c r="B1890" s="2" t="s">
        <v>42</v>
      </c>
      <c r="C1890" s="2" t="s">
        <v>3218</v>
      </c>
      <c r="D1890" s="2" t="s">
        <v>3219</v>
      </c>
      <c r="E1890" s="2">
        <v>90</v>
      </c>
      <c r="F1890" s="2" t="s">
        <v>3744</v>
      </c>
      <c r="G1890" s="2" t="s">
        <v>3937</v>
      </c>
      <c r="H1890" s="2" t="s">
        <v>3938</v>
      </c>
      <c r="I1890" s="2" t="s">
        <v>48</v>
      </c>
      <c r="J1890" s="19">
        <v>3825.3</v>
      </c>
      <c r="K1890" s="19">
        <f t="shared" si="29"/>
        <v>4437.348</v>
      </c>
    </row>
    <row r="1891" spans="2:11" hidden="1" x14ac:dyDescent="0.25">
      <c r="B1891" s="2" t="s">
        <v>42</v>
      </c>
      <c r="C1891" s="2" t="s">
        <v>3218</v>
      </c>
      <c r="D1891" s="2" t="s">
        <v>3219</v>
      </c>
      <c r="E1891" s="2">
        <v>90</v>
      </c>
      <c r="F1891" s="2" t="s">
        <v>3744</v>
      </c>
      <c r="G1891" s="2" t="s">
        <v>3939</v>
      </c>
      <c r="H1891" s="2" t="s">
        <v>3940</v>
      </c>
      <c r="I1891" s="2" t="s">
        <v>48</v>
      </c>
      <c r="J1891" s="19">
        <v>3485.2</v>
      </c>
      <c r="K1891" s="19">
        <f t="shared" si="29"/>
        <v>4042.8319999999994</v>
      </c>
    </row>
    <row r="1892" spans="2:11" hidden="1" x14ac:dyDescent="0.25">
      <c r="B1892" s="2" t="s">
        <v>42</v>
      </c>
      <c r="C1892" s="2" t="s">
        <v>3218</v>
      </c>
      <c r="D1892" s="2" t="s">
        <v>3219</v>
      </c>
      <c r="E1892" s="2">
        <v>90</v>
      </c>
      <c r="F1892" s="2" t="s">
        <v>3744</v>
      </c>
      <c r="G1892" s="2" t="s">
        <v>3941</v>
      </c>
      <c r="H1892" s="2" t="s">
        <v>3942</v>
      </c>
      <c r="I1892" s="2" t="s">
        <v>48</v>
      </c>
      <c r="J1892" s="19">
        <v>4278.8999999999996</v>
      </c>
      <c r="K1892" s="19">
        <f t="shared" si="29"/>
        <v>4963.5239999999994</v>
      </c>
    </row>
    <row r="1893" spans="2:11" hidden="1" x14ac:dyDescent="0.25">
      <c r="B1893" s="2" t="s">
        <v>42</v>
      </c>
      <c r="C1893" s="2" t="s">
        <v>3218</v>
      </c>
      <c r="D1893" s="2" t="s">
        <v>3219</v>
      </c>
      <c r="E1893" s="2">
        <v>90</v>
      </c>
      <c r="F1893" s="2" t="s">
        <v>3744</v>
      </c>
      <c r="G1893" s="2" t="s">
        <v>3943</v>
      </c>
      <c r="H1893" s="2" t="s">
        <v>3944</v>
      </c>
      <c r="I1893" s="2" t="s">
        <v>48</v>
      </c>
      <c r="J1893" s="19">
        <v>2034.26</v>
      </c>
      <c r="K1893" s="19">
        <f t="shared" si="29"/>
        <v>2359.7415999999998</v>
      </c>
    </row>
    <row r="1894" spans="2:11" hidden="1" x14ac:dyDescent="0.25">
      <c r="B1894" s="2" t="s">
        <v>42</v>
      </c>
      <c r="C1894" s="2" t="s">
        <v>3218</v>
      </c>
      <c r="D1894" s="2" t="s">
        <v>3219</v>
      </c>
      <c r="E1894" s="2">
        <v>90</v>
      </c>
      <c r="F1894" s="2" t="s">
        <v>3744</v>
      </c>
      <c r="G1894" s="2" t="s">
        <v>3945</v>
      </c>
      <c r="H1894" s="2" t="s">
        <v>3946</v>
      </c>
      <c r="I1894" s="2" t="s">
        <v>48</v>
      </c>
      <c r="J1894" s="19">
        <v>3204.67</v>
      </c>
      <c r="K1894" s="19">
        <f t="shared" si="29"/>
        <v>3717.4171999999999</v>
      </c>
    </row>
    <row r="1895" spans="2:11" hidden="1" x14ac:dyDescent="0.25">
      <c r="B1895" s="2" t="s">
        <v>42</v>
      </c>
      <c r="C1895" s="2" t="s">
        <v>3218</v>
      </c>
      <c r="D1895" s="2" t="s">
        <v>3219</v>
      </c>
      <c r="E1895" s="2">
        <v>90</v>
      </c>
      <c r="F1895" s="2" t="s">
        <v>3744</v>
      </c>
      <c r="G1895" s="2" t="s">
        <v>3947</v>
      </c>
      <c r="H1895" s="2" t="s">
        <v>3948</v>
      </c>
      <c r="I1895" s="2" t="s">
        <v>48</v>
      </c>
      <c r="J1895" s="19">
        <v>4408.55</v>
      </c>
      <c r="K1895" s="19">
        <f t="shared" si="29"/>
        <v>5113.9179999999997</v>
      </c>
    </row>
    <row r="1896" spans="2:11" hidden="1" x14ac:dyDescent="0.25">
      <c r="B1896" s="2" t="s">
        <v>42</v>
      </c>
      <c r="C1896" s="2" t="s">
        <v>3218</v>
      </c>
      <c r="D1896" s="2" t="s">
        <v>3219</v>
      </c>
      <c r="E1896" s="2">
        <v>90</v>
      </c>
      <c r="F1896" s="2" t="s">
        <v>3744</v>
      </c>
      <c r="G1896" s="2" t="s">
        <v>3949</v>
      </c>
      <c r="H1896" s="2" t="s">
        <v>3950</v>
      </c>
      <c r="I1896" s="2" t="s">
        <v>48</v>
      </c>
      <c r="J1896" s="19">
        <v>4408.55</v>
      </c>
      <c r="K1896" s="19">
        <f t="shared" si="29"/>
        <v>5113.9179999999997</v>
      </c>
    </row>
    <row r="1897" spans="2:11" hidden="1" x14ac:dyDescent="0.25">
      <c r="B1897" s="2" t="s">
        <v>42</v>
      </c>
      <c r="C1897" s="2" t="s">
        <v>3218</v>
      </c>
      <c r="D1897" s="2" t="s">
        <v>3219</v>
      </c>
      <c r="E1897" s="2">
        <v>90</v>
      </c>
      <c r="F1897" s="2" t="s">
        <v>3744</v>
      </c>
      <c r="G1897" s="2" t="s">
        <v>3951</v>
      </c>
      <c r="H1897" s="2" t="s">
        <v>3952</v>
      </c>
      <c r="I1897" s="2" t="s">
        <v>48</v>
      </c>
      <c r="J1897" s="19">
        <v>4408.55</v>
      </c>
      <c r="K1897" s="19">
        <f t="shared" si="29"/>
        <v>5113.9179999999997</v>
      </c>
    </row>
    <row r="1898" spans="2:11" hidden="1" x14ac:dyDescent="0.25">
      <c r="B1898" s="2" t="s">
        <v>42</v>
      </c>
      <c r="C1898" s="2" t="s">
        <v>3218</v>
      </c>
      <c r="D1898" s="2" t="s">
        <v>3219</v>
      </c>
      <c r="E1898" s="2">
        <v>90</v>
      </c>
      <c r="F1898" s="2" t="s">
        <v>3744</v>
      </c>
      <c r="G1898" s="2" t="s">
        <v>3953</v>
      </c>
      <c r="H1898" s="2" t="s">
        <v>3954</v>
      </c>
      <c r="I1898" s="2" t="s">
        <v>48</v>
      </c>
      <c r="J1898" s="19">
        <v>4408.55</v>
      </c>
      <c r="K1898" s="19">
        <f t="shared" si="29"/>
        <v>5113.9179999999997</v>
      </c>
    </row>
    <row r="1899" spans="2:11" hidden="1" x14ac:dyDescent="0.25">
      <c r="B1899" s="2" t="s">
        <v>42</v>
      </c>
      <c r="C1899" s="2" t="s">
        <v>3218</v>
      </c>
      <c r="D1899" s="2" t="s">
        <v>3219</v>
      </c>
      <c r="E1899" s="2">
        <v>90</v>
      </c>
      <c r="F1899" s="2" t="s">
        <v>3744</v>
      </c>
      <c r="G1899" s="2" t="s">
        <v>3955</v>
      </c>
      <c r="H1899" s="2" t="s">
        <v>3956</v>
      </c>
      <c r="I1899" s="2" t="s">
        <v>48</v>
      </c>
      <c r="J1899" s="19">
        <v>4270.05</v>
      </c>
      <c r="K1899" s="19">
        <f t="shared" si="29"/>
        <v>4953.2579999999998</v>
      </c>
    </row>
    <row r="1900" spans="2:11" hidden="1" x14ac:dyDescent="0.25">
      <c r="B1900" s="2" t="s">
        <v>42</v>
      </c>
      <c r="C1900" s="2" t="s">
        <v>3218</v>
      </c>
      <c r="D1900" s="2" t="s">
        <v>3219</v>
      </c>
      <c r="E1900" s="2">
        <v>90</v>
      </c>
      <c r="F1900" s="2" t="s">
        <v>3744</v>
      </c>
      <c r="G1900" s="2" t="s">
        <v>3957</v>
      </c>
      <c r="H1900" s="2" t="s">
        <v>3958</v>
      </c>
      <c r="I1900" s="2" t="s">
        <v>48</v>
      </c>
      <c r="J1900" s="19">
        <v>4402.54</v>
      </c>
      <c r="K1900" s="19">
        <f t="shared" si="29"/>
        <v>5106.9463999999998</v>
      </c>
    </row>
    <row r="1901" spans="2:11" hidden="1" x14ac:dyDescent="0.25">
      <c r="B1901" s="2" t="s">
        <v>42</v>
      </c>
      <c r="C1901" s="2" t="s">
        <v>3218</v>
      </c>
      <c r="D1901" s="2" t="s">
        <v>3219</v>
      </c>
      <c r="E1901" s="2">
        <v>90</v>
      </c>
      <c r="F1901" s="2" t="s">
        <v>3744</v>
      </c>
      <c r="G1901" s="2" t="s">
        <v>3959</v>
      </c>
      <c r="H1901" s="2" t="s">
        <v>3960</v>
      </c>
      <c r="I1901" s="2" t="s">
        <v>48</v>
      </c>
      <c r="J1901" s="19">
        <v>2094.0700000000002</v>
      </c>
      <c r="K1901" s="19">
        <f t="shared" si="29"/>
        <v>2429.1212</v>
      </c>
    </row>
    <row r="1902" spans="2:11" hidden="1" x14ac:dyDescent="0.25">
      <c r="B1902" s="2" t="s">
        <v>42</v>
      </c>
      <c r="C1902" s="2" t="s">
        <v>3218</v>
      </c>
      <c r="D1902" s="2" t="s">
        <v>3219</v>
      </c>
      <c r="E1902" s="2">
        <v>90</v>
      </c>
      <c r="F1902" s="2" t="s">
        <v>3744</v>
      </c>
      <c r="G1902" s="2" t="s">
        <v>3961</v>
      </c>
      <c r="H1902" s="2" t="s">
        <v>3962</v>
      </c>
      <c r="I1902" s="2" t="s">
        <v>48</v>
      </c>
      <c r="J1902" s="19">
        <v>4525.2</v>
      </c>
      <c r="K1902" s="19">
        <f t="shared" si="29"/>
        <v>5249.2319999999991</v>
      </c>
    </row>
    <row r="1903" spans="2:11" hidden="1" x14ac:dyDescent="0.25">
      <c r="B1903" s="2" t="s">
        <v>42</v>
      </c>
      <c r="C1903" s="2" t="s">
        <v>3218</v>
      </c>
      <c r="D1903" s="2" t="s">
        <v>3219</v>
      </c>
      <c r="E1903" s="2">
        <v>90</v>
      </c>
      <c r="F1903" s="2" t="s">
        <v>3744</v>
      </c>
      <c r="G1903" s="2" t="s">
        <v>3963</v>
      </c>
      <c r="H1903" s="2" t="s">
        <v>3964</v>
      </c>
      <c r="I1903" s="2" t="s">
        <v>48</v>
      </c>
      <c r="J1903" s="19">
        <v>4525.2</v>
      </c>
      <c r="K1903" s="19">
        <f t="shared" si="29"/>
        <v>5249.2319999999991</v>
      </c>
    </row>
    <row r="1904" spans="2:11" hidden="1" x14ac:dyDescent="0.25">
      <c r="B1904" s="2" t="s">
        <v>42</v>
      </c>
      <c r="C1904" s="2" t="s">
        <v>3218</v>
      </c>
      <c r="D1904" s="2" t="s">
        <v>3219</v>
      </c>
      <c r="E1904" s="2">
        <v>90</v>
      </c>
      <c r="F1904" s="2" t="s">
        <v>3744</v>
      </c>
      <c r="G1904" s="2" t="s">
        <v>3965</v>
      </c>
      <c r="H1904" s="2" t="s">
        <v>3966</v>
      </c>
      <c r="I1904" s="2" t="s">
        <v>48</v>
      </c>
      <c r="J1904" s="19">
        <v>4427.0200000000004</v>
      </c>
      <c r="K1904" s="19">
        <f t="shared" si="29"/>
        <v>5135.3432000000003</v>
      </c>
    </row>
    <row r="1905" spans="2:11" hidden="1" x14ac:dyDescent="0.25">
      <c r="B1905" s="2" t="s">
        <v>42</v>
      </c>
      <c r="C1905" s="2" t="s">
        <v>3218</v>
      </c>
      <c r="D1905" s="2" t="s">
        <v>3219</v>
      </c>
      <c r="E1905" s="2">
        <v>90</v>
      </c>
      <c r="F1905" s="2" t="s">
        <v>3744</v>
      </c>
      <c r="G1905" s="2" t="s">
        <v>3967</v>
      </c>
      <c r="H1905" s="2" t="s">
        <v>3968</v>
      </c>
      <c r="I1905" s="2" t="s">
        <v>48</v>
      </c>
      <c r="J1905" s="19">
        <v>3485.2</v>
      </c>
      <c r="K1905" s="19">
        <f t="shared" si="29"/>
        <v>4042.8319999999994</v>
      </c>
    </row>
    <row r="1906" spans="2:11" hidden="1" x14ac:dyDescent="0.25">
      <c r="B1906" s="2" t="s">
        <v>42</v>
      </c>
      <c r="C1906" s="2" t="s">
        <v>3218</v>
      </c>
      <c r="D1906" s="2" t="s">
        <v>3219</v>
      </c>
      <c r="E1906" s="2">
        <v>90</v>
      </c>
      <c r="F1906" s="2" t="s">
        <v>3744</v>
      </c>
      <c r="G1906" s="2" t="s">
        <v>3969</v>
      </c>
      <c r="H1906" s="2" t="s">
        <v>3970</v>
      </c>
      <c r="I1906" s="2" t="s">
        <v>48</v>
      </c>
      <c r="J1906" s="19">
        <v>2329.15</v>
      </c>
      <c r="K1906" s="19">
        <f t="shared" si="29"/>
        <v>2701.8139999999999</v>
      </c>
    </row>
    <row r="1907" spans="2:11" hidden="1" x14ac:dyDescent="0.25">
      <c r="B1907" s="2" t="s">
        <v>42</v>
      </c>
      <c r="C1907" s="2" t="s">
        <v>3218</v>
      </c>
      <c r="D1907" s="2" t="s">
        <v>3219</v>
      </c>
      <c r="E1907" s="2">
        <v>90</v>
      </c>
      <c r="F1907" s="2" t="s">
        <v>3744</v>
      </c>
      <c r="G1907" s="2" t="s">
        <v>3971</v>
      </c>
      <c r="H1907" s="2" t="s">
        <v>3972</v>
      </c>
      <c r="I1907" s="2" t="s">
        <v>48</v>
      </c>
      <c r="J1907" s="19">
        <v>4758.5</v>
      </c>
      <c r="K1907" s="19">
        <f t="shared" si="29"/>
        <v>5519.86</v>
      </c>
    </row>
    <row r="1908" spans="2:11" hidden="1" x14ac:dyDescent="0.25">
      <c r="B1908" s="2" t="s">
        <v>42</v>
      </c>
      <c r="C1908" s="2" t="s">
        <v>3218</v>
      </c>
      <c r="D1908" s="2" t="s">
        <v>3219</v>
      </c>
      <c r="E1908" s="2">
        <v>90</v>
      </c>
      <c r="F1908" s="2" t="s">
        <v>3744</v>
      </c>
      <c r="G1908" s="2" t="s">
        <v>3973</v>
      </c>
      <c r="H1908" s="2" t="s">
        <v>3974</v>
      </c>
      <c r="I1908" s="2" t="s">
        <v>48</v>
      </c>
      <c r="J1908" s="19">
        <v>4758.5</v>
      </c>
      <c r="K1908" s="19">
        <f t="shared" si="29"/>
        <v>5519.86</v>
      </c>
    </row>
    <row r="1909" spans="2:11" hidden="1" x14ac:dyDescent="0.25">
      <c r="B1909" s="2" t="s">
        <v>42</v>
      </c>
      <c r="C1909" s="2" t="s">
        <v>3218</v>
      </c>
      <c r="D1909" s="2" t="s">
        <v>3219</v>
      </c>
      <c r="E1909" s="2">
        <v>90</v>
      </c>
      <c r="F1909" s="2" t="s">
        <v>3744</v>
      </c>
      <c r="G1909" s="2" t="s">
        <v>3975</v>
      </c>
      <c r="H1909" s="2" t="s">
        <v>3976</v>
      </c>
      <c r="I1909" s="2" t="s">
        <v>48</v>
      </c>
      <c r="J1909" s="19">
        <v>4758.5</v>
      </c>
      <c r="K1909" s="19">
        <f t="shared" si="29"/>
        <v>5519.86</v>
      </c>
    </row>
    <row r="1910" spans="2:11" hidden="1" x14ac:dyDescent="0.25">
      <c r="B1910" s="2" t="s">
        <v>42</v>
      </c>
      <c r="C1910" s="2" t="s">
        <v>3218</v>
      </c>
      <c r="D1910" s="2" t="s">
        <v>3219</v>
      </c>
      <c r="E1910" s="2">
        <v>90</v>
      </c>
      <c r="F1910" s="2" t="s">
        <v>3744</v>
      </c>
      <c r="G1910" s="2" t="s">
        <v>3977</v>
      </c>
      <c r="H1910" s="2" t="s">
        <v>3978</v>
      </c>
      <c r="I1910" s="2" t="s">
        <v>48</v>
      </c>
      <c r="J1910" s="19">
        <v>4740.96</v>
      </c>
      <c r="K1910" s="19">
        <f t="shared" si="29"/>
        <v>5499.5135999999993</v>
      </c>
    </row>
    <row r="1911" spans="2:11" hidden="1" x14ac:dyDescent="0.25">
      <c r="B1911" s="2" t="s">
        <v>42</v>
      </c>
      <c r="C1911" s="2" t="s">
        <v>3218</v>
      </c>
      <c r="D1911" s="2" t="s">
        <v>3219</v>
      </c>
      <c r="E1911" s="2">
        <v>90</v>
      </c>
      <c r="F1911" s="2" t="s">
        <v>3744</v>
      </c>
      <c r="G1911" s="2" t="s">
        <v>3979</v>
      </c>
      <c r="H1911" s="2" t="s">
        <v>3980</v>
      </c>
      <c r="I1911" s="2" t="s">
        <v>48</v>
      </c>
      <c r="J1911" s="19">
        <v>4897.1000000000004</v>
      </c>
      <c r="K1911" s="19">
        <f t="shared" si="29"/>
        <v>5680.6360000000004</v>
      </c>
    </row>
    <row r="1912" spans="2:11" hidden="1" x14ac:dyDescent="0.25">
      <c r="B1912" s="2" t="s">
        <v>42</v>
      </c>
      <c r="C1912" s="2" t="s">
        <v>3218</v>
      </c>
      <c r="D1912" s="2" t="s">
        <v>3219</v>
      </c>
      <c r="E1912" s="2">
        <v>90</v>
      </c>
      <c r="F1912" s="2" t="s">
        <v>3744</v>
      </c>
      <c r="G1912" s="2" t="s">
        <v>3981</v>
      </c>
      <c r="H1912" s="2" t="s">
        <v>3982</v>
      </c>
      <c r="I1912" s="2" t="s">
        <v>48</v>
      </c>
      <c r="J1912" s="19">
        <v>2399.2399999999998</v>
      </c>
      <c r="K1912" s="19">
        <f t="shared" si="29"/>
        <v>2783.1183999999994</v>
      </c>
    </row>
    <row r="1913" spans="2:11" hidden="1" x14ac:dyDescent="0.25">
      <c r="B1913" s="2" t="s">
        <v>42</v>
      </c>
      <c r="C1913" s="2" t="s">
        <v>3218</v>
      </c>
      <c r="D1913" s="2" t="s">
        <v>3219</v>
      </c>
      <c r="E1913" s="2">
        <v>90</v>
      </c>
      <c r="F1913" s="2" t="s">
        <v>3744</v>
      </c>
      <c r="G1913" s="2" t="s">
        <v>3983</v>
      </c>
      <c r="H1913" s="2" t="s">
        <v>3984</v>
      </c>
      <c r="I1913" s="2" t="s">
        <v>48</v>
      </c>
      <c r="J1913" s="19">
        <v>2399.2399999999998</v>
      </c>
      <c r="K1913" s="19">
        <f t="shared" si="29"/>
        <v>2783.1183999999994</v>
      </c>
    </row>
    <row r="1914" spans="2:11" hidden="1" x14ac:dyDescent="0.25">
      <c r="B1914" s="2" t="s">
        <v>42</v>
      </c>
      <c r="C1914" s="2" t="s">
        <v>3218</v>
      </c>
      <c r="D1914" s="2" t="s">
        <v>3219</v>
      </c>
      <c r="E1914" s="2">
        <v>90</v>
      </c>
      <c r="F1914" s="2" t="s">
        <v>3744</v>
      </c>
      <c r="G1914" s="2" t="s">
        <v>3985</v>
      </c>
      <c r="H1914" s="2" t="s">
        <v>3986</v>
      </c>
      <c r="I1914" s="2" t="s">
        <v>48</v>
      </c>
      <c r="J1914" s="19">
        <v>4991.8</v>
      </c>
      <c r="K1914" s="19">
        <f t="shared" si="29"/>
        <v>5790.4879999999994</v>
      </c>
    </row>
    <row r="1915" spans="2:11" hidden="1" x14ac:dyDescent="0.25">
      <c r="B1915" s="2" t="s">
        <v>42</v>
      </c>
      <c r="C1915" s="2" t="s">
        <v>3218</v>
      </c>
      <c r="D1915" s="2" t="s">
        <v>3219</v>
      </c>
      <c r="E1915" s="2">
        <v>90</v>
      </c>
      <c r="F1915" s="2" t="s">
        <v>3744</v>
      </c>
      <c r="G1915" s="2" t="s">
        <v>3987</v>
      </c>
      <c r="H1915" s="2" t="s">
        <v>3988</v>
      </c>
      <c r="I1915" s="2" t="s">
        <v>48</v>
      </c>
      <c r="J1915" s="19">
        <v>5054.8999999999996</v>
      </c>
      <c r="K1915" s="19">
        <f t="shared" si="29"/>
        <v>5863.6839999999993</v>
      </c>
    </row>
    <row r="1916" spans="2:11" hidden="1" x14ac:dyDescent="0.25">
      <c r="B1916" s="2" t="s">
        <v>42</v>
      </c>
      <c r="C1916" s="2" t="s">
        <v>3218</v>
      </c>
      <c r="D1916" s="2" t="s">
        <v>3219</v>
      </c>
      <c r="E1916" s="2">
        <v>90</v>
      </c>
      <c r="F1916" s="2" t="s">
        <v>3744</v>
      </c>
      <c r="G1916" s="2" t="s">
        <v>3989</v>
      </c>
      <c r="H1916" s="2" t="s">
        <v>3990</v>
      </c>
      <c r="I1916" s="2" t="s">
        <v>48</v>
      </c>
      <c r="J1916" s="19">
        <v>2034.26</v>
      </c>
      <c r="K1916" s="19">
        <f t="shared" si="29"/>
        <v>2359.7415999999998</v>
      </c>
    </row>
    <row r="1917" spans="2:11" hidden="1" x14ac:dyDescent="0.25">
      <c r="B1917" s="2" t="s">
        <v>42</v>
      </c>
      <c r="C1917" s="2" t="s">
        <v>3218</v>
      </c>
      <c r="D1917" s="2" t="s">
        <v>3219</v>
      </c>
      <c r="E1917" s="2">
        <v>90</v>
      </c>
      <c r="F1917" s="2" t="s">
        <v>3744</v>
      </c>
      <c r="G1917" s="2" t="s">
        <v>3991</v>
      </c>
      <c r="H1917" s="2" t="s">
        <v>3992</v>
      </c>
      <c r="I1917" s="2" t="s">
        <v>48</v>
      </c>
      <c r="J1917" s="19">
        <v>3151.93</v>
      </c>
      <c r="K1917" s="19">
        <f t="shared" si="29"/>
        <v>3656.2387999999996</v>
      </c>
    </row>
    <row r="1918" spans="2:11" hidden="1" x14ac:dyDescent="0.25">
      <c r="B1918" s="2" t="s">
        <v>42</v>
      </c>
      <c r="C1918" s="2" t="s">
        <v>3218</v>
      </c>
      <c r="D1918" s="2" t="s">
        <v>3219</v>
      </c>
      <c r="E1918" s="2">
        <v>90</v>
      </c>
      <c r="F1918" s="2" t="s">
        <v>3744</v>
      </c>
      <c r="G1918" s="2" t="s">
        <v>3993</v>
      </c>
      <c r="H1918" s="2" t="s">
        <v>3994</v>
      </c>
      <c r="I1918" s="2" t="s">
        <v>48</v>
      </c>
      <c r="J1918" s="19">
        <v>3151.93</v>
      </c>
      <c r="K1918" s="19">
        <f t="shared" si="29"/>
        <v>3656.2387999999996</v>
      </c>
    </row>
    <row r="1919" spans="2:11" hidden="1" x14ac:dyDescent="0.25">
      <c r="B1919" s="2" t="s">
        <v>42</v>
      </c>
      <c r="C1919" s="2" t="s">
        <v>3218</v>
      </c>
      <c r="D1919" s="2" t="s">
        <v>3219</v>
      </c>
      <c r="E1919" s="2">
        <v>90</v>
      </c>
      <c r="F1919" s="2" t="s">
        <v>3744</v>
      </c>
      <c r="G1919" s="2" t="s">
        <v>3995</v>
      </c>
      <c r="H1919" s="2" t="s">
        <v>3996</v>
      </c>
      <c r="I1919" s="2" t="s">
        <v>1368</v>
      </c>
      <c r="J1919" s="19">
        <v>5575.05</v>
      </c>
      <c r="K1919" s="19">
        <f t="shared" si="29"/>
        <v>6467.058</v>
      </c>
    </row>
    <row r="1920" spans="2:11" hidden="1" x14ac:dyDescent="0.25">
      <c r="B1920" s="2" t="s">
        <v>42</v>
      </c>
      <c r="C1920" s="2" t="s">
        <v>3218</v>
      </c>
      <c r="D1920" s="2" t="s">
        <v>3219</v>
      </c>
      <c r="E1920" s="2">
        <v>90</v>
      </c>
      <c r="F1920" s="2" t="s">
        <v>3744</v>
      </c>
      <c r="G1920" s="2" t="s">
        <v>3997</v>
      </c>
      <c r="H1920" s="2" t="s">
        <v>3998</v>
      </c>
      <c r="I1920" s="2" t="s">
        <v>48</v>
      </c>
      <c r="J1920" s="19">
        <v>5575.05</v>
      </c>
      <c r="K1920" s="19">
        <f t="shared" si="29"/>
        <v>6467.058</v>
      </c>
    </row>
    <row r="1921" spans="2:11" hidden="1" x14ac:dyDescent="0.25">
      <c r="B1921" s="2" t="s">
        <v>42</v>
      </c>
      <c r="C1921" s="2" t="s">
        <v>3218</v>
      </c>
      <c r="D1921" s="2" t="s">
        <v>3219</v>
      </c>
      <c r="E1921" s="2">
        <v>90</v>
      </c>
      <c r="F1921" s="2" t="s">
        <v>3744</v>
      </c>
      <c r="G1921" s="2" t="s">
        <v>3999</v>
      </c>
      <c r="H1921" s="2" t="s">
        <v>4000</v>
      </c>
      <c r="I1921" s="2" t="s">
        <v>48</v>
      </c>
      <c r="J1921" s="19">
        <v>5839.75</v>
      </c>
      <c r="K1921" s="19">
        <f t="shared" si="29"/>
        <v>6774.11</v>
      </c>
    </row>
    <row r="1922" spans="2:11" hidden="1" x14ac:dyDescent="0.25">
      <c r="B1922" s="2" t="s">
        <v>42</v>
      </c>
      <c r="C1922" s="2" t="s">
        <v>3218</v>
      </c>
      <c r="D1922" s="2" t="s">
        <v>3219</v>
      </c>
      <c r="E1922" s="2">
        <v>90</v>
      </c>
      <c r="F1922" s="2" t="s">
        <v>3744</v>
      </c>
      <c r="G1922" s="2" t="s">
        <v>4001</v>
      </c>
      <c r="H1922" s="2" t="s">
        <v>4002</v>
      </c>
      <c r="I1922" s="2" t="s">
        <v>48</v>
      </c>
      <c r="J1922" s="19">
        <v>3739.63</v>
      </c>
      <c r="K1922" s="19">
        <f t="shared" si="29"/>
        <v>4337.9708000000001</v>
      </c>
    </row>
    <row r="1923" spans="2:11" hidden="1" x14ac:dyDescent="0.25">
      <c r="B1923" s="2" t="s">
        <v>42</v>
      </c>
      <c r="C1923" s="2" t="s">
        <v>3218</v>
      </c>
      <c r="D1923" s="2" t="s">
        <v>3219</v>
      </c>
      <c r="E1923" s="2">
        <v>90</v>
      </c>
      <c r="F1923" s="2" t="s">
        <v>3744</v>
      </c>
      <c r="G1923" s="2" t="s">
        <v>4003</v>
      </c>
      <c r="H1923" s="2" t="s">
        <v>4004</v>
      </c>
      <c r="I1923" s="2" t="s">
        <v>48</v>
      </c>
      <c r="J1923" s="19">
        <v>6158.3</v>
      </c>
      <c r="K1923" s="19">
        <f t="shared" si="29"/>
        <v>7143.6279999999997</v>
      </c>
    </row>
    <row r="1924" spans="2:11" hidden="1" x14ac:dyDescent="0.25">
      <c r="B1924" s="2" t="s">
        <v>42</v>
      </c>
      <c r="C1924" s="2" t="s">
        <v>3218</v>
      </c>
      <c r="D1924" s="2" t="s">
        <v>3219</v>
      </c>
      <c r="E1924" s="2">
        <v>90</v>
      </c>
      <c r="F1924" s="2" t="s">
        <v>3744</v>
      </c>
      <c r="G1924" s="2" t="s">
        <v>4005</v>
      </c>
      <c r="H1924" s="2" t="s">
        <v>4006</v>
      </c>
      <c r="I1924" s="2" t="s">
        <v>48</v>
      </c>
      <c r="J1924" s="19">
        <v>6624.6</v>
      </c>
      <c r="K1924" s="19">
        <f t="shared" ref="K1924:K1987" si="30">+IF(AND(MID(H1924,1,15)="POSTE DE MADERA",J1924&lt;110)=TRUE,(J1924*1.13+5)*1.01*1.16,IF(AND(MID(H1924,1,15)="POSTE DE MADERA",J1924&gt;=110,J1924&lt;320)=TRUE,(J1924*1.13+12)*1.01*1.16,IF(AND(MID(H1924,1,15)="POSTE DE MADERA",J1924&gt;320)=TRUE,(J1924*1.13+36)*1.01*1.16,IF(+AND(MID(H1924,1,5)="POSTE",MID(H1924,1,15)&lt;&gt;"POSTE DE MADERA")=TRUE,J1924*1.01*1.16,J1924*1.16))))</f>
        <v>7684.5360000000001</v>
      </c>
    </row>
    <row r="1925" spans="2:11" hidden="1" x14ac:dyDescent="0.25">
      <c r="B1925" s="2" t="s">
        <v>42</v>
      </c>
      <c r="C1925" s="2" t="s">
        <v>3218</v>
      </c>
      <c r="D1925" s="2" t="s">
        <v>3219</v>
      </c>
      <c r="E1925" s="2">
        <v>90</v>
      </c>
      <c r="F1925" s="2" t="s">
        <v>3744</v>
      </c>
      <c r="G1925" s="2" t="s">
        <v>4007</v>
      </c>
      <c r="H1925" s="2" t="s">
        <v>4008</v>
      </c>
      <c r="I1925" s="2" t="s">
        <v>48</v>
      </c>
      <c r="J1925" s="19">
        <v>3974.71</v>
      </c>
      <c r="K1925" s="19">
        <f t="shared" si="30"/>
        <v>4610.6635999999999</v>
      </c>
    </row>
    <row r="1926" spans="2:11" hidden="1" x14ac:dyDescent="0.25">
      <c r="B1926" s="2" t="s">
        <v>42</v>
      </c>
      <c r="C1926" s="2" t="s">
        <v>3218</v>
      </c>
      <c r="D1926" s="2" t="s">
        <v>3219</v>
      </c>
      <c r="E1926" s="2">
        <v>90</v>
      </c>
      <c r="F1926" s="2" t="s">
        <v>3744</v>
      </c>
      <c r="G1926" s="2" t="s">
        <v>4009</v>
      </c>
      <c r="H1926" s="2" t="s">
        <v>4010</v>
      </c>
      <c r="I1926" s="2" t="s">
        <v>48</v>
      </c>
      <c r="J1926" s="19">
        <v>3974.71</v>
      </c>
      <c r="K1926" s="19">
        <f t="shared" si="30"/>
        <v>4610.6635999999999</v>
      </c>
    </row>
    <row r="1927" spans="2:11" hidden="1" x14ac:dyDescent="0.25">
      <c r="B1927" s="2" t="s">
        <v>42</v>
      </c>
      <c r="C1927" s="2" t="s">
        <v>3218</v>
      </c>
      <c r="D1927" s="2" t="s">
        <v>3219</v>
      </c>
      <c r="E1927" s="2">
        <v>90</v>
      </c>
      <c r="F1927" s="2" t="s">
        <v>3744</v>
      </c>
      <c r="G1927" s="2" t="s">
        <v>4011</v>
      </c>
      <c r="H1927" s="2" t="s">
        <v>4012</v>
      </c>
      <c r="I1927" s="2" t="s">
        <v>48</v>
      </c>
      <c r="J1927" s="19">
        <v>4408.55</v>
      </c>
      <c r="K1927" s="19">
        <f t="shared" si="30"/>
        <v>5113.9179999999997</v>
      </c>
    </row>
    <row r="1928" spans="2:11" hidden="1" x14ac:dyDescent="0.25">
      <c r="B1928" s="2" t="s">
        <v>42</v>
      </c>
      <c r="C1928" s="2" t="s">
        <v>3218</v>
      </c>
      <c r="D1928" s="2" t="s">
        <v>3219</v>
      </c>
      <c r="E1928" s="2">
        <v>90</v>
      </c>
      <c r="F1928" s="2" t="s">
        <v>3744</v>
      </c>
      <c r="G1928" s="2" t="s">
        <v>4013</v>
      </c>
      <c r="H1928" s="2" t="s">
        <v>4014</v>
      </c>
      <c r="I1928" s="2" t="s">
        <v>48</v>
      </c>
      <c r="J1928" s="19">
        <v>6391.6</v>
      </c>
      <c r="K1928" s="19">
        <f t="shared" si="30"/>
        <v>7414.2560000000003</v>
      </c>
    </row>
    <row r="1929" spans="2:11" hidden="1" x14ac:dyDescent="0.25">
      <c r="B1929" s="2" t="s">
        <v>42</v>
      </c>
      <c r="C1929" s="2" t="s">
        <v>3218</v>
      </c>
      <c r="D1929" s="2" t="s">
        <v>3219</v>
      </c>
      <c r="E1929" s="2">
        <v>90</v>
      </c>
      <c r="F1929" s="2" t="s">
        <v>3744</v>
      </c>
      <c r="G1929" s="2" t="s">
        <v>4015</v>
      </c>
      <c r="H1929" s="2" t="s">
        <v>4016</v>
      </c>
      <c r="I1929" s="2" t="s">
        <v>48</v>
      </c>
      <c r="J1929" s="19">
        <v>6391.6</v>
      </c>
      <c r="K1929" s="19">
        <f t="shared" si="30"/>
        <v>7414.2560000000003</v>
      </c>
    </row>
    <row r="1930" spans="2:11" hidden="1" x14ac:dyDescent="0.25">
      <c r="B1930" s="2" t="s">
        <v>42</v>
      </c>
      <c r="C1930" s="2" t="s">
        <v>3218</v>
      </c>
      <c r="D1930" s="2" t="s">
        <v>3219</v>
      </c>
      <c r="E1930" s="2">
        <v>90</v>
      </c>
      <c r="F1930" s="2" t="s">
        <v>3744</v>
      </c>
      <c r="G1930" s="2" t="s">
        <v>4017</v>
      </c>
      <c r="H1930" s="2" t="s">
        <v>4018</v>
      </c>
      <c r="I1930" s="2" t="s">
        <v>48</v>
      </c>
      <c r="J1930" s="19">
        <v>6938.54</v>
      </c>
      <c r="K1930" s="19">
        <f t="shared" si="30"/>
        <v>8048.7063999999991</v>
      </c>
    </row>
    <row r="1931" spans="2:11" hidden="1" x14ac:dyDescent="0.25">
      <c r="B1931" s="2" t="s">
        <v>42</v>
      </c>
      <c r="C1931" s="2" t="s">
        <v>3218</v>
      </c>
      <c r="D1931" s="2" t="s">
        <v>3219</v>
      </c>
      <c r="E1931" s="2">
        <v>90</v>
      </c>
      <c r="F1931" s="2" t="s">
        <v>3744</v>
      </c>
      <c r="G1931" s="2" t="s">
        <v>4019</v>
      </c>
      <c r="H1931" s="2" t="s">
        <v>4020</v>
      </c>
      <c r="I1931" s="2" t="s">
        <v>48</v>
      </c>
      <c r="J1931" s="19">
        <v>4327.33</v>
      </c>
      <c r="K1931" s="19">
        <f t="shared" si="30"/>
        <v>5019.7027999999991</v>
      </c>
    </row>
    <row r="1932" spans="2:11" hidden="1" x14ac:dyDescent="0.25">
      <c r="B1932" s="2" t="s">
        <v>42</v>
      </c>
      <c r="C1932" s="2" t="s">
        <v>3218</v>
      </c>
      <c r="D1932" s="2" t="s">
        <v>3219</v>
      </c>
      <c r="E1932" s="2">
        <v>90</v>
      </c>
      <c r="F1932" s="2" t="s">
        <v>3744</v>
      </c>
      <c r="G1932" s="2" t="s">
        <v>4021</v>
      </c>
      <c r="H1932" s="2" t="s">
        <v>4022</v>
      </c>
      <c r="I1932" s="2" t="s">
        <v>48</v>
      </c>
      <c r="J1932" s="19">
        <v>6741.55</v>
      </c>
      <c r="K1932" s="19">
        <f t="shared" si="30"/>
        <v>7820.1979999999994</v>
      </c>
    </row>
    <row r="1933" spans="2:11" hidden="1" x14ac:dyDescent="0.25">
      <c r="B1933" s="2" t="s">
        <v>42</v>
      </c>
      <c r="C1933" s="2" t="s">
        <v>3218</v>
      </c>
      <c r="D1933" s="2" t="s">
        <v>3219</v>
      </c>
      <c r="E1933" s="2">
        <v>90</v>
      </c>
      <c r="F1933" s="2" t="s">
        <v>3744</v>
      </c>
      <c r="G1933" s="2" t="s">
        <v>4023</v>
      </c>
      <c r="H1933" s="2" t="s">
        <v>4024</v>
      </c>
      <c r="I1933" s="2" t="s">
        <v>48</v>
      </c>
      <c r="J1933" s="19">
        <v>6741.55</v>
      </c>
      <c r="K1933" s="19">
        <f t="shared" si="30"/>
        <v>7820.1979999999994</v>
      </c>
    </row>
    <row r="1934" spans="2:11" hidden="1" x14ac:dyDescent="0.25">
      <c r="B1934" s="2" t="s">
        <v>42</v>
      </c>
      <c r="C1934" s="2" t="s">
        <v>3218</v>
      </c>
      <c r="D1934" s="2" t="s">
        <v>3219</v>
      </c>
      <c r="E1934" s="2">
        <v>90</v>
      </c>
      <c r="F1934" s="2" t="s">
        <v>3744</v>
      </c>
      <c r="G1934" s="2" t="s">
        <v>4025</v>
      </c>
      <c r="H1934" s="2" t="s">
        <v>4026</v>
      </c>
      <c r="I1934" s="2" t="s">
        <v>48</v>
      </c>
      <c r="J1934" s="19">
        <v>6766.6</v>
      </c>
      <c r="K1934" s="19">
        <f t="shared" si="30"/>
        <v>7849.2560000000003</v>
      </c>
    </row>
    <row r="1935" spans="2:11" hidden="1" x14ac:dyDescent="0.25">
      <c r="B1935" s="2" t="s">
        <v>42</v>
      </c>
      <c r="C1935" s="2" t="s">
        <v>3218</v>
      </c>
      <c r="D1935" s="2" t="s">
        <v>3219</v>
      </c>
      <c r="E1935" s="2">
        <v>90</v>
      </c>
      <c r="F1935" s="2" t="s">
        <v>3744</v>
      </c>
      <c r="G1935" s="2" t="s">
        <v>4027</v>
      </c>
      <c r="H1935" s="2" t="s">
        <v>4028</v>
      </c>
      <c r="I1935" s="2" t="s">
        <v>48</v>
      </c>
      <c r="J1935" s="19">
        <v>4834.6099999999997</v>
      </c>
      <c r="K1935" s="19">
        <f t="shared" si="30"/>
        <v>5608.1475999999993</v>
      </c>
    </row>
    <row r="1936" spans="2:11" hidden="1" x14ac:dyDescent="0.25">
      <c r="B1936" s="2" t="s">
        <v>42</v>
      </c>
      <c r="C1936" s="2" t="s">
        <v>3218</v>
      </c>
      <c r="D1936" s="2" t="s">
        <v>3219</v>
      </c>
      <c r="E1936" s="2">
        <v>90</v>
      </c>
      <c r="F1936" s="2" t="s">
        <v>3744</v>
      </c>
      <c r="G1936" s="2" t="s">
        <v>4029</v>
      </c>
      <c r="H1936" s="2" t="s">
        <v>4030</v>
      </c>
      <c r="I1936" s="2" t="s">
        <v>48</v>
      </c>
      <c r="J1936" s="19">
        <v>7324.8</v>
      </c>
      <c r="K1936" s="19">
        <f t="shared" si="30"/>
        <v>8496.768</v>
      </c>
    </row>
    <row r="1937" spans="2:11" hidden="1" x14ac:dyDescent="0.25">
      <c r="B1937" s="2" t="s">
        <v>42</v>
      </c>
      <c r="C1937" s="2" t="s">
        <v>3218</v>
      </c>
      <c r="D1937" s="2" t="s">
        <v>3219</v>
      </c>
      <c r="E1937" s="2">
        <v>90</v>
      </c>
      <c r="F1937" s="2" t="s">
        <v>3744</v>
      </c>
      <c r="G1937" s="2" t="s">
        <v>4031</v>
      </c>
      <c r="H1937" s="2" t="s">
        <v>4032</v>
      </c>
      <c r="I1937" s="2" t="s">
        <v>48</v>
      </c>
      <c r="J1937" s="19">
        <v>5385.19</v>
      </c>
      <c r="K1937" s="19">
        <f t="shared" si="30"/>
        <v>6246.8203999999987</v>
      </c>
    </row>
    <row r="1938" spans="2:11" hidden="1" x14ac:dyDescent="0.25">
      <c r="B1938" s="2" t="s">
        <v>42</v>
      </c>
      <c r="C1938" s="2" t="s">
        <v>3218</v>
      </c>
      <c r="D1938" s="2" t="s">
        <v>3219</v>
      </c>
      <c r="E1938" s="2">
        <v>90</v>
      </c>
      <c r="F1938" s="2" t="s">
        <v>3744</v>
      </c>
      <c r="G1938" s="2" t="s">
        <v>4033</v>
      </c>
      <c r="H1938" s="2" t="s">
        <v>4034</v>
      </c>
      <c r="I1938" s="2" t="s">
        <v>48</v>
      </c>
      <c r="J1938" s="19">
        <v>4408.55</v>
      </c>
      <c r="K1938" s="19">
        <f t="shared" si="30"/>
        <v>5113.9179999999997</v>
      </c>
    </row>
    <row r="1939" spans="2:11" hidden="1" x14ac:dyDescent="0.25">
      <c r="B1939" s="2" t="s">
        <v>42</v>
      </c>
      <c r="C1939" s="2" t="s">
        <v>3218</v>
      </c>
      <c r="D1939" s="2" t="s">
        <v>3219</v>
      </c>
      <c r="E1939" s="2">
        <v>90</v>
      </c>
      <c r="F1939" s="2" t="s">
        <v>3744</v>
      </c>
      <c r="G1939" s="2" t="s">
        <v>4035</v>
      </c>
      <c r="H1939" s="2" t="s">
        <v>4036</v>
      </c>
      <c r="I1939" s="2" t="s">
        <v>48</v>
      </c>
      <c r="J1939" s="19">
        <v>7791.4</v>
      </c>
      <c r="K1939" s="19">
        <f t="shared" si="30"/>
        <v>9038.0239999999994</v>
      </c>
    </row>
    <row r="1940" spans="2:11" hidden="1" x14ac:dyDescent="0.25">
      <c r="B1940" s="2" t="s">
        <v>42</v>
      </c>
      <c r="C1940" s="2" t="s">
        <v>3218</v>
      </c>
      <c r="D1940" s="2" t="s">
        <v>3219</v>
      </c>
      <c r="E1940" s="2">
        <v>90</v>
      </c>
      <c r="F1940" s="2" t="s">
        <v>3744</v>
      </c>
      <c r="G1940" s="2" t="s">
        <v>4037</v>
      </c>
      <c r="H1940" s="2" t="s">
        <v>4038</v>
      </c>
      <c r="I1940" s="2" t="s">
        <v>48</v>
      </c>
      <c r="J1940" s="19">
        <v>5502.73</v>
      </c>
      <c r="K1940" s="19">
        <f t="shared" si="30"/>
        <v>6383.1667999999991</v>
      </c>
    </row>
    <row r="1941" spans="2:11" hidden="1" x14ac:dyDescent="0.25">
      <c r="B1941" s="2" t="s">
        <v>42</v>
      </c>
      <c r="C1941" s="2" t="s">
        <v>3218</v>
      </c>
      <c r="D1941" s="2" t="s">
        <v>3219</v>
      </c>
      <c r="E1941" s="2">
        <v>90</v>
      </c>
      <c r="F1941" s="2" t="s">
        <v>3744</v>
      </c>
      <c r="G1941" s="2" t="s">
        <v>4039</v>
      </c>
      <c r="H1941" s="2" t="s">
        <v>4040</v>
      </c>
      <c r="I1941" s="2" t="s">
        <v>48</v>
      </c>
      <c r="J1941" s="19">
        <v>6090.43</v>
      </c>
      <c r="K1941" s="19">
        <f t="shared" si="30"/>
        <v>7064.8987999999999</v>
      </c>
    </row>
    <row r="1942" spans="2:11" hidden="1" x14ac:dyDescent="0.25">
      <c r="B1942" s="2" t="s">
        <v>42</v>
      </c>
      <c r="C1942" s="2" t="s">
        <v>3218</v>
      </c>
      <c r="D1942" s="2" t="s">
        <v>3219</v>
      </c>
      <c r="E1942" s="2">
        <v>90</v>
      </c>
      <c r="F1942" s="2" t="s">
        <v>3744</v>
      </c>
      <c r="G1942" s="2" t="s">
        <v>4041</v>
      </c>
      <c r="H1942" s="2" t="s">
        <v>4042</v>
      </c>
      <c r="I1942" s="2" t="s">
        <v>48</v>
      </c>
      <c r="J1942" s="19">
        <v>6090.43</v>
      </c>
      <c r="K1942" s="19">
        <f t="shared" si="30"/>
        <v>7064.8987999999999</v>
      </c>
    </row>
    <row r="1943" spans="2:11" hidden="1" x14ac:dyDescent="0.25">
      <c r="B1943" s="2" t="s">
        <v>42</v>
      </c>
      <c r="C1943" s="2" t="s">
        <v>3218</v>
      </c>
      <c r="D1943" s="2" t="s">
        <v>3219</v>
      </c>
      <c r="E1943" s="2">
        <v>90</v>
      </c>
      <c r="F1943" s="2" t="s">
        <v>3744</v>
      </c>
      <c r="G1943" s="2" t="s">
        <v>4043</v>
      </c>
      <c r="H1943" s="2" t="s">
        <v>4044</v>
      </c>
      <c r="I1943" s="2" t="s">
        <v>48</v>
      </c>
      <c r="J1943" s="19">
        <v>9764</v>
      </c>
      <c r="K1943" s="19">
        <f t="shared" si="30"/>
        <v>11326.24</v>
      </c>
    </row>
    <row r="1944" spans="2:11" hidden="1" x14ac:dyDescent="0.25">
      <c r="B1944" s="2" t="s">
        <v>42</v>
      </c>
      <c r="C1944" s="2" t="s">
        <v>3218</v>
      </c>
      <c r="D1944" s="2" t="s">
        <v>3219</v>
      </c>
      <c r="E1944" s="2">
        <v>90</v>
      </c>
      <c r="F1944" s="2" t="s">
        <v>3744</v>
      </c>
      <c r="G1944" s="2" t="s">
        <v>4045</v>
      </c>
      <c r="H1944" s="2" t="s">
        <v>4046</v>
      </c>
      <c r="I1944" s="2" t="s">
        <v>48</v>
      </c>
      <c r="J1944" s="19">
        <v>7265.83</v>
      </c>
      <c r="K1944" s="19">
        <f t="shared" si="30"/>
        <v>8428.362799999999</v>
      </c>
    </row>
    <row r="1945" spans="2:11" hidden="1" x14ac:dyDescent="0.25">
      <c r="B1945" s="2" t="s">
        <v>42</v>
      </c>
      <c r="C1945" s="2" t="s">
        <v>3218</v>
      </c>
      <c r="D1945" s="2" t="s">
        <v>3219</v>
      </c>
      <c r="E1945" s="2">
        <v>90</v>
      </c>
      <c r="F1945" s="2" t="s">
        <v>3744</v>
      </c>
      <c r="G1945" s="2" t="s">
        <v>4047</v>
      </c>
      <c r="H1945" s="2" t="s">
        <v>4048</v>
      </c>
      <c r="I1945" s="2" t="s">
        <v>48</v>
      </c>
      <c r="J1945" s="19">
        <v>9217.24</v>
      </c>
      <c r="K1945" s="19">
        <f t="shared" si="30"/>
        <v>10691.998399999999</v>
      </c>
    </row>
    <row r="1946" spans="2:11" hidden="1" x14ac:dyDescent="0.25">
      <c r="B1946" s="2" t="s">
        <v>42</v>
      </c>
      <c r="C1946" s="2" t="s">
        <v>3218</v>
      </c>
      <c r="D1946" s="2" t="s">
        <v>3219</v>
      </c>
      <c r="E1946" s="2">
        <v>90</v>
      </c>
      <c r="F1946" s="2" t="s">
        <v>3744</v>
      </c>
      <c r="G1946" s="2" t="s">
        <v>4049</v>
      </c>
      <c r="H1946" s="2" t="s">
        <v>4050</v>
      </c>
      <c r="I1946" s="2" t="s">
        <v>48</v>
      </c>
      <c r="J1946" s="19">
        <v>15055.88</v>
      </c>
      <c r="K1946" s="19">
        <f t="shared" si="30"/>
        <v>17464.820799999998</v>
      </c>
    </row>
    <row r="1947" spans="2:11" hidden="1" x14ac:dyDescent="0.25">
      <c r="B1947" s="2" t="s">
        <v>42</v>
      </c>
      <c r="C1947" s="2" t="s">
        <v>3218</v>
      </c>
      <c r="D1947" s="2" t="s">
        <v>3219</v>
      </c>
      <c r="E1947" s="2">
        <v>90</v>
      </c>
      <c r="F1947" s="2" t="s">
        <v>3744</v>
      </c>
      <c r="G1947" s="2" t="s">
        <v>4051</v>
      </c>
      <c r="H1947" s="2" t="s">
        <v>4052</v>
      </c>
      <c r="I1947" s="2" t="s">
        <v>48</v>
      </c>
      <c r="J1947" s="19">
        <v>3192.75</v>
      </c>
      <c r="K1947" s="19">
        <f t="shared" si="30"/>
        <v>3703.5899999999997</v>
      </c>
    </row>
    <row r="1948" spans="2:11" hidden="1" x14ac:dyDescent="0.25">
      <c r="B1948" s="2" t="s">
        <v>42</v>
      </c>
      <c r="C1948" s="2" t="s">
        <v>3218</v>
      </c>
      <c r="D1948" s="2" t="s">
        <v>3219</v>
      </c>
      <c r="E1948" s="2">
        <v>90</v>
      </c>
      <c r="F1948" s="2" t="s">
        <v>3744</v>
      </c>
      <c r="G1948" s="2" t="s">
        <v>4053</v>
      </c>
      <c r="H1948" s="2" t="s">
        <v>4054</v>
      </c>
      <c r="I1948" s="2" t="s">
        <v>48</v>
      </c>
      <c r="J1948" s="19">
        <v>3242.05</v>
      </c>
      <c r="K1948" s="19">
        <f t="shared" si="30"/>
        <v>3760.7779999999998</v>
      </c>
    </row>
    <row r="1949" spans="2:11" hidden="1" x14ac:dyDescent="0.25">
      <c r="B1949" s="2" t="s">
        <v>42</v>
      </c>
      <c r="C1949" s="2" t="s">
        <v>3218</v>
      </c>
      <c r="D1949" s="2" t="s">
        <v>3219</v>
      </c>
      <c r="E1949" s="2">
        <v>90</v>
      </c>
      <c r="F1949" s="2" t="s">
        <v>3744</v>
      </c>
      <c r="G1949" s="2" t="s">
        <v>4055</v>
      </c>
      <c r="H1949" s="2" t="s">
        <v>4056</v>
      </c>
      <c r="I1949" s="2" t="s">
        <v>48</v>
      </c>
      <c r="J1949" s="19">
        <v>4270.05</v>
      </c>
      <c r="K1949" s="19">
        <f t="shared" si="30"/>
        <v>4953.2579999999998</v>
      </c>
    </row>
    <row r="1950" spans="2:11" hidden="1" x14ac:dyDescent="0.25">
      <c r="B1950" s="2" t="s">
        <v>42</v>
      </c>
      <c r="C1950" s="2" t="s">
        <v>3218</v>
      </c>
      <c r="D1950" s="2" t="s">
        <v>3219</v>
      </c>
      <c r="E1950" s="2">
        <v>90</v>
      </c>
      <c r="F1950" s="2" t="s">
        <v>3744</v>
      </c>
      <c r="G1950" s="2" t="s">
        <v>4057</v>
      </c>
      <c r="H1950" s="2" t="s">
        <v>4058</v>
      </c>
      <c r="I1950" s="2" t="s">
        <v>48</v>
      </c>
      <c r="J1950" s="19">
        <v>3242.05</v>
      </c>
      <c r="K1950" s="19">
        <f t="shared" si="30"/>
        <v>3760.7779999999998</v>
      </c>
    </row>
    <row r="1951" spans="2:11" hidden="1" x14ac:dyDescent="0.25">
      <c r="B1951" s="2" t="s">
        <v>42</v>
      </c>
      <c r="C1951" s="2" t="s">
        <v>3218</v>
      </c>
      <c r="D1951" s="2" t="s">
        <v>3219</v>
      </c>
      <c r="E1951" s="2">
        <v>90</v>
      </c>
      <c r="F1951" s="2" t="s">
        <v>3744</v>
      </c>
      <c r="G1951" s="2" t="s">
        <v>4059</v>
      </c>
      <c r="H1951" s="2" t="s">
        <v>4060</v>
      </c>
      <c r="I1951" s="2" t="s">
        <v>48</v>
      </c>
      <c r="J1951" s="19">
        <v>2700.35</v>
      </c>
      <c r="K1951" s="19">
        <f t="shared" si="30"/>
        <v>3132.4059999999995</v>
      </c>
    </row>
    <row r="1952" spans="2:11" hidden="1" x14ac:dyDescent="0.25">
      <c r="B1952" s="2" t="s">
        <v>42</v>
      </c>
      <c r="C1952" s="2" t="s">
        <v>3218</v>
      </c>
      <c r="D1952" s="2" t="s">
        <v>3219</v>
      </c>
      <c r="E1952" s="2">
        <v>90</v>
      </c>
      <c r="F1952" s="2" t="s">
        <v>3744</v>
      </c>
      <c r="G1952" s="2" t="s">
        <v>4061</v>
      </c>
      <c r="H1952" s="2" t="s">
        <v>4062</v>
      </c>
      <c r="I1952" s="2" t="s">
        <v>48</v>
      </c>
      <c r="J1952" s="19">
        <v>3703.3</v>
      </c>
      <c r="K1952" s="19">
        <f t="shared" si="30"/>
        <v>4295.8279999999995</v>
      </c>
    </row>
    <row r="1953" spans="2:11" hidden="1" x14ac:dyDescent="0.25">
      <c r="B1953" s="2" t="s">
        <v>42</v>
      </c>
      <c r="C1953" s="2" t="s">
        <v>3218</v>
      </c>
      <c r="D1953" s="2" t="s">
        <v>3219</v>
      </c>
      <c r="E1953" s="2">
        <v>90</v>
      </c>
      <c r="F1953" s="2" t="s">
        <v>3744</v>
      </c>
      <c r="G1953" s="2" t="s">
        <v>4063</v>
      </c>
      <c r="H1953" s="2" t="s">
        <v>4064</v>
      </c>
      <c r="I1953" s="2" t="s">
        <v>48</v>
      </c>
      <c r="J1953" s="19">
        <v>3703.3</v>
      </c>
      <c r="K1953" s="19">
        <f t="shared" si="30"/>
        <v>4295.8279999999995</v>
      </c>
    </row>
    <row r="1954" spans="2:11" hidden="1" x14ac:dyDescent="0.25">
      <c r="B1954" s="2" t="s">
        <v>42</v>
      </c>
      <c r="C1954" s="2" t="s">
        <v>3218</v>
      </c>
      <c r="D1954" s="2" t="s">
        <v>3219</v>
      </c>
      <c r="E1954" s="2">
        <v>90</v>
      </c>
      <c r="F1954" s="2" t="s">
        <v>3744</v>
      </c>
      <c r="G1954" s="2" t="s">
        <v>4065</v>
      </c>
      <c r="H1954" s="2" t="s">
        <v>4066</v>
      </c>
      <c r="I1954" s="2" t="s">
        <v>48</v>
      </c>
      <c r="J1954" s="19">
        <v>3660.7</v>
      </c>
      <c r="K1954" s="19">
        <f t="shared" si="30"/>
        <v>4246.4119999999994</v>
      </c>
    </row>
    <row r="1955" spans="2:11" hidden="1" x14ac:dyDescent="0.25">
      <c r="B1955" s="2" t="s">
        <v>42</v>
      </c>
      <c r="C1955" s="2" t="s">
        <v>3218</v>
      </c>
      <c r="D1955" s="2" t="s">
        <v>3219</v>
      </c>
      <c r="E1955" s="2">
        <v>90</v>
      </c>
      <c r="F1955" s="2" t="s">
        <v>3744</v>
      </c>
      <c r="G1955" s="2" t="s">
        <v>4067</v>
      </c>
      <c r="H1955" s="2" t="s">
        <v>4068</v>
      </c>
      <c r="I1955" s="2" t="s">
        <v>48</v>
      </c>
      <c r="J1955" s="19">
        <v>3825.3</v>
      </c>
      <c r="K1955" s="19">
        <f t="shared" si="30"/>
        <v>4437.348</v>
      </c>
    </row>
    <row r="1956" spans="2:11" hidden="1" x14ac:dyDescent="0.25">
      <c r="B1956" s="2" t="s">
        <v>42</v>
      </c>
      <c r="C1956" s="2" t="s">
        <v>3218</v>
      </c>
      <c r="D1956" s="2" t="s">
        <v>3219</v>
      </c>
      <c r="E1956" s="2">
        <v>90</v>
      </c>
      <c r="F1956" s="2" t="s">
        <v>3744</v>
      </c>
      <c r="G1956" s="2" t="s">
        <v>4069</v>
      </c>
      <c r="H1956" s="2" t="s">
        <v>4070</v>
      </c>
      <c r="I1956" s="2" t="s">
        <v>48</v>
      </c>
      <c r="J1956" s="19">
        <v>3485.2</v>
      </c>
      <c r="K1956" s="19">
        <f t="shared" si="30"/>
        <v>4042.8319999999994</v>
      </c>
    </row>
    <row r="1957" spans="2:11" hidden="1" x14ac:dyDescent="0.25">
      <c r="B1957" s="2" t="s">
        <v>42</v>
      </c>
      <c r="C1957" s="2" t="s">
        <v>3218</v>
      </c>
      <c r="D1957" s="2" t="s">
        <v>3219</v>
      </c>
      <c r="E1957" s="2">
        <v>90</v>
      </c>
      <c r="F1957" s="2" t="s">
        <v>3744</v>
      </c>
      <c r="G1957" s="2" t="s">
        <v>4071</v>
      </c>
      <c r="H1957" s="2" t="s">
        <v>4072</v>
      </c>
      <c r="I1957" s="2" t="s">
        <v>48</v>
      </c>
      <c r="J1957" s="19">
        <v>2399.2399999999998</v>
      </c>
      <c r="K1957" s="19">
        <f t="shared" si="30"/>
        <v>2783.1183999999994</v>
      </c>
    </row>
    <row r="1958" spans="2:11" hidden="1" x14ac:dyDescent="0.25">
      <c r="B1958" s="2" t="s">
        <v>42</v>
      </c>
      <c r="C1958" s="2" t="s">
        <v>3218</v>
      </c>
      <c r="D1958" s="2" t="s">
        <v>3219</v>
      </c>
      <c r="E1958" s="2">
        <v>90</v>
      </c>
      <c r="F1958" s="2" t="s">
        <v>3744</v>
      </c>
      <c r="G1958" s="2" t="s">
        <v>4073</v>
      </c>
      <c r="H1958" s="2" t="s">
        <v>4074</v>
      </c>
      <c r="I1958" s="2" t="s">
        <v>48</v>
      </c>
      <c r="J1958" s="19">
        <v>5054.8999999999996</v>
      </c>
      <c r="K1958" s="19">
        <f t="shared" si="30"/>
        <v>5863.6839999999993</v>
      </c>
    </row>
    <row r="1959" spans="2:11" hidden="1" x14ac:dyDescent="0.25">
      <c r="B1959" s="2" t="s">
        <v>42</v>
      </c>
      <c r="C1959" s="2" t="s">
        <v>3218</v>
      </c>
      <c r="D1959" s="2" t="s">
        <v>3219</v>
      </c>
      <c r="E1959" s="2">
        <v>90</v>
      </c>
      <c r="F1959" s="2" t="s">
        <v>3744</v>
      </c>
      <c r="G1959" s="2" t="s">
        <v>4075</v>
      </c>
      <c r="H1959" s="2" t="s">
        <v>4076</v>
      </c>
      <c r="I1959" s="2" t="s">
        <v>48</v>
      </c>
      <c r="J1959" s="19">
        <v>5054.8999999999996</v>
      </c>
      <c r="K1959" s="19">
        <f t="shared" si="30"/>
        <v>5863.6839999999993</v>
      </c>
    </row>
    <row r="1960" spans="2:11" hidden="1" x14ac:dyDescent="0.25">
      <c r="B1960" s="2" t="s">
        <v>42</v>
      </c>
      <c r="C1960" s="2" t="s">
        <v>3218</v>
      </c>
      <c r="D1960" s="2" t="s">
        <v>3219</v>
      </c>
      <c r="E1960" s="2">
        <v>90</v>
      </c>
      <c r="F1960" s="2" t="s">
        <v>3744</v>
      </c>
      <c r="G1960" s="2" t="s">
        <v>4077</v>
      </c>
      <c r="H1960" s="2" t="s">
        <v>4078</v>
      </c>
      <c r="I1960" s="2" t="s">
        <v>48</v>
      </c>
      <c r="J1960" s="19">
        <v>4270.05</v>
      </c>
      <c r="K1960" s="19">
        <f t="shared" si="30"/>
        <v>4953.2579999999998</v>
      </c>
    </row>
    <row r="1961" spans="2:11" hidden="1" x14ac:dyDescent="0.25">
      <c r="B1961" s="2" t="s">
        <v>42</v>
      </c>
      <c r="C1961" s="2" t="s">
        <v>3218</v>
      </c>
      <c r="D1961" s="2" t="s">
        <v>3219</v>
      </c>
      <c r="E1961" s="2">
        <v>90</v>
      </c>
      <c r="F1961" s="2" t="s">
        <v>3744</v>
      </c>
      <c r="G1961" s="2" t="s">
        <v>4079</v>
      </c>
      <c r="H1961" s="2" t="s">
        <v>4080</v>
      </c>
      <c r="I1961" s="2" t="s">
        <v>48</v>
      </c>
      <c r="J1961" s="19">
        <v>5234.95</v>
      </c>
      <c r="K1961" s="19">
        <f t="shared" si="30"/>
        <v>6072.5419999999995</v>
      </c>
    </row>
    <row r="1962" spans="2:11" hidden="1" x14ac:dyDescent="0.25">
      <c r="B1962" s="2" t="s">
        <v>42</v>
      </c>
      <c r="C1962" s="2" t="s">
        <v>3218</v>
      </c>
      <c r="D1962" s="2" t="s">
        <v>3219</v>
      </c>
      <c r="E1962" s="2">
        <v>90</v>
      </c>
      <c r="F1962" s="2" t="s">
        <v>3744</v>
      </c>
      <c r="G1962" s="2" t="s">
        <v>4081</v>
      </c>
      <c r="H1962" s="2" t="s">
        <v>4082</v>
      </c>
      <c r="I1962" s="2" t="s">
        <v>48</v>
      </c>
      <c r="J1962" s="19">
        <v>3151.93</v>
      </c>
      <c r="K1962" s="19">
        <f t="shared" si="30"/>
        <v>3656.2387999999996</v>
      </c>
    </row>
    <row r="1963" spans="2:11" hidden="1" x14ac:dyDescent="0.25">
      <c r="B1963" s="2" t="s">
        <v>42</v>
      </c>
      <c r="C1963" s="2" t="s">
        <v>3218</v>
      </c>
      <c r="D1963" s="2" t="s">
        <v>3219</v>
      </c>
      <c r="E1963" s="2">
        <v>90</v>
      </c>
      <c r="F1963" s="2" t="s">
        <v>3744</v>
      </c>
      <c r="G1963" s="2" t="s">
        <v>4083</v>
      </c>
      <c r="H1963" s="2" t="s">
        <v>4084</v>
      </c>
      <c r="I1963" s="2" t="s">
        <v>48</v>
      </c>
      <c r="J1963" s="19">
        <v>5745.5</v>
      </c>
      <c r="K1963" s="19">
        <f t="shared" si="30"/>
        <v>6664.78</v>
      </c>
    </row>
    <row r="1964" spans="2:11" hidden="1" x14ac:dyDescent="0.25">
      <c r="B1964" s="2" t="s">
        <v>42</v>
      </c>
      <c r="C1964" s="2" t="s">
        <v>3218</v>
      </c>
      <c r="D1964" s="2" t="s">
        <v>3219</v>
      </c>
      <c r="E1964" s="2">
        <v>90</v>
      </c>
      <c r="F1964" s="2" t="s">
        <v>3744</v>
      </c>
      <c r="G1964" s="2" t="s">
        <v>4085</v>
      </c>
      <c r="H1964" s="2" t="s">
        <v>4086</v>
      </c>
      <c r="I1964" s="2" t="s">
        <v>48</v>
      </c>
      <c r="J1964" s="19">
        <v>3739.63</v>
      </c>
      <c r="K1964" s="19">
        <f t="shared" si="30"/>
        <v>4337.9708000000001</v>
      </c>
    </row>
    <row r="1965" spans="2:11" hidden="1" x14ac:dyDescent="0.25">
      <c r="B1965" s="2" t="s">
        <v>42</v>
      </c>
      <c r="C1965" s="2" t="s">
        <v>3218</v>
      </c>
      <c r="D1965" s="2" t="s">
        <v>3219</v>
      </c>
      <c r="E1965" s="2">
        <v>90</v>
      </c>
      <c r="F1965" s="2" t="s">
        <v>3744</v>
      </c>
      <c r="G1965" s="2" t="s">
        <v>4087</v>
      </c>
      <c r="H1965" s="2" t="s">
        <v>4088</v>
      </c>
      <c r="I1965" s="2" t="s">
        <v>48</v>
      </c>
      <c r="J1965" s="19">
        <v>6938.54</v>
      </c>
      <c r="K1965" s="19">
        <f t="shared" si="30"/>
        <v>8048.7063999999991</v>
      </c>
    </row>
    <row r="1966" spans="2:11" hidden="1" x14ac:dyDescent="0.25">
      <c r="B1966" s="2" t="s">
        <v>42</v>
      </c>
      <c r="C1966" s="2" t="s">
        <v>3218</v>
      </c>
      <c r="D1966" s="2" t="s">
        <v>3219</v>
      </c>
      <c r="E1966" s="2">
        <v>90</v>
      </c>
      <c r="F1966" s="2" t="s">
        <v>3744</v>
      </c>
      <c r="G1966" s="2" t="s">
        <v>4089</v>
      </c>
      <c r="H1966" s="2" t="s">
        <v>4090</v>
      </c>
      <c r="I1966" s="2" t="s">
        <v>48</v>
      </c>
      <c r="J1966" s="19">
        <v>4834.6099999999997</v>
      </c>
      <c r="K1966" s="19">
        <f t="shared" si="30"/>
        <v>5608.1475999999993</v>
      </c>
    </row>
    <row r="1967" spans="2:11" hidden="1" x14ac:dyDescent="0.25">
      <c r="B1967" s="2" t="s">
        <v>42</v>
      </c>
      <c r="C1967" s="2" t="s">
        <v>3218</v>
      </c>
      <c r="D1967" s="2" t="s">
        <v>3219</v>
      </c>
      <c r="E1967" s="2">
        <v>90</v>
      </c>
      <c r="F1967" s="2" t="s">
        <v>3744</v>
      </c>
      <c r="G1967" s="2" t="s">
        <v>4091</v>
      </c>
      <c r="H1967" s="2" t="s">
        <v>4092</v>
      </c>
      <c r="I1967" s="2" t="s">
        <v>48</v>
      </c>
      <c r="J1967" s="19">
        <v>7791.4</v>
      </c>
      <c r="K1967" s="19">
        <f t="shared" si="30"/>
        <v>9038.0239999999994</v>
      </c>
    </row>
    <row r="1968" spans="2:11" hidden="1" x14ac:dyDescent="0.25">
      <c r="B1968" s="2" t="s">
        <v>42</v>
      </c>
      <c r="C1968" s="2" t="s">
        <v>3218</v>
      </c>
      <c r="D1968" s="2" t="s">
        <v>3219</v>
      </c>
      <c r="E1968" s="2">
        <v>90</v>
      </c>
      <c r="F1968" s="2" t="s">
        <v>3744</v>
      </c>
      <c r="G1968" s="2" t="s">
        <v>4093</v>
      </c>
      <c r="H1968" s="2" t="s">
        <v>4094</v>
      </c>
      <c r="I1968" s="2" t="s">
        <v>48</v>
      </c>
      <c r="J1968" s="19">
        <v>8491.2999999999993</v>
      </c>
      <c r="K1968" s="19">
        <f t="shared" si="30"/>
        <v>9849.9079999999976</v>
      </c>
    </row>
    <row r="1969" spans="2:11" hidden="1" x14ac:dyDescent="0.25">
      <c r="B1969" s="2" t="s">
        <v>42</v>
      </c>
      <c r="C1969" s="2" t="s">
        <v>3218</v>
      </c>
      <c r="D1969" s="2" t="s">
        <v>3219</v>
      </c>
      <c r="E1969" s="2">
        <v>90</v>
      </c>
      <c r="F1969" s="2" t="s">
        <v>3744</v>
      </c>
      <c r="G1969" s="2" t="s">
        <v>4095</v>
      </c>
      <c r="H1969" s="2" t="s">
        <v>4096</v>
      </c>
      <c r="I1969" s="2" t="s">
        <v>48</v>
      </c>
      <c r="J1969" s="19">
        <v>10548.85</v>
      </c>
      <c r="K1969" s="19">
        <f t="shared" si="30"/>
        <v>12236.665999999999</v>
      </c>
    </row>
    <row r="1970" spans="2:11" hidden="1" x14ac:dyDescent="0.25">
      <c r="B1970" s="2" t="s">
        <v>42</v>
      </c>
      <c r="C1970" s="2" t="s">
        <v>3218</v>
      </c>
      <c r="D1970" s="2" t="s">
        <v>3219</v>
      </c>
      <c r="E1970" s="2">
        <v>90</v>
      </c>
      <c r="F1970" s="2" t="s">
        <v>3744</v>
      </c>
      <c r="G1970" s="2" t="s">
        <v>4097</v>
      </c>
      <c r="H1970" s="2" t="s">
        <v>4098</v>
      </c>
      <c r="I1970" s="2" t="s">
        <v>48</v>
      </c>
      <c r="J1970" s="19">
        <v>7265.83</v>
      </c>
      <c r="K1970" s="19">
        <f t="shared" si="30"/>
        <v>8428.362799999999</v>
      </c>
    </row>
    <row r="1971" spans="2:11" hidden="1" x14ac:dyDescent="0.25">
      <c r="B1971" s="2" t="s">
        <v>42</v>
      </c>
      <c r="C1971" s="2" t="s">
        <v>3218</v>
      </c>
      <c r="D1971" s="2" t="s">
        <v>3219</v>
      </c>
      <c r="E1971" s="2">
        <v>90</v>
      </c>
      <c r="F1971" s="2" t="s">
        <v>3744</v>
      </c>
      <c r="G1971" s="2" t="s">
        <v>4099</v>
      </c>
      <c r="H1971" s="2" t="s">
        <v>4100</v>
      </c>
      <c r="I1971" s="2" t="s">
        <v>48</v>
      </c>
      <c r="J1971" s="19">
        <v>2399.2399999999998</v>
      </c>
      <c r="K1971" s="19">
        <f t="shared" si="30"/>
        <v>2783.1183999999994</v>
      </c>
    </row>
    <row r="1972" spans="2:11" hidden="1" x14ac:dyDescent="0.25">
      <c r="B1972" s="2" t="s">
        <v>42</v>
      </c>
      <c r="C1972" s="2" t="s">
        <v>3218</v>
      </c>
      <c r="D1972" s="2" t="s">
        <v>3219</v>
      </c>
      <c r="E1972" s="2">
        <v>90</v>
      </c>
      <c r="F1972" s="2" t="s">
        <v>3744</v>
      </c>
      <c r="G1972" s="2" t="s">
        <v>4101</v>
      </c>
      <c r="H1972" s="2" t="s">
        <v>4102</v>
      </c>
      <c r="I1972" s="2" t="s">
        <v>48</v>
      </c>
      <c r="J1972" s="19">
        <v>10007.75</v>
      </c>
      <c r="K1972" s="19">
        <f t="shared" si="30"/>
        <v>11608.99</v>
      </c>
    </row>
    <row r="1973" spans="2:11" hidden="1" x14ac:dyDescent="0.25">
      <c r="B1973" s="2" t="s">
        <v>42</v>
      </c>
      <c r="C1973" s="2" t="s">
        <v>3218</v>
      </c>
      <c r="D1973" s="2" t="s">
        <v>3219</v>
      </c>
      <c r="E1973" s="2">
        <v>90</v>
      </c>
      <c r="F1973" s="2" t="s">
        <v>3744</v>
      </c>
      <c r="G1973" s="2" t="s">
        <v>4103</v>
      </c>
      <c r="H1973" s="2" t="s">
        <v>4104</v>
      </c>
      <c r="I1973" s="2" t="s">
        <v>48</v>
      </c>
      <c r="J1973" s="19">
        <v>7735.99</v>
      </c>
      <c r="K1973" s="19">
        <f t="shared" si="30"/>
        <v>8973.7483999999986</v>
      </c>
    </row>
    <row r="1974" spans="2:11" hidden="1" x14ac:dyDescent="0.25">
      <c r="B1974" s="2" t="s">
        <v>42</v>
      </c>
      <c r="C1974" s="2" t="s">
        <v>3218</v>
      </c>
      <c r="D1974" s="2" t="s">
        <v>3219</v>
      </c>
      <c r="E1974" s="2">
        <v>90</v>
      </c>
      <c r="F1974" s="2" t="s">
        <v>3744</v>
      </c>
      <c r="G1974" s="2" t="s">
        <v>4105</v>
      </c>
      <c r="H1974" s="2" t="s">
        <v>4106</v>
      </c>
      <c r="I1974" s="2" t="s">
        <v>48</v>
      </c>
      <c r="J1974" s="19">
        <v>4991.8</v>
      </c>
      <c r="K1974" s="19">
        <f t="shared" si="30"/>
        <v>5790.4879999999994</v>
      </c>
    </row>
    <row r="1975" spans="2:11" hidden="1" x14ac:dyDescent="0.25">
      <c r="B1975" s="2" t="s">
        <v>42</v>
      </c>
      <c r="C1975" s="2" t="s">
        <v>3218</v>
      </c>
      <c r="D1975" s="2" t="s">
        <v>3219</v>
      </c>
      <c r="E1975" s="2">
        <v>90</v>
      </c>
      <c r="F1975" s="2" t="s">
        <v>3744</v>
      </c>
      <c r="G1975" s="2" t="s">
        <v>4107</v>
      </c>
      <c r="H1975" s="2" t="s">
        <v>4108</v>
      </c>
      <c r="I1975" s="2" t="s">
        <v>48</v>
      </c>
      <c r="J1975" s="19">
        <v>4991.8</v>
      </c>
      <c r="K1975" s="19">
        <f t="shared" si="30"/>
        <v>5790.4879999999994</v>
      </c>
    </row>
    <row r="1976" spans="2:11" hidden="1" x14ac:dyDescent="0.25">
      <c r="B1976" s="2" t="s">
        <v>42</v>
      </c>
      <c r="C1976" s="2" t="s">
        <v>3218</v>
      </c>
      <c r="D1976" s="2" t="s">
        <v>3219</v>
      </c>
      <c r="E1976" s="2">
        <v>90</v>
      </c>
      <c r="F1976" s="2" t="s">
        <v>3744</v>
      </c>
      <c r="G1976" s="2" t="s">
        <v>4109</v>
      </c>
      <c r="H1976" s="2" t="s">
        <v>4110</v>
      </c>
      <c r="I1976" s="2" t="s">
        <v>48</v>
      </c>
      <c r="J1976" s="19">
        <v>4724.3999999999996</v>
      </c>
      <c r="K1976" s="19">
        <f t="shared" si="30"/>
        <v>5480.3039999999992</v>
      </c>
    </row>
    <row r="1977" spans="2:11" hidden="1" x14ac:dyDescent="0.25">
      <c r="B1977" s="2" t="s">
        <v>42</v>
      </c>
      <c r="C1977" s="2" t="s">
        <v>3218</v>
      </c>
      <c r="D1977" s="2" t="s">
        <v>3219</v>
      </c>
      <c r="E1977" s="2">
        <v>90</v>
      </c>
      <c r="F1977" s="2" t="s">
        <v>3744</v>
      </c>
      <c r="G1977" s="2" t="s">
        <v>4111</v>
      </c>
      <c r="H1977" s="2" t="s">
        <v>4112</v>
      </c>
      <c r="I1977" s="2" t="s">
        <v>48</v>
      </c>
      <c r="J1977" s="19">
        <v>5054.8999999999996</v>
      </c>
      <c r="K1977" s="19">
        <f t="shared" si="30"/>
        <v>5863.6839999999993</v>
      </c>
    </row>
    <row r="1978" spans="2:11" hidden="1" x14ac:dyDescent="0.25">
      <c r="B1978" s="2" t="s">
        <v>42</v>
      </c>
      <c r="C1978" s="2" t="s">
        <v>3218</v>
      </c>
      <c r="D1978" s="2" t="s">
        <v>3219</v>
      </c>
      <c r="E1978" s="2">
        <v>90</v>
      </c>
      <c r="F1978" s="2" t="s">
        <v>3744</v>
      </c>
      <c r="G1978" s="2" t="s">
        <v>4113</v>
      </c>
      <c r="H1978" s="2" t="s">
        <v>4114</v>
      </c>
      <c r="I1978" s="2" t="s">
        <v>48</v>
      </c>
      <c r="J1978" s="19">
        <v>6158.3</v>
      </c>
      <c r="K1978" s="19">
        <f t="shared" si="30"/>
        <v>7143.6279999999997</v>
      </c>
    </row>
    <row r="1979" spans="2:11" hidden="1" x14ac:dyDescent="0.25">
      <c r="B1979" s="2" t="s">
        <v>42</v>
      </c>
      <c r="C1979" s="2" t="s">
        <v>3218</v>
      </c>
      <c r="D1979" s="2" t="s">
        <v>3219</v>
      </c>
      <c r="E1979" s="2">
        <v>90</v>
      </c>
      <c r="F1979" s="2" t="s">
        <v>3744</v>
      </c>
      <c r="G1979" s="2" t="s">
        <v>4115</v>
      </c>
      <c r="H1979" s="2" t="s">
        <v>4116</v>
      </c>
      <c r="I1979" s="2" t="s">
        <v>48</v>
      </c>
      <c r="J1979" s="19">
        <v>6158.3</v>
      </c>
      <c r="K1979" s="19">
        <f t="shared" si="30"/>
        <v>7143.6279999999997</v>
      </c>
    </row>
    <row r="1980" spans="2:11" hidden="1" x14ac:dyDescent="0.25">
      <c r="B1980" s="2" t="s">
        <v>42</v>
      </c>
      <c r="C1980" s="2" t="s">
        <v>3218</v>
      </c>
      <c r="D1980" s="2" t="s">
        <v>3219</v>
      </c>
      <c r="E1980" s="2">
        <v>90</v>
      </c>
      <c r="F1980" s="2" t="s">
        <v>3744</v>
      </c>
      <c r="G1980" s="2" t="s">
        <v>4117</v>
      </c>
      <c r="H1980" s="2" t="s">
        <v>4118</v>
      </c>
      <c r="I1980" s="2" t="s">
        <v>48</v>
      </c>
      <c r="J1980" s="19">
        <v>5745.5</v>
      </c>
      <c r="K1980" s="19">
        <f t="shared" si="30"/>
        <v>6664.78</v>
      </c>
    </row>
    <row r="1981" spans="2:11" hidden="1" x14ac:dyDescent="0.25">
      <c r="B1981" s="2" t="s">
        <v>42</v>
      </c>
      <c r="C1981" s="2" t="s">
        <v>3218</v>
      </c>
      <c r="D1981" s="2" t="s">
        <v>3219</v>
      </c>
      <c r="E1981" s="2">
        <v>90</v>
      </c>
      <c r="F1981" s="2" t="s">
        <v>3744</v>
      </c>
      <c r="G1981" s="2" t="s">
        <v>4119</v>
      </c>
      <c r="H1981" s="2" t="s">
        <v>4120</v>
      </c>
      <c r="I1981" s="2" t="s">
        <v>48</v>
      </c>
      <c r="J1981" s="19">
        <v>5949.72</v>
      </c>
      <c r="K1981" s="19">
        <f t="shared" si="30"/>
        <v>6901.6751999999997</v>
      </c>
    </row>
    <row r="1982" spans="2:11" hidden="1" x14ac:dyDescent="0.25">
      <c r="B1982" s="2" t="s">
        <v>42</v>
      </c>
      <c r="C1982" s="2" t="s">
        <v>3218</v>
      </c>
      <c r="D1982" s="2" t="s">
        <v>3219</v>
      </c>
      <c r="E1982" s="2">
        <v>90</v>
      </c>
      <c r="F1982" s="2" t="s">
        <v>3744</v>
      </c>
      <c r="G1982" s="2" t="s">
        <v>4121</v>
      </c>
      <c r="H1982" s="2" t="s">
        <v>4122</v>
      </c>
      <c r="I1982" s="2" t="s">
        <v>48</v>
      </c>
      <c r="J1982" s="19">
        <v>4991.8</v>
      </c>
      <c r="K1982" s="19">
        <f t="shared" si="30"/>
        <v>5790.4879999999994</v>
      </c>
    </row>
    <row r="1983" spans="2:11" hidden="1" x14ac:dyDescent="0.25">
      <c r="B1983" s="2" t="s">
        <v>42</v>
      </c>
      <c r="C1983" s="2" t="s">
        <v>3218</v>
      </c>
      <c r="D1983" s="2" t="s">
        <v>3219</v>
      </c>
      <c r="E1983" s="2">
        <v>90</v>
      </c>
      <c r="F1983" s="2" t="s">
        <v>3744</v>
      </c>
      <c r="G1983" s="2" t="s">
        <v>4123</v>
      </c>
      <c r="H1983" s="2" t="s">
        <v>4124</v>
      </c>
      <c r="I1983" s="2" t="s">
        <v>48</v>
      </c>
      <c r="J1983" s="19">
        <v>7324.8</v>
      </c>
      <c r="K1983" s="19">
        <f t="shared" si="30"/>
        <v>8496.768</v>
      </c>
    </row>
    <row r="1984" spans="2:11" hidden="1" x14ac:dyDescent="0.25">
      <c r="B1984" s="2" t="s">
        <v>42</v>
      </c>
      <c r="C1984" s="2" t="s">
        <v>3218</v>
      </c>
      <c r="D1984" s="2" t="s">
        <v>3219</v>
      </c>
      <c r="E1984" s="2">
        <v>90</v>
      </c>
      <c r="F1984" s="2" t="s">
        <v>3744</v>
      </c>
      <c r="G1984" s="2" t="s">
        <v>4125</v>
      </c>
      <c r="H1984" s="2" t="s">
        <v>4126</v>
      </c>
      <c r="I1984" s="2" t="s">
        <v>48</v>
      </c>
      <c r="J1984" s="19">
        <v>6766.6</v>
      </c>
      <c r="K1984" s="19">
        <f t="shared" si="30"/>
        <v>7849.2560000000003</v>
      </c>
    </row>
    <row r="1985" spans="2:11" hidden="1" x14ac:dyDescent="0.25">
      <c r="B1985" s="2" t="s">
        <v>42</v>
      </c>
      <c r="C1985" s="2" t="s">
        <v>3218</v>
      </c>
      <c r="D1985" s="2" t="s">
        <v>3219</v>
      </c>
      <c r="E1985" s="2">
        <v>90</v>
      </c>
      <c r="F1985" s="2" t="s">
        <v>3744</v>
      </c>
      <c r="G1985" s="2" t="s">
        <v>4127</v>
      </c>
      <c r="H1985" s="2" t="s">
        <v>4128</v>
      </c>
      <c r="I1985" s="2" t="s">
        <v>48</v>
      </c>
      <c r="J1985" s="19">
        <v>7175.04</v>
      </c>
      <c r="K1985" s="19">
        <f t="shared" si="30"/>
        <v>8323.0463999999993</v>
      </c>
    </row>
    <row r="1986" spans="2:11" hidden="1" x14ac:dyDescent="0.25">
      <c r="B1986" s="2" t="s">
        <v>42</v>
      </c>
      <c r="C1986" s="2" t="s">
        <v>3218</v>
      </c>
      <c r="D1986" s="2" t="s">
        <v>3219</v>
      </c>
      <c r="E1986" s="2">
        <v>90</v>
      </c>
      <c r="F1986" s="2" t="s">
        <v>3744</v>
      </c>
      <c r="G1986" s="2" t="s">
        <v>4129</v>
      </c>
      <c r="H1986" s="2" t="s">
        <v>4130</v>
      </c>
      <c r="I1986" s="2" t="s">
        <v>48</v>
      </c>
      <c r="J1986" s="19">
        <v>8491.2999999999993</v>
      </c>
      <c r="K1986" s="19">
        <f t="shared" si="30"/>
        <v>9849.9079999999976</v>
      </c>
    </row>
    <row r="1987" spans="2:11" hidden="1" x14ac:dyDescent="0.25">
      <c r="B1987" s="2" t="s">
        <v>42</v>
      </c>
      <c r="C1987" s="2" t="s">
        <v>3218</v>
      </c>
      <c r="D1987" s="2" t="s">
        <v>3219</v>
      </c>
      <c r="E1987" s="2">
        <v>90</v>
      </c>
      <c r="F1987" s="2" t="s">
        <v>3744</v>
      </c>
      <c r="G1987" s="2" t="s">
        <v>4131</v>
      </c>
      <c r="H1987" s="2" t="s">
        <v>4132</v>
      </c>
      <c r="I1987" s="2" t="s">
        <v>48</v>
      </c>
      <c r="J1987" s="19">
        <v>8491.2999999999993</v>
      </c>
      <c r="K1987" s="19">
        <f t="shared" si="30"/>
        <v>9849.9079999999976</v>
      </c>
    </row>
    <row r="1988" spans="2:11" hidden="1" x14ac:dyDescent="0.25">
      <c r="B1988" s="2" t="s">
        <v>42</v>
      </c>
      <c r="C1988" s="2" t="s">
        <v>3218</v>
      </c>
      <c r="D1988" s="2" t="s">
        <v>3219</v>
      </c>
      <c r="E1988" s="2">
        <v>90</v>
      </c>
      <c r="F1988" s="2" t="s">
        <v>3744</v>
      </c>
      <c r="G1988" s="2" t="s">
        <v>4133</v>
      </c>
      <c r="H1988" s="2" t="s">
        <v>4134</v>
      </c>
      <c r="I1988" s="2" t="s">
        <v>48</v>
      </c>
      <c r="J1988" s="19">
        <v>9764</v>
      </c>
      <c r="K1988" s="19">
        <f t="shared" ref="K1988:K2051" si="31">+IF(AND(MID(H1988,1,15)="POSTE DE MADERA",J1988&lt;110)=TRUE,(J1988*1.13+5)*1.01*1.16,IF(AND(MID(H1988,1,15)="POSTE DE MADERA",J1988&gt;=110,J1988&lt;320)=TRUE,(J1988*1.13+12)*1.01*1.16,IF(AND(MID(H1988,1,15)="POSTE DE MADERA",J1988&gt;320)=TRUE,(J1988*1.13+36)*1.01*1.16,IF(+AND(MID(H1988,1,5)="POSTE",MID(H1988,1,15)&lt;&gt;"POSTE DE MADERA")=TRUE,J1988*1.01*1.16,J1988*1.16))))</f>
        <v>11326.24</v>
      </c>
    </row>
    <row r="1989" spans="2:11" hidden="1" x14ac:dyDescent="0.25">
      <c r="B1989" s="2" t="s">
        <v>42</v>
      </c>
      <c r="C1989" s="2" t="s">
        <v>3218</v>
      </c>
      <c r="D1989" s="2" t="s">
        <v>3219</v>
      </c>
      <c r="E1989" s="2">
        <v>90</v>
      </c>
      <c r="F1989" s="2" t="s">
        <v>3744</v>
      </c>
      <c r="G1989" s="2" t="s">
        <v>4135</v>
      </c>
      <c r="H1989" s="2" t="s">
        <v>4136</v>
      </c>
      <c r="I1989" s="2" t="s">
        <v>48</v>
      </c>
      <c r="J1989" s="19">
        <v>9657.7999999999993</v>
      </c>
      <c r="K1989" s="19">
        <f t="shared" si="31"/>
        <v>11203.047999999999</v>
      </c>
    </row>
    <row r="1990" spans="2:11" hidden="1" x14ac:dyDescent="0.25">
      <c r="B1990" s="2" t="s">
        <v>42</v>
      </c>
      <c r="C1990" s="2" t="s">
        <v>3218</v>
      </c>
      <c r="D1990" s="2" t="s">
        <v>3219</v>
      </c>
      <c r="E1990" s="2">
        <v>90</v>
      </c>
      <c r="F1990" s="2" t="s">
        <v>3744</v>
      </c>
      <c r="G1990" s="2" t="s">
        <v>4137</v>
      </c>
      <c r="H1990" s="2" t="s">
        <v>4138</v>
      </c>
      <c r="I1990" s="2" t="s">
        <v>48</v>
      </c>
      <c r="J1990" s="19">
        <v>8808.7999999999993</v>
      </c>
      <c r="K1990" s="19">
        <f t="shared" si="31"/>
        <v>10218.207999999999</v>
      </c>
    </row>
    <row r="1991" spans="2:11" hidden="1" x14ac:dyDescent="0.25">
      <c r="B1991" s="2" t="s">
        <v>42</v>
      </c>
      <c r="C1991" s="2" t="s">
        <v>3218</v>
      </c>
      <c r="D1991" s="2" t="s">
        <v>3219</v>
      </c>
      <c r="E1991" s="2">
        <v>90</v>
      </c>
      <c r="F1991" s="2" t="s">
        <v>3744</v>
      </c>
      <c r="G1991" s="2" t="s">
        <v>4139</v>
      </c>
      <c r="H1991" s="2" t="s">
        <v>4140</v>
      </c>
      <c r="I1991" s="2" t="s">
        <v>48</v>
      </c>
      <c r="J1991" s="19">
        <v>10007.75</v>
      </c>
      <c r="K1991" s="19">
        <f t="shared" si="31"/>
        <v>11608.99</v>
      </c>
    </row>
    <row r="1992" spans="2:11" hidden="1" x14ac:dyDescent="0.25">
      <c r="B1992" s="2" t="s">
        <v>42</v>
      </c>
      <c r="C1992" s="2" t="s">
        <v>3218</v>
      </c>
      <c r="D1992" s="2" t="s">
        <v>3219</v>
      </c>
      <c r="E1992" s="2">
        <v>90</v>
      </c>
      <c r="F1992" s="2" t="s">
        <v>3744</v>
      </c>
      <c r="G1992" s="2" t="s">
        <v>4141</v>
      </c>
      <c r="H1992" s="2" t="s">
        <v>4142</v>
      </c>
      <c r="I1992" s="2" t="s">
        <v>48</v>
      </c>
      <c r="J1992" s="19">
        <v>9217.24</v>
      </c>
      <c r="K1992" s="19">
        <f t="shared" si="31"/>
        <v>10691.998399999999</v>
      </c>
    </row>
    <row r="1993" spans="2:11" hidden="1" x14ac:dyDescent="0.25">
      <c r="B1993" s="2" t="s">
        <v>42</v>
      </c>
      <c r="C1993" s="2" t="s">
        <v>3218</v>
      </c>
      <c r="D1993" s="2" t="s">
        <v>3219</v>
      </c>
      <c r="E1993" s="2">
        <v>90</v>
      </c>
      <c r="F1993" s="2" t="s">
        <v>3744</v>
      </c>
      <c r="G1993" s="2" t="s">
        <v>4143</v>
      </c>
      <c r="H1993" s="2" t="s">
        <v>4144</v>
      </c>
      <c r="I1993" s="2" t="s">
        <v>48</v>
      </c>
      <c r="J1993" s="19">
        <v>4991.8</v>
      </c>
      <c r="K1993" s="19">
        <f t="shared" si="31"/>
        <v>5790.4879999999994</v>
      </c>
    </row>
    <row r="1994" spans="2:11" hidden="1" x14ac:dyDescent="0.25">
      <c r="B1994" s="2" t="s">
        <v>42</v>
      </c>
      <c r="C1994" s="2" t="s">
        <v>3218</v>
      </c>
      <c r="D1994" s="2" t="s">
        <v>3219</v>
      </c>
      <c r="E1994" s="2">
        <v>90</v>
      </c>
      <c r="F1994" s="2" t="s">
        <v>3744</v>
      </c>
      <c r="G1994" s="2" t="s">
        <v>4145</v>
      </c>
      <c r="H1994" s="2" t="s">
        <v>4146</v>
      </c>
      <c r="I1994" s="2" t="s">
        <v>48</v>
      </c>
      <c r="J1994" s="19">
        <v>11990.8</v>
      </c>
      <c r="K1994" s="19">
        <f t="shared" si="31"/>
        <v>13909.327999999998</v>
      </c>
    </row>
    <row r="1995" spans="2:11" hidden="1" x14ac:dyDescent="0.25">
      <c r="B1995" s="2" t="s">
        <v>42</v>
      </c>
      <c r="C1995" s="2" t="s">
        <v>3218</v>
      </c>
      <c r="D1995" s="2" t="s">
        <v>3219</v>
      </c>
      <c r="E1995" s="2">
        <v>90</v>
      </c>
      <c r="F1995" s="2" t="s">
        <v>3744</v>
      </c>
      <c r="G1995" s="2" t="s">
        <v>4147</v>
      </c>
      <c r="H1995" s="2" t="s">
        <v>4148</v>
      </c>
      <c r="I1995" s="2" t="s">
        <v>48</v>
      </c>
      <c r="J1995" s="19">
        <v>3825.3</v>
      </c>
      <c r="K1995" s="19">
        <f t="shared" si="31"/>
        <v>4437.348</v>
      </c>
    </row>
    <row r="1996" spans="2:11" hidden="1" x14ac:dyDescent="0.25">
      <c r="B1996" s="2" t="s">
        <v>42</v>
      </c>
      <c r="C1996" s="2" t="s">
        <v>3218</v>
      </c>
      <c r="D1996" s="2" t="s">
        <v>3219</v>
      </c>
      <c r="E1996" s="2">
        <v>90</v>
      </c>
      <c r="F1996" s="2" t="s">
        <v>3744</v>
      </c>
      <c r="G1996" s="2" t="s">
        <v>4149</v>
      </c>
      <c r="H1996" s="2" t="s">
        <v>4150</v>
      </c>
      <c r="I1996" s="2" t="s">
        <v>48</v>
      </c>
      <c r="J1996" s="19">
        <v>3485.2</v>
      </c>
      <c r="K1996" s="19">
        <f t="shared" si="31"/>
        <v>4042.8319999999994</v>
      </c>
    </row>
    <row r="1997" spans="2:11" hidden="1" x14ac:dyDescent="0.25">
      <c r="B1997" s="2" t="s">
        <v>42</v>
      </c>
      <c r="C1997" s="2" t="s">
        <v>3218</v>
      </c>
      <c r="D1997" s="2" t="s">
        <v>3219</v>
      </c>
      <c r="E1997" s="2">
        <v>90</v>
      </c>
      <c r="F1997" s="2" t="s">
        <v>3744</v>
      </c>
      <c r="G1997" s="2" t="s">
        <v>4151</v>
      </c>
      <c r="H1997" s="2" t="s">
        <v>4152</v>
      </c>
      <c r="I1997" s="2" t="s">
        <v>48</v>
      </c>
      <c r="J1997" s="19">
        <v>14323.8</v>
      </c>
      <c r="K1997" s="19">
        <f t="shared" si="31"/>
        <v>16615.607999999997</v>
      </c>
    </row>
    <row r="1998" spans="2:11" hidden="1" x14ac:dyDescent="0.25">
      <c r="B1998" s="2" t="s">
        <v>42</v>
      </c>
      <c r="C1998" s="2" t="s">
        <v>3218</v>
      </c>
      <c r="D1998" s="2" t="s">
        <v>3219</v>
      </c>
      <c r="E1998" s="2">
        <v>90</v>
      </c>
      <c r="F1998" s="2" t="s">
        <v>3744</v>
      </c>
      <c r="G1998" s="2" t="s">
        <v>4153</v>
      </c>
      <c r="H1998" s="2" t="s">
        <v>4154</v>
      </c>
      <c r="I1998" s="2" t="s">
        <v>48</v>
      </c>
      <c r="J1998" s="19">
        <v>14323.8</v>
      </c>
      <c r="K1998" s="19">
        <f t="shared" si="31"/>
        <v>16615.607999999997</v>
      </c>
    </row>
    <row r="1999" spans="2:11" hidden="1" x14ac:dyDescent="0.25">
      <c r="B1999" s="2" t="s">
        <v>42</v>
      </c>
      <c r="C1999" s="2" t="s">
        <v>3218</v>
      </c>
      <c r="D1999" s="2" t="s">
        <v>3219</v>
      </c>
      <c r="E1999" s="2">
        <v>90</v>
      </c>
      <c r="F1999" s="2" t="s">
        <v>3744</v>
      </c>
      <c r="G1999" s="2" t="s">
        <v>4155</v>
      </c>
      <c r="H1999" s="2" t="s">
        <v>4156</v>
      </c>
      <c r="I1999" s="2" t="s">
        <v>48</v>
      </c>
      <c r="J1999" s="19">
        <v>15490.3</v>
      </c>
      <c r="K1999" s="19">
        <f t="shared" si="31"/>
        <v>17968.748</v>
      </c>
    </row>
    <row r="2000" spans="2:11" hidden="1" x14ac:dyDescent="0.25">
      <c r="B2000" s="2" t="s">
        <v>42</v>
      </c>
      <c r="C2000" s="2" t="s">
        <v>3218</v>
      </c>
      <c r="D2000" s="2" t="s">
        <v>3219</v>
      </c>
      <c r="E2000" s="2">
        <v>90</v>
      </c>
      <c r="F2000" s="2" t="s">
        <v>3744</v>
      </c>
      <c r="G2000" s="2" t="s">
        <v>4157</v>
      </c>
      <c r="H2000" s="2" t="s">
        <v>4158</v>
      </c>
      <c r="I2000" s="2" t="s">
        <v>48</v>
      </c>
      <c r="J2000" s="19">
        <v>4525.2</v>
      </c>
      <c r="K2000" s="19">
        <f t="shared" si="31"/>
        <v>5249.2319999999991</v>
      </c>
    </row>
    <row r="2001" spans="2:11" hidden="1" x14ac:dyDescent="0.25">
      <c r="B2001" s="2" t="s">
        <v>42</v>
      </c>
      <c r="C2001" s="2" t="s">
        <v>3218</v>
      </c>
      <c r="D2001" s="2" t="s">
        <v>3219</v>
      </c>
      <c r="E2001" s="2">
        <v>90</v>
      </c>
      <c r="F2001" s="2" t="s">
        <v>3744</v>
      </c>
      <c r="G2001" s="2" t="s">
        <v>4159</v>
      </c>
      <c r="H2001" s="2" t="s">
        <v>4160</v>
      </c>
      <c r="I2001" s="2" t="s">
        <v>48</v>
      </c>
      <c r="J2001" s="19">
        <v>4525.2</v>
      </c>
      <c r="K2001" s="19">
        <f t="shared" si="31"/>
        <v>5249.2319999999991</v>
      </c>
    </row>
    <row r="2002" spans="2:11" hidden="1" x14ac:dyDescent="0.25">
      <c r="B2002" s="2" t="s">
        <v>42</v>
      </c>
      <c r="C2002" s="2" t="s">
        <v>3218</v>
      </c>
      <c r="D2002" s="2" t="s">
        <v>3219</v>
      </c>
      <c r="E2002" s="2">
        <v>90</v>
      </c>
      <c r="F2002" s="2" t="s">
        <v>3744</v>
      </c>
      <c r="G2002" s="2" t="s">
        <v>4161</v>
      </c>
      <c r="H2002" s="2" t="s">
        <v>4162</v>
      </c>
      <c r="I2002" s="2" t="s">
        <v>48</v>
      </c>
      <c r="J2002" s="19">
        <v>4315.96</v>
      </c>
      <c r="K2002" s="19">
        <f t="shared" si="31"/>
        <v>5006.5135999999993</v>
      </c>
    </row>
    <row r="2003" spans="2:11" hidden="1" x14ac:dyDescent="0.25">
      <c r="B2003" s="2" t="s">
        <v>42</v>
      </c>
      <c r="C2003" s="2" t="s">
        <v>3218</v>
      </c>
      <c r="D2003" s="2" t="s">
        <v>3219</v>
      </c>
      <c r="E2003" s="2">
        <v>90</v>
      </c>
      <c r="F2003" s="2" t="s">
        <v>3744</v>
      </c>
      <c r="G2003" s="2" t="s">
        <v>4163</v>
      </c>
      <c r="H2003" s="2" t="s">
        <v>4164</v>
      </c>
      <c r="I2003" s="2" t="s">
        <v>48</v>
      </c>
      <c r="J2003" s="19">
        <v>1572.69</v>
      </c>
      <c r="K2003" s="19">
        <f t="shared" si="31"/>
        <v>1824.3203999999998</v>
      </c>
    </row>
    <row r="2004" spans="2:11" hidden="1" x14ac:dyDescent="0.25">
      <c r="B2004" s="2" t="s">
        <v>42</v>
      </c>
      <c r="C2004" s="2" t="s">
        <v>3218</v>
      </c>
      <c r="D2004" s="2" t="s">
        <v>3219</v>
      </c>
      <c r="E2004" s="2">
        <v>90</v>
      </c>
      <c r="F2004" s="2" t="s">
        <v>3744</v>
      </c>
      <c r="G2004" s="2" t="s">
        <v>4165</v>
      </c>
      <c r="H2004" s="2" t="s">
        <v>4166</v>
      </c>
      <c r="I2004" s="2" t="s">
        <v>48</v>
      </c>
      <c r="J2004" s="19">
        <v>5054.8999999999996</v>
      </c>
      <c r="K2004" s="19">
        <f t="shared" si="31"/>
        <v>5863.6839999999993</v>
      </c>
    </row>
    <row r="2005" spans="2:11" hidden="1" x14ac:dyDescent="0.25">
      <c r="B2005" s="2" t="s">
        <v>42</v>
      </c>
      <c r="C2005" s="2" t="s">
        <v>3218</v>
      </c>
      <c r="D2005" s="2" t="s">
        <v>3219</v>
      </c>
      <c r="E2005" s="2">
        <v>90</v>
      </c>
      <c r="F2005" s="2" t="s">
        <v>3744</v>
      </c>
      <c r="G2005" s="2" t="s">
        <v>4167</v>
      </c>
      <c r="H2005" s="2" t="s">
        <v>4168</v>
      </c>
      <c r="I2005" s="2" t="s">
        <v>48</v>
      </c>
      <c r="J2005" s="19">
        <v>2671.58</v>
      </c>
      <c r="K2005" s="19">
        <f t="shared" si="31"/>
        <v>3099.0327999999995</v>
      </c>
    </row>
    <row r="2006" spans="2:11" hidden="1" x14ac:dyDescent="0.25">
      <c r="B2006" s="2" t="s">
        <v>42</v>
      </c>
      <c r="C2006" s="2" t="s">
        <v>3218</v>
      </c>
      <c r="D2006" s="2" t="s">
        <v>3219</v>
      </c>
      <c r="E2006" s="2">
        <v>90</v>
      </c>
      <c r="F2006" s="2" t="s">
        <v>3744</v>
      </c>
      <c r="G2006" s="2" t="s">
        <v>4169</v>
      </c>
      <c r="H2006" s="2" t="s">
        <v>4170</v>
      </c>
      <c r="I2006" s="2" t="s">
        <v>48</v>
      </c>
      <c r="J2006" s="19">
        <v>2671.58</v>
      </c>
      <c r="K2006" s="19">
        <f t="shared" si="31"/>
        <v>3099.0327999999995</v>
      </c>
    </row>
    <row r="2007" spans="2:11" hidden="1" x14ac:dyDescent="0.25">
      <c r="B2007" s="2" t="s">
        <v>42</v>
      </c>
      <c r="C2007" s="2" t="s">
        <v>3218</v>
      </c>
      <c r="D2007" s="2" t="s">
        <v>3219</v>
      </c>
      <c r="E2007" s="2">
        <v>90</v>
      </c>
      <c r="F2007" s="2" t="s">
        <v>3744</v>
      </c>
      <c r="G2007" s="2" t="s">
        <v>4171</v>
      </c>
      <c r="H2007" s="2" t="s">
        <v>4172</v>
      </c>
      <c r="I2007" s="2" t="s">
        <v>48</v>
      </c>
      <c r="J2007" s="19">
        <v>5234.95</v>
      </c>
      <c r="K2007" s="19">
        <f t="shared" si="31"/>
        <v>6072.5419999999995</v>
      </c>
    </row>
    <row r="2008" spans="2:11" hidden="1" x14ac:dyDescent="0.25">
      <c r="B2008" s="2" t="s">
        <v>42</v>
      </c>
      <c r="C2008" s="2" t="s">
        <v>3218</v>
      </c>
      <c r="D2008" s="2" t="s">
        <v>3219</v>
      </c>
      <c r="E2008" s="2">
        <v>90</v>
      </c>
      <c r="F2008" s="2" t="s">
        <v>3744</v>
      </c>
      <c r="G2008" s="2" t="s">
        <v>4173</v>
      </c>
      <c r="H2008" s="2" t="s">
        <v>4174</v>
      </c>
      <c r="I2008" s="2" t="s">
        <v>48</v>
      </c>
      <c r="J2008" s="19">
        <v>2757.33</v>
      </c>
      <c r="K2008" s="19">
        <f t="shared" si="31"/>
        <v>3198.5027999999998</v>
      </c>
    </row>
    <row r="2009" spans="2:11" hidden="1" x14ac:dyDescent="0.25">
      <c r="B2009" s="2" t="s">
        <v>42</v>
      </c>
      <c r="C2009" s="2" t="s">
        <v>3218</v>
      </c>
      <c r="D2009" s="2" t="s">
        <v>3219</v>
      </c>
      <c r="E2009" s="2">
        <v>90</v>
      </c>
      <c r="F2009" s="2" t="s">
        <v>3744</v>
      </c>
      <c r="G2009" s="2" t="s">
        <v>4175</v>
      </c>
      <c r="H2009" s="2" t="s">
        <v>4176</v>
      </c>
      <c r="I2009" s="2" t="s">
        <v>48</v>
      </c>
      <c r="J2009" s="19">
        <v>2795.22</v>
      </c>
      <c r="K2009" s="19">
        <f t="shared" si="31"/>
        <v>3242.4551999999994</v>
      </c>
    </row>
    <row r="2010" spans="2:11" hidden="1" x14ac:dyDescent="0.25">
      <c r="B2010" s="2" t="s">
        <v>42</v>
      </c>
      <c r="C2010" s="2" t="s">
        <v>3218</v>
      </c>
      <c r="D2010" s="2" t="s">
        <v>3219</v>
      </c>
      <c r="E2010" s="2">
        <v>90</v>
      </c>
      <c r="F2010" s="2" t="s">
        <v>3744</v>
      </c>
      <c r="G2010" s="2" t="s">
        <v>4177</v>
      </c>
      <c r="H2010" s="2" t="s">
        <v>4178</v>
      </c>
      <c r="I2010" s="2" t="s">
        <v>48</v>
      </c>
      <c r="J2010" s="19">
        <v>5745.5</v>
      </c>
      <c r="K2010" s="19">
        <f t="shared" si="31"/>
        <v>6664.78</v>
      </c>
    </row>
    <row r="2011" spans="2:11" hidden="1" x14ac:dyDescent="0.25">
      <c r="B2011" s="2" t="s">
        <v>42</v>
      </c>
      <c r="C2011" s="2" t="s">
        <v>3218</v>
      </c>
      <c r="D2011" s="2" t="s">
        <v>3219</v>
      </c>
      <c r="E2011" s="2">
        <v>90</v>
      </c>
      <c r="F2011" s="2" t="s">
        <v>3744</v>
      </c>
      <c r="G2011" s="2" t="s">
        <v>4179</v>
      </c>
      <c r="H2011" s="2" t="s">
        <v>4180</v>
      </c>
      <c r="I2011" s="2" t="s">
        <v>48</v>
      </c>
      <c r="J2011" s="19">
        <v>6133.5</v>
      </c>
      <c r="K2011" s="19">
        <f t="shared" si="31"/>
        <v>7114.86</v>
      </c>
    </row>
    <row r="2012" spans="2:11" hidden="1" x14ac:dyDescent="0.25">
      <c r="B2012" s="2" t="s">
        <v>42</v>
      </c>
      <c r="C2012" s="2" t="s">
        <v>3218</v>
      </c>
      <c r="D2012" s="2" t="s">
        <v>3219</v>
      </c>
      <c r="E2012" s="2">
        <v>90</v>
      </c>
      <c r="F2012" s="2" t="s">
        <v>3744</v>
      </c>
      <c r="G2012" s="2" t="s">
        <v>4181</v>
      </c>
      <c r="H2012" s="2" t="s">
        <v>4182</v>
      </c>
      <c r="I2012" s="2" t="s">
        <v>48</v>
      </c>
      <c r="J2012" s="19">
        <v>6256.05</v>
      </c>
      <c r="K2012" s="19">
        <f t="shared" si="31"/>
        <v>7257.018</v>
      </c>
    </row>
    <row r="2013" spans="2:11" hidden="1" x14ac:dyDescent="0.25">
      <c r="B2013" s="2" t="s">
        <v>42</v>
      </c>
      <c r="C2013" s="2" t="s">
        <v>3218</v>
      </c>
      <c r="D2013" s="2" t="s">
        <v>3219</v>
      </c>
      <c r="E2013" s="2">
        <v>90</v>
      </c>
      <c r="F2013" s="2" t="s">
        <v>3744</v>
      </c>
      <c r="G2013" s="2" t="s">
        <v>4183</v>
      </c>
      <c r="H2013" s="2" t="s">
        <v>4184</v>
      </c>
      <c r="I2013" s="2" t="s">
        <v>48</v>
      </c>
      <c r="J2013" s="19">
        <v>8194.2999999999993</v>
      </c>
      <c r="K2013" s="19">
        <f t="shared" si="31"/>
        <v>9505.387999999999</v>
      </c>
    </row>
    <row r="2014" spans="2:11" hidden="1" x14ac:dyDescent="0.25">
      <c r="B2014" s="2" t="s">
        <v>42</v>
      </c>
      <c r="C2014" s="2" t="s">
        <v>3218</v>
      </c>
      <c r="D2014" s="2" t="s">
        <v>3219</v>
      </c>
      <c r="E2014" s="2">
        <v>90</v>
      </c>
      <c r="F2014" s="2" t="s">
        <v>3744</v>
      </c>
      <c r="G2014" s="2" t="s">
        <v>4185</v>
      </c>
      <c r="H2014" s="2" t="s">
        <v>4186</v>
      </c>
      <c r="I2014" s="2" t="s">
        <v>48</v>
      </c>
      <c r="J2014" s="19">
        <v>7908.05</v>
      </c>
      <c r="K2014" s="19">
        <f t="shared" si="31"/>
        <v>9173.3379999999997</v>
      </c>
    </row>
    <row r="2015" spans="2:11" hidden="1" x14ac:dyDescent="0.25">
      <c r="B2015" s="2" t="s">
        <v>42</v>
      </c>
      <c r="C2015" s="2" t="s">
        <v>3218</v>
      </c>
      <c r="D2015" s="2" t="s">
        <v>3219</v>
      </c>
      <c r="E2015" s="2">
        <v>90</v>
      </c>
      <c r="F2015" s="2" t="s">
        <v>3744</v>
      </c>
      <c r="G2015" s="2" t="s">
        <v>4187</v>
      </c>
      <c r="H2015" s="2" t="s">
        <v>4188</v>
      </c>
      <c r="I2015" s="2" t="s">
        <v>48</v>
      </c>
      <c r="J2015" s="19">
        <v>5054.8999999999996</v>
      </c>
      <c r="K2015" s="19">
        <f t="shared" si="31"/>
        <v>5863.6839999999993</v>
      </c>
    </row>
    <row r="2016" spans="2:11" hidden="1" x14ac:dyDescent="0.25">
      <c r="B2016" s="2" t="s">
        <v>42</v>
      </c>
      <c r="C2016" s="2" t="s">
        <v>3218</v>
      </c>
      <c r="D2016" s="2" t="s">
        <v>3219</v>
      </c>
      <c r="E2016" s="2">
        <v>90</v>
      </c>
      <c r="F2016" s="2" t="s">
        <v>3744</v>
      </c>
      <c r="G2016" s="2" t="s">
        <v>4189</v>
      </c>
      <c r="H2016" s="2" t="s">
        <v>3778</v>
      </c>
      <c r="I2016" s="2" t="s">
        <v>48</v>
      </c>
      <c r="J2016" s="19">
        <v>8979.15</v>
      </c>
      <c r="K2016" s="19">
        <f t="shared" si="31"/>
        <v>10415.813999999998</v>
      </c>
    </row>
    <row r="2017" spans="2:11" hidden="1" x14ac:dyDescent="0.25">
      <c r="B2017" s="2" t="s">
        <v>42</v>
      </c>
      <c r="C2017" s="2" t="s">
        <v>3218</v>
      </c>
      <c r="D2017" s="2" t="s">
        <v>3219</v>
      </c>
      <c r="E2017" s="2">
        <v>90</v>
      </c>
      <c r="F2017" s="2" t="s">
        <v>3744</v>
      </c>
      <c r="G2017" s="2" t="s">
        <v>4190</v>
      </c>
      <c r="H2017" s="2" t="s">
        <v>4191</v>
      </c>
      <c r="I2017" s="2" t="s">
        <v>48</v>
      </c>
      <c r="J2017" s="19">
        <v>3192.75</v>
      </c>
      <c r="K2017" s="19">
        <f t="shared" si="31"/>
        <v>3703.5899999999997</v>
      </c>
    </row>
    <row r="2018" spans="2:11" hidden="1" x14ac:dyDescent="0.25">
      <c r="B2018" s="2" t="s">
        <v>42</v>
      </c>
      <c r="C2018" s="2" t="s">
        <v>3218</v>
      </c>
      <c r="D2018" s="2" t="s">
        <v>3219</v>
      </c>
      <c r="E2018" s="2">
        <v>90</v>
      </c>
      <c r="F2018" s="2" t="s">
        <v>3744</v>
      </c>
      <c r="G2018" s="2" t="s">
        <v>4192</v>
      </c>
      <c r="H2018" s="2" t="s">
        <v>4193</v>
      </c>
      <c r="I2018" s="2" t="s">
        <v>48</v>
      </c>
      <c r="J2018" s="19">
        <v>3294.86</v>
      </c>
      <c r="K2018" s="19">
        <f t="shared" si="31"/>
        <v>3822.0376000000001</v>
      </c>
    </row>
    <row r="2019" spans="2:11" hidden="1" x14ac:dyDescent="0.25">
      <c r="B2019" s="2" t="s">
        <v>42</v>
      </c>
      <c r="C2019" s="2" t="s">
        <v>3218</v>
      </c>
      <c r="D2019" s="2" t="s">
        <v>3219</v>
      </c>
      <c r="E2019" s="2">
        <v>90</v>
      </c>
      <c r="F2019" s="2" t="s">
        <v>3744</v>
      </c>
      <c r="G2019" s="2" t="s">
        <v>4194</v>
      </c>
      <c r="H2019" s="2" t="s">
        <v>4195</v>
      </c>
      <c r="I2019" s="2" t="s">
        <v>48</v>
      </c>
      <c r="J2019" s="19">
        <v>8808.7999999999993</v>
      </c>
      <c r="K2019" s="19">
        <f t="shared" si="31"/>
        <v>10218.207999999999</v>
      </c>
    </row>
    <row r="2020" spans="2:11" hidden="1" x14ac:dyDescent="0.25">
      <c r="B2020" s="2" t="s">
        <v>42</v>
      </c>
      <c r="C2020" s="2" t="s">
        <v>3218</v>
      </c>
      <c r="D2020" s="2" t="s">
        <v>3219</v>
      </c>
      <c r="E2020" s="2">
        <v>90</v>
      </c>
      <c r="F2020" s="2" t="s">
        <v>3744</v>
      </c>
      <c r="G2020" s="2" t="s">
        <v>4196</v>
      </c>
      <c r="H2020" s="2" t="s">
        <v>4197</v>
      </c>
      <c r="I2020" s="2" t="s">
        <v>48</v>
      </c>
      <c r="J2020" s="19">
        <v>10124.4</v>
      </c>
      <c r="K2020" s="19">
        <f t="shared" si="31"/>
        <v>11744.303999999998</v>
      </c>
    </row>
    <row r="2021" spans="2:11" hidden="1" x14ac:dyDescent="0.25">
      <c r="B2021" s="2" t="s">
        <v>42</v>
      </c>
      <c r="C2021" s="2" t="s">
        <v>3218</v>
      </c>
      <c r="D2021" s="2" t="s">
        <v>3219</v>
      </c>
      <c r="E2021" s="2">
        <v>90</v>
      </c>
      <c r="F2021" s="2" t="s">
        <v>3744</v>
      </c>
      <c r="G2021" s="2" t="s">
        <v>4198</v>
      </c>
      <c r="H2021" s="2" t="s">
        <v>4199</v>
      </c>
      <c r="I2021" s="2" t="s">
        <v>48</v>
      </c>
      <c r="J2021" s="19">
        <v>10124.4</v>
      </c>
      <c r="K2021" s="19">
        <f t="shared" si="31"/>
        <v>11744.303999999998</v>
      </c>
    </row>
    <row r="2022" spans="2:11" hidden="1" x14ac:dyDescent="0.25">
      <c r="B2022" s="2" t="s">
        <v>42</v>
      </c>
      <c r="C2022" s="2" t="s">
        <v>3218</v>
      </c>
      <c r="D2022" s="2" t="s">
        <v>3219</v>
      </c>
      <c r="E2022" s="2">
        <v>90</v>
      </c>
      <c r="F2022" s="2" t="s">
        <v>3744</v>
      </c>
      <c r="G2022" s="2" t="s">
        <v>4200</v>
      </c>
      <c r="H2022" s="2" t="s">
        <v>4201</v>
      </c>
      <c r="I2022" s="2" t="s">
        <v>48</v>
      </c>
      <c r="J2022" s="19">
        <v>3592</v>
      </c>
      <c r="K2022" s="19">
        <f t="shared" si="31"/>
        <v>4166.7199999999993</v>
      </c>
    </row>
    <row r="2023" spans="2:11" hidden="1" x14ac:dyDescent="0.25">
      <c r="B2023" s="2" t="s">
        <v>42</v>
      </c>
      <c r="C2023" s="2" t="s">
        <v>3218</v>
      </c>
      <c r="D2023" s="2" t="s">
        <v>3219</v>
      </c>
      <c r="E2023" s="2">
        <v>90</v>
      </c>
      <c r="F2023" s="2" t="s">
        <v>3744</v>
      </c>
      <c r="G2023" s="2" t="s">
        <v>4202</v>
      </c>
      <c r="H2023" s="2" t="s">
        <v>4203</v>
      </c>
      <c r="I2023" s="2" t="s">
        <v>48</v>
      </c>
      <c r="J2023" s="19">
        <v>3592</v>
      </c>
      <c r="K2023" s="19">
        <f t="shared" si="31"/>
        <v>4166.7199999999993</v>
      </c>
    </row>
    <row r="2024" spans="2:11" hidden="1" x14ac:dyDescent="0.25">
      <c r="B2024" s="2" t="s">
        <v>42</v>
      </c>
      <c r="C2024" s="2" t="s">
        <v>3218</v>
      </c>
      <c r="D2024" s="2" t="s">
        <v>3219</v>
      </c>
      <c r="E2024" s="2">
        <v>90</v>
      </c>
      <c r="F2024" s="2" t="s">
        <v>3744</v>
      </c>
      <c r="G2024" s="2" t="s">
        <v>4204</v>
      </c>
      <c r="H2024" s="2" t="s">
        <v>4205</v>
      </c>
      <c r="I2024" s="2" t="s">
        <v>48</v>
      </c>
      <c r="J2024" s="19">
        <v>3499.08</v>
      </c>
      <c r="K2024" s="19">
        <f t="shared" si="31"/>
        <v>4058.9327999999996</v>
      </c>
    </row>
    <row r="2025" spans="2:11" hidden="1" x14ac:dyDescent="0.25">
      <c r="B2025" s="2" t="s">
        <v>42</v>
      </c>
      <c r="C2025" s="2" t="s">
        <v>3218</v>
      </c>
      <c r="D2025" s="2" t="s">
        <v>3219</v>
      </c>
      <c r="E2025" s="2">
        <v>90</v>
      </c>
      <c r="F2025" s="2" t="s">
        <v>3744</v>
      </c>
      <c r="G2025" s="2" t="s">
        <v>4206</v>
      </c>
      <c r="H2025" s="2" t="s">
        <v>4207</v>
      </c>
      <c r="I2025" s="2" t="s">
        <v>48</v>
      </c>
      <c r="J2025" s="19">
        <v>3171.26</v>
      </c>
      <c r="K2025" s="19">
        <f t="shared" si="31"/>
        <v>3678.6615999999999</v>
      </c>
    </row>
    <row r="2026" spans="2:11" hidden="1" x14ac:dyDescent="0.25">
      <c r="B2026" s="2" t="s">
        <v>42</v>
      </c>
      <c r="C2026" s="2" t="s">
        <v>3218</v>
      </c>
      <c r="D2026" s="2" t="s">
        <v>3219</v>
      </c>
      <c r="E2026" s="2">
        <v>90</v>
      </c>
      <c r="F2026" s="2" t="s">
        <v>3744</v>
      </c>
      <c r="G2026" s="2" t="s">
        <v>4208</v>
      </c>
      <c r="H2026" s="2" t="s">
        <v>4209</v>
      </c>
      <c r="I2026" s="2" t="s">
        <v>48</v>
      </c>
      <c r="J2026" s="19">
        <v>3974.71</v>
      </c>
      <c r="K2026" s="19">
        <f t="shared" si="31"/>
        <v>4610.6635999999999</v>
      </c>
    </row>
    <row r="2027" spans="2:11" hidden="1" x14ac:dyDescent="0.25">
      <c r="B2027" s="2" t="s">
        <v>42</v>
      </c>
      <c r="C2027" s="2" t="s">
        <v>3218</v>
      </c>
      <c r="D2027" s="2" t="s">
        <v>3219</v>
      </c>
      <c r="E2027" s="2">
        <v>90</v>
      </c>
      <c r="F2027" s="2" t="s">
        <v>3744</v>
      </c>
      <c r="G2027" s="2" t="s">
        <v>4210</v>
      </c>
      <c r="H2027" s="2" t="s">
        <v>4211</v>
      </c>
      <c r="I2027" s="2" t="s">
        <v>48</v>
      </c>
      <c r="J2027" s="19">
        <v>3171.26</v>
      </c>
      <c r="K2027" s="19">
        <f t="shared" si="31"/>
        <v>3678.6615999999999</v>
      </c>
    </row>
    <row r="2028" spans="2:11" hidden="1" x14ac:dyDescent="0.25">
      <c r="B2028" s="2" t="s">
        <v>42</v>
      </c>
      <c r="C2028" s="2" t="s">
        <v>3218</v>
      </c>
      <c r="D2028" s="2" t="s">
        <v>3219</v>
      </c>
      <c r="E2028" s="2">
        <v>90</v>
      </c>
      <c r="F2028" s="2" t="s">
        <v>3744</v>
      </c>
      <c r="G2028" s="2" t="s">
        <v>4212</v>
      </c>
      <c r="H2028" s="2" t="s">
        <v>4213</v>
      </c>
      <c r="I2028" s="2" t="s">
        <v>48</v>
      </c>
      <c r="J2028" s="19">
        <v>3703.3</v>
      </c>
      <c r="K2028" s="19">
        <f t="shared" si="31"/>
        <v>4295.8279999999995</v>
      </c>
    </row>
    <row r="2029" spans="2:11" hidden="1" x14ac:dyDescent="0.25">
      <c r="B2029" s="2" t="s">
        <v>42</v>
      </c>
      <c r="C2029" s="2" t="s">
        <v>3218</v>
      </c>
      <c r="D2029" s="2" t="s">
        <v>3219</v>
      </c>
      <c r="E2029" s="2">
        <v>90</v>
      </c>
      <c r="F2029" s="2" t="s">
        <v>3744</v>
      </c>
      <c r="G2029" s="2" t="s">
        <v>4214</v>
      </c>
      <c r="H2029" s="2" t="s">
        <v>4215</v>
      </c>
      <c r="I2029" s="2" t="s">
        <v>48</v>
      </c>
      <c r="J2029" s="19">
        <v>3485.2</v>
      </c>
      <c r="K2029" s="19">
        <f t="shared" si="31"/>
        <v>4042.8319999999994</v>
      </c>
    </row>
    <row r="2030" spans="2:11" hidden="1" x14ac:dyDescent="0.25">
      <c r="B2030" s="2" t="s">
        <v>42</v>
      </c>
      <c r="C2030" s="2" t="s">
        <v>3218</v>
      </c>
      <c r="D2030" s="2" t="s">
        <v>3219</v>
      </c>
      <c r="E2030" s="2">
        <v>90</v>
      </c>
      <c r="F2030" s="2" t="s">
        <v>3744</v>
      </c>
      <c r="G2030" s="2" t="s">
        <v>4216</v>
      </c>
      <c r="H2030" s="2" t="s">
        <v>4217</v>
      </c>
      <c r="I2030" s="2" t="s">
        <v>48</v>
      </c>
      <c r="J2030" s="19">
        <v>4213.8500000000004</v>
      </c>
      <c r="K2030" s="19">
        <f t="shared" si="31"/>
        <v>4888.0659999999998</v>
      </c>
    </row>
    <row r="2031" spans="2:11" hidden="1" x14ac:dyDescent="0.25">
      <c r="B2031" s="2" t="s">
        <v>42</v>
      </c>
      <c r="C2031" s="2" t="s">
        <v>3218</v>
      </c>
      <c r="D2031" s="2" t="s">
        <v>3219</v>
      </c>
      <c r="E2031" s="2">
        <v>90</v>
      </c>
      <c r="F2031" s="2" t="s">
        <v>3744</v>
      </c>
      <c r="G2031" s="2" t="s">
        <v>4218</v>
      </c>
      <c r="H2031" s="2" t="s">
        <v>4219</v>
      </c>
      <c r="I2031" s="2" t="s">
        <v>48</v>
      </c>
      <c r="J2031" s="19">
        <v>4213.8500000000004</v>
      </c>
      <c r="K2031" s="19">
        <f t="shared" si="31"/>
        <v>4888.0659999999998</v>
      </c>
    </row>
    <row r="2032" spans="2:11" hidden="1" x14ac:dyDescent="0.25">
      <c r="B2032" s="2" t="s">
        <v>42</v>
      </c>
      <c r="C2032" s="2" t="s">
        <v>3218</v>
      </c>
      <c r="D2032" s="2" t="s">
        <v>3219</v>
      </c>
      <c r="E2032" s="2">
        <v>90</v>
      </c>
      <c r="F2032" s="2" t="s">
        <v>3744</v>
      </c>
      <c r="G2032" s="2" t="s">
        <v>4220</v>
      </c>
      <c r="H2032" s="2" t="s">
        <v>4221</v>
      </c>
      <c r="I2032" s="2" t="s">
        <v>48</v>
      </c>
      <c r="J2032" s="19">
        <v>4213.8500000000004</v>
      </c>
      <c r="K2032" s="19">
        <f t="shared" si="31"/>
        <v>4888.0659999999998</v>
      </c>
    </row>
    <row r="2033" spans="2:11" hidden="1" x14ac:dyDescent="0.25">
      <c r="B2033" s="2" t="s">
        <v>42</v>
      </c>
      <c r="C2033" s="2" t="s">
        <v>3218</v>
      </c>
      <c r="D2033" s="2" t="s">
        <v>3219</v>
      </c>
      <c r="E2033" s="2">
        <v>90</v>
      </c>
      <c r="F2033" s="2" t="s">
        <v>3744</v>
      </c>
      <c r="G2033" s="2" t="s">
        <v>4222</v>
      </c>
      <c r="H2033" s="2" t="s">
        <v>4223</v>
      </c>
      <c r="I2033" s="2" t="s">
        <v>48</v>
      </c>
      <c r="J2033" s="19">
        <v>4525.2</v>
      </c>
      <c r="K2033" s="19">
        <f t="shared" si="31"/>
        <v>5249.2319999999991</v>
      </c>
    </row>
    <row r="2034" spans="2:11" hidden="1" x14ac:dyDescent="0.25">
      <c r="B2034" s="2" t="s">
        <v>42</v>
      </c>
      <c r="C2034" s="2" t="s">
        <v>3218</v>
      </c>
      <c r="D2034" s="2" t="s">
        <v>3219</v>
      </c>
      <c r="E2034" s="2">
        <v>90</v>
      </c>
      <c r="F2034" s="2" t="s">
        <v>3744</v>
      </c>
      <c r="G2034" s="2" t="s">
        <v>4224</v>
      </c>
      <c r="H2034" s="2" t="s">
        <v>4225</v>
      </c>
      <c r="I2034" s="2" t="s">
        <v>48</v>
      </c>
      <c r="J2034" s="19">
        <v>4315.96</v>
      </c>
      <c r="K2034" s="19">
        <f t="shared" si="31"/>
        <v>5006.5135999999993</v>
      </c>
    </row>
    <row r="2035" spans="2:11" hidden="1" x14ac:dyDescent="0.25">
      <c r="B2035" s="2" t="s">
        <v>42</v>
      </c>
      <c r="C2035" s="2" t="s">
        <v>3218</v>
      </c>
      <c r="D2035" s="2" t="s">
        <v>3219</v>
      </c>
      <c r="E2035" s="2">
        <v>90</v>
      </c>
      <c r="F2035" s="2" t="s">
        <v>3744</v>
      </c>
      <c r="G2035" s="2" t="s">
        <v>4226</v>
      </c>
      <c r="H2035" s="2" t="s">
        <v>4227</v>
      </c>
      <c r="I2035" s="2" t="s">
        <v>48</v>
      </c>
      <c r="J2035" s="19">
        <v>4315.96</v>
      </c>
      <c r="K2035" s="19">
        <f t="shared" si="31"/>
        <v>5006.5135999999993</v>
      </c>
    </row>
    <row r="2036" spans="2:11" hidden="1" x14ac:dyDescent="0.25">
      <c r="B2036" s="2" t="s">
        <v>42</v>
      </c>
      <c r="C2036" s="2" t="s">
        <v>3218</v>
      </c>
      <c r="D2036" s="2" t="s">
        <v>3219</v>
      </c>
      <c r="E2036" s="2">
        <v>90</v>
      </c>
      <c r="F2036" s="2" t="s">
        <v>3744</v>
      </c>
      <c r="G2036" s="2" t="s">
        <v>4228</v>
      </c>
      <c r="H2036" s="2" t="s">
        <v>4229</v>
      </c>
      <c r="I2036" s="2" t="s">
        <v>48</v>
      </c>
      <c r="J2036" s="19">
        <v>4520.18</v>
      </c>
      <c r="K2036" s="19">
        <f t="shared" si="31"/>
        <v>5243.4088000000002</v>
      </c>
    </row>
    <row r="2037" spans="2:11" hidden="1" x14ac:dyDescent="0.25">
      <c r="B2037" s="2" t="s">
        <v>42</v>
      </c>
      <c r="C2037" s="2" t="s">
        <v>3218</v>
      </c>
      <c r="D2037" s="2" t="s">
        <v>3219</v>
      </c>
      <c r="E2037" s="2">
        <v>90</v>
      </c>
      <c r="F2037" s="2" t="s">
        <v>3744</v>
      </c>
      <c r="G2037" s="2" t="s">
        <v>4230</v>
      </c>
      <c r="H2037" s="2" t="s">
        <v>4231</v>
      </c>
      <c r="I2037" s="2" t="s">
        <v>48</v>
      </c>
      <c r="J2037" s="19">
        <v>6391.6</v>
      </c>
      <c r="K2037" s="19">
        <f t="shared" si="31"/>
        <v>7414.2560000000003</v>
      </c>
    </row>
    <row r="2038" spans="2:11" hidden="1" x14ac:dyDescent="0.25">
      <c r="B2038" s="2" t="s">
        <v>42</v>
      </c>
      <c r="C2038" s="2" t="s">
        <v>3218</v>
      </c>
      <c r="D2038" s="2" t="s">
        <v>3219</v>
      </c>
      <c r="E2038" s="2">
        <v>90</v>
      </c>
      <c r="F2038" s="2" t="s">
        <v>3744</v>
      </c>
      <c r="G2038" s="2" t="s">
        <v>4232</v>
      </c>
      <c r="H2038" s="2" t="s">
        <v>4233</v>
      </c>
      <c r="I2038" s="2" t="s">
        <v>48</v>
      </c>
      <c r="J2038" s="19">
        <v>4520.18</v>
      </c>
      <c r="K2038" s="19">
        <f t="shared" si="31"/>
        <v>5243.4088000000002</v>
      </c>
    </row>
    <row r="2039" spans="2:11" hidden="1" x14ac:dyDescent="0.25">
      <c r="B2039" s="2" t="s">
        <v>42</v>
      </c>
      <c r="C2039" s="2" t="s">
        <v>3218</v>
      </c>
      <c r="D2039" s="2" t="s">
        <v>3219</v>
      </c>
      <c r="E2039" s="2">
        <v>90</v>
      </c>
      <c r="F2039" s="2" t="s">
        <v>3744</v>
      </c>
      <c r="G2039" s="2" t="s">
        <v>4234</v>
      </c>
      <c r="H2039" s="2" t="s">
        <v>4235</v>
      </c>
      <c r="I2039" s="2" t="s">
        <v>48</v>
      </c>
      <c r="J2039" s="19">
        <v>4649.82</v>
      </c>
      <c r="K2039" s="19">
        <f t="shared" si="31"/>
        <v>5393.7911999999997</v>
      </c>
    </row>
    <row r="2040" spans="2:11" hidden="1" x14ac:dyDescent="0.25">
      <c r="B2040" s="2" t="s">
        <v>42</v>
      </c>
      <c r="C2040" s="2" t="s">
        <v>3218</v>
      </c>
      <c r="D2040" s="2" t="s">
        <v>3219</v>
      </c>
      <c r="E2040" s="2">
        <v>90</v>
      </c>
      <c r="F2040" s="2" t="s">
        <v>3744</v>
      </c>
      <c r="G2040" s="2" t="s">
        <v>4236</v>
      </c>
      <c r="H2040" s="2" t="s">
        <v>4237</v>
      </c>
      <c r="I2040" s="2" t="s">
        <v>48</v>
      </c>
      <c r="J2040" s="19">
        <v>4724.3999999999996</v>
      </c>
      <c r="K2040" s="19">
        <f t="shared" si="31"/>
        <v>5480.3039999999992</v>
      </c>
    </row>
    <row r="2041" spans="2:11" hidden="1" x14ac:dyDescent="0.25">
      <c r="B2041" s="2" t="s">
        <v>42</v>
      </c>
      <c r="C2041" s="2" t="s">
        <v>3218</v>
      </c>
      <c r="D2041" s="2" t="s">
        <v>3219</v>
      </c>
      <c r="E2041" s="2">
        <v>90</v>
      </c>
      <c r="F2041" s="2" t="s">
        <v>3744</v>
      </c>
      <c r="G2041" s="2" t="s">
        <v>4238</v>
      </c>
      <c r="H2041" s="2" t="s">
        <v>4239</v>
      </c>
      <c r="I2041" s="2" t="s">
        <v>48</v>
      </c>
      <c r="J2041" s="19">
        <v>4724.3999999999996</v>
      </c>
      <c r="K2041" s="19">
        <f t="shared" si="31"/>
        <v>5480.3039999999992</v>
      </c>
    </row>
    <row r="2042" spans="2:11" hidden="1" x14ac:dyDescent="0.25">
      <c r="B2042" s="2" t="s">
        <v>42</v>
      </c>
      <c r="C2042" s="2" t="s">
        <v>3218</v>
      </c>
      <c r="D2042" s="2" t="s">
        <v>3219</v>
      </c>
      <c r="E2042" s="2">
        <v>90</v>
      </c>
      <c r="F2042" s="2" t="s">
        <v>3744</v>
      </c>
      <c r="G2042" s="2" t="s">
        <v>4240</v>
      </c>
      <c r="H2042" s="2" t="s">
        <v>4241</v>
      </c>
      <c r="I2042" s="2" t="s">
        <v>48</v>
      </c>
      <c r="J2042" s="19">
        <v>4724.3999999999996</v>
      </c>
      <c r="K2042" s="19">
        <f t="shared" si="31"/>
        <v>5480.3039999999992</v>
      </c>
    </row>
    <row r="2043" spans="2:11" hidden="1" x14ac:dyDescent="0.25">
      <c r="B2043" s="2" t="s">
        <v>42</v>
      </c>
      <c r="C2043" s="2" t="s">
        <v>3218</v>
      </c>
      <c r="D2043" s="2" t="s">
        <v>3219</v>
      </c>
      <c r="E2043" s="2">
        <v>90</v>
      </c>
      <c r="F2043" s="2" t="s">
        <v>3744</v>
      </c>
      <c r="G2043" s="2" t="s">
        <v>4242</v>
      </c>
      <c r="H2043" s="2" t="s">
        <v>4243</v>
      </c>
      <c r="I2043" s="2" t="s">
        <v>48</v>
      </c>
      <c r="J2043" s="19">
        <v>5054.8999999999996</v>
      </c>
      <c r="K2043" s="19">
        <f t="shared" si="31"/>
        <v>5863.6839999999993</v>
      </c>
    </row>
    <row r="2044" spans="2:11" hidden="1" x14ac:dyDescent="0.25">
      <c r="B2044" s="2" t="s">
        <v>42</v>
      </c>
      <c r="C2044" s="2" t="s">
        <v>3218</v>
      </c>
      <c r="D2044" s="2" t="s">
        <v>3219</v>
      </c>
      <c r="E2044" s="2">
        <v>90</v>
      </c>
      <c r="F2044" s="2" t="s">
        <v>3744</v>
      </c>
      <c r="G2044" s="2" t="s">
        <v>4244</v>
      </c>
      <c r="H2044" s="2" t="s">
        <v>4245</v>
      </c>
      <c r="I2044" s="2" t="s">
        <v>48</v>
      </c>
      <c r="J2044" s="19">
        <v>4897.1000000000004</v>
      </c>
      <c r="K2044" s="19">
        <f t="shared" si="31"/>
        <v>5680.6360000000004</v>
      </c>
    </row>
    <row r="2045" spans="2:11" hidden="1" x14ac:dyDescent="0.25">
      <c r="B2045" s="2" t="s">
        <v>42</v>
      </c>
      <c r="C2045" s="2" t="s">
        <v>3218</v>
      </c>
      <c r="D2045" s="2" t="s">
        <v>3219</v>
      </c>
      <c r="E2045" s="2">
        <v>90</v>
      </c>
      <c r="F2045" s="2" t="s">
        <v>3744</v>
      </c>
      <c r="G2045" s="2" t="s">
        <v>4246</v>
      </c>
      <c r="H2045" s="2" t="s">
        <v>4247</v>
      </c>
      <c r="I2045" s="2" t="s">
        <v>48</v>
      </c>
      <c r="J2045" s="19">
        <v>4897.1000000000004</v>
      </c>
      <c r="K2045" s="19">
        <f t="shared" si="31"/>
        <v>5680.6360000000004</v>
      </c>
    </row>
    <row r="2046" spans="2:11" hidden="1" x14ac:dyDescent="0.25">
      <c r="B2046" s="2" t="s">
        <v>42</v>
      </c>
      <c r="C2046" s="2" t="s">
        <v>3218</v>
      </c>
      <c r="D2046" s="2" t="s">
        <v>3219</v>
      </c>
      <c r="E2046" s="2">
        <v>90</v>
      </c>
      <c r="F2046" s="2" t="s">
        <v>3744</v>
      </c>
      <c r="G2046" s="2" t="s">
        <v>4248</v>
      </c>
      <c r="H2046" s="2" t="s">
        <v>4249</v>
      </c>
      <c r="I2046" s="2" t="s">
        <v>48</v>
      </c>
      <c r="J2046" s="19">
        <v>5949.72</v>
      </c>
      <c r="K2046" s="19">
        <f t="shared" si="31"/>
        <v>6901.6751999999997</v>
      </c>
    </row>
    <row r="2047" spans="2:11" hidden="1" x14ac:dyDescent="0.25">
      <c r="B2047" s="2" t="s">
        <v>42</v>
      </c>
      <c r="C2047" s="2" t="s">
        <v>3218</v>
      </c>
      <c r="D2047" s="2" t="s">
        <v>3219</v>
      </c>
      <c r="E2047" s="2">
        <v>90</v>
      </c>
      <c r="F2047" s="2" t="s">
        <v>3744</v>
      </c>
      <c r="G2047" s="2" t="s">
        <v>4250</v>
      </c>
      <c r="H2047" s="2" t="s">
        <v>4251</v>
      </c>
      <c r="I2047" s="2" t="s">
        <v>48</v>
      </c>
      <c r="J2047" s="19">
        <v>5949.72</v>
      </c>
      <c r="K2047" s="19">
        <f t="shared" si="31"/>
        <v>6901.6751999999997</v>
      </c>
    </row>
    <row r="2048" spans="2:11" hidden="1" x14ac:dyDescent="0.25">
      <c r="B2048" s="2" t="s">
        <v>42</v>
      </c>
      <c r="C2048" s="2" t="s">
        <v>3218</v>
      </c>
      <c r="D2048" s="2" t="s">
        <v>3219</v>
      </c>
      <c r="E2048" s="2">
        <v>90</v>
      </c>
      <c r="F2048" s="2" t="s">
        <v>3744</v>
      </c>
      <c r="G2048" s="2" t="s">
        <v>4252</v>
      </c>
      <c r="H2048" s="2" t="s">
        <v>4253</v>
      </c>
      <c r="I2048" s="2" t="s">
        <v>48</v>
      </c>
      <c r="J2048" s="19">
        <v>6391.6</v>
      </c>
      <c r="K2048" s="19">
        <f t="shared" si="31"/>
        <v>7414.2560000000003</v>
      </c>
    </row>
    <row r="2049" spans="2:11" hidden="1" x14ac:dyDescent="0.25">
      <c r="B2049" s="2" t="s">
        <v>42</v>
      </c>
      <c r="C2049" s="2" t="s">
        <v>3218</v>
      </c>
      <c r="D2049" s="2" t="s">
        <v>3219</v>
      </c>
      <c r="E2049" s="2">
        <v>90</v>
      </c>
      <c r="F2049" s="2" t="s">
        <v>3744</v>
      </c>
      <c r="G2049" s="2" t="s">
        <v>4254</v>
      </c>
      <c r="H2049" s="2" t="s">
        <v>4255</v>
      </c>
      <c r="I2049" s="2" t="s">
        <v>48</v>
      </c>
      <c r="J2049" s="19">
        <v>5949.72</v>
      </c>
      <c r="K2049" s="19">
        <f t="shared" si="31"/>
        <v>6901.6751999999997</v>
      </c>
    </row>
    <row r="2050" spans="2:11" hidden="1" x14ac:dyDescent="0.25">
      <c r="B2050" s="2" t="s">
        <v>42</v>
      </c>
      <c r="C2050" s="2" t="s">
        <v>3218</v>
      </c>
      <c r="D2050" s="2" t="s">
        <v>3219</v>
      </c>
      <c r="E2050" s="2">
        <v>90</v>
      </c>
      <c r="F2050" s="2" t="s">
        <v>3744</v>
      </c>
      <c r="G2050" s="2" t="s">
        <v>4256</v>
      </c>
      <c r="H2050" s="2" t="s">
        <v>4257</v>
      </c>
      <c r="I2050" s="2" t="s">
        <v>48</v>
      </c>
      <c r="J2050" s="19">
        <v>8491.2999999999993</v>
      </c>
      <c r="K2050" s="19">
        <f t="shared" si="31"/>
        <v>9849.9079999999976</v>
      </c>
    </row>
    <row r="2051" spans="2:11" hidden="1" x14ac:dyDescent="0.25">
      <c r="B2051" s="2" t="s">
        <v>42</v>
      </c>
      <c r="C2051" s="2" t="s">
        <v>3218</v>
      </c>
      <c r="D2051" s="2" t="s">
        <v>3219</v>
      </c>
      <c r="E2051" s="2">
        <v>90</v>
      </c>
      <c r="F2051" s="2" t="s">
        <v>3744</v>
      </c>
      <c r="G2051" s="2" t="s">
        <v>4258</v>
      </c>
      <c r="H2051" s="2" t="s">
        <v>4259</v>
      </c>
      <c r="I2051" s="2" t="s">
        <v>48</v>
      </c>
      <c r="J2051" s="19">
        <v>8491.2999999999993</v>
      </c>
      <c r="K2051" s="19">
        <f t="shared" si="31"/>
        <v>9849.9079999999976</v>
      </c>
    </row>
    <row r="2052" spans="2:11" hidden="1" x14ac:dyDescent="0.25">
      <c r="B2052" s="2" t="s">
        <v>42</v>
      </c>
      <c r="C2052" s="2" t="s">
        <v>3218</v>
      </c>
      <c r="D2052" s="2" t="s">
        <v>3219</v>
      </c>
      <c r="E2052" s="2">
        <v>90</v>
      </c>
      <c r="F2052" s="2" t="s">
        <v>3744</v>
      </c>
      <c r="G2052" s="2" t="s">
        <v>4260</v>
      </c>
      <c r="H2052" s="2" t="s">
        <v>4261</v>
      </c>
      <c r="I2052" s="2" t="s">
        <v>48</v>
      </c>
      <c r="J2052" s="19">
        <v>7787.7</v>
      </c>
      <c r="K2052" s="19">
        <f t="shared" ref="K2052:K2115" si="32">+IF(AND(MID(H2052,1,15)="POSTE DE MADERA",J2052&lt;110)=TRUE,(J2052*1.13+5)*1.01*1.16,IF(AND(MID(H2052,1,15)="POSTE DE MADERA",J2052&gt;=110,J2052&lt;320)=TRUE,(J2052*1.13+12)*1.01*1.16,IF(AND(MID(H2052,1,15)="POSTE DE MADERA",J2052&gt;320)=TRUE,(J2052*1.13+36)*1.01*1.16,IF(+AND(MID(H2052,1,5)="POSTE",MID(H2052,1,15)&lt;&gt;"POSTE DE MADERA")=TRUE,J2052*1.01*1.16,J2052*1.16))))</f>
        <v>9033.732</v>
      </c>
    </row>
    <row r="2053" spans="2:11" hidden="1" x14ac:dyDescent="0.25">
      <c r="B2053" s="2" t="s">
        <v>42</v>
      </c>
      <c r="C2053" s="2" t="s">
        <v>3218</v>
      </c>
      <c r="D2053" s="2" t="s">
        <v>3219</v>
      </c>
      <c r="E2053" s="2">
        <v>90</v>
      </c>
      <c r="F2053" s="2" t="s">
        <v>3744</v>
      </c>
      <c r="G2053" s="2" t="s">
        <v>4262</v>
      </c>
      <c r="H2053" s="2" t="s">
        <v>4263</v>
      </c>
      <c r="I2053" s="2" t="s">
        <v>48</v>
      </c>
      <c r="J2053" s="19">
        <v>10851</v>
      </c>
      <c r="K2053" s="19">
        <f t="shared" si="32"/>
        <v>12587.16</v>
      </c>
    </row>
    <row r="2054" spans="2:11" hidden="1" x14ac:dyDescent="0.25">
      <c r="B2054" s="2" t="s">
        <v>42</v>
      </c>
      <c r="C2054" s="2" t="s">
        <v>3218</v>
      </c>
      <c r="D2054" s="2" t="s">
        <v>3219</v>
      </c>
      <c r="E2054" s="2">
        <v>90</v>
      </c>
      <c r="F2054" s="2" t="s">
        <v>3744</v>
      </c>
      <c r="G2054" s="2" t="s">
        <v>4264</v>
      </c>
      <c r="H2054" s="2" t="s">
        <v>4265</v>
      </c>
      <c r="I2054" s="2" t="s">
        <v>48</v>
      </c>
      <c r="J2054" s="19">
        <v>3974.71</v>
      </c>
      <c r="K2054" s="19">
        <f t="shared" si="32"/>
        <v>4610.6635999999999</v>
      </c>
    </row>
    <row r="2055" spans="2:11" hidden="1" x14ac:dyDescent="0.25">
      <c r="B2055" s="2" t="s">
        <v>42</v>
      </c>
      <c r="C2055" s="2" t="s">
        <v>3218</v>
      </c>
      <c r="D2055" s="2" t="s">
        <v>3219</v>
      </c>
      <c r="E2055" s="2">
        <v>90</v>
      </c>
      <c r="F2055" s="2" t="s">
        <v>3744</v>
      </c>
      <c r="G2055" s="2" t="s">
        <v>4266</v>
      </c>
      <c r="H2055" s="2" t="s">
        <v>4267</v>
      </c>
      <c r="I2055" s="2" t="s">
        <v>48</v>
      </c>
      <c r="J2055" s="19">
        <v>4834.6099999999997</v>
      </c>
      <c r="K2055" s="19">
        <f t="shared" si="32"/>
        <v>5608.1475999999993</v>
      </c>
    </row>
    <row r="2056" spans="2:11" hidden="1" x14ac:dyDescent="0.25">
      <c r="B2056" s="2" t="s">
        <v>42</v>
      </c>
      <c r="C2056" s="2" t="s">
        <v>3218</v>
      </c>
      <c r="D2056" s="2" t="s">
        <v>3219</v>
      </c>
      <c r="E2056" s="2">
        <v>90</v>
      </c>
      <c r="F2056" s="2" t="s">
        <v>3744</v>
      </c>
      <c r="G2056" s="2" t="s">
        <v>4268</v>
      </c>
      <c r="H2056" s="2" t="s">
        <v>4269</v>
      </c>
      <c r="I2056" s="2" t="s">
        <v>48</v>
      </c>
      <c r="J2056" s="19">
        <v>5385.19</v>
      </c>
      <c r="K2056" s="19">
        <f t="shared" si="32"/>
        <v>6246.8203999999987</v>
      </c>
    </row>
    <row r="2057" spans="2:11" hidden="1" x14ac:dyDescent="0.25">
      <c r="B2057" s="2" t="s">
        <v>42</v>
      </c>
      <c r="C2057" s="2" t="s">
        <v>3218</v>
      </c>
      <c r="D2057" s="2" t="s">
        <v>3219</v>
      </c>
      <c r="E2057" s="2">
        <v>90</v>
      </c>
      <c r="F2057" s="2" t="s">
        <v>3744</v>
      </c>
      <c r="G2057" s="2" t="s">
        <v>4270</v>
      </c>
      <c r="H2057" s="2" t="s">
        <v>4271</v>
      </c>
      <c r="I2057" s="2" t="s">
        <v>48</v>
      </c>
      <c r="J2057" s="19">
        <v>6090.43</v>
      </c>
      <c r="K2057" s="19">
        <f t="shared" si="32"/>
        <v>7064.8987999999999</v>
      </c>
    </row>
    <row r="2058" spans="2:11" hidden="1" x14ac:dyDescent="0.25">
      <c r="B2058" s="2" t="s">
        <v>42</v>
      </c>
      <c r="C2058" s="2" t="s">
        <v>3218</v>
      </c>
      <c r="D2058" s="2" t="s">
        <v>3219</v>
      </c>
      <c r="E2058" s="2">
        <v>90</v>
      </c>
      <c r="F2058" s="2" t="s">
        <v>3744</v>
      </c>
      <c r="G2058" s="2" t="s">
        <v>4272</v>
      </c>
      <c r="H2058" s="2" t="s">
        <v>4273</v>
      </c>
      <c r="I2058" s="2" t="s">
        <v>48</v>
      </c>
      <c r="J2058" s="19">
        <v>8441.23</v>
      </c>
      <c r="K2058" s="19">
        <f t="shared" si="32"/>
        <v>9791.8267999999989</v>
      </c>
    </row>
    <row r="2059" spans="2:11" hidden="1" x14ac:dyDescent="0.25">
      <c r="B2059" s="2" t="s">
        <v>42</v>
      </c>
      <c r="C2059" s="2" t="s">
        <v>3218</v>
      </c>
      <c r="D2059" s="2" t="s">
        <v>3219</v>
      </c>
      <c r="E2059" s="2">
        <v>90</v>
      </c>
      <c r="F2059" s="2" t="s">
        <v>3744</v>
      </c>
      <c r="G2059" s="2" t="s">
        <v>4274</v>
      </c>
      <c r="H2059" s="2" t="s">
        <v>4275</v>
      </c>
      <c r="I2059" s="2" t="s">
        <v>48</v>
      </c>
      <c r="J2059" s="19">
        <v>6938.54</v>
      </c>
      <c r="K2059" s="19">
        <f t="shared" si="32"/>
        <v>8048.7063999999991</v>
      </c>
    </row>
    <row r="2060" spans="2:11" hidden="1" x14ac:dyDescent="0.25">
      <c r="B2060" s="2" t="s">
        <v>42</v>
      </c>
      <c r="C2060" s="2" t="s">
        <v>3218</v>
      </c>
      <c r="D2060" s="2" t="s">
        <v>3219</v>
      </c>
      <c r="E2060" s="2">
        <v>90</v>
      </c>
      <c r="F2060" s="2" t="s">
        <v>3744</v>
      </c>
      <c r="G2060" s="2" t="s">
        <v>4276</v>
      </c>
      <c r="H2060" s="2" t="s">
        <v>4277</v>
      </c>
      <c r="I2060" s="2" t="s">
        <v>48</v>
      </c>
      <c r="J2060" s="19">
        <v>9616.6299999999992</v>
      </c>
      <c r="K2060" s="19">
        <f t="shared" si="32"/>
        <v>11155.290799999999</v>
      </c>
    </row>
    <row r="2061" spans="2:11" hidden="1" x14ac:dyDescent="0.25">
      <c r="B2061" s="2" t="s">
        <v>42</v>
      </c>
      <c r="C2061" s="2" t="s">
        <v>3218</v>
      </c>
      <c r="D2061" s="2" t="s">
        <v>3219</v>
      </c>
      <c r="E2061" s="2">
        <v>90</v>
      </c>
      <c r="F2061" s="2" t="s">
        <v>3744</v>
      </c>
      <c r="G2061" s="2" t="s">
        <v>4278</v>
      </c>
      <c r="H2061" s="2" t="s">
        <v>4279</v>
      </c>
      <c r="I2061" s="2" t="s">
        <v>48</v>
      </c>
      <c r="J2061" s="19">
        <v>11497.27</v>
      </c>
      <c r="K2061" s="19">
        <f t="shared" si="32"/>
        <v>13336.833199999999</v>
      </c>
    </row>
    <row r="2062" spans="2:11" hidden="1" x14ac:dyDescent="0.25">
      <c r="B2062" s="2" t="s">
        <v>42</v>
      </c>
      <c r="C2062" s="2" t="s">
        <v>3218</v>
      </c>
      <c r="D2062" s="2" t="s">
        <v>3219</v>
      </c>
      <c r="E2062" s="2">
        <v>90</v>
      </c>
      <c r="F2062" s="2" t="s">
        <v>3744</v>
      </c>
      <c r="G2062" s="2" t="s">
        <v>4280</v>
      </c>
      <c r="H2062" s="2" t="s">
        <v>4281</v>
      </c>
      <c r="I2062" s="2" t="s">
        <v>48</v>
      </c>
      <c r="J2062" s="19">
        <v>3508.35</v>
      </c>
      <c r="K2062" s="19">
        <f t="shared" si="32"/>
        <v>4069.6859999999997</v>
      </c>
    </row>
    <row r="2063" spans="2:11" hidden="1" x14ac:dyDescent="0.25">
      <c r="B2063" s="2" t="s">
        <v>42</v>
      </c>
      <c r="C2063" s="2" t="s">
        <v>3218</v>
      </c>
      <c r="D2063" s="2" t="s">
        <v>3219</v>
      </c>
      <c r="E2063" s="2">
        <v>90</v>
      </c>
      <c r="F2063" s="2" t="s">
        <v>3744</v>
      </c>
      <c r="G2063" s="2" t="s">
        <v>4282</v>
      </c>
      <c r="H2063" s="2" t="s">
        <v>4283</v>
      </c>
      <c r="I2063" s="2" t="s">
        <v>48</v>
      </c>
      <c r="J2063" s="19">
        <v>11967.43</v>
      </c>
      <c r="K2063" s="19">
        <f t="shared" si="32"/>
        <v>13882.218799999999</v>
      </c>
    </row>
    <row r="2064" spans="2:11" hidden="1" x14ac:dyDescent="0.25">
      <c r="B2064" s="2" t="s">
        <v>42</v>
      </c>
      <c r="C2064" s="2" t="s">
        <v>3218</v>
      </c>
      <c r="D2064" s="2" t="s">
        <v>3219</v>
      </c>
      <c r="E2064" s="2">
        <v>90</v>
      </c>
      <c r="F2064" s="2" t="s">
        <v>3744</v>
      </c>
      <c r="G2064" s="2" t="s">
        <v>4284</v>
      </c>
      <c r="H2064" s="2" t="s">
        <v>4285</v>
      </c>
      <c r="I2064" s="2" t="s">
        <v>48</v>
      </c>
      <c r="J2064" s="19">
        <v>13142.83</v>
      </c>
      <c r="K2064" s="19">
        <f t="shared" si="32"/>
        <v>15245.682799999999</v>
      </c>
    </row>
    <row r="2065" spans="2:11" hidden="1" x14ac:dyDescent="0.25">
      <c r="B2065" s="2" t="s">
        <v>42</v>
      </c>
      <c r="C2065" s="2" t="s">
        <v>3218</v>
      </c>
      <c r="D2065" s="2" t="s">
        <v>3219</v>
      </c>
      <c r="E2065" s="2">
        <v>90</v>
      </c>
      <c r="F2065" s="2" t="s">
        <v>3744</v>
      </c>
      <c r="G2065" s="2" t="s">
        <v>4286</v>
      </c>
      <c r="H2065" s="2" t="s">
        <v>4287</v>
      </c>
      <c r="I2065" s="2" t="s">
        <v>48</v>
      </c>
      <c r="J2065" s="19">
        <v>16669.03</v>
      </c>
      <c r="K2065" s="19">
        <f t="shared" si="32"/>
        <v>19336.074799999999</v>
      </c>
    </row>
    <row r="2066" spans="2:11" hidden="1" x14ac:dyDescent="0.25">
      <c r="B2066" s="2" t="s">
        <v>42</v>
      </c>
      <c r="C2066" s="2" t="s">
        <v>3218</v>
      </c>
      <c r="D2066" s="2" t="s">
        <v>3219</v>
      </c>
      <c r="E2066" s="2">
        <v>90</v>
      </c>
      <c r="F2066" s="2" t="s">
        <v>3744</v>
      </c>
      <c r="G2066" s="2" t="s">
        <v>4288</v>
      </c>
      <c r="H2066" s="2" t="s">
        <v>4289</v>
      </c>
      <c r="I2066" s="2" t="s">
        <v>48</v>
      </c>
      <c r="J2066" s="19">
        <v>2094.0700000000002</v>
      </c>
      <c r="K2066" s="19">
        <f t="shared" si="32"/>
        <v>2429.1212</v>
      </c>
    </row>
    <row r="2067" spans="2:11" hidden="1" x14ac:dyDescent="0.25">
      <c r="B2067" s="2" t="s">
        <v>42</v>
      </c>
      <c r="C2067" s="2" t="s">
        <v>3218</v>
      </c>
      <c r="D2067" s="2" t="s">
        <v>3219</v>
      </c>
      <c r="E2067" s="2">
        <v>90</v>
      </c>
      <c r="F2067" s="2" t="s">
        <v>3744</v>
      </c>
      <c r="G2067" s="2" t="s">
        <v>4290</v>
      </c>
      <c r="H2067" s="2" t="s">
        <v>4291</v>
      </c>
      <c r="I2067" s="2" t="s">
        <v>48</v>
      </c>
      <c r="J2067" s="19">
        <v>1924.74</v>
      </c>
      <c r="K2067" s="19">
        <f t="shared" si="32"/>
        <v>2232.6983999999998</v>
      </c>
    </row>
    <row r="2068" spans="2:11" hidden="1" x14ac:dyDescent="0.25">
      <c r="B2068" s="2" t="s">
        <v>42</v>
      </c>
      <c r="C2068" s="2" t="s">
        <v>3218</v>
      </c>
      <c r="D2068" s="2" t="s">
        <v>3219</v>
      </c>
      <c r="E2068" s="2">
        <v>90</v>
      </c>
      <c r="F2068" s="2" t="s">
        <v>3744</v>
      </c>
      <c r="G2068" s="2" t="s">
        <v>4292</v>
      </c>
      <c r="H2068" s="2" t="s">
        <v>4293</v>
      </c>
      <c r="I2068" s="2" t="s">
        <v>48</v>
      </c>
      <c r="J2068" s="19">
        <v>5477.03</v>
      </c>
      <c r="K2068" s="19">
        <f t="shared" si="32"/>
        <v>6353.3547999999992</v>
      </c>
    </row>
    <row r="2069" spans="2:11" hidden="1" x14ac:dyDescent="0.25">
      <c r="B2069" s="2" t="s">
        <v>42</v>
      </c>
      <c r="C2069" s="2" t="s">
        <v>3218</v>
      </c>
      <c r="D2069" s="2" t="s">
        <v>3219</v>
      </c>
      <c r="E2069" s="2">
        <v>90</v>
      </c>
      <c r="F2069" s="2" t="s">
        <v>3744</v>
      </c>
      <c r="G2069" s="2" t="s">
        <v>4294</v>
      </c>
      <c r="H2069" s="2" t="s">
        <v>4295</v>
      </c>
      <c r="I2069" s="2" t="s">
        <v>48</v>
      </c>
      <c r="J2069" s="19">
        <v>5477.03</v>
      </c>
      <c r="K2069" s="19">
        <f t="shared" si="32"/>
        <v>6353.3547999999992</v>
      </c>
    </row>
    <row r="2070" spans="2:11" hidden="1" x14ac:dyDescent="0.25">
      <c r="B2070" s="2" t="s">
        <v>42</v>
      </c>
      <c r="C2070" s="2" t="s">
        <v>3218</v>
      </c>
      <c r="D2070" s="2" t="s">
        <v>3219</v>
      </c>
      <c r="E2070" s="2">
        <v>90</v>
      </c>
      <c r="F2070" s="2" t="s">
        <v>3744</v>
      </c>
      <c r="G2070" s="2" t="s">
        <v>4296</v>
      </c>
      <c r="H2070" s="2" t="s">
        <v>4297</v>
      </c>
      <c r="I2070" s="2" t="s">
        <v>48</v>
      </c>
      <c r="J2070" s="19">
        <v>6938.54</v>
      </c>
      <c r="K2070" s="19">
        <f t="shared" si="32"/>
        <v>8048.7063999999991</v>
      </c>
    </row>
    <row r="2071" spans="2:11" hidden="1" x14ac:dyDescent="0.25">
      <c r="B2071" s="2" t="s">
        <v>42</v>
      </c>
      <c r="C2071" s="2" t="s">
        <v>3218</v>
      </c>
      <c r="D2071" s="2" t="s">
        <v>3219</v>
      </c>
      <c r="E2071" s="2">
        <v>90</v>
      </c>
      <c r="F2071" s="2" t="s">
        <v>3744</v>
      </c>
      <c r="G2071" s="2" t="s">
        <v>4298</v>
      </c>
      <c r="H2071" s="2" t="s">
        <v>4299</v>
      </c>
      <c r="I2071" s="2" t="s">
        <v>48</v>
      </c>
      <c r="J2071" s="19">
        <v>566.04999999999995</v>
      </c>
      <c r="K2071" s="19">
        <f t="shared" si="32"/>
        <v>656.61799999999994</v>
      </c>
    </row>
    <row r="2072" spans="2:11" hidden="1" x14ac:dyDescent="0.25">
      <c r="B2072" s="2" t="s">
        <v>42</v>
      </c>
      <c r="C2072" s="2" t="s">
        <v>3218</v>
      </c>
      <c r="D2072" s="2" t="s">
        <v>3219</v>
      </c>
      <c r="E2072" s="2">
        <v>90</v>
      </c>
      <c r="F2072" s="2" t="s">
        <v>3744</v>
      </c>
      <c r="G2072" s="2" t="s">
        <v>4300</v>
      </c>
      <c r="H2072" s="2" t="s">
        <v>4301</v>
      </c>
      <c r="I2072" s="2" t="s">
        <v>48</v>
      </c>
      <c r="J2072" s="19">
        <v>2589.64</v>
      </c>
      <c r="K2072" s="19">
        <f t="shared" si="32"/>
        <v>3003.9823999999999</v>
      </c>
    </row>
    <row r="2073" spans="2:11" hidden="1" x14ac:dyDescent="0.25">
      <c r="B2073" s="2" t="s">
        <v>42</v>
      </c>
      <c r="C2073" s="2" t="s">
        <v>3218</v>
      </c>
      <c r="D2073" s="2" t="s">
        <v>3219</v>
      </c>
      <c r="E2073" s="2">
        <v>90</v>
      </c>
      <c r="F2073" s="2" t="s">
        <v>3744</v>
      </c>
      <c r="G2073" s="2" t="s">
        <v>4302</v>
      </c>
      <c r="H2073" s="2" t="s">
        <v>4303</v>
      </c>
      <c r="I2073" s="2" t="s">
        <v>48</v>
      </c>
      <c r="J2073" s="19">
        <v>6133.25</v>
      </c>
      <c r="K2073" s="19">
        <f t="shared" si="32"/>
        <v>7114.57</v>
      </c>
    </row>
    <row r="2074" spans="2:11" hidden="1" x14ac:dyDescent="0.25">
      <c r="B2074" s="2" t="s">
        <v>42</v>
      </c>
      <c r="C2074" s="2" t="s">
        <v>3218</v>
      </c>
      <c r="D2074" s="2" t="s">
        <v>3219</v>
      </c>
      <c r="E2074" s="2">
        <v>90</v>
      </c>
      <c r="F2074" s="2" t="s">
        <v>3744</v>
      </c>
      <c r="G2074" s="2" t="s">
        <v>4304</v>
      </c>
      <c r="H2074" s="2" t="s">
        <v>4305</v>
      </c>
      <c r="I2074" s="2" t="s">
        <v>48</v>
      </c>
      <c r="J2074" s="19">
        <v>4834.6099999999997</v>
      </c>
      <c r="K2074" s="19">
        <f t="shared" si="32"/>
        <v>5608.1475999999993</v>
      </c>
    </row>
    <row r="2075" spans="2:11" hidden="1" x14ac:dyDescent="0.25">
      <c r="B2075" s="2" t="s">
        <v>42</v>
      </c>
      <c r="C2075" s="2" t="s">
        <v>3218</v>
      </c>
      <c r="D2075" s="2" t="s">
        <v>3219</v>
      </c>
      <c r="E2075" s="2">
        <v>90</v>
      </c>
      <c r="F2075" s="2" t="s">
        <v>3744</v>
      </c>
      <c r="G2075" s="2" t="s">
        <v>4306</v>
      </c>
      <c r="H2075" s="2" t="s">
        <v>4307</v>
      </c>
      <c r="I2075" s="2" t="s">
        <v>48</v>
      </c>
      <c r="J2075" s="19">
        <v>8101.93</v>
      </c>
      <c r="K2075" s="19">
        <f t="shared" si="32"/>
        <v>9398.2387999999992</v>
      </c>
    </row>
    <row r="2076" spans="2:11" hidden="1" x14ac:dyDescent="0.25">
      <c r="B2076" s="2" t="s">
        <v>42</v>
      </c>
      <c r="C2076" s="2" t="s">
        <v>3218</v>
      </c>
      <c r="D2076" s="2" t="s">
        <v>3219</v>
      </c>
      <c r="E2076" s="2">
        <v>90</v>
      </c>
      <c r="F2076" s="2" t="s">
        <v>3744</v>
      </c>
      <c r="G2076" s="2" t="s">
        <v>4308</v>
      </c>
      <c r="H2076" s="2" t="s">
        <v>4309</v>
      </c>
      <c r="I2076" s="2" t="s">
        <v>48</v>
      </c>
      <c r="J2076" s="19">
        <v>2852.13</v>
      </c>
      <c r="K2076" s="19">
        <f t="shared" si="32"/>
        <v>3308.4708000000001</v>
      </c>
    </row>
    <row r="2077" spans="2:11" hidden="1" x14ac:dyDescent="0.25">
      <c r="B2077" s="2" t="s">
        <v>42</v>
      </c>
      <c r="C2077" s="2" t="s">
        <v>3218</v>
      </c>
      <c r="D2077" s="2" t="s">
        <v>3219</v>
      </c>
      <c r="E2077" s="2">
        <v>90</v>
      </c>
      <c r="F2077" s="2" t="s">
        <v>3744</v>
      </c>
      <c r="G2077" s="2" t="s">
        <v>4310</v>
      </c>
      <c r="H2077" s="2" t="s">
        <v>4311</v>
      </c>
      <c r="I2077" s="2" t="s">
        <v>48</v>
      </c>
      <c r="J2077" s="19">
        <v>6678.13</v>
      </c>
      <c r="K2077" s="19">
        <f t="shared" si="32"/>
        <v>7746.6307999999999</v>
      </c>
    </row>
    <row r="2078" spans="2:11" hidden="1" x14ac:dyDescent="0.25">
      <c r="B2078" s="2" t="s">
        <v>42</v>
      </c>
      <c r="C2078" s="2" t="s">
        <v>3218</v>
      </c>
      <c r="D2078" s="2" t="s">
        <v>3219</v>
      </c>
      <c r="E2078" s="2">
        <v>90</v>
      </c>
      <c r="F2078" s="2" t="s">
        <v>3744</v>
      </c>
      <c r="G2078" s="2" t="s">
        <v>4312</v>
      </c>
      <c r="H2078" s="2" t="s">
        <v>4313</v>
      </c>
      <c r="I2078" s="2" t="s">
        <v>48</v>
      </c>
      <c r="J2078" s="19">
        <v>2983.37</v>
      </c>
      <c r="K2078" s="19">
        <f t="shared" si="32"/>
        <v>3460.7091999999998</v>
      </c>
    </row>
    <row r="2079" spans="2:11" hidden="1" x14ac:dyDescent="0.25">
      <c r="B2079" s="2" t="s">
        <v>42</v>
      </c>
      <c r="C2079" s="2" t="s">
        <v>3218</v>
      </c>
      <c r="D2079" s="2" t="s">
        <v>3219</v>
      </c>
      <c r="E2079" s="2">
        <v>90</v>
      </c>
      <c r="F2079" s="2" t="s">
        <v>3744</v>
      </c>
      <c r="G2079" s="2" t="s">
        <v>4314</v>
      </c>
      <c r="H2079" s="2" t="s">
        <v>4315</v>
      </c>
      <c r="I2079" s="2" t="s">
        <v>48</v>
      </c>
      <c r="J2079" s="19">
        <v>2983.37</v>
      </c>
      <c r="K2079" s="19">
        <f t="shared" si="32"/>
        <v>3460.7091999999998</v>
      </c>
    </row>
    <row r="2080" spans="2:11" hidden="1" x14ac:dyDescent="0.25">
      <c r="B2080" s="2" t="s">
        <v>42</v>
      </c>
      <c r="C2080" s="2" t="s">
        <v>3218</v>
      </c>
      <c r="D2080" s="2" t="s">
        <v>3219</v>
      </c>
      <c r="E2080" s="2">
        <v>90</v>
      </c>
      <c r="F2080" s="2" t="s">
        <v>3744</v>
      </c>
      <c r="G2080" s="2" t="s">
        <v>4316</v>
      </c>
      <c r="H2080" s="2" t="s">
        <v>4317</v>
      </c>
      <c r="I2080" s="2" t="s">
        <v>48</v>
      </c>
      <c r="J2080" s="19">
        <v>7735.99</v>
      </c>
      <c r="K2080" s="19">
        <f t="shared" si="32"/>
        <v>8973.7483999999986</v>
      </c>
    </row>
    <row r="2081" spans="2:11" hidden="1" x14ac:dyDescent="0.25">
      <c r="B2081" s="2" t="s">
        <v>42</v>
      </c>
      <c r="C2081" s="2" t="s">
        <v>3218</v>
      </c>
      <c r="D2081" s="2" t="s">
        <v>3219</v>
      </c>
      <c r="E2081" s="2">
        <v>90</v>
      </c>
      <c r="F2081" s="2" t="s">
        <v>3744</v>
      </c>
      <c r="G2081" s="2" t="s">
        <v>4318</v>
      </c>
      <c r="H2081" s="2" t="s">
        <v>4319</v>
      </c>
      <c r="I2081" s="2" t="s">
        <v>48</v>
      </c>
      <c r="J2081" s="19">
        <v>6090.43</v>
      </c>
      <c r="K2081" s="19">
        <f t="shared" si="32"/>
        <v>7064.8987999999999</v>
      </c>
    </row>
    <row r="2082" spans="2:11" hidden="1" x14ac:dyDescent="0.25">
      <c r="B2082" s="2" t="s">
        <v>42</v>
      </c>
      <c r="C2082" s="2" t="s">
        <v>3218</v>
      </c>
      <c r="D2082" s="2" t="s">
        <v>3219</v>
      </c>
      <c r="E2082" s="2">
        <v>90</v>
      </c>
      <c r="F2082" s="2" t="s">
        <v>3744</v>
      </c>
      <c r="G2082" s="2" t="s">
        <v>4320</v>
      </c>
      <c r="H2082" s="2" t="s">
        <v>4321</v>
      </c>
      <c r="I2082" s="2" t="s">
        <v>48</v>
      </c>
      <c r="J2082" s="19">
        <v>9028.93</v>
      </c>
      <c r="K2082" s="19">
        <f t="shared" si="32"/>
        <v>10473.558799999999</v>
      </c>
    </row>
    <row r="2083" spans="2:11" hidden="1" x14ac:dyDescent="0.25">
      <c r="B2083" s="2" t="s">
        <v>42</v>
      </c>
      <c r="C2083" s="2" t="s">
        <v>3218</v>
      </c>
      <c r="D2083" s="2" t="s">
        <v>3219</v>
      </c>
      <c r="E2083" s="2">
        <v>90</v>
      </c>
      <c r="F2083" s="2" t="s">
        <v>3744</v>
      </c>
      <c r="G2083" s="2" t="s">
        <v>4322</v>
      </c>
      <c r="H2083" s="2" t="s">
        <v>4323</v>
      </c>
      <c r="I2083" s="2" t="s">
        <v>48</v>
      </c>
      <c r="J2083" s="19">
        <v>1153.75</v>
      </c>
      <c r="K2083" s="19">
        <f t="shared" si="32"/>
        <v>1338.35</v>
      </c>
    </row>
    <row r="2084" spans="2:11" hidden="1" x14ac:dyDescent="0.25">
      <c r="B2084" s="2" t="s">
        <v>42</v>
      </c>
      <c r="C2084" s="2" t="s">
        <v>3218</v>
      </c>
      <c r="D2084" s="2" t="s">
        <v>3219</v>
      </c>
      <c r="E2084" s="2">
        <v>90</v>
      </c>
      <c r="F2084" s="2" t="s">
        <v>3744</v>
      </c>
      <c r="G2084" s="2" t="s">
        <v>4324</v>
      </c>
      <c r="H2084" s="2" t="s">
        <v>4325</v>
      </c>
      <c r="I2084" s="2" t="s">
        <v>48</v>
      </c>
      <c r="J2084" s="19">
        <v>3825.3</v>
      </c>
      <c r="K2084" s="19">
        <f t="shared" si="32"/>
        <v>4437.348</v>
      </c>
    </row>
    <row r="2085" spans="2:11" hidden="1" x14ac:dyDescent="0.25">
      <c r="B2085" s="2" t="s">
        <v>42</v>
      </c>
      <c r="C2085" s="2" t="s">
        <v>3218</v>
      </c>
      <c r="D2085" s="2" t="s">
        <v>3219</v>
      </c>
      <c r="E2085" s="2">
        <v>90</v>
      </c>
      <c r="F2085" s="2" t="s">
        <v>3744</v>
      </c>
      <c r="G2085" s="2" t="s">
        <v>4326</v>
      </c>
      <c r="H2085" s="2" t="s">
        <v>4327</v>
      </c>
      <c r="I2085" s="2" t="s">
        <v>48</v>
      </c>
      <c r="J2085" s="19">
        <v>3825.3</v>
      </c>
      <c r="K2085" s="19">
        <f t="shared" si="32"/>
        <v>4437.348</v>
      </c>
    </row>
    <row r="2086" spans="2:11" hidden="1" x14ac:dyDescent="0.25">
      <c r="B2086" s="2" t="s">
        <v>42</v>
      </c>
      <c r="C2086" s="2" t="s">
        <v>3218</v>
      </c>
      <c r="D2086" s="2" t="s">
        <v>3219</v>
      </c>
      <c r="E2086" s="2">
        <v>90</v>
      </c>
      <c r="F2086" s="2" t="s">
        <v>3744</v>
      </c>
      <c r="G2086" s="2" t="s">
        <v>4328</v>
      </c>
      <c r="H2086" s="2" t="s">
        <v>4329</v>
      </c>
      <c r="I2086" s="2" t="s">
        <v>48</v>
      </c>
      <c r="J2086" s="19">
        <v>3508.35</v>
      </c>
      <c r="K2086" s="19">
        <f t="shared" si="32"/>
        <v>4069.6859999999997</v>
      </c>
    </row>
    <row r="2087" spans="2:11" hidden="1" x14ac:dyDescent="0.25">
      <c r="B2087" s="2" t="s">
        <v>42</v>
      </c>
      <c r="C2087" s="2" t="s">
        <v>3218</v>
      </c>
      <c r="D2087" s="2" t="s">
        <v>3219</v>
      </c>
      <c r="E2087" s="2">
        <v>90</v>
      </c>
      <c r="F2087" s="2" t="s">
        <v>3744</v>
      </c>
      <c r="G2087" s="2" t="s">
        <v>4330</v>
      </c>
      <c r="H2087" s="2" t="s">
        <v>4331</v>
      </c>
      <c r="I2087" s="2" t="s">
        <v>48</v>
      </c>
      <c r="J2087" s="19">
        <v>3508.35</v>
      </c>
      <c r="K2087" s="19">
        <f t="shared" si="32"/>
        <v>4069.6859999999997</v>
      </c>
    </row>
    <row r="2088" spans="2:11" hidden="1" x14ac:dyDescent="0.25">
      <c r="B2088" s="2" t="s">
        <v>42</v>
      </c>
      <c r="C2088" s="2" t="s">
        <v>3218</v>
      </c>
      <c r="D2088" s="2" t="s">
        <v>3219</v>
      </c>
      <c r="E2088" s="2">
        <v>90</v>
      </c>
      <c r="F2088" s="2" t="s">
        <v>3744</v>
      </c>
      <c r="G2088" s="2" t="s">
        <v>4332</v>
      </c>
      <c r="H2088" s="2" t="s">
        <v>4333</v>
      </c>
      <c r="I2088" s="2" t="s">
        <v>48</v>
      </c>
      <c r="J2088" s="19">
        <v>4390.68</v>
      </c>
      <c r="K2088" s="19">
        <f t="shared" si="32"/>
        <v>5093.1887999999999</v>
      </c>
    </row>
    <row r="2089" spans="2:11" hidden="1" x14ac:dyDescent="0.25">
      <c r="B2089" s="2" t="s">
        <v>42</v>
      </c>
      <c r="C2089" s="2" t="s">
        <v>3218</v>
      </c>
      <c r="D2089" s="2" t="s">
        <v>3219</v>
      </c>
      <c r="E2089" s="2">
        <v>90</v>
      </c>
      <c r="F2089" s="2" t="s">
        <v>3744</v>
      </c>
      <c r="G2089" s="2" t="s">
        <v>4334</v>
      </c>
      <c r="H2089" s="2" t="s">
        <v>4335</v>
      </c>
      <c r="I2089" s="2" t="s">
        <v>48</v>
      </c>
      <c r="J2089" s="19">
        <v>4390.68</v>
      </c>
      <c r="K2089" s="19">
        <f t="shared" si="32"/>
        <v>5093.1887999999999</v>
      </c>
    </row>
    <row r="2090" spans="2:11" hidden="1" x14ac:dyDescent="0.25">
      <c r="B2090" s="2" t="s">
        <v>42</v>
      </c>
      <c r="C2090" s="2" t="s">
        <v>3218</v>
      </c>
      <c r="D2090" s="2" t="s">
        <v>3219</v>
      </c>
      <c r="E2090" s="2">
        <v>90</v>
      </c>
      <c r="F2090" s="2" t="s">
        <v>3744</v>
      </c>
      <c r="G2090" s="2" t="s">
        <v>4336</v>
      </c>
      <c r="H2090" s="2" t="s">
        <v>4337</v>
      </c>
      <c r="I2090" s="2" t="s">
        <v>48</v>
      </c>
      <c r="J2090" s="19">
        <v>4390.68</v>
      </c>
      <c r="K2090" s="19">
        <f t="shared" si="32"/>
        <v>5093.1887999999999</v>
      </c>
    </row>
    <row r="2091" spans="2:11" hidden="1" x14ac:dyDescent="0.25">
      <c r="B2091" s="2" t="s">
        <v>42</v>
      </c>
      <c r="C2091" s="2" t="s">
        <v>3218</v>
      </c>
      <c r="D2091" s="2" t="s">
        <v>3219</v>
      </c>
      <c r="E2091" s="2">
        <v>90</v>
      </c>
      <c r="F2091" s="2" t="s">
        <v>3744</v>
      </c>
      <c r="G2091" s="2" t="s">
        <v>4338</v>
      </c>
      <c r="H2091" s="2" t="s">
        <v>4339</v>
      </c>
      <c r="I2091" s="2" t="s">
        <v>48</v>
      </c>
      <c r="J2091" s="19">
        <v>4525.2</v>
      </c>
      <c r="K2091" s="19">
        <f t="shared" si="32"/>
        <v>5249.2319999999991</v>
      </c>
    </row>
    <row r="2092" spans="2:11" hidden="1" x14ac:dyDescent="0.25">
      <c r="B2092" s="2" t="s">
        <v>42</v>
      </c>
      <c r="C2092" s="2" t="s">
        <v>3218</v>
      </c>
      <c r="D2092" s="2" t="s">
        <v>3219</v>
      </c>
      <c r="E2092" s="2">
        <v>90</v>
      </c>
      <c r="F2092" s="2" t="s">
        <v>3744</v>
      </c>
      <c r="G2092" s="2" t="s">
        <v>4340</v>
      </c>
      <c r="H2092" s="2" t="s">
        <v>4341</v>
      </c>
      <c r="I2092" s="2" t="s">
        <v>48</v>
      </c>
      <c r="J2092" s="19">
        <v>8491.2999999999993</v>
      </c>
      <c r="K2092" s="19">
        <f t="shared" si="32"/>
        <v>9849.9079999999976</v>
      </c>
    </row>
    <row r="2093" spans="2:11" hidden="1" x14ac:dyDescent="0.25">
      <c r="B2093" s="2" t="s">
        <v>42</v>
      </c>
      <c r="C2093" s="2" t="s">
        <v>3218</v>
      </c>
      <c r="D2093" s="2" t="s">
        <v>3219</v>
      </c>
      <c r="E2093" s="2">
        <v>90</v>
      </c>
      <c r="F2093" s="2" t="s">
        <v>3744</v>
      </c>
      <c r="G2093" s="2" t="s">
        <v>4342</v>
      </c>
      <c r="H2093" s="2" t="s">
        <v>4343</v>
      </c>
      <c r="I2093" s="2" t="s">
        <v>48</v>
      </c>
      <c r="J2093" s="19">
        <v>4295.82</v>
      </c>
      <c r="K2093" s="19">
        <f t="shared" si="32"/>
        <v>4983.1511999999993</v>
      </c>
    </row>
    <row r="2094" spans="2:11" hidden="1" x14ac:dyDescent="0.25">
      <c r="B2094" s="2" t="s">
        <v>42</v>
      </c>
      <c r="C2094" s="2" t="s">
        <v>3218</v>
      </c>
      <c r="D2094" s="2" t="s">
        <v>3219</v>
      </c>
      <c r="E2094" s="2">
        <v>90</v>
      </c>
      <c r="F2094" s="2" t="s">
        <v>3744</v>
      </c>
      <c r="G2094" s="2" t="s">
        <v>4344</v>
      </c>
      <c r="H2094" s="2" t="s">
        <v>4345</v>
      </c>
      <c r="I2094" s="2" t="s">
        <v>48</v>
      </c>
      <c r="J2094" s="19">
        <v>4295.82</v>
      </c>
      <c r="K2094" s="19">
        <f t="shared" si="32"/>
        <v>4983.1511999999993</v>
      </c>
    </row>
    <row r="2095" spans="2:11" hidden="1" x14ac:dyDescent="0.25">
      <c r="B2095" s="2" t="s">
        <v>42</v>
      </c>
      <c r="C2095" s="2" t="s">
        <v>3218</v>
      </c>
      <c r="D2095" s="2" t="s">
        <v>3219</v>
      </c>
      <c r="E2095" s="2">
        <v>90</v>
      </c>
      <c r="F2095" s="2" t="s">
        <v>3744</v>
      </c>
      <c r="G2095" s="2" t="s">
        <v>4346</v>
      </c>
      <c r="H2095" s="2" t="s">
        <v>4347</v>
      </c>
      <c r="I2095" s="2" t="s">
        <v>48</v>
      </c>
      <c r="J2095" s="19">
        <v>4558.3100000000004</v>
      </c>
      <c r="K2095" s="19">
        <f t="shared" si="32"/>
        <v>5287.6396000000004</v>
      </c>
    </row>
    <row r="2096" spans="2:11" hidden="1" x14ac:dyDescent="0.25">
      <c r="B2096" s="2" t="s">
        <v>42</v>
      </c>
      <c r="C2096" s="2" t="s">
        <v>3218</v>
      </c>
      <c r="D2096" s="2" t="s">
        <v>3219</v>
      </c>
      <c r="E2096" s="2">
        <v>90</v>
      </c>
      <c r="F2096" s="2" t="s">
        <v>3744</v>
      </c>
      <c r="G2096" s="2" t="s">
        <v>4348</v>
      </c>
      <c r="H2096" s="2" t="s">
        <v>4349</v>
      </c>
      <c r="I2096" s="2" t="s">
        <v>48</v>
      </c>
      <c r="J2096" s="19">
        <v>4558.3100000000004</v>
      </c>
      <c r="K2096" s="19">
        <f t="shared" si="32"/>
        <v>5287.6396000000004</v>
      </c>
    </row>
    <row r="2097" spans="2:11" hidden="1" x14ac:dyDescent="0.25">
      <c r="B2097" s="2" t="s">
        <v>42</v>
      </c>
      <c r="C2097" s="2" t="s">
        <v>3218</v>
      </c>
      <c r="D2097" s="2" t="s">
        <v>3219</v>
      </c>
      <c r="E2097" s="2">
        <v>90</v>
      </c>
      <c r="F2097" s="2" t="s">
        <v>3744</v>
      </c>
      <c r="G2097" s="2" t="s">
        <v>4350</v>
      </c>
      <c r="H2097" s="2" t="s">
        <v>4351</v>
      </c>
      <c r="I2097" s="2" t="s">
        <v>48</v>
      </c>
      <c r="J2097" s="19">
        <v>2399.2399999999998</v>
      </c>
      <c r="K2097" s="19">
        <f t="shared" si="32"/>
        <v>2783.1183999999994</v>
      </c>
    </row>
    <row r="2098" spans="2:11" hidden="1" x14ac:dyDescent="0.25">
      <c r="B2098" s="2" t="s">
        <v>42</v>
      </c>
      <c r="C2098" s="2" t="s">
        <v>3218</v>
      </c>
      <c r="D2098" s="2" t="s">
        <v>3219</v>
      </c>
      <c r="E2098" s="2">
        <v>90</v>
      </c>
      <c r="F2098" s="2" t="s">
        <v>3744</v>
      </c>
      <c r="G2098" s="2" t="s">
        <v>4352</v>
      </c>
      <c r="H2098" s="2" t="s">
        <v>4353</v>
      </c>
      <c r="I2098" s="2" t="s">
        <v>48</v>
      </c>
      <c r="J2098" s="19">
        <v>4991.8</v>
      </c>
      <c r="K2098" s="19">
        <f t="shared" si="32"/>
        <v>5790.4879999999994</v>
      </c>
    </row>
    <row r="2099" spans="2:11" hidden="1" x14ac:dyDescent="0.25">
      <c r="B2099" s="2" t="s">
        <v>42</v>
      </c>
      <c r="C2099" s="2" t="s">
        <v>3218</v>
      </c>
      <c r="D2099" s="2" t="s">
        <v>3219</v>
      </c>
      <c r="E2099" s="2">
        <v>90</v>
      </c>
      <c r="F2099" s="2" t="s">
        <v>3744</v>
      </c>
      <c r="G2099" s="2" t="s">
        <v>4354</v>
      </c>
      <c r="H2099" s="2" t="s">
        <v>4355</v>
      </c>
      <c r="I2099" s="2" t="s">
        <v>48</v>
      </c>
      <c r="J2099" s="19">
        <v>4991.8</v>
      </c>
      <c r="K2099" s="19">
        <f t="shared" si="32"/>
        <v>5790.4879999999994</v>
      </c>
    </row>
    <row r="2100" spans="2:11" hidden="1" x14ac:dyDescent="0.25">
      <c r="B2100" s="2" t="s">
        <v>42</v>
      </c>
      <c r="C2100" s="2" t="s">
        <v>3218</v>
      </c>
      <c r="D2100" s="2" t="s">
        <v>3219</v>
      </c>
      <c r="E2100" s="2">
        <v>90</v>
      </c>
      <c r="F2100" s="2" t="s">
        <v>3744</v>
      </c>
      <c r="G2100" s="2" t="s">
        <v>4356</v>
      </c>
      <c r="H2100" s="2" t="s">
        <v>4357</v>
      </c>
      <c r="I2100" s="2" t="s">
        <v>48</v>
      </c>
      <c r="J2100" s="19">
        <v>4820.8</v>
      </c>
      <c r="K2100" s="19">
        <f t="shared" si="32"/>
        <v>5592.1279999999997</v>
      </c>
    </row>
    <row r="2101" spans="2:11" hidden="1" x14ac:dyDescent="0.25">
      <c r="B2101" s="2" t="s">
        <v>42</v>
      </c>
      <c r="C2101" s="2" t="s">
        <v>3218</v>
      </c>
      <c r="D2101" s="2" t="s">
        <v>3219</v>
      </c>
      <c r="E2101" s="2">
        <v>90</v>
      </c>
      <c r="F2101" s="2" t="s">
        <v>3744</v>
      </c>
      <c r="G2101" s="2" t="s">
        <v>4358</v>
      </c>
      <c r="H2101" s="2" t="s">
        <v>4359</v>
      </c>
      <c r="I2101" s="2" t="s">
        <v>48</v>
      </c>
      <c r="J2101" s="19">
        <v>4820.8</v>
      </c>
      <c r="K2101" s="19">
        <f t="shared" si="32"/>
        <v>5592.1279999999997</v>
      </c>
    </row>
    <row r="2102" spans="2:11" hidden="1" x14ac:dyDescent="0.25">
      <c r="B2102" s="2" t="s">
        <v>42</v>
      </c>
      <c r="C2102" s="2" t="s">
        <v>3218</v>
      </c>
      <c r="D2102" s="2" t="s">
        <v>3219</v>
      </c>
      <c r="E2102" s="2">
        <v>90</v>
      </c>
      <c r="F2102" s="2" t="s">
        <v>3744</v>
      </c>
      <c r="G2102" s="2" t="s">
        <v>4360</v>
      </c>
      <c r="H2102" s="2" t="s">
        <v>4361</v>
      </c>
      <c r="I2102" s="2" t="s">
        <v>48</v>
      </c>
      <c r="J2102" s="19">
        <v>4820.8</v>
      </c>
      <c r="K2102" s="19">
        <f t="shared" si="32"/>
        <v>5592.1279999999997</v>
      </c>
    </row>
    <row r="2103" spans="2:11" hidden="1" x14ac:dyDescent="0.25">
      <c r="B2103" s="2" t="s">
        <v>42</v>
      </c>
      <c r="C2103" s="2" t="s">
        <v>3218</v>
      </c>
      <c r="D2103" s="2" t="s">
        <v>3219</v>
      </c>
      <c r="E2103" s="2">
        <v>90</v>
      </c>
      <c r="F2103" s="2" t="s">
        <v>3744</v>
      </c>
      <c r="G2103" s="2" t="s">
        <v>4362</v>
      </c>
      <c r="H2103" s="2" t="s">
        <v>4363</v>
      </c>
      <c r="I2103" s="2" t="s">
        <v>48</v>
      </c>
      <c r="J2103" s="19">
        <v>8491.2999999999993</v>
      </c>
      <c r="K2103" s="19">
        <f t="shared" si="32"/>
        <v>9849.9079999999976</v>
      </c>
    </row>
    <row r="2104" spans="2:11" hidden="1" x14ac:dyDescent="0.25">
      <c r="B2104" s="2" t="s">
        <v>42</v>
      </c>
      <c r="C2104" s="2" t="s">
        <v>3218</v>
      </c>
      <c r="D2104" s="2" t="s">
        <v>3219</v>
      </c>
      <c r="E2104" s="2">
        <v>90</v>
      </c>
      <c r="F2104" s="2" t="s">
        <v>3744</v>
      </c>
      <c r="G2104" s="2" t="s">
        <v>4364</v>
      </c>
      <c r="H2104" s="2" t="s">
        <v>4365</v>
      </c>
      <c r="I2104" s="2" t="s">
        <v>48</v>
      </c>
      <c r="J2104" s="19">
        <v>3974.71</v>
      </c>
      <c r="K2104" s="19">
        <f t="shared" si="32"/>
        <v>4610.6635999999999</v>
      </c>
    </row>
    <row r="2105" spans="2:11" hidden="1" x14ac:dyDescent="0.25">
      <c r="B2105" s="2" t="s">
        <v>42</v>
      </c>
      <c r="C2105" s="2" t="s">
        <v>3218</v>
      </c>
      <c r="D2105" s="2" t="s">
        <v>3219</v>
      </c>
      <c r="E2105" s="2">
        <v>90</v>
      </c>
      <c r="F2105" s="2" t="s">
        <v>3744</v>
      </c>
      <c r="G2105" s="2" t="s">
        <v>4366</v>
      </c>
      <c r="H2105" s="2" t="s">
        <v>4367</v>
      </c>
      <c r="I2105" s="2" t="s">
        <v>48</v>
      </c>
      <c r="J2105" s="19">
        <v>6395.74</v>
      </c>
      <c r="K2105" s="19">
        <f t="shared" si="32"/>
        <v>7419.058399999999</v>
      </c>
    </row>
    <row r="2106" spans="2:11" hidden="1" x14ac:dyDescent="0.25">
      <c r="B2106" s="2" t="s">
        <v>42</v>
      </c>
      <c r="C2106" s="2" t="s">
        <v>3218</v>
      </c>
      <c r="D2106" s="2" t="s">
        <v>3219</v>
      </c>
      <c r="E2106" s="2">
        <v>90</v>
      </c>
      <c r="F2106" s="2" t="s">
        <v>3744</v>
      </c>
      <c r="G2106" s="2" t="s">
        <v>4368</v>
      </c>
      <c r="H2106" s="2" t="s">
        <v>4369</v>
      </c>
      <c r="I2106" s="2" t="s">
        <v>48</v>
      </c>
      <c r="J2106" s="19">
        <v>6090.43</v>
      </c>
      <c r="K2106" s="19">
        <f t="shared" si="32"/>
        <v>7064.8987999999999</v>
      </c>
    </row>
    <row r="2107" spans="2:11" hidden="1" x14ac:dyDescent="0.25">
      <c r="B2107" s="2" t="s">
        <v>42</v>
      </c>
      <c r="C2107" s="2" t="s">
        <v>3218</v>
      </c>
      <c r="D2107" s="2" t="s">
        <v>3219</v>
      </c>
      <c r="E2107" s="2">
        <v>90</v>
      </c>
      <c r="F2107" s="2" t="s">
        <v>3744</v>
      </c>
      <c r="G2107" s="2" t="s">
        <v>4370</v>
      </c>
      <c r="H2107" s="2" t="s">
        <v>4371</v>
      </c>
      <c r="I2107" s="2" t="s">
        <v>48</v>
      </c>
      <c r="J2107" s="19">
        <v>8758.15</v>
      </c>
      <c r="K2107" s="19">
        <f t="shared" si="32"/>
        <v>10159.454</v>
      </c>
    </row>
    <row r="2108" spans="2:11" hidden="1" x14ac:dyDescent="0.25">
      <c r="B2108" s="2" t="s">
        <v>42</v>
      </c>
      <c r="C2108" s="2" t="s">
        <v>3218</v>
      </c>
      <c r="D2108" s="2" t="s">
        <v>3219</v>
      </c>
      <c r="E2108" s="2">
        <v>90</v>
      </c>
      <c r="F2108" s="2" t="s">
        <v>3744</v>
      </c>
      <c r="G2108" s="2" t="s">
        <v>4372</v>
      </c>
      <c r="H2108" s="2" t="s">
        <v>4373</v>
      </c>
      <c r="I2108" s="2" t="s">
        <v>48</v>
      </c>
      <c r="J2108" s="19">
        <v>9616.6299999999992</v>
      </c>
      <c r="K2108" s="19">
        <f t="shared" si="32"/>
        <v>11155.290799999999</v>
      </c>
    </row>
    <row r="2109" spans="2:11" hidden="1" x14ac:dyDescent="0.25">
      <c r="B2109" s="2" t="s">
        <v>42</v>
      </c>
      <c r="C2109" s="2" t="s">
        <v>3218</v>
      </c>
      <c r="D2109" s="2" t="s">
        <v>3219</v>
      </c>
      <c r="E2109" s="2">
        <v>90</v>
      </c>
      <c r="F2109" s="2" t="s">
        <v>3744</v>
      </c>
      <c r="G2109" s="2" t="s">
        <v>4374</v>
      </c>
      <c r="H2109" s="2" t="s">
        <v>4375</v>
      </c>
      <c r="I2109" s="2" t="s">
        <v>48</v>
      </c>
      <c r="J2109" s="19">
        <v>9028.93</v>
      </c>
      <c r="K2109" s="19">
        <f t="shared" si="32"/>
        <v>10473.558799999999</v>
      </c>
    </row>
    <row r="2110" spans="2:11" hidden="1" x14ac:dyDescent="0.25">
      <c r="B2110" s="2" t="s">
        <v>42</v>
      </c>
      <c r="C2110" s="2" t="s">
        <v>3218</v>
      </c>
      <c r="D2110" s="2" t="s">
        <v>3219</v>
      </c>
      <c r="E2110" s="2">
        <v>90</v>
      </c>
      <c r="F2110" s="2" t="s">
        <v>3744</v>
      </c>
      <c r="G2110" s="2" t="s">
        <v>4376</v>
      </c>
      <c r="H2110" s="2" t="s">
        <v>4377</v>
      </c>
      <c r="I2110" s="2" t="s">
        <v>48</v>
      </c>
      <c r="J2110" s="19">
        <v>3522.01</v>
      </c>
      <c r="K2110" s="19">
        <f t="shared" si="32"/>
        <v>4085.5315999999998</v>
      </c>
    </row>
    <row r="2111" spans="2:11" hidden="1" x14ac:dyDescent="0.25">
      <c r="B2111" s="2" t="s">
        <v>42</v>
      </c>
      <c r="C2111" s="2" t="s">
        <v>3218</v>
      </c>
      <c r="D2111" s="2" t="s">
        <v>3219</v>
      </c>
      <c r="E2111" s="2">
        <v>90</v>
      </c>
      <c r="F2111" s="2" t="s">
        <v>3744</v>
      </c>
      <c r="G2111" s="2" t="s">
        <v>4378</v>
      </c>
      <c r="H2111" s="2" t="s">
        <v>4379</v>
      </c>
      <c r="I2111" s="2" t="s">
        <v>48</v>
      </c>
      <c r="J2111" s="19">
        <v>3339.24</v>
      </c>
      <c r="K2111" s="19">
        <f t="shared" si="32"/>
        <v>3873.5183999999995</v>
      </c>
    </row>
    <row r="2112" spans="2:11" hidden="1" x14ac:dyDescent="0.25">
      <c r="B2112" s="2" t="s">
        <v>42</v>
      </c>
      <c r="C2112" s="2" t="s">
        <v>3218</v>
      </c>
      <c r="D2112" s="2" t="s">
        <v>3219</v>
      </c>
      <c r="E2112" s="2">
        <v>90</v>
      </c>
      <c r="F2112" s="2" t="s">
        <v>3744</v>
      </c>
      <c r="G2112" s="2" t="s">
        <v>4380</v>
      </c>
      <c r="H2112" s="2" t="s">
        <v>4381</v>
      </c>
      <c r="I2112" s="2" t="s">
        <v>48</v>
      </c>
      <c r="J2112" s="19">
        <v>4649.82</v>
      </c>
      <c r="K2112" s="19">
        <f t="shared" si="32"/>
        <v>5393.7911999999997</v>
      </c>
    </row>
    <row r="2113" spans="2:11" hidden="1" x14ac:dyDescent="0.25">
      <c r="B2113" s="2" t="s">
        <v>42</v>
      </c>
      <c r="C2113" s="2" t="s">
        <v>3218</v>
      </c>
      <c r="D2113" s="2" t="s">
        <v>3219</v>
      </c>
      <c r="E2113" s="2">
        <v>90</v>
      </c>
      <c r="F2113" s="2" t="s">
        <v>3744</v>
      </c>
      <c r="G2113" s="2" t="s">
        <v>4382</v>
      </c>
      <c r="H2113" s="2" t="s">
        <v>4383</v>
      </c>
      <c r="I2113" s="2" t="s">
        <v>48</v>
      </c>
      <c r="J2113" s="19">
        <v>5515.3</v>
      </c>
      <c r="K2113" s="19">
        <f t="shared" si="32"/>
        <v>6397.7479999999996</v>
      </c>
    </row>
    <row r="2114" spans="2:11" hidden="1" x14ac:dyDescent="0.25">
      <c r="B2114" s="2" t="s">
        <v>42</v>
      </c>
      <c r="C2114" s="2" t="s">
        <v>3218</v>
      </c>
      <c r="D2114" s="2" t="s">
        <v>3219</v>
      </c>
      <c r="E2114" s="2">
        <v>90</v>
      </c>
      <c r="F2114" s="2" t="s">
        <v>3744</v>
      </c>
      <c r="G2114" s="2" t="s">
        <v>4384</v>
      </c>
      <c r="H2114" s="2" t="s">
        <v>4385</v>
      </c>
      <c r="I2114" s="2" t="s">
        <v>48</v>
      </c>
      <c r="J2114" s="19">
        <v>9764</v>
      </c>
      <c r="K2114" s="19">
        <f t="shared" si="32"/>
        <v>11326.24</v>
      </c>
    </row>
    <row r="2115" spans="2:11" hidden="1" x14ac:dyDescent="0.25">
      <c r="B2115" s="2" t="s">
        <v>42</v>
      </c>
      <c r="C2115" s="2" t="s">
        <v>3218</v>
      </c>
      <c r="D2115" s="2" t="s">
        <v>3219</v>
      </c>
      <c r="E2115" s="2">
        <v>90</v>
      </c>
      <c r="F2115" s="2" t="s">
        <v>3744</v>
      </c>
      <c r="G2115" s="2" t="s">
        <v>4386</v>
      </c>
      <c r="H2115" s="2" t="s">
        <v>4387</v>
      </c>
      <c r="I2115" s="2" t="s">
        <v>48</v>
      </c>
      <c r="J2115" s="19">
        <v>5515.3</v>
      </c>
      <c r="K2115" s="19">
        <f t="shared" si="32"/>
        <v>6397.7479999999996</v>
      </c>
    </row>
    <row r="2116" spans="2:11" hidden="1" x14ac:dyDescent="0.25">
      <c r="B2116" s="2" t="s">
        <v>42</v>
      </c>
      <c r="C2116" s="2" t="s">
        <v>3218</v>
      </c>
      <c r="D2116" s="2" t="s">
        <v>3219</v>
      </c>
      <c r="E2116" s="2">
        <v>90</v>
      </c>
      <c r="F2116" s="2" t="s">
        <v>3744</v>
      </c>
      <c r="G2116" s="2" t="s">
        <v>4388</v>
      </c>
      <c r="H2116" s="2" t="s">
        <v>4389</v>
      </c>
      <c r="I2116" s="2" t="s">
        <v>48</v>
      </c>
      <c r="J2116" s="19">
        <v>5515.3</v>
      </c>
      <c r="K2116" s="19">
        <f t="shared" ref="K2116:K2179" si="33">+IF(AND(MID(H2116,1,15)="POSTE DE MADERA",J2116&lt;110)=TRUE,(J2116*1.13+5)*1.01*1.16,IF(AND(MID(H2116,1,15)="POSTE DE MADERA",J2116&gt;=110,J2116&lt;320)=TRUE,(J2116*1.13+12)*1.01*1.16,IF(AND(MID(H2116,1,15)="POSTE DE MADERA",J2116&gt;320)=TRUE,(J2116*1.13+36)*1.01*1.16,IF(+AND(MID(H2116,1,5)="POSTE",MID(H2116,1,15)&lt;&gt;"POSTE DE MADERA")=TRUE,J2116*1.01*1.16,J2116*1.16))))</f>
        <v>6397.7479999999996</v>
      </c>
    </row>
    <row r="2117" spans="2:11" hidden="1" x14ac:dyDescent="0.25">
      <c r="B2117" s="2" t="s">
        <v>42</v>
      </c>
      <c r="C2117" s="2" t="s">
        <v>3218</v>
      </c>
      <c r="D2117" s="2" t="s">
        <v>3219</v>
      </c>
      <c r="E2117" s="2">
        <v>90</v>
      </c>
      <c r="F2117" s="2" t="s">
        <v>3744</v>
      </c>
      <c r="G2117" s="2" t="s">
        <v>4390</v>
      </c>
      <c r="H2117" s="2" t="s">
        <v>4391</v>
      </c>
      <c r="I2117" s="2" t="s">
        <v>48</v>
      </c>
      <c r="J2117" s="19">
        <v>6133.5</v>
      </c>
      <c r="K2117" s="19">
        <f t="shared" si="33"/>
        <v>7114.86</v>
      </c>
    </row>
    <row r="2118" spans="2:11" hidden="1" x14ac:dyDescent="0.25">
      <c r="B2118" s="2" t="s">
        <v>42</v>
      </c>
      <c r="C2118" s="2" t="s">
        <v>3218</v>
      </c>
      <c r="D2118" s="2" t="s">
        <v>3219</v>
      </c>
      <c r="E2118" s="2">
        <v>90</v>
      </c>
      <c r="F2118" s="2" t="s">
        <v>3744</v>
      </c>
      <c r="G2118" s="2" t="s">
        <v>4392</v>
      </c>
      <c r="H2118" s="2" t="s">
        <v>4393</v>
      </c>
      <c r="I2118" s="2" t="s">
        <v>48</v>
      </c>
      <c r="J2118" s="19">
        <v>3166.14</v>
      </c>
      <c r="K2118" s="19">
        <f t="shared" si="33"/>
        <v>3672.7223999999997</v>
      </c>
    </row>
    <row r="2119" spans="2:11" hidden="1" x14ac:dyDescent="0.25">
      <c r="B2119" s="2" t="s">
        <v>42</v>
      </c>
      <c r="C2119" s="2" t="s">
        <v>3218</v>
      </c>
      <c r="D2119" s="2" t="s">
        <v>3219</v>
      </c>
      <c r="E2119" s="2">
        <v>90</v>
      </c>
      <c r="F2119" s="2" t="s">
        <v>3744</v>
      </c>
      <c r="G2119" s="2" t="s">
        <v>4394</v>
      </c>
      <c r="H2119" s="2" t="s">
        <v>4395</v>
      </c>
      <c r="I2119" s="2" t="s">
        <v>48</v>
      </c>
      <c r="J2119" s="19">
        <v>3339.24</v>
      </c>
      <c r="K2119" s="19">
        <f t="shared" si="33"/>
        <v>3873.5183999999995</v>
      </c>
    </row>
    <row r="2120" spans="2:11" hidden="1" x14ac:dyDescent="0.25">
      <c r="B2120" s="2" t="s">
        <v>42</v>
      </c>
      <c r="C2120" s="2" t="s">
        <v>3218</v>
      </c>
      <c r="D2120" s="2" t="s">
        <v>3219</v>
      </c>
      <c r="E2120" s="2">
        <v>90</v>
      </c>
      <c r="F2120" s="2" t="s">
        <v>3744</v>
      </c>
      <c r="G2120" s="2" t="s">
        <v>4396</v>
      </c>
      <c r="H2120" s="2" t="s">
        <v>4397</v>
      </c>
      <c r="I2120" s="2" t="s">
        <v>48</v>
      </c>
      <c r="J2120" s="19">
        <v>330.97</v>
      </c>
      <c r="K2120" s="19">
        <f t="shared" si="33"/>
        <v>383.92520000000002</v>
      </c>
    </row>
    <row r="2121" spans="2:11" hidden="1" x14ac:dyDescent="0.25">
      <c r="B2121" s="2" t="s">
        <v>42</v>
      </c>
      <c r="C2121" s="2" t="s">
        <v>3218</v>
      </c>
      <c r="D2121" s="2" t="s">
        <v>3219</v>
      </c>
      <c r="E2121" s="2">
        <v>90</v>
      </c>
      <c r="F2121" s="2" t="s">
        <v>3744</v>
      </c>
      <c r="G2121" s="2" t="s">
        <v>4398</v>
      </c>
      <c r="H2121" s="2" t="s">
        <v>4399</v>
      </c>
      <c r="I2121" s="2" t="s">
        <v>48</v>
      </c>
      <c r="J2121" s="19">
        <v>330.97</v>
      </c>
      <c r="K2121" s="19">
        <f t="shared" si="33"/>
        <v>383.92520000000002</v>
      </c>
    </row>
    <row r="2122" spans="2:11" hidden="1" x14ac:dyDescent="0.25">
      <c r="B2122" s="2" t="s">
        <v>42</v>
      </c>
      <c r="C2122" s="2" t="s">
        <v>3218</v>
      </c>
      <c r="D2122" s="2" t="s">
        <v>3219</v>
      </c>
      <c r="E2122" s="2">
        <v>90</v>
      </c>
      <c r="F2122" s="2" t="s">
        <v>3744</v>
      </c>
      <c r="G2122" s="2" t="s">
        <v>4400</v>
      </c>
      <c r="H2122" s="2" t="s">
        <v>4401</v>
      </c>
      <c r="I2122" s="2" t="s">
        <v>48</v>
      </c>
      <c r="J2122" s="19">
        <v>2072.4699999999998</v>
      </c>
      <c r="K2122" s="19">
        <f t="shared" si="33"/>
        <v>2404.0651999999995</v>
      </c>
    </row>
    <row r="2123" spans="2:11" hidden="1" x14ac:dyDescent="0.25">
      <c r="B2123" s="2" t="s">
        <v>42</v>
      </c>
      <c r="C2123" s="2" t="s">
        <v>3218</v>
      </c>
      <c r="D2123" s="2" t="s">
        <v>3219</v>
      </c>
      <c r="E2123" s="2">
        <v>90</v>
      </c>
      <c r="F2123" s="2" t="s">
        <v>3744</v>
      </c>
      <c r="G2123" s="2" t="s">
        <v>4402</v>
      </c>
      <c r="H2123" s="2" t="s">
        <v>4403</v>
      </c>
      <c r="I2123" s="2" t="s">
        <v>48</v>
      </c>
      <c r="J2123" s="19">
        <v>2072.4699999999998</v>
      </c>
      <c r="K2123" s="19">
        <f t="shared" si="33"/>
        <v>2404.0651999999995</v>
      </c>
    </row>
    <row r="2124" spans="2:11" hidden="1" x14ac:dyDescent="0.25">
      <c r="B2124" s="2" t="s">
        <v>42</v>
      </c>
      <c r="C2124" s="2" t="s">
        <v>3218</v>
      </c>
      <c r="D2124" s="2" t="s">
        <v>3219</v>
      </c>
      <c r="E2124" s="2">
        <v>90</v>
      </c>
      <c r="F2124" s="2" t="s">
        <v>3744</v>
      </c>
      <c r="G2124" s="2" t="s">
        <v>4404</v>
      </c>
      <c r="H2124" s="2" t="s">
        <v>4405</v>
      </c>
      <c r="I2124" s="2" t="s">
        <v>48</v>
      </c>
      <c r="J2124" s="19">
        <v>283.95</v>
      </c>
      <c r="K2124" s="19">
        <f t="shared" si="33"/>
        <v>329.38199999999995</v>
      </c>
    </row>
    <row r="2125" spans="2:11" hidden="1" x14ac:dyDescent="0.25">
      <c r="B2125" s="2" t="s">
        <v>42</v>
      </c>
      <c r="C2125" s="2" t="s">
        <v>3218</v>
      </c>
      <c r="D2125" s="2" t="s">
        <v>3219</v>
      </c>
      <c r="E2125" s="2">
        <v>90</v>
      </c>
      <c r="F2125" s="2" t="s">
        <v>3744</v>
      </c>
      <c r="G2125" s="2" t="s">
        <v>4406</v>
      </c>
      <c r="H2125" s="2" t="s">
        <v>4407</v>
      </c>
      <c r="I2125" s="2" t="s">
        <v>48</v>
      </c>
      <c r="J2125" s="19">
        <v>9764</v>
      </c>
      <c r="K2125" s="19">
        <f t="shared" si="33"/>
        <v>11326.24</v>
      </c>
    </row>
    <row r="2126" spans="2:11" hidden="1" x14ac:dyDescent="0.25">
      <c r="B2126" s="2" t="s">
        <v>42</v>
      </c>
      <c r="C2126" s="2" t="s">
        <v>3218</v>
      </c>
      <c r="D2126" s="2" t="s">
        <v>3219</v>
      </c>
      <c r="E2126" s="2">
        <v>90</v>
      </c>
      <c r="F2126" s="2" t="s">
        <v>3744</v>
      </c>
      <c r="G2126" s="2" t="s">
        <v>4408</v>
      </c>
      <c r="H2126" s="2" t="s">
        <v>4409</v>
      </c>
      <c r="I2126" s="2" t="s">
        <v>48</v>
      </c>
      <c r="J2126" s="19">
        <v>283.95</v>
      </c>
      <c r="K2126" s="19">
        <f t="shared" si="33"/>
        <v>329.38199999999995</v>
      </c>
    </row>
    <row r="2127" spans="2:11" hidden="1" x14ac:dyDescent="0.25">
      <c r="B2127" s="2" t="s">
        <v>42</v>
      </c>
      <c r="C2127" s="2" t="s">
        <v>3218</v>
      </c>
      <c r="D2127" s="2" t="s">
        <v>3219</v>
      </c>
      <c r="E2127" s="2">
        <v>90</v>
      </c>
      <c r="F2127" s="2" t="s">
        <v>3744</v>
      </c>
      <c r="G2127" s="2" t="s">
        <v>4410</v>
      </c>
      <c r="H2127" s="2" t="s">
        <v>4411</v>
      </c>
      <c r="I2127" s="2" t="s">
        <v>48</v>
      </c>
      <c r="J2127" s="19">
        <v>2009.68</v>
      </c>
      <c r="K2127" s="19">
        <f t="shared" si="33"/>
        <v>2331.2287999999999</v>
      </c>
    </row>
    <row r="2128" spans="2:11" hidden="1" x14ac:dyDescent="0.25">
      <c r="B2128" s="2" t="s">
        <v>42</v>
      </c>
      <c r="C2128" s="2" t="s">
        <v>3218</v>
      </c>
      <c r="D2128" s="2" t="s">
        <v>3219</v>
      </c>
      <c r="E2128" s="2">
        <v>90</v>
      </c>
      <c r="F2128" s="2" t="s">
        <v>3744</v>
      </c>
      <c r="G2128" s="2" t="s">
        <v>4412</v>
      </c>
      <c r="H2128" s="2" t="s">
        <v>4413</v>
      </c>
      <c r="I2128" s="2" t="s">
        <v>48</v>
      </c>
      <c r="J2128" s="19">
        <v>2009.68</v>
      </c>
      <c r="K2128" s="19">
        <f t="shared" si="33"/>
        <v>2331.2287999999999</v>
      </c>
    </row>
    <row r="2129" spans="2:11" hidden="1" x14ac:dyDescent="0.25">
      <c r="B2129" s="2" t="s">
        <v>42</v>
      </c>
      <c r="C2129" s="2" t="s">
        <v>3218</v>
      </c>
      <c r="D2129" s="2" t="s">
        <v>3219</v>
      </c>
      <c r="E2129" s="2">
        <v>90</v>
      </c>
      <c r="F2129" s="2" t="s">
        <v>3744</v>
      </c>
      <c r="G2129" s="2" t="s">
        <v>4414</v>
      </c>
      <c r="H2129" s="2" t="s">
        <v>4415</v>
      </c>
      <c r="I2129" s="2" t="s">
        <v>48</v>
      </c>
      <c r="J2129" s="19">
        <v>3413.42</v>
      </c>
      <c r="K2129" s="19">
        <f t="shared" si="33"/>
        <v>3959.5672</v>
      </c>
    </row>
    <row r="2130" spans="2:11" hidden="1" x14ac:dyDescent="0.25">
      <c r="B2130" s="2" t="s">
        <v>42</v>
      </c>
      <c r="C2130" s="2" t="s">
        <v>3218</v>
      </c>
      <c r="D2130" s="2" t="s">
        <v>3219</v>
      </c>
      <c r="E2130" s="2">
        <v>90</v>
      </c>
      <c r="F2130" s="2" t="s">
        <v>3744</v>
      </c>
      <c r="G2130" s="2" t="s">
        <v>4416</v>
      </c>
      <c r="H2130" s="2" t="s">
        <v>4417</v>
      </c>
      <c r="I2130" s="2" t="s">
        <v>48</v>
      </c>
      <c r="J2130" s="19">
        <v>7265.83</v>
      </c>
      <c r="K2130" s="19">
        <f t="shared" si="33"/>
        <v>8428.362799999999</v>
      </c>
    </row>
    <row r="2131" spans="2:11" hidden="1" x14ac:dyDescent="0.25">
      <c r="B2131" s="2" t="s">
        <v>42</v>
      </c>
      <c r="C2131" s="2" t="s">
        <v>3218</v>
      </c>
      <c r="D2131" s="2" t="s">
        <v>3219</v>
      </c>
      <c r="E2131" s="2">
        <v>90</v>
      </c>
      <c r="F2131" s="2" t="s">
        <v>3744</v>
      </c>
      <c r="G2131" s="2" t="s">
        <v>4418</v>
      </c>
      <c r="H2131" s="2" t="s">
        <v>4419</v>
      </c>
      <c r="I2131" s="2" t="s">
        <v>48</v>
      </c>
      <c r="J2131" s="19">
        <v>9028.93</v>
      </c>
      <c r="K2131" s="19">
        <f t="shared" si="33"/>
        <v>10473.558799999999</v>
      </c>
    </row>
    <row r="2132" spans="2:11" hidden="1" x14ac:dyDescent="0.25">
      <c r="B2132" s="2" t="s">
        <v>42</v>
      </c>
      <c r="C2132" s="2" t="s">
        <v>3218</v>
      </c>
      <c r="D2132" s="2" t="s">
        <v>3219</v>
      </c>
      <c r="E2132" s="2">
        <v>90</v>
      </c>
      <c r="F2132" s="2" t="s">
        <v>3744</v>
      </c>
      <c r="G2132" s="2" t="s">
        <v>4420</v>
      </c>
      <c r="H2132" s="2" t="s">
        <v>4421</v>
      </c>
      <c r="I2132" s="2" t="s">
        <v>48</v>
      </c>
      <c r="J2132" s="19">
        <v>13688.25</v>
      </c>
      <c r="K2132" s="19">
        <f t="shared" si="33"/>
        <v>15878.369999999999</v>
      </c>
    </row>
    <row r="2133" spans="2:11" hidden="1" x14ac:dyDescent="0.25">
      <c r="B2133" s="2" t="s">
        <v>42</v>
      </c>
      <c r="C2133" s="2" t="s">
        <v>3218</v>
      </c>
      <c r="D2133" s="2" t="s">
        <v>3219</v>
      </c>
      <c r="E2133" s="2">
        <v>90</v>
      </c>
      <c r="F2133" s="2" t="s">
        <v>3744</v>
      </c>
      <c r="G2133" s="2" t="s">
        <v>4422</v>
      </c>
      <c r="H2133" s="2" t="s">
        <v>4423</v>
      </c>
      <c r="I2133" s="2" t="s">
        <v>48</v>
      </c>
      <c r="J2133" s="19">
        <v>9616.6299999999992</v>
      </c>
      <c r="K2133" s="19">
        <f t="shared" si="33"/>
        <v>11155.290799999999</v>
      </c>
    </row>
    <row r="2134" spans="2:11" hidden="1" x14ac:dyDescent="0.25">
      <c r="B2134" s="2" t="s">
        <v>42</v>
      </c>
      <c r="C2134" s="2" t="s">
        <v>3218</v>
      </c>
      <c r="D2134" s="2" t="s">
        <v>3219</v>
      </c>
      <c r="E2134" s="2">
        <v>90</v>
      </c>
      <c r="F2134" s="2" t="s">
        <v>3744</v>
      </c>
      <c r="G2134" s="2" t="s">
        <v>4424</v>
      </c>
      <c r="H2134" s="2" t="s">
        <v>4425</v>
      </c>
      <c r="I2134" s="2" t="s">
        <v>48</v>
      </c>
      <c r="J2134" s="19">
        <v>14473.1</v>
      </c>
      <c r="K2134" s="19">
        <f t="shared" si="33"/>
        <v>16788.795999999998</v>
      </c>
    </row>
    <row r="2135" spans="2:11" hidden="1" x14ac:dyDescent="0.25">
      <c r="B2135" s="2" t="s">
        <v>42</v>
      </c>
      <c r="C2135" s="2" t="s">
        <v>3218</v>
      </c>
      <c r="D2135" s="2" t="s">
        <v>3219</v>
      </c>
      <c r="E2135" s="2">
        <v>90</v>
      </c>
      <c r="F2135" s="2" t="s">
        <v>3744</v>
      </c>
      <c r="G2135" s="2" t="s">
        <v>4426</v>
      </c>
      <c r="H2135" s="2" t="s">
        <v>4427</v>
      </c>
      <c r="I2135" s="2" t="s">
        <v>48</v>
      </c>
      <c r="J2135" s="19">
        <v>15055.88</v>
      </c>
      <c r="K2135" s="19">
        <f t="shared" si="33"/>
        <v>17464.820799999998</v>
      </c>
    </row>
    <row r="2136" spans="2:11" hidden="1" x14ac:dyDescent="0.25">
      <c r="B2136" s="2" t="s">
        <v>42</v>
      </c>
      <c r="C2136" s="2" t="s">
        <v>3218</v>
      </c>
      <c r="D2136" s="2" t="s">
        <v>3219</v>
      </c>
      <c r="E2136" s="2">
        <v>90</v>
      </c>
      <c r="F2136" s="2" t="s">
        <v>3744</v>
      </c>
      <c r="G2136" s="2" t="s">
        <v>4428</v>
      </c>
      <c r="H2136" s="2" t="s">
        <v>4429</v>
      </c>
      <c r="I2136" s="2" t="s">
        <v>48</v>
      </c>
      <c r="J2136" s="19">
        <v>9616.6299999999992</v>
      </c>
      <c r="K2136" s="19">
        <f t="shared" si="33"/>
        <v>11155.290799999999</v>
      </c>
    </row>
    <row r="2137" spans="2:11" hidden="1" x14ac:dyDescent="0.25">
      <c r="B2137" s="2" t="s">
        <v>42</v>
      </c>
      <c r="C2137" s="2" t="s">
        <v>3218</v>
      </c>
      <c r="D2137" s="2" t="s">
        <v>3219</v>
      </c>
      <c r="E2137" s="2">
        <v>90</v>
      </c>
      <c r="F2137" s="2" t="s">
        <v>3744</v>
      </c>
      <c r="G2137" s="2" t="s">
        <v>4430</v>
      </c>
      <c r="H2137" s="2" t="s">
        <v>4431</v>
      </c>
      <c r="I2137" s="2" t="s">
        <v>48</v>
      </c>
      <c r="J2137" s="19">
        <v>21693.72</v>
      </c>
      <c r="K2137" s="19">
        <f t="shared" si="33"/>
        <v>25164.715199999999</v>
      </c>
    </row>
    <row r="2138" spans="2:11" hidden="1" x14ac:dyDescent="0.25">
      <c r="B2138" s="2" t="s">
        <v>42</v>
      </c>
      <c r="C2138" s="2" t="s">
        <v>3218</v>
      </c>
      <c r="D2138" s="2" t="s">
        <v>3219</v>
      </c>
      <c r="E2138" s="2">
        <v>90</v>
      </c>
      <c r="F2138" s="2" t="s">
        <v>3744</v>
      </c>
      <c r="G2138" s="2" t="s">
        <v>4432</v>
      </c>
      <c r="H2138" s="2" t="s">
        <v>4433</v>
      </c>
      <c r="I2138" s="2" t="s">
        <v>48</v>
      </c>
      <c r="J2138" s="19">
        <v>17612.5</v>
      </c>
      <c r="K2138" s="19">
        <f t="shared" si="33"/>
        <v>20430.5</v>
      </c>
    </row>
    <row r="2139" spans="2:11" hidden="1" x14ac:dyDescent="0.25">
      <c r="B2139" s="2" t="s">
        <v>42</v>
      </c>
      <c r="C2139" s="2" t="s">
        <v>3218</v>
      </c>
      <c r="D2139" s="2" t="s">
        <v>3219</v>
      </c>
      <c r="E2139" s="2">
        <v>90</v>
      </c>
      <c r="F2139" s="2" t="s">
        <v>3744</v>
      </c>
      <c r="G2139" s="2" t="s">
        <v>4434</v>
      </c>
      <c r="H2139" s="2" t="s">
        <v>4435</v>
      </c>
      <c r="I2139" s="2" t="s">
        <v>48</v>
      </c>
      <c r="J2139" s="19">
        <v>283.95</v>
      </c>
      <c r="K2139" s="19">
        <f t="shared" si="33"/>
        <v>329.38199999999995</v>
      </c>
    </row>
    <row r="2140" spans="2:11" hidden="1" x14ac:dyDescent="0.25">
      <c r="B2140" s="2" t="s">
        <v>42</v>
      </c>
      <c r="C2140" s="2" t="s">
        <v>3218</v>
      </c>
      <c r="D2140" s="2" t="s">
        <v>3219</v>
      </c>
      <c r="E2140" s="2">
        <v>90</v>
      </c>
      <c r="F2140" s="2" t="s">
        <v>3744</v>
      </c>
      <c r="G2140" s="2" t="s">
        <v>4436</v>
      </c>
      <c r="H2140" s="2" t="s">
        <v>4437</v>
      </c>
      <c r="I2140" s="2" t="s">
        <v>48</v>
      </c>
      <c r="J2140" s="19">
        <v>11990.8</v>
      </c>
      <c r="K2140" s="19">
        <f t="shared" si="33"/>
        <v>13909.327999999998</v>
      </c>
    </row>
    <row r="2141" spans="2:11" hidden="1" x14ac:dyDescent="0.25">
      <c r="B2141" s="2" t="s">
        <v>42</v>
      </c>
      <c r="C2141" s="2" t="s">
        <v>3218</v>
      </c>
      <c r="D2141" s="2" t="s">
        <v>3219</v>
      </c>
      <c r="E2141" s="2">
        <v>90</v>
      </c>
      <c r="F2141" s="2" t="s">
        <v>3744</v>
      </c>
      <c r="G2141" s="2" t="s">
        <v>4438</v>
      </c>
      <c r="H2141" s="2" t="s">
        <v>4439</v>
      </c>
      <c r="I2141" s="2" t="s">
        <v>48</v>
      </c>
      <c r="J2141" s="19">
        <v>11990.8</v>
      </c>
      <c r="K2141" s="19">
        <f t="shared" si="33"/>
        <v>13909.327999999998</v>
      </c>
    </row>
    <row r="2142" spans="2:11" hidden="1" x14ac:dyDescent="0.25">
      <c r="B2142" s="2" t="s">
        <v>42</v>
      </c>
      <c r="C2142" s="2" t="s">
        <v>3218</v>
      </c>
      <c r="D2142" s="2" t="s">
        <v>3219</v>
      </c>
      <c r="E2142" s="2">
        <v>90</v>
      </c>
      <c r="F2142" s="2" t="s">
        <v>3744</v>
      </c>
      <c r="G2142" s="2" t="s">
        <v>4440</v>
      </c>
      <c r="H2142" s="2" t="s">
        <v>4441</v>
      </c>
      <c r="I2142" s="2" t="s">
        <v>48</v>
      </c>
      <c r="J2142" s="19">
        <v>14473.1</v>
      </c>
      <c r="K2142" s="19">
        <f t="shared" si="33"/>
        <v>16788.795999999998</v>
      </c>
    </row>
    <row r="2143" spans="2:11" hidden="1" x14ac:dyDescent="0.25">
      <c r="B2143" s="2" t="s">
        <v>42</v>
      </c>
      <c r="C2143" s="2" t="s">
        <v>3218</v>
      </c>
      <c r="D2143" s="2" t="s">
        <v>3219</v>
      </c>
      <c r="E2143" s="2">
        <v>90</v>
      </c>
      <c r="F2143" s="2" t="s">
        <v>3744</v>
      </c>
      <c r="G2143" s="2" t="s">
        <v>4442</v>
      </c>
      <c r="H2143" s="2" t="s">
        <v>4443</v>
      </c>
      <c r="I2143" s="2" t="s">
        <v>48</v>
      </c>
      <c r="J2143" s="19">
        <v>14473.1</v>
      </c>
      <c r="K2143" s="19">
        <f t="shared" si="33"/>
        <v>16788.795999999998</v>
      </c>
    </row>
    <row r="2144" spans="2:11" hidden="1" x14ac:dyDescent="0.25">
      <c r="B2144" s="2" t="s">
        <v>42</v>
      </c>
      <c r="C2144" s="2" t="s">
        <v>3218</v>
      </c>
      <c r="D2144" s="2" t="s">
        <v>3219</v>
      </c>
      <c r="E2144" s="2">
        <v>90</v>
      </c>
      <c r="F2144" s="2" t="s">
        <v>3744</v>
      </c>
      <c r="G2144" s="2" t="s">
        <v>4444</v>
      </c>
      <c r="H2144" s="2" t="s">
        <v>4445</v>
      </c>
      <c r="I2144" s="2" t="s">
        <v>48</v>
      </c>
      <c r="J2144" s="19">
        <v>15055.88</v>
      </c>
      <c r="K2144" s="19">
        <f t="shared" si="33"/>
        <v>17464.820799999998</v>
      </c>
    </row>
    <row r="2145" spans="2:11" hidden="1" x14ac:dyDescent="0.25">
      <c r="B2145" s="2" t="s">
        <v>42</v>
      </c>
      <c r="C2145" s="2" t="s">
        <v>3218</v>
      </c>
      <c r="D2145" s="2" t="s">
        <v>3219</v>
      </c>
      <c r="E2145" s="2">
        <v>90</v>
      </c>
      <c r="F2145" s="2" t="s">
        <v>3744</v>
      </c>
      <c r="G2145" s="2" t="s">
        <v>4446</v>
      </c>
      <c r="H2145" s="2" t="s">
        <v>4447</v>
      </c>
      <c r="I2145" s="2" t="s">
        <v>48</v>
      </c>
      <c r="J2145" s="19">
        <v>17356.7</v>
      </c>
      <c r="K2145" s="19">
        <f t="shared" si="33"/>
        <v>20133.772000000001</v>
      </c>
    </row>
    <row r="2146" spans="2:11" hidden="1" x14ac:dyDescent="0.25">
      <c r="B2146" s="2" t="s">
        <v>42</v>
      </c>
      <c r="C2146" s="2" t="s">
        <v>3218</v>
      </c>
      <c r="D2146" s="2" t="s">
        <v>3219</v>
      </c>
      <c r="E2146" s="2">
        <v>90</v>
      </c>
      <c r="F2146" s="2" t="s">
        <v>3744</v>
      </c>
      <c r="G2146" s="2" t="s">
        <v>4448</v>
      </c>
      <c r="H2146" s="2" t="s">
        <v>4449</v>
      </c>
      <c r="I2146" s="2" t="s">
        <v>48</v>
      </c>
      <c r="J2146" s="19">
        <v>17356.7</v>
      </c>
      <c r="K2146" s="19">
        <f t="shared" si="33"/>
        <v>20133.772000000001</v>
      </c>
    </row>
    <row r="2147" spans="2:11" hidden="1" x14ac:dyDescent="0.25">
      <c r="B2147" s="2" t="s">
        <v>42</v>
      </c>
      <c r="C2147" s="2" t="s">
        <v>3218</v>
      </c>
      <c r="D2147" s="2" t="s">
        <v>3219</v>
      </c>
      <c r="E2147" s="2">
        <v>90</v>
      </c>
      <c r="F2147" s="2" t="s">
        <v>3744</v>
      </c>
      <c r="G2147" s="2" t="s">
        <v>4450</v>
      </c>
      <c r="H2147" s="2" t="s">
        <v>4451</v>
      </c>
      <c r="I2147" s="2" t="s">
        <v>48</v>
      </c>
      <c r="J2147" s="19">
        <v>21693.72</v>
      </c>
      <c r="K2147" s="19">
        <f t="shared" si="33"/>
        <v>25164.715199999999</v>
      </c>
    </row>
    <row r="2148" spans="2:11" hidden="1" x14ac:dyDescent="0.25">
      <c r="B2148" s="2" t="s">
        <v>42</v>
      </c>
      <c r="C2148" s="2" t="s">
        <v>3218</v>
      </c>
      <c r="D2148" s="2" t="s">
        <v>3219</v>
      </c>
      <c r="E2148" s="2">
        <v>90</v>
      </c>
      <c r="F2148" s="2" t="s">
        <v>3744</v>
      </c>
      <c r="G2148" s="2" t="s">
        <v>4452</v>
      </c>
      <c r="H2148" s="2" t="s">
        <v>4453</v>
      </c>
      <c r="I2148" s="2" t="s">
        <v>48</v>
      </c>
      <c r="J2148" s="19">
        <v>21693.72</v>
      </c>
      <c r="K2148" s="19">
        <f t="shared" si="33"/>
        <v>25164.715199999999</v>
      </c>
    </row>
    <row r="2149" spans="2:11" hidden="1" x14ac:dyDescent="0.25">
      <c r="B2149" s="2" t="s">
        <v>42</v>
      </c>
      <c r="C2149" s="2" t="s">
        <v>3218</v>
      </c>
      <c r="D2149" s="2" t="s">
        <v>3219</v>
      </c>
      <c r="E2149" s="2">
        <v>90</v>
      </c>
      <c r="F2149" s="2" t="s">
        <v>3744</v>
      </c>
      <c r="G2149" s="2" t="s">
        <v>4454</v>
      </c>
      <c r="H2149" s="2" t="s">
        <v>4455</v>
      </c>
      <c r="I2149" s="2" t="s">
        <v>48</v>
      </c>
      <c r="J2149" s="19">
        <v>918.67</v>
      </c>
      <c r="K2149" s="19">
        <f t="shared" si="33"/>
        <v>1065.6571999999999</v>
      </c>
    </row>
    <row r="2150" spans="2:11" hidden="1" x14ac:dyDescent="0.25">
      <c r="B2150" s="2" t="s">
        <v>42</v>
      </c>
      <c r="C2150" s="2" t="s">
        <v>3218</v>
      </c>
      <c r="D2150" s="2" t="s">
        <v>3219</v>
      </c>
      <c r="E2150" s="2">
        <v>90</v>
      </c>
      <c r="F2150" s="2" t="s">
        <v>3744</v>
      </c>
      <c r="G2150" s="2" t="s">
        <v>4456</v>
      </c>
      <c r="H2150" s="2" t="s">
        <v>4457</v>
      </c>
      <c r="I2150" s="2" t="s">
        <v>48</v>
      </c>
      <c r="J2150" s="19">
        <v>3358.7</v>
      </c>
      <c r="K2150" s="19">
        <f t="shared" si="33"/>
        <v>3896.0919999999996</v>
      </c>
    </row>
    <row r="2151" spans="2:11" hidden="1" x14ac:dyDescent="0.25">
      <c r="B2151" s="2" t="s">
        <v>42</v>
      </c>
      <c r="C2151" s="2" t="s">
        <v>3218</v>
      </c>
      <c r="D2151" s="2" t="s">
        <v>3219</v>
      </c>
      <c r="E2151" s="2">
        <v>90</v>
      </c>
      <c r="F2151" s="2" t="s">
        <v>3744</v>
      </c>
      <c r="G2151" s="2" t="s">
        <v>4458</v>
      </c>
      <c r="H2151" s="2" t="s">
        <v>4459</v>
      </c>
      <c r="I2151" s="2" t="s">
        <v>48</v>
      </c>
      <c r="J2151" s="19">
        <v>3358.7</v>
      </c>
      <c r="K2151" s="19">
        <f t="shared" si="33"/>
        <v>3896.0919999999996</v>
      </c>
    </row>
    <row r="2152" spans="2:11" hidden="1" x14ac:dyDescent="0.25">
      <c r="B2152" s="2" t="s">
        <v>42</v>
      </c>
      <c r="C2152" s="2" t="s">
        <v>3218</v>
      </c>
      <c r="D2152" s="2" t="s">
        <v>3219</v>
      </c>
      <c r="E2152" s="2">
        <v>90</v>
      </c>
      <c r="F2152" s="2" t="s">
        <v>3744</v>
      </c>
      <c r="G2152" s="2" t="s">
        <v>4460</v>
      </c>
      <c r="H2152" s="2" t="s">
        <v>4461</v>
      </c>
      <c r="I2152" s="2" t="s">
        <v>48</v>
      </c>
      <c r="J2152" s="19">
        <v>2857.32</v>
      </c>
      <c r="K2152" s="19">
        <f t="shared" si="33"/>
        <v>3314.4911999999999</v>
      </c>
    </row>
    <row r="2153" spans="2:11" hidden="1" x14ac:dyDescent="0.25">
      <c r="B2153" s="2" t="s">
        <v>42</v>
      </c>
      <c r="C2153" s="2" t="s">
        <v>3218</v>
      </c>
      <c r="D2153" s="2" t="s">
        <v>3219</v>
      </c>
      <c r="E2153" s="2">
        <v>90</v>
      </c>
      <c r="F2153" s="2" t="s">
        <v>3744</v>
      </c>
      <c r="G2153" s="2" t="s">
        <v>4462</v>
      </c>
      <c r="H2153" s="2" t="s">
        <v>4463</v>
      </c>
      <c r="I2153" s="2" t="s">
        <v>48</v>
      </c>
      <c r="J2153" s="19">
        <v>2857.32</v>
      </c>
      <c r="K2153" s="19">
        <f t="shared" si="33"/>
        <v>3314.4911999999999</v>
      </c>
    </row>
    <row r="2154" spans="2:11" hidden="1" x14ac:dyDescent="0.25">
      <c r="B2154" s="2" t="s">
        <v>42</v>
      </c>
      <c r="C2154" s="2" t="s">
        <v>3218</v>
      </c>
      <c r="D2154" s="2" t="s">
        <v>3219</v>
      </c>
      <c r="E2154" s="2">
        <v>90</v>
      </c>
      <c r="F2154" s="2" t="s">
        <v>3744</v>
      </c>
      <c r="G2154" s="2" t="s">
        <v>4464</v>
      </c>
      <c r="H2154" s="2" t="s">
        <v>4465</v>
      </c>
      <c r="I2154" s="2" t="s">
        <v>48</v>
      </c>
      <c r="J2154" s="19">
        <v>1083.23</v>
      </c>
      <c r="K2154" s="19">
        <f t="shared" si="33"/>
        <v>1256.5467999999998</v>
      </c>
    </row>
    <row r="2155" spans="2:11" hidden="1" x14ac:dyDescent="0.25">
      <c r="B2155" s="2" t="s">
        <v>42</v>
      </c>
      <c r="C2155" s="2" t="s">
        <v>3218</v>
      </c>
      <c r="D2155" s="2" t="s">
        <v>3219</v>
      </c>
      <c r="E2155" s="2">
        <v>90</v>
      </c>
      <c r="F2155" s="2" t="s">
        <v>3744</v>
      </c>
      <c r="G2155" s="2" t="s">
        <v>4466</v>
      </c>
      <c r="H2155" s="2" t="s">
        <v>4467</v>
      </c>
      <c r="I2155" s="2" t="s">
        <v>48</v>
      </c>
      <c r="J2155" s="19">
        <v>3522.01</v>
      </c>
      <c r="K2155" s="19">
        <f t="shared" si="33"/>
        <v>4085.5315999999998</v>
      </c>
    </row>
    <row r="2156" spans="2:11" hidden="1" x14ac:dyDescent="0.25">
      <c r="B2156" s="2" t="s">
        <v>42</v>
      </c>
      <c r="C2156" s="2" t="s">
        <v>3218</v>
      </c>
      <c r="D2156" s="2" t="s">
        <v>3219</v>
      </c>
      <c r="E2156" s="2">
        <v>90</v>
      </c>
      <c r="F2156" s="2" t="s">
        <v>3744</v>
      </c>
      <c r="G2156" s="2" t="s">
        <v>4468</v>
      </c>
      <c r="H2156" s="2" t="s">
        <v>4469</v>
      </c>
      <c r="I2156" s="2" t="s">
        <v>48</v>
      </c>
      <c r="J2156" s="19">
        <v>3522.01</v>
      </c>
      <c r="K2156" s="19">
        <f t="shared" si="33"/>
        <v>4085.5315999999998</v>
      </c>
    </row>
    <row r="2157" spans="2:11" hidden="1" x14ac:dyDescent="0.25">
      <c r="B2157" s="2" t="s">
        <v>42</v>
      </c>
      <c r="C2157" s="2" t="s">
        <v>3218</v>
      </c>
      <c r="D2157" s="2" t="s">
        <v>3219</v>
      </c>
      <c r="E2157" s="2">
        <v>90</v>
      </c>
      <c r="F2157" s="2" t="s">
        <v>3744</v>
      </c>
      <c r="G2157" s="2" t="s">
        <v>4470</v>
      </c>
      <c r="H2157" s="2" t="s">
        <v>4471</v>
      </c>
      <c r="I2157" s="2" t="s">
        <v>48</v>
      </c>
      <c r="J2157" s="19">
        <v>3077.08</v>
      </c>
      <c r="K2157" s="19">
        <f t="shared" si="33"/>
        <v>3569.4127999999996</v>
      </c>
    </row>
    <row r="2158" spans="2:11" hidden="1" x14ac:dyDescent="0.25">
      <c r="B2158" s="2" t="s">
        <v>42</v>
      </c>
      <c r="C2158" s="2" t="s">
        <v>3218</v>
      </c>
      <c r="D2158" s="2" t="s">
        <v>3219</v>
      </c>
      <c r="E2158" s="2">
        <v>90</v>
      </c>
      <c r="F2158" s="2" t="s">
        <v>3744</v>
      </c>
      <c r="G2158" s="2" t="s">
        <v>4472</v>
      </c>
      <c r="H2158" s="2" t="s">
        <v>4473</v>
      </c>
      <c r="I2158" s="2" t="s">
        <v>48</v>
      </c>
      <c r="J2158" s="19">
        <v>3077.08</v>
      </c>
      <c r="K2158" s="19">
        <f t="shared" si="33"/>
        <v>3569.4127999999996</v>
      </c>
    </row>
    <row r="2159" spans="2:11" hidden="1" x14ac:dyDescent="0.25">
      <c r="B2159" s="2" t="s">
        <v>42</v>
      </c>
      <c r="C2159" s="2" t="s">
        <v>3218</v>
      </c>
      <c r="D2159" s="2" t="s">
        <v>3219</v>
      </c>
      <c r="E2159" s="2">
        <v>90</v>
      </c>
      <c r="F2159" s="2" t="s">
        <v>3744</v>
      </c>
      <c r="G2159" s="2" t="s">
        <v>4474</v>
      </c>
      <c r="H2159" s="2" t="s">
        <v>4475</v>
      </c>
      <c r="I2159" s="2" t="s">
        <v>48</v>
      </c>
      <c r="J2159" s="19">
        <v>1153.75</v>
      </c>
      <c r="K2159" s="19">
        <f t="shared" si="33"/>
        <v>1338.35</v>
      </c>
    </row>
    <row r="2160" spans="2:11" hidden="1" x14ac:dyDescent="0.25">
      <c r="B2160" s="2" t="s">
        <v>42</v>
      </c>
      <c r="C2160" s="2" t="s">
        <v>3218</v>
      </c>
      <c r="D2160" s="2" t="s">
        <v>3219</v>
      </c>
      <c r="E2160" s="2">
        <v>90</v>
      </c>
      <c r="F2160" s="2" t="s">
        <v>3744</v>
      </c>
      <c r="G2160" s="2" t="s">
        <v>4476</v>
      </c>
      <c r="H2160" s="2" t="s">
        <v>4477</v>
      </c>
      <c r="I2160" s="2" t="s">
        <v>48</v>
      </c>
      <c r="J2160" s="19">
        <v>3592</v>
      </c>
      <c r="K2160" s="19">
        <f t="shared" si="33"/>
        <v>4166.7199999999993</v>
      </c>
    </row>
    <row r="2161" spans="2:11" hidden="1" x14ac:dyDescent="0.25">
      <c r="B2161" s="2" t="s">
        <v>42</v>
      </c>
      <c r="C2161" s="2" t="s">
        <v>3218</v>
      </c>
      <c r="D2161" s="2" t="s">
        <v>3219</v>
      </c>
      <c r="E2161" s="2">
        <v>90</v>
      </c>
      <c r="F2161" s="2" t="s">
        <v>3744</v>
      </c>
      <c r="G2161" s="2" t="s">
        <v>4478</v>
      </c>
      <c r="H2161" s="2" t="s">
        <v>4479</v>
      </c>
      <c r="I2161" s="2" t="s">
        <v>48</v>
      </c>
      <c r="J2161" s="19">
        <v>3592</v>
      </c>
      <c r="K2161" s="19">
        <f t="shared" si="33"/>
        <v>4166.7199999999993</v>
      </c>
    </row>
    <row r="2162" spans="2:11" hidden="1" x14ac:dyDescent="0.25">
      <c r="B2162" s="2" t="s">
        <v>42</v>
      </c>
      <c r="C2162" s="2" t="s">
        <v>3218</v>
      </c>
      <c r="D2162" s="2" t="s">
        <v>3219</v>
      </c>
      <c r="E2162" s="2">
        <v>90</v>
      </c>
      <c r="F2162" s="2" t="s">
        <v>3744</v>
      </c>
      <c r="G2162" s="2" t="s">
        <v>4480</v>
      </c>
      <c r="H2162" s="2" t="s">
        <v>4481</v>
      </c>
      <c r="I2162" s="2" t="s">
        <v>48</v>
      </c>
      <c r="J2162" s="19">
        <v>3171.26</v>
      </c>
      <c r="K2162" s="19">
        <f t="shared" si="33"/>
        <v>3678.6615999999999</v>
      </c>
    </row>
    <row r="2163" spans="2:11" hidden="1" x14ac:dyDescent="0.25">
      <c r="B2163" s="2" t="s">
        <v>42</v>
      </c>
      <c r="C2163" s="2" t="s">
        <v>3218</v>
      </c>
      <c r="D2163" s="2" t="s">
        <v>3219</v>
      </c>
      <c r="E2163" s="2">
        <v>90</v>
      </c>
      <c r="F2163" s="2" t="s">
        <v>3744</v>
      </c>
      <c r="G2163" s="2" t="s">
        <v>4482</v>
      </c>
      <c r="H2163" s="2" t="s">
        <v>4483</v>
      </c>
      <c r="I2163" s="2" t="s">
        <v>48</v>
      </c>
      <c r="J2163" s="19">
        <v>3171.26</v>
      </c>
      <c r="K2163" s="19">
        <f t="shared" si="33"/>
        <v>3678.6615999999999</v>
      </c>
    </row>
    <row r="2164" spans="2:11" hidden="1" x14ac:dyDescent="0.25">
      <c r="B2164" s="2" t="s">
        <v>42</v>
      </c>
      <c r="C2164" s="2" t="s">
        <v>3218</v>
      </c>
      <c r="D2164" s="2" t="s">
        <v>3219</v>
      </c>
      <c r="E2164" s="2">
        <v>90</v>
      </c>
      <c r="F2164" s="2" t="s">
        <v>3744</v>
      </c>
      <c r="G2164" s="2" t="s">
        <v>4484</v>
      </c>
      <c r="H2164" s="2" t="s">
        <v>4485</v>
      </c>
      <c r="I2164" s="2" t="s">
        <v>48</v>
      </c>
      <c r="J2164" s="19">
        <v>2094.0700000000002</v>
      </c>
      <c r="K2164" s="19">
        <f t="shared" si="33"/>
        <v>2429.1212</v>
      </c>
    </row>
    <row r="2165" spans="2:11" hidden="1" x14ac:dyDescent="0.25">
      <c r="B2165" s="2" t="s">
        <v>42</v>
      </c>
      <c r="C2165" s="2" t="s">
        <v>3218</v>
      </c>
      <c r="D2165" s="2" t="s">
        <v>3219</v>
      </c>
      <c r="E2165" s="2">
        <v>90</v>
      </c>
      <c r="F2165" s="2" t="s">
        <v>3744</v>
      </c>
      <c r="G2165" s="2" t="s">
        <v>4486</v>
      </c>
      <c r="H2165" s="2" t="s">
        <v>4487</v>
      </c>
      <c r="I2165" s="2" t="s">
        <v>48</v>
      </c>
      <c r="J2165" s="19">
        <v>4525.2</v>
      </c>
      <c r="K2165" s="19">
        <f t="shared" si="33"/>
        <v>5249.2319999999991</v>
      </c>
    </row>
    <row r="2166" spans="2:11" hidden="1" x14ac:dyDescent="0.25">
      <c r="B2166" s="2" t="s">
        <v>42</v>
      </c>
      <c r="C2166" s="2" t="s">
        <v>3218</v>
      </c>
      <c r="D2166" s="2" t="s">
        <v>3219</v>
      </c>
      <c r="E2166" s="2">
        <v>90</v>
      </c>
      <c r="F2166" s="2" t="s">
        <v>3744</v>
      </c>
      <c r="G2166" s="2" t="s">
        <v>4488</v>
      </c>
      <c r="H2166" s="2" t="s">
        <v>4489</v>
      </c>
      <c r="I2166" s="2" t="s">
        <v>48</v>
      </c>
      <c r="J2166" s="19">
        <v>4525.2</v>
      </c>
      <c r="K2166" s="19">
        <f t="shared" si="33"/>
        <v>5249.2319999999991</v>
      </c>
    </row>
    <row r="2167" spans="2:11" hidden="1" x14ac:dyDescent="0.25">
      <c r="B2167" s="2" t="s">
        <v>42</v>
      </c>
      <c r="C2167" s="2" t="s">
        <v>3218</v>
      </c>
      <c r="D2167" s="2" t="s">
        <v>3219</v>
      </c>
      <c r="E2167" s="2">
        <v>90</v>
      </c>
      <c r="F2167" s="2" t="s">
        <v>3744</v>
      </c>
      <c r="G2167" s="2" t="s">
        <v>4490</v>
      </c>
      <c r="H2167" s="2" t="s">
        <v>4491</v>
      </c>
      <c r="I2167" s="2" t="s">
        <v>48</v>
      </c>
      <c r="J2167" s="19">
        <v>4427.0200000000004</v>
      </c>
      <c r="K2167" s="19">
        <f t="shared" si="33"/>
        <v>5135.3432000000003</v>
      </c>
    </row>
    <row r="2168" spans="2:11" hidden="1" x14ac:dyDescent="0.25">
      <c r="B2168" s="2" t="s">
        <v>42</v>
      </c>
      <c r="C2168" s="2" t="s">
        <v>3218</v>
      </c>
      <c r="D2168" s="2" t="s">
        <v>3219</v>
      </c>
      <c r="E2168" s="2">
        <v>90</v>
      </c>
      <c r="F2168" s="2" t="s">
        <v>3744</v>
      </c>
      <c r="G2168" s="2" t="s">
        <v>4492</v>
      </c>
      <c r="H2168" s="2" t="s">
        <v>4493</v>
      </c>
      <c r="I2168" s="2" t="s">
        <v>48</v>
      </c>
      <c r="J2168" s="19">
        <v>4427.0200000000004</v>
      </c>
      <c r="K2168" s="19">
        <f t="shared" si="33"/>
        <v>5135.3432000000003</v>
      </c>
    </row>
    <row r="2169" spans="2:11" hidden="1" x14ac:dyDescent="0.25">
      <c r="B2169" s="2" t="s">
        <v>42</v>
      </c>
      <c r="C2169" s="2" t="s">
        <v>3218</v>
      </c>
      <c r="D2169" s="2" t="s">
        <v>3219</v>
      </c>
      <c r="E2169" s="2">
        <v>90</v>
      </c>
      <c r="F2169" s="2" t="s">
        <v>3744</v>
      </c>
      <c r="G2169" s="2" t="s">
        <v>4494</v>
      </c>
      <c r="H2169" s="2" t="s">
        <v>4495</v>
      </c>
      <c r="I2169" s="2" t="s">
        <v>48</v>
      </c>
      <c r="J2169" s="19">
        <v>2329.15</v>
      </c>
      <c r="K2169" s="19">
        <f t="shared" si="33"/>
        <v>2701.8139999999999</v>
      </c>
    </row>
    <row r="2170" spans="2:11" hidden="1" x14ac:dyDescent="0.25">
      <c r="B2170" s="2" t="s">
        <v>42</v>
      </c>
      <c r="C2170" s="2" t="s">
        <v>3218</v>
      </c>
      <c r="D2170" s="2" t="s">
        <v>3219</v>
      </c>
      <c r="E2170" s="2">
        <v>90</v>
      </c>
      <c r="F2170" s="2" t="s">
        <v>3744</v>
      </c>
      <c r="G2170" s="2" t="s">
        <v>4496</v>
      </c>
      <c r="H2170" s="2" t="s">
        <v>4497</v>
      </c>
      <c r="I2170" s="2" t="s">
        <v>48</v>
      </c>
      <c r="J2170" s="19">
        <v>4758.5</v>
      </c>
      <c r="K2170" s="19">
        <f t="shared" si="33"/>
        <v>5519.86</v>
      </c>
    </row>
    <row r="2171" spans="2:11" hidden="1" x14ac:dyDescent="0.25">
      <c r="B2171" s="2" t="s">
        <v>42</v>
      </c>
      <c r="C2171" s="2" t="s">
        <v>3218</v>
      </c>
      <c r="D2171" s="2" t="s">
        <v>3219</v>
      </c>
      <c r="E2171" s="2">
        <v>90</v>
      </c>
      <c r="F2171" s="2" t="s">
        <v>3744</v>
      </c>
      <c r="G2171" s="2" t="s">
        <v>4498</v>
      </c>
      <c r="H2171" s="2" t="s">
        <v>4499</v>
      </c>
      <c r="I2171" s="2" t="s">
        <v>48</v>
      </c>
      <c r="J2171" s="19">
        <v>4758.5</v>
      </c>
      <c r="K2171" s="19">
        <f t="shared" si="33"/>
        <v>5519.86</v>
      </c>
    </row>
    <row r="2172" spans="2:11" hidden="1" x14ac:dyDescent="0.25">
      <c r="B2172" s="2" t="s">
        <v>42</v>
      </c>
      <c r="C2172" s="2" t="s">
        <v>3218</v>
      </c>
      <c r="D2172" s="2" t="s">
        <v>3219</v>
      </c>
      <c r="E2172" s="2">
        <v>90</v>
      </c>
      <c r="F2172" s="2" t="s">
        <v>3744</v>
      </c>
      <c r="G2172" s="2" t="s">
        <v>4500</v>
      </c>
      <c r="H2172" s="2" t="s">
        <v>4501</v>
      </c>
      <c r="I2172" s="2" t="s">
        <v>48</v>
      </c>
      <c r="J2172" s="19">
        <v>4740.96</v>
      </c>
      <c r="K2172" s="19">
        <f t="shared" si="33"/>
        <v>5499.5135999999993</v>
      </c>
    </row>
    <row r="2173" spans="2:11" hidden="1" x14ac:dyDescent="0.25">
      <c r="B2173" s="2" t="s">
        <v>42</v>
      </c>
      <c r="C2173" s="2" t="s">
        <v>3218</v>
      </c>
      <c r="D2173" s="2" t="s">
        <v>3219</v>
      </c>
      <c r="E2173" s="2">
        <v>90</v>
      </c>
      <c r="F2173" s="2" t="s">
        <v>3744</v>
      </c>
      <c r="G2173" s="2" t="s">
        <v>4502</v>
      </c>
      <c r="H2173" s="2" t="s">
        <v>4503</v>
      </c>
      <c r="I2173" s="2" t="s">
        <v>48</v>
      </c>
      <c r="J2173" s="19">
        <v>4740.96</v>
      </c>
      <c r="K2173" s="19">
        <f t="shared" si="33"/>
        <v>5499.5135999999993</v>
      </c>
    </row>
    <row r="2174" spans="2:11" hidden="1" x14ac:dyDescent="0.25">
      <c r="B2174" s="2" t="s">
        <v>42</v>
      </c>
      <c r="C2174" s="2" t="s">
        <v>3218</v>
      </c>
      <c r="D2174" s="2" t="s">
        <v>3219</v>
      </c>
      <c r="E2174" s="2">
        <v>90</v>
      </c>
      <c r="F2174" s="2" t="s">
        <v>3744</v>
      </c>
      <c r="G2174" s="2" t="s">
        <v>4504</v>
      </c>
      <c r="H2174" s="2" t="s">
        <v>4505</v>
      </c>
      <c r="I2174" s="2" t="s">
        <v>48</v>
      </c>
      <c r="J2174" s="19">
        <v>3151.93</v>
      </c>
      <c r="K2174" s="19">
        <f t="shared" si="33"/>
        <v>3656.2387999999996</v>
      </c>
    </row>
    <row r="2175" spans="2:11" hidden="1" x14ac:dyDescent="0.25">
      <c r="B2175" s="2" t="s">
        <v>42</v>
      </c>
      <c r="C2175" s="2" t="s">
        <v>3218</v>
      </c>
      <c r="D2175" s="2" t="s">
        <v>3219</v>
      </c>
      <c r="E2175" s="2">
        <v>90</v>
      </c>
      <c r="F2175" s="2" t="s">
        <v>3744</v>
      </c>
      <c r="G2175" s="2" t="s">
        <v>4506</v>
      </c>
      <c r="H2175" s="2" t="s">
        <v>4507</v>
      </c>
      <c r="I2175" s="2" t="s">
        <v>48</v>
      </c>
      <c r="J2175" s="19">
        <v>5575.05</v>
      </c>
      <c r="K2175" s="19">
        <f t="shared" si="33"/>
        <v>6467.058</v>
      </c>
    </row>
    <row r="2176" spans="2:11" hidden="1" x14ac:dyDescent="0.25">
      <c r="B2176" s="2" t="s">
        <v>42</v>
      </c>
      <c r="C2176" s="2" t="s">
        <v>3218</v>
      </c>
      <c r="D2176" s="2" t="s">
        <v>3219</v>
      </c>
      <c r="E2176" s="2">
        <v>90</v>
      </c>
      <c r="F2176" s="2" t="s">
        <v>3744</v>
      </c>
      <c r="G2176" s="2" t="s">
        <v>4508</v>
      </c>
      <c r="H2176" s="2" t="s">
        <v>4509</v>
      </c>
      <c r="I2176" s="2" t="s">
        <v>48</v>
      </c>
      <c r="J2176" s="19">
        <v>5575.05</v>
      </c>
      <c r="K2176" s="19">
        <f t="shared" si="33"/>
        <v>6467.058</v>
      </c>
    </row>
    <row r="2177" spans="2:11" hidden="1" x14ac:dyDescent="0.25">
      <c r="B2177" s="2" t="s">
        <v>42</v>
      </c>
      <c r="C2177" s="2" t="s">
        <v>3218</v>
      </c>
      <c r="D2177" s="2" t="s">
        <v>3219</v>
      </c>
      <c r="E2177" s="2">
        <v>90</v>
      </c>
      <c r="F2177" s="2" t="s">
        <v>3744</v>
      </c>
      <c r="G2177" s="2" t="s">
        <v>4510</v>
      </c>
      <c r="H2177" s="2" t="s">
        <v>4511</v>
      </c>
      <c r="I2177" s="2" t="s">
        <v>48</v>
      </c>
      <c r="J2177" s="19">
        <v>5839.75</v>
      </c>
      <c r="K2177" s="19">
        <f t="shared" si="33"/>
        <v>6774.11</v>
      </c>
    </row>
    <row r="2178" spans="2:11" hidden="1" x14ac:dyDescent="0.25">
      <c r="B2178" s="2" t="s">
        <v>42</v>
      </c>
      <c r="C2178" s="2" t="s">
        <v>3218</v>
      </c>
      <c r="D2178" s="2" t="s">
        <v>3219</v>
      </c>
      <c r="E2178" s="2">
        <v>90</v>
      </c>
      <c r="F2178" s="2" t="s">
        <v>3744</v>
      </c>
      <c r="G2178" s="2" t="s">
        <v>4512</v>
      </c>
      <c r="H2178" s="2" t="s">
        <v>4513</v>
      </c>
      <c r="I2178" s="2" t="s">
        <v>48</v>
      </c>
      <c r="J2178" s="19">
        <v>5839.75</v>
      </c>
      <c r="K2178" s="19">
        <f t="shared" si="33"/>
        <v>6774.11</v>
      </c>
    </row>
    <row r="2179" spans="2:11" hidden="1" x14ac:dyDescent="0.25">
      <c r="B2179" s="2" t="s">
        <v>42</v>
      </c>
      <c r="C2179" s="2" t="s">
        <v>3218</v>
      </c>
      <c r="D2179" s="2" t="s">
        <v>3219</v>
      </c>
      <c r="E2179" s="2">
        <v>90</v>
      </c>
      <c r="F2179" s="2" t="s">
        <v>3744</v>
      </c>
      <c r="G2179" s="2" t="s">
        <v>4514</v>
      </c>
      <c r="H2179" s="2" t="s">
        <v>4515</v>
      </c>
      <c r="I2179" s="2" t="s">
        <v>48</v>
      </c>
      <c r="J2179" s="19">
        <v>3739.63</v>
      </c>
      <c r="K2179" s="19">
        <f t="shared" si="33"/>
        <v>4337.9708000000001</v>
      </c>
    </row>
    <row r="2180" spans="2:11" hidden="1" x14ac:dyDescent="0.25">
      <c r="B2180" s="2" t="s">
        <v>42</v>
      </c>
      <c r="C2180" s="2" t="s">
        <v>3218</v>
      </c>
      <c r="D2180" s="2" t="s">
        <v>3219</v>
      </c>
      <c r="E2180" s="2">
        <v>90</v>
      </c>
      <c r="F2180" s="2" t="s">
        <v>3744</v>
      </c>
      <c r="G2180" s="2" t="s">
        <v>4516</v>
      </c>
      <c r="H2180" s="2" t="s">
        <v>4517</v>
      </c>
      <c r="I2180" s="2" t="s">
        <v>48</v>
      </c>
      <c r="J2180" s="19">
        <v>6158.3</v>
      </c>
      <c r="K2180" s="19">
        <f t="shared" ref="K2180:K2243" si="34">+IF(AND(MID(H2180,1,15)="POSTE DE MADERA",J2180&lt;110)=TRUE,(J2180*1.13+5)*1.01*1.16,IF(AND(MID(H2180,1,15)="POSTE DE MADERA",J2180&gt;=110,J2180&lt;320)=TRUE,(J2180*1.13+12)*1.01*1.16,IF(AND(MID(H2180,1,15)="POSTE DE MADERA",J2180&gt;320)=TRUE,(J2180*1.13+36)*1.01*1.16,IF(+AND(MID(H2180,1,5)="POSTE",MID(H2180,1,15)&lt;&gt;"POSTE DE MADERA")=TRUE,J2180*1.01*1.16,J2180*1.16))))</f>
        <v>7143.6279999999997</v>
      </c>
    </row>
    <row r="2181" spans="2:11" hidden="1" x14ac:dyDescent="0.25">
      <c r="B2181" s="2" t="s">
        <v>42</v>
      </c>
      <c r="C2181" s="2" t="s">
        <v>3218</v>
      </c>
      <c r="D2181" s="2" t="s">
        <v>3219</v>
      </c>
      <c r="E2181" s="2">
        <v>90</v>
      </c>
      <c r="F2181" s="2" t="s">
        <v>3744</v>
      </c>
      <c r="G2181" s="2" t="s">
        <v>4518</v>
      </c>
      <c r="H2181" s="2" t="s">
        <v>4519</v>
      </c>
      <c r="I2181" s="2" t="s">
        <v>48</v>
      </c>
      <c r="J2181" s="19">
        <v>6158.3</v>
      </c>
      <c r="K2181" s="19">
        <f t="shared" si="34"/>
        <v>7143.6279999999997</v>
      </c>
    </row>
    <row r="2182" spans="2:11" hidden="1" x14ac:dyDescent="0.25">
      <c r="B2182" s="2" t="s">
        <v>42</v>
      </c>
      <c r="C2182" s="2" t="s">
        <v>3218</v>
      </c>
      <c r="D2182" s="2" t="s">
        <v>3219</v>
      </c>
      <c r="E2182" s="2">
        <v>90</v>
      </c>
      <c r="F2182" s="2" t="s">
        <v>3744</v>
      </c>
      <c r="G2182" s="2" t="s">
        <v>4520</v>
      </c>
      <c r="H2182" s="2" t="s">
        <v>4521</v>
      </c>
      <c r="I2182" s="2" t="s">
        <v>48</v>
      </c>
      <c r="J2182" s="19">
        <v>6624.6</v>
      </c>
      <c r="K2182" s="19">
        <f t="shared" si="34"/>
        <v>7684.5360000000001</v>
      </c>
    </row>
    <row r="2183" spans="2:11" hidden="1" x14ac:dyDescent="0.25">
      <c r="B2183" s="2" t="s">
        <v>42</v>
      </c>
      <c r="C2183" s="2" t="s">
        <v>3218</v>
      </c>
      <c r="D2183" s="2" t="s">
        <v>3219</v>
      </c>
      <c r="E2183" s="2">
        <v>90</v>
      </c>
      <c r="F2183" s="2" t="s">
        <v>3744</v>
      </c>
      <c r="G2183" s="2" t="s">
        <v>4522</v>
      </c>
      <c r="H2183" s="2" t="s">
        <v>4523</v>
      </c>
      <c r="I2183" s="2" t="s">
        <v>48</v>
      </c>
      <c r="J2183" s="19">
        <v>6624.6</v>
      </c>
      <c r="K2183" s="19">
        <f t="shared" si="34"/>
        <v>7684.5360000000001</v>
      </c>
    </row>
    <row r="2184" spans="2:11" hidden="1" x14ac:dyDescent="0.25">
      <c r="B2184" s="2" t="s">
        <v>42</v>
      </c>
      <c r="C2184" s="2" t="s">
        <v>3218</v>
      </c>
      <c r="D2184" s="2" t="s">
        <v>3219</v>
      </c>
      <c r="E2184" s="2">
        <v>90</v>
      </c>
      <c r="F2184" s="2" t="s">
        <v>3744</v>
      </c>
      <c r="G2184" s="2" t="s">
        <v>4524</v>
      </c>
      <c r="H2184" s="2" t="s">
        <v>4525</v>
      </c>
      <c r="I2184" s="2" t="s">
        <v>48</v>
      </c>
      <c r="J2184" s="19">
        <v>4327.33</v>
      </c>
      <c r="K2184" s="19">
        <f t="shared" si="34"/>
        <v>5019.7027999999991</v>
      </c>
    </row>
    <row r="2185" spans="2:11" hidden="1" x14ac:dyDescent="0.25">
      <c r="B2185" s="2" t="s">
        <v>42</v>
      </c>
      <c r="C2185" s="2" t="s">
        <v>3218</v>
      </c>
      <c r="D2185" s="2" t="s">
        <v>3219</v>
      </c>
      <c r="E2185" s="2">
        <v>90</v>
      </c>
      <c r="F2185" s="2" t="s">
        <v>3744</v>
      </c>
      <c r="G2185" s="2" t="s">
        <v>4526</v>
      </c>
      <c r="H2185" s="2" t="s">
        <v>4527</v>
      </c>
      <c r="I2185" s="2" t="s">
        <v>48</v>
      </c>
      <c r="J2185" s="19">
        <v>6741.55</v>
      </c>
      <c r="K2185" s="19">
        <f t="shared" si="34"/>
        <v>7820.1979999999994</v>
      </c>
    </row>
    <row r="2186" spans="2:11" hidden="1" x14ac:dyDescent="0.25">
      <c r="B2186" s="2" t="s">
        <v>42</v>
      </c>
      <c r="C2186" s="2" t="s">
        <v>3218</v>
      </c>
      <c r="D2186" s="2" t="s">
        <v>3219</v>
      </c>
      <c r="E2186" s="2">
        <v>90</v>
      </c>
      <c r="F2186" s="2" t="s">
        <v>3744</v>
      </c>
      <c r="G2186" s="2" t="s">
        <v>4528</v>
      </c>
      <c r="H2186" s="2" t="s">
        <v>4529</v>
      </c>
      <c r="I2186" s="2" t="s">
        <v>48</v>
      </c>
      <c r="J2186" s="19">
        <v>6741.55</v>
      </c>
      <c r="K2186" s="19">
        <f t="shared" si="34"/>
        <v>7820.1979999999994</v>
      </c>
    </row>
    <row r="2187" spans="2:11" hidden="1" x14ac:dyDescent="0.25">
      <c r="B2187" s="2" t="s">
        <v>42</v>
      </c>
      <c r="C2187" s="2" t="s">
        <v>3218</v>
      </c>
      <c r="D2187" s="2" t="s">
        <v>3219</v>
      </c>
      <c r="E2187" s="2">
        <v>90</v>
      </c>
      <c r="F2187" s="2" t="s">
        <v>3744</v>
      </c>
      <c r="G2187" s="2" t="s">
        <v>4530</v>
      </c>
      <c r="H2187" s="2" t="s">
        <v>4531</v>
      </c>
      <c r="I2187" s="2" t="s">
        <v>48</v>
      </c>
      <c r="J2187" s="19">
        <v>7409.45</v>
      </c>
      <c r="K2187" s="19">
        <f t="shared" si="34"/>
        <v>8594.9619999999995</v>
      </c>
    </row>
    <row r="2188" spans="2:11" hidden="1" x14ac:dyDescent="0.25">
      <c r="B2188" s="2" t="s">
        <v>42</v>
      </c>
      <c r="C2188" s="2" t="s">
        <v>3218</v>
      </c>
      <c r="D2188" s="2" t="s">
        <v>3219</v>
      </c>
      <c r="E2188" s="2">
        <v>90</v>
      </c>
      <c r="F2188" s="2" t="s">
        <v>3744</v>
      </c>
      <c r="G2188" s="2" t="s">
        <v>4532</v>
      </c>
      <c r="H2188" s="2" t="s">
        <v>4533</v>
      </c>
      <c r="I2188" s="2" t="s">
        <v>48</v>
      </c>
      <c r="J2188" s="19">
        <v>7409.45</v>
      </c>
      <c r="K2188" s="19">
        <f t="shared" si="34"/>
        <v>8594.9619999999995</v>
      </c>
    </row>
    <row r="2189" spans="2:11" hidden="1" x14ac:dyDescent="0.25">
      <c r="B2189" s="2" t="s">
        <v>42</v>
      </c>
      <c r="C2189" s="2" t="s">
        <v>3218</v>
      </c>
      <c r="D2189" s="2" t="s">
        <v>3219</v>
      </c>
      <c r="E2189" s="2">
        <v>90</v>
      </c>
      <c r="F2189" s="2" t="s">
        <v>3744</v>
      </c>
      <c r="G2189" s="2" t="s">
        <v>4534</v>
      </c>
      <c r="H2189" s="2" t="s">
        <v>4535</v>
      </c>
      <c r="I2189" s="2" t="s">
        <v>48</v>
      </c>
      <c r="J2189" s="19">
        <v>4834.6099999999997</v>
      </c>
      <c r="K2189" s="19">
        <f t="shared" si="34"/>
        <v>5608.1475999999993</v>
      </c>
    </row>
    <row r="2190" spans="2:11" hidden="1" x14ac:dyDescent="0.25">
      <c r="B2190" s="2" t="s">
        <v>42</v>
      </c>
      <c r="C2190" s="2" t="s">
        <v>3218</v>
      </c>
      <c r="D2190" s="2" t="s">
        <v>3219</v>
      </c>
      <c r="E2190" s="2">
        <v>90</v>
      </c>
      <c r="F2190" s="2" t="s">
        <v>3744</v>
      </c>
      <c r="G2190" s="2" t="s">
        <v>4536</v>
      </c>
      <c r="H2190" s="2" t="s">
        <v>4537</v>
      </c>
      <c r="I2190" s="2" t="s">
        <v>48</v>
      </c>
      <c r="J2190" s="19">
        <v>7324.8</v>
      </c>
      <c r="K2190" s="19">
        <f t="shared" si="34"/>
        <v>8496.768</v>
      </c>
    </row>
    <row r="2191" spans="2:11" hidden="1" x14ac:dyDescent="0.25">
      <c r="B2191" s="2" t="s">
        <v>42</v>
      </c>
      <c r="C2191" s="2" t="s">
        <v>3218</v>
      </c>
      <c r="D2191" s="2" t="s">
        <v>3219</v>
      </c>
      <c r="E2191" s="2">
        <v>90</v>
      </c>
      <c r="F2191" s="2" t="s">
        <v>3744</v>
      </c>
      <c r="G2191" s="2" t="s">
        <v>4538</v>
      </c>
      <c r="H2191" s="2" t="s">
        <v>4539</v>
      </c>
      <c r="I2191" s="2" t="s">
        <v>48</v>
      </c>
      <c r="J2191" s="19">
        <v>7324.8</v>
      </c>
      <c r="K2191" s="19">
        <f t="shared" si="34"/>
        <v>8496.768</v>
      </c>
    </row>
    <row r="2192" spans="2:11" hidden="1" x14ac:dyDescent="0.25">
      <c r="B2192" s="2" t="s">
        <v>42</v>
      </c>
      <c r="C2192" s="2" t="s">
        <v>3218</v>
      </c>
      <c r="D2192" s="2" t="s">
        <v>3219</v>
      </c>
      <c r="E2192" s="2">
        <v>90</v>
      </c>
      <c r="F2192" s="2" t="s">
        <v>3744</v>
      </c>
      <c r="G2192" s="2" t="s">
        <v>4540</v>
      </c>
      <c r="H2192" s="2" t="s">
        <v>4541</v>
      </c>
      <c r="I2192" s="2" t="s">
        <v>48</v>
      </c>
      <c r="J2192" s="19">
        <v>8194.2999999999993</v>
      </c>
      <c r="K2192" s="19">
        <f t="shared" si="34"/>
        <v>9505.387999999999</v>
      </c>
    </row>
    <row r="2193" spans="2:11" hidden="1" x14ac:dyDescent="0.25">
      <c r="B2193" s="2" t="s">
        <v>42</v>
      </c>
      <c r="C2193" s="2" t="s">
        <v>3218</v>
      </c>
      <c r="D2193" s="2" t="s">
        <v>3219</v>
      </c>
      <c r="E2193" s="2">
        <v>90</v>
      </c>
      <c r="F2193" s="2" t="s">
        <v>3744</v>
      </c>
      <c r="G2193" s="2" t="s">
        <v>4542</v>
      </c>
      <c r="H2193" s="2" t="s">
        <v>4543</v>
      </c>
      <c r="I2193" s="2" t="s">
        <v>48</v>
      </c>
      <c r="J2193" s="19">
        <v>8194.2999999999993</v>
      </c>
      <c r="K2193" s="19">
        <f t="shared" si="34"/>
        <v>9505.387999999999</v>
      </c>
    </row>
    <row r="2194" spans="2:11" hidden="1" x14ac:dyDescent="0.25">
      <c r="B2194" s="2" t="s">
        <v>42</v>
      </c>
      <c r="C2194" s="2" t="s">
        <v>3218</v>
      </c>
      <c r="D2194" s="2" t="s">
        <v>3219</v>
      </c>
      <c r="E2194" s="2">
        <v>90</v>
      </c>
      <c r="F2194" s="2" t="s">
        <v>3744</v>
      </c>
      <c r="G2194" s="2" t="s">
        <v>4544</v>
      </c>
      <c r="H2194" s="2" t="s">
        <v>4545</v>
      </c>
      <c r="I2194" s="2" t="s">
        <v>48</v>
      </c>
      <c r="J2194" s="19">
        <v>5385.19</v>
      </c>
      <c r="K2194" s="19">
        <f t="shared" si="34"/>
        <v>6246.8203999999987</v>
      </c>
    </row>
    <row r="2195" spans="2:11" hidden="1" x14ac:dyDescent="0.25">
      <c r="B2195" s="2" t="s">
        <v>42</v>
      </c>
      <c r="C2195" s="2" t="s">
        <v>3218</v>
      </c>
      <c r="D2195" s="2" t="s">
        <v>3219</v>
      </c>
      <c r="E2195" s="2">
        <v>90</v>
      </c>
      <c r="F2195" s="2" t="s">
        <v>3744</v>
      </c>
      <c r="G2195" s="2" t="s">
        <v>4546</v>
      </c>
      <c r="H2195" s="2" t="s">
        <v>4547</v>
      </c>
      <c r="I2195" s="2" t="s">
        <v>48</v>
      </c>
      <c r="J2195" s="19">
        <v>7791.4</v>
      </c>
      <c r="K2195" s="19">
        <f t="shared" si="34"/>
        <v>9038.0239999999994</v>
      </c>
    </row>
    <row r="2196" spans="2:11" hidden="1" x14ac:dyDescent="0.25">
      <c r="B2196" s="2" t="s">
        <v>42</v>
      </c>
      <c r="C2196" s="2" t="s">
        <v>3218</v>
      </c>
      <c r="D2196" s="2" t="s">
        <v>3219</v>
      </c>
      <c r="E2196" s="2">
        <v>90</v>
      </c>
      <c r="F2196" s="2" t="s">
        <v>3744</v>
      </c>
      <c r="G2196" s="2" t="s">
        <v>4548</v>
      </c>
      <c r="H2196" s="2" t="s">
        <v>4549</v>
      </c>
      <c r="I2196" s="2" t="s">
        <v>48</v>
      </c>
      <c r="J2196" s="19">
        <v>7791.4</v>
      </c>
      <c r="K2196" s="19">
        <f t="shared" si="34"/>
        <v>9038.0239999999994</v>
      </c>
    </row>
    <row r="2197" spans="2:11" hidden="1" x14ac:dyDescent="0.25">
      <c r="B2197" s="2" t="s">
        <v>42</v>
      </c>
      <c r="C2197" s="2" t="s">
        <v>3218</v>
      </c>
      <c r="D2197" s="2" t="s">
        <v>3219</v>
      </c>
      <c r="E2197" s="2">
        <v>86</v>
      </c>
      <c r="F2197" s="2" t="s">
        <v>3223</v>
      </c>
      <c r="G2197" s="2" t="s">
        <v>4550</v>
      </c>
      <c r="H2197" s="2" t="s">
        <v>4551</v>
      </c>
      <c r="I2197" s="2" t="s">
        <v>48</v>
      </c>
      <c r="J2197" s="19">
        <v>6080.43</v>
      </c>
      <c r="K2197" s="19">
        <f t="shared" si="34"/>
        <v>7053.2987999999996</v>
      </c>
    </row>
    <row r="2198" spans="2:11" hidden="1" x14ac:dyDescent="0.25">
      <c r="B2198" s="2" t="s">
        <v>42</v>
      </c>
      <c r="C2198" s="2" t="s">
        <v>3218</v>
      </c>
      <c r="D2198" s="2" t="s">
        <v>3219</v>
      </c>
      <c r="E2198" s="2">
        <v>86</v>
      </c>
      <c r="F2198" s="2" t="s">
        <v>3223</v>
      </c>
      <c r="G2198" s="2" t="s">
        <v>4552</v>
      </c>
      <c r="H2198" s="2" t="s">
        <v>4553</v>
      </c>
      <c r="I2198" s="2" t="s">
        <v>48</v>
      </c>
      <c r="J2198" s="19">
        <v>8757.7000000000007</v>
      </c>
      <c r="K2198" s="19">
        <f t="shared" si="34"/>
        <v>10158.932000000001</v>
      </c>
    </row>
    <row r="2199" spans="2:11" hidden="1" x14ac:dyDescent="0.25">
      <c r="B2199" s="2" t="s">
        <v>42</v>
      </c>
      <c r="C2199" s="2" t="s">
        <v>3218</v>
      </c>
      <c r="D2199" s="2" t="s">
        <v>3219</v>
      </c>
      <c r="E2199" s="2">
        <v>86</v>
      </c>
      <c r="F2199" s="2" t="s">
        <v>3223</v>
      </c>
      <c r="G2199" s="2" t="s">
        <v>4554</v>
      </c>
      <c r="H2199" s="2" t="s">
        <v>4555</v>
      </c>
      <c r="I2199" s="2" t="s">
        <v>48</v>
      </c>
      <c r="J2199" s="19">
        <v>9931.16</v>
      </c>
      <c r="K2199" s="19">
        <f t="shared" si="34"/>
        <v>11520.1456</v>
      </c>
    </row>
    <row r="2200" spans="2:11" hidden="1" x14ac:dyDescent="0.25">
      <c r="B2200" s="2" t="s">
        <v>42</v>
      </c>
      <c r="C2200" s="2" t="s">
        <v>3218</v>
      </c>
      <c r="D2200" s="2" t="s">
        <v>3219</v>
      </c>
      <c r="E2200" s="2">
        <v>86</v>
      </c>
      <c r="F2200" s="2" t="s">
        <v>3223</v>
      </c>
      <c r="G2200" s="2" t="s">
        <v>4556</v>
      </c>
      <c r="H2200" s="2" t="s">
        <v>4557</v>
      </c>
      <c r="I2200" s="2" t="s">
        <v>48</v>
      </c>
      <c r="J2200" s="19">
        <v>12883.62</v>
      </c>
      <c r="K2200" s="19">
        <f t="shared" si="34"/>
        <v>14944.9992</v>
      </c>
    </row>
    <row r="2201" spans="2:11" hidden="1" x14ac:dyDescent="0.25">
      <c r="B2201" s="2" t="s">
        <v>42</v>
      </c>
      <c r="C2201" s="2" t="s">
        <v>3218</v>
      </c>
      <c r="D2201" s="2" t="s">
        <v>3219</v>
      </c>
      <c r="E2201" s="2">
        <v>86</v>
      </c>
      <c r="F2201" s="2" t="s">
        <v>3223</v>
      </c>
      <c r="G2201" s="2" t="s">
        <v>4558</v>
      </c>
      <c r="H2201" s="2" t="s">
        <v>4559</v>
      </c>
      <c r="I2201" s="2" t="s">
        <v>48</v>
      </c>
      <c r="J2201" s="19">
        <v>21845.38</v>
      </c>
      <c r="K2201" s="19">
        <f t="shared" si="34"/>
        <v>25340.640800000001</v>
      </c>
    </row>
    <row r="2202" spans="2:11" hidden="1" x14ac:dyDescent="0.25">
      <c r="B2202" s="2" t="s">
        <v>42</v>
      </c>
      <c r="C2202" s="2" t="s">
        <v>3218</v>
      </c>
      <c r="D2202" s="2" t="s">
        <v>3219</v>
      </c>
      <c r="E2202" s="2">
        <v>86</v>
      </c>
      <c r="F2202" s="2" t="s">
        <v>3223</v>
      </c>
      <c r="G2202" s="2" t="s">
        <v>4560</v>
      </c>
      <c r="H2202" s="2" t="s">
        <v>4561</v>
      </c>
      <c r="I2202" s="2" t="s">
        <v>48</v>
      </c>
      <c r="J2202" s="19">
        <v>30749.040000000001</v>
      </c>
      <c r="K2202" s="19">
        <f t="shared" si="34"/>
        <v>35668.886399999996</v>
      </c>
    </row>
    <row r="2203" spans="2:11" hidden="1" x14ac:dyDescent="0.25">
      <c r="B2203" s="2" t="s">
        <v>42</v>
      </c>
      <c r="C2203" s="2" t="s">
        <v>3218</v>
      </c>
      <c r="D2203" s="2" t="s">
        <v>3219</v>
      </c>
      <c r="E2203" s="2">
        <v>86</v>
      </c>
      <c r="F2203" s="2" t="s">
        <v>3223</v>
      </c>
      <c r="G2203" s="2" t="s">
        <v>4562</v>
      </c>
      <c r="H2203" s="2" t="s">
        <v>4563</v>
      </c>
      <c r="I2203" s="2" t="s">
        <v>48</v>
      </c>
      <c r="J2203" s="19">
        <v>5527.5</v>
      </c>
      <c r="K2203" s="19">
        <f t="shared" si="34"/>
        <v>6411.9</v>
      </c>
    </row>
    <row r="2204" spans="2:11" hidden="1" x14ac:dyDescent="0.25">
      <c r="B2204" s="2" t="s">
        <v>42</v>
      </c>
      <c r="C2204" s="2" t="s">
        <v>3218</v>
      </c>
      <c r="D2204" s="2" t="s">
        <v>3219</v>
      </c>
      <c r="E2204" s="2">
        <v>86</v>
      </c>
      <c r="F2204" s="2" t="s">
        <v>3223</v>
      </c>
      <c r="G2204" s="2" t="s">
        <v>4564</v>
      </c>
      <c r="H2204" s="2" t="s">
        <v>4565</v>
      </c>
      <c r="I2204" s="2" t="s">
        <v>48</v>
      </c>
      <c r="J2204" s="19">
        <v>7143.73</v>
      </c>
      <c r="K2204" s="19">
        <f t="shared" si="34"/>
        <v>8286.7267999999985</v>
      </c>
    </row>
    <row r="2205" spans="2:11" hidden="1" x14ac:dyDescent="0.25">
      <c r="B2205" s="2" t="s">
        <v>42</v>
      </c>
      <c r="C2205" s="2" t="s">
        <v>3218</v>
      </c>
      <c r="D2205" s="2" t="s">
        <v>3219</v>
      </c>
      <c r="E2205" s="2">
        <v>86</v>
      </c>
      <c r="F2205" s="2" t="s">
        <v>3223</v>
      </c>
      <c r="G2205" s="2" t="s">
        <v>4566</v>
      </c>
      <c r="H2205" s="2" t="s">
        <v>4567</v>
      </c>
      <c r="I2205" s="2" t="s">
        <v>48</v>
      </c>
      <c r="J2205" s="19">
        <v>8900.64</v>
      </c>
      <c r="K2205" s="19">
        <f t="shared" si="34"/>
        <v>10324.742399999999</v>
      </c>
    </row>
    <row r="2206" spans="2:11" hidden="1" x14ac:dyDescent="0.25">
      <c r="B2206" s="2" t="s">
        <v>42</v>
      </c>
      <c r="C2206" s="2" t="s">
        <v>3218</v>
      </c>
      <c r="D2206" s="2" t="s">
        <v>3219</v>
      </c>
      <c r="E2206" s="2">
        <v>86</v>
      </c>
      <c r="F2206" s="2" t="s">
        <v>3223</v>
      </c>
      <c r="G2206" s="2" t="s">
        <v>4568</v>
      </c>
      <c r="H2206" s="2" t="s">
        <v>4569</v>
      </c>
      <c r="I2206" s="2" t="s">
        <v>48</v>
      </c>
      <c r="J2206" s="19">
        <v>10333.629999999999</v>
      </c>
      <c r="K2206" s="19">
        <f t="shared" si="34"/>
        <v>11987.010799999998</v>
      </c>
    </row>
    <row r="2207" spans="2:11" hidden="1" x14ac:dyDescent="0.25">
      <c r="B2207" s="2" t="s">
        <v>42</v>
      </c>
      <c r="C2207" s="2" t="s">
        <v>3218</v>
      </c>
      <c r="D2207" s="2" t="s">
        <v>3219</v>
      </c>
      <c r="E2207" s="2">
        <v>86</v>
      </c>
      <c r="F2207" s="2" t="s">
        <v>3223</v>
      </c>
      <c r="G2207" s="2" t="s">
        <v>4570</v>
      </c>
      <c r="H2207" s="2" t="s">
        <v>4571</v>
      </c>
      <c r="I2207" s="2" t="s">
        <v>48</v>
      </c>
      <c r="J2207" s="19">
        <v>12460.24</v>
      </c>
      <c r="K2207" s="19">
        <f t="shared" si="34"/>
        <v>14453.8784</v>
      </c>
    </row>
    <row r="2208" spans="2:11" hidden="1" x14ac:dyDescent="0.25">
      <c r="B2208" s="2" t="s">
        <v>42</v>
      </c>
      <c r="C2208" s="2" t="s">
        <v>3218</v>
      </c>
      <c r="D2208" s="2" t="s">
        <v>3219</v>
      </c>
      <c r="E2208" s="2">
        <v>86</v>
      </c>
      <c r="F2208" s="2" t="s">
        <v>3223</v>
      </c>
      <c r="G2208" s="2" t="s">
        <v>4572</v>
      </c>
      <c r="H2208" s="2" t="s">
        <v>4573</v>
      </c>
      <c r="I2208" s="2" t="s">
        <v>48</v>
      </c>
      <c r="J2208" s="19">
        <v>16713.45</v>
      </c>
      <c r="K2208" s="19">
        <f t="shared" si="34"/>
        <v>19387.601999999999</v>
      </c>
    </row>
    <row r="2209" spans="2:11" hidden="1" x14ac:dyDescent="0.25">
      <c r="B2209" s="2" t="s">
        <v>42</v>
      </c>
      <c r="C2209" s="2" t="s">
        <v>3218</v>
      </c>
      <c r="D2209" s="2" t="s">
        <v>3219</v>
      </c>
      <c r="E2209" s="2">
        <v>86</v>
      </c>
      <c r="F2209" s="2" t="s">
        <v>3223</v>
      </c>
      <c r="G2209" s="2" t="s">
        <v>4574</v>
      </c>
      <c r="H2209" s="2" t="s">
        <v>4575</v>
      </c>
      <c r="I2209" s="2" t="s">
        <v>48</v>
      </c>
      <c r="J2209" s="19">
        <v>17351.43</v>
      </c>
      <c r="K2209" s="19">
        <f t="shared" si="34"/>
        <v>20127.658799999997</v>
      </c>
    </row>
    <row r="2210" spans="2:11" hidden="1" x14ac:dyDescent="0.25">
      <c r="B2210" s="2" t="s">
        <v>42</v>
      </c>
      <c r="C2210" s="2" t="s">
        <v>3218</v>
      </c>
      <c r="D2210" s="2" t="s">
        <v>3219</v>
      </c>
      <c r="E2210" s="2">
        <v>86</v>
      </c>
      <c r="F2210" s="2" t="s">
        <v>3223</v>
      </c>
      <c r="G2210" s="2" t="s">
        <v>4576</v>
      </c>
      <c r="H2210" s="2" t="s">
        <v>4577</v>
      </c>
      <c r="I2210" s="2" t="s">
        <v>48</v>
      </c>
      <c r="J2210" s="19">
        <v>17564.09</v>
      </c>
      <c r="K2210" s="19">
        <f t="shared" si="34"/>
        <v>20374.344399999998</v>
      </c>
    </row>
    <row r="2211" spans="2:11" hidden="1" x14ac:dyDescent="0.25">
      <c r="B2211" s="2" t="s">
        <v>42</v>
      </c>
      <c r="C2211" s="2" t="s">
        <v>3218</v>
      </c>
      <c r="D2211" s="2" t="s">
        <v>3219</v>
      </c>
      <c r="E2211" s="2">
        <v>86</v>
      </c>
      <c r="F2211" s="2" t="s">
        <v>3223</v>
      </c>
      <c r="G2211" s="2" t="s">
        <v>4578</v>
      </c>
      <c r="H2211" s="2" t="s">
        <v>4579</v>
      </c>
      <c r="I2211" s="2" t="s">
        <v>48</v>
      </c>
      <c r="J2211" s="19">
        <v>25219.87</v>
      </c>
      <c r="K2211" s="19">
        <f t="shared" si="34"/>
        <v>29255.049199999998</v>
      </c>
    </row>
    <row r="2212" spans="2:11" hidden="1" x14ac:dyDescent="0.25">
      <c r="B2212" s="2" t="s">
        <v>42</v>
      </c>
      <c r="C2212" s="2" t="s">
        <v>3218</v>
      </c>
      <c r="D2212" s="2" t="s">
        <v>3219</v>
      </c>
      <c r="E2212" s="2">
        <v>86</v>
      </c>
      <c r="F2212" s="2" t="s">
        <v>3223</v>
      </c>
      <c r="G2212" s="2" t="s">
        <v>4580</v>
      </c>
      <c r="H2212" s="2" t="s">
        <v>4581</v>
      </c>
      <c r="I2212" s="2" t="s">
        <v>48</v>
      </c>
      <c r="J2212" s="19">
        <v>31174.36</v>
      </c>
      <c r="K2212" s="19">
        <f t="shared" si="34"/>
        <v>36162.257599999997</v>
      </c>
    </row>
    <row r="2213" spans="2:11" hidden="1" x14ac:dyDescent="0.25">
      <c r="B2213" s="2" t="s">
        <v>42</v>
      </c>
      <c r="C2213" s="2" t="s">
        <v>3218</v>
      </c>
      <c r="D2213" s="2" t="s">
        <v>3219</v>
      </c>
      <c r="E2213" s="2">
        <v>86</v>
      </c>
      <c r="F2213" s="2" t="s">
        <v>3223</v>
      </c>
      <c r="G2213" s="2" t="s">
        <v>4582</v>
      </c>
      <c r="H2213" s="2" t="s">
        <v>4583</v>
      </c>
      <c r="I2213" s="2" t="s">
        <v>48</v>
      </c>
      <c r="J2213" s="19">
        <v>7073.66</v>
      </c>
      <c r="K2213" s="19">
        <f t="shared" si="34"/>
        <v>8205.4455999999991</v>
      </c>
    </row>
    <row r="2214" spans="2:11" hidden="1" x14ac:dyDescent="0.25">
      <c r="B2214" s="2" t="s">
        <v>42</v>
      </c>
      <c r="C2214" s="2" t="s">
        <v>3218</v>
      </c>
      <c r="D2214" s="2" t="s">
        <v>3219</v>
      </c>
      <c r="E2214" s="2">
        <v>86</v>
      </c>
      <c r="F2214" s="2" t="s">
        <v>3223</v>
      </c>
      <c r="G2214" s="2" t="s">
        <v>4584</v>
      </c>
      <c r="H2214" s="2" t="s">
        <v>4585</v>
      </c>
      <c r="I2214" s="2" t="s">
        <v>48</v>
      </c>
      <c r="J2214" s="19">
        <v>8671.7999999999993</v>
      </c>
      <c r="K2214" s="19">
        <f t="shared" si="34"/>
        <v>10059.287999999999</v>
      </c>
    </row>
    <row r="2215" spans="2:11" hidden="1" x14ac:dyDescent="0.25">
      <c r="B2215" s="2" t="s">
        <v>42</v>
      </c>
      <c r="C2215" s="2" t="s">
        <v>3218</v>
      </c>
      <c r="D2215" s="2" t="s">
        <v>3219</v>
      </c>
      <c r="E2215" s="2">
        <v>86</v>
      </c>
      <c r="F2215" s="2" t="s">
        <v>3223</v>
      </c>
      <c r="G2215" s="2" t="s">
        <v>4586</v>
      </c>
      <c r="H2215" s="2" t="s">
        <v>4587</v>
      </c>
      <c r="I2215" s="2" t="s">
        <v>48</v>
      </c>
      <c r="J2215" s="19">
        <v>10569.16</v>
      </c>
      <c r="K2215" s="19">
        <f t="shared" si="34"/>
        <v>12260.2256</v>
      </c>
    </row>
    <row r="2216" spans="2:11" hidden="1" x14ac:dyDescent="0.25">
      <c r="B2216" s="2" t="s">
        <v>42</v>
      </c>
      <c r="C2216" s="2" t="s">
        <v>3218</v>
      </c>
      <c r="D2216" s="2" t="s">
        <v>3219</v>
      </c>
      <c r="E2216" s="2">
        <v>86</v>
      </c>
      <c r="F2216" s="2" t="s">
        <v>3223</v>
      </c>
      <c r="G2216" s="2" t="s">
        <v>4588</v>
      </c>
      <c r="H2216" s="2" t="s">
        <v>4589</v>
      </c>
      <c r="I2216" s="2" t="s">
        <v>48</v>
      </c>
      <c r="J2216" s="19">
        <v>12757.25</v>
      </c>
      <c r="K2216" s="19">
        <f t="shared" si="34"/>
        <v>14798.41</v>
      </c>
    </row>
    <row r="2217" spans="2:11" hidden="1" x14ac:dyDescent="0.25">
      <c r="B2217" s="2" t="s">
        <v>42</v>
      </c>
      <c r="C2217" s="2" t="s">
        <v>3218</v>
      </c>
      <c r="D2217" s="2" t="s">
        <v>3219</v>
      </c>
      <c r="E2217" s="2">
        <v>86</v>
      </c>
      <c r="F2217" s="2" t="s">
        <v>3223</v>
      </c>
      <c r="G2217" s="2" t="s">
        <v>4590</v>
      </c>
      <c r="H2217" s="2" t="s">
        <v>4591</v>
      </c>
      <c r="I2217" s="2" t="s">
        <v>48</v>
      </c>
      <c r="J2217" s="19">
        <v>17391.8</v>
      </c>
      <c r="K2217" s="19">
        <f t="shared" si="34"/>
        <v>20174.487999999998</v>
      </c>
    </row>
    <row r="2218" spans="2:11" hidden="1" x14ac:dyDescent="0.25">
      <c r="B2218" s="2" t="s">
        <v>42</v>
      </c>
      <c r="C2218" s="2" t="s">
        <v>3218</v>
      </c>
      <c r="D2218" s="2" t="s">
        <v>3219</v>
      </c>
      <c r="E2218" s="2">
        <v>86</v>
      </c>
      <c r="F2218" s="2" t="s">
        <v>3223</v>
      </c>
      <c r="G2218" s="2" t="s">
        <v>4592</v>
      </c>
      <c r="H2218" s="2" t="s">
        <v>4593</v>
      </c>
      <c r="I2218" s="2" t="s">
        <v>48</v>
      </c>
      <c r="J2218" s="19">
        <v>21631.1</v>
      </c>
      <c r="K2218" s="19">
        <f t="shared" si="34"/>
        <v>25092.075999999997</v>
      </c>
    </row>
    <row r="2219" spans="2:11" hidden="1" x14ac:dyDescent="0.25">
      <c r="B2219" s="2" t="s">
        <v>42</v>
      </c>
      <c r="C2219" s="2" t="s">
        <v>3218</v>
      </c>
      <c r="D2219" s="2" t="s">
        <v>3219</v>
      </c>
      <c r="E2219" s="2">
        <v>90</v>
      </c>
      <c r="F2219" s="2" t="s">
        <v>3744</v>
      </c>
      <c r="G2219" s="2" t="s">
        <v>4594</v>
      </c>
      <c r="H2219" s="2" t="s">
        <v>4595</v>
      </c>
      <c r="I2219" s="2" t="s">
        <v>48</v>
      </c>
      <c r="J2219" s="19">
        <v>801.13</v>
      </c>
      <c r="K2219" s="19">
        <f t="shared" si="34"/>
        <v>929.31079999999997</v>
      </c>
    </row>
    <row r="2220" spans="2:11" hidden="1" x14ac:dyDescent="0.25">
      <c r="B2220" s="2" t="s">
        <v>42</v>
      </c>
      <c r="C2220" s="2" t="s">
        <v>3218</v>
      </c>
      <c r="D2220" s="2" t="s">
        <v>3219</v>
      </c>
      <c r="E2220" s="2">
        <v>90</v>
      </c>
      <c r="F2220" s="2" t="s">
        <v>3744</v>
      </c>
      <c r="G2220" s="2" t="s">
        <v>4596</v>
      </c>
      <c r="H2220" s="2" t="s">
        <v>4597</v>
      </c>
      <c r="I2220" s="2" t="s">
        <v>48</v>
      </c>
      <c r="J2220" s="19">
        <v>1094.98</v>
      </c>
      <c r="K2220" s="19">
        <f t="shared" si="34"/>
        <v>1270.1768</v>
      </c>
    </row>
    <row r="2221" spans="2:11" hidden="1" x14ac:dyDescent="0.25">
      <c r="B2221" s="2" t="s">
        <v>42</v>
      </c>
      <c r="C2221" s="2" t="s">
        <v>3218</v>
      </c>
      <c r="D2221" s="2" t="s">
        <v>3219</v>
      </c>
      <c r="E2221" s="2">
        <v>90</v>
      </c>
      <c r="F2221" s="2" t="s">
        <v>3744</v>
      </c>
      <c r="G2221" s="2" t="s">
        <v>4598</v>
      </c>
      <c r="H2221" s="2" t="s">
        <v>4599</v>
      </c>
      <c r="I2221" s="2" t="s">
        <v>48</v>
      </c>
      <c r="J2221" s="19">
        <v>1543.92</v>
      </c>
      <c r="K2221" s="19">
        <f t="shared" si="34"/>
        <v>1790.9472000000001</v>
      </c>
    </row>
    <row r="2222" spans="2:11" hidden="1" x14ac:dyDescent="0.25">
      <c r="B2222" s="2" t="s">
        <v>42</v>
      </c>
      <c r="C2222" s="2" t="s">
        <v>3218</v>
      </c>
      <c r="D2222" s="2" t="s">
        <v>3219</v>
      </c>
      <c r="E2222" s="2">
        <v>90</v>
      </c>
      <c r="F2222" s="2" t="s">
        <v>3744</v>
      </c>
      <c r="G2222" s="2" t="s">
        <v>4600</v>
      </c>
      <c r="H2222" s="2" t="s">
        <v>4601</v>
      </c>
      <c r="I2222" s="2" t="s">
        <v>48</v>
      </c>
      <c r="J2222" s="19">
        <v>2094.0700000000002</v>
      </c>
      <c r="K2222" s="19">
        <f t="shared" si="34"/>
        <v>2429.1212</v>
      </c>
    </row>
    <row r="2223" spans="2:11" hidden="1" x14ac:dyDescent="0.25">
      <c r="B2223" s="2" t="s">
        <v>42</v>
      </c>
      <c r="C2223" s="2" t="s">
        <v>3218</v>
      </c>
      <c r="D2223" s="2" t="s">
        <v>3219</v>
      </c>
      <c r="E2223" s="2">
        <v>90</v>
      </c>
      <c r="F2223" s="2" t="s">
        <v>3744</v>
      </c>
      <c r="G2223" s="2" t="s">
        <v>4602</v>
      </c>
      <c r="H2223" s="2" t="s">
        <v>4603</v>
      </c>
      <c r="I2223" s="2" t="s">
        <v>48</v>
      </c>
      <c r="J2223" s="19">
        <v>2399.2399999999998</v>
      </c>
      <c r="K2223" s="19">
        <f t="shared" si="34"/>
        <v>2783.1183999999994</v>
      </c>
    </row>
    <row r="2224" spans="2:11" hidden="1" x14ac:dyDescent="0.25">
      <c r="B2224" s="2" t="s">
        <v>42</v>
      </c>
      <c r="C2224" s="2" t="s">
        <v>3218</v>
      </c>
      <c r="D2224" s="2" t="s">
        <v>3219</v>
      </c>
      <c r="E2224" s="2">
        <v>90</v>
      </c>
      <c r="F2224" s="2" t="s">
        <v>3744</v>
      </c>
      <c r="G2224" s="2" t="s">
        <v>4604</v>
      </c>
      <c r="H2224" s="2" t="s">
        <v>4605</v>
      </c>
      <c r="I2224" s="2" t="s">
        <v>48</v>
      </c>
      <c r="J2224" s="19">
        <v>3151.93</v>
      </c>
      <c r="K2224" s="19">
        <f t="shared" si="34"/>
        <v>3656.2387999999996</v>
      </c>
    </row>
    <row r="2225" spans="2:11" hidden="1" x14ac:dyDescent="0.25">
      <c r="B2225" s="2" t="s">
        <v>42</v>
      </c>
      <c r="C2225" s="2" t="s">
        <v>3218</v>
      </c>
      <c r="D2225" s="2" t="s">
        <v>3219</v>
      </c>
      <c r="E2225" s="2">
        <v>90</v>
      </c>
      <c r="F2225" s="2" t="s">
        <v>3744</v>
      </c>
      <c r="G2225" s="2" t="s">
        <v>4606</v>
      </c>
      <c r="H2225" s="2" t="s">
        <v>4607</v>
      </c>
      <c r="I2225" s="2" t="s">
        <v>48</v>
      </c>
      <c r="J2225" s="19">
        <v>3974.71</v>
      </c>
      <c r="K2225" s="19">
        <f t="shared" si="34"/>
        <v>4610.6635999999999</v>
      </c>
    </row>
    <row r="2226" spans="2:11" hidden="1" x14ac:dyDescent="0.25">
      <c r="B2226" s="2" t="s">
        <v>42</v>
      </c>
      <c r="C2226" s="2" t="s">
        <v>3218</v>
      </c>
      <c r="D2226" s="2" t="s">
        <v>3219</v>
      </c>
      <c r="E2226" s="2">
        <v>90</v>
      </c>
      <c r="F2226" s="2" t="s">
        <v>3744</v>
      </c>
      <c r="G2226" s="2" t="s">
        <v>4608</v>
      </c>
      <c r="H2226" s="2" t="s">
        <v>4609</v>
      </c>
      <c r="I2226" s="2" t="s">
        <v>48</v>
      </c>
      <c r="J2226" s="19">
        <v>4834.6099999999997</v>
      </c>
      <c r="K2226" s="19">
        <f t="shared" si="34"/>
        <v>5608.1475999999993</v>
      </c>
    </row>
    <row r="2227" spans="2:11" hidden="1" x14ac:dyDescent="0.25">
      <c r="B2227" s="2" t="s">
        <v>42</v>
      </c>
      <c r="C2227" s="2" t="s">
        <v>3218</v>
      </c>
      <c r="D2227" s="2" t="s">
        <v>3219</v>
      </c>
      <c r="E2227" s="2">
        <v>90</v>
      </c>
      <c r="F2227" s="2" t="s">
        <v>3744</v>
      </c>
      <c r="G2227" s="2" t="s">
        <v>4610</v>
      </c>
      <c r="H2227" s="2" t="s">
        <v>4611</v>
      </c>
      <c r="I2227" s="2" t="s">
        <v>48</v>
      </c>
      <c r="J2227" s="19">
        <v>6090.43</v>
      </c>
      <c r="K2227" s="19">
        <f t="shared" si="34"/>
        <v>7064.8987999999999</v>
      </c>
    </row>
    <row r="2228" spans="2:11" hidden="1" x14ac:dyDescent="0.25">
      <c r="B2228" s="2" t="s">
        <v>42</v>
      </c>
      <c r="C2228" s="2" t="s">
        <v>3218</v>
      </c>
      <c r="D2228" s="2" t="s">
        <v>3219</v>
      </c>
      <c r="E2228" s="2">
        <v>90</v>
      </c>
      <c r="F2228" s="2" t="s">
        <v>3744</v>
      </c>
      <c r="G2228" s="2" t="s">
        <v>4612</v>
      </c>
      <c r="H2228" s="2" t="s">
        <v>4613</v>
      </c>
      <c r="I2228" s="2" t="s">
        <v>48</v>
      </c>
      <c r="J2228" s="19">
        <v>2579.2199999999998</v>
      </c>
      <c r="K2228" s="19">
        <f t="shared" si="34"/>
        <v>2991.8951999999995</v>
      </c>
    </row>
    <row r="2229" spans="2:11" hidden="1" x14ac:dyDescent="0.25">
      <c r="B2229" s="2" t="s">
        <v>42</v>
      </c>
      <c r="C2229" s="2" t="s">
        <v>3218</v>
      </c>
      <c r="D2229" s="2" t="s">
        <v>3219</v>
      </c>
      <c r="E2229" s="2">
        <v>90</v>
      </c>
      <c r="F2229" s="2" t="s">
        <v>3744</v>
      </c>
      <c r="G2229" s="2" t="s">
        <v>4614</v>
      </c>
      <c r="H2229" s="2" t="s">
        <v>4615</v>
      </c>
      <c r="I2229" s="2" t="s">
        <v>48</v>
      </c>
      <c r="J2229" s="19">
        <v>2579.2199999999998</v>
      </c>
      <c r="K2229" s="19">
        <f t="shared" si="34"/>
        <v>2991.8951999999995</v>
      </c>
    </row>
    <row r="2230" spans="2:11" hidden="1" x14ac:dyDescent="0.25">
      <c r="B2230" s="2" t="s">
        <v>42</v>
      </c>
      <c r="C2230" s="2" t="s">
        <v>3218</v>
      </c>
      <c r="D2230" s="2" t="s">
        <v>3219</v>
      </c>
      <c r="E2230" s="2">
        <v>90</v>
      </c>
      <c r="F2230" s="2" t="s">
        <v>3744</v>
      </c>
      <c r="G2230" s="2" t="s">
        <v>4616</v>
      </c>
      <c r="H2230" s="2" t="s">
        <v>4617</v>
      </c>
      <c r="I2230" s="2" t="s">
        <v>48</v>
      </c>
      <c r="J2230" s="19">
        <v>3192.75</v>
      </c>
      <c r="K2230" s="19">
        <f t="shared" si="34"/>
        <v>3703.5899999999997</v>
      </c>
    </row>
    <row r="2231" spans="2:11" hidden="1" x14ac:dyDescent="0.25">
      <c r="B2231" s="2" t="s">
        <v>42</v>
      </c>
      <c r="C2231" s="2" t="s">
        <v>3218</v>
      </c>
      <c r="D2231" s="2" t="s">
        <v>3219</v>
      </c>
      <c r="E2231" s="2">
        <v>90</v>
      </c>
      <c r="F2231" s="2" t="s">
        <v>3744</v>
      </c>
      <c r="G2231" s="2" t="s">
        <v>4618</v>
      </c>
      <c r="H2231" s="2" t="s">
        <v>4619</v>
      </c>
      <c r="I2231" s="2" t="s">
        <v>48</v>
      </c>
      <c r="J2231" s="19">
        <v>3242.05</v>
      </c>
      <c r="K2231" s="19">
        <f t="shared" si="34"/>
        <v>3760.7779999999998</v>
      </c>
    </row>
    <row r="2232" spans="2:11" hidden="1" x14ac:dyDescent="0.25">
      <c r="B2232" s="2" t="s">
        <v>42</v>
      </c>
      <c r="C2232" s="2" t="s">
        <v>3218</v>
      </c>
      <c r="D2232" s="2" t="s">
        <v>3219</v>
      </c>
      <c r="E2232" s="2">
        <v>90</v>
      </c>
      <c r="F2232" s="2" t="s">
        <v>3744</v>
      </c>
      <c r="G2232" s="2" t="s">
        <v>4620</v>
      </c>
      <c r="H2232" s="2" t="s">
        <v>4621</v>
      </c>
      <c r="I2232" s="2" t="s">
        <v>48</v>
      </c>
      <c r="J2232" s="19">
        <v>3242.05</v>
      </c>
      <c r="K2232" s="19">
        <f t="shared" si="34"/>
        <v>3760.7779999999998</v>
      </c>
    </row>
    <row r="2233" spans="2:11" hidden="1" x14ac:dyDescent="0.25">
      <c r="B2233" s="2" t="s">
        <v>42</v>
      </c>
      <c r="C2233" s="2" t="s">
        <v>3218</v>
      </c>
      <c r="D2233" s="2" t="s">
        <v>3219</v>
      </c>
      <c r="E2233" s="2">
        <v>90</v>
      </c>
      <c r="F2233" s="2" t="s">
        <v>3744</v>
      </c>
      <c r="G2233" s="2" t="s">
        <v>4622</v>
      </c>
      <c r="H2233" s="2" t="s">
        <v>4623</v>
      </c>
      <c r="I2233" s="2" t="s">
        <v>48</v>
      </c>
      <c r="J2233" s="19">
        <v>3192.75</v>
      </c>
      <c r="K2233" s="19">
        <f t="shared" si="34"/>
        <v>3703.5899999999997</v>
      </c>
    </row>
    <row r="2234" spans="2:11" hidden="1" x14ac:dyDescent="0.25">
      <c r="B2234" s="2" t="s">
        <v>42</v>
      </c>
      <c r="C2234" s="2" t="s">
        <v>3218</v>
      </c>
      <c r="D2234" s="2" t="s">
        <v>3219</v>
      </c>
      <c r="E2234" s="2">
        <v>90</v>
      </c>
      <c r="F2234" s="2" t="s">
        <v>3744</v>
      </c>
      <c r="G2234" s="2" t="s">
        <v>4624</v>
      </c>
      <c r="H2234" s="2" t="s">
        <v>4625</v>
      </c>
      <c r="I2234" s="2" t="s">
        <v>48</v>
      </c>
      <c r="J2234" s="19">
        <v>3294.86</v>
      </c>
      <c r="K2234" s="19">
        <f t="shared" si="34"/>
        <v>3822.0376000000001</v>
      </c>
    </row>
    <row r="2235" spans="2:11" hidden="1" x14ac:dyDescent="0.25">
      <c r="B2235" s="2" t="s">
        <v>42</v>
      </c>
      <c r="C2235" s="2" t="s">
        <v>3218</v>
      </c>
      <c r="D2235" s="2" t="s">
        <v>3219</v>
      </c>
      <c r="E2235" s="2">
        <v>90</v>
      </c>
      <c r="F2235" s="2" t="s">
        <v>3744</v>
      </c>
      <c r="G2235" s="2" t="s">
        <v>4626</v>
      </c>
      <c r="H2235" s="2" t="s">
        <v>4627</v>
      </c>
      <c r="I2235" s="2" t="s">
        <v>48</v>
      </c>
      <c r="J2235" s="19">
        <v>3358.7</v>
      </c>
      <c r="K2235" s="19">
        <f t="shared" si="34"/>
        <v>3896.0919999999996</v>
      </c>
    </row>
    <row r="2236" spans="2:11" hidden="1" x14ac:dyDescent="0.25">
      <c r="B2236" s="2" t="s">
        <v>42</v>
      </c>
      <c r="C2236" s="2" t="s">
        <v>3218</v>
      </c>
      <c r="D2236" s="2" t="s">
        <v>3219</v>
      </c>
      <c r="E2236" s="2">
        <v>90</v>
      </c>
      <c r="F2236" s="2" t="s">
        <v>3744</v>
      </c>
      <c r="G2236" s="2" t="s">
        <v>4628</v>
      </c>
      <c r="H2236" s="2" t="s">
        <v>4629</v>
      </c>
      <c r="I2236" s="2" t="s">
        <v>48</v>
      </c>
      <c r="J2236" s="19">
        <v>918.67</v>
      </c>
      <c r="K2236" s="19">
        <f t="shared" si="34"/>
        <v>1065.6571999999999</v>
      </c>
    </row>
    <row r="2237" spans="2:11" hidden="1" x14ac:dyDescent="0.25">
      <c r="B2237" s="2" t="s">
        <v>42</v>
      </c>
      <c r="C2237" s="2" t="s">
        <v>3218</v>
      </c>
      <c r="D2237" s="2" t="s">
        <v>3219</v>
      </c>
      <c r="E2237" s="2">
        <v>90</v>
      </c>
      <c r="F2237" s="2" t="s">
        <v>3744</v>
      </c>
      <c r="G2237" s="2" t="s">
        <v>4630</v>
      </c>
      <c r="H2237" s="2" t="s">
        <v>4631</v>
      </c>
      <c r="I2237" s="2" t="s">
        <v>48</v>
      </c>
      <c r="J2237" s="19">
        <v>3437.81</v>
      </c>
      <c r="K2237" s="19">
        <f t="shared" si="34"/>
        <v>3987.8595999999998</v>
      </c>
    </row>
    <row r="2238" spans="2:11" hidden="1" x14ac:dyDescent="0.25">
      <c r="B2238" s="2" t="s">
        <v>42</v>
      </c>
      <c r="C2238" s="2" t="s">
        <v>3218</v>
      </c>
      <c r="D2238" s="2" t="s">
        <v>3219</v>
      </c>
      <c r="E2238" s="2">
        <v>90</v>
      </c>
      <c r="F2238" s="2" t="s">
        <v>3744</v>
      </c>
      <c r="G2238" s="2" t="s">
        <v>4632</v>
      </c>
      <c r="H2238" s="2" t="s">
        <v>4633</v>
      </c>
      <c r="I2238" s="2" t="s">
        <v>48</v>
      </c>
      <c r="J2238" s="19">
        <v>3339.24</v>
      </c>
      <c r="K2238" s="19">
        <f t="shared" si="34"/>
        <v>3873.5183999999995</v>
      </c>
    </row>
    <row r="2239" spans="2:11" hidden="1" x14ac:dyDescent="0.25">
      <c r="B2239" s="2" t="s">
        <v>42</v>
      </c>
      <c r="C2239" s="2" t="s">
        <v>3218</v>
      </c>
      <c r="D2239" s="2" t="s">
        <v>3219</v>
      </c>
      <c r="E2239" s="2">
        <v>90</v>
      </c>
      <c r="F2239" s="2" t="s">
        <v>3744</v>
      </c>
      <c r="G2239" s="2" t="s">
        <v>4634</v>
      </c>
      <c r="H2239" s="2" t="s">
        <v>4635</v>
      </c>
      <c r="I2239" s="2" t="s">
        <v>48</v>
      </c>
      <c r="J2239" s="19">
        <v>1083.23</v>
      </c>
      <c r="K2239" s="19">
        <f t="shared" si="34"/>
        <v>1256.5467999999998</v>
      </c>
    </row>
    <row r="2240" spans="2:11" hidden="1" x14ac:dyDescent="0.25">
      <c r="B2240" s="2" t="s">
        <v>42</v>
      </c>
      <c r="C2240" s="2" t="s">
        <v>3218</v>
      </c>
      <c r="D2240" s="2" t="s">
        <v>3219</v>
      </c>
      <c r="E2240" s="2">
        <v>90</v>
      </c>
      <c r="F2240" s="2" t="s">
        <v>3744</v>
      </c>
      <c r="G2240" s="2" t="s">
        <v>4636</v>
      </c>
      <c r="H2240" s="2" t="s">
        <v>4637</v>
      </c>
      <c r="I2240" s="2" t="s">
        <v>48</v>
      </c>
      <c r="J2240" s="19">
        <v>3522.01</v>
      </c>
      <c r="K2240" s="19">
        <f t="shared" si="34"/>
        <v>4085.5315999999998</v>
      </c>
    </row>
    <row r="2241" spans="2:11" hidden="1" x14ac:dyDescent="0.25">
      <c r="B2241" s="2" t="s">
        <v>42</v>
      </c>
      <c r="C2241" s="2" t="s">
        <v>3218</v>
      </c>
      <c r="D2241" s="2" t="s">
        <v>3219</v>
      </c>
      <c r="E2241" s="2">
        <v>90</v>
      </c>
      <c r="F2241" s="2" t="s">
        <v>3744</v>
      </c>
      <c r="G2241" s="2" t="s">
        <v>4638</v>
      </c>
      <c r="H2241" s="2" t="s">
        <v>4639</v>
      </c>
      <c r="I2241" s="2" t="s">
        <v>48</v>
      </c>
      <c r="J2241" s="19">
        <v>3522.01</v>
      </c>
      <c r="K2241" s="19">
        <f t="shared" si="34"/>
        <v>4085.5315999999998</v>
      </c>
    </row>
    <row r="2242" spans="2:11" hidden="1" x14ac:dyDescent="0.25">
      <c r="B2242" s="2" t="s">
        <v>42</v>
      </c>
      <c r="C2242" s="2" t="s">
        <v>3218</v>
      </c>
      <c r="D2242" s="2" t="s">
        <v>3219</v>
      </c>
      <c r="E2242" s="2">
        <v>90</v>
      </c>
      <c r="F2242" s="2" t="s">
        <v>3744</v>
      </c>
      <c r="G2242" s="2" t="s">
        <v>4640</v>
      </c>
      <c r="H2242" s="2" t="s">
        <v>4641</v>
      </c>
      <c r="I2242" s="2" t="s">
        <v>48</v>
      </c>
      <c r="J2242" s="19">
        <v>3437.81</v>
      </c>
      <c r="K2242" s="19">
        <f t="shared" si="34"/>
        <v>3987.8595999999998</v>
      </c>
    </row>
    <row r="2243" spans="2:11" hidden="1" x14ac:dyDescent="0.25">
      <c r="B2243" s="2" t="s">
        <v>42</v>
      </c>
      <c r="C2243" s="2" t="s">
        <v>3218</v>
      </c>
      <c r="D2243" s="2" t="s">
        <v>3219</v>
      </c>
      <c r="E2243" s="2">
        <v>90</v>
      </c>
      <c r="F2243" s="2" t="s">
        <v>3744</v>
      </c>
      <c r="G2243" s="2" t="s">
        <v>4642</v>
      </c>
      <c r="H2243" s="2" t="s">
        <v>4643</v>
      </c>
      <c r="I2243" s="2" t="s">
        <v>48</v>
      </c>
      <c r="J2243" s="19">
        <v>1153.75</v>
      </c>
      <c r="K2243" s="19">
        <f t="shared" si="34"/>
        <v>1338.35</v>
      </c>
    </row>
    <row r="2244" spans="2:11" hidden="1" x14ac:dyDescent="0.25">
      <c r="B2244" s="2" t="s">
        <v>42</v>
      </c>
      <c r="C2244" s="2" t="s">
        <v>3218</v>
      </c>
      <c r="D2244" s="2" t="s">
        <v>3219</v>
      </c>
      <c r="E2244" s="2">
        <v>90</v>
      </c>
      <c r="F2244" s="2" t="s">
        <v>3744</v>
      </c>
      <c r="G2244" s="2" t="s">
        <v>4644</v>
      </c>
      <c r="H2244" s="2" t="s">
        <v>4645</v>
      </c>
      <c r="I2244" s="2" t="s">
        <v>48</v>
      </c>
      <c r="J2244" s="19">
        <v>3592</v>
      </c>
      <c r="K2244" s="19">
        <f t="shared" ref="K2244:K2307" si="35">+IF(AND(MID(H2244,1,15)="POSTE DE MADERA",J2244&lt;110)=TRUE,(J2244*1.13+5)*1.01*1.16,IF(AND(MID(H2244,1,15)="POSTE DE MADERA",J2244&gt;=110,J2244&lt;320)=TRUE,(J2244*1.13+12)*1.01*1.16,IF(AND(MID(H2244,1,15)="POSTE DE MADERA",J2244&gt;320)=TRUE,(J2244*1.13+36)*1.01*1.16,IF(+AND(MID(H2244,1,5)="POSTE",MID(H2244,1,15)&lt;&gt;"POSTE DE MADERA")=TRUE,J2244*1.01*1.16,J2244*1.16))))</f>
        <v>4166.7199999999993</v>
      </c>
    </row>
    <row r="2245" spans="2:11" hidden="1" x14ac:dyDescent="0.25">
      <c r="B2245" s="2" t="s">
        <v>42</v>
      </c>
      <c r="C2245" s="2" t="s">
        <v>3218</v>
      </c>
      <c r="D2245" s="2" t="s">
        <v>3219</v>
      </c>
      <c r="E2245" s="2">
        <v>90</v>
      </c>
      <c r="F2245" s="2" t="s">
        <v>3744</v>
      </c>
      <c r="G2245" s="2" t="s">
        <v>4646</v>
      </c>
      <c r="H2245" s="2" t="s">
        <v>4647</v>
      </c>
      <c r="I2245" s="2" t="s">
        <v>48</v>
      </c>
      <c r="J2245" s="19">
        <v>3703.3</v>
      </c>
      <c r="K2245" s="19">
        <f t="shared" si="35"/>
        <v>4295.8279999999995</v>
      </c>
    </row>
    <row r="2246" spans="2:11" hidden="1" x14ac:dyDescent="0.25">
      <c r="B2246" s="2" t="s">
        <v>42</v>
      </c>
      <c r="C2246" s="2" t="s">
        <v>3218</v>
      </c>
      <c r="D2246" s="2" t="s">
        <v>3219</v>
      </c>
      <c r="E2246" s="2">
        <v>90</v>
      </c>
      <c r="F2246" s="2" t="s">
        <v>3744</v>
      </c>
      <c r="G2246" s="2" t="s">
        <v>4648</v>
      </c>
      <c r="H2246" s="2" t="s">
        <v>4649</v>
      </c>
      <c r="I2246" s="2" t="s">
        <v>48</v>
      </c>
      <c r="J2246" s="19">
        <v>3660.7</v>
      </c>
      <c r="K2246" s="19">
        <f t="shared" si="35"/>
        <v>4246.4119999999994</v>
      </c>
    </row>
    <row r="2247" spans="2:11" hidden="1" x14ac:dyDescent="0.25">
      <c r="B2247" s="2" t="s">
        <v>42</v>
      </c>
      <c r="C2247" s="2" t="s">
        <v>3218</v>
      </c>
      <c r="D2247" s="2" t="s">
        <v>3219</v>
      </c>
      <c r="E2247" s="2">
        <v>90</v>
      </c>
      <c r="F2247" s="2" t="s">
        <v>3744</v>
      </c>
      <c r="G2247" s="2" t="s">
        <v>4650</v>
      </c>
      <c r="H2247" s="2" t="s">
        <v>4651</v>
      </c>
      <c r="I2247" s="2" t="s">
        <v>48</v>
      </c>
      <c r="J2247" s="19">
        <v>3825.3</v>
      </c>
      <c r="K2247" s="19">
        <f t="shared" si="35"/>
        <v>4437.348</v>
      </c>
    </row>
    <row r="2248" spans="2:11" hidden="1" x14ac:dyDescent="0.25">
      <c r="B2248" s="2" t="s">
        <v>42</v>
      </c>
      <c r="C2248" s="2" t="s">
        <v>3218</v>
      </c>
      <c r="D2248" s="2" t="s">
        <v>3219</v>
      </c>
      <c r="E2248" s="2">
        <v>90</v>
      </c>
      <c r="F2248" s="2" t="s">
        <v>3744</v>
      </c>
      <c r="G2248" s="2" t="s">
        <v>4652</v>
      </c>
      <c r="H2248" s="2" t="s">
        <v>4653</v>
      </c>
      <c r="I2248" s="2" t="s">
        <v>48</v>
      </c>
      <c r="J2248" s="19">
        <v>3825.3</v>
      </c>
      <c r="K2248" s="19">
        <f t="shared" si="35"/>
        <v>4437.348</v>
      </c>
    </row>
    <row r="2249" spans="2:11" hidden="1" x14ac:dyDescent="0.25">
      <c r="B2249" s="2" t="s">
        <v>42</v>
      </c>
      <c r="C2249" s="2" t="s">
        <v>3218</v>
      </c>
      <c r="D2249" s="2" t="s">
        <v>3219</v>
      </c>
      <c r="E2249" s="2">
        <v>90</v>
      </c>
      <c r="F2249" s="2" t="s">
        <v>3744</v>
      </c>
      <c r="G2249" s="2" t="s">
        <v>4654</v>
      </c>
      <c r="H2249" s="2" t="s">
        <v>4655</v>
      </c>
      <c r="I2249" s="2" t="s">
        <v>48</v>
      </c>
      <c r="J2249" s="19">
        <v>4278.8999999999996</v>
      </c>
      <c r="K2249" s="19">
        <f t="shared" si="35"/>
        <v>4963.5239999999994</v>
      </c>
    </row>
    <row r="2250" spans="2:11" hidden="1" x14ac:dyDescent="0.25">
      <c r="B2250" s="2" t="s">
        <v>42</v>
      </c>
      <c r="C2250" s="2" t="s">
        <v>3218</v>
      </c>
      <c r="D2250" s="2" t="s">
        <v>3219</v>
      </c>
      <c r="E2250" s="2">
        <v>90</v>
      </c>
      <c r="F2250" s="2" t="s">
        <v>3744</v>
      </c>
      <c r="G2250" s="2" t="s">
        <v>4656</v>
      </c>
      <c r="H2250" s="2" t="s">
        <v>4657</v>
      </c>
      <c r="I2250" s="2" t="s">
        <v>48</v>
      </c>
      <c r="J2250" s="19">
        <v>2034.26</v>
      </c>
      <c r="K2250" s="19">
        <f t="shared" si="35"/>
        <v>2359.7415999999998</v>
      </c>
    </row>
    <row r="2251" spans="2:11" hidden="1" x14ac:dyDescent="0.25">
      <c r="B2251" s="2" t="s">
        <v>42</v>
      </c>
      <c r="C2251" s="2" t="s">
        <v>3218</v>
      </c>
      <c r="D2251" s="2" t="s">
        <v>3219</v>
      </c>
      <c r="E2251" s="2">
        <v>90</v>
      </c>
      <c r="F2251" s="2" t="s">
        <v>3744</v>
      </c>
      <c r="G2251" s="2" t="s">
        <v>4658</v>
      </c>
      <c r="H2251" s="2" t="s">
        <v>4659</v>
      </c>
      <c r="I2251" s="2" t="s">
        <v>48</v>
      </c>
      <c r="J2251" s="19">
        <v>4408.55</v>
      </c>
      <c r="K2251" s="19">
        <f t="shared" si="35"/>
        <v>5113.9179999999997</v>
      </c>
    </row>
    <row r="2252" spans="2:11" hidden="1" x14ac:dyDescent="0.25">
      <c r="B2252" s="2" t="s">
        <v>42</v>
      </c>
      <c r="C2252" s="2" t="s">
        <v>3218</v>
      </c>
      <c r="D2252" s="2" t="s">
        <v>3219</v>
      </c>
      <c r="E2252" s="2">
        <v>90</v>
      </c>
      <c r="F2252" s="2" t="s">
        <v>3744</v>
      </c>
      <c r="G2252" s="2" t="s">
        <v>4660</v>
      </c>
      <c r="H2252" s="2" t="s">
        <v>4661</v>
      </c>
      <c r="I2252" s="2" t="s">
        <v>48</v>
      </c>
      <c r="J2252" s="19">
        <v>4315.96</v>
      </c>
      <c r="K2252" s="19">
        <f t="shared" si="35"/>
        <v>5006.5135999999993</v>
      </c>
    </row>
    <row r="2253" spans="2:11" hidden="1" x14ac:dyDescent="0.25">
      <c r="B2253" s="2" t="s">
        <v>42</v>
      </c>
      <c r="C2253" s="2" t="s">
        <v>3218</v>
      </c>
      <c r="D2253" s="2" t="s">
        <v>3219</v>
      </c>
      <c r="E2253" s="2">
        <v>90</v>
      </c>
      <c r="F2253" s="2" t="s">
        <v>3744</v>
      </c>
      <c r="G2253" s="2" t="s">
        <v>4662</v>
      </c>
      <c r="H2253" s="2" t="s">
        <v>4663</v>
      </c>
      <c r="I2253" s="2" t="s">
        <v>48</v>
      </c>
      <c r="J2253" s="19">
        <v>2094.0700000000002</v>
      </c>
      <c r="K2253" s="19">
        <f t="shared" si="35"/>
        <v>2429.1212</v>
      </c>
    </row>
    <row r="2254" spans="2:11" hidden="1" x14ac:dyDescent="0.25">
      <c r="B2254" s="2" t="s">
        <v>42</v>
      </c>
      <c r="C2254" s="2" t="s">
        <v>3218</v>
      </c>
      <c r="D2254" s="2" t="s">
        <v>3219</v>
      </c>
      <c r="E2254" s="2">
        <v>90</v>
      </c>
      <c r="F2254" s="2" t="s">
        <v>3744</v>
      </c>
      <c r="G2254" s="2" t="s">
        <v>4664</v>
      </c>
      <c r="H2254" s="2" t="s">
        <v>4665</v>
      </c>
      <c r="I2254" s="2" t="s">
        <v>48</v>
      </c>
      <c r="J2254" s="19">
        <v>4525.2</v>
      </c>
      <c r="K2254" s="19">
        <f t="shared" si="35"/>
        <v>5249.2319999999991</v>
      </c>
    </row>
    <row r="2255" spans="2:11" hidden="1" x14ac:dyDescent="0.25">
      <c r="B2255" s="2" t="s">
        <v>42</v>
      </c>
      <c r="C2255" s="2" t="s">
        <v>3218</v>
      </c>
      <c r="D2255" s="2" t="s">
        <v>3219</v>
      </c>
      <c r="E2255" s="2">
        <v>90</v>
      </c>
      <c r="F2255" s="2" t="s">
        <v>3744</v>
      </c>
      <c r="G2255" s="2" t="s">
        <v>4666</v>
      </c>
      <c r="H2255" s="2" t="s">
        <v>4667</v>
      </c>
      <c r="I2255" s="2" t="s">
        <v>48</v>
      </c>
      <c r="J2255" s="19">
        <v>2329.15</v>
      </c>
      <c r="K2255" s="19">
        <f t="shared" si="35"/>
        <v>2701.8139999999999</v>
      </c>
    </row>
    <row r="2256" spans="2:11" hidden="1" x14ac:dyDescent="0.25">
      <c r="B2256" s="2" t="s">
        <v>42</v>
      </c>
      <c r="C2256" s="2" t="s">
        <v>3218</v>
      </c>
      <c r="D2256" s="2" t="s">
        <v>3219</v>
      </c>
      <c r="E2256" s="2">
        <v>90</v>
      </c>
      <c r="F2256" s="2" t="s">
        <v>3744</v>
      </c>
      <c r="G2256" s="2" t="s">
        <v>4668</v>
      </c>
      <c r="H2256" s="2" t="s">
        <v>4669</v>
      </c>
      <c r="I2256" s="2" t="s">
        <v>48</v>
      </c>
      <c r="J2256" s="19">
        <v>5234.95</v>
      </c>
      <c r="K2256" s="19">
        <f t="shared" si="35"/>
        <v>6072.5419999999995</v>
      </c>
    </row>
    <row r="2257" spans="2:11" hidden="1" x14ac:dyDescent="0.25">
      <c r="B2257" s="2" t="s">
        <v>42</v>
      </c>
      <c r="C2257" s="2" t="s">
        <v>3218</v>
      </c>
      <c r="D2257" s="2" t="s">
        <v>3219</v>
      </c>
      <c r="E2257" s="2">
        <v>90</v>
      </c>
      <c r="F2257" s="2" t="s">
        <v>3744</v>
      </c>
      <c r="G2257" s="2" t="s">
        <v>4670</v>
      </c>
      <c r="H2257" s="2" t="s">
        <v>4671</v>
      </c>
      <c r="I2257" s="2" t="s">
        <v>48</v>
      </c>
      <c r="J2257" s="19">
        <v>5575.05</v>
      </c>
      <c r="K2257" s="19">
        <f t="shared" si="35"/>
        <v>6467.058</v>
      </c>
    </row>
    <row r="2258" spans="2:11" hidden="1" x14ac:dyDescent="0.25">
      <c r="B2258" s="2" t="s">
        <v>42</v>
      </c>
      <c r="C2258" s="2" t="s">
        <v>3218</v>
      </c>
      <c r="D2258" s="2" t="s">
        <v>3219</v>
      </c>
      <c r="E2258" s="2">
        <v>90</v>
      </c>
      <c r="F2258" s="2" t="s">
        <v>3744</v>
      </c>
      <c r="G2258" s="2" t="s">
        <v>4672</v>
      </c>
      <c r="H2258" s="2" t="s">
        <v>4673</v>
      </c>
      <c r="I2258" s="2" t="s">
        <v>48</v>
      </c>
      <c r="J2258" s="19">
        <v>5745.5</v>
      </c>
      <c r="K2258" s="19">
        <f t="shared" si="35"/>
        <v>6664.78</v>
      </c>
    </row>
    <row r="2259" spans="2:11" hidden="1" x14ac:dyDescent="0.25">
      <c r="B2259" s="2" t="s">
        <v>42</v>
      </c>
      <c r="C2259" s="2" t="s">
        <v>3218</v>
      </c>
      <c r="D2259" s="2" t="s">
        <v>3219</v>
      </c>
      <c r="E2259" s="2">
        <v>90</v>
      </c>
      <c r="F2259" s="2" t="s">
        <v>3744</v>
      </c>
      <c r="G2259" s="2" t="s">
        <v>4674</v>
      </c>
      <c r="H2259" s="2" t="s">
        <v>4675</v>
      </c>
      <c r="I2259" s="2" t="s">
        <v>48</v>
      </c>
      <c r="J2259" s="19">
        <v>3739.63</v>
      </c>
      <c r="K2259" s="19">
        <f t="shared" si="35"/>
        <v>4337.9708000000001</v>
      </c>
    </row>
    <row r="2260" spans="2:11" hidden="1" x14ac:dyDescent="0.25">
      <c r="B2260" s="2" t="s">
        <v>42</v>
      </c>
      <c r="C2260" s="2" t="s">
        <v>3218</v>
      </c>
      <c r="D2260" s="2" t="s">
        <v>3219</v>
      </c>
      <c r="E2260" s="2">
        <v>90</v>
      </c>
      <c r="F2260" s="2" t="s">
        <v>3744</v>
      </c>
      <c r="G2260" s="2" t="s">
        <v>4676</v>
      </c>
      <c r="H2260" s="2" t="s">
        <v>4677</v>
      </c>
      <c r="I2260" s="2" t="s">
        <v>48</v>
      </c>
      <c r="J2260" s="19">
        <v>6158.3</v>
      </c>
      <c r="K2260" s="19">
        <f t="shared" si="35"/>
        <v>7143.6279999999997</v>
      </c>
    </row>
    <row r="2261" spans="2:11" hidden="1" x14ac:dyDescent="0.25">
      <c r="B2261" s="2" t="s">
        <v>42</v>
      </c>
      <c r="C2261" s="2" t="s">
        <v>3218</v>
      </c>
      <c r="D2261" s="2" t="s">
        <v>3219</v>
      </c>
      <c r="E2261" s="2">
        <v>90</v>
      </c>
      <c r="F2261" s="2" t="s">
        <v>3744</v>
      </c>
      <c r="G2261" s="2" t="s">
        <v>4678</v>
      </c>
      <c r="H2261" s="2" t="s">
        <v>4679</v>
      </c>
      <c r="I2261" s="2" t="s">
        <v>48</v>
      </c>
      <c r="J2261" s="19">
        <v>4327.33</v>
      </c>
      <c r="K2261" s="19">
        <f t="shared" si="35"/>
        <v>5019.7027999999991</v>
      </c>
    </row>
    <row r="2262" spans="2:11" hidden="1" x14ac:dyDescent="0.25">
      <c r="B2262" s="2" t="s">
        <v>42</v>
      </c>
      <c r="C2262" s="2" t="s">
        <v>3218</v>
      </c>
      <c r="D2262" s="2" t="s">
        <v>3219</v>
      </c>
      <c r="E2262" s="2">
        <v>90</v>
      </c>
      <c r="F2262" s="2" t="s">
        <v>3744</v>
      </c>
      <c r="G2262" s="2" t="s">
        <v>4680</v>
      </c>
      <c r="H2262" s="2" t="s">
        <v>4681</v>
      </c>
      <c r="I2262" s="2" t="s">
        <v>48</v>
      </c>
      <c r="J2262" s="19">
        <v>6766.6</v>
      </c>
      <c r="K2262" s="19">
        <f t="shared" si="35"/>
        <v>7849.2560000000003</v>
      </c>
    </row>
    <row r="2263" spans="2:11" hidden="1" x14ac:dyDescent="0.25">
      <c r="B2263" s="2" t="s">
        <v>42</v>
      </c>
      <c r="C2263" s="2" t="s">
        <v>3218</v>
      </c>
      <c r="D2263" s="2" t="s">
        <v>3219</v>
      </c>
      <c r="E2263" s="2">
        <v>90</v>
      </c>
      <c r="F2263" s="2" t="s">
        <v>3744</v>
      </c>
      <c r="G2263" s="2" t="s">
        <v>4682</v>
      </c>
      <c r="H2263" s="2" t="s">
        <v>4683</v>
      </c>
      <c r="I2263" s="2" t="s">
        <v>48</v>
      </c>
      <c r="J2263" s="19">
        <v>4834.6099999999997</v>
      </c>
      <c r="K2263" s="19">
        <f t="shared" si="35"/>
        <v>5608.1475999999993</v>
      </c>
    </row>
    <row r="2264" spans="2:11" hidden="1" x14ac:dyDescent="0.25">
      <c r="B2264" s="2" t="s">
        <v>42</v>
      </c>
      <c r="C2264" s="2" t="s">
        <v>3218</v>
      </c>
      <c r="D2264" s="2" t="s">
        <v>3219</v>
      </c>
      <c r="E2264" s="2">
        <v>90</v>
      </c>
      <c r="F2264" s="2" t="s">
        <v>3744</v>
      </c>
      <c r="G2264" s="2" t="s">
        <v>4684</v>
      </c>
      <c r="H2264" s="2" t="s">
        <v>4685</v>
      </c>
      <c r="I2264" s="2" t="s">
        <v>48</v>
      </c>
      <c r="J2264" s="19">
        <v>7324.8</v>
      </c>
      <c r="K2264" s="19">
        <f t="shared" si="35"/>
        <v>8496.768</v>
      </c>
    </row>
    <row r="2265" spans="2:11" hidden="1" x14ac:dyDescent="0.25">
      <c r="B2265" s="2" t="s">
        <v>42</v>
      </c>
      <c r="C2265" s="2" t="s">
        <v>3218</v>
      </c>
      <c r="D2265" s="2" t="s">
        <v>3219</v>
      </c>
      <c r="E2265" s="2">
        <v>90</v>
      </c>
      <c r="F2265" s="2" t="s">
        <v>3744</v>
      </c>
      <c r="G2265" s="2" t="s">
        <v>4686</v>
      </c>
      <c r="H2265" s="2" t="s">
        <v>4687</v>
      </c>
      <c r="I2265" s="2" t="s">
        <v>48</v>
      </c>
      <c r="J2265" s="19">
        <v>5385.19</v>
      </c>
      <c r="K2265" s="19">
        <f t="shared" si="35"/>
        <v>6246.8203999999987</v>
      </c>
    </row>
    <row r="2266" spans="2:11" hidden="1" x14ac:dyDescent="0.25">
      <c r="B2266" s="2" t="s">
        <v>42</v>
      </c>
      <c r="C2266" s="2" t="s">
        <v>3218</v>
      </c>
      <c r="D2266" s="2" t="s">
        <v>3219</v>
      </c>
      <c r="E2266" s="2">
        <v>90</v>
      </c>
      <c r="F2266" s="2" t="s">
        <v>3744</v>
      </c>
      <c r="G2266" s="2" t="s">
        <v>4688</v>
      </c>
      <c r="H2266" s="2" t="s">
        <v>4689</v>
      </c>
      <c r="I2266" s="2" t="s">
        <v>48</v>
      </c>
      <c r="J2266" s="19">
        <v>5502.73</v>
      </c>
      <c r="K2266" s="19">
        <f t="shared" si="35"/>
        <v>6383.1667999999991</v>
      </c>
    </row>
    <row r="2267" spans="2:11" hidden="1" x14ac:dyDescent="0.25">
      <c r="B2267" s="2" t="s">
        <v>42</v>
      </c>
      <c r="C2267" s="2" t="s">
        <v>3218</v>
      </c>
      <c r="D2267" s="2" t="s">
        <v>3219</v>
      </c>
      <c r="E2267" s="2">
        <v>90</v>
      </c>
      <c r="F2267" s="2" t="s">
        <v>3744</v>
      </c>
      <c r="G2267" s="2" t="s">
        <v>4690</v>
      </c>
      <c r="H2267" s="2" t="s">
        <v>4691</v>
      </c>
      <c r="I2267" s="2" t="s">
        <v>48</v>
      </c>
      <c r="J2267" s="19">
        <v>8491.2999999999993</v>
      </c>
      <c r="K2267" s="19">
        <f t="shared" si="35"/>
        <v>9849.9079999999976</v>
      </c>
    </row>
    <row r="2268" spans="2:11" hidden="1" x14ac:dyDescent="0.25">
      <c r="B2268" s="2" t="s">
        <v>42</v>
      </c>
      <c r="C2268" s="2" t="s">
        <v>3218</v>
      </c>
      <c r="D2268" s="2" t="s">
        <v>3219</v>
      </c>
      <c r="E2268" s="2">
        <v>90</v>
      </c>
      <c r="F2268" s="2" t="s">
        <v>3744</v>
      </c>
      <c r="G2268" s="2" t="s">
        <v>4692</v>
      </c>
      <c r="H2268" s="2" t="s">
        <v>4693</v>
      </c>
      <c r="I2268" s="2" t="s">
        <v>48</v>
      </c>
      <c r="J2268" s="19">
        <v>7618.45</v>
      </c>
      <c r="K2268" s="19">
        <f t="shared" si="35"/>
        <v>8837.402</v>
      </c>
    </row>
    <row r="2269" spans="2:11" hidden="1" x14ac:dyDescent="0.25">
      <c r="B2269" s="2" t="s">
        <v>42</v>
      </c>
      <c r="C2269" s="2" t="s">
        <v>3218</v>
      </c>
      <c r="D2269" s="2" t="s">
        <v>3219</v>
      </c>
      <c r="E2269" s="2">
        <v>90</v>
      </c>
      <c r="F2269" s="2" t="s">
        <v>3744</v>
      </c>
      <c r="G2269" s="2" t="s">
        <v>4694</v>
      </c>
      <c r="H2269" s="2" t="s">
        <v>4695</v>
      </c>
      <c r="I2269" s="2" t="s">
        <v>48</v>
      </c>
      <c r="J2269" s="19">
        <v>7618.45</v>
      </c>
      <c r="K2269" s="19">
        <f t="shared" si="35"/>
        <v>8837.402</v>
      </c>
    </row>
    <row r="2270" spans="2:11" hidden="1" x14ac:dyDescent="0.25">
      <c r="B2270" s="2" t="s">
        <v>42</v>
      </c>
      <c r="C2270" s="2" t="s">
        <v>3218</v>
      </c>
      <c r="D2270" s="2" t="s">
        <v>3219</v>
      </c>
      <c r="E2270" s="2">
        <v>90</v>
      </c>
      <c r="F2270" s="2" t="s">
        <v>3744</v>
      </c>
      <c r="G2270" s="2" t="s">
        <v>4696</v>
      </c>
      <c r="H2270" s="2" t="s">
        <v>4697</v>
      </c>
      <c r="I2270" s="2" t="s">
        <v>48</v>
      </c>
      <c r="J2270" s="19">
        <v>10007.75</v>
      </c>
      <c r="K2270" s="19">
        <f t="shared" si="35"/>
        <v>11608.99</v>
      </c>
    </row>
    <row r="2271" spans="2:11" hidden="1" x14ac:dyDescent="0.25">
      <c r="B2271" s="2" t="s">
        <v>42</v>
      </c>
      <c r="C2271" s="2" t="s">
        <v>3218</v>
      </c>
      <c r="D2271" s="2" t="s">
        <v>3219</v>
      </c>
      <c r="E2271" s="2">
        <v>90</v>
      </c>
      <c r="F2271" s="2" t="s">
        <v>3744</v>
      </c>
      <c r="G2271" s="2" t="s">
        <v>4698</v>
      </c>
      <c r="H2271" s="2" t="s">
        <v>4699</v>
      </c>
      <c r="I2271" s="2" t="s">
        <v>48</v>
      </c>
      <c r="J2271" s="19">
        <v>7735.99</v>
      </c>
      <c r="K2271" s="19">
        <f t="shared" si="35"/>
        <v>8973.7483999999986</v>
      </c>
    </row>
    <row r="2272" spans="2:11" hidden="1" x14ac:dyDescent="0.25">
      <c r="B2272" s="2" t="s">
        <v>42</v>
      </c>
      <c r="C2272" s="2" t="s">
        <v>3218</v>
      </c>
      <c r="D2272" s="2" t="s">
        <v>3219</v>
      </c>
      <c r="E2272" s="2">
        <v>90</v>
      </c>
      <c r="F2272" s="2" t="s">
        <v>3744</v>
      </c>
      <c r="G2272" s="2" t="s">
        <v>4700</v>
      </c>
      <c r="H2272" s="2" t="s">
        <v>4701</v>
      </c>
      <c r="I2272" s="2" t="s">
        <v>48</v>
      </c>
      <c r="J2272" s="19">
        <v>9616.6299999999992</v>
      </c>
      <c r="K2272" s="19">
        <f t="shared" si="35"/>
        <v>11155.290799999999</v>
      </c>
    </row>
    <row r="2273" spans="2:11" hidden="1" x14ac:dyDescent="0.25">
      <c r="B2273" s="2" t="s">
        <v>42</v>
      </c>
      <c r="C2273" s="2" t="s">
        <v>3218</v>
      </c>
      <c r="D2273" s="2" t="s">
        <v>3219</v>
      </c>
      <c r="E2273" s="2">
        <v>90</v>
      </c>
      <c r="F2273" s="2" t="s">
        <v>3744</v>
      </c>
      <c r="G2273" s="2" t="s">
        <v>4702</v>
      </c>
      <c r="H2273" s="2" t="s">
        <v>4703</v>
      </c>
      <c r="I2273" s="2" t="s">
        <v>48</v>
      </c>
      <c r="J2273" s="19">
        <v>2757.33</v>
      </c>
      <c r="K2273" s="19">
        <f t="shared" si="35"/>
        <v>3198.5027999999998</v>
      </c>
    </row>
    <row r="2274" spans="2:11" hidden="1" x14ac:dyDescent="0.25">
      <c r="B2274" s="2" t="s">
        <v>42</v>
      </c>
      <c r="C2274" s="2" t="s">
        <v>3218</v>
      </c>
      <c r="D2274" s="2" t="s">
        <v>3219</v>
      </c>
      <c r="E2274" s="2">
        <v>91</v>
      </c>
      <c r="F2274" s="2" t="s">
        <v>3727</v>
      </c>
      <c r="G2274" s="2" t="s">
        <v>4704</v>
      </c>
      <c r="H2274" s="2" t="s">
        <v>4705</v>
      </c>
      <c r="I2274" s="2" t="s">
        <v>48</v>
      </c>
      <c r="J2274" s="19">
        <v>15956.5</v>
      </c>
      <c r="K2274" s="19">
        <f t="shared" si="35"/>
        <v>18509.539999999997</v>
      </c>
    </row>
    <row r="2275" spans="2:11" hidden="1" x14ac:dyDescent="0.25">
      <c r="B2275" s="2" t="s">
        <v>42</v>
      </c>
      <c r="C2275" s="2" t="s">
        <v>3218</v>
      </c>
      <c r="D2275" s="2" t="s">
        <v>3219</v>
      </c>
      <c r="E2275" s="2">
        <v>91</v>
      </c>
      <c r="F2275" s="2" t="s">
        <v>3727</v>
      </c>
      <c r="G2275" s="2" t="s">
        <v>4706</v>
      </c>
      <c r="H2275" s="2" t="s">
        <v>4707</v>
      </c>
      <c r="I2275" s="2" t="s">
        <v>48</v>
      </c>
      <c r="J2275" s="19">
        <v>25146.400000000001</v>
      </c>
      <c r="K2275" s="19">
        <f t="shared" si="35"/>
        <v>29169.824000000001</v>
      </c>
    </row>
    <row r="2276" spans="2:11" hidden="1" x14ac:dyDescent="0.25">
      <c r="B2276" s="2" t="s">
        <v>42</v>
      </c>
      <c r="C2276" s="2" t="s">
        <v>3218</v>
      </c>
      <c r="D2276" s="2" t="s">
        <v>3219</v>
      </c>
      <c r="E2276" s="2">
        <v>91</v>
      </c>
      <c r="F2276" s="2" t="s">
        <v>3727</v>
      </c>
      <c r="G2276" s="2" t="s">
        <v>4708</v>
      </c>
      <c r="H2276" s="2" t="s">
        <v>4709</v>
      </c>
      <c r="I2276" s="2" t="s">
        <v>48</v>
      </c>
      <c r="J2276" s="19">
        <v>96097.5</v>
      </c>
      <c r="K2276" s="19">
        <f t="shared" si="35"/>
        <v>111473.09999999999</v>
      </c>
    </row>
    <row r="2277" spans="2:11" hidden="1" x14ac:dyDescent="0.25">
      <c r="B2277" s="2" t="s">
        <v>42</v>
      </c>
      <c r="C2277" s="2" t="s">
        <v>3218</v>
      </c>
      <c r="D2277" s="2" t="s">
        <v>3219</v>
      </c>
      <c r="E2277" s="2">
        <v>87</v>
      </c>
      <c r="F2277" s="2" t="s">
        <v>4710</v>
      </c>
      <c r="G2277" s="2" t="s">
        <v>4711</v>
      </c>
      <c r="H2277" s="2" t="s">
        <v>4712</v>
      </c>
      <c r="I2277" s="2" t="s">
        <v>48</v>
      </c>
      <c r="J2277" s="19">
        <v>9599.5</v>
      </c>
      <c r="K2277" s="19">
        <f t="shared" si="35"/>
        <v>11135.42</v>
      </c>
    </row>
    <row r="2278" spans="2:11" hidden="1" x14ac:dyDescent="0.25">
      <c r="B2278" s="2" t="s">
        <v>42</v>
      </c>
      <c r="C2278" s="2" t="s">
        <v>3218</v>
      </c>
      <c r="D2278" s="2" t="s">
        <v>3219</v>
      </c>
      <c r="E2278" s="2">
        <v>87</v>
      </c>
      <c r="F2278" s="2" t="s">
        <v>4710</v>
      </c>
      <c r="G2278" s="2" t="s">
        <v>4713</v>
      </c>
      <c r="H2278" s="2" t="s">
        <v>4714</v>
      </c>
      <c r="I2278" s="2" t="s">
        <v>48</v>
      </c>
      <c r="J2278" s="19">
        <v>10948</v>
      </c>
      <c r="K2278" s="19">
        <f t="shared" si="35"/>
        <v>12699.679999999998</v>
      </c>
    </row>
    <row r="2279" spans="2:11" hidden="1" x14ac:dyDescent="0.25">
      <c r="B2279" s="2" t="s">
        <v>42</v>
      </c>
      <c r="C2279" s="2" t="s">
        <v>3218</v>
      </c>
      <c r="D2279" s="2" t="s">
        <v>3219</v>
      </c>
      <c r="E2279" s="2">
        <v>87</v>
      </c>
      <c r="F2279" s="2" t="s">
        <v>4710</v>
      </c>
      <c r="G2279" s="2" t="s">
        <v>4715</v>
      </c>
      <c r="H2279" s="2" t="s">
        <v>4716</v>
      </c>
      <c r="I2279" s="2" t="s">
        <v>48</v>
      </c>
      <c r="J2279" s="19">
        <v>12602.1</v>
      </c>
      <c r="K2279" s="19">
        <f t="shared" si="35"/>
        <v>14618.436</v>
      </c>
    </row>
    <row r="2280" spans="2:11" hidden="1" x14ac:dyDescent="0.25">
      <c r="B2280" s="2" t="s">
        <v>42</v>
      </c>
      <c r="C2280" s="2" t="s">
        <v>3218</v>
      </c>
      <c r="D2280" s="2" t="s">
        <v>3219</v>
      </c>
      <c r="E2280" s="2">
        <v>87</v>
      </c>
      <c r="F2280" s="2" t="s">
        <v>4710</v>
      </c>
      <c r="G2280" s="2" t="s">
        <v>4717</v>
      </c>
      <c r="H2280" s="2" t="s">
        <v>4718</v>
      </c>
      <c r="I2280" s="2" t="s">
        <v>48</v>
      </c>
      <c r="J2280" s="19">
        <v>13476</v>
      </c>
      <c r="K2280" s="19">
        <f t="shared" si="35"/>
        <v>15632.159999999998</v>
      </c>
    </row>
    <row r="2281" spans="2:11" hidden="1" x14ac:dyDescent="0.25">
      <c r="B2281" s="2" t="s">
        <v>42</v>
      </c>
      <c r="C2281" s="2" t="s">
        <v>3218</v>
      </c>
      <c r="D2281" s="2" t="s">
        <v>3219</v>
      </c>
      <c r="E2281" s="2">
        <v>87</v>
      </c>
      <c r="F2281" s="2" t="s">
        <v>4710</v>
      </c>
      <c r="G2281" s="2" t="s">
        <v>4719</v>
      </c>
      <c r="H2281" s="2" t="s">
        <v>4720</v>
      </c>
      <c r="I2281" s="2" t="s">
        <v>48</v>
      </c>
      <c r="J2281" s="19">
        <v>18955.87</v>
      </c>
      <c r="K2281" s="19">
        <f t="shared" si="35"/>
        <v>21988.809199999996</v>
      </c>
    </row>
    <row r="2282" spans="2:11" hidden="1" x14ac:dyDescent="0.25">
      <c r="B2282" s="2" t="s">
        <v>42</v>
      </c>
      <c r="C2282" s="2" t="s">
        <v>3218</v>
      </c>
      <c r="D2282" s="2" t="s">
        <v>3219</v>
      </c>
      <c r="E2282" s="2">
        <v>87</v>
      </c>
      <c r="F2282" s="2" t="s">
        <v>4710</v>
      </c>
      <c r="G2282" s="2" t="s">
        <v>4721</v>
      </c>
      <c r="H2282" s="2" t="s">
        <v>4722</v>
      </c>
      <c r="I2282" s="2" t="s">
        <v>48</v>
      </c>
      <c r="J2282" s="19">
        <v>8522.52</v>
      </c>
      <c r="K2282" s="19">
        <f t="shared" si="35"/>
        <v>9886.1232</v>
      </c>
    </row>
    <row r="2283" spans="2:11" hidden="1" x14ac:dyDescent="0.25">
      <c r="B2283" s="2" t="s">
        <v>42</v>
      </c>
      <c r="C2283" s="2" t="s">
        <v>3218</v>
      </c>
      <c r="D2283" s="2" t="s">
        <v>3219</v>
      </c>
      <c r="E2283" s="2">
        <v>87</v>
      </c>
      <c r="F2283" s="2" t="s">
        <v>4710</v>
      </c>
      <c r="G2283" s="2" t="s">
        <v>4723</v>
      </c>
      <c r="H2283" s="2" t="s">
        <v>4724</v>
      </c>
      <c r="I2283" s="2" t="s">
        <v>48</v>
      </c>
      <c r="J2283" s="19">
        <v>8744.75</v>
      </c>
      <c r="K2283" s="19">
        <f t="shared" si="35"/>
        <v>10143.91</v>
      </c>
    </row>
    <row r="2284" spans="2:11" hidden="1" x14ac:dyDescent="0.25">
      <c r="B2284" s="2" t="s">
        <v>42</v>
      </c>
      <c r="C2284" s="2" t="s">
        <v>3218</v>
      </c>
      <c r="D2284" s="2" t="s">
        <v>3219</v>
      </c>
      <c r="E2284" s="2">
        <v>87</v>
      </c>
      <c r="F2284" s="2" t="s">
        <v>4710</v>
      </c>
      <c r="G2284" s="2" t="s">
        <v>4725</v>
      </c>
      <c r="H2284" s="2" t="s">
        <v>4726</v>
      </c>
      <c r="I2284" s="2" t="s">
        <v>48</v>
      </c>
      <c r="J2284" s="19">
        <v>9172.1299999999992</v>
      </c>
      <c r="K2284" s="19">
        <f t="shared" si="35"/>
        <v>10639.670799999998</v>
      </c>
    </row>
    <row r="2285" spans="2:11" hidden="1" x14ac:dyDescent="0.25">
      <c r="B2285" s="2" t="s">
        <v>42</v>
      </c>
      <c r="C2285" s="2" t="s">
        <v>3218</v>
      </c>
      <c r="D2285" s="2" t="s">
        <v>3219</v>
      </c>
      <c r="E2285" s="2">
        <v>87</v>
      </c>
      <c r="F2285" s="2" t="s">
        <v>4710</v>
      </c>
      <c r="G2285" s="2" t="s">
        <v>4727</v>
      </c>
      <c r="H2285" s="2" t="s">
        <v>4728</v>
      </c>
      <c r="I2285" s="2" t="s">
        <v>48</v>
      </c>
      <c r="J2285" s="19">
        <v>9257.6</v>
      </c>
      <c r="K2285" s="19">
        <f t="shared" si="35"/>
        <v>10738.815999999999</v>
      </c>
    </row>
    <row r="2286" spans="2:11" hidden="1" x14ac:dyDescent="0.25">
      <c r="B2286" s="2" t="s">
        <v>42</v>
      </c>
      <c r="C2286" s="2" t="s">
        <v>3218</v>
      </c>
      <c r="D2286" s="2" t="s">
        <v>3219</v>
      </c>
      <c r="E2286" s="2">
        <v>87</v>
      </c>
      <c r="F2286" s="2" t="s">
        <v>4710</v>
      </c>
      <c r="G2286" s="2" t="s">
        <v>4729</v>
      </c>
      <c r="H2286" s="2" t="s">
        <v>4730</v>
      </c>
      <c r="I2286" s="2" t="s">
        <v>48</v>
      </c>
      <c r="J2286" s="19">
        <v>9770.4500000000007</v>
      </c>
      <c r="K2286" s="19">
        <f t="shared" si="35"/>
        <v>11333.722</v>
      </c>
    </row>
    <row r="2287" spans="2:11" hidden="1" x14ac:dyDescent="0.25">
      <c r="B2287" s="2" t="s">
        <v>42</v>
      </c>
      <c r="C2287" s="2" t="s">
        <v>3218</v>
      </c>
      <c r="D2287" s="2" t="s">
        <v>3219</v>
      </c>
      <c r="E2287" s="2">
        <v>87</v>
      </c>
      <c r="F2287" s="2" t="s">
        <v>4710</v>
      </c>
      <c r="G2287" s="2" t="s">
        <v>4731</v>
      </c>
      <c r="H2287" s="2" t="s">
        <v>4732</v>
      </c>
      <c r="I2287" s="2" t="s">
        <v>48</v>
      </c>
      <c r="J2287" s="19">
        <v>10454.25</v>
      </c>
      <c r="K2287" s="19">
        <f t="shared" si="35"/>
        <v>12126.929999999998</v>
      </c>
    </row>
    <row r="2288" spans="2:11" hidden="1" x14ac:dyDescent="0.25">
      <c r="B2288" s="2" t="s">
        <v>42</v>
      </c>
      <c r="C2288" s="2" t="s">
        <v>3218</v>
      </c>
      <c r="D2288" s="2" t="s">
        <v>3219</v>
      </c>
      <c r="E2288" s="2">
        <v>87</v>
      </c>
      <c r="F2288" s="2" t="s">
        <v>4710</v>
      </c>
      <c r="G2288" s="2" t="s">
        <v>4733</v>
      </c>
      <c r="H2288" s="2" t="s">
        <v>4734</v>
      </c>
      <c r="I2288" s="2" t="s">
        <v>48</v>
      </c>
      <c r="J2288" s="19">
        <v>11309</v>
      </c>
      <c r="K2288" s="19">
        <f t="shared" si="35"/>
        <v>13118.439999999999</v>
      </c>
    </row>
    <row r="2289" spans="2:11" hidden="1" x14ac:dyDescent="0.25">
      <c r="B2289" s="2" t="s">
        <v>42</v>
      </c>
      <c r="C2289" s="2" t="s">
        <v>3218</v>
      </c>
      <c r="D2289" s="2" t="s">
        <v>3219</v>
      </c>
      <c r="E2289" s="2">
        <v>87</v>
      </c>
      <c r="F2289" s="2" t="s">
        <v>4710</v>
      </c>
      <c r="G2289" s="2" t="s">
        <v>4735</v>
      </c>
      <c r="H2289" s="2" t="s">
        <v>4736</v>
      </c>
      <c r="I2289" s="2" t="s">
        <v>48</v>
      </c>
      <c r="J2289" s="19">
        <v>13018.5</v>
      </c>
      <c r="K2289" s="19">
        <f t="shared" si="35"/>
        <v>15101.46</v>
      </c>
    </row>
    <row r="2290" spans="2:11" hidden="1" x14ac:dyDescent="0.25">
      <c r="B2290" s="2" t="s">
        <v>42</v>
      </c>
      <c r="C2290" s="2" t="s">
        <v>3218</v>
      </c>
      <c r="D2290" s="2" t="s">
        <v>3219</v>
      </c>
      <c r="E2290" s="2">
        <v>87</v>
      </c>
      <c r="F2290" s="2" t="s">
        <v>4710</v>
      </c>
      <c r="G2290" s="2" t="s">
        <v>4737</v>
      </c>
      <c r="H2290" s="2" t="s">
        <v>4738</v>
      </c>
      <c r="I2290" s="2" t="s">
        <v>48</v>
      </c>
      <c r="J2290" s="19">
        <v>13018.5</v>
      </c>
      <c r="K2290" s="19">
        <f t="shared" si="35"/>
        <v>15101.46</v>
      </c>
    </row>
    <row r="2291" spans="2:11" hidden="1" x14ac:dyDescent="0.25">
      <c r="B2291" s="2" t="s">
        <v>42</v>
      </c>
      <c r="C2291" s="2" t="s">
        <v>3218</v>
      </c>
      <c r="D2291" s="2" t="s">
        <v>3219</v>
      </c>
      <c r="E2291" s="2">
        <v>87</v>
      </c>
      <c r="F2291" s="2" t="s">
        <v>4710</v>
      </c>
      <c r="G2291" s="2" t="s">
        <v>4739</v>
      </c>
      <c r="H2291" s="2" t="s">
        <v>4740</v>
      </c>
      <c r="I2291" s="2" t="s">
        <v>48</v>
      </c>
      <c r="J2291" s="19">
        <v>13360.4</v>
      </c>
      <c r="K2291" s="19">
        <f t="shared" si="35"/>
        <v>15498.063999999998</v>
      </c>
    </row>
    <row r="2292" spans="2:11" hidden="1" x14ac:dyDescent="0.25">
      <c r="B2292" s="2" t="s">
        <v>42</v>
      </c>
      <c r="C2292" s="2" t="s">
        <v>3218</v>
      </c>
      <c r="D2292" s="2" t="s">
        <v>3219</v>
      </c>
      <c r="E2292" s="2">
        <v>87</v>
      </c>
      <c r="F2292" s="2" t="s">
        <v>4710</v>
      </c>
      <c r="G2292" s="2" t="s">
        <v>4741</v>
      </c>
      <c r="H2292" s="2" t="s">
        <v>4742</v>
      </c>
      <c r="I2292" s="2" t="s">
        <v>48</v>
      </c>
      <c r="J2292" s="19">
        <v>16437.5</v>
      </c>
      <c r="K2292" s="19">
        <f t="shared" si="35"/>
        <v>19067.5</v>
      </c>
    </row>
    <row r="2293" spans="2:11" hidden="1" x14ac:dyDescent="0.25">
      <c r="B2293" s="2" t="s">
        <v>42</v>
      </c>
      <c r="C2293" s="2" t="s">
        <v>3218</v>
      </c>
      <c r="D2293" s="2" t="s">
        <v>3219</v>
      </c>
      <c r="E2293" s="2">
        <v>87</v>
      </c>
      <c r="F2293" s="2" t="s">
        <v>4710</v>
      </c>
      <c r="G2293" s="2" t="s">
        <v>4743</v>
      </c>
      <c r="H2293" s="2" t="s">
        <v>4744</v>
      </c>
      <c r="I2293" s="2" t="s">
        <v>48</v>
      </c>
      <c r="J2293" s="19">
        <v>18830.8</v>
      </c>
      <c r="K2293" s="19">
        <f t="shared" si="35"/>
        <v>21843.727999999999</v>
      </c>
    </row>
    <row r="2294" spans="2:11" hidden="1" x14ac:dyDescent="0.25">
      <c r="B2294" s="2" t="s">
        <v>42</v>
      </c>
      <c r="C2294" s="2" t="s">
        <v>3218</v>
      </c>
      <c r="D2294" s="2" t="s">
        <v>3219</v>
      </c>
      <c r="E2294" s="2">
        <v>87</v>
      </c>
      <c r="F2294" s="2" t="s">
        <v>4710</v>
      </c>
      <c r="G2294" s="2" t="s">
        <v>4745</v>
      </c>
      <c r="H2294" s="2" t="s">
        <v>4746</v>
      </c>
      <c r="I2294" s="2" t="s">
        <v>48</v>
      </c>
      <c r="J2294" s="19">
        <v>8478.5</v>
      </c>
      <c r="K2294" s="19">
        <f t="shared" si="35"/>
        <v>9835.06</v>
      </c>
    </row>
    <row r="2295" spans="2:11" hidden="1" x14ac:dyDescent="0.25">
      <c r="B2295" s="2" t="s">
        <v>42</v>
      </c>
      <c r="C2295" s="2" t="s">
        <v>3218</v>
      </c>
      <c r="D2295" s="2" t="s">
        <v>3219</v>
      </c>
      <c r="E2295" s="2">
        <v>87</v>
      </c>
      <c r="F2295" s="2" t="s">
        <v>4710</v>
      </c>
      <c r="G2295" s="2" t="s">
        <v>4747</v>
      </c>
      <c r="H2295" s="2" t="s">
        <v>4748</v>
      </c>
      <c r="I2295" s="2" t="s">
        <v>48</v>
      </c>
      <c r="J2295" s="19">
        <v>9136.4</v>
      </c>
      <c r="K2295" s="19">
        <f t="shared" si="35"/>
        <v>10598.223999999998</v>
      </c>
    </row>
    <row r="2296" spans="2:11" hidden="1" x14ac:dyDescent="0.25">
      <c r="B2296" s="2" t="s">
        <v>42</v>
      </c>
      <c r="C2296" s="2" t="s">
        <v>3218</v>
      </c>
      <c r="D2296" s="2" t="s">
        <v>3219</v>
      </c>
      <c r="E2296" s="2">
        <v>87</v>
      </c>
      <c r="F2296" s="2" t="s">
        <v>4710</v>
      </c>
      <c r="G2296" s="2" t="s">
        <v>4749</v>
      </c>
      <c r="H2296" s="2" t="s">
        <v>4750</v>
      </c>
      <c r="I2296" s="2" t="s">
        <v>48</v>
      </c>
      <c r="J2296" s="19">
        <v>9569.23</v>
      </c>
      <c r="K2296" s="19">
        <f t="shared" si="35"/>
        <v>11100.306799999998</v>
      </c>
    </row>
    <row r="2297" spans="2:11" hidden="1" x14ac:dyDescent="0.25">
      <c r="B2297" s="2" t="s">
        <v>42</v>
      </c>
      <c r="C2297" s="2" t="s">
        <v>3218</v>
      </c>
      <c r="D2297" s="2" t="s">
        <v>3219</v>
      </c>
      <c r="E2297" s="2">
        <v>87</v>
      </c>
      <c r="F2297" s="2" t="s">
        <v>4710</v>
      </c>
      <c r="G2297" s="2" t="s">
        <v>4751</v>
      </c>
      <c r="H2297" s="2" t="s">
        <v>4752</v>
      </c>
      <c r="I2297" s="2" t="s">
        <v>48</v>
      </c>
      <c r="J2297" s="19">
        <v>10434.89</v>
      </c>
      <c r="K2297" s="19">
        <f t="shared" si="35"/>
        <v>12104.472399999999</v>
      </c>
    </row>
    <row r="2298" spans="2:11" hidden="1" x14ac:dyDescent="0.25">
      <c r="B2298" s="2" t="s">
        <v>42</v>
      </c>
      <c r="C2298" s="2" t="s">
        <v>3218</v>
      </c>
      <c r="D2298" s="2" t="s">
        <v>3219</v>
      </c>
      <c r="E2298" s="2">
        <v>87</v>
      </c>
      <c r="F2298" s="2" t="s">
        <v>4710</v>
      </c>
      <c r="G2298" s="2" t="s">
        <v>4753</v>
      </c>
      <c r="H2298" s="2" t="s">
        <v>4754</v>
      </c>
      <c r="I2298" s="2" t="s">
        <v>48</v>
      </c>
      <c r="J2298" s="19">
        <v>10608.03</v>
      </c>
      <c r="K2298" s="19">
        <f t="shared" si="35"/>
        <v>12305.3148</v>
      </c>
    </row>
    <row r="2299" spans="2:11" hidden="1" x14ac:dyDescent="0.25">
      <c r="B2299" s="2" t="s">
        <v>42</v>
      </c>
      <c r="C2299" s="2" t="s">
        <v>3218</v>
      </c>
      <c r="D2299" s="2" t="s">
        <v>3219</v>
      </c>
      <c r="E2299" s="2">
        <v>87</v>
      </c>
      <c r="F2299" s="2" t="s">
        <v>4710</v>
      </c>
      <c r="G2299" s="2" t="s">
        <v>4755</v>
      </c>
      <c r="H2299" s="2" t="s">
        <v>4756</v>
      </c>
      <c r="I2299" s="2" t="s">
        <v>48</v>
      </c>
      <c r="J2299" s="19">
        <v>11300.55</v>
      </c>
      <c r="K2299" s="19">
        <f t="shared" si="35"/>
        <v>13108.637999999999</v>
      </c>
    </row>
    <row r="2300" spans="2:11" hidden="1" x14ac:dyDescent="0.25">
      <c r="B2300" s="2" t="s">
        <v>42</v>
      </c>
      <c r="C2300" s="2" t="s">
        <v>3218</v>
      </c>
      <c r="D2300" s="2" t="s">
        <v>3219</v>
      </c>
      <c r="E2300" s="2">
        <v>87</v>
      </c>
      <c r="F2300" s="2" t="s">
        <v>4710</v>
      </c>
      <c r="G2300" s="2" t="s">
        <v>4757</v>
      </c>
      <c r="H2300" s="2" t="s">
        <v>4758</v>
      </c>
      <c r="I2300" s="2" t="s">
        <v>48</v>
      </c>
      <c r="J2300" s="19">
        <v>11300.55</v>
      </c>
      <c r="K2300" s="19">
        <f t="shared" si="35"/>
        <v>13108.637999999999</v>
      </c>
    </row>
    <row r="2301" spans="2:11" hidden="1" x14ac:dyDescent="0.25">
      <c r="B2301" s="2" t="s">
        <v>42</v>
      </c>
      <c r="C2301" s="2" t="s">
        <v>3218</v>
      </c>
      <c r="D2301" s="2" t="s">
        <v>3219</v>
      </c>
      <c r="E2301" s="2">
        <v>87</v>
      </c>
      <c r="F2301" s="2" t="s">
        <v>4710</v>
      </c>
      <c r="G2301" s="2" t="s">
        <v>4759</v>
      </c>
      <c r="H2301" s="2" t="s">
        <v>4760</v>
      </c>
      <c r="I2301" s="2" t="s">
        <v>48</v>
      </c>
      <c r="J2301" s="19">
        <v>11830.03</v>
      </c>
      <c r="K2301" s="19">
        <f t="shared" si="35"/>
        <v>13722.834800000001</v>
      </c>
    </row>
    <row r="2302" spans="2:11" hidden="1" x14ac:dyDescent="0.25">
      <c r="B2302" s="2" t="s">
        <v>42</v>
      </c>
      <c r="C2302" s="2" t="s">
        <v>3218</v>
      </c>
      <c r="D2302" s="2" t="s">
        <v>3219</v>
      </c>
      <c r="E2302" s="2">
        <v>87</v>
      </c>
      <c r="F2302" s="2" t="s">
        <v>4710</v>
      </c>
      <c r="G2302" s="2" t="s">
        <v>4761</v>
      </c>
      <c r="H2302" s="2" t="s">
        <v>4762</v>
      </c>
      <c r="I2302" s="2" t="s">
        <v>48</v>
      </c>
      <c r="J2302" s="19">
        <v>13031.87</v>
      </c>
      <c r="K2302" s="19">
        <f t="shared" si="35"/>
        <v>15116.9692</v>
      </c>
    </row>
    <row r="2303" spans="2:11" hidden="1" x14ac:dyDescent="0.25">
      <c r="B2303" s="2" t="s">
        <v>42</v>
      </c>
      <c r="C2303" s="2" t="s">
        <v>3218</v>
      </c>
      <c r="D2303" s="2" t="s">
        <v>3219</v>
      </c>
      <c r="E2303" s="2">
        <v>87</v>
      </c>
      <c r="F2303" s="2" t="s">
        <v>4710</v>
      </c>
      <c r="G2303" s="2" t="s">
        <v>4763</v>
      </c>
      <c r="H2303" s="2" t="s">
        <v>4764</v>
      </c>
      <c r="I2303" s="2" t="s">
        <v>48</v>
      </c>
      <c r="J2303" s="19">
        <v>13291.57</v>
      </c>
      <c r="K2303" s="19">
        <f t="shared" si="35"/>
        <v>15418.221199999998</v>
      </c>
    </row>
    <row r="2304" spans="2:11" hidden="1" x14ac:dyDescent="0.25">
      <c r="B2304" s="2" t="s">
        <v>42</v>
      </c>
      <c r="C2304" s="2" t="s">
        <v>3218</v>
      </c>
      <c r="D2304" s="2" t="s">
        <v>3219</v>
      </c>
      <c r="E2304" s="2">
        <v>87</v>
      </c>
      <c r="F2304" s="2" t="s">
        <v>4710</v>
      </c>
      <c r="G2304" s="2" t="s">
        <v>4765</v>
      </c>
      <c r="H2304" s="2" t="s">
        <v>4766</v>
      </c>
      <c r="I2304" s="2" t="s">
        <v>48</v>
      </c>
      <c r="J2304" s="19">
        <v>13378.14</v>
      </c>
      <c r="K2304" s="19">
        <f t="shared" si="35"/>
        <v>15518.642399999999</v>
      </c>
    </row>
    <row r="2305" spans="2:11" hidden="1" x14ac:dyDescent="0.25">
      <c r="B2305" s="2" t="s">
        <v>42</v>
      </c>
      <c r="C2305" s="2" t="s">
        <v>3218</v>
      </c>
      <c r="D2305" s="2" t="s">
        <v>3219</v>
      </c>
      <c r="E2305" s="2">
        <v>87</v>
      </c>
      <c r="F2305" s="2" t="s">
        <v>4710</v>
      </c>
      <c r="G2305" s="2" t="s">
        <v>4767</v>
      </c>
      <c r="H2305" s="2" t="s">
        <v>4768</v>
      </c>
      <c r="I2305" s="2" t="s">
        <v>48</v>
      </c>
      <c r="J2305" s="19">
        <v>15320.35</v>
      </c>
      <c r="K2305" s="19">
        <f t="shared" si="35"/>
        <v>17771.606</v>
      </c>
    </row>
    <row r="2306" spans="2:11" hidden="1" x14ac:dyDescent="0.25">
      <c r="B2306" s="2" t="s">
        <v>42</v>
      </c>
      <c r="C2306" s="2" t="s">
        <v>3218</v>
      </c>
      <c r="D2306" s="2" t="s">
        <v>3219</v>
      </c>
      <c r="E2306" s="2">
        <v>87</v>
      </c>
      <c r="F2306" s="2" t="s">
        <v>4710</v>
      </c>
      <c r="G2306" s="2" t="s">
        <v>4769</v>
      </c>
      <c r="H2306" s="2" t="s">
        <v>4770</v>
      </c>
      <c r="I2306" s="2" t="s">
        <v>48</v>
      </c>
      <c r="J2306" s="19">
        <v>16494.509999999998</v>
      </c>
      <c r="K2306" s="19">
        <f t="shared" si="35"/>
        <v>19133.631599999997</v>
      </c>
    </row>
    <row r="2307" spans="2:11" hidden="1" x14ac:dyDescent="0.25">
      <c r="B2307" s="2" t="s">
        <v>42</v>
      </c>
      <c r="C2307" s="2" t="s">
        <v>3218</v>
      </c>
      <c r="D2307" s="2" t="s">
        <v>3219</v>
      </c>
      <c r="E2307" s="2">
        <v>91</v>
      </c>
      <c r="F2307" s="2" t="s">
        <v>3727</v>
      </c>
      <c r="G2307" s="2" t="s">
        <v>4771</v>
      </c>
      <c r="H2307" s="2" t="s">
        <v>4772</v>
      </c>
      <c r="I2307" s="2" t="s">
        <v>48</v>
      </c>
      <c r="J2307" s="19">
        <v>3368.43</v>
      </c>
      <c r="K2307" s="19">
        <f t="shared" si="35"/>
        <v>3907.3787999999995</v>
      </c>
    </row>
    <row r="2308" spans="2:11" hidden="1" x14ac:dyDescent="0.25">
      <c r="B2308" s="2" t="s">
        <v>42</v>
      </c>
      <c r="C2308" s="2" t="s">
        <v>3218</v>
      </c>
      <c r="D2308" s="2" t="s">
        <v>3219</v>
      </c>
      <c r="E2308" s="2">
        <v>91</v>
      </c>
      <c r="F2308" s="2" t="s">
        <v>3727</v>
      </c>
      <c r="G2308" s="2" t="s">
        <v>4773</v>
      </c>
      <c r="H2308" s="2" t="s">
        <v>4774</v>
      </c>
      <c r="I2308" s="2" t="s">
        <v>48</v>
      </c>
      <c r="J2308" s="19">
        <v>4098.45</v>
      </c>
      <c r="K2308" s="19">
        <f t="shared" ref="K2308:K2371" si="36">+IF(AND(MID(H2308,1,15)="POSTE DE MADERA",J2308&lt;110)=TRUE,(J2308*1.13+5)*1.01*1.16,IF(AND(MID(H2308,1,15)="POSTE DE MADERA",J2308&gt;=110,J2308&lt;320)=TRUE,(J2308*1.13+12)*1.01*1.16,IF(AND(MID(H2308,1,15)="POSTE DE MADERA",J2308&gt;320)=TRUE,(J2308*1.13+36)*1.01*1.16,IF(+AND(MID(H2308,1,5)="POSTE",MID(H2308,1,15)&lt;&gt;"POSTE DE MADERA")=TRUE,J2308*1.01*1.16,J2308*1.16))))</f>
        <v>4754.2019999999993</v>
      </c>
    </row>
    <row r="2309" spans="2:11" hidden="1" x14ac:dyDescent="0.25">
      <c r="B2309" s="2" t="s">
        <v>42</v>
      </c>
      <c r="C2309" s="2" t="s">
        <v>3218</v>
      </c>
      <c r="D2309" s="2" t="s">
        <v>3219</v>
      </c>
      <c r="E2309" s="2">
        <v>91</v>
      </c>
      <c r="F2309" s="2" t="s">
        <v>3727</v>
      </c>
      <c r="G2309" s="2" t="s">
        <v>4775</v>
      </c>
      <c r="H2309" s="2" t="s">
        <v>4776</v>
      </c>
      <c r="I2309" s="2" t="s">
        <v>48</v>
      </c>
      <c r="J2309" s="19">
        <v>4974.4799999999996</v>
      </c>
      <c r="K2309" s="19">
        <f t="shared" si="36"/>
        <v>5770.3967999999995</v>
      </c>
    </row>
    <row r="2310" spans="2:11" hidden="1" x14ac:dyDescent="0.25">
      <c r="B2310" s="2" t="s">
        <v>42</v>
      </c>
      <c r="C2310" s="2" t="s">
        <v>3218</v>
      </c>
      <c r="D2310" s="2" t="s">
        <v>3219</v>
      </c>
      <c r="E2310" s="2">
        <v>91</v>
      </c>
      <c r="F2310" s="2" t="s">
        <v>3727</v>
      </c>
      <c r="G2310" s="2" t="s">
        <v>4777</v>
      </c>
      <c r="H2310" s="2" t="s">
        <v>4778</v>
      </c>
      <c r="I2310" s="2" t="s">
        <v>48</v>
      </c>
      <c r="J2310" s="19">
        <v>5558.5</v>
      </c>
      <c r="K2310" s="19">
        <f t="shared" si="36"/>
        <v>6447.86</v>
      </c>
    </row>
    <row r="2311" spans="2:11" hidden="1" x14ac:dyDescent="0.25">
      <c r="B2311" s="2" t="s">
        <v>42</v>
      </c>
      <c r="C2311" s="2" t="s">
        <v>3218</v>
      </c>
      <c r="D2311" s="2" t="s">
        <v>3219</v>
      </c>
      <c r="E2311" s="2">
        <v>91</v>
      </c>
      <c r="F2311" s="2" t="s">
        <v>3727</v>
      </c>
      <c r="G2311" s="2" t="s">
        <v>4779</v>
      </c>
      <c r="H2311" s="2" t="s">
        <v>4780</v>
      </c>
      <c r="I2311" s="2" t="s">
        <v>48</v>
      </c>
      <c r="J2311" s="19">
        <v>6288.53</v>
      </c>
      <c r="K2311" s="19">
        <f t="shared" si="36"/>
        <v>7294.6947999999993</v>
      </c>
    </row>
    <row r="2312" spans="2:11" hidden="1" x14ac:dyDescent="0.25">
      <c r="B2312" s="2" t="s">
        <v>42</v>
      </c>
      <c r="C2312" s="2" t="s">
        <v>3218</v>
      </c>
      <c r="D2312" s="2" t="s">
        <v>3219</v>
      </c>
      <c r="E2312" s="2">
        <v>91</v>
      </c>
      <c r="F2312" s="2" t="s">
        <v>3727</v>
      </c>
      <c r="G2312" s="2" t="s">
        <v>4781</v>
      </c>
      <c r="H2312" s="2" t="s">
        <v>4782</v>
      </c>
      <c r="I2312" s="2" t="s">
        <v>48</v>
      </c>
      <c r="J2312" s="19">
        <v>6239.69</v>
      </c>
      <c r="K2312" s="19">
        <f t="shared" si="36"/>
        <v>7238.040399999999</v>
      </c>
    </row>
    <row r="2313" spans="2:11" hidden="1" x14ac:dyDescent="0.25">
      <c r="B2313" s="2" t="s">
        <v>42</v>
      </c>
      <c r="C2313" s="2" t="s">
        <v>3218</v>
      </c>
      <c r="D2313" s="2" t="s">
        <v>3219</v>
      </c>
      <c r="E2313" s="2">
        <v>91</v>
      </c>
      <c r="F2313" s="2" t="s">
        <v>3727</v>
      </c>
      <c r="G2313" s="2" t="s">
        <v>4783</v>
      </c>
      <c r="H2313" s="2" t="s">
        <v>4784</v>
      </c>
      <c r="I2313" s="2" t="s">
        <v>48</v>
      </c>
      <c r="J2313" s="19">
        <v>7018.55</v>
      </c>
      <c r="K2313" s="19">
        <f t="shared" si="36"/>
        <v>8141.518</v>
      </c>
    </row>
    <row r="2314" spans="2:11" hidden="1" x14ac:dyDescent="0.25">
      <c r="B2314" s="2" t="s">
        <v>42</v>
      </c>
      <c r="C2314" s="2" t="s">
        <v>3218</v>
      </c>
      <c r="D2314" s="2" t="s">
        <v>3219</v>
      </c>
      <c r="E2314" s="2">
        <v>91</v>
      </c>
      <c r="F2314" s="2" t="s">
        <v>3727</v>
      </c>
      <c r="G2314" s="2" t="s">
        <v>4785</v>
      </c>
      <c r="H2314" s="2" t="s">
        <v>4786</v>
      </c>
      <c r="I2314" s="2" t="s">
        <v>48</v>
      </c>
      <c r="J2314" s="19">
        <v>7310.56</v>
      </c>
      <c r="K2314" s="19">
        <f t="shared" si="36"/>
        <v>8480.2495999999992</v>
      </c>
    </row>
    <row r="2315" spans="2:11" hidden="1" x14ac:dyDescent="0.25">
      <c r="B2315" s="2" t="s">
        <v>42</v>
      </c>
      <c r="C2315" s="2" t="s">
        <v>3218</v>
      </c>
      <c r="D2315" s="2" t="s">
        <v>3219</v>
      </c>
      <c r="E2315" s="2">
        <v>91</v>
      </c>
      <c r="F2315" s="2" t="s">
        <v>3727</v>
      </c>
      <c r="G2315" s="2" t="s">
        <v>4787</v>
      </c>
      <c r="H2315" s="2" t="s">
        <v>4788</v>
      </c>
      <c r="I2315" s="2" t="s">
        <v>48</v>
      </c>
      <c r="J2315" s="19">
        <v>7646.45</v>
      </c>
      <c r="K2315" s="19">
        <f t="shared" si="36"/>
        <v>8869.8819999999996</v>
      </c>
    </row>
    <row r="2316" spans="2:11" hidden="1" x14ac:dyDescent="0.25">
      <c r="B2316" s="2" t="s">
        <v>42</v>
      </c>
      <c r="C2316" s="2" t="s">
        <v>3218</v>
      </c>
      <c r="D2316" s="2" t="s">
        <v>3219</v>
      </c>
      <c r="E2316" s="2">
        <v>91</v>
      </c>
      <c r="F2316" s="2" t="s">
        <v>3727</v>
      </c>
      <c r="G2316" s="2" t="s">
        <v>4789</v>
      </c>
      <c r="H2316" s="2" t="s">
        <v>4790</v>
      </c>
      <c r="I2316" s="2" t="s">
        <v>48</v>
      </c>
      <c r="J2316" s="19">
        <v>8478.6</v>
      </c>
      <c r="K2316" s="19">
        <f t="shared" si="36"/>
        <v>9835.1759999999995</v>
      </c>
    </row>
    <row r="2317" spans="2:11" hidden="1" x14ac:dyDescent="0.25">
      <c r="B2317" s="2" t="s">
        <v>42</v>
      </c>
      <c r="C2317" s="2" t="s">
        <v>3218</v>
      </c>
      <c r="D2317" s="2" t="s">
        <v>3219</v>
      </c>
      <c r="E2317" s="2">
        <v>91</v>
      </c>
      <c r="F2317" s="2" t="s">
        <v>3727</v>
      </c>
      <c r="G2317" s="2" t="s">
        <v>4791</v>
      </c>
      <c r="H2317" s="2" t="s">
        <v>4792</v>
      </c>
      <c r="I2317" s="2" t="s">
        <v>48</v>
      </c>
      <c r="J2317" s="19">
        <v>9062.6200000000008</v>
      </c>
      <c r="K2317" s="19">
        <f t="shared" si="36"/>
        <v>10512.6392</v>
      </c>
    </row>
    <row r="2318" spans="2:11" hidden="1" x14ac:dyDescent="0.25">
      <c r="B2318" s="2" t="s">
        <v>42</v>
      </c>
      <c r="C2318" s="2" t="s">
        <v>3218</v>
      </c>
      <c r="D2318" s="2" t="s">
        <v>3219</v>
      </c>
      <c r="E2318" s="2">
        <v>91</v>
      </c>
      <c r="F2318" s="2" t="s">
        <v>3727</v>
      </c>
      <c r="G2318" s="2" t="s">
        <v>4793</v>
      </c>
      <c r="H2318" s="2" t="s">
        <v>4794</v>
      </c>
      <c r="I2318" s="2" t="s">
        <v>48</v>
      </c>
      <c r="J2318" s="19">
        <v>9938.65</v>
      </c>
      <c r="K2318" s="19">
        <f t="shared" si="36"/>
        <v>11528.833999999999</v>
      </c>
    </row>
    <row r="2319" spans="2:11" hidden="1" x14ac:dyDescent="0.25">
      <c r="B2319" s="2" t="s">
        <v>42</v>
      </c>
      <c r="C2319" s="2" t="s">
        <v>3218</v>
      </c>
      <c r="D2319" s="2" t="s">
        <v>3219</v>
      </c>
      <c r="E2319" s="2">
        <v>91</v>
      </c>
      <c r="F2319" s="2" t="s">
        <v>3727</v>
      </c>
      <c r="G2319" s="2" t="s">
        <v>4795</v>
      </c>
      <c r="H2319" s="2" t="s">
        <v>4796</v>
      </c>
      <c r="I2319" s="2" t="s">
        <v>48</v>
      </c>
      <c r="J2319" s="19">
        <v>10668.68</v>
      </c>
      <c r="K2319" s="19">
        <f t="shared" si="36"/>
        <v>12375.668799999999</v>
      </c>
    </row>
    <row r="2320" spans="2:11" hidden="1" x14ac:dyDescent="0.25">
      <c r="B2320" s="2" t="s">
        <v>42</v>
      </c>
      <c r="C2320" s="2" t="s">
        <v>3218</v>
      </c>
      <c r="D2320" s="2" t="s">
        <v>3219</v>
      </c>
      <c r="E2320" s="2">
        <v>91</v>
      </c>
      <c r="F2320" s="2" t="s">
        <v>3727</v>
      </c>
      <c r="G2320" s="2" t="s">
        <v>4797</v>
      </c>
      <c r="H2320" s="2" t="s">
        <v>4798</v>
      </c>
      <c r="I2320" s="2" t="s">
        <v>48</v>
      </c>
      <c r="J2320" s="19">
        <v>11398.7</v>
      </c>
      <c r="K2320" s="19">
        <f t="shared" si="36"/>
        <v>13222.492</v>
      </c>
    </row>
    <row r="2321" spans="2:11" hidden="1" x14ac:dyDescent="0.25">
      <c r="B2321" s="2" t="s">
        <v>42</v>
      </c>
      <c r="C2321" s="2" t="s">
        <v>3218</v>
      </c>
      <c r="D2321" s="2" t="s">
        <v>3219</v>
      </c>
      <c r="E2321" s="2">
        <v>91</v>
      </c>
      <c r="F2321" s="2" t="s">
        <v>3727</v>
      </c>
      <c r="G2321" s="2" t="s">
        <v>4799</v>
      </c>
      <c r="H2321" s="2" t="s">
        <v>4800</v>
      </c>
      <c r="I2321" s="2" t="s">
        <v>48</v>
      </c>
      <c r="J2321" s="19">
        <v>11836.72</v>
      </c>
      <c r="K2321" s="19">
        <f t="shared" si="36"/>
        <v>13730.595199999998</v>
      </c>
    </row>
    <row r="2322" spans="2:11" hidden="1" x14ac:dyDescent="0.25">
      <c r="B2322" s="2" t="s">
        <v>42</v>
      </c>
      <c r="C2322" s="2" t="s">
        <v>3218</v>
      </c>
      <c r="D2322" s="2" t="s">
        <v>3219</v>
      </c>
      <c r="E2322" s="2">
        <v>91</v>
      </c>
      <c r="F2322" s="2" t="s">
        <v>3727</v>
      </c>
      <c r="G2322" s="2" t="s">
        <v>4801</v>
      </c>
      <c r="H2322" s="2" t="s">
        <v>4802</v>
      </c>
      <c r="I2322" s="2" t="s">
        <v>48</v>
      </c>
      <c r="J2322" s="19">
        <v>11982.72</v>
      </c>
      <c r="K2322" s="19">
        <f t="shared" si="36"/>
        <v>13899.955199999999</v>
      </c>
    </row>
    <row r="2323" spans="2:11" hidden="1" x14ac:dyDescent="0.25">
      <c r="B2323" s="2" t="s">
        <v>42</v>
      </c>
      <c r="C2323" s="2" t="s">
        <v>3218</v>
      </c>
      <c r="D2323" s="2" t="s">
        <v>3219</v>
      </c>
      <c r="E2323" s="2">
        <v>91</v>
      </c>
      <c r="F2323" s="2" t="s">
        <v>3727</v>
      </c>
      <c r="G2323" s="2" t="s">
        <v>4803</v>
      </c>
      <c r="H2323" s="2" t="s">
        <v>4804</v>
      </c>
      <c r="I2323" s="2" t="s">
        <v>48</v>
      </c>
      <c r="J2323" s="19">
        <v>12858.75</v>
      </c>
      <c r="K2323" s="19">
        <f t="shared" si="36"/>
        <v>14916.15</v>
      </c>
    </row>
    <row r="2324" spans="2:11" hidden="1" x14ac:dyDescent="0.25">
      <c r="B2324" s="2" t="s">
        <v>42</v>
      </c>
      <c r="C2324" s="2" t="s">
        <v>3218</v>
      </c>
      <c r="D2324" s="2" t="s">
        <v>3219</v>
      </c>
      <c r="E2324" s="2">
        <v>91</v>
      </c>
      <c r="F2324" s="2" t="s">
        <v>3727</v>
      </c>
      <c r="G2324" s="2" t="s">
        <v>4805</v>
      </c>
      <c r="H2324" s="2" t="s">
        <v>4806</v>
      </c>
      <c r="I2324" s="2" t="s">
        <v>48</v>
      </c>
      <c r="J2324" s="19">
        <v>13588.78</v>
      </c>
      <c r="K2324" s="19">
        <f t="shared" si="36"/>
        <v>15762.9848</v>
      </c>
    </row>
    <row r="2325" spans="2:11" hidden="1" x14ac:dyDescent="0.25">
      <c r="B2325" s="2" t="s">
        <v>42</v>
      </c>
      <c r="C2325" s="2" t="s">
        <v>3218</v>
      </c>
      <c r="D2325" s="2" t="s">
        <v>3219</v>
      </c>
      <c r="E2325" s="2">
        <v>91</v>
      </c>
      <c r="F2325" s="2" t="s">
        <v>3727</v>
      </c>
      <c r="G2325" s="2" t="s">
        <v>4807</v>
      </c>
      <c r="H2325" s="2" t="s">
        <v>4808</v>
      </c>
      <c r="I2325" s="2" t="s">
        <v>48</v>
      </c>
      <c r="J2325" s="19">
        <v>14318.8</v>
      </c>
      <c r="K2325" s="19">
        <f t="shared" si="36"/>
        <v>16609.807999999997</v>
      </c>
    </row>
    <row r="2326" spans="2:11" hidden="1" x14ac:dyDescent="0.25">
      <c r="B2326" s="2" t="s">
        <v>42</v>
      </c>
      <c r="C2326" s="2" t="s">
        <v>3218</v>
      </c>
      <c r="D2326" s="2" t="s">
        <v>3219</v>
      </c>
      <c r="E2326" s="2">
        <v>91</v>
      </c>
      <c r="F2326" s="2" t="s">
        <v>3727</v>
      </c>
      <c r="G2326" s="2" t="s">
        <v>4809</v>
      </c>
      <c r="H2326" s="2" t="s">
        <v>4810</v>
      </c>
      <c r="I2326" s="2" t="s">
        <v>48</v>
      </c>
      <c r="J2326" s="19">
        <v>16654.88</v>
      </c>
      <c r="K2326" s="19">
        <f t="shared" si="36"/>
        <v>19319.660800000001</v>
      </c>
    </row>
    <row r="2327" spans="2:11" hidden="1" x14ac:dyDescent="0.25">
      <c r="B2327" s="2" t="s">
        <v>42</v>
      </c>
      <c r="C2327" s="2" t="s">
        <v>3218</v>
      </c>
      <c r="D2327" s="2" t="s">
        <v>3219</v>
      </c>
      <c r="E2327" s="2">
        <v>91</v>
      </c>
      <c r="F2327" s="2" t="s">
        <v>3727</v>
      </c>
      <c r="G2327" s="2" t="s">
        <v>4811</v>
      </c>
      <c r="H2327" s="2" t="s">
        <v>4812</v>
      </c>
      <c r="I2327" s="2" t="s">
        <v>48</v>
      </c>
      <c r="J2327" s="19">
        <v>17238.900000000001</v>
      </c>
      <c r="K2327" s="19">
        <f t="shared" si="36"/>
        <v>19997.124</v>
      </c>
    </row>
    <row r="2328" spans="2:11" hidden="1" x14ac:dyDescent="0.25">
      <c r="B2328" s="2" t="s">
        <v>42</v>
      </c>
      <c r="C2328" s="2" t="s">
        <v>3218</v>
      </c>
      <c r="D2328" s="2" t="s">
        <v>3219</v>
      </c>
      <c r="E2328" s="2">
        <v>91</v>
      </c>
      <c r="F2328" s="2" t="s">
        <v>3727</v>
      </c>
      <c r="G2328" s="2" t="s">
        <v>4813</v>
      </c>
      <c r="H2328" s="2" t="s">
        <v>4814</v>
      </c>
      <c r="I2328" s="2" t="s">
        <v>48</v>
      </c>
      <c r="J2328" s="19">
        <v>18698.95</v>
      </c>
      <c r="K2328" s="19">
        <f t="shared" si="36"/>
        <v>21690.781999999999</v>
      </c>
    </row>
    <row r="2329" spans="2:11" hidden="1" x14ac:dyDescent="0.25">
      <c r="B2329" s="2" t="s">
        <v>42</v>
      </c>
      <c r="C2329" s="2" t="s">
        <v>3218</v>
      </c>
      <c r="D2329" s="2" t="s">
        <v>3219</v>
      </c>
      <c r="E2329" s="2">
        <v>91</v>
      </c>
      <c r="F2329" s="2" t="s">
        <v>3727</v>
      </c>
      <c r="G2329" s="2" t="s">
        <v>4815</v>
      </c>
      <c r="H2329" s="2" t="s">
        <v>4816</v>
      </c>
      <c r="I2329" s="2" t="s">
        <v>48</v>
      </c>
      <c r="J2329" s="19">
        <v>21035.03</v>
      </c>
      <c r="K2329" s="19">
        <f t="shared" si="36"/>
        <v>24400.634799999996</v>
      </c>
    </row>
    <row r="2330" spans="2:11" hidden="1" x14ac:dyDescent="0.25">
      <c r="B2330" s="2" t="s">
        <v>42</v>
      </c>
      <c r="C2330" s="2" t="s">
        <v>3218</v>
      </c>
      <c r="D2330" s="2" t="s">
        <v>3219</v>
      </c>
      <c r="E2330" s="2">
        <v>91</v>
      </c>
      <c r="F2330" s="2" t="s">
        <v>3727</v>
      </c>
      <c r="G2330" s="2" t="s">
        <v>4817</v>
      </c>
      <c r="H2330" s="2" t="s">
        <v>4818</v>
      </c>
      <c r="I2330" s="2" t="s">
        <v>48</v>
      </c>
      <c r="J2330" s="19">
        <v>21327.040000000001</v>
      </c>
      <c r="K2330" s="19">
        <f t="shared" si="36"/>
        <v>24739.366399999999</v>
      </c>
    </row>
    <row r="2331" spans="2:11" hidden="1" x14ac:dyDescent="0.25">
      <c r="B2331" s="2" t="s">
        <v>42</v>
      </c>
      <c r="C2331" s="2" t="s">
        <v>3218</v>
      </c>
      <c r="D2331" s="2" t="s">
        <v>3219</v>
      </c>
      <c r="E2331" s="2">
        <v>91</v>
      </c>
      <c r="F2331" s="2" t="s">
        <v>3727</v>
      </c>
      <c r="G2331" s="2" t="s">
        <v>4819</v>
      </c>
      <c r="H2331" s="2" t="s">
        <v>4820</v>
      </c>
      <c r="I2331" s="2" t="s">
        <v>48</v>
      </c>
      <c r="J2331" s="19">
        <v>23079.1</v>
      </c>
      <c r="K2331" s="19">
        <f t="shared" si="36"/>
        <v>26771.755999999998</v>
      </c>
    </row>
    <row r="2332" spans="2:11" hidden="1" x14ac:dyDescent="0.25">
      <c r="B2332" s="2" t="s">
        <v>42</v>
      </c>
      <c r="C2332" s="2" t="s">
        <v>3218</v>
      </c>
      <c r="D2332" s="2" t="s">
        <v>3219</v>
      </c>
      <c r="E2332" s="2">
        <v>91</v>
      </c>
      <c r="F2332" s="2" t="s">
        <v>3727</v>
      </c>
      <c r="G2332" s="2" t="s">
        <v>4821</v>
      </c>
      <c r="H2332" s="2" t="s">
        <v>4822</v>
      </c>
      <c r="I2332" s="2" t="s">
        <v>48</v>
      </c>
      <c r="J2332" s="19">
        <v>801.13</v>
      </c>
      <c r="K2332" s="19">
        <f t="shared" si="36"/>
        <v>929.31079999999997</v>
      </c>
    </row>
    <row r="2333" spans="2:11" hidden="1" x14ac:dyDescent="0.25">
      <c r="B2333" s="2" t="s">
        <v>42</v>
      </c>
      <c r="C2333" s="2" t="s">
        <v>3218</v>
      </c>
      <c r="D2333" s="2" t="s">
        <v>3219</v>
      </c>
      <c r="E2333" s="2">
        <v>91</v>
      </c>
      <c r="F2333" s="2" t="s">
        <v>3727</v>
      </c>
      <c r="G2333" s="2" t="s">
        <v>4823</v>
      </c>
      <c r="H2333" s="2" t="s">
        <v>4824</v>
      </c>
      <c r="I2333" s="2" t="s">
        <v>48</v>
      </c>
      <c r="J2333" s="19">
        <v>3660.7</v>
      </c>
      <c r="K2333" s="19">
        <f t="shared" si="36"/>
        <v>4246.4119999999994</v>
      </c>
    </row>
    <row r="2334" spans="2:11" hidden="1" x14ac:dyDescent="0.25">
      <c r="B2334" s="2" t="s">
        <v>42</v>
      </c>
      <c r="C2334" s="2" t="s">
        <v>3218</v>
      </c>
      <c r="D2334" s="2" t="s">
        <v>3219</v>
      </c>
      <c r="E2334" s="2">
        <v>91</v>
      </c>
      <c r="F2334" s="2" t="s">
        <v>3727</v>
      </c>
      <c r="G2334" s="2" t="s">
        <v>4825</v>
      </c>
      <c r="H2334" s="2" t="s">
        <v>4826</v>
      </c>
      <c r="I2334" s="2" t="s">
        <v>48</v>
      </c>
      <c r="J2334" s="19">
        <v>4897.1000000000004</v>
      </c>
      <c r="K2334" s="19">
        <f t="shared" si="36"/>
        <v>5680.6360000000004</v>
      </c>
    </row>
    <row r="2335" spans="2:11" hidden="1" x14ac:dyDescent="0.25">
      <c r="B2335" s="2" t="s">
        <v>42</v>
      </c>
      <c r="C2335" s="2" t="s">
        <v>3218</v>
      </c>
      <c r="D2335" s="2" t="s">
        <v>3219</v>
      </c>
      <c r="E2335" s="2">
        <v>91</v>
      </c>
      <c r="F2335" s="2" t="s">
        <v>3727</v>
      </c>
      <c r="G2335" s="2" t="s">
        <v>4827</v>
      </c>
      <c r="H2335" s="2" t="s">
        <v>4828</v>
      </c>
      <c r="I2335" s="2" t="s">
        <v>48</v>
      </c>
      <c r="J2335" s="19">
        <v>2399.2399999999998</v>
      </c>
      <c r="K2335" s="19">
        <f t="shared" si="36"/>
        <v>2783.1183999999994</v>
      </c>
    </row>
    <row r="2336" spans="2:11" hidden="1" x14ac:dyDescent="0.25">
      <c r="B2336" s="2" t="s">
        <v>42</v>
      </c>
      <c r="C2336" s="2" t="s">
        <v>3218</v>
      </c>
      <c r="D2336" s="2" t="s">
        <v>3219</v>
      </c>
      <c r="E2336" s="2">
        <v>91</v>
      </c>
      <c r="F2336" s="2" t="s">
        <v>3727</v>
      </c>
      <c r="G2336" s="2" t="s">
        <v>4829</v>
      </c>
      <c r="H2336" s="2" t="s">
        <v>4830</v>
      </c>
      <c r="I2336" s="2" t="s">
        <v>48</v>
      </c>
      <c r="J2336" s="19">
        <v>2399.2399999999998</v>
      </c>
      <c r="K2336" s="19">
        <f t="shared" si="36"/>
        <v>2783.1183999999994</v>
      </c>
    </row>
    <row r="2337" spans="2:11" hidden="1" x14ac:dyDescent="0.25">
      <c r="B2337" s="2" t="s">
        <v>42</v>
      </c>
      <c r="C2337" s="2" t="s">
        <v>3218</v>
      </c>
      <c r="D2337" s="2" t="s">
        <v>3219</v>
      </c>
      <c r="E2337" s="2">
        <v>91</v>
      </c>
      <c r="F2337" s="2" t="s">
        <v>3727</v>
      </c>
      <c r="G2337" s="2" t="s">
        <v>4831</v>
      </c>
      <c r="H2337" s="2" t="s">
        <v>4832</v>
      </c>
      <c r="I2337" s="2" t="s">
        <v>48</v>
      </c>
      <c r="J2337" s="19">
        <v>3151.93</v>
      </c>
      <c r="K2337" s="19">
        <f t="shared" si="36"/>
        <v>3656.2387999999996</v>
      </c>
    </row>
    <row r="2338" spans="2:11" hidden="1" x14ac:dyDescent="0.25">
      <c r="B2338" s="2" t="s">
        <v>42</v>
      </c>
      <c r="C2338" s="2" t="s">
        <v>3218</v>
      </c>
      <c r="D2338" s="2" t="s">
        <v>3219</v>
      </c>
      <c r="E2338" s="2">
        <v>91</v>
      </c>
      <c r="F2338" s="2" t="s">
        <v>3727</v>
      </c>
      <c r="G2338" s="2" t="s">
        <v>4833</v>
      </c>
      <c r="H2338" s="2" t="s">
        <v>4834</v>
      </c>
      <c r="I2338" s="2" t="s">
        <v>48</v>
      </c>
      <c r="J2338" s="19">
        <v>3151.93</v>
      </c>
      <c r="K2338" s="19">
        <f t="shared" si="36"/>
        <v>3656.2387999999996</v>
      </c>
    </row>
    <row r="2339" spans="2:11" hidden="1" x14ac:dyDescent="0.25">
      <c r="B2339" s="2" t="s">
        <v>42</v>
      </c>
      <c r="C2339" s="2" t="s">
        <v>3218</v>
      </c>
      <c r="D2339" s="2" t="s">
        <v>3219</v>
      </c>
      <c r="E2339" s="2">
        <v>91</v>
      </c>
      <c r="F2339" s="2" t="s">
        <v>3727</v>
      </c>
      <c r="G2339" s="2" t="s">
        <v>4835</v>
      </c>
      <c r="H2339" s="2" t="s">
        <v>4836</v>
      </c>
      <c r="I2339" s="2" t="s">
        <v>48</v>
      </c>
      <c r="J2339" s="19">
        <v>6158.3</v>
      </c>
      <c r="K2339" s="19">
        <f t="shared" si="36"/>
        <v>7143.6279999999997</v>
      </c>
    </row>
    <row r="2340" spans="2:11" hidden="1" x14ac:dyDescent="0.25">
      <c r="B2340" s="2" t="s">
        <v>42</v>
      </c>
      <c r="C2340" s="2" t="s">
        <v>3218</v>
      </c>
      <c r="D2340" s="2" t="s">
        <v>3219</v>
      </c>
      <c r="E2340" s="2">
        <v>91</v>
      </c>
      <c r="F2340" s="2" t="s">
        <v>3727</v>
      </c>
      <c r="G2340" s="2" t="s">
        <v>4837</v>
      </c>
      <c r="H2340" s="2" t="s">
        <v>4838</v>
      </c>
      <c r="I2340" s="2" t="s">
        <v>48</v>
      </c>
      <c r="J2340" s="19">
        <v>3974.71</v>
      </c>
      <c r="K2340" s="19">
        <f t="shared" si="36"/>
        <v>4610.6635999999999</v>
      </c>
    </row>
    <row r="2341" spans="2:11" hidden="1" x14ac:dyDescent="0.25">
      <c r="B2341" s="2" t="s">
        <v>42</v>
      </c>
      <c r="C2341" s="2" t="s">
        <v>3218</v>
      </c>
      <c r="D2341" s="2" t="s">
        <v>3219</v>
      </c>
      <c r="E2341" s="2">
        <v>91</v>
      </c>
      <c r="F2341" s="2" t="s">
        <v>3727</v>
      </c>
      <c r="G2341" s="2" t="s">
        <v>4839</v>
      </c>
      <c r="H2341" s="2" t="s">
        <v>4840</v>
      </c>
      <c r="I2341" s="2" t="s">
        <v>48</v>
      </c>
      <c r="J2341" s="19">
        <v>3974.71</v>
      </c>
      <c r="K2341" s="19">
        <f t="shared" si="36"/>
        <v>4610.6635999999999</v>
      </c>
    </row>
    <row r="2342" spans="2:11" hidden="1" x14ac:dyDescent="0.25">
      <c r="B2342" s="2" t="s">
        <v>42</v>
      </c>
      <c r="C2342" s="2" t="s">
        <v>3218</v>
      </c>
      <c r="D2342" s="2" t="s">
        <v>3219</v>
      </c>
      <c r="E2342" s="2">
        <v>91</v>
      </c>
      <c r="F2342" s="2" t="s">
        <v>3727</v>
      </c>
      <c r="G2342" s="2" t="s">
        <v>4841</v>
      </c>
      <c r="H2342" s="2" t="s">
        <v>4842</v>
      </c>
      <c r="I2342" s="2" t="s">
        <v>48</v>
      </c>
      <c r="J2342" s="19">
        <v>4834.6099999999997</v>
      </c>
      <c r="K2342" s="19">
        <f t="shared" si="36"/>
        <v>5608.1475999999993</v>
      </c>
    </row>
    <row r="2343" spans="2:11" hidden="1" x14ac:dyDescent="0.25">
      <c r="B2343" s="2" t="s">
        <v>42</v>
      </c>
      <c r="C2343" s="2" t="s">
        <v>3218</v>
      </c>
      <c r="D2343" s="2" t="s">
        <v>3219</v>
      </c>
      <c r="E2343" s="2">
        <v>91</v>
      </c>
      <c r="F2343" s="2" t="s">
        <v>3727</v>
      </c>
      <c r="G2343" s="2" t="s">
        <v>4843</v>
      </c>
      <c r="H2343" s="2" t="s">
        <v>4844</v>
      </c>
      <c r="I2343" s="2" t="s">
        <v>48</v>
      </c>
      <c r="J2343" s="19">
        <v>7324.8</v>
      </c>
      <c r="K2343" s="19">
        <f t="shared" si="36"/>
        <v>8496.768</v>
      </c>
    </row>
    <row r="2344" spans="2:11" hidden="1" x14ac:dyDescent="0.25">
      <c r="B2344" s="2" t="s">
        <v>42</v>
      </c>
      <c r="C2344" s="2" t="s">
        <v>3218</v>
      </c>
      <c r="D2344" s="2" t="s">
        <v>3219</v>
      </c>
      <c r="E2344" s="2">
        <v>91</v>
      </c>
      <c r="F2344" s="2" t="s">
        <v>3727</v>
      </c>
      <c r="G2344" s="2" t="s">
        <v>4845</v>
      </c>
      <c r="H2344" s="2" t="s">
        <v>4842</v>
      </c>
      <c r="I2344" s="2" t="s">
        <v>48</v>
      </c>
      <c r="J2344" s="19">
        <v>4834.6099999999997</v>
      </c>
      <c r="K2344" s="19">
        <f t="shared" si="36"/>
        <v>5608.1475999999993</v>
      </c>
    </row>
    <row r="2345" spans="2:11" hidden="1" x14ac:dyDescent="0.25">
      <c r="B2345" s="2" t="s">
        <v>42</v>
      </c>
      <c r="C2345" s="2" t="s">
        <v>3218</v>
      </c>
      <c r="D2345" s="2" t="s">
        <v>3219</v>
      </c>
      <c r="E2345" s="2">
        <v>91</v>
      </c>
      <c r="F2345" s="2" t="s">
        <v>3727</v>
      </c>
      <c r="G2345" s="2" t="s">
        <v>4846</v>
      </c>
      <c r="H2345" s="2" t="s">
        <v>4847</v>
      </c>
      <c r="I2345" s="2" t="s">
        <v>48</v>
      </c>
      <c r="J2345" s="19">
        <v>5385.19</v>
      </c>
      <c r="K2345" s="19">
        <f t="shared" si="36"/>
        <v>6246.8203999999987</v>
      </c>
    </row>
    <row r="2346" spans="2:11" hidden="1" x14ac:dyDescent="0.25">
      <c r="B2346" s="2" t="s">
        <v>42</v>
      </c>
      <c r="C2346" s="2" t="s">
        <v>3218</v>
      </c>
      <c r="D2346" s="2" t="s">
        <v>3219</v>
      </c>
      <c r="E2346" s="2">
        <v>91</v>
      </c>
      <c r="F2346" s="2" t="s">
        <v>3727</v>
      </c>
      <c r="G2346" s="2" t="s">
        <v>4848</v>
      </c>
      <c r="H2346" s="2" t="s">
        <v>4849</v>
      </c>
      <c r="I2346" s="2" t="s">
        <v>48</v>
      </c>
      <c r="J2346" s="19">
        <v>6090.43</v>
      </c>
      <c r="K2346" s="19">
        <f t="shared" si="36"/>
        <v>7064.8987999999999</v>
      </c>
    </row>
    <row r="2347" spans="2:11" hidden="1" x14ac:dyDescent="0.25">
      <c r="B2347" s="2" t="s">
        <v>42</v>
      </c>
      <c r="C2347" s="2" t="s">
        <v>3218</v>
      </c>
      <c r="D2347" s="2" t="s">
        <v>3219</v>
      </c>
      <c r="E2347" s="2">
        <v>91</v>
      </c>
      <c r="F2347" s="2" t="s">
        <v>3727</v>
      </c>
      <c r="G2347" s="2" t="s">
        <v>4850</v>
      </c>
      <c r="H2347" s="2" t="s">
        <v>4851</v>
      </c>
      <c r="I2347" s="2" t="s">
        <v>48</v>
      </c>
      <c r="J2347" s="19">
        <v>6090.43</v>
      </c>
      <c r="K2347" s="19">
        <f t="shared" si="36"/>
        <v>7064.8987999999999</v>
      </c>
    </row>
    <row r="2348" spans="2:11" hidden="1" x14ac:dyDescent="0.25">
      <c r="B2348" s="2" t="s">
        <v>42</v>
      </c>
      <c r="C2348" s="2" t="s">
        <v>3218</v>
      </c>
      <c r="D2348" s="2" t="s">
        <v>3219</v>
      </c>
      <c r="E2348" s="2">
        <v>91</v>
      </c>
      <c r="F2348" s="2" t="s">
        <v>3727</v>
      </c>
      <c r="G2348" s="2" t="s">
        <v>4852</v>
      </c>
      <c r="H2348" s="2" t="s">
        <v>4853</v>
      </c>
      <c r="I2348" s="2" t="s">
        <v>48</v>
      </c>
      <c r="J2348" s="19">
        <v>7265.83</v>
      </c>
      <c r="K2348" s="19">
        <f t="shared" si="36"/>
        <v>8428.362799999999</v>
      </c>
    </row>
    <row r="2349" spans="2:11" hidden="1" x14ac:dyDescent="0.25">
      <c r="B2349" s="2" t="s">
        <v>42</v>
      </c>
      <c r="C2349" s="2" t="s">
        <v>3218</v>
      </c>
      <c r="D2349" s="2" t="s">
        <v>3219</v>
      </c>
      <c r="E2349" s="2">
        <v>91</v>
      </c>
      <c r="F2349" s="2" t="s">
        <v>3727</v>
      </c>
      <c r="G2349" s="2" t="s">
        <v>4854</v>
      </c>
      <c r="H2349" s="2" t="s">
        <v>4855</v>
      </c>
      <c r="I2349" s="2" t="s">
        <v>48</v>
      </c>
      <c r="J2349" s="19">
        <v>7618.45</v>
      </c>
      <c r="K2349" s="19">
        <f t="shared" si="36"/>
        <v>8837.402</v>
      </c>
    </row>
    <row r="2350" spans="2:11" hidden="1" x14ac:dyDescent="0.25">
      <c r="B2350" s="2" t="s">
        <v>42</v>
      </c>
      <c r="C2350" s="2" t="s">
        <v>3218</v>
      </c>
      <c r="D2350" s="2" t="s">
        <v>3219</v>
      </c>
      <c r="E2350" s="2">
        <v>91</v>
      </c>
      <c r="F2350" s="2" t="s">
        <v>3727</v>
      </c>
      <c r="G2350" s="2" t="s">
        <v>4856</v>
      </c>
      <c r="H2350" s="2" t="s">
        <v>4857</v>
      </c>
      <c r="I2350" s="2" t="s">
        <v>48</v>
      </c>
      <c r="J2350" s="19">
        <v>7618.45</v>
      </c>
      <c r="K2350" s="19">
        <f t="shared" si="36"/>
        <v>8837.402</v>
      </c>
    </row>
    <row r="2351" spans="2:11" hidden="1" x14ac:dyDescent="0.25">
      <c r="B2351" s="2" t="s">
        <v>42</v>
      </c>
      <c r="C2351" s="2" t="s">
        <v>3218</v>
      </c>
      <c r="D2351" s="2" t="s">
        <v>3219</v>
      </c>
      <c r="E2351" s="2">
        <v>91</v>
      </c>
      <c r="F2351" s="2" t="s">
        <v>3727</v>
      </c>
      <c r="G2351" s="2" t="s">
        <v>4858</v>
      </c>
      <c r="H2351" s="2" t="s">
        <v>4859</v>
      </c>
      <c r="I2351" s="2" t="s">
        <v>48</v>
      </c>
      <c r="J2351" s="19">
        <v>9217.24</v>
      </c>
      <c r="K2351" s="19">
        <f t="shared" si="36"/>
        <v>10691.998399999999</v>
      </c>
    </row>
    <row r="2352" spans="2:11" hidden="1" x14ac:dyDescent="0.25">
      <c r="B2352" s="2" t="s">
        <v>42</v>
      </c>
      <c r="C2352" s="2" t="s">
        <v>3218</v>
      </c>
      <c r="D2352" s="2" t="s">
        <v>3219</v>
      </c>
      <c r="E2352" s="2">
        <v>91</v>
      </c>
      <c r="F2352" s="2" t="s">
        <v>3727</v>
      </c>
      <c r="G2352" s="2" t="s">
        <v>4860</v>
      </c>
      <c r="H2352" s="2" t="s">
        <v>4861</v>
      </c>
      <c r="I2352" s="2" t="s">
        <v>48</v>
      </c>
      <c r="J2352" s="19">
        <v>7735.99</v>
      </c>
      <c r="K2352" s="19">
        <f t="shared" si="36"/>
        <v>8973.7483999999986</v>
      </c>
    </row>
    <row r="2353" spans="2:11" hidden="1" x14ac:dyDescent="0.25">
      <c r="B2353" s="2" t="s">
        <v>42</v>
      </c>
      <c r="C2353" s="2" t="s">
        <v>3218</v>
      </c>
      <c r="D2353" s="2" t="s">
        <v>3219</v>
      </c>
      <c r="E2353" s="2">
        <v>91</v>
      </c>
      <c r="F2353" s="2" t="s">
        <v>3727</v>
      </c>
      <c r="G2353" s="2" t="s">
        <v>4862</v>
      </c>
      <c r="H2353" s="2" t="s">
        <v>4863</v>
      </c>
      <c r="I2353" s="2" t="s">
        <v>48</v>
      </c>
      <c r="J2353" s="19">
        <v>7735.99</v>
      </c>
      <c r="K2353" s="19">
        <f t="shared" si="36"/>
        <v>8973.7483999999986</v>
      </c>
    </row>
    <row r="2354" spans="2:11" hidden="1" x14ac:dyDescent="0.25">
      <c r="B2354" s="2" t="s">
        <v>42</v>
      </c>
      <c r="C2354" s="2" t="s">
        <v>3218</v>
      </c>
      <c r="D2354" s="2" t="s">
        <v>3219</v>
      </c>
      <c r="E2354" s="2">
        <v>91</v>
      </c>
      <c r="F2354" s="2" t="s">
        <v>3727</v>
      </c>
      <c r="G2354" s="2" t="s">
        <v>4864</v>
      </c>
      <c r="H2354" s="2" t="s">
        <v>4865</v>
      </c>
      <c r="I2354" s="2" t="s">
        <v>48</v>
      </c>
      <c r="J2354" s="19">
        <v>8441.23</v>
      </c>
      <c r="K2354" s="19">
        <f t="shared" si="36"/>
        <v>9791.8267999999989</v>
      </c>
    </row>
    <row r="2355" spans="2:11" hidden="1" x14ac:dyDescent="0.25">
      <c r="B2355" s="2" t="s">
        <v>42</v>
      </c>
      <c r="C2355" s="2" t="s">
        <v>3218</v>
      </c>
      <c r="D2355" s="2" t="s">
        <v>3219</v>
      </c>
      <c r="E2355" s="2">
        <v>91</v>
      </c>
      <c r="F2355" s="2" t="s">
        <v>3727</v>
      </c>
      <c r="G2355" s="2" t="s">
        <v>4866</v>
      </c>
      <c r="H2355" s="2" t="s">
        <v>4867</v>
      </c>
      <c r="I2355" s="2" t="s">
        <v>48</v>
      </c>
      <c r="J2355" s="19">
        <v>9616.6299999999992</v>
      </c>
      <c r="K2355" s="19">
        <f t="shared" si="36"/>
        <v>11155.290799999999</v>
      </c>
    </row>
    <row r="2356" spans="2:11" hidden="1" x14ac:dyDescent="0.25">
      <c r="B2356" s="2" t="s">
        <v>42</v>
      </c>
      <c r="C2356" s="2" t="s">
        <v>3218</v>
      </c>
      <c r="D2356" s="2" t="s">
        <v>3219</v>
      </c>
      <c r="E2356" s="2">
        <v>91</v>
      </c>
      <c r="F2356" s="2" t="s">
        <v>3727</v>
      </c>
      <c r="G2356" s="2" t="s">
        <v>4868</v>
      </c>
      <c r="H2356" s="2" t="s">
        <v>4869</v>
      </c>
      <c r="I2356" s="2" t="s">
        <v>48</v>
      </c>
      <c r="J2356" s="19">
        <v>9616.6299999999992</v>
      </c>
      <c r="K2356" s="19">
        <f t="shared" si="36"/>
        <v>11155.290799999999</v>
      </c>
    </row>
    <row r="2357" spans="2:11" hidden="1" x14ac:dyDescent="0.25">
      <c r="B2357" s="2" t="s">
        <v>42</v>
      </c>
      <c r="C2357" s="2" t="s">
        <v>3218</v>
      </c>
      <c r="D2357" s="2" t="s">
        <v>3219</v>
      </c>
      <c r="E2357" s="2">
        <v>91</v>
      </c>
      <c r="F2357" s="2" t="s">
        <v>3727</v>
      </c>
      <c r="G2357" s="2" t="s">
        <v>4870</v>
      </c>
      <c r="H2357" s="2" t="s">
        <v>4871</v>
      </c>
      <c r="I2357" s="2" t="s">
        <v>48</v>
      </c>
      <c r="J2357" s="19">
        <v>11990.8</v>
      </c>
      <c r="K2357" s="19">
        <f t="shared" si="36"/>
        <v>13909.327999999998</v>
      </c>
    </row>
    <row r="2358" spans="2:11" hidden="1" x14ac:dyDescent="0.25">
      <c r="B2358" s="2" t="s">
        <v>42</v>
      </c>
      <c r="C2358" s="2" t="s">
        <v>3218</v>
      </c>
      <c r="D2358" s="2" t="s">
        <v>3219</v>
      </c>
      <c r="E2358" s="2">
        <v>91</v>
      </c>
      <c r="F2358" s="2" t="s">
        <v>3727</v>
      </c>
      <c r="G2358" s="2" t="s">
        <v>4872</v>
      </c>
      <c r="H2358" s="2" t="s">
        <v>4873</v>
      </c>
      <c r="I2358" s="2" t="s">
        <v>48</v>
      </c>
      <c r="J2358" s="19">
        <v>11990.8</v>
      </c>
      <c r="K2358" s="19">
        <f t="shared" si="36"/>
        <v>13909.327999999998</v>
      </c>
    </row>
    <row r="2359" spans="2:11" hidden="1" x14ac:dyDescent="0.25">
      <c r="B2359" s="2" t="s">
        <v>42</v>
      </c>
      <c r="C2359" s="2" t="s">
        <v>3218</v>
      </c>
      <c r="D2359" s="2" t="s">
        <v>3219</v>
      </c>
      <c r="E2359" s="2">
        <v>91</v>
      </c>
      <c r="F2359" s="2" t="s">
        <v>3727</v>
      </c>
      <c r="G2359" s="2" t="s">
        <v>4874</v>
      </c>
      <c r="H2359" s="2" t="s">
        <v>4875</v>
      </c>
      <c r="I2359" s="2" t="s">
        <v>48</v>
      </c>
      <c r="J2359" s="19">
        <v>11967.43</v>
      </c>
      <c r="K2359" s="19">
        <f t="shared" si="36"/>
        <v>13882.218799999999</v>
      </c>
    </row>
    <row r="2360" spans="2:11" hidden="1" x14ac:dyDescent="0.25">
      <c r="B2360" s="2" t="s">
        <v>42</v>
      </c>
      <c r="C2360" s="2" t="s">
        <v>3218</v>
      </c>
      <c r="D2360" s="2" t="s">
        <v>3219</v>
      </c>
      <c r="E2360" s="2">
        <v>91</v>
      </c>
      <c r="F2360" s="2" t="s">
        <v>3727</v>
      </c>
      <c r="G2360" s="2" t="s">
        <v>4876</v>
      </c>
      <c r="H2360" s="2" t="s">
        <v>4877</v>
      </c>
      <c r="I2360" s="2" t="s">
        <v>48</v>
      </c>
      <c r="J2360" s="19">
        <v>11967.43</v>
      </c>
      <c r="K2360" s="19">
        <f t="shared" si="36"/>
        <v>13882.218799999999</v>
      </c>
    </row>
    <row r="2361" spans="2:11" hidden="1" x14ac:dyDescent="0.25">
      <c r="B2361" s="2" t="s">
        <v>42</v>
      </c>
      <c r="C2361" s="2" t="s">
        <v>3218</v>
      </c>
      <c r="D2361" s="2" t="s">
        <v>3219</v>
      </c>
      <c r="E2361" s="2">
        <v>91</v>
      </c>
      <c r="F2361" s="2" t="s">
        <v>3727</v>
      </c>
      <c r="G2361" s="2" t="s">
        <v>4878</v>
      </c>
      <c r="H2361" s="2" t="s">
        <v>4879</v>
      </c>
      <c r="I2361" s="2" t="s">
        <v>48</v>
      </c>
      <c r="J2361" s="19">
        <v>13142.83</v>
      </c>
      <c r="K2361" s="19">
        <f t="shared" si="36"/>
        <v>15245.682799999999</v>
      </c>
    </row>
    <row r="2362" spans="2:11" hidden="1" x14ac:dyDescent="0.25">
      <c r="B2362" s="2" t="s">
        <v>42</v>
      </c>
      <c r="C2362" s="2" t="s">
        <v>3218</v>
      </c>
      <c r="D2362" s="2" t="s">
        <v>3219</v>
      </c>
      <c r="E2362" s="2">
        <v>91</v>
      </c>
      <c r="F2362" s="2" t="s">
        <v>3727</v>
      </c>
      <c r="G2362" s="2" t="s">
        <v>4880</v>
      </c>
      <c r="H2362" s="2" t="s">
        <v>4881</v>
      </c>
      <c r="I2362" s="2" t="s">
        <v>48</v>
      </c>
      <c r="J2362" s="19">
        <v>15055.88</v>
      </c>
      <c r="K2362" s="19">
        <f t="shared" si="36"/>
        <v>17464.820799999998</v>
      </c>
    </row>
    <row r="2363" spans="2:11" hidden="1" x14ac:dyDescent="0.25">
      <c r="B2363" s="2" t="s">
        <v>42</v>
      </c>
      <c r="C2363" s="2" t="s">
        <v>3218</v>
      </c>
      <c r="D2363" s="2" t="s">
        <v>3219</v>
      </c>
      <c r="E2363" s="2">
        <v>91</v>
      </c>
      <c r="F2363" s="2" t="s">
        <v>3727</v>
      </c>
      <c r="G2363" s="2" t="s">
        <v>4882</v>
      </c>
      <c r="H2363" s="2" t="s">
        <v>4883</v>
      </c>
      <c r="I2363" s="2" t="s">
        <v>48</v>
      </c>
      <c r="J2363" s="19">
        <v>15258.55</v>
      </c>
      <c r="K2363" s="19">
        <f t="shared" si="36"/>
        <v>17699.917999999998</v>
      </c>
    </row>
    <row r="2364" spans="2:11" hidden="1" x14ac:dyDescent="0.25">
      <c r="B2364" s="2" t="s">
        <v>42</v>
      </c>
      <c r="C2364" s="2" t="s">
        <v>3218</v>
      </c>
      <c r="D2364" s="2" t="s">
        <v>3219</v>
      </c>
      <c r="E2364" s="2">
        <v>91</v>
      </c>
      <c r="F2364" s="2" t="s">
        <v>3727</v>
      </c>
      <c r="G2364" s="2" t="s">
        <v>4884</v>
      </c>
      <c r="H2364" s="2" t="s">
        <v>4885</v>
      </c>
      <c r="I2364" s="2" t="s">
        <v>48</v>
      </c>
      <c r="J2364" s="19">
        <v>3825.3</v>
      </c>
      <c r="K2364" s="19">
        <f t="shared" si="36"/>
        <v>4437.348</v>
      </c>
    </row>
    <row r="2365" spans="2:11" hidden="1" x14ac:dyDescent="0.25">
      <c r="B2365" s="2" t="s">
        <v>42</v>
      </c>
      <c r="C2365" s="2" t="s">
        <v>3218</v>
      </c>
      <c r="D2365" s="2" t="s">
        <v>3219</v>
      </c>
      <c r="E2365" s="2">
        <v>91</v>
      </c>
      <c r="F2365" s="2" t="s">
        <v>3727</v>
      </c>
      <c r="G2365" s="2" t="s">
        <v>4886</v>
      </c>
      <c r="H2365" s="2" t="s">
        <v>4887</v>
      </c>
      <c r="I2365" s="2" t="s">
        <v>48</v>
      </c>
      <c r="J2365" s="19">
        <v>4991.8</v>
      </c>
      <c r="K2365" s="19">
        <f t="shared" si="36"/>
        <v>5790.4879999999994</v>
      </c>
    </row>
    <row r="2366" spans="2:11" hidden="1" x14ac:dyDescent="0.25">
      <c r="B2366" s="2" t="s">
        <v>42</v>
      </c>
      <c r="C2366" s="2" t="s">
        <v>3218</v>
      </c>
      <c r="D2366" s="2" t="s">
        <v>3219</v>
      </c>
      <c r="E2366" s="2">
        <v>91</v>
      </c>
      <c r="F2366" s="2" t="s">
        <v>3727</v>
      </c>
      <c r="G2366" s="2" t="s">
        <v>4888</v>
      </c>
      <c r="H2366" s="2" t="s">
        <v>4889</v>
      </c>
      <c r="I2366" s="2" t="s">
        <v>48</v>
      </c>
      <c r="J2366" s="19">
        <v>4991.8</v>
      </c>
      <c r="K2366" s="19">
        <f t="shared" si="36"/>
        <v>5790.4879999999994</v>
      </c>
    </row>
    <row r="2367" spans="2:11" hidden="1" x14ac:dyDescent="0.25">
      <c r="B2367" s="2" t="s">
        <v>42</v>
      </c>
      <c r="C2367" s="2" t="s">
        <v>3218</v>
      </c>
      <c r="D2367" s="2" t="s">
        <v>3219</v>
      </c>
      <c r="E2367" s="2">
        <v>91</v>
      </c>
      <c r="F2367" s="2" t="s">
        <v>3727</v>
      </c>
      <c r="G2367" s="2" t="s">
        <v>4890</v>
      </c>
      <c r="H2367" s="2" t="s">
        <v>4891</v>
      </c>
      <c r="I2367" s="2" t="s">
        <v>48</v>
      </c>
      <c r="J2367" s="19">
        <v>5575.05</v>
      </c>
      <c r="K2367" s="19">
        <f t="shared" si="36"/>
        <v>6467.058</v>
      </c>
    </row>
    <row r="2368" spans="2:11" hidden="1" x14ac:dyDescent="0.25">
      <c r="B2368" s="2" t="s">
        <v>42</v>
      </c>
      <c r="C2368" s="2" t="s">
        <v>3218</v>
      </c>
      <c r="D2368" s="2" t="s">
        <v>3219</v>
      </c>
      <c r="E2368" s="2">
        <v>91</v>
      </c>
      <c r="F2368" s="2" t="s">
        <v>3727</v>
      </c>
      <c r="G2368" s="2" t="s">
        <v>4892</v>
      </c>
      <c r="H2368" s="2" t="s">
        <v>4893</v>
      </c>
      <c r="I2368" s="2" t="s">
        <v>48</v>
      </c>
      <c r="J2368" s="19">
        <v>6391.6</v>
      </c>
      <c r="K2368" s="19">
        <f t="shared" si="36"/>
        <v>7414.2560000000003</v>
      </c>
    </row>
    <row r="2369" spans="2:11" hidden="1" x14ac:dyDescent="0.25">
      <c r="B2369" s="2" t="s">
        <v>42</v>
      </c>
      <c r="C2369" s="2" t="s">
        <v>3218</v>
      </c>
      <c r="D2369" s="2" t="s">
        <v>3219</v>
      </c>
      <c r="E2369" s="2">
        <v>91</v>
      </c>
      <c r="F2369" s="2" t="s">
        <v>3727</v>
      </c>
      <c r="G2369" s="2" t="s">
        <v>4894</v>
      </c>
      <c r="H2369" s="2" t="s">
        <v>4895</v>
      </c>
      <c r="I2369" s="2" t="s">
        <v>48</v>
      </c>
      <c r="J2369" s="19">
        <v>6391.6</v>
      </c>
      <c r="K2369" s="19">
        <f t="shared" si="36"/>
        <v>7414.2560000000003</v>
      </c>
    </row>
    <row r="2370" spans="2:11" hidden="1" x14ac:dyDescent="0.25">
      <c r="B2370" s="2" t="s">
        <v>42</v>
      </c>
      <c r="C2370" s="2" t="s">
        <v>3218</v>
      </c>
      <c r="D2370" s="2" t="s">
        <v>3219</v>
      </c>
      <c r="E2370" s="2">
        <v>91</v>
      </c>
      <c r="F2370" s="2" t="s">
        <v>3727</v>
      </c>
      <c r="G2370" s="2" t="s">
        <v>4896</v>
      </c>
      <c r="H2370" s="2" t="s">
        <v>4897</v>
      </c>
      <c r="I2370" s="2" t="s">
        <v>48</v>
      </c>
      <c r="J2370" s="19">
        <v>4327.33</v>
      </c>
      <c r="K2370" s="19">
        <f t="shared" si="36"/>
        <v>5019.7027999999991</v>
      </c>
    </row>
    <row r="2371" spans="2:11" hidden="1" x14ac:dyDescent="0.25">
      <c r="B2371" s="2" t="s">
        <v>42</v>
      </c>
      <c r="C2371" s="2" t="s">
        <v>3218</v>
      </c>
      <c r="D2371" s="2" t="s">
        <v>3219</v>
      </c>
      <c r="E2371" s="2">
        <v>91</v>
      </c>
      <c r="F2371" s="2" t="s">
        <v>3727</v>
      </c>
      <c r="G2371" s="2" t="s">
        <v>4898</v>
      </c>
      <c r="H2371" s="2" t="s">
        <v>4899</v>
      </c>
      <c r="I2371" s="2" t="s">
        <v>48</v>
      </c>
      <c r="J2371" s="19">
        <v>8194.2999999999993</v>
      </c>
      <c r="K2371" s="19">
        <f t="shared" si="36"/>
        <v>9505.387999999999</v>
      </c>
    </row>
    <row r="2372" spans="2:11" hidden="1" x14ac:dyDescent="0.25">
      <c r="B2372" s="2" t="s">
        <v>42</v>
      </c>
      <c r="C2372" s="2" t="s">
        <v>3218</v>
      </c>
      <c r="D2372" s="2" t="s">
        <v>3219</v>
      </c>
      <c r="E2372" s="2">
        <v>91</v>
      </c>
      <c r="F2372" s="2" t="s">
        <v>3727</v>
      </c>
      <c r="G2372" s="2" t="s">
        <v>4900</v>
      </c>
      <c r="H2372" s="2" t="s">
        <v>4901</v>
      </c>
      <c r="I2372" s="2" t="s">
        <v>48</v>
      </c>
      <c r="J2372" s="19">
        <v>8491.2999999999993</v>
      </c>
      <c r="K2372" s="19">
        <f t="shared" ref="K2372:K2404" si="37">+IF(AND(MID(H2372,1,15)="POSTE DE MADERA",J2372&lt;110)=TRUE,(J2372*1.13+5)*1.01*1.16,IF(AND(MID(H2372,1,15)="POSTE DE MADERA",J2372&gt;=110,J2372&lt;320)=TRUE,(J2372*1.13+12)*1.01*1.16,IF(AND(MID(H2372,1,15)="POSTE DE MADERA",J2372&gt;320)=TRUE,(J2372*1.13+36)*1.01*1.16,IF(+AND(MID(H2372,1,5)="POSTE",MID(H2372,1,15)&lt;&gt;"POSTE DE MADERA")=TRUE,J2372*1.01*1.16,J2372*1.16))))</f>
        <v>9849.9079999999976</v>
      </c>
    </row>
    <row r="2373" spans="2:11" hidden="1" x14ac:dyDescent="0.25">
      <c r="B2373" s="2" t="s">
        <v>42</v>
      </c>
      <c r="C2373" s="2" t="s">
        <v>3218</v>
      </c>
      <c r="D2373" s="2" t="s">
        <v>3219</v>
      </c>
      <c r="E2373" s="2">
        <v>91</v>
      </c>
      <c r="F2373" s="2" t="s">
        <v>3727</v>
      </c>
      <c r="G2373" s="2" t="s">
        <v>4902</v>
      </c>
      <c r="H2373" s="2" t="s">
        <v>4903</v>
      </c>
      <c r="I2373" s="2" t="s">
        <v>48</v>
      </c>
      <c r="J2373" s="19">
        <v>9764</v>
      </c>
      <c r="K2373" s="19">
        <f t="shared" si="37"/>
        <v>11326.24</v>
      </c>
    </row>
    <row r="2374" spans="2:11" hidden="1" x14ac:dyDescent="0.25">
      <c r="B2374" s="2" t="s">
        <v>42</v>
      </c>
      <c r="C2374" s="2" t="s">
        <v>3218</v>
      </c>
      <c r="D2374" s="2" t="s">
        <v>3219</v>
      </c>
      <c r="E2374" s="2">
        <v>91</v>
      </c>
      <c r="F2374" s="2" t="s">
        <v>3727</v>
      </c>
      <c r="G2374" s="2" t="s">
        <v>4904</v>
      </c>
      <c r="H2374" s="2" t="s">
        <v>4905</v>
      </c>
      <c r="I2374" s="2" t="s">
        <v>48</v>
      </c>
      <c r="J2374" s="19">
        <v>7265.83</v>
      </c>
      <c r="K2374" s="19">
        <f t="shared" si="37"/>
        <v>8428.362799999999</v>
      </c>
    </row>
    <row r="2375" spans="2:11" hidden="1" x14ac:dyDescent="0.25">
      <c r="B2375" s="2" t="s">
        <v>42</v>
      </c>
      <c r="C2375" s="2" t="s">
        <v>3218</v>
      </c>
      <c r="D2375" s="2" t="s">
        <v>3219</v>
      </c>
      <c r="E2375" s="2">
        <v>91</v>
      </c>
      <c r="F2375" s="2" t="s">
        <v>3727</v>
      </c>
      <c r="G2375" s="2" t="s">
        <v>4906</v>
      </c>
      <c r="H2375" s="2" t="s">
        <v>4907</v>
      </c>
      <c r="I2375" s="2" t="s">
        <v>48</v>
      </c>
      <c r="J2375" s="19">
        <v>11961.58</v>
      </c>
      <c r="K2375" s="19">
        <f t="shared" si="37"/>
        <v>13875.432799999999</v>
      </c>
    </row>
    <row r="2376" spans="2:11" hidden="1" x14ac:dyDescent="0.25">
      <c r="B2376" s="2" t="s">
        <v>42</v>
      </c>
      <c r="C2376" s="2" t="s">
        <v>3218</v>
      </c>
      <c r="D2376" s="2" t="s">
        <v>3219</v>
      </c>
      <c r="E2376" s="2">
        <v>91</v>
      </c>
      <c r="F2376" s="2" t="s">
        <v>3727</v>
      </c>
      <c r="G2376" s="2" t="s">
        <v>4908</v>
      </c>
      <c r="H2376" s="2" t="s">
        <v>4909</v>
      </c>
      <c r="I2376" s="2" t="s">
        <v>48</v>
      </c>
      <c r="J2376" s="19">
        <v>12903.4</v>
      </c>
      <c r="K2376" s="19">
        <f t="shared" si="37"/>
        <v>14967.943999999998</v>
      </c>
    </row>
    <row r="2377" spans="2:11" hidden="1" x14ac:dyDescent="0.25">
      <c r="B2377" s="2" t="s">
        <v>42</v>
      </c>
      <c r="C2377" s="2" t="s">
        <v>3218</v>
      </c>
      <c r="D2377" s="2" t="s">
        <v>3219</v>
      </c>
      <c r="E2377" s="2">
        <v>91</v>
      </c>
      <c r="F2377" s="2" t="s">
        <v>3727</v>
      </c>
      <c r="G2377" s="2" t="s">
        <v>4910</v>
      </c>
      <c r="H2377" s="2" t="s">
        <v>4911</v>
      </c>
      <c r="I2377" s="2" t="s">
        <v>1368</v>
      </c>
      <c r="J2377" s="19">
        <v>9028.93</v>
      </c>
      <c r="K2377" s="19">
        <f t="shared" si="37"/>
        <v>10473.558799999999</v>
      </c>
    </row>
    <row r="2378" spans="2:11" hidden="1" x14ac:dyDescent="0.25">
      <c r="B2378" s="2" t="s">
        <v>42</v>
      </c>
      <c r="C2378" s="2" t="s">
        <v>3218</v>
      </c>
      <c r="D2378" s="2" t="s">
        <v>3219</v>
      </c>
      <c r="E2378" s="2">
        <v>91</v>
      </c>
      <c r="F2378" s="2" t="s">
        <v>3727</v>
      </c>
      <c r="G2378" s="2" t="s">
        <v>4912</v>
      </c>
      <c r="H2378" s="2" t="s">
        <v>4913</v>
      </c>
      <c r="I2378" s="2" t="s">
        <v>48</v>
      </c>
      <c r="J2378" s="19">
        <v>14473.1</v>
      </c>
      <c r="K2378" s="19">
        <f t="shared" si="37"/>
        <v>16788.795999999998</v>
      </c>
    </row>
    <row r="2379" spans="2:11" hidden="1" x14ac:dyDescent="0.25">
      <c r="B2379" s="2" t="s">
        <v>42</v>
      </c>
      <c r="C2379" s="2" t="s">
        <v>3218</v>
      </c>
      <c r="D2379" s="2" t="s">
        <v>3219</v>
      </c>
      <c r="E2379" s="2">
        <v>91</v>
      </c>
      <c r="F2379" s="2" t="s">
        <v>3727</v>
      </c>
      <c r="G2379" s="2" t="s">
        <v>4914</v>
      </c>
      <c r="H2379" s="2" t="s">
        <v>4915</v>
      </c>
      <c r="I2379" s="2" t="s">
        <v>48</v>
      </c>
      <c r="J2379" s="19">
        <v>17612.5</v>
      </c>
      <c r="K2379" s="19">
        <f t="shared" si="37"/>
        <v>20430.5</v>
      </c>
    </row>
    <row r="2380" spans="2:11" hidden="1" x14ac:dyDescent="0.25">
      <c r="B2380" s="2" t="s">
        <v>42</v>
      </c>
      <c r="C2380" s="2" t="s">
        <v>3218</v>
      </c>
      <c r="D2380" s="2" t="s">
        <v>3219</v>
      </c>
      <c r="E2380" s="2">
        <v>91</v>
      </c>
      <c r="F2380" s="2" t="s">
        <v>3727</v>
      </c>
      <c r="G2380" s="2" t="s">
        <v>4916</v>
      </c>
      <c r="H2380" s="2" t="s">
        <v>4917</v>
      </c>
      <c r="I2380" s="2" t="s">
        <v>48</v>
      </c>
      <c r="J2380" s="19">
        <v>19182.2</v>
      </c>
      <c r="K2380" s="19">
        <f t="shared" si="37"/>
        <v>22251.351999999999</v>
      </c>
    </row>
    <row r="2381" spans="2:11" hidden="1" x14ac:dyDescent="0.25">
      <c r="B2381" s="2" t="s">
        <v>42</v>
      </c>
      <c r="C2381" s="2" t="s">
        <v>3218</v>
      </c>
      <c r="D2381" s="2" t="s">
        <v>3219</v>
      </c>
      <c r="E2381" s="2">
        <v>91</v>
      </c>
      <c r="F2381" s="2" t="s">
        <v>3727</v>
      </c>
      <c r="G2381" s="2" t="s">
        <v>4918</v>
      </c>
      <c r="H2381" s="2" t="s">
        <v>4919</v>
      </c>
      <c r="I2381" s="2" t="s">
        <v>48</v>
      </c>
      <c r="J2381" s="19">
        <v>15258.55</v>
      </c>
      <c r="K2381" s="19">
        <f t="shared" si="37"/>
        <v>17699.917999999998</v>
      </c>
    </row>
    <row r="2382" spans="2:11" hidden="1" x14ac:dyDescent="0.25">
      <c r="B2382" s="2" t="s">
        <v>42</v>
      </c>
      <c r="C2382" s="2" t="s">
        <v>3218</v>
      </c>
      <c r="D2382" s="2" t="s">
        <v>3219</v>
      </c>
      <c r="E2382" s="2">
        <v>91</v>
      </c>
      <c r="F2382" s="2" t="s">
        <v>3727</v>
      </c>
      <c r="G2382" s="2" t="s">
        <v>4920</v>
      </c>
      <c r="H2382" s="2" t="s">
        <v>4921</v>
      </c>
      <c r="I2382" s="2" t="s">
        <v>48</v>
      </c>
      <c r="J2382" s="19">
        <v>15956.5</v>
      </c>
      <c r="K2382" s="19">
        <f t="shared" si="37"/>
        <v>18509.539999999997</v>
      </c>
    </row>
    <row r="2383" spans="2:11" hidden="1" x14ac:dyDescent="0.25">
      <c r="B2383" s="2" t="s">
        <v>42</v>
      </c>
      <c r="C2383" s="2" t="s">
        <v>3218</v>
      </c>
      <c r="D2383" s="2" t="s">
        <v>3219</v>
      </c>
      <c r="E2383" s="2">
        <v>91</v>
      </c>
      <c r="F2383" s="2" t="s">
        <v>3727</v>
      </c>
      <c r="G2383" s="2" t="s">
        <v>4922</v>
      </c>
      <c r="H2383" s="2" t="s">
        <v>4923</v>
      </c>
      <c r="I2383" s="2" t="s">
        <v>48</v>
      </c>
      <c r="J2383" s="19">
        <v>16669.03</v>
      </c>
      <c r="K2383" s="19">
        <f t="shared" si="37"/>
        <v>19336.074799999999</v>
      </c>
    </row>
    <row r="2384" spans="2:11" hidden="1" x14ac:dyDescent="0.25">
      <c r="B2384" s="2" t="s">
        <v>42</v>
      </c>
      <c r="C2384" s="2" t="s">
        <v>3218</v>
      </c>
      <c r="D2384" s="2" t="s">
        <v>3219</v>
      </c>
      <c r="E2384" s="2">
        <v>91</v>
      </c>
      <c r="F2384" s="2" t="s">
        <v>3727</v>
      </c>
      <c r="G2384" s="2" t="s">
        <v>4924</v>
      </c>
      <c r="H2384" s="2" t="s">
        <v>4925</v>
      </c>
      <c r="I2384" s="2" t="s">
        <v>48</v>
      </c>
      <c r="J2384" s="19">
        <v>18989.8</v>
      </c>
      <c r="K2384" s="19">
        <f t="shared" si="37"/>
        <v>22028.167999999998</v>
      </c>
    </row>
    <row r="2385" spans="2:11" hidden="1" x14ac:dyDescent="0.25">
      <c r="B2385" s="2" t="s">
        <v>42</v>
      </c>
      <c r="C2385" s="2" t="s">
        <v>3218</v>
      </c>
      <c r="D2385" s="2" t="s">
        <v>3219</v>
      </c>
      <c r="E2385" s="2">
        <v>91</v>
      </c>
      <c r="F2385" s="2" t="s">
        <v>3727</v>
      </c>
      <c r="G2385" s="2" t="s">
        <v>4926</v>
      </c>
      <c r="H2385" s="2" t="s">
        <v>4927</v>
      </c>
      <c r="I2385" s="2" t="s">
        <v>48</v>
      </c>
      <c r="J2385" s="19">
        <v>23891.3</v>
      </c>
      <c r="K2385" s="19">
        <f t="shared" si="37"/>
        <v>27713.907999999996</v>
      </c>
    </row>
    <row r="2386" spans="2:11" hidden="1" x14ac:dyDescent="0.25">
      <c r="B2386" s="2" t="s">
        <v>42</v>
      </c>
      <c r="C2386" s="2" t="s">
        <v>3218</v>
      </c>
      <c r="D2386" s="2" t="s">
        <v>3219</v>
      </c>
      <c r="E2386" s="2">
        <v>91</v>
      </c>
      <c r="F2386" s="2" t="s">
        <v>3727</v>
      </c>
      <c r="G2386" s="2" t="s">
        <v>4928</v>
      </c>
      <c r="H2386" s="2" t="s">
        <v>4929</v>
      </c>
      <c r="I2386" s="2" t="s">
        <v>48</v>
      </c>
      <c r="J2386" s="19">
        <v>96097.5</v>
      </c>
      <c r="K2386" s="19">
        <f t="shared" si="37"/>
        <v>111473.09999999999</v>
      </c>
    </row>
    <row r="2387" spans="2:11" hidden="1" x14ac:dyDescent="0.25">
      <c r="B2387" s="2" t="s">
        <v>42</v>
      </c>
      <c r="C2387" s="2" t="s">
        <v>3218</v>
      </c>
      <c r="D2387" s="2" t="s">
        <v>3219</v>
      </c>
      <c r="E2387" s="2">
        <v>91</v>
      </c>
      <c r="F2387" s="2" t="s">
        <v>3727</v>
      </c>
      <c r="G2387" s="2" t="s">
        <v>4930</v>
      </c>
      <c r="H2387" s="2" t="s">
        <v>4931</v>
      </c>
      <c r="I2387" s="2" t="s">
        <v>48</v>
      </c>
      <c r="J2387" s="19">
        <v>2229.44</v>
      </c>
      <c r="K2387" s="19">
        <f t="shared" si="37"/>
        <v>2586.1504</v>
      </c>
    </row>
    <row r="2388" spans="2:11" hidden="1" x14ac:dyDescent="0.25">
      <c r="B2388" s="2" t="s">
        <v>42</v>
      </c>
      <c r="C2388" s="2" t="s">
        <v>3218</v>
      </c>
      <c r="D2388" s="2" t="s">
        <v>3219</v>
      </c>
      <c r="E2388" s="2">
        <v>91</v>
      </c>
      <c r="F2388" s="2" t="s">
        <v>3727</v>
      </c>
      <c r="G2388" s="2" t="s">
        <v>4932</v>
      </c>
      <c r="H2388" s="2" t="s">
        <v>4933</v>
      </c>
      <c r="I2388" s="2" t="s">
        <v>48</v>
      </c>
      <c r="J2388" s="19">
        <v>4327.33</v>
      </c>
      <c r="K2388" s="19">
        <f t="shared" si="37"/>
        <v>5019.7027999999991</v>
      </c>
    </row>
    <row r="2389" spans="2:11" hidden="1" x14ac:dyDescent="0.25">
      <c r="B2389" s="2" t="s">
        <v>42</v>
      </c>
      <c r="C2389" s="2" t="s">
        <v>3218</v>
      </c>
      <c r="D2389" s="2" t="s">
        <v>3219</v>
      </c>
      <c r="E2389" s="2">
        <v>91</v>
      </c>
      <c r="F2389" s="2" t="s">
        <v>3727</v>
      </c>
      <c r="G2389" s="2" t="s">
        <v>4934</v>
      </c>
      <c r="H2389" s="2" t="s">
        <v>4935</v>
      </c>
      <c r="I2389" s="2" t="s">
        <v>48</v>
      </c>
      <c r="J2389" s="19">
        <v>6741.55</v>
      </c>
      <c r="K2389" s="19">
        <f t="shared" si="37"/>
        <v>7820.1979999999994</v>
      </c>
    </row>
    <row r="2390" spans="2:11" hidden="1" x14ac:dyDescent="0.25">
      <c r="B2390" s="2" t="s">
        <v>42</v>
      </c>
      <c r="C2390" s="2" t="s">
        <v>3218</v>
      </c>
      <c r="D2390" s="2" t="s">
        <v>3219</v>
      </c>
      <c r="E2390" s="2">
        <v>91</v>
      </c>
      <c r="F2390" s="2" t="s">
        <v>3727</v>
      </c>
      <c r="G2390" s="2" t="s">
        <v>4936</v>
      </c>
      <c r="H2390" s="2" t="s">
        <v>4937</v>
      </c>
      <c r="I2390" s="2" t="s">
        <v>48</v>
      </c>
      <c r="J2390" s="19">
        <v>9074.5499999999993</v>
      </c>
      <c r="K2390" s="19">
        <f t="shared" si="37"/>
        <v>10526.477999999999</v>
      </c>
    </row>
    <row r="2391" spans="2:11" hidden="1" x14ac:dyDescent="0.25">
      <c r="B2391" s="2" t="s">
        <v>42</v>
      </c>
      <c r="C2391" s="2" t="s">
        <v>3218</v>
      </c>
      <c r="D2391" s="2" t="s">
        <v>3219</v>
      </c>
      <c r="E2391" s="2">
        <v>91</v>
      </c>
      <c r="F2391" s="2" t="s">
        <v>3727</v>
      </c>
      <c r="G2391" s="2" t="s">
        <v>4938</v>
      </c>
      <c r="H2391" s="2" t="s">
        <v>4939</v>
      </c>
      <c r="I2391" s="2" t="s">
        <v>1368</v>
      </c>
      <c r="J2391" s="19">
        <v>9028.93</v>
      </c>
      <c r="K2391" s="19">
        <f t="shared" si="37"/>
        <v>10473.558799999999</v>
      </c>
    </row>
    <row r="2392" spans="2:11" hidden="1" x14ac:dyDescent="0.25">
      <c r="B2392" s="2" t="s">
        <v>42</v>
      </c>
      <c r="C2392" s="2" t="s">
        <v>3218</v>
      </c>
      <c r="D2392" s="2" t="s">
        <v>3219</v>
      </c>
      <c r="E2392" s="2">
        <v>91</v>
      </c>
      <c r="F2392" s="2" t="s">
        <v>3727</v>
      </c>
      <c r="G2392" s="2" t="s">
        <v>4940</v>
      </c>
      <c r="H2392" s="2" t="s">
        <v>4941</v>
      </c>
      <c r="I2392" s="2" t="s">
        <v>1368</v>
      </c>
      <c r="J2392" s="19">
        <v>11407.55</v>
      </c>
      <c r="K2392" s="19">
        <f t="shared" si="37"/>
        <v>13232.757999999998</v>
      </c>
    </row>
    <row r="2393" spans="2:11" hidden="1" x14ac:dyDescent="0.25">
      <c r="B2393" s="2" t="s">
        <v>42</v>
      </c>
      <c r="C2393" s="2" t="s">
        <v>3218</v>
      </c>
      <c r="D2393" s="2" t="s">
        <v>3219</v>
      </c>
      <c r="E2393" s="2">
        <v>91</v>
      </c>
      <c r="F2393" s="2" t="s">
        <v>3727</v>
      </c>
      <c r="G2393" s="2" t="s">
        <v>4942</v>
      </c>
      <c r="H2393" s="2" t="s">
        <v>4943</v>
      </c>
      <c r="I2393" s="2" t="s">
        <v>48</v>
      </c>
      <c r="J2393" s="19">
        <v>15490.3</v>
      </c>
      <c r="K2393" s="19">
        <f t="shared" si="37"/>
        <v>17968.748</v>
      </c>
    </row>
    <row r="2394" spans="2:11" hidden="1" x14ac:dyDescent="0.25">
      <c r="B2394" s="2" t="s">
        <v>42</v>
      </c>
      <c r="C2394" s="2" t="s">
        <v>3218</v>
      </c>
      <c r="D2394" s="2" t="s">
        <v>3219</v>
      </c>
      <c r="E2394" s="2">
        <v>91</v>
      </c>
      <c r="F2394" s="2" t="s">
        <v>3727</v>
      </c>
      <c r="G2394" s="2" t="s">
        <v>4944</v>
      </c>
      <c r="H2394" s="2" t="s">
        <v>4945</v>
      </c>
      <c r="I2394" s="2" t="s">
        <v>48</v>
      </c>
      <c r="J2394" s="19">
        <v>21693.72</v>
      </c>
      <c r="K2394" s="19">
        <f t="shared" si="37"/>
        <v>25164.715199999999</v>
      </c>
    </row>
    <row r="2395" spans="2:11" hidden="1" x14ac:dyDescent="0.25">
      <c r="B2395" s="2" t="s">
        <v>42</v>
      </c>
      <c r="C2395" s="2" t="s">
        <v>3218</v>
      </c>
      <c r="D2395" s="2" t="s">
        <v>3219</v>
      </c>
      <c r="E2395" s="2">
        <v>91</v>
      </c>
      <c r="F2395" s="2" t="s">
        <v>3727</v>
      </c>
      <c r="G2395" s="2" t="s">
        <v>4946</v>
      </c>
      <c r="H2395" s="2" t="s">
        <v>4947</v>
      </c>
      <c r="I2395" s="2" t="s">
        <v>48</v>
      </c>
      <c r="J2395" s="19">
        <v>6391.6</v>
      </c>
      <c r="K2395" s="19">
        <f t="shared" si="37"/>
        <v>7414.2560000000003</v>
      </c>
    </row>
    <row r="2396" spans="2:11" hidden="1" x14ac:dyDescent="0.25">
      <c r="B2396" s="2" t="s">
        <v>42</v>
      </c>
      <c r="C2396" s="2" t="s">
        <v>3218</v>
      </c>
      <c r="D2396" s="2" t="s">
        <v>3219</v>
      </c>
      <c r="E2396" s="2">
        <v>91</v>
      </c>
      <c r="F2396" s="2" t="s">
        <v>3727</v>
      </c>
      <c r="G2396" s="2" t="s">
        <v>4948</v>
      </c>
      <c r="H2396" s="2" t="s">
        <v>4949</v>
      </c>
      <c r="I2396" s="2" t="s">
        <v>48</v>
      </c>
      <c r="J2396" s="19">
        <v>7324.8</v>
      </c>
      <c r="K2396" s="19">
        <f t="shared" si="37"/>
        <v>8496.768</v>
      </c>
    </row>
    <row r="2397" spans="2:11" hidden="1" x14ac:dyDescent="0.25">
      <c r="B2397" s="2" t="s">
        <v>42</v>
      </c>
      <c r="C2397" s="2" t="s">
        <v>3218</v>
      </c>
      <c r="D2397" s="2" t="s">
        <v>3219</v>
      </c>
      <c r="E2397" s="2">
        <v>91</v>
      </c>
      <c r="F2397" s="2" t="s">
        <v>3727</v>
      </c>
      <c r="G2397" s="2" t="s">
        <v>4950</v>
      </c>
      <c r="H2397" s="2" t="s">
        <v>4951</v>
      </c>
      <c r="I2397" s="2" t="s">
        <v>48</v>
      </c>
      <c r="J2397" s="19">
        <v>10007.75</v>
      </c>
      <c r="K2397" s="19">
        <f t="shared" si="37"/>
        <v>11608.99</v>
      </c>
    </row>
    <row r="2398" spans="2:11" hidden="1" x14ac:dyDescent="0.25">
      <c r="B2398" s="2" t="s">
        <v>42</v>
      </c>
      <c r="C2398" s="2" t="s">
        <v>3218</v>
      </c>
      <c r="D2398" s="2" t="s">
        <v>3219</v>
      </c>
      <c r="E2398" s="2">
        <v>91</v>
      </c>
      <c r="F2398" s="2" t="s">
        <v>3727</v>
      </c>
      <c r="G2398" s="2" t="s">
        <v>4952</v>
      </c>
      <c r="H2398" s="2" t="s">
        <v>4953</v>
      </c>
      <c r="I2398" s="2" t="s">
        <v>48</v>
      </c>
      <c r="J2398" s="19">
        <v>5385.19</v>
      </c>
      <c r="K2398" s="19">
        <f t="shared" si="37"/>
        <v>6246.8203999999987</v>
      </c>
    </row>
    <row r="2399" spans="2:11" hidden="1" x14ac:dyDescent="0.25">
      <c r="B2399" s="2" t="s">
        <v>42</v>
      </c>
      <c r="C2399" s="2" t="s">
        <v>3218</v>
      </c>
      <c r="D2399" s="2" t="s">
        <v>3219</v>
      </c>
      <c r="E2399" s="2">
        <v>91</v>
      </c>
      <c r="F2399" s="2" t="s">
        <v>3727</v>
      </c>
      <c r="G2399" s="2" t="s">
        <v>4954</v>
      </c>
      <c r="H2399" s="2" t="s">
        <v>4955</v>
      </c>
      <c r="I2399" s="2" t="s">
        <v>48</v>
      </c>
      <c r="J2399" s="19">
        <v>7791.4</v>
      </c>
      <c r="K2399" s="19">
        <f t="shared" si="37"/>
        <v>9038.0239999999994</v>
      </c>
    </row>
    <row r="2400" spans="2:11" hidden="1" x14ac:dyDescent="0.25">
      <c r="B2400" s="2" t="s">
        <v>42</v>
      </c>
      <c r="C2400" s="2" t="s">
        <v>3218</v>
      </c>
      <c r="D2400" s="2" t="s">
        <v>3219</v>
      </c>
      <c r="E2400" s="2">
        <v>91</v>
      </c>
      <c r="F2400" s="2" t="s">
        <v>3727</v>
      </c>
      <c r="G2400" s="2" t="s">
        <v>4956</v>
      </c>
      <c r="H2400" s="2" t="s">
        <v>4957</v>
      </c>
      <c r="I2400" s="2" t="s">
        <v>48</v>
      </c>
      <c r="J2400" s="19">
        <v>16669.03</v>
      </c>
      <c r="K2400" s="19">
        <f t="shared" si="37"/>
        <v>19336.074799999999</v>
      </c>
    </row>
    <row r="2401" spans="2:11" hidden="1" x14ac:dyDescent="0.25">
      <c r="B2401" s="2" t="s">
        <v>42</v>
      </c>
      <c r="C2401" s="2" t="s">
        <v>3218</v>
      </c>
      <c r="D2401" s="2" t="s">
        <v>3219</v>
      </c>
      <c r="E2401" s="2">
        <v>91</v>
      </c>
      <c r="F2401" s="2" t="s">
        <v>3727</v>
      </c>
      <c r="G2401" s="2" t="s">
        <v>4958</v>
      </c>
      <c r="H2401" s="2" t="s">
        <v>4959</v>
      </c>
      <c r="I2401" s="2" t="s">
        <v>48</v>
      </c>
      <c r="J2401" s="19">
        <v>23721.43</v>
      </c>
      <c r="K2401" s="19">
        <f t="shared" si="37"/>
        <v>27516.858799999998</v>
      </c>
    </row>
    <row r="2402" spans="2:11" hidden="1" x14ac:dyDescent="0.25">
      <c r="B2402" s="2" t="s">
        <v>42</v>
      </c>
      <c r="C2402" s="2" t="s">
        <v>3218</v>
      </c>
      <c r="D2402" s="2" t="s">
        <v>3219</v>
      </c>
      <c r="E2402" s="2">
        <v>91</v>
      </c>
      <c r="F2402" s="2" t="s">
        <v>3727</v>
      </c>
      <c r="G2402" s="2" t="s">
        <v>4960</v>
      </c>
      <c r="H2402" s="2" t="s">
        <v>4961</v>
      </c>
      <c r="I2402" s="2" t="s">
        <v>48</v>
      </c>
      <c r="J2402" s="19">
        <v>23721.43</v>
      </c>
      <c r="K2402" s="19">
        <f t="shared" si="37"/>
        <v>27516.858799999998</v>
      </c>
    </row>
    <row r="2403" spans="2:11" hidden="1" x14ac:dyDescent="0.25">
      <c r="B2403" s="2" t="s">
        <v>42</v>
      </c>
      <c r="C2403" s="2" t="s">
        <v>3218</v>
      </c>
      <c r="D2403" s="2" t="s">
        <v>3219</v>
      </c>
      <c r="E2403" s="2">
        <v>91</v>
      </c>
      <c r="F2403" s="2" t="s">
        <v>3727</v>
      </c>
      <c r="G2403" s="2" t="s">
        <v>4962</v>
      </c>
      <c r="H2403" s="2" t="s">
        <v>4963</v>
      </c>
      <c r="I2403" s="2" t="s">
        <v>48</v>
      </c>
      <c r="J2403" s="19">
        <v>23721.43</v>
      </c>
      <c r="K2403" s="19">
        <f t="shared" si="37"/>
        <v>27516.858799999998</v>
      </c>
    </row>
    <row r="2404" spans="2:11" hidden="1" x14ac:dyDescent="0.25">
      <c r="B2404" s="2" t="s">
        <v>42</v>
      </c>
      <c r="C2404" s="2" t="s">
        <v>3218</v>
      </c>
      <c r="D2404" s="2" t="s">
        <v>3219</v>
      </c>
      <c r="E2404" s="2">
        <v>91</v>
      </c>
      <c r="F2404" s="2" t="s">
        <v>3727</v>
      </c>
      <c r="G2404" s="2" t="s">
        <v>4964</v>
      </c>
      <c r="H2404" s="2" t="s">
        <v>4965</v>
      </c>
      <c r="I2404" s="2" t="s">
        <v>48</v>
      </c>
      <c r="J2404" s="19">
        <v>5855.01</v>
      </c>
      <c r="K2404" s="19">
        <f t="shared" si="37"/>
        <v>6791.8116</v>
      </c>
    </row>
    <row r="2406" spans="2:11" x14ac:dyDescent="0.25">
      <c r="B2406" s="21" t="s">
        <v>4979</v>
      </c>
    </row>
    <row r="2407" spans="2:11" x14ac:dyDescent="0.25">
      <c r="B2407" s="21" t="s">
        <v>4978</v>
      </c>
    </row>
    <row r="2408" spans="2:11" x14ac:dyDescent="0.25">
      <c r="B2408" s="21" t="s">
        <v>4977</v>
      </c>
    </row>
  </sheetData>
  <autoFilter ref="B2:K2404">
    <filterColumn colId="2">
      <filters>
        <filter val="Alumbrado Publico"/>
        <filter val="Postes y Accesorios"/>
      </filters>
    </filterColumn>
    <filterColumn colId="4">
      <filters>
        <filter val="Plataformas Soporte"/>
        <filter val="Postes De Concreto Armado"/>
        <filter val="Postes De Concreto Armado Para Alumbrado Publico"/>
        <filter val="Postes De Concreto Armado. Seccion &quot;H&quot;"/>
        <filter val="Postes De Madera Tratada"/>
        <filter val="Postes Metalicos"/>
      </filters>
    </filterColumn>
    <filterColumn colId="6">
      <filters>
        <filter val="POSTE DE CONCRETO ARMADO DE  7/100/120/225"/>
        <filter val="POSTE DE CONCRETO ARMADO DE  7/200/120/225"/>
        <filter val="POSTE DE CONCRETO ARMADO DE  7/300/120/225"/>
        <filter val="POSTE DE CONCRETO ARMADO DE  7/70/90/195"/>
        <filter val="POSTE DE CONCRETO ARMADO DE  8/200/120/240"/>
        <filter val="POSTE DE CONCRETO ARMADO DE  8/300/120/240"/>
        <filter val="POSTE DE CONCRETO ARMADO DE  8/70/90/210"/>
        <filter val="POSTE DE CONCRETO ARMADO DE  9/200/120/255"/>
        <filter val="POSTE DE CONCRETO ARMADO DE  9/200/150/280"/>
        <filter val="POSTE DE CONCRETO ARMADO DE  9/300/120/255"/>
        <filter val="POSTE DE CONCRETO ARMADO DE  9/400/140/275"/>
        <filter val="POSTE DE CONCRETO ARMADO DE 10/300/150/300"/>
        <filter val="POSTE DE CONCRETO ARMADO DE 10/400/150/300"/>
        <filter val="POSTE DE CONCRETO ARMADO DE 11/200/120/285"/>
        <filter val="POSTE DE CONCRETO ARMADO DE 11/300/120/285"/>
        <filter val="POSTE DE CONCRETO ARMADO DE 11/400/140/305"/>
        <filter val="POSTE DE CONCRETO ARMADO DE 11/500/160/325"/>
        <filter val="POSTE DE CONCRETO ARMADO DE 12/200/120/300"/>
        <filter val="POSTE DE CONCRETO ARMADO DE 12/300/150/330"/>
        <filter val="POSTE DE CONCRETO ARMADO DE 12/400/150/330"/>
        <filter val="POSTE DE CONCRETO ARMADO DE 13/200/140/335"/>
        <filter val="POSTE DE CONCRETO ARMADO DE 13/300/150/345"/>
        <filter val="POSTE DE CONCRETO ARMADO DE 13/400/150/345"/>
        <filter val="POSTE DE CONCRETO ARMADO DE 13/500/160/355"/>
        <filter val="POSTE DE CONCRETO ARMADO DE 15/200/135/360"/>
        <filter val="POSTE DE CONCRETO ARMADO DE 15/300/140/365"/>
        <filter val="POSTE DE CONCRETO ARMADO DE 15/400/150/375"/>
        <filter val="POSTE DE CONCRETO ARMADO DE 15/500/180/405"/>
        <filter val="POSTE DE CONCRETO ARMADO DE 17/200/150/405"/>
        <filter val="POSTE DE CONCRETO ARMADO DE 17/300/150/405"/>
        <filter val="POSTE DE CONCRETO ARMADO DE 17/400/165/420"/>
        <filter val="POSTE DE CONCRETO ARMADO DE 9/300/150/280"/>
        <filter val="POSTE DE CONCRETO ARMADO PARA A. P.  5/70/90/165"/>
        <filter val="POSTE DE CONCRETO ARMADO PARA A. P.  6/70/90/180"/>
        <filter val="POSTE DE CONCRETO ARMADO PARA A. P.  7/100/120/225"/>
        <filter val="POSTE DE CONCRETO ARMADO PARA A. P.  7/200/120/225"/>
        <filter val="POSTE DE CONCRETO ARMADO PARA A. P.  7/300/120/225"/>
        <filter val="POSTE DE CONCRETO ARMADO PARA A. P.  8/100/120/240"/>
        <filter val="POSTE DE CONCRETO ARMADO PARA A. P.  8/200/120/240"/>
        <filter val="POSTE DE CONCRETO ARMADO PARA A. P.  8/300/120/240"/>
        <filter val="POSTE DE CONCRETO ARMADO PARA A. P.  9/100/120/255"/>
        <filter val="POSTE DE CONCRETO ARMADO PARA A. P.  9/200/120/245"/>
        <filter val="POSTE DE CONCRETO ARMADO PARA A. P.  9/300/120/255"/>
        <filter val="POSTE DE CONCRETO ARMADO PARA A. P. 10/200/120/285"/>
        <filter val="POSTE DE CONCRETO ARMADO PARA A. P. 11/200/120/285"/>
        <filter val="POSTE DE CONCRETO ARMADO PARA A. P. 11/400/140/305"/>
        <filter val="POSTE DE CONCRETO ARMADO PARA A. P. 12/200/120/300"/>
        <filter val="POSTE DE CONCRETO ARMADO PARA A. P. 13/100/120/315"/>
        <filter val="POSTE DE CONCRETO ARMADO PARA A. P. 13/200/140/335"/>
        <filter val="POSTE DE CONCRETO ARMADO PARA A. P. 13/400/160/355"/>
        <filter val="POSTE DE CONCRETO ARMADO PARA A. P. 15/200/140/365"/>
        <filter val="POSTE DE CONCRETO ARMADO PARA A. P. 15/400/160/385"/>
        <filter val="POSTE DE CONCRETO ARMADO PARA A. P. 25 m"/>
        <filter val="POSTE DE HORMIGON SECCION H,  8.70m/225 KG"/>
        <filter val="POSTE DE HORMIGON SECCION H, 10.00m/225 KG"/>
        <filter val="POSTE DE HORMIGON SECCION H, 11.50m/300 KG"/>
        <filter val="POSTE DE HORMIGON SECCION H, 15.00m/650 KG"/>
        <filter val="POSTE DE MADERA TRATADA DE  5 mts. CL.7"/>
        <filter val="POSTE DE MADERA TRATADA DE  7 mts. CL.7"/>
        <filter val="POSTE DE MADERA TRATADA DE  8 mts. CL.4"/>
        <filter val="POSTE DE MADERA TRATADA DE  8 mts. CL.5"/>
        <filter val="POSTE DE MADERA TRATADA DE  8 mts. CL.6"/>
        <filter val="POSTE DE MADERA TRATADA DE  8 mts. CL.7"/>
        <filter val="POSTE DE MADERA TRATADA DE  8 mts. CL.8"/>
        <filter val="POSTE DE MADERA TRATADA DE  9 mts. CL.4"/>
        <filter val="POSTE DE MADERA TRATADA DE  9 mts. CL.5"/>
        <filter val="POSTE DE MADERA TRATADA DE  9 mts. CL.6"/>
        <filter val="POSTE DE MADERA TRATADA DE  9 mts. CL.7"/>
        <filter val="POSTE DE MADERA TRATADA DE  9 mts. CL.8"/>
        <filter val="POSTE DE MADERA TRATADA DE 10 mts. CL.4"/>
        <filter val="POSTE DE MADERA TRATADA DE 10 mts. CL.5"/>
        <filter val="POSTE DE MADERA TRATADA DE 10 mts. CL.6"/>
        <filter val="POSTE DE MADERA TRATADA DE 10 mts. CL.7"/>
        <filter val="POSTE DE MADERA TRATADA DE 11 mts. CL.4"/>
        <filter val="POSTE DE MADERA TRATADA DE 11 mts. CL.5"/>
        <filter val="POSTE DE MADERA TRATADA DE 11 mts. CL.6"/>
        <filter val="POSTE DE MADERA TRATADA DE 11 mts. CL.7"/>
        <filter val="POSTE DE MADERA TRATADA DE 12 mts. CL.4"/>
        <filter val="POSTE DE MADERA TRATADA DE 12 mts. CL.5"/>
        <filter val="POSTE DE MADERA TRATADA DE 12 mts. CL.6"/>
        <filter val="POSTE DE MADERA TRATADA DE 12 mts. CL.7"/>
        <filter val="POSTE DE MADERA TRATADA DE 13 mts. CL.4"/>
        <filter val="POSTE DE MADERA TRATADA DE 13 mts. CL.5"/>
        <filter val="POSTE DE MADERA TRATADA DE 13 mts. CL.6"/>
        <filter val="POSTE DE MADERA TRATADA DE 13 mts. CL.7"/>
        <filter val="POSTE DE MADERA TRATADA DE 15 mts. CL.7"/>
        <filter val="POSTE DE METAL DE  10 mts."/>
        <filter val="POSTE DE METAL DE  12 mts."/>
        <filter val="POSTE DE METAL DE  5 mts."/>
        <filter val="POSTE DE METAL DE  6 mts."/>
        <filter val="POSTE DE METAL DE  8 mts."/>
        <filter val="POSTE DE METAL DE 11 mts."/>
        <filter val="POSTE DE METAL DE 13 mts."/>
        <filter val="POSTE DE METAL DE 15 mts."/>
        <filter val="POSTE DE METAL DE 25.0 mts."/>
        <filter val="POSTE DE METAL DE 7.0 mts."/>
        <filter val="POSTE DE METAL DE 9.0 mts."/>
      </filters>
    </filterColumn>
  </autoFilter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"/>
  <sheetViews>
    <sheetView workbookViewId="0">
      <selection activeCell="B2" sqref="B2"/>
    </sheetView>
  </sheetViews>
  <sheetFormatPr baseColWidth="10" defaultRowHeight="15" x14ac:dyDescent="0.25"/>
  <cols>
    <col min="1" max="1" width="5.42578125" customWidth="1"/>
    <col min="2" max="2" width="22" customWidth="1"/>
    <col min="3" max="3" width="28.42578125" customWidth="1"/>
    <col min="4" max="4" width="20" customWidth="1"/>
    <col min="5" max="5" width="46.140625" customWidth="1"/>
    <col min="6" max="6" width="18.140625" customWidth="1"/>
  </cols>
  <sheetData>
    <row r="1" spans="2:6" ht="15.75" thickBot="1" x14ac:dyDescent="0.3"/>
    <row r="2" spans="2:6" ht="30" customHeight="1" thickBot="1" x14ac:dyDescent="0.3">
      <c r="B2" s="298" t="s">
        <v>5010</v>
      </c>
      <c r="C2" s="299" t="s">
        <v>5011</v>
      </c>
      <c r="D2" s="299" t="s">
        <v>5012</v>
      </c>
      <c r="E2" s="299" t="s">
        <v>5029</v>
      </c>
      <c r="F2" s="300" t="s">
        <v>8257</v>
      </c>
    </row>
    <row r="3" spans="2:6" x14ac:dyDescent="0.25">
      <c r="B3" s="318" t="s">
        <v>5013</v>
      </c>
      <c r="C3" s="59" t="s">
        <v>5014</v>
      </c>
      <c r="D3" s="60" t="s">
        <v>2546</v>
      </c>
      <c r="E3" s="290" t="s">
        <v>2547</v>
      </c>
      <c r="F3" s="103" t="s">
        <v>4966</v>
      </c>
    </row>
    <row r="4" spans="2:6" ht="15.75" thickBot="1" x14ac:dyDescent="0.3">
      <c r="B4" s="319"/>
      <c r="C4" s="107" t="s">
        <v>5015</v>
      </c>
      <c r="D4" s="61" t="s">
        <v>2637</v>
      </c>
      <c r="E4" s="291" t="s">
        <v>2638</v>
      </c>
      <c r="F4" s="295" t="s">
        <v>4966</v>
      </c>
    </row>
    <row r="5" spans="2:6" x14ac:dyDescent="0.25">
      <c r="B5" s="318" t="s">
        <v>5016</v>
      </c>
      <c r="C5" s="59" t="s">
        <v>5017</v>
      </c>
      <c r="D5" s="60" t="s">
        <v>2560</v>
      </c>
      <c r="E5" s="290" t="s">
        <v>2561</v>
      </c>
      <c r="F5" s="103" t="s">
        <v>4966</v>
      </c>
    </row>
    <row r="6" spans="2:6" x14ac:dyDescent="0.25">
      <c r="B6" s="320"/>
      <c r="C6" s="106" t="s">
        <v>5018</v>
      </c>
      <c r="D6" s="58" t="s">
        <v>2568</v>
      </c>
      <c r="E6" s="292" t="s">
        <v>2569</v>
      </c>
      <c r="F6" s="294" t="s">
        <v>4966</v>
      </c>
    </row>
    <row r="7" spans="2:6" x14ac:dyDescent="0.25">
      <c r="B7" s="320"/>
      <c r="C7" s="106" t="s">
        <v>5019</v>
      </c>
      <c r="D7" s="58" t="s">
        <v>2574</v>
      </c>
      <c r="E7" s="292" t="s">
        <v>2575</v>
      </c>
      <c r="F7" s="294" t="s">
        <v>4966</v>
      </c>
    </row>
    <row r="8" spans="2:6" x14ac:dyDescent="0.25">
      <c r="B8" s="320"/>
      <c r="C8" s="106" t="s">
        <v>5020</v>
      </c>
      <c r="D8" s="104" t="s">
        <v>2584</v>
      </c>
      <c r="E8" s="293" t="s">
        <v>2585</v>
      </c>
      <c r="F8" s="294" t="s">
        <v>4966</v>
      </c>
    </row>
    <row r="9" spans="2:6" x14ac:dyDescent="0.25">
      <c r="B9" s="320"/>
      <c r="C9" s="321" t="s">
        <v>5021</v>
      </c>
      <c r="D9" s="58" t="s">
        <v>2712</v>
      </c>
      <c r="E9" s="292" t="s">
        <v>2713</v>
      </c>
      <c r="F9" s="294" t="s">
        <v>4966</v>
      </c>
    </row>
    <row r="10" spans="2:6" x14ac:dyDescent="0.25">
      <c r="B10" s="320"/>
      <c r="C10" s="321"/>
      <c r="D10" s="58" t="s">
        <v>2714</v>
      </c>
      <c r="E10" s="292" t="s">
        <v>2715</v>
      </c>
      <c r="F10" s="294" t="s">
        <v>4966</v>
      </c>
    </row>
    <row r="11" spans="2:6" x14ac:dyDescent="0.25">
      <c r="B11" s="320"/>
      <c r="C11" s="321"/>
      <c r="D11" s="58" t="s">
        <v>2716</v>
      </c>
      <c r="E11" s="292" t="s">
        <v>2717</v>
      </c>
      <c r="F11" s="294" t="s">
        <v>4966</v>
      </c>
    </row>
    <row r="12" spans="2:6" ht="15.75" thickBot="1" x14ac:dyDescent="0.3">
      <c r="B12" s="319"/>
      <c r="C12" s="322"/>
      <c r="D12" s="61" t="s">
        <v>2718</v>
      </c>
      <c r="E12" s="291" t="s">
        <v>2719</v>
      </c>
      <c r="F12" s="295" t="s">
        <v>4966</v>
      </c>
    </row>
    <row r="13" spans="2:6" ht="27.75" customHeight="1" x14ac:dyDescent="0.25">
      <c r="B13" s="318" t="s">
        <v>5022</v>
      </c>
      <c r="C13" s="59" t="s">
        <v>5023</v>
      </c>
      <c r="D13" s="60" t="s">
        <v>2664</v>
      </c>
      <c r="E13" s="290" t="s">
        <v>2665</v>
      </c>
      <c r="F13" s="103" t="s">
        <v>4966</v>
      </c>
    </row>
    <row r="14" spans="2:6" ht="19.5" customHeight="1" x14ac:dyDescent="0.25">
      <c r="B14" s="320"/>
      <c r="C14" s="321" t="s">
        <v>5024</v>
      </c>
      <c r="D14" s="58" t="s">
        <v>2652</v>
      </c>
      <c r="E14" s="296" t="s">
        <v>2653</v>
      </c>
      <c r="F14" s="294" t="s">
        <v>8162</v>
      </c>
    </row>
    <row r="15" spans="2:6" s="1" customFormat="1" ht="19.5" customHeight="1" x14ac:dyDescent="0.25">
      <c r="B15" s="324"/>
      <c r="C15" s="323"/>
      <c r="D15" s="58" t="s">
        <v>8208</v>
      </c>
      <c r="E15" s="296" t="s">
        <v>8255</v>
      </c>
      <c r="F15" s="294" t="s">
        <v>8162</v>
      </c>
    </row>
    <row r="16" spans="2:6" ht="21" customHeight="1" thickBot="1" x14ac:dyDescent="0.3">
      <c r="B16" s="319"/>
      <c r="C16" s="322"/>
      <c r="D16" s="193" t="str">
        <f>'Peso poste'!K19</f>
        <v>PA21/500</v>
      </c>
      <c r="E16" s="297" t="s">
        <v>8256</v>
      </c>
      <c r="F16" s="295" t="s">
        <v>8162</v>
      </c>
    </row>
  </sheetData>
  <mergeCells count="5">
    <mergeCell ref="B3:B4"/>
    <mergeCell ref="B5:B12"/>
    <mergeCell ref="C9:C12"/>
    <mergeCell ref="C14:C16"/>
    <mergeCell ref="B13:B1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AD1447"/>
  <sheetViews>
    <sheetView tabSelected="1" topLeftCell="R4" zoomScale="84" zoomScaleNormal="84" workbookViewId="0">
      <selection activeCell="AB37" sqref="AB37"/>
    </sheetView>
  </sheetViews>
  <sheetFormatPr baseColWidth="10" defaultRowHeight="15" x14ac:dyDescent="0.25"/>
  <cols>
    <col min="1" max="1" width="7.140625" style="23" customWidth="1"/>
    <col min="2" max="2" width="22.5703125" style="24" customWidth="1"/>
    <col min="3" max="3" width="10.85546875" style="25" customWidth="1"/>
    <col min="4" max="4" width="20.7109375" style="25" hidden="1" customWidth="1"/>
    <col min="5" max="5" width="13" style="25" hidden="1" customWidth="1"/>
    <col min="6" max="6" width="19.85546875" style="25" hidden="1" customWidth="1"/>
    <col min="7" max="7" width="11.42578125" style="25" customWidth="1"/>
    <col min="8" max="8" width="11.7109375" style="25" customWidth="1"/>
    <col min="9" max="9" width="17.5703125" style="25" customWidth="1"/>
    <col min="10" max="10" width="12.7109375" style="25" customWidth="1"/>
    <col min="11" max="11" width="23.7109375" style="25" customWidth="1"/>
    <col min="12" max="12" width="69.5703125" style="26" customWidth="1"/>
    <col min="13" max="13" width="19.140625" style="25" customWidth="1"/>
    <col min="14" max="14" width="11.85546875" style="25" bestFit="1" customWidth="1"/>
    <col min="15" max="15" width="13.5703125" style="25" customWidth="1"/>
    <col min="16" max="16" width="11.42578125" style="25"/>
    <col min="17" max="17" width="13.42578125" style="25" customWidth="1"/>
    <col min="18" max="18" width="9.28515625" style="25" customWidth="1"/>
    <col min="19" max="20" width="13.140625" style="25" customWidth="1"/>
    <col min="21" max="21" width="27.42578125" style="25" customWidth="1"/>
    <col min="22" max="22" width="28.28515625" style="25" customWidth="1"/>
    <col min="23" max="23" width="10.85546875" style="25" customWidth="1"/>
    <col min="24" max="24" width="11.140625" style="25" customWidth="1"/>
    <col min="25" max="25" width="5.85546875" style="25" customWidth="1"/>
    <col min="26" max="26" width="24.140625" style="25" customWidth="1"/>
    <col min="27" max="27" width="16.5703125" style="25" customWidth="1"/>
    <col min="28" max="28" width="69.140625" style="25" customWidth="1"/>
    <col min="29" max="29" width="29.140625" style="25" customWidth="1"/>
    <col min="30" max="30" width="15.28515625" style="25" customWidth="1"/>
    <col min="31" max="16384" width="11.42578125" style="25"/>
  </cols>
  <sheetData>
    <row r="1" spans="1:30" ht="30" customHeight="1" x14ac:dyDescent="0.25">
      <c r="N1" s="27" t="s">
        <v>7</v>
      </c>
      <c r="Q1" s="27" t="s">
        <v>16</v>
      </c>
      <c r="S1" s="28" t="s">
        <v>23</v>
      </c>
      <c r="T1" s="29" t="s">
        <v>20</v>
      </c>
      <c r="U1" s="29" t="s">
        <v>26</v>
      </c>
      <c r="V1" s="28" t="s">
        <v>15</v>
      </c>
    </row>
    <row r="2" spans="1:30" ht="15.75" customHeight="1" x14ac:dyDescent="0.25">
      <c r="M2" s="30" t="s">
        <v>24</v>
      </c>
      <c r="N2" s="31">
        <v>0.77</v>
      </c>
      <c r="P2" s="32" t="s">
        <v>12</v>
      </c>
      <c r="Q2" s="33">
        <f>7.2/100</f>
        <v>7.2000000000000008E-2</v>
      </c>
      <c r="S2" s="34">
        <v>0.2</v>
      </c>
      <c r="T2" s="35">
        <v>3</v>
      </c>
      <c r="U2" s="36">
        <v>0.12</v>
      </c>
      <c r="V2" s="37">
        <f>(1+U2)^(1/12)-1</f>
        <v>9.4887929345830457E-3</v>
      </c>
    </row>
    <row r="3" spans="1:30" ht="15" customHeight="1" x14ac:dyDescent="0.25">
      <c r="B3" s="30"/>
      <c r="C3" s="38"/>
      <c r="D3" s="38"/>
      <c r="E3" s="39"/>
      <c r="F3" s="39"/>
      <c r="M3" s="30" t="s">
        <v>25</v>
      </c>
      <c r="N3" s="31">
        <v>0.84299999999999997</v>
      </c>
      <c r="P3" s="32" t="s">
        <v>13</v>
      </c>
      <c r="Q3" s="33">
        <f>13.4/100</f>
        <v>0.13400000000000001</v>
      </c>
      <c r="S3" s="34">
        <v>0.183</v>
      </c>
      <c r="T3" s="35">
        <v>3</v>
      </c>
    </row>
    <row r="4" spans="1:30" x14ac:dyDescent="0.25">
      <c r="B4" s="38"/>
      <c r="C4" s="40"/>
      <c r="D4" s="40"/>
      <c r="E4" s="41"/>
      <c r="F4" s="41"/>
      <c r="M4" s="27"/>
    </row>
    <row r="5" spans="1:30" ht="15" customHeight="1" x14ac:dyDescent="0.25">
      <c r="B5" s="38"/>
      <c r="C5" s="40"/>
      <c r="D5" s="40"/>
      <c r="E5" s="41"/>
      <c r="F5" s="41"/>
      <c r="M5" s="27"/>
    </row>
    <row r="6" spans="1:30" ht="17.25" customHeight="1" x14ac:dyDescent="0.25">
      <c r="B6" s="42" t="s">
        <v>5027</v>
      </c>
      <c r="E6" s="41"/>
      <c r="F6" s="41"/>
      <c r="V6" s="27" t="s">
        <v>17</v>
      </c>
      <c r="W6" s="27"/>
    </row>
    <row r="7" spans="1:30" s="44" customFormat="1" ht="48" customHeight="1" thickBot="1" x14ac:dyDescent="0.3">
      <c r="A7" s="62" t="s">
        <v>4972</v>
      </c>
      <c r="B7" s="62" t="s">
        <v>5028</v>
      </c>
      <c r="C7" s="62" t="s">
        <v>18</v>
      </c>
      <c r="D7" s="62" t="s">
        <v>1</v>
      </c>
      <c r="E7" s="62" t="s">
        <v>0</v>
      </c>
      <c r="F7" s="63" t="s">
        <v>4975</v>
      </c>
      <c r="G7" s="62" t="s">
        <v>4969</v>
      </c>
      <c r="H7" s="62" t="s">
        <v>4970</v>
      </c>
      <c r="I7" s="62" t="s">
        <v>28</v>
      </c>
      <c r="J7" s="62" t="s">
        <v>27</v>
      </c>
      <c r="K7" s="62" t="s">
        <v>4974</v>
      </c>
      <c r="L7" s="62" t="s">
        <v>4971</v>
      </c>
      <c r="M7" s="62" t="s">
        <v>3</v>
      </c>
      <c r="N7" s="64" t="s">
        <v>8</v>
      </c>
      <c r="O7" s="62" t="s">
        <v>9</v>
      </c>
      <c r="P7" s="62" t="s">
        <v>10</v>
      </c>
      <c r="Q7" s="62" t="s">
        <v>11</v>
      </c>
      <c r="R7" s="62" t="s">
        <v>14</v>
      </c>
      <c r="S7" s="62" t="s">
        <v>22</v>
      </c>
      <c r="T7" s="62" t="s">
        <v>21</v>
      </c>
      <c r="U7" s="62" t="s">
        <v>33</v>
      </c>
      <c r="V7" s="62" t="s">
        <v>33</v>
      </c>
      <c r="W7" s="68"/>
      <c r="Y7" s="62" t="s">
        <v>4972</v>
      </c>
      <c r="Z7" s="62" t="s">
        <v>5025</v>
      </c>
      <c r="AA7" s="62" t="s">
        <v>5008</v>
      </c>
      <c r="AB7" s="62" t="s">
        <v>5026</v>
      </c>
      <c r="AC7" s="62" t="s">
        <v>5009</v>
      </c>
      <c r="AD7" s="25"/>
    </row>
    <row r="8" spans="1:30" ht="15" customHeight="1" x14ac:dyDescent="0.25">
      <c r="A8" s="47">
        <v>1</v>
      </c>
      <c r="B8" s="47" t="s">
        <v>4966</v>
      </c>
      <c r="C8" s="16" t="s">
        <v>4987</v>
      </c>
      <c r="D8" s="16" t="s">
        <v>19</v>
      </c>
      <c r="E8" s="16" t="s">
        <v>19</v>
      </c>
      <c r="F8" s="47" t="s">
        <v>19</v>
      </c>
      <c r="G8" s="4" t="s">
        <v>4967</v>
      </c>
      <c r="H8" s="47">
        <v>8</v>
      </c>
      <c r="I8" s="16" t="s">
        <v>32</v>
      </c>
      <c r="J8" s="4" t="s">
        <v>29</v>
      </c>
      <c r="K8" s="51" t="str">
        <f>'Info Electro Puno'!D3</f>
        <v>PPC06</v>
      </c>
      <c r="L8" s="53" t="str">
        <f>+VLOOKUP(K8,SICODI!$G$3:$K$2404,2,FALSE)</f>
        <v>POSTE DE CONCRETO ARMADO DE  8/300/120/240</v>
      </c>
      <c r="M8" s="5">
        <f>+VLOOKUP(K8,SICODI!$G$3:$N$2404,5,FALSE)</f>
        <v>189.79919999999998</v>
      </c>
      <c r="N8" s="3">
        <f>IF(G8="BT", $N$2, $N$3)</f>
        <v>0.77</v>
      </c>
      <c r="O8" s="6">
        <f>M8*(N8+1)</f>
        <v>335.94458399999996</v>
      </c>
      <c r="P8" s="3">
        <v>0</v>
      </c>
      <c r="Q8" s="3">
        <f>IF(G8="BT", ($Q$2), ($Q$3))</f>
        <v>7.2000000000000008E-2</v>
      </c>
      <c r="R8" s="7">
        <f>(O8*Q8)/12</f>
        <v>2.0156675040000001</v>
      </c>
      <c r="S8" s="8">
        <f>IF(G8="BT", ($S$2), ($S$3))</f>
        <v>0.2</v>
      </c>
      <c r="T8" s="9">
        <f>R8*S8</f>
        <v>0.40313350080000004</v>
      </c>
      <c r="U8" s="7">
        <f t="shared" ref="U8:U18" si="0">(T8*(1/3)*(1+$V$2))+P8</f>
        <v>0.13565291703802826</v>
      </c>
      <c r="V8" s="10">
        <f>ROUND(U8,2)</f>
        <v>0.14000000000000001</v>
      </c>
      <c r="W8" s="334">
        <f>AVERAGE(V8:V9)</f>
        <v>0.17</v>
      </c>
      <c r="X8" s="336">
        <f>ROUND(W8,1)</f>
        <v>0.2</v>
      </c>
      <c r="Y8" s="69">
        <v>1</v>
      </c>
      <c r="Z8" s="70" t="str">
        <f t="shared" ref="Z8:Z19" si="1">K8</f>
        <v>PPC06</v>
      </c>
      <c r="AA8" s="69" t="str">
        <f t="shared" ref="AA8:AA19" si="2">G8</f>
        <v>BT</v>
      </c>
      <c r="AB8" s="71" t="str">
        <f t="shared" ref="AB8:AB19" si="3">L8</f>
        <v>POSTE DE CONCRETO ARMADO DE  8/300/120/240</v>
      </c>
      <c r="AC8" s="72">
        <f t="shared" ref="AC8:AC19" si="4">V8</f>
        <v>0.14000000000000001</v>
      </c>
    </row>
    <row r="9" spans="1:30" ht="15" customHeight="1" thickBot="1" x14ac:dyDescent="0.3">
      <c r="A9" s="47">
        <v>2</v>
      </c>
      <c r="B9" s="47" t="s">
        <v>4966</v>
      </c>
      <c r="C9" s="47" t="s">
        <v>4987</v>
      </c>
      <c r="D9" s="47" t="s">
        <v>19</v>
      </c>
      <c r="E9" s="47" t="s">
        <v>19</v>
      </c>
      <c r="F9" s="47" t="s">
        <v>19</v>
      </c>
      <c r="G9" s="47" t="s">
        <v>4967</v>
      </c>
      <c r="H9" s="47">
        <v>9</v>
      </c>
      <c r="I9" s="47" t="s">
        <v>32</v>
      </c>
      <c r="J9" s="47" t="s">
        <v>29</v>
      </c>
      <c r="K9" s="51" t="str">
        <f>'Info Electro Puno'!D4</f>
        <v>PPC51</v>
      </c>
      <c r="L9" s="53" t="str">
        <f>+VLOOKUP(K9,SICODI!$G$3:$K$2404,2,FALSE)</f>
        <v>POSTE DE CONCRETO ARMADO DE 9/300/150/280</v>
      </c>
      <c r="M9" s="5">
        <f>+VLOOKUP(K9,SICODI!$G$3:$N$2404,5,FALSE)</f>
        <v>222.88518399999998</v>
      </c>
      <c r="N9" s="3">
        <f t="shared" ref="N9:N14" si="5">IF(G9="BT", $N$2, $N$3)</f>
        <v>0.77</v>
      </c>
      <c r="O9" s="6">
        <f t="shared" ref="O9:O14" si="6">M9*(N9+1)</f>
        <v>394.50677567999998</v>
      </c>
      <c r="P9" s="3">
        <v>0</v>
      </c>
      <c r="Q9" s="3">
        <f t="shared" ref="Q9:Q14" si="7">IF(G9="BT", ($Q$2), ($Q$3))</f>
        <v>7.2000000000000008E-2</v>
      </c>
      <c r="R9" s="7">
        <f t="shared" ref="R9:R14" si="8">(O9*Q9)/12</f>
        <v>2.3670406540800002</v>
      </c>
      <c r="S9" s="8">
        <f t="shared" ref="S9:S14" si="9">IF(G9="BT", ($S$2), ($S$3))</f>
        <v>0.2</v>
      </c>
      <c r="T9" s="15">
        <f t="shared" ref="T9:T14" si="10">R9*S9</f>
        <v>0.47340813081600008</v>
      </c>
      <c r="U9" s="7">
        <f t="shared" si="0"/>
        <v>0.15930006751428702</v>
      </c>
      <c r="V9" s="10">
        <f t="shared" ref="V9:V18" si="11">ROUND(U9,1)</f>
        <v>0.2</v>
      </c>
      <c r="W9" s="335"/>
      <c r="X9" s="337"/>
      <c r="Y9" s="73">
        <v>2</v>
      </c>
      <c r="Z9" s="74" t="str">
        <f t="shared" si="1"/>
        <v>PPC51</v>
      </c>
      <c r="AA9" s="73" t="str">
        <f t="shared" si="2"/>
        <v>BT</v>
      </c>
      <c r="AB9" s="75" t="str">
        <f t="shared" si="3"/>
        <v>POSTE DE CONCRETO ARMADO DE 9/300/150/280</v>
      </c>
      <c r="AC9" s="76">
        <f t="shared" si="4"/>
        <v>0.2</v>
      </c>
    </row>
    <row r="10" spans="1:30" ht="15" customHeight="1" x14ac:dyDescent="0.25">
      <c r="A10" s="47">
        <v>3</v>
      </c>
      <c r="B10" s="47" t="s">
        <v>4966</v>
      </c>
      <c r="C10" s="47" t="s">
        <v>4987</v>
      </c>
      <c r="D10" s="47" t="s">
        <v>19</v>
      </c>
      <c r="E10" s="47" t="s">
        <v>19</v>
      </c>
      <c r="F10" s="47" t="s">
        <v>19</v>
      </c>
      <c r="G10" s="47" t="s">
        <v>4968</v>
      </c>
      <c r="H10" s="47">
        <v>11</v>
      </c>
      <c r="I10" s="47" t="s">
        <v>32</v>
      </c>
      <c r="J10" s="47" t="s">
        <v>29</v>
      </c>
      <c r="K10" s="51" t="str">
        <f>'Info Electro Puno'!D5</f>
        <v>PPC13</v>
      </c>
      <c r="L10" s="53" t="str">
        <f>+VLOOKUP(K10,SICODI!$G$3:$K$2404,2,FALSE)</f>
        <v>POSTE DE CONCRETO ARMADO DE 11/400/140/305</v>
      </c>
      <c r="M10" s="5">
        <f>+VLOOKUP(K10,SICODI!$G$3:$N$2404,5,FALSE)</f>
        <v>306.36168399999997</v>
      </c>
      <c r="N10" s="3">
        <f t="shared" si="5"/>
        <v>0.84299999999999997</v>
      </c>
      <c r="O10" s="6">
        <f t="shared" si="6"/>
        <v>564.62458361199992</v>
      </c>
      <c r="P10" s="3">
        <v>0</v>
      </c>
      <c r="Q10" s="3">
        <f t="shared" si="7"/>
        <v>0.13400000000000001</v>
      </c>
      <c r="R10" s="7">
        <f t="shared" si="8"/>
        <v>6.3049745170006659</v>
      </c>
      <c r="S10" s="8">
        <f t="shared" si="9"/>
        <v>0.183</v>
      </c>
      <c r="T10" s="15">
        <f t="shared" si="10"/>
        <v>1.1538103366111219</v>
      </c>
      <c r="U10" s="7">
        <f t="shared" si="0"/>
        <v>0.38825286799366882</v>
      </c>
      <c r="V10" s="10">
        <f t="shared" si="11"/>
        <v>0.4</v>
      </c>
      <c r="W10" s="334">
        <f>AVERAGE(V10:V12)</f>
        <v>0.46666666666666662</v>
      </c>
      <c r="X10" s="336">
        <f>ROUND(W10,1)</f>
        <v>0.5</v>
      </c>
      <c r="Y10" s="69">
        <v>3</v>
      </c>
      <c r="Z10" s="70" t="str">
        <f t="shared" si="1"/>
        <v>PPC13</v>
      </c>
      <c r="AA10" s="69" t="str">
        <f t="shared" si="2"/>
        <v>MT</v>
      </c>
      <c r="AB10" s="71" t="str">
        <f t="shared" si="3"/>
        <v>POSTE DE CONCRETO ARMADO DE 11/400/140/305</v>
      </c>
      <c r="AC10" s="72">
        <f t="shared" si="4"/>
        <v>0.4</v>
      </c>
    </row>
    <row r="11" spans="1:30" ht="15" customHeight="1" x14ac:dyDescent="0.25">
      <c r="A11" s="47">
        <v>4</v>
      </c>
      <c r="B11" s="47" t="s">
        <v>4966</v>
      </c>
      <c r="C11" s="47" t="s">
        <v>4987</v>
      </c>
      <c r="D11" s="47" t="s">
        <v>19</v>
      </c>
      <c r="E11" s="47" t="s">
        <v>19</v>
      </c>
      <c r="F11" s="47" t="s">
        <v>19</v>
      </c>
      <c r="G11" s="47" t="s">
        <v>4968</v>
      </c>
      <c r="H11" s="47">
        <v>12</v>
      </c>
      <c r="I11" s="47" t="s">
        <v>32</v>
      </c>
      <c r="J11" s="47" t="s">
        <v>29</v>
      </c>
      <c r="K11" s="51" t="str">
        <f>'Info Electro Puno'!D6</f>
        <v>PPC17</v>
      </c>
      <c r="L11" s="53" t="str">
        <f>+VLOOKUP(K11,SICODI!$G$3:$K$2404,2,FALSE)</f>
        <v>POSTE DE CONCRETO ARMADO DE 12/400/150/330</v>
      </c>
      <c r="M11" s="5">
        <f>+VLOOKUP(K11,SICODI!$G$3:$N$2404,5,FALSE)</f>
        <v>358.26356400000003</v>
      </c>
      <c r="N11" s="3">
        <f t="shared" si="5"/>
        <v>0.84299999999999997</v>
      </c>
      <c r="O11" s="6">
        <f t="shared" si="6"/>
        <v>660.27974845200004</v>
      </c>
      <c r="P11" s="3">
        <v>0</v>
      </c>
      <c r="Q11" s="3">
        <f t="shared" si="7"/>
        <v>0.13400000000000001</v>
      </c>
      <c r="R11" s="7">
        <f t="shared" si="8"/>
        <v>7.3731238577140017</v>
      </c>
      <c r="S11" s="8">
        <f t="shared" si="9"/>
        <v>0.183</v>
      </c>
      <c r="T11" s="15">
        <f t="shared" si="10"/>
        <v>1.3492816659616622</v>
      </c>
      <c r="U11" s="7">
        <f t="shared" si="0"/>
        <v>0.45402824010013387</v>
      </c>
      <c r="V11" s="10">
        <f t="shared" si="11"/>
        <v>0.5</v>
      </c>
      <c r="W11" s="335"/>
      <c r="X11" s="338"/>
      <c r="Y11" s="52">
        <v>4</v>
      </c>
      <c r="Z11" s="65" t="str">
        <f t="shared" si="1"/>
        <v>PPC17</v>
      </c>
      <c r="AA11" s="52" t="str">
        <f t="shared" si="2"/>
        <v>MT</v>
      </c>
      <c r="AB11" s="13" t="str">
        <f t="shared" si="3"/>
        <v>POSTE DE CONCRETO ARMADO DE 12/400/150/330</v>
      </c>
      <c r="AC11" s="77">
        <f t="shared" si="4"/>
        <v>0.5</v>
      </c>
    </row>
    <row r="12" spans="1:30" ht="15" customHeight="1" thickBot="1" x14ac:dyDescent="0.3">
      <c r="A12" s="47">
        <v>5</v>
      </c>
      <c r="B12" s="47" t="s">
        <v>4966</v>
      </c>
      <c r="C12" s="47" t="s">
        <v>4987</v>
      </c>
      <c r="D12" s="47" t="s">
        <v>19</v>
      </c>
      <c r="E12" s="47" t="s">
        <v>19</v>
      </c>
      <c r="F12" s="47" t="s">
        <v>19</v>
      </c>
      <c r="G12" s="47" t="s">
        <v>4968</v>
      </c>
      <c r="H12" s="47">
        <v>13</v>
      </c>
      <c r="I12" s="47" t="s">
        <v>32</v>
      </c>
      <c r="J12" s="47" t="s">
        <v>29</v>
      </c>
      <c r="K12" s="51" t="str">
        <f>'Info Electro Puno'!D7</f>
        <v>PPC20</v>
      </c>
      <c r="L12" s="53" t="str">
        <f>+VLOOKUP(K12,SICODI!$G$3:$K$2404,2,FALSE)</f>
        <v>POSTE DE CONCRETO ARMADO DE 13/400/150/345</v>
      </c>
      <c r="M12" s="5">
        <f>+VLOOKUP(K12,SICODI!$G$3:$N$2404,5,FALSE)</f>
        <v>427.270804</v>
      </c>
      <c r="N12" s="3">
        <f t="shared" si="5"/>
        <v>0.84299999999999997</v>
      </c>
      <c r="O12" s="6">
        <f t="shared" si="6"/>
        <v>787.46009177199994</v>
      </c>
      <c r="P12" s="3">
        <v>0</v>
      </c>
      <c r="Q12" s="3">
        <f t="shared" si="7"/>
        <v>0.13400000000000001</v>
      </c>
      <c r="R12" s="7">
        <f t="shared" si="8"/>
        <v>8.7933043581206665</v>
      </c>
      <c r="S12" s="8">
        <f t="shared" si="9"/>
        <v>0.183</v>
      </c>
      <c r="T12" s="15">
        <f t="shared" si="10"/>
        <v>1.6091746975360819</v>
      </c>
      <c r="U12" s="7">
        <f t="shared" si="0"/>
        <v>0.54148127434552407</v>
      </c>
      <c r="V12" s="10">
        <f t="shared" si="11"/>
        <v>0.5</v>
      </c>
      <c r="W12" s="335"/>
      <c r="X12" s="337"/>
      <c r="Y12" s="73">
        <v>5</v>
      </c>
      <c r="Z12" s="74" t="str">
        <f t="shared" si="1"/>
        <v>PPC20</v>
      </c>
      <c r="AA12" s="73" t="str">
        <f t="shared" si="2"/>
        <v>MT</v>
      </c>
      <c r="AB12" s="75" t="str">
        <f t="shared" si="3"/>
        <v>POSTE DE CONCRETO ARMADO DE 13/400/150/345</v>
      </c>
      <c r="AC12" s="76">
        <f t="shared" si="4"/>
        <v>0.5</v>
      </c>
    </row>
    <row r="13" spans="1:30" ht="15" customHeight="1" thickBot="1" x14ac:dyDescent="0.3">
      <c r="A13" s="47">
        <v>6</v>
      </c>
      <c r="B13" s="47" t="s">
        <v>4966</v>
      </c>
      <c r="C13" s="47" t="s">
        <v>4987</v>
      </c>
      <c r="D13" s="47" t="s">
        <v>19</v>
      </c>
      <c r="E13" s="47" t="s">
        <v>19</v>
      </c>
      <c r="F13" s="47" t="s">
        <v>19</v>
      </c>
      <c r="G13" s="47" t="s">
        <v>4968</v>
      </c>
      <c r="H13" s="47">
        <v>15</v>
      </c>
      <c r="I13" s="47" t="s">
        <v>32</v>
      </c>
      <c r="J13" s="47" t="s">
        <v>29</v>
      </c>
      <c r="K13" s="51" t="str">
        <f>'Info Electro Puno'!D8</f>
        <v>PPC25</v>
      </c>
      <c r="L13" s="53" t="str">
        <f>+VLOOKUP(K13,SICODI!$G$3:$K$2404,2,FALSE)</f>
        <v>POSTE DE CONCRETO ARMADO DE 15/500/180/405</v>
      </c>
      <c r="M13" s="5">
        <f>+VLOOKUP(K13,SICODI!$G$3:$N$2404,5,FALSE)</f>
        <v>966.60514799999999</v>
      </c>
      <c r="N13" s="3">
        <f t="shared" si="5"/>
        <v>0.84299999999999997</v>
      </c>
      <c r="O13" s="6">
        <f t="shared" si="6"/>
        <v>1781.4532877639999</v>
      </c>
      <c r="P13" s="3">
        <v>0</v>
      </c>
      <c r="Q13" s="3">
        <f t="shared" si="7"/>
        <v>0.13400000000000001</v>
      </c>
      <c r="R13" s="7">
        <f t="shared" si="8"/>
        <v>19.892895046698001</v>
      </c>
      <c r="S13" s="8">
        <f t="shared" si="9"/>
        <v>0.183</v>
      </c>
      <c r="T13" s="15">
        <f t="shared" si="10"/>
        <v>3.640399793545734</v>
      </c>
      <c r="U13" s="7">
        <f t="shared" si="0"/>
        <v>1.224980931128596</v>
      </c>
      <c r="V13" s="10">
        <f t="shared" si="11"/>
        <v>1.2</v>
      </c>
      <c r="W13" s="78"/>
      <c r="X13" s="105">
        <f>V13</f>
        <v>1.2</v>
      </c>
      <c r="Y13" s="79">
        <v>6</v>
      </c>
      <c r="Z13" s="80" t="str">
        <f t="shared" si="1"/>
        <v>PPC25</v>
      </c>
      <c r="AA13" s="79" t="str">
        <f t="shared" si="2"/>
        <v>MT</v>
      </c>
      <c r="AB13" s="81" t="str">
        <f t="shared" si="3"/>
        <v>POSTE DE CONCRETO ARMADO DE 15/500/180/405</v>
      </c>
      <c r="AC13" s="82">
        <f t="shared" si="4"/>
        <v>1.2</v>
      </c>
    </row>
    <row r="14" spans="1:30" ht="15" customHeight="1" thickBot="1" x14ac:dyDescent="0.3">
      <c r="A14" s="47">
        <v>7</v>
      </c>
      <c r="B14" s="47" t="s">
        <v>4966</v>
      </c>
      <c r="C14" s="47" t="s">
        <v>4987</v>
      </c>
      <c r="D14" s="47" t="s">
        <v>19</v>
      </c>
      <c r="E14" s="47" t="s">
        <v>19</v>
      </c>
      <c r="F14" s="47" t="s">
        <v>19</v>
      </c>
      <c r="G14" s="47" t="s">
        <v>4968</v>
      </c>
      <c r="H14" s="47">
        <v>12</v>
      </c>
      <c r="I14" s="47" t="s">
        <v>30</v>
      </c>
      <c r="J14" s="47" t="s">
        <v>29</v>
      </c>
      <c r="K14" s="51" t="str">
        <f>'Info Electro Puno'!D9</f>
        <v>PPM19</v>
      </c>
      <c r="L14" s="53" t="str">
        <f>+VLOOKUP(K14,SICODI!$G$3:$K$2404,2,FALSE)</f>
        <v>POSTE DE MADERA TRATADA DE 12 mts. CL.4</v>
      </c>
      <c r="M14" s="5">
        <f>+VLOOKUP(K14,SICODI!$G$3:$N$2404,5,FALSE)</f>
        <v>810.6399985999999</v>
      </c>
      <c r="N14" s="3">
        <f t="shared" si="5"/>
        <v>0.84299999999999997</v>
      </c>
      <c r="O14" s="6">
        <f t="shared" si="6"/>
        <v>1494.0095174197997</v>
      </c>
      <c r="P14" s="3">
        <v>0</v>
      </c>
      <c r="Q14" s="3">
        <f t="shared" si="7"/>
        <v>0.13400000000000001</v>
      </c>
      <c r="R14" s="7">
        <f t="shared" si="8"/>
        <v>16.683106277854431</v>
      </c>
      <c r="S14" s="8">
        <f t="shared" si="9"/>
        <v>0.183</v>
      </c>
      <c r="T14" s="15">
        <f t="shared" si="10"/>
        <v>3.0530084488473608</v>
      </c>
      <c r="U14" s="7">
        <f t="shared" si="0"/>
        <v>1.0273259379486686</v>
      </c>
      <c r="V14" s="10">
        <f t="shared" si="11"/>
        <v>1</v>
      </c>
      <c r="W14" s="78"/>
      <c r="X14" s="105">
        <f>V14</f>
        <v>1</v>
      </c>
      <c r="Y14" s="79">
        <v>7</v>
      </c>
      <c r="Z14" s="80" t="str">
        <f t="shared" si="1"/>
        <v>PPM19</v>
      </c>
      <c r="AA14" s="79" t="str">
        <f t="shared" si="2"/>
        <v>MT</v>
      </c>
      <c r="AB14" s="81" t="str">
        <f t="shared" si="3"/>
        <v>POSTE DE MADERA TRATADA DE 12 mts. CL.4</v>
      </c>
      <c r="AC14" s="82">
        <f t="shared" si="4"/>
        <v>1</v>
      </c>
    </row>
    <row r="15" spans="1:30" ht="15" customHeight="1" x14ac:dyDescent="0.25">
      <c r="A15" s="47">
        <v>8</v>
      </c>
      <c r="B15" s="47" t="s">
        <v>4966</v>
      </c>
      <c r="C15" s="47" t="s">
        <v>4987</v>
      </c>
      <c r="D15" s="47" t="s">
        <v>19</v>
      </c>
      <c r="E15" s="47" t="s">
        <v>19</v>
      </c>
      <c r="F15" s="47" t="s">
        <v>19</v>
      </c>
      <c r="G15" s="47" t="s">
        <v>4968</v>
      </c>
      <c r="H15" s="47">
        <v>12</v>
      </c>
      <c r="I15" s="47" t="s">
        <v>30</v>
      </c>
      <c r="J15" s="47" t="s">
        <v>29</v>
      </c>
      <c r="K15" s="51" t="str">
        <f>'Info Electro Puno'!D10</f>
        <v>PPM20</v>
      </c>
      <c r="L15" s="53" t="str">
        <f>+VLOOKUP(K15,SICODI!$G$3:$K$2404,2,FALSE)</f>
        <v>POSTE DE MADERA TRATADA DE 12 mts. CL.5</v>
      </c>
      <c r="M15" s="5">
        <f>+VLOOKUP(K15,SICODI!$G$3:$N$2404,5,FALSE)</f>
        <v>325.17757999999998</v>
      </c>
      <c r="N15" s="3">
        <f t="shared" ref="N15" si="12">IF(G15="BT", $N$2, $N$3)</f>
        <v>0.84299999999999997</v>
      </c>
      <c r="O15" s="6">
        <f t="shared" ref="O15" si="13">M15*(N15+1)</f>
        <v>599.30227993999995</v>
      </c>
      <c r="P15" s="3">
        <v>0</v>
      </c>
      <c r="Q15" s="3">
        <f t="shared" ref="Q15" si="14">IF(G15="BT", ($Q$2), ($Q$3))</f>
        <v>0.13400000000000001</v>
      </c>
      <c r="R15" s="7">
        <f t="shared" ref="R15" si="15">(O15*Q15)/12</f>
        <v>6.6922087926633331</v>
      </c>
      <c r="S15" s="8">
        <f t="shared" ref="S15" si="16">IF(G15="BT", ($S$2), ($S$3))</f>
        <v>0.183</v>
      </c>
      <c r="T15" s="15">
        <f t="shared" ref="T15" si="17">R15*S15</f>
        <v>1.2246742090573899</v>
      </c>
      <c r="U15" s="7">
        <f t="shared" si="0"/>
        <v>0.41209829634648654</v>
      </c>
      <c r="V15" s="10">
        <f t="shared" si="11"/>
        <v>0.4</v>
      </c>
      <c r="W15" s="334">
        <f>AVERAGE(V15:V17)</f>
        <v>0.33333333333333331</v>
      </c>
      <c r="X15" s="336">
        <f>ROUND(W15,1)</f>
        <v>0.3</v>
      </c>
      <c r="Y15" s="69">
        <v>8</v>
      </c>
      <c r="Z15" s="70" t="str">
        <f t="shared" si="1"/>
        <v>PPM20</v>
      </c>
      <c r="AA15" s="69" t="str">
        <f t="shared" si="2"/>
        <v>MT</v>
      </c>
      <c r="AB15" s="71" t="str">
        <f t="shared" si="3"/>
        <v>POSTE DE MADERA TRATADA DE 12 mts. CL.5</v>
      </c>
      <c r="AC15" s="72">
        <f t="shared" si="4"/>
        <v>0.4</v>
      </c>
    </row>
    <row r="16" spans="1:30" x14ac:dyDescent="0.25">
      <c r="A16" s="47">
        <v>9</v>
      </c>
      <c r="B16" s="47" t="s">
        <v>4966</v>
      </c>
      <c r="C16" s="47" t="s">
        <v>4987</v>
      </c>
      <c r="D16" s="47" t="s">
        <v>19</v>
      </c>
      <c r="E16" s="47" t="s">
        <v>19</v>
      </c>
      <c r="F16" s="47" t="s">
        <v>19</v>
      </c>
      <c r="G16" s="47" t="s">
        <v>4968</v>
      </c>
      <c r="H16" s="47">
        <v>12</v>
      </c>
      <c r="I16" s="47" t="s">
        <v>30</v>
      </c>
      <c r="J16" s="47" t="s">
        <v>29</v>
      </c>
      <c r="K16" s="51" t="str">
        <f>'Info Electro Puno'!D11</f>
        <v>PPM21</v>
      </c>
      <c r="L16" s="53" t="str">
        <f>+VLOOKUP(K16,SICODI!$G$3:$K$2404,2,FALSE)</f>
        <v>POSTE DE MADERA TRATADA DE 12 mts. CL.6</v>
      </c>
      <c r="M16" s="5">
        <f>+VLOOKUP(K16,SICODI!$G$3:$N$2404,5,FALSE)</f>
        <v>249.71482399999999</v>
      </c>
      <c r="N16" s="3">
        <f>IF(G16="BT", $N$2, $N$3)</f>
        <v>0.84299999999999997</v>
      </c>
      <c r="O16" s="6">
        <f>M16*(N16+1)</f>
        <v>460.22442063199998</v>
      </c>
      <c r="P16" s="3">
        <v>0</v>
      </c>
      <c r="Q16" s="3">
        <f>IF(G16="BT", ($Q$2), ($Q$3))</f>
        <v>0.13400000000000001</v>
      </c>
      <c r="R16" s="7">
        <f t="shared" ref="R16:R21" si="18">(O16*Q16)/12</f>
        <v>5.1391726970573339</v>
      </c>
      <c r="S16" s="8">
        <f>IF(G16="BT", ($S$2), ($S$3))</f>
        <v>0.183</v>
      </c>
      <c r="T16" s="14">
        <f t="shared" ref="T16:T21" si="19">R16*S16</f>
        <v>0.94046860356149209</v>
      </c>
      <c r="U16" s="7">
        <f t="shared" si="0"/>
        <v>0.31646417180072117</v>
      </c>
      <c r="V16" s="10">
        <f t="shared" si="11"/>
        <v>0.3</v>
      </c>
      <c r="W16" s="335"/>
      <c r="X16" s="338"/>
      <c r="Y16" s="52">
        <v>9</v>
      </c>
      <c r="Z16" s="65" t="str">
        <f t="shared" si="1"/>
        <v>PPM21</v>
      </c>
      <c r="AA16" s="52" t="str">
        <f t="shared" si="2"/>
        <v>MT</v>
      </c>
      <c r="AB16" s="13" t="str">
        <f t="shared" si="3"/>
        <v>POSTE DE MADERA TRATADA DE 12 mts. CL.6</v>
      </c>
      <c r="AC16" s="77">
        <f t="shared" si="4"/>
        <v>0.3</v>
      </c>
    </row>
    <row r="17" spans="1:29" ht="15.75" thickBot="1" x14ac:dyDescent="0.3">
      <c r="A17" s="47">
        <v>10</v>
      </c>
      <c r="B17" s="47" t="s">
        <v>4966</v>
      </c>
      <c r="C17" s="47" t="s">
        <v>4987</v>
      </c>
      <c r="D17" s="47" t="s">
        <v>19</v>
      </c>
      <c r="E17" s="47" t="s">
        <v>19</v>
      </c>
      <c r="F17" s="47" t="s">
        <v>19</v>
      </c>
      <c r="G17" s="47" t="s">
        <v>4968</v>
      </c>
      <c r="H17" s="47">
        <v>12</v>
      </c>
      <c r="I17" s="47" t="s">
        <v>30</v>
      </c>
      <c r="J17" s="47" t="s">
        <v>29</v>
      </c>
      <c r="K17" s="51" t="str">
        <f>'Info Electro Puno'!D12</f>
        <v>PPM22</v>
      </c>
      <c r="L17" s="53" t="str">
        <f>+VLOOKUP(K17,SICODI!$G$3:$K$2404,2,FALSE)</f>
        <v>POSTE DE MADERA TRATADA DE 12 mts. CL.7</v>
      </c>
      <c r="M17" s="5">
        <f>+VLOOKUP(K17,SICODI!$G$3:$N$2404,5,FALSE)</f>
        <v>201.68344175999999</v>
      </c>
      <c r="N17" s="3">
        <f>IF(G17="BT", $N$2, $N$3)</f>
        <v>0.84299999999999997</v>
      </c>
      <c r="O17" s="6">
        <f>M17*(N17+1)</f>
        <v>371.70258316368</v>
      </c>
      <c r="P17" s="3">
        <v>0</v>
      </c>
      <c r="Q17" s="3">
        <f>IF(G17="BT", ($Q$2), ($Q$3))</f>
        <v>0.13400000000000001</v>
      </c>
      <c r="R17" s="7">
        <f t="shared" si="18"/>
        <v>4.1506788453277599</v>
      </c>
      <c r="S17" s="8">
        <f>IF(G17="BT", ($S$2), ($S$3))</f>
        <v>0.183</v>
      </c>
      <c r="T17" s="14">
        <f t="shared" si="19"/>
        <v>0.75957422869498004</v>
      </c>
      <c r="U17" s="7">
        <f t="shared" si="0"/>
        <v>0.25559389042317077</v>
      </c>
      <c r="V17" s="10">
        <f t="shared" si="11"/>
        <v>0.3</v>
      </c>
      <c r="W17" s="335"/>
      <c r="X17" s="337"/>
      <c r="Y17" s="73">
        <v>10</v>
      </c>
      <c r="Z17" s="74" t="str">
        <f t="shared" si="1"/>
        <v>PPM22</v>
      </c>
      <c r="AA17" s="73" t="str">
        <f t="shared" si="2"/>
        <v>MT</v>
      </c>
      <c r="AB17" s="75" t="str">
        <f t="shared" si="3"/>
        <v>POSTE DE MADERA TRATADA DE 12 mts. CL.7</v>
      </c>
      <c r="AC17" s="76">
        <f t="shared" si="4"/>
        <v>0.3</v>
      </c>
    </row>
    <row r="18" spans="1:29" ht="15.75" thickBot="1" x14ac:dyDescent="0.3">
      <c r="A18" s="47">
        <v>11</v>
      </c>
      <c r="B18" s="47" t="s">
        <v>4966</v>
      </c>
      <c r="C18" s="47" t="s">
        <v>4987</v>
      </c>
      <c r="D18" s="47" t="s">
        <v>19</v>
      </c>
      <c r="E18" s="47" t="s">
        <v>19</v>
      </c>
      <c r="F18" s="47" t="s">
        <v>19</v>
      </c>
      <c r="G18" s="47" t="s">
        <v>2</v>
      </c>
      <c r="H18" s="47">
        <v>25</v>
      </c>
      <c r="I18" s="47" t="s">
        <v>31</v>
      </c>
      <c r="J18" s="47" t="s">
        <v>29</v>
      </c>
      <c r="K18" s="51" t="str">
        <f>'Info Electro Puno'!D13</f>
        <v>PPF14</v>
      </c>
      <c r="L18" s="53" t="str">
        <f>+VLOOKUP(K18,SICODI!$G$3:$K$2404,2,FALSE)</f>
        <v>POSTE DE METAL DE 25.0 mts.</v>
      </c>
      <c r="M18" s="5">
        <f>+VLOOKUP(K18,SICODI!$G$3:$N$2404,5,FALSE)</f>
        <v>3564.030632</v>
      </c>
      <c r="N18" s="3">
        <f>IF(G18="BT", $N$2, $N$3)</f>
        <v>0.84299999999999997</v>
      </c>
      <c r="O18" s="6">
        <f>M18*(N18+1)</f>
        <v>6568.5084547759998</v>
      </c>
      <c r="P18" s="3">
        <v>0</v>
      </c>
      <c r="Q18" s="3">
        <f>IF(G18="BT", ($Q$2), ($Q$3))</f>
        <v>0.13400000000000001</v>
      </c>
      <c r="R18" s="7">
        <f t="shared" si="18"/>
        <v>73.348344411665337</v>
      </c>
      <c r="S18" s="8">
        <f>IF(G18="BT", ($S$2), ($S$3))</f>
        <v>0.183</v>
      </c>
      <c r="T18" s="14">
        <f t="shared" si="19"/>
        <v>13.422747027334756</v>
      </c>
      <c r="U18" s="7">
        <f t="shared" si="0"/>
        <v>4.5167042314968082</v>
      </c>
      <c r="V18" s="10">
        <f t="shared" si="11"/>
        <v>4.5</v>
      </c>
      <c r="W18" s="78"/>
      <c r="X18" s="105">
        <f>V18</f>
        <v>4.5</v>
      </c>
      <c r="Y18" s="79">
        <v>11</v>
      </c>
      <c r="Z18" s="80" t="str">
        <f t="shared" si="1"/>
        <v>PPF14</v>
      </c>
      <c r="AA18" s="79" t="str">
        <f t="shared" si="2"/>
        <v>AT</v>
      </c>
      <c r="AB18" s="81" t="str">
        <f t="shared" si="3"/>
        <v>POSTE DE METAL DE 25.0 mts.</v>
      </c>
      <c r="AC18" s="82">
        <f t="shared" si="4"/>
        <v>4.5</v>
      </c>
    </row>
    <row r="19" spans="1:29" ht="15.75" thickBot="1" x14ac:dyDescent="0.3">
      <c r="A19" s="47">
        <v>12</v>
      </c>
      <c r="B19" s="47" t="s">
        <v>4966</v>
      </c>
      <c r="C19" s="47" t="s">
        <v>4987</v>
      </c>
      <c r="D19" s="47" t="s">
        <v>19</v>
      </c>
      <c r="E19" s="47" t="s">
        <v>19</v>
      </c>
      <c r="F19" s="47" t="s">
        <v>19</v>
      </c>
      <c r="G19" s="47" t="s">
        <v>2</v>
      </c>
      <c r="H19" s="47">
        <v>15</v>
      </c>
      <c r="I19" s="47" t="s">
        <v>31</v>
      </c>
      <c r="J19" s="47" t="s">
        <v>29</v>
      </c>
      <c r="K19" s="51" t="str">
        <f>'Info Electro Puno'!D14</f>
        <v>PPF05</v>
      </c>
      <c r="L19" s="53" t="str">
        <f>+VLOOKUP(K19,SICODI!$G$3:$K$2404,2,FALSE)</f>
        <v>POSTE DE METAL DE 15 mts.</v>
      </c>
      <c r="M19" s="5">
        <f>+VLOOKUP(K19,SICODI!$G$3:$N$2404,5,FALSE)</f>
        <v>1041.7398559999999</v>
      </c>
      <c r="N19" s="3">
        <f t="shared" ref="N19" si="20">IF(G19="BT", $N$2, $N$3)</f>
        <v>0.84299999999999997</v>
      </c>
      <c r="O19" s="6">
        <f t="shared" ref="O19" si="21">M19*(N19+1)</f>
        <v>1919.9265546079998</v>
      </c>
      <c r="P19" s="3">
        <v>0</v>
      </c>
      <c r="Q19" s="3">
        <f t="shared" ref="Q19" si="22">IF(G19="BT", ($Q$2), ($Q$3))</f>
        <v>0.13400000000000001</v>
      </c>
      <c r="R19" s="7">
        <f t="shared" si="18"/>
        <v>21.439179859789334</v>
      </c>
      <c r="S19" s="8">
        <f t="shared" ref="S19" si="23">IF(G19="BT", ($S$2), ($S$3))</f>
        <v>0.183</v>
      </c>
      <c r="T19" s="15">
        <f t="shared" si="19"/>
        <v>3.923369914341448</v>
      </c>
      <c r="U19" s="7">
        <f>(T19*(1/3)*(1+$V$2))+P19</f>
        <v>1.3201993196881354</v>
      </c>
      <c r="V19" s="10">
        <f>+IF(U19&lt;0.1,ROUND(U19,1),IF(AND(U19&gt;=0.1,U19&lt;1),ROUND(U19,2),ROUND(U19,1)))</f>
        <v>1.3</v>
      </c>
      <c r="W19" s="78"/>
      <c r="X19" s="105">
        <f>V19</f>
        <v>1.3</v>
      </c>
      <c r="Y19" s="79">
        <v>12</v>
      </c>
      <c r="Z19" s="80" t="str">
        <f t="shared" si="1"/>
        <v>PPF05</v>
      </c>
      <c r="AA19" s="79" t="str">
        <f t="shared" si="2"/>
        <v>AT</v>
      </c>
      <c r="AB19" s="81" t="str">
        <f t="shared" si="3"/>
        <v>POSTE DE METAL DE 15 mts.</v>
      </c>
      <c r="AC19" s="82">
        <f t="shared" si="4"/>
        <v>1.3</v>
      </c>
    </row>
    <row r="20" spans="1:29" s="22" customFormat="1" ht="15.75" thickBot="1" x14ac:dyDescent="0.3">
      <c r="A20" s="47">
        <v>13</v>
      </c>
      <c r="B20" s="47" t="s">
        <v>8162</v>
      </c>
      <c r="C20" s="47" t="s">
        <v>4987</v>
      </c>
      <c r="G20" s="47" t="s">
        <v>2</v>
      </c>
      <c r="H20" s="47">
        <v>21</v>
      </c>
      <c r="I20" s="47" t="s">
        <v>32</v>
      </c>
      <c r="J20" s="47" t="s">
        <v>29</v>
      </c>
      <c r="K20" s="51" t="str">
        <f>'Info Electro Puno'!D15</f>
        <v>PC21/500</v>
      </c>
      <c r="L20" s="53" t="str">
        <f>+VLOOKUP(K20,'Peso poste'!$K$6:$N$30,4,FALSE)</f>
        <v>1 Poste de concreto (21/500) de suspensión (2°) Tipo SU1-21</v>
      </c>
      <c r="M20" s="5">
        <f>+VLOOKUP(K20,'Estructuras de Acero y Concreto'!$D$6:$I$578,6,FALSE)</f>
        <v>2675.335345120337</v>
      </c>
      <c r="N20" s="3">
        <f t="shared" ref="N20:N21" si="24">IF(G20="BT", $N$2, $N$3)</f>
        <v>0.84299999999999997</v>
      </c>
      <c r="O20" s="6">
        <f>M20*(N20+1)</f>
        <v>4930.6430410567809</v>
      </c>
      <c r="P20" s="3">
        <v>0</v>
      </c>
      <c r="Q20" s="3">
        <f t="shared" ref="Q20:Q21" si="25">IF(G20="BT", ($Q$2), ($Q$3))</f>
        <v>0.13400000000000001</v>
      </c>
      <c r="R20" s="7">
        <f t="shared" si="18"/>
        <v>55.058847291800724</v>
      </c>
      <c r="S20" s="8">
        <f t="shared" ref="S20:S21" si="26">IF(G20="BT", ($S$2), ($S$3))</f>
        <v>0.183</v>
      </c>
      <c r="T20" s="15">
        <f t="shared" si="19"/>
        <v>10.075769054399533</v>
      </c>
      <c r="U20" s="7">
        <f>(T20*(1/3)*(1+$V$2))+P20</f>
        <v>3.3904586468711364</v>
      </c>
      <c r="V20" s="10">
        <f t="shared" ref="V20:V21" si="27">+IF(U20&lt;0.1,ROUND(U20,1),IF(AND(U20&gt;=0.1,U20&lt;1),ROUND(U20,2),ROUND(U20,1)))</f>
        <v>3.4</v>
      </c>
      <c r="X20" s="105">
        <f>V20</f>
        <v>3.4</v>
      </c>
      <c r="Y20" s="79">
        <v>13</v>
      </c>
      <c r="Z20" s="80" t="str">
        <f t="shared" ref="Z20:Z21" si="28">K20</f>
        <v>PC21/500</v>
      </c>
      <c r="AA20" s="79" t="str">
        <f t="shared" ref="AA20:AA21" si="29">G20</f>
        <v>AT</v>
      </c>
      <c r="AB20" s="81" t="str">
        <f t="shared" ref="AB20:AB21" si="30">L20</f>
        <v>1 Poste de concreto (21/500) de suspensión (2°) Tipo SU1-21</v>
      </c>
      <c r="AC20" s="82">
        <f t="shared" ref="AC20:AC21" si="31">V20</f>
        <v>3.4</v>
      </c>
    </row>
    <row r="21" spans="1:29" s="22" customFormat="1" ht="15.75" thickBot="1" x14ac:dyDescent="0.3">
      <c r="A21" s="47">
        <v>14</v>
      </c>
      <c r="B21" s="47" t="s">
        <v>8162</v>
      </c>
      <c r="C21" s="47" t="s">
        <v>4987</v>
      </c>
      <c r="G21" s="47" t="s">
        <v>2</v>
      </c>
      <c r="H21" s="47">
        <v>21</v>
      </c>
      <c r="I21" s="47" t="s">
        <v>8163</v>
      </c>
      <c r="J21" s="47" t="s">
        <v>29</v>
      </c>
      <c r="K21" s="51" t="str">
        <f>'Info Electro Puno'!D16</f>
        <v>PA21/500</v>
      </c>
      <c r="L21" s="53" t="str">
        <f>+VLOOKUP(K21,'Peso poste'!$K$6:$N$30,4,FALSE)</f>
        <v xml:space="preserve">1 Poste autosoportable de acero (21/500) de suspensión (2°) Tipo SU2-21 </v>
      </c>
      <c r="M21" s="5">
        <f>+VLOOKUP(K21,'Estructuras de Acero y Concreto'!$D$6:$I$578,6,FALSE)</f>
        <v>3629.8778831177574</v>
      </c>
      <c r="N21" s="3">
        <f t="shared" si="24"/>
        <v>0.84299999999999997</v>
      </c>
      <c r="O21" s="6">
        <f>M21*(N21+1)</f>
        <v>6689.8649385860272</v>
      </c>
      <c r="P21" s="3">
        <v>0</v>
      </c>
      <c r="Q21" s="3">
        <f t="shared" si="25"/>
        <v>0.13400000000000001</v>
      </c>
      <c r="R21" s="7">
        <f t="shared" si="18"/>
        <v>74.703491814210636</v>
      </c>
      <c r="S21" s="8">
        <f t="shared" si="26"/>
        <v>0.183</v>
      </c>
      <c r="T21" s="15">
        <f t="shared" si="19"/>
        <v>13.670739002000547</v>
      </c>
      <c r="U21" s="7">
        <f t="shared" ref="U21" si="32">(T21*(1/3)*(1+$V$2))+P21</f>
        <v>4.6001526045510861</v>
      </c>
      <c r="V21" s="10">
        <f t="shared" si="27"/>
        <v>4.5999999999999996</v>
      </c>
      <c r="X21" s="105">
        <f>V21</f>
        <v>4.5999999999999996</v>
      </c>
      <c r="Y21" s="79">
        <v>14</v>
      </c>
      <c r="Z21" s="80" t="str">
        <f t="shared" si="28"/>
        <v>PA21/500</v>
      </c>
      <c r="AA21" s="79" t="str">
        <f t="shared" si="29"/>
        <v>AT</v>
      </c>
      <c r="AB21" s="81" t="str">
        <f t="shared" si="30"/>
        <v xml:space="preserve">1 Poste autosoportable de acero (21/500) de suspensión (2°) Tipo SU2-21 </v>
      </c>
      <c r="AC21" s="82">
        <f t="shared" si="31"/>
        <v>4.5999999999999996</v>
      </c>
    </row>
    <row r="22" spans="1:29" s="22" customFormat="1" ht="15.75" thickBot="1" x14ac:dyDescent="0.3">
      <c r="A22" s="49"/>
      <c r="T22" s="43"/>
      <c r="U22" s="25"/>
      <c r="V22" s="25"/>
      <c r="W22" s="25"/>
      <c r="X22" s="25"/>
    </row>
    <row r="23" spans="1:29" s="22" customFormat="1" ht="45" customHeight="1" thickBot="1" x14ac:dyDescent="0.3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O23" s="46"/>
      <c r="S23" s="25"/>
      <c r="T23" s="25"/>
      <c r="U23" s="25"/>
      <c r="V23" s="25"/>
      <c r="W23" s="25"/>
      <c r="X23" s="25"/>
      <c r="Y23" s="88" t="s">
        <v>4972</v>
      </c>
      <c r="Z23" s="89" t="s">
        <v>5025</v>
      </c>
      <c r="AA23" s="89" t="s">
        <v>5008</v>
      </c>
      <c r="AB23" s="89" t="s">
        <v>5026</v>
      </c>
      <c r="AC23" s="90" t="s">
        <v>5009</v>
      </c>
    </row>
    <row r="24" spans="1:29" ht="15" customHeight="1" x14ac:dyDescent="0.25">
      <c r="A24" s="25"/>
      <c r="B24" s="25"/>
      <c r="L24" s="25"/>
      <c r="N24" s="22"/>
      <c r="O24" s="45"/>
      <c r="P24" s="22"/>
      <c r="Q24" s="22"/>
      <c r="R24" s="22"/>
      <c r="Y24" s="339">
        <v>1</v>
      </c>
      <c r="Z24" s="341" t="s">
        <v>5030</v>
      </c>
      <c r="AA24" s="343" t="s">
        <v>5013</v>
      </c>
      <c r="AB24" s="83" t="str">
        <f>AB8</f>
        <v>POSTE DE CONCRETO ARMADO DE  8/300/120/240</v>
      </c>
      <c r="AC24" s="325">
        <f>X8</f>
        <v>0.2</v>
      </c>
    </row>
    <row r="25" spans="1:29" ht="15.75" thickBot="1" x14ac:dyDescent="0.3">
      <c r="A25" s="25"/>
      <c r="B25" s="25"/>
      <c r="L25" s="25"/>
      <c r="Y25" s="340"/>
      <c r="Z25" s="342"/>
      <c r="AA25" s="344"/>
      <c r="AB25" s="84" t="str">
        <f>AB9</f>
        <v>POSTE DE CONCRETO ARMADO DE 9/300/150/280</v>
      </c>
      <c r="AC25" s="327"/>
    </row>
    <row r="26" spans="1:29" x14ac:dyDescent="0.25">
      <c r="A26" s="25"/>
      <c r="B26" s="25"/>
      <c r="L26" s="25"/>
      <c r="Y26" s="328">
        <v>2</v>
      </c>
      <c r="Z26" s="331" t="s">
        <v>5030</v>
      </c>
      <c r="AA26" s="331" t="s">
        <v>5016</v>
      </c>
      <c r="AB26" s="83" t="str">
        <f>AB10</f>
        <v>POSTE DE CONCRETO ARMADO DE 11/400/140/305</v>
      </c>
      <c r="AC26" s="325">
        <f>X10</f>
        <v>0.5</v>
      </c>
    </row>
    <row r="27" spans="1:29" x14ac:dyDescent="0.25">
      <c r="A27" s="25"/>
      <c r="B27" s="25"/>
      <c r="L27" s="25"/>
      <c r="Y27" s="329"/>
      <c r="Z27" s="332"/>
      <c r="AA27" s="332"/>
      <c r="AB27" s="85" t="str">
        <f t="shared" ref="AB27:AB28" si="33">AB11</f>
        <v>POSTE DE CONCRETO ARMADO DE 12/400/150/330</v>
      </c>
      <c r="AC27" s="326"/>
    </row>
    <row r="28" spans="1:29" ht="15.75" thickBot="1" x14ac:dyDescent="0.3">
      <c r="A28" s="25"/>
      <c r="B28" s="25"/>
      <c r="L28" s="25"/>
      <c r="Y28" s="330"/>
      <c r="Z28" s="333"/>
      <c r="AA28" s="333"/>
      <c r="AB28" s="84" t="str">
        <f t="shared" si="33"/>
        <v>POSTE DE CONCRETO ARMADO DE 13/400/150/345</v>
      </c>
      <c r="AC28" s="327"/>
    </row>
    <row r="29" spans="1:29" ht="15.75" thickBot="1" x14ac:dyDescent="0.3">
      <c r="A29" s="25"/>
      <c r="B29" s="25"/>
      <c r="L29" s="25"/>
      <c r="Y29" s="86">
        <v>3</v>
      </c>
      <c r="Z29" s="302" t="str">
        <f>Z13</f>
        <v>PPC25</v>
      </c>
      <c r="AA29" s="302" t="s">
        <v>5016</v>
      </c>
      <c r="AB29" s="87" t="str">
        <f>AB13</f>
        <v>POSTE DE CONCRETO ARMADO DE 15/500/180/405</v>
      </c>
      <c r="AC29" s="82">
        <f>X13</f>
        <v>1.2</v>
      </c>
    </row>
    <row r="30" spans="1:29" ht="15.75" thickBot="1" x14ac:dyDescent="0.3">
      <c r="A30" s="25"/>
      <c r="B30" s="25"/>
      <c r="L30" s="25"/>
      <c r="Y30" s="86">
        <v>4</v>
      </c>
      <c r="Z30" s="302" t="str">
        <f>Z14</f>
        <v>PPM19</v>
      </c>
      <c r="AA30" s="302" t="s">
        <v>5016</v>
      </c>
      <c r="AB30" s="87" t="str">
        <f>AB14</f>
        <v>POSTE DE MADERA TRATADA DE 12 mts. CL.4</v>
      </c>
      <c r="AC30" s="82">
        <f>X14</f>
        <v>1</v>
      </c>
    </row>
    <row r="31" spans="1:29" x14ac:dyDescent="0.25">
      <c r="A31" s="25"/>
      <c r="B31" s="25"/>
      <c r="L31" s="25"/>
      <c r="Y31" s="328">
        <v>5</v>
      </c>
      <c r="Z31" s="331" t="s">
        <v>5030</v>
      </c>
      <c r="AA31" s="331" t="s">
        <v>5016</v>
      </c>
      <c r="AB31" s="83" t="str">
        <f t="shared" ref="AB31:AB33" si="34">AB15</f>
        <v>POSTE DE MADERA TRATADA DE 12 mts. CL.5</v>
      </c>
      <c r="AC31" s="325">
        <f>X15</f>
        <v>0.3</v>
      </c>
    </row>
    <row r="32" spans="1:29" x14ac:dyDescent="0.25">
      <c r="A32" s="25"/>
      <c r="B32" s="25"/>
      <c r="L32" s="25"/>
      <c r="Y32" s="329"/>
      <c r="Z32" s="332"/>
      <c r="AA32" s="332"/>
      <c r="AB32" s="85" t="str">
        <f t="shared" si="34"/>
        <v>POSTE DE MADERA TRATADA DE 12 mts. CL.6</v>
      </c>
      <c r="AC32" s="326"/>
    </row>
    <row r="33" spans="1:29" ht="15.75" thickBot="1" x14ac:dyDescent="0.3">
      <c r="A33" s="25"/>
      <c r="B33" s="25"/>
      <c r="L33" s="25"/>
      <c r="Y33" s="330"/>
      <c r="Z33" s="333"/>
      <c r="AA33" s="333"/>
      <c r="AB33" s="84" t="str">
        <f t="shared" si="34"/>
        <v>POSTE DE MADERA TRATADA DE 12 mts. CL.7</v>
      </c>
      <c r="AC33" s="327"/>
    </row>
    <row r="34" spans="1:29" ht="15.75" thickBot="1" x14ac:dyDescent="0.3">
      <c r="A34" s="25"/>
      <c r="B34" s="25"/>
      <c r="L34" s="25"/>
      <c r="Y34" s="86">
        <v>6</v>
      </c>
      <c r="Z34" s="303" t="str">
        <f>Z18</f>
        <v>PPF14</v>
      </c>
      <c r="AA34" s="302" t="s">
        <v>5022</v>
      </c>
      <c r="AB34" s="87" t="str">
        <f>AB18</f>
        <v>POSTE DE METAL DE 25.0 mts.</v>
      </c>
      <c r="AC34" s="82">
        <f>X18</f>
        <v>4.5</v>
      </c>
    </row>
    <row r="35" spans="1:29" ht="15.75" thickBot="1" x14ac:dyDescent="0.3">
      <c r="A35" s="25"/>
      <c r="B35" s="25"/>
      <c r="L35" s="25"/>
      <c r="Y35" s="86">
        <v>7</v>
      </c>
      <c r="Z35" s="302" t="str">
        <f>Z19</f>
        <v>PPF05</v>
      </c>
      <c r="AA35" s="302" t="s">
        <v>5022</v>
      </c>
      <c r="AB35" s="87" t="str">
        <f>AB19</f>
        <v>POSTE DE METAL DE 15 mts.</v>
      </c>
      <c r="AC35" s="82">
        <f>X19</f>
        <v>1.3</v>
      </c>
    </row>
    <row r="36" spans="1:29" ht="15.75" thickBot="1" x14ac:dyDescent="0.3">
      <c r="A36" s="25"/>
      <c r="B36" s="25"/>
      <c r="L36" s="25"/>
      <c r="Y36" s="86">
        <v>8</v>
      </c>
      <c r="Z36" s="303" t="str">
        <f>Z20</f>
        <v>PC21/500</v>
      </c>
      <c r="AA36" s="302" t="s">
        <v>5022</v>
      </c>
      <c r="AB36" s="87" t="str">
        <f>AB20</f>
        <v>1 Poste de concreto (21/500) de suspensión (2°) Tipo SU1-21</v>
      </c>
      <c r="AC36" s="82">
        <f>X20</f>
        <v>3.4</v>
      </c>
    </row>
    <row r="37" spans="1:29" ht="15.75" thickBot="1" x14ac:dyDescent="0.3">
      <c r="A37" s="25"/>
      <c r="B37" s="25"/>
      <c r="L37" s="25"/>
      <c r="Y37" s="86">
        <v>9</v>
      </c>
      <c r="Z37" s="302" t="str">
        <f>Z21</f>
        <v>PA21/500</v>
      </c>
      <c r="AA37" s="302" t="s">
        <v>5022</v>
      </c>
      <c r="AB37" s="87" t="str">
        <f>AB21</f>
        <v xml:space="preserve">1 Poste autosoportable de acero (21/500) de suspensión (2°) Tipo SU2-21 </v>
      </c>
      <c r="AC37" s="82">
        <f>X21</f>
        <v>4.5999999999999996</v>
      </c>
    </row>
    <row r="38" spans="1:29" x14ac:dyDescent="0.25">
      <c r="A38" s="25"/>
      <c r="B38" s="25"/>
      <c r="L38" s="25"/>
    </row>
    <row r="39" spans="1:29" x14ac:dyDescent="0.25">
      <c r="A39" s="25"/>
      <c r="B39" s="25"/>
      <c r="L39" s="25"/>
    </row>
    <row r="40" spans="1:29" x14ac:dyDescent="0.25">
      <c r="A40" s="25"/>
      <c r="B40" s="25"/>
      <c r="L40" s="25"/>
    </row>
    <row r="41" spans="1:29" x14ac:dyDescent="0.25">
      <c r="A41" s="25"/>
      <c r="B41" s="25"/>
      <c r="L41" s="25"/>
    </row>
    <row r="42" spans="1:29" x14ac:dyDescent="0.25">
      <c r="A42" s="25"/>
      <c r="B42" s="25"/>
      <c r="L42" s="25"/>
    </row>
    <row r="43" spans="1:29" x14ac:dyDescent="0.25">
      <c r="A43" s="25"/>
      <c r="B43" s="25"/>
      <c r="L43" s="25"/>
    </row>
    <row r="44" spans="1:29" x14ac:dyDescent="0.25">
      <c r="A44" s="25"/>
      <c r="B44" s="25"/>
      <c r="L44" s="25"/>
    </row>
    <row r="45" spans="1:29" x14ac:dyDescent="0.25">
      <c r="A45" s="25"/>
      <c r="B45" s="25"/>
      <c r="L45" s="25"/>
    </row>
    <row r="46" spans="1:29" x14ac:dyDescent="0.25">
      <c r="A46" s="25"/>
      <c r="B46" s="25"/>
      <c r="L46" s="25"/>
    </row>
    <row r="47" spans="1:29" x14ac:dyDescent="0.25">
      <c r="A47" s="25"/>
      <c r="B47" s="25"/>
      <c r="L47" s="25"/>
    </row>
    <row r="48" spans="1:29" x14ac:dyDescent="0.25">
      <c r="A48" s="25"/>
      <c r="B48" s="25"/>
      <c r="L48" s="25"/>
    </row>
    <row r="49" spans="1:12" x14ac:dyDescent="0.25">
      <c r="A49" s="25"/>
      <c r="B49" s="25"/>
      <c r="L49" s="25"/>
    </row>
    <row r="50" spans="1:12" x14ac:dyDescent="0.25">
      <c r="A50" s="25"/>
      <c r="B50" s="25"/>
      <c r="L50" s="25"/>
    </row>
    <row r="51" spans="1:12" x14ac:dyDescent="0.25">
      <c r="A51" s="25"/>
      <c r="B51" s="25"/>
      <c r="L51" s="25"/>
    </row>
    <row r="52" spans="1:12" x14ac:dyDescent="0.25">
      <c r="A52" s="25"/>
      <c r="B52" s="25"/>
      <c r="L52" s="25"/>
    </row>
    <row r="53" spans="1:12" x14ac:dyDescent="0.25">
      <c r="A53" s="25"/>
      <c r="B53" s="25"/>
      <c r="L53" s="25"/>
    </row>
    <row r="54" spans="1:12" x14ac:dyDescent="0.25">
      <c r="A54" s="25"/>
      <c r="B54" s="25"/>
      <c r="L54" s="25"/>
    </row>
    <row r="55" spans="1:12" x14ac:dyDescent="0.25">
      <c r="A55" s="25"/>
      <c r="B55" s="25"/>
      <c r="L55" s="25"/>
    </row>
    <row r="56" spans="1:12" x14ac:dyDescent="0.25">
      <c r="A56" s="25"/>
      <c r="B56" s="25"/>
      <c r="L56" s="25"/>
    </row>
    <row r="57" spans="1:12" x14ac:dyDescent="0.25">
      <c r="A57" s="25"/>
      <c r="B57" s="25"/>
      <c r="L57" s="25"/>
    </row>
    <row r="58" spans="1:12" x14ac:dyDescent="0.25">
      <c r="A58" s="25"/>
      <c r="B58" s="25"/>
      <c r="L58" s="25"/>
    </row>
    <row r="59" spans="1:12" x14ac:dyDescent="0.25">
      <c r="A59" s="25"/>
      <c r="B59" s="25"/>
      <c r="L59" s="25"/>
    </row>
    <row r="60" spans="1:12" x14ac:dyDescent="0.25">
      <c r="A60" s="25"/>
      <c r="B60" s="25"/>
      <c r="L60" s="25"/>
    </row>
    <row r="61" spans="1:12" x14ac:dyDescent="0.25">
      <c r="A61" s="25"/>
      <c r="B61" s="25"/>
      <c r="L61" s="25"/>
    </row>
    <row r="62" spans="1:12" x14ac:dyDescent="0.25">
      <c r="A62" s="25"/>
      <c r="B62" s="25"/>
      <c r="L62" s="25"/>
    </row>
    <row r="63" spans="1:12" x14ac:dyDescent="0.25">
      <c r="A63" s="25"/>
      <c r="B63" s="25"/>
      <c r="L63" s="25"/>
    </row>
    <row r="64" spans="1:12" x14ac:dyDescent="0.25">
      <c r="A64" s="25"/>
      <c r="B64" s="25"/>
      <c r="L64" s="25"/>
    </row>
    <row r="65" spans="1:12" x14ac:dyDescent="0.25">
      <c r="A65" s="25"/>
      <c r="B65" s="25"/>
      <c r="L65" s="25"/>
    </row>
    <row r="66" spans="1:12" x14ac:dyDescent="0.25">
      <c r="A66" s="25"/>
      <c r="B66" s="25"/>
      <c r="L66" s="25"/>
    </row>
    <row r="67" spans="1:12" x14ac:dyDescent="0.25">
      <c r="A67" s="25"/>
      <c r="B67" s="25"/>
      <c r="L67" s="25"/>
    </row>
    <row r="68" spans="1:12" x14ac:dyDescent="0.25">
      <c r="A68" s="25"/>
      <c r="B68" s="25"/>
      <c r="L68" s="25"/>
    </row>
    <row r="69" spans="1:12" x14ac:dyDescent="0.25">
      <c r="A69" s="25"/>
      <c r="B69" s="25"/>
      <c r="L69" s="25"/>
    </row>
    <row r="70" spans="1:12" x14ac:dyDescent="0.25">
      <c r="A70" s="25"/>
      <c r="B70" s="25"/>
      <c r="L70" s="25"/>
    </row>
    <row r="71" spans="1:12" x14ac:dyDescent="0.25">
      <c r="A71" s="25"/>
      <c r="B71" s="25"/>
      <c r="L71" s="25"/>
    </row>
    <row r="72" spans="1:12" x14ac:dyDescent="0.25">
      <c r="A72" s="25"/>
      <c r="B72" s="25"/>
      <c r="L72" s="25"/>
    </row>
    <row r="73" spans="1:12" x14ac:dyDescent="0.25">
      <c r="A73" s="25"/>
      <c r="B73" s="25"/>
      <c r="L73" s="25"/>
    </row>
    <row r="74" spans="1:12" x14ac:dyDescent="0.25">
      <c r="A74" s="25"/>
      <c r="B74" s="25"/>
      <c r="L74" s="25"/>
    </row>
    <row r="75" spans="1:12" x14ac:dyDescent="0.25">
      <c r="A75" s="25"/>
      <c r="B75" s="25"/>
      <c r="L75" s="25"/>
    </row>
    <row r="76" spans="1:12" x14ac:dyDescent="0.25">
      <c r="A76" s="25"/>
      <c r="B76" s="25"/>
      <c r="L76" s="25"/>
    </row>
    <row r="77" spans="1:12" x14ac:dyDescent="0.25">
      <c r="A77" s="25"/>
      <c r="B77" s="25"/>
      <c r="L77" s="25"/>
    </row>
    <row r="78" spans="1:12" x14ac:dyDescent="0.25">
      <c r="A78" s="25"/>
      <c r="B78" s="25"/>
      <c r="L78" s="25"/>
    </row>
    <row r="79" spans="1:12" x14ac:dyDescent="0.25">
      <c r="A79" s="25"/>
      <c r="B79" s="25"/>
      <c r="L79" s="25"/>
    </row>
    <row r="80" spans="1:12" x14ac:dyDescent="0.25">
      <c r="A80" s="25"/>
      <c r="B80" s="25"/>
      <c r="L80" s="25"/>
    </row>
    <row r="81" spans="1:12" x14ac:dyDescent="0.25">
      <c r="A81" s="25"/>
      <c r="B81" s="25"/>
      <c r="L81" s="25"/>
    </row>
    <row r="82" spans="1:12" x14ac:dyDescent="0.25">
      <c r="A82" s="25"/>
      <c r="B82" s="25"/>
      <c r="L82" s="25"/>
    </row>
    <row r="83" spans="1:12" x14ac:dyDescent="0.25">
      <c r="A83" s="25"/>
      <c r="B83" s="25"/>
      <c r="L83" s="25"/>
    </row>
    <row r="84" spans="1:12" x14ac:dyDescent="0.25">
      <c r="A84" s="25"/>
      <c r="B84" s="25"/>
      <c r="L84" s="25"/>
    </row>
    <row r="85" spans="1:12" x14ac:dyDescent="0.25">
      <c r="A85" s="25"/>
      <c r="B85" s="25"/>
      <c r="L85" s="25"/>
    </row>
    <row r="86" spans="1:12" x14ac:dyDescent="0.25">
      <c r="A86" s="25"/>
      <c r="B86" s="25"/>
      <c r="L86" s="25"/>
    </row>
    <row r="87" spans="1:12" x14ac:dyDescent="0.25">
      <c r="A87" s="25"/>
      <c r="B87" s="25"/>
      <c r="L87" s="25"/>
    </row>
    <row r="88" spans="1:12" x14ac:dyDescent="0.25">
      <c r="A88" s="25"/>
      <c r="B88" s="25"/>
      <c r="L88" s="25"/>
    </row>
    <row r="89" spans="1:12" x14ac:dyDescent="0.25">
      <c r="A89" s="25"/>
      <c r="B89" s="25"/>
      <c r="L89" s="25"/>
    </row>
    <row r="90" spans="1:12" x14ac:dyDescent="0.25">
      <c r="A90" s="25"/>
      <c r="B90" s="25"/>
      <c r="L90" s="25"/>
    </row>
    <row r="91" spans="1:12" x14ac:dyDescent="0.25">
      <c r="A91" s="25"/>
      <c r="B91" s="25"/>
      <c r="L91" s="25"/>
    </row>
    <row r="92" spans="1:12" x14ac:dyDescent="0.25">
      <c r="A92" s="25"/>
      <c r="B92" s="25"/>
      <c r="L92" s="25"/>
    </row>
    <row r="93" spans="1:12" x14ac:dyDescent="0.25">
      <c r="A93" s="25"/>
      <c r="B93" s="25"/>
      <c r="L93" s="25"/>
    </row>
    <row r="94" spans="1:12" x14ac:dyDescent="0.25">
      <c r="A94" s="25"/>
      <c r="B94" s="25"/>
      <c r="L94" s="25"/>
    </row>
    <row r="95" spans="1:12" x14ac:dyDescent="0.25">
      <c r="A95" s="25"/>
      <c r="B95" s="25"/>
      <c r="L95" s="25"/>
    </row>
    <row r="96" spans="1:12" x14ac:dyDescent="0.25">
      <c r="A96" s="25"/>
      <c r="B96" s="25"/>
      <c r="L96" s="25"/>
    </row>
    <row r="97" spans="1:12" x14ac:dyDescent="0.25">
      <c r="A97" s="25"/>
      <c r="B97" s="25"/>
      <c r="L97" s="25"/>
    </row>
    <row r="98" spans="1:12" x14ac:dyDescent="0.25">
      <c r="A98" s="25"/>
      <c r="B98" s="25"/>
      <c r="L98" s="25"/>
    </row>
    <row r="99" spans="1:12" x14ac:dyDescent="0.25">
      <c r="A99" s="25"/>
      <c r="B99" s="25"/>
      <c r="L99" s="25"/>
    </row>
    <row r="100" spans="1:12" x14ac:dyDescent="0.25">
      <c r="A100" s="25"/>
      <c r="B100" s="25"/>
      <c r="L100" s="25"/>
    </row>
    <row r="101" spans="1:12" x14ac:dyDescent="0.25">
      <c r="A101" s="25"/>
      <c r="B101" s="25"/>
      <c r="L101" s="25"/>
    </row>
    <row r="102" spans="1:12" x14ac:dyDescent="0.25">
      <c r="A102" s="25"/>
      <c r="B102" s="25"/>
      <c r="L102" s="25"/>
    </row>
    <row r="103" spans="1:12" x14ac:dyDescent="0.25">
      <c r="A103" s="25"/>
      <c r="B103" s="25"/>
      <c r="L103" s="25"/>
    </row>
    <row r="104" spans="1:12" x14ac:dyDescent="0.25">
      <c r="A104" s="25"/>
      <c r="B104" s="25"/>
      <c r="L104" s="25"/>
    </row>
    <row r="105" spans="1:12" x14ac:dyDescent="0.25">
      <c r="A105" s="25"/>
      <c r="B105" s="25"/>
      <c r="L105" s="25"/>
    </row>
    <row r="106" spans="1:12" x14ac:dyDescent="0.25">
      <c r="A106" s="25"/>
      <c r="B106" s="25"/>
      <c r="L106" s="25"/>
    </row>
    <row r="107" spans="1:12" x14ac:dyDescent="0.25">
      <c r="A107" s="25"/>
      <c r="B107" s="25"/>
      <c r="L107" s="25"/>
    </row>
    <row r="108" spans="1:12" x14ac:dyDescent="0.25">
      <c r="A108" s="25"/>
      <c r="B108" s="25"/>
      <c r="L108" s="25"/>
    </row>
    <row r="109" spans="1:12" x14ac:dyDescent="0.25">
      <c r="A109" s="25"/>
      <c r="B109" s="25"/>
      <c r="L109" s="25"/>
    </row>
    <row r="110" spans="1:12" x14ac:dyDescent="0.25">
      <c r="A110" s="25"/>
      <c r="B110" s="25"/>
      <c r="L110" s="25"/>
    </row>
    <row r="111" spans="1:12" x14ac:dyDescent="0.25">
      <c r="A111" s="25"/>
      <c r="B111" s="25"/>
      <c r="L111" s="25"/>
    </row>
    <row r="112" spans="1:12" x14ac:dyDescent="0.25">
      <c r="A112" s="25"/>
      <c r="B112" s="25"/>
      <c r="L112" s="25"/>
    </row>
    <row r="113" spans="1:12" x14ac:dyDescent="0.25">
      <c r="A113" s="25"/>
      <c r="B113" s="25"/>
      <c r="L113" s="25"/>
    </row>
    <row r="114" spans="1:12" x14ac:dyDescent="0.25">
      <c r="A114" s="25"/>
      <c r="B114" s="25"/>
      <c r="L114" s="25"/>
    </row>
    <row r="115" spans="1:12" x14ac:dyDescent="0.25">
      <c r="A115" s="25"/>
      <c r="B115" s="25"/>
      <c r="L115" s="25"/>
    </row>
    <row r="116" spans="1:12" x14ac:dyDescent="0.25">
      <c r="A116" s="25"/>
      <c r="B116" s="25"/>
      <c r="L116" s="25"/>
    </row>
    <row r="117" spans="1:12" x14ac:dyDescent="0.25">
      <c r="A117" s="25"/>
      <c r="B117" s="25"/>
      <c r="L117" s="25"/>
    </row>
    <row r="118" spans="1:12" x14ac:dyDescent="0.25">
      <c r="A118" s="25"/>
      <c r="B118" s="25"/>
      <c r="L118" s="25"/>
    </row>
    <row r="119" spans="1:12" x14ac:dyDescent="0.25">
      <c r="A119" s="25"/>
      <c r="B119" s="25"/>
      <c r="L119" s="25"/>
    </row>
    <row r="120" spans="1:12" x14ac:dyDescent="0.25">
      <c r="A120" s="25"/>
      <c r="B120" s="25"/>
      <c r="L120" s="25"/>
    </row>
    <row r="121" spans="1:12" x14ac:dyDescent="0.25">
      <c r="A121" s="25"/>
      <c r="B121" s="25"/>
      <c r="L121" s="25"/>
    </row>
    <row r="122" spans="1:12" x14ac:dyDescent="0.25">
      <c r="A122" s="25"/>
      <c r="B122" s="25"/>
      <c r="L122" s="25"/>
    </row>
    <row r="123" spans="1:12" x14ac:dyDescent="0.25">
      <c r="A123" s="25"/>
      <c r="B123" s="25"/>
      <c r="L123" s="25"/>
    </row>
    <row r="124" spans="1:12" x14ac:dyDescent="0.25">
      <c r="A124" s="25"/>
      <c r="B124" s="25"/>
      <c r="L124" s="25"/>
    </row>
    <row r="125" spans="1:12" x14ac:dyDescent="0.25">
      <c r="A125" s="25"/>
      <c r="B125" s="25"/>
      <c r="L125" s="25"/>
    </row>
    <row r="126" spans="1:12" x14ac:dyDescent="0.25">
      <c r="A126" s="25"/>
      <c r="B126" s="25"/>
      <c r="L126" s="25"/>
    </row>
    <row r="127" spans="1:12" x14ac:dyDescent="0.25">
      <c r="A127" s="25"/>
      <c r="B127" s="25"/>
      <c r="L127" s="25"/>
    </row>
    <row r="128" spans="1:12" x14ac:dyDescent="0.25">
      <c r="A128" s="25"/>
      <c r="B128" s="25"/>
      <c r="L128" s="25"/>
    </row>
    <row r="129" spans="1:12" x14ac:dyDescent="0.25">
      <c r="A129" s="25"/>
      <c r="B129" s="25"/>
      <c r="L129" s="25"/>
    </row>
    <row r="130" spans="1:12" x14ac:dyDescent="0.25">
      <c r="A130" s="25"/>
      <c r="B130" s="25"/>
      <c r="L130" s="25"/>
    </row>
    <row r="131" spans="1:12" x14ac:dyDescent="0.25">
      <c r="A131" s="25"/>
      <c r="B131" s="25"/>
      <c r="L131" s="25"/>
    </row>
    <row r="132" spans="1:12" x14ac:dyDescent="0.25">
      <c r="A132" s="25"/>
      <c r="B132" s="25"/>
      <c r="L132" s="25"/>
    </row>
    <row r="133" spans="1:12" x14ac:dyDescent="0.25">
      <c r="A133" s="25"/>
      <c r="B133" s="25"/>
      <c r="L133" s="25"/>
    </row>
    <row r="134" spans="1:12" x14ac:dyDescent="0.25">
      <c r="A134" s="25"/>
      <c r="B134" s="25"/>
      <c r="L134" s="25"/>
    </row>
    <row r="135" spans="1:12" x14ac:dyDescent="0.25">
      <c r="A135" s="25"/>
      <c r="B135" s="25"/>
      <c r="L135" s="25"/>
    </row>
    <row r="136" spans="1:12" x14ac:dyDescent="0.25">
      <c r="A136" s="25"/>
      <c r="B136" s="25"/>
      <c r="L136" s="25"/>
    </row>
    <row r="137" spans="1:12" x14ac:dyDescent="0.25">
      <c r="A137" s="25"/>
      <c r="B137" s="25"/>
      <c r="L137" s="25"/>
    </row>
    <row r="138" spans="1:12" x14ac:dyDescent="0.25">
      <c r="A138" s="25"/>
      <c r="B138" s="25"/>
      <c r="L138" s="25"/>
    </row>
    <row r="139" spans="1:12" x14ac:dyDescent="0.25">
      <c r="A139" s="25"/>
      <c r="B139" s="25"/>
      <c r="L139" s="25"/>
    </row>
    <row r="140" spans="1:12" x14ac:dyDescent="0.25">
      <c r="A140" s="25"/>
      <c r="B140" s="25"/>
      <c r="L140" s="25"/>
    </row>
    <row r="141" spans="1:12" x14ac:dyDescent="0.25">
      <c r="A141" s="25"/>
      <c r="B141" s="25"/>
      <c r="L141" s="25"/>
    </row>
    <row r="142" spans="1:12" x14ac:dyDescent="0.25">
      <c r="A142" s="25"/>
      <c r="B142" s="25"/>
      <c r="L142" s="25"/>
    </row>
    <row r="143" spans="1:12" x14ac:dyDescent="0.25">
      <c r="A143" s="25"/>
      <c r="B143" s="25"/>
      <c r="L143" s="25"/>
    </row>
    <row r="144" spans="1:12" x14ac:dyDescent="0.25">
      <c r="A144" s="25"/>
      <c r="B144" s="25"/>
      <c r="L144" s="25"/>
    </row>
    <row r="145" spans="1:12" x14ac:dyDescent="0.25">
      <c r="A145" s="25"/>
      <c r="B145" s="25"/>
      <c r="L145" s="25"/>
    </row>
    <row r="146" spans="1:12" x14ac:dyDescent="0.25">
      <c r="A146" s="25"/>
      <c r="B146" s="25"/>
      <c r="L146" s="25"/>
    </row>
    <row r="147" spans="1:12" x14ac:dyDescent="0.25">
      <c r="A147" s="25"/>
      <c r="B147" s="25"/>
      <c r="L147" s="25"/>
    </row>
    <row r="148" spans="1:12" x14ac:dyDescent="0.25">
      <c r="A148" s="25"/>
      <c r="B148" s="25"/>
      <c r="L148" s="25"/>
    </row>
    <row r="149" spans="1:12" x14ac:dyDescent="0.25">
      <c r="A149" s="25"/>
      <c r="B149" s="25"/>
      <c r="L149" s="25"/>
    </row>
    <row r="150" spans="1:12" x14ac:dyDescent="0.25">
      <c r="A150" s="25"/>
      <c r="B150" s="25"/>
      <c r="L150" s="25"/>
    </row>
    <row r="151" spans="1:12" x14ac:dyDescent="0.25">
      <c r="A151" s="25"/>
      <c r="B151" s="25"/>
      <c r="L151" s="25"/>
    </row>
    <row r="152" spans="1:12" x14ac:dyDescent="0.25">
      <c r="A152" s="25"/>
      <c r="B152" s="25"/>
      <c r="L152" s="25"/>
    </row>
    <row r="153" spans="1:12" x14ac:dyDescent="0.25">
      <c r="A153" s="25"/>
      <c r="B153" s="25"/>
      <c r="L153" s="25"/>
    </row>
    <row r="154" spans="1:12" x14ac:dyDescent="0.25">
      <c r="A154" s="25"/>
      <c r="B154" s="25"/>
      <c r="L154" s="25"/>
    </row>
    <row r="155" spans="1:12" x14ac:dyDescent="0.25">
      <c r="A155" s="25"/>
      <c r="B155" s="25"/>
      <c r="L155" s="25"/>
    </row>
    <row r="156" spans="1:12" x14ac:dyDescent="0.25">
      <c r="A156" s="25"/>
      <c r="B156" s="25"/>
      <c r="L156" s="25"/>
    </row>
    <row r="157" spans="1:12" x14ac:dyDescent="0.25">
      <c r="A157" s="25"/>
      <c r="B157" s="25"/>
      <c r="L157" s="25"/>
    </row>
    <row r="158" spans="1:12" x14ac:dyDescent="0.25">
      <c r="A158" s="25"/>
      <c r="B158" s="25"/>
      <c r="L158" s="25"/>
    </row>
    <row r="159" spans="1:12" x14ac:dyDescent="0.25">
      <c r="A159" s="25"/>
      <c r="B159" s="25"/>
      <c r="L159" s="25"/>
    </row>
    <row r="160" spans="1:12" x14ac:dyDescent="0.25">
      <c r="A160" s="25"/>
      <c r="B160" s="25"/>
      <c r="L160" s="25"/>
    </row>
    <row r="161" spans="1:12" x14ac:dyDescent="0.25">
      <c r="A161" s="25"/>
      <c r="B161" s="25"/>
      <c r="L161" s="25"/>
    </row>
    <row r="162" spans="1:12" x14ac:dyDescent="0.25">
      <c r="A162" s="25"/>
      <c r="B162" s="25"/>
      <c r="L162" s="25"/>
    </row>
    <row r="163" spans="1:12" x14ac:dyDescent="0.25">
      <c r="A163" s="25"/>
      <c r="B163" s="25"/>
      <c r="L163" s="25"/>
    </row>
    <row r="164" spans="1:12" x14ac:dyDescent="0.25">
      <c r="A164" s="25"/>
      <c r="B164" s="25"/>
      <c r="L164" s="25"/>
    </row>
    <row r="165" spans="1:12" x14ac:dyDescent="0.25">
      <c r="A165" s="25"/>
      <c r="B165" s="25"/>
      <c r="L165" s="25"/>
    </row>
    <row r="166" spans="1:12" x14ac:dyDescent="0.25">
      <c r="A166" s="25"/>
      <c r="B166" s="25"/>
      <c r="L166" s="25"/>
    </row>
    <row r="167" spans="1:12" x14ac:dyDescent="0.25">
      <c r="A167" s="25"/>
      <c r="B167" s="25"/>
      <c r="L167" s="25"/>
    </row>
    <row r="168" spans="1:12" x14ac:dyDescent="0.25">
      <c r="A168" s="25"/>
      <c r="B168" s="25"/>
      <c r="L168" s="25"/>
    </row>
    <row r="169" spans="1:12" x14ac:dyDescent="0.25">
      <c r="A169" s="25"/>
      <c r="B169" s="25"/>
      <c r="L169" s="25"/>
    </row>
    <row r="170" spans="1:12" x14ac:dyDescent="0.25">
      <c r="A170" s="25"/>
      <c r="B170" s="25"/>
      <c r="L170" s="25"/>
    </row>
    <row r="171" spans="1:12" x14ac:dyDescent="0.25">
      <c r="A171" s="25"/>
      <c r="B171" s="25"/>
      <c r="L171" s="25"/>
    </row>
    <row r="172" spans="1:12" x14ac:dyDescent="0.25">
      <c r="A172" s="25"/>
      <c r="B172" s="25"/>
      <c r="L172" s="25"/>
    </row>
    <row r="173" spans="1:12" x14ac:dyDescent="0.25">
      <c r="A173" s="25"/>
      <c r="B173" s="25"/>
      <c r="L173" s="25"/>
    </row>
    <row r="174" spans="1:12" x14ac:dyDescent="0.25">
      <c r="A174" s="25"/>
      <c r="B174" s="25"/>
      <c r="L174" s="25"/>
    </row>
    <row r="175" spans="1:12" x14ac:dyDescent="0.25">
      <c r="A175" s="25"/>
      <c r="B175" s="25"/>
      <c r="L175" s="25"/>
    </row>
    <row r="176" spans="1:12" x14ac:dyDescent="0.25">
      <c r="A176" s="25"/>
      <c r="B176" s="25"/>
      <c r="L176" s="25"/>
    </row>
    <row r="177" spans="1:12" x14ac:dyDescent="0.25">
      <c r="A177" s="25"/>
      <c r="B177" s="25"/>
      <c r="L177" s="25"/>
    </row>
    <row r="178" spans="1:12" x14ac:dyDescent="0.25">
      <c r="A178" s="25"/>
      <c r="B178" s="25"/>
      <c r="L178" s="25"/>
    </row>
    <row r="179" spans="1:12" x14ac:dyDescent="0.25">
      <c r="A179" s="25"/>
      <c r="B179" s="25"/>
      <c r="L179" s="25"/>
    </row>
    <row r="180" spans="1:12" x14ac:dyDescent="0.25">
      <c r="A180" s="25"/>
      <c r="B180" s="25"/>
      <c r="L180" s="25"/>
    </row>
    <row r="181" spans="1:12" x14ac:dyDescent="0.25">
      <c r="A181" s="25"/>
      <c r="B181" s="25"/>
      <c r="L181" s="25"/>
    </row>
    <row r="182" spans="1:12" x14ac:dyDescent="0.25">
      <c r="A182" s="25"/>
      <c r="B182" s="25"/>
      <c r="L182" s="25"/>
    </row>
    <row r="183" spans="1:12" x14ac:dyDescent="0.25">
      <c r="A183" s="25"/>
      <c r="B183" s="25"/>
      <c r="L183" s="25"/>
    </row>
    <row r="184" spans="1:12" x14ac:dyDescent="0.25">
      <c r="A184" s="25"/>
      <c r="B184" s="25"/>
      <c r="L184" s="25"/>
    </row>
    <row r="185" spans="1:12" x14ac:dyDescent="0.25">
      <c r="A185" s="25"/>
      <c r="B185" s="25"/>
      <c r="L185" s="25"/>
    </row>
    <row r="186" spans="1:12" x14ac:dyDescent="0.25">
      <c r="A186" s="25"/>
      <c r="B186" s="25"/>
      <c r="L186" s="25"/>
    </row>
    <row r="187" spans="1:12" x14ac:dyDescent="0.25">
      <c r="A187" s="25"/>
      <c r="B187" s="25"/>
      <c r="L187" s="25"/>
    </row>
    <row r="188" spans="1:12" x14ac:dyDescent="0.25">
      <c r="A188" s="25"/>
      <c r="B188" s="25"/>
      <c r="L188" s="25"/>
    </row>
    <row r="189" spans="1:12" x14ac:dyDescent="0.25">
      <c r="A189" s="25"/>
      <c r="B189" s="25"/>
      <c r="L189" s="25"/>
    </row>
    <row r="190" spans="1:12" x14ac:dyDescent="0.25">
      <c r="A190" s="25"/>
      <c r="B190" s="25"/>
      <c r="L190" s="25"/>
    </row>
    <row r="191" spans="1:12" x14ac:dyDescent="0.25">
      <c r="A191" s="25"/>
      <c r="B191" s="25"/>
      <c r="L191" s="25"/>
    </row>
    <row r="192" spans="1:12" x14ac:dyDescent="0.25">
      <c r="A192" s="25"/>
      <c r="B192" s="25"/>
      <c r="L192" s="25"/>
    </row>
    <row r="193" spans="1:12" x14ac:dyDescent="0.25">
      <c r="A193" s="25"/>
      <c r="B193" s="25"/>
      <c r="L193" s="25"/>
    </row>
    <row r="194" spans="1:12" x14ac:dyDescent="0.25">
      <c r="A194" s="25"/>
      <c r="B194" s="25"/>
      <c r="L194" s="25"/>
    </row>
    <row r="195" spans="1:12" x14ac:dyDescent="0.25">
      <c r="A195" s="25"/>
      <c r="B195" s="25"/>
      <c r="L195" s="25"/>
    </row>
    <row r="196" spans="1:12" x14ac:dyDescent="0.25">
      <c r="A196" s="25"/>
      <c r="B196" s="25"/>
      <c r="L196" s="25"/>
    </row>
    <row r="197" spans="1:12" x14ac:dyDescent="0.25">
      <c r="A197" s="25"/>
      <c r="B197" s="25"/>
      <c r="L197" s="25"/>
    </row>
    <row r="198" spans="1:12" x14ac:dyDescent="0.25">
      <c r="A198" s="25"/>
      <c r="B198" s="25"/>
      <c r="L198" s="25"/>
    </row>
    <row r="199" spans="1:12" x14ac:dyDescent="0.25">
      <c r="A199" s="25"/>
      <c r="B199" s="25"/>
      <c r="L199" s="25"/>
    </row>
    <row r="200" spans="1:12" x14ac:dyDescent="0.25">
      <c r="A200" s="25"/>
      <c r="B200" s="25"/>
      <c r="L200" s="25"/>
    </row>
    <row r="201" spans="1:12" x14ac:dyDescent="0.25">
      <c r="A201" s="25"/>
      <c r="B201" s="25"/>
      <c r="L201" s="25"/>
    </row>
    <row r="202" spans="1:12" x14ac:dyDescent="0.25">
      <c r="A202" s="25"/>
      <c r="B202" s="25"/>
      <c r="L202" s="25"/>
    </row>
    <row r="203" spans="1:12" x14ac:dyDescent="0.25">
      <c r="A203" s="25"/>
      <c r="B203" s="25"/>
      <c r="L203" s="25"/>
    </row>
    <row r="204" spans="1:12" x14ac:dyDescent="0.25">
      <c r="A204" s="25"/>
      <c r="B204" s="25"/>
      <c r="L204" s="25"/>
    </row>
    <row r="205" spans="1:12" x14ac:dyDescent="0.25">
      <c r="A205" s="25"/>
      <c r="B205" s="25"/>
      <c r="L205" s="25"/>
    </row>
    <row r="206" spans="1:12" x14ac:dyDescent="0.25">
      <c r="A206" s="25"/>
      <c r="B206" s="25"/>
      <c r="L206" s="25"/>
    </row>
    <row r="207" spans="1:12" x14ac:dyDescent="0.25">
      <c r="A207" s="25"/>
      <c r="B207" s="25"/>
      <c r="L207" s="25"/>
    </row>
    <row r="208" spans="1:12" x14ac:dyDescent="0.25">
      <c r="A208" s="25"/>
      <c r="B208" s="25"/>
      <c r="L208" s="25"/>
    </row>
    <row r="209" spans="1:12" x14ac:dyDescent="0.25">
      <c r="A209" s="25"/>
      <c r="B209" s="25"/>
      <c r="L209" s="25"/>
    </row>
    <row r="210" spans="1:12" x14ac:dyDescent="0.25">
      <c r="A210" s="25"/>
      <c r="B210" s="25"/>
      <c r="L210" s="25"/>
    </row>
    <row r="211" spans="1:12" x14ac:dyDescent="0.25">
      <c r="A211" s="25"/>
      <c r="B211" s="25"/>
      <c r="L211" s="25"/>
    </row>
    <row r="212" spans="1:12" x14ac:dyDescent="0.25">
      <c r="A212" s="25"/>
      <c r="B212" s="25"/>
      <c r="L212" s="25"/>
    </row>
    <row r="213" spans="1:12" x14ac:dyDescent="0.25">
      <c r="A213" s="25"/>
      <c r="B213" s="25"/>
      <c r="L213" s="25"/>
    </row>
    <row r="214" spans="1:12" x14ac:dyDescent="0.25">
      <c r="A214" s="25"/>
      <c r="B214" s="25"/>
      <c r="L214" s="25"/>
    </row>
    <row r="215" spans="1:12" x14ac:dyDescent="0.25">
      <c r="A215" s="25"/>
      <c r="B215" s="25"/>
      <c r="L215" s="25"/>
    </row>
    <row r="216" spans="1:12" x14ac:dyDescent="0.25">
      <c r="A216" s="25"/>
      <c r="B216" s="25"/>
      <c r="L216" s="25"/>
    </row>
    <row r="217" spans="1:12" x14ac:dyDescent="0.25">
      <c r="A217" s="25"/>
      <c r="B217" s="25"/>
      <c r="L217" s="25"/>
    </row>
    <row r="218" spans="1:12" x14ac:dyDescent="0.25">
      <c r="A218" s="25"/>
      <c r="B218" s="25"/>
      <c r="L218" s="25"/>
    </row>
    <row r="219" spans="1:12" x14ac:dyDescent="0.25">
      <c r="A219" s="25"/>
      <c r="B219" s="25"/>
      <c r="L219" s="25"/>
    </row>
    <row r="220" spans="1:12" x14ac:dyDescent="0.25">
      <c r="A220" s="25"/>
      <c r="B220" s="25"/>
      <c r="L220" s="25"/>
    </row>
    <row r="221" spans="1:12" x14ac:dyDescent="0.25">
      <c r="A221" s="25"/>
      <c r="B221" s="25"/>
      <c r="L221" s="25"/>
    </row>
    <row r="222" spans="1:12" x14ac:dyDescent="0.25">
      <c r="A222" s="25"/>
      <c r="B222" s="25"/>
      <c r="L222" s="25"/>
    </row>
    <row r="223" spans="1:12" x14ac:dyDescent="0.25">
      <c r="A223" s="25"/>
      <c r="B223" s="25"/>
      <c r="L223" s="25"/>
    </row>
    <row r="224" spans="1:12" x14ac:dyDescent="0.25">
      <c r="A224" s="25"/>
      <c r="B224" s="25"/>
      <c r="L224" s="25"/>
    </row>
    <row r="225" spans="1:12" x14ac:dyDescent="0.25">
      <c r="A225" s="25"/>
      <c r="B225" s="25"/>
      <c r="L225" s="25"/>
    </row>
    <row r="226" spans="1:12" x14ac:dyDescent="0.25">
      <c r="A226" s="25"/>
      <c r="B226" s="25"/>
      <c r="L226" s="25"/>
    </row>
    <row r="227" spans="1:12" x14ac:dyDescent="0.25">
      <c r="A227" s="25"/>
      <c r="B227" s="25"/>
      <c r="L227" s="25"/>
    </row>
    <row r="228" spans="1:12" x14ac:dyDescent="0.25">
      <c r="A228" s="25"/>
      <c r="B228" s="25"/>
      <c r="L228" s="25"/>
    </row>
    <row r="229" spans="1:12" x14ac:dyDescent="0.25">
      <c r="A229" s="25"/>
      <c r="B229" s="25"/>
      <c r="L229" s="25"/>
    </row>
    <row r="230" spans="1:12" x14ac:dyDescent="0.25">
      <c r="A230" s="25"/>
      <c r="B230" s="25"/>
      <c r="L230" s="25"/>
    </row>
    <row r="231" spans="1:12" x14ac:dyDescent="0.25">
      <c r="A231" s="25"/>
      <c r="B231" s="25"/>
      <c r="L231" s="25"/>
    </row>
    <row r="232" spans="1:12" x14ac:dyDescent="0.25">
      <c r="A232" s="25"/>
      <c r="B232" s="25"/>
      <c r="L232" s="25"/>
    </row>
    <row r="233" spans="1:12" x14ac:dyDescent="0.25">
      <c r="A233" s="25"/>
      <c r="B233" s="25"/>
      <c r="L233" s="25"/>
    </row>
    <row r="234" spans="1:12" x14ac:dyDescent="0.25">
      <c r="A234" s="25"/>
      <c r="B234" s="25"/>
      <c r="L234" s="25"/>
    </row>
    <row r="235" spans="1:12" x14ac:dyDescent="0.25">
      <c r="A235" s="25"/>
      <c r="B235" s="25"/>
      <c r="L235" s="25"/>
    </row>
    <row r="236" spans="1:12" x14ac:dyDescent="0.25">
      <c r="A236" s="25"/>
      <c r="B236" s="25"/>
      <c r="L236" s="25"/>
    </row>
    <row r="237" spans="1:12" x14ac:dyDescent="0.25">
      <c r="A237" s="25"/>
      <c r="B237" s="25"/>
      <c r="L237" s="25"/>
    </row>
    <row r="238" spans="1:12" x14ac:dyDescent="0.25">
      <c r="A238" s="25"/>
      <c r="B238" s="25"/>
      <c r="L238" s="25"/>
    </row>
    <row r="239" spans="1:12" x14ac:dyDescent="0.25">
      <c r="A239" s="25"/>
      <c r="B239" s="25"/>
      <c r="L239" s="25"/>
    </row>
    <row r="240" spans="1:12" x14ac:dyDescent="0.25">
      <c r="A240" s="25"/>
      <c r="B240" s="25"/>
      <c r="L240" s="25"/>
    </row>
    <row r="241" spans="1:12" x14ac:dyDescent="0.25">
      <c r="A241" s="25"/>
      <c r="B241" s="25"/>
      <c r="L241" s="25"/>
    </row>
    <row r="242" spans="1:12" x14ac:dyDescent="0.25">
      <c r="A242" s="25"/>
      <c r="B242" s="25"/>
      <c r="L242" s="25"/>
    </row>
    <row r="243" spans="1:12" x14ac:dyDescent="0.25">
      <c r="A243" s="25"/>
      <c r="B243" s="25"/>
      <c r="L243" s="25"/>
    </row>
    <row r="244" spans="1:12" x14ac:dyDescent="0.25">
      <c r="A244" s="25"/>
      <c r="B244" s="25"/>
      <c r="L244" s="25"/>
    </row>
    <row r="245" spans="1:12" x14ac:dyDescent="0.25">
      <c r="A245" s="25"/>
      <c r="B245" s="25"/>
      <c r="L245" s="25"/>
    </row>
    <row r="246" spans="1:12" x14ac:dyDescent="0.25">
      <c r="A246" s="25"/>
      <c r="B246" s="25"/>
      <c r="L246" s="25"/>
    </row>
    <row r="247" spans="1:12" x14ac:dyDescent="0.25">
      <c r="A247" s="25"/>
      <c r="B247" s="25"/>
      <c r="L247" s="25"/>
    </row>
    <row r="248" spans="1:12" x14ac:dyDescent="0.25">
      <c r="A248" s="25"/>
      <c r="B248" s="25"/>
      <c r="L248" s="25"/>
    </row>
    <row r="249" spans="1:12" x14ac:dyDescent="0.25">
      <c r="A249" s="25"/>
      <c r="B249" s="25"/>
      <c r="L249" s="25"/>
    </row>
    <row r="250" spans="1:12" x14ac:dyDescent="0.25">
      <c r="A250" s="25"/>
      <c r="B250" s="25"/>
      <c r="L250" s="25"/>
    </row>
    <row r="251" spans="1:12" x14ac:dyDescent="0.25">
      <c r="A251" s="25"/>
      <c r="B251" s="25"/>
      <c r="L251" s="25"/>
    </row>
    <row r="252" spans="1:12" x14ac:dyDescent="0.25">
      <c r="A252" s="25"/>
      <c r="B252" s="25"/>
      <c r="L252" s="25"/>
    </row>
    <row r="253" spans="1:12" x14ac:dyDescent="0.25">
      <c r="A253" s="25"/>
      <c r="B253" s="25"/>
      <c r="L253" s="25"/>
    </row>
    <row r="254" spans="1:12" x14ac:dyDescent="0.25">
      <c r="A254" s="25"/>
      <c r="B254" s="25"/>
      <c r="L254" s="25"/>
    </row>
    <row r="255" spans="1:12" x14ac:dyDescent="0.25">
      <c r="A255" s="25"/>
      <c r="B255" s="25"/>
      <c r="L255" s="25"/>
    </row>
    <row r="256" spans="1:12" x14ac:dyDescent="0.25">
      <c r="A256" s="25"/>
      <c r="B256" s="25"/>
      <c r="L256" s="25"/>
    </row>
    <row r="257" spans="1:12" x14ac:dyDescent="0.25">
      <c r="A257" s="25"/>
      <c r="B257" s="25"/>
      <c r="L257" s="25"/>
    </row>
    <row r="258" spans="1:12" x14ac:dyDescent="0.25">
      <c r="A258" s="25"/>
      <c r="B258" s="25"/>
      <c r="L258" s="25"/>
    </row>
    <row r="259" spans="1:12" x14ac:dyDescent="0.25">
      <c r="A259" s="25"/>
      <c r="B259" s="25"/>
      <c r="L259" s="25"/>
    </row>
    <row r="260" spans="1:12" x14ac:dyDescent="0.25">
      <c r="A260" s="25"/>
      <c r="B260" s="25"/>
      <c r="L260" s="25"/>
    </row>
    <row r="261" spans="1:12" x14ac:dyDescent="0.25">
      <c r="A261" s="25"/>
      <c r="B261" s="25"/>
      <c r="L261" s="25"/>
    </row>
    <row r="262" spans="1:12" x14ac:dyDescent="0.25">
      <c r="A262" s="25"/>
      <c r="B262" s="25"/>
      <c r="L262" s="25"/>
    </row>
    <row r="263" spans="1:12" x14ac:dyDescent="0.25">
      <c r="A263" s="25"/>
      <c r="B263" s="25"/>
      <c r="L263" s="25"/>
    </row>
    <row r="264" spans="1:12" x14ac:dyDescent="0.25">
      <c r="A264" s="25"/>
      <c r="B264" s="25"/>
      <c r="L264" s="25"/>
    </row>
    <row r="265" spans="1:12" x14ac:dyDescent="0.25">
      <c r="A265" s="25"/>
      <c r="B265" s="25"/>
      <c r="L265" s="25"/>
    </row>
    <row r="266" spans="1:12" x14ac:dyDescent="0.25">
      <c r="A266" s="25"/>
      <c r="B266" s="25"/>
      <c r="L266" s="25"/>
    </row>
    <row r="267" spans="1:12" x14ac:dyDescent="0.25">
      <c r="A267" s="25"/>
      <c r="B267" s="25"/>
      <c r="L267" s="25"/>
    </row>
    <row r="268" spans="1:12" x14ac:dyDescent="0.25">
      <c r="A268" s="25"/>
      <c r="B268" s="25"/>
      <c r="L268" s="25"/>
    </row>
    <row r="269" spans="1:12" x14ac:dyDescent="0.25">
      <c r="A269" s="25"/>
      <c r="B269" s="25"/>
      <c r="L269" s="25"/>
    </row>
    <row r="270" spans="1:12" x14ac:dyDescent="0.25">
      <c r="A270" s="25"/>
      <c r="B270" s="25"/>
      <c r="L270" s="25"/>
    </row>
    <row r="271" spans="1:12" x14ac:dyDescent="0.25">
      <c r="A271" s="25"/>
      <c r="B271" s="25"/>
      <c r="L271" s="25"/>
    </row>
    <row r="272" spans="1:12" x14ac:dyDescent="0.25">
      <c r="A272" s="25"/>
      <c r="B272" s="25"/>
      <c r="L272" s="25"/>
    </row>
    <row r="273" spans="1:12" x14ac:dyDescent="0.25">
      <c r="A273" s="25"/>
      <c r="B273" s="25"/>
      <c r="L273" s="25"/>
    </row>
    <row r="274" spans="1:12" x14ac:dyDescent="0.25">
      <c r="A274" s="25"/>
      <c r="B274" s="25"/>
      <c r="L274" s="25"/>
    </row>
    <row r="275" spans="1:12" x14ac:dyDescent="0.25">
      <c r="A275" s="25"/>
      <c r="B275" s="25"/>
      <c r="L275" s="25"/>
    </row>
    <row r="276" spans="1:12" x14ac:dyDescent="0.25">
      <c r="A276" s="25"/>
      <c r="B276" s="25"/>
      <c r="L276" s="25"/>
    </row>
    <row r="277" spans="1:12" x14ac:dyDescent="0.25">
      <c r="A277" s="25"/>
      <c r="B277" s="25"/>
      <c r="L277" s="25"/>
    </row>
    <row r="278" spans="1:12" x14ac:dyDescent="0.25">
      <c r="A278" s="25"/>
      <c r="B278" s="25"/>
      <c r="L278" s="25"/>
    </row>
    <row r="279" spans="1:12" x14ac:dyDescent="0.25">
      <c r="A279" s="25"/>
      <c r="B279" s="25"/>
      <c r="L279" s="25"/>
    </row>
    <row r="280" spans="1:12" x14ac:dyDescent="0.25">
      <c r="A280" s="25"/>
      <c r="B280" s="25"/>
      <c r="L280" s="25"/>
    </row>
    <row r="281" spans="1:12" x14ac:dyDescent="0.25">
      <c r="A281" s="25"/>
      <c r="B281" s="25"/>
      <c r="L281" s="25"/>
    </row>
    <row r="282" spans="1:12" x14ac:dyDescent="0.25">
      <c r="A282" s="25"/>
      <c r="B282" s="25"/>
      <c r="L282" s="25"/>
    </row>
    <row r="283" spans="1:12" x14ac:dyDescent="0.25">
      <c r="A283" s="25"/>
      <c r="B283" s="25"/>
      <c r="L283" s="25"/>
    </row>
    <row r="284" spans="1:12" x14ac:dyDescent="0.25">
      <c r="A284" s="25"/>
      <c r="B284" s="25"/>
      <c r="L284" s="25"/>
    </row>
    <row r="285" spans="1:12" x14ac:dyDescent="0.25">
      <c r="A285" s="25"/>
      <c r="B285" s="25"/>
      <c r="L285" s="25"/>
    </row>
    <row r="286" spans="1:12" x14ac:dyDescent="0.25">
      <c r="A286" s="25"/>
      <c r="B286" s="25"/>
      <c r="L286" s="25"/>
    </row>
    <row r="287" spans="1:12" x14ac:dyDescent="0.25">
      <c r="A287" s="25"/>
      <c r="B287" s="25"/>
      <c r="L287" s="25"/>
    </row>
    <row r="288" spans="1:12" x14ac:dyDescent="0.25">
      <c r="A288" s="25"/>
      <c r="B288" s="25"/>
      <c r="L288" s="25"/>
    </row>
    <row r="289" spans="1:12" x14ac:dyDescent="0.25">
      <c r="A289" s="25"/>
      <c r="B289" s="25"/>
      <c r="L289" s="25"/>
    </row>
    <row r="290" spans="1:12" x14ac:dyDescent="0.25">
      <c r="A290" s="25"/>
      <c r="B290" s="25"/>
      <c r="L290" s="25"/>
    </row>
    <row r="291" spans="1:12" x14ac:dyDescent="0.25">
      <c r="A291" s="25"/>
      <c r="B291" s="25"/>
      <c r="L291" s="25"/>
    </row>
    <row r="292" spans="1:12" x14ac:dyDescent="0.25">
      <c r="A292" s="25"/>
      <c r="B292" s="25"/>
      <c r="L292" s="25"/>
    </row>
    <row r="293" spans="1:12" x14ac:dyDescent="0.25">
      <c r="A293" s="25"/>
      <c r="B293" s="25"/>
      <c r="L293" s="25"/>
    </row>
    <row r="294" spans="1:12" x14ac:dyDescent="0.25">
      <c r="A294" s="25"/>
      <c r="B294" s="25"/>
      <c r="L294" s="25"/>
    </row>
    <row r="295" spans="1:12" x14ac:dyDescent="0.25">
      <c r="A295" s="25"/>
      <c r="B295" s="25"/>
      <c r="L295" s="25"/>
    </row>
    <row r="296" spans="1:12" x14ac:dyDescent="0.25">
      <c r="A296" s="25"/>
      <c r="B296" s="25"/>
      <c r="L296" s="25"/>
    </row>
    <row r="297" spans="1:12" x14ac:dyDescent="0.25">
      <c r="A297" s="25"/>
      <c r="B297" s="25"/>
      <c r="L297" s="25"/>
    </row>
    <row r="298" spans="1:12" x14ac:dyDescent="0.25">
      <c r="A298" s="25"/>
      <c r="B298" s="25"/>
      <c r="L298" s="25"/>
    </row>
    <row r="299" spans="1:12" x14ac:dyDescent="0.25">
      <c r="A299" s="25"/>
      <c r="B299" s="25"/>
      <c r="L299" s="25"/>
    </row>
    <row r="300" spans="1:12" x14ac:dyDescent="0.25">
      <c r="A300" s="25"/>
      <c r="B300" s="25"/>
      <c r="L300" s="25"/>
    </row>
    <row r="301" spans="1:12" x14ac:dyDescent="0.25">
      <c r="A301" s="25"/>
      <c r="B301" s="25"/>
      <c r="L301" s="25"/>
    </row>
    <row r="302" spans="1:12" x14ac:dyDescent="0.25">
      <c r="A302" s="25"/>
      <c r="B302" s="25"/>
      <c r="L302" s="25"/>
    </row>
    <row r="303" spans="1:12" x14ac:dyDescent="0.25">
      <c r="A303" s="25"/>
      <c r="B303" s="25"/>
      <c r="L303" s="25"/>
    </row>
    <row r="304" spans="1:12" x14ac:dyDescent="0.25">
      <c r="A304" s="25"/>
      <c r="B304" s="25"/>
      <c r="L304" s="25"/>
    </row>
    <row r="305" spans="1:12" x14ac:dyDescent="0.25">
      <c r="A305" s="25"/>
      <c r="B305" s="25"/>
      <c r="L305" s="25"/>
    </row>
    <row r="306" spans="1:12" x14ac:dyDescent="0.25">
      <c r="A306" s="25"/>
      <c r="B306" s="25"/>
      <c r="L306" s="25"/>
    </row>
    <row r="307" spans="1:12" x14ac:dyDescent="0.25">
      <c r="A307" s="25"/>
      <c r="B307" s="25"/>
      <c r="L307" s="25"/>
    </row>
    <row r="308" spans="1:12" x14ac:dyDescent="0.25">
      <c r="A308" s="25"/>
      <c r="B308" s="25"/>
      <c r="L308" s="25"/>
    </row>
    <row r="309" spans="1:12" x14ac:dyDescent="0.25">
      <c r="A309" s="25"/>
      <c r="B309" s="25"/>
      <c r="L309" s="25"/>
    </row>
    <row r="310" spans="1:12" x14ac:dyDescent="0.25">
      <c r="A310" s="25"/>
      <c r="B310" s="25"/>
      <c r="L310" s="25"/>
    </row>
    <row r="311" spans="1:12" x14ac:dyDescent="0.25">
      <c r="A311" s="25"/>
      <c r="B311" s="25"/>
      <c r="L311" s="25"/>
    </row>
    <row r="312" spans="1:12" x14ac:dyDescent="0.25">
      <c r="A312" s="25"/>
      <c r="B312" s="25"/>
      <c r="L312" s="25"/>
    </row>
    <row r="313" spans="1:12" x14ac:dyDescent="0.25">
      <c r="A313" s="25"/>
      <c r="B313" s="25"/>
      <c r="L313" s="25"/>
    </row>
    <row r="314" spans="1:12" x14ac:dyDescent="0.25">
      <c r="A314" s="25"/>
      <c r="B314" s="25"/>
      <c r="L314" s="25"/>
    </row>
    <row r="315" spans="1:12" x14ac:dyDescent="0.25">
      <c r="A315" s="25"/>
      <c r="B315" s="25"/>
      <c r="L315" s="25"/>
    </row>
    <row r="316" spans="1:12" x14ac:dyDescent="0.25">
      <c r="A316" s="25"/>
      <c r="B316" s="25"/>
      <c r="L316" s="25"/>
    </row>
    <row r="317" spans="1:12" x14ac:dyDescent="0.25">
      <c r="A317" s="25"/>
      <c r="B317" s="25"/>
      <c r="L317" s="25"/>
    </row>
    <row r="318" spans="1:12" x14ac:dyDescent="0.25">
      <c r="A318" s="25"/>
      <c r="B318" s="25"/>
      <c r="L318" s="25"/>
    </row>
    <row r="319" spans="1:12" x14ac:dyDescent="0.25">
      <c r="A319" s="25"/>
      <c r="B319" s="25"/>
      <c r="L319" s="25"/>
    </row>
    <row r="320" spans="1:12" x14ac:dyDescent="0.25">
      <c r="A320" s="25"/>
      <c r="B320" s="25"/>
      <c r="L320" s="25"/>
    </row>
    <row r="321" spans="1:12" x14ac:dyDescent="0.25">
      <c r="A321" s="25"/>
      <c r="B321" s="25"/>
      <c r="L321" s="25"/>
    </row>
    <row r="322" spans="1:12" x14ac:dyDescent="0.25">
      <c r="A322" s="25"/>
      <c r="B322" s="25"/>
      <c r="L322" s="25"/>
    </row>
    <row r="323" spans="1:12" x14ac:dyDescent="0.25">
      <c r="A323" s="25"/>
      <c r="B323" s="25"/>
      <c r="L323" s="25"/>
    </row>
    <row r="324" spans="1:12" x14ac:dyDescent="0.25">
      <c r="A324" s="25"/>
      <c r="B324" s="25"/>
      <c r="L324" s="25"/>
    </row>
    <row r="325" spans="1:12" x14ac:dyDescent="0.25">
      <c r="A325" s="25"/>
      <c r="B325" s="25"/>
      <c r="L325" s="25"/>
    </row>
    <row r="326" spans="1:12" x14ac:dyDescent="0.25">
      <c r="A326" s="25"/>
      <c r="B326" s="25"/>
      <c r="L326" s="25"/>
    </row>
    <row r="327" spans="1:12" x14ac:dyDescent="0.25">
      <c r="A327" s="25"/>
      <c r="B327" s="25"/>
      <c r="L327" s="25"/>
    </row>
    <row r="328" spans="1:12" x14ac:dyDescent="0.25">
      <c r="A328" s="25"/>
      <c r="B328" s="25"/>
      <c r="L328" s="25"/>
    </row>
    <row r="329" spans="1:12" x14ac:dyDescent="0.25">
      <c r="A329" s="25"/>
      <c r="B329" s="25"/>
      <c r="L329" s="25"/>
    </row>
    <row r="330" spans="1:12" x14ac:dyDescent="0.25">
      <c r="A330" s="25"/>
      <c r="B330" s="25"/>
      <c r="L330" s="25"/>
    </row>
    <row r="331" spans="1:12" x14ac:dyDescent="0.25">
      <c r="A331" s="25"/>
      <c r="B331" s="25"/>
      <c r="L331" s="25"/>
    </row>
    <row r="332" spans="1:12" x14ac:dyDescent="0.25">
      <c r="A332" s="25"/>
      <c r="B332" s="25"/>
      <c r="L332" s="25"/>
    </row>
    <row r="333" spans="1:12" x14ac:dyDescent="0.25">
      <c r="A333" s="25"/>
      <c r="B333" s="25"/>
      <c r="L333" s="25"/>
    </row>
    <row r="334" spans="1:12" x14ac:dyDescent="0.25">
      <c r="A334" s="25"/>
      <c r="B334" s="25"/>
      <c r="L334" s="25"/>
    </row>
    <row r="335" spans="1:12" x14ac:dyDescent="0.25">
      <c r="A335" s="25"/>
      <c r="B335" s="25"/>
      <c r="L335" s="25"/>
    </row>
    <row r="336" spans="1:12" x14ac:dyDescent="0.25">
      <c r="A336" s="25"/>
      <c r="B336" s="25"/>
      <c r="L336" s="25"/>
    </row>
    <row r="337" spans="1:12" x14ac:dyDescent="0.25">
      <c r="A337" s="25"/>
      <c r="B337" s="25"/>
      <c r="L337" s="25"/>
    </row>
    <row r="338" spans="1:12" x14ac:dyDescent="0.25">
      <c r="A338" s="25"/>
      <c r="B338" s="25"/>
      <c r="L338" s="25"/>
    </row>
    <row r="339" spans="1:12" x14ac:dyDescent="0.25">
      <c r="A339" s="25"/>
      <c r="B339" s="25"/>
      <c r="L339" s="25"/>
    </row>
    <row r="340" spans="1:12" x14ac:dyDescent="0.25">
      <c r="A340" s="25"/>
      <c r="B340" s="25"/>
      <c r="L340" s="25"/>
    </row>
    <row r="341" spans="1:12" x14ac:dyDescent="0.25">
      <c r="A341" s="25"/>
      <c r="B341" s="25"/>
      <c r="L341" s="25"/>
    </row>
    <row r="342" spans="1:12" x14ac:dyDescent="0.25">
      <c r="A342" s="25"/>
      <c r="B342" s="25"/>
      <c r="L342" s="25"/>
    </row>
    <row r="343" spans="1:12" x14ac:dyDescent="0.25">
      <c r="A343" s="25"/>
      <c r="B343" s="25"/>
      <c r="L343" s="25"/>
    </row>
    <row r="344" spans="1:12" x14ac:dyDescent="0.25">
      <c r="A344" s="25"/>
      <c r="B344" s="25"/>
      <c r="L344" s="25"/>
    </row>
    <row r="345" spans="1:12" x14ac:dyDescent="0.25">
      <c r="A345" s="25"/>
      <c r="B345" s="25"/>
      <c r="L345" s="25"/>
    </row>
    <row r="346" spans="1:12" x14ac:dyDescent="0.25">
      <c r="A346" s="25"/>
      <c r="B346" s="25"/>
      <c r="L346" s="25"/>
    </row>
    <row r="347" spans="1:12" x14ac:dyDescent="0.25">
      <c r="A347" s="25"/>
      <c r="B347" s="25"/>
      <c r="L347" s="25"/>
    </row>
    <row r="348" spans="1:12" x14ac:dyDescent="0.25">
      <c r="A348" s="25"/>
      <c r="B348" s="25"/>
      <c r="L348" s="25"/>
    </row>
    <row r="349" spans="1:12" x14ac:dyDescent="0.25">
      <c r="A349" s="25"/>
      <c r="B349" s="25"/>
      <c r="L349" s="25"/>
    </row>
    <row r="350" spans="1:12" x14ac:dyDescent="0.25">
      <c r="A350" s="25"/>
      <c r="B350" s="25"/>
      <c r="L350" s="25"/>
    </row>
    <row r="351" spans="1:12" x14ac:dyDescent="0.25">
      <c r="A351" s="25"/>
      <c r="B351" s="25"/>
      <c r="L351" s="25"/>
    </row>
    <row r="352" spans="1:12" x14ac:dyDescent="0.25">
      <c r="A352" s="25"/>
      <c r="B352" s="25"/>
      <c r="L352" s="25"/>
    </row>
    <row r="353" spans="1:12" x14ac:dyDescent="0.25">
      <c r="A353" s="25"/>
      <c r="B353" s="25"/>
      <c r="L353" s="25"/>
    </row>
    <row r="354" spans="1:12" x14ac:dyDescent="0.25">
      <c r="A354" s="25"/>
      <c r="B354" s="25"/>
      <c r="L354" s="25"/>
    </row>
    <row r="355" spans="1:12" x14ac:dyDescent="0.25">
      <c r="A355" s="25"/>
      <c r="B355" s="25"/>
      <c r="L355" s="25"/>
    </row>
    <row r="356" spans="1:12" x14ac:dyDescent="0.25">
      <c r="A356" s="25"/>
      <c r="B356" s="25"/>
      <c r="L356" s="25"/>
    </row>
    <row r="357" spans="1:12" x14ac:dyDescent="0.25">
      <c r="A357" s="25"/>
      <c r="B357" s="25"/>
      <c r="L357" s="25"/>
    </row>
    <row r="358" spans="1:12" x14ac:dyDescent="0.25">
      <c r="A358" s="25"/>
      <c r="B358" s="25"/>
      <c r="L358" s="25"/>
    </row>
    <row r="359" spans="1:12" x14ac:dyDescent="0.25">
      <c r="A359" s="25"/>
      <c r="B359" s="25"/>
      <c r="L359" s="25"/>
    </row>
    <row r="360" spans="1:12" x14ac:dyDescent="0.25">
      <c r="A360" s="25"/>
      <c r="B360" s="25"/>
      <c r="L360" s="25"/>
    </row>
    <row r="361" spans="1:12" x14ac:dyDescent="0.25">
      <c r="A361" s="25"/>
      <c r="B361" s="25"/>
      <c r="L361" s="25"/>
    </row>
    <row r="362" spans="1:12" x14ac:dyDescent="0.25">
      <c r="A362" s="25"/>
      <c r="B362" s="25"/>
      <c r="L362" s="25"/>
    </row>
    <row r="363" spans="1:12" x14ac:dyDescent="0.25">
      <c r="A363" s="25"/>
      <c r="B363" s="25"/>
      <c r="L363" s="25"/>
    </row>
    <row r="364" spans="1:12" x14ac:dyDescent="0.25">
      <c r="A364" s="25"/>
      <c r="B364" s="25"/>
      <c r="L364" s="25"/>
    </row>
    <row r="365" spans="1:12" x14ac:dyDescent="0.25">
      <c r="A365" s="25"/>
      <c r="B365" s="25"/>
      <c r="L365" s="25"/>
    </row>
    <row r="366" spans="1:12" x14ac:dyDescent="0.25">
      <c r="A366" s="25"/>
      <c r="B366" s="25"/>
      <c r="L366" s="25"/>
    </row>
    <row r="367" spans="1:12" x14ac:dyDescent="0.25">
      <c r="A367" s="25"/>
      <c r="B367" s="25"/>
      <c r="L367" s="25"/>
    </row>
    <row r="368" spans="1:12" x14ac:dyDescent="0.25">
      <c r="A368" s="25"/>
      <c r="B368" s="25"/>
      <c r="L368" s="25"/>
    </row>
    <row r="369" spans="1:12" x14ac:dyDescent="0.25">
      <c r="A369" s="25"/>
      <c r="B369" s="25"/>
      <c r="L369" s="25"/>
    </row>
    <row r="370" spans="1:12" x14ac:dyDescent="0.25">
      <c r="A370" s="25"/>
      <c r="B370" s="25"/>
      <c r="L370" s="25"/>
    </row>
    <row r="371" spans="1:12" x14ac:dyDescent="0.25">
      <c r="A371" s="25"/>
      <c r="B371" s="25"/>
      <c r="L371" s="25"/>
    </row>
    <row r="372" spans="1:12" x14ac:dyDescent="0.25">
      <c r="A372" s="25"/>
      <c r="B372" s="25"/>
      <c r="L372" s="25"/>
    </row>
    <row r="373" spans="1:12" x14ac:dyDescent="0.25">
      <c r="A373" s="25"/>
      <c r="B373" s="25"/>
      <c r="L373" s="25"/>
    </row>
    <row r="374" spans="1:12" x14ac:dyDescent="0.25">
      <c r="A374" s="25"/>
      <c r="B374" s="25"/>
      <c r="L374" s="25"/>
    </row>
    <row r="375" spans="1:12" x14ac:dyDescent="0.25">
      <c r="A375" s="25"/>
      <c r="B375" s="25"/>
      <c r="L375" s="25"/>
    </row>
    <row r="376" spans="1:12" x14ac:dyDescent="0.25">
      <c r="A376" s="25"/>
      <c r="B376" s="25"/>
      <c r="L376" s="25"/>
    </row>
    <row r="377" spans="1:12" x14ac:dyDescent="0.25">
      <c r="A377" s="25"/>
      <c r="B377" s="25"/>
      <c r="L377" s="25"/>
    </row>
    <row r="378" spans="1:12" x14ac:dyDescent="0.25">
      <c r="A378" s="25"/>
      <c r="B378" s="25"/>
      <c r="L378" s="25"/>
    </row>
    <row r="379" spans="1:12" x14ac:dyDescent="0.25">
      <c r="A379" s="25"/>
      <c r="B379" s="25"/>
      <c r="L379" s="25"/>
    </row>
    <row r="380" spans="1:12" x14ac:dyDescent="0.25">
      <c r="A380" s="25"/>
      <c r="B380" s="25"/>
      <c r="L380" s="25"/>
    </row>
    <row r="381" spans="1:12" x14ac:dyDescent="0.25">
      <c r="A381" s="25"/>
      <c r="B381" s="25"/>
      <c r="L381" s="25"/>
    </row>
    <row r="382" spans="1:12" x14ac:dyDescent="0.25">
      <c r="A382" s="25"/>
      <c r="B382" s="25"/>
      <c r="L382" s="25"/>
    </row>
    <row r="383" spans="1:12" x14ac:dyDescent="0.25">
      <c r="A383" s="25"/>
      <c r="B383" s="25"/>
      <c r="L383" s="25"/>
    </row>
    <row r="384" spans="1:12" x14ac:dyDescent="0.25">
      <c r="A384" s="25"/>
      <c r="B384" s="25"/>
      <c r="L384" s="25"/>
    </row>
    <row r="385" spans="1:12" x14ac:dyDescent="0.25">
      <c r="A385" s="25"/>
      <c r="B385" s="25"/>
      <c r="L385" s="25"/>
    </row>
    <row r="386" spans="1:12" x14ac:dyDescent="0.25">
      <c r="A386" s="25"/>
      <c r="B386" s="25"/>
      <c r="L386" s="25"/>
    </row>
    <row r="387" spans="1:12" x14ac:dyDescent="0.25">
      <c r="A387" s="25"/>
      <c r="B387" s="25"/>
      <c r="L387" s="25"/>
    </row>
    <row r="388" spans="1:12" x14ac:dyDescent="0.25">
      <c r="A388" s="25"/>
      <c r="B388" s="25"/>
      <c r="L388" s="25"/>
    </row>
    <row r="389" spans="1:12" x14ac:dyDescent="0.25">
      <c r="A389" s="25"/>
      <c r="B389" s="25"/>
      <c r="L389" s="25"/>
    </row>
    <row r="390" spans="1:12" x14ac:dyDescent="0.25">
      <c r="A390" s="25"/>
      <c r="B390" s="25"/>
      <c r="L390" s="25"/>
    </row>
    <row r="391" spans="1:12" x14ac:dyDescent="0.25">
      <c r="A391" s="25"/>
      <c r="B391" s="25"/>
      <c r="L391" s="25"/>
    </row>
    <row r="392" spans="1:12" x14ac:dyDescent="0.25">
      <c r="A392" s="25"/>
      <c r="B392" s="25"/>
      <c r="L392" s="25"/>
    </row>
    <row r="393" spans="1:12" x14ac:dyDescent="0.25">
      <c r="A393" s="25"/>
      <c r="B393" s="25"/>
      <c r="L393" s="25"/>
    </row>
    <row r="394" spans="1:12" x14ac:dyDescent="0.25">
      <c r="A394" s="25"/>
      <c r="B394" s="25"/>
      <c r="L394" s="25"/>
    </row>
    <row r="395" spans="1:12" x14ac:dyDescent="0.25">
      <c r="A395" s="25"/>
      <c r="B395" s="25"/>
      <c r="L395" s="25"/>
    </row>
    <row r="396" spans="1:12" x14ac:dyDescent="0.25">
      <c r="A396" s="25"/>
      <c r="B396" s="25"/>
      <c r="L396" s="25"/>
    </row>
    <row r="397" spans="1:12" x14ac:dyDescent="0.25">
      <c r="A397" s="25"/>
      <c r="B397" s="25"/>
      <c r="L397" s="25"/>
    </row>
    <row r="398" spans="1:12" x14ac:dyDescent="0.25">
      <c r="A398" s="25"/>
      <c r="B398" s="25"/>
      <c r="L398" s="25"/>
    </row>
    <row r="399" spans="1:12" x14ac:dyDescent="0.25">
      <c r="A399" s="25"/>
      <c r="B399" s="25"/>
      <c r="L399" s="25"/>
    </row>
    <row r="400" spans="1:12" x14ac:dyDescent="0.25">
      <c r="A400" s="25"/>
      <c r="B400" s="25"/>
      <c r="L400" s="25"/>
    </row>
    <row r="401" spans="1:12" x14ac:dyDescent="0.25">
      <c r="A401" s="25"/>
      <c r="B401" s="25"/>
      <c r="L401" s="25"/>
    </row>
    <row r="402" spans="1:12" x14ac:dyDescent="0.25">
      <c r="A402" s="25"/>
      <c r="B402" s="25"/>
      <c r="L402" s="25"/>
    </row>
    <row r="403" spans="1:12" x14ac:dyDescent="0.25">
      <c r="A403" s="25"/>
      <c r="B403" s="25"/>
      <c r="L403" s="25"/>
    </row>
    <row r="404" spans="1:12" x14ac:dyDescent="0.25">
      <c r="A404" s="25"/>
      <c r="B404" s="25"/>
      <c r="L404" s="25"/>
    </row>
    <row r="405" spans="1:12" x14ac:dyDescent="0.25">
      <c r="A405" s="25"/>
      <c r="B405" s="25"/>
      <c r="L405" s="25"/>
    </row>
    <row r="406" spans="1:12" x14ac:dyDescent="0.25">
      <c r="A406" s="25"/>
      <c r="B406" s="25"/>
      <c r="L406" s="25"/>
    </row>
    <row r="407" spans="1:12" x14ac:dyDescent="0.25">
      <c r="A407" s="25"/>
      <c r="B407" s="25"/>
      <c r="L407" s="25"/>
    </row>
    <row r="408" spans="1:12" x14ac:dyDescent="0.25">
      <c r="A408" s="25"/>
      <c r="B408" s="25"/>
      <c r="L408" s="25"/>
    </row>
    <row r="409" spans="1:12" x14ac:dyDescent="0.25">
      <c r="A409" s="25"/>
      <c r="B409" s="25"/>
      <c r="L409" s="25"/>
    </row>
    <row r="410" spans="1:12" x14ac:dyDescent="0.25">
      <c r="A410" s="25"/>
      <c r="B410" s="25"/>
      <c r="L410" s="25"/>
    </row>
    <row r="411" spans="1:12" x14ac:dyDescent="0.25">
      <c r="A411" s="25"/>
      <c r="B411" s="25"/>
      <c r="L411" s="25"/>
    </row>
    <row r="412" spans="1:12" x14ac:dyDescent="0.25">
      <c r="A412" s="25"/>
      <c r="B412" s="25"/>
      <c r="L412" s="25"/>
    </row>
    <row r="413" spans="1:12" x14ac:dyDescent="0.25">
      <c r="A413" s="25"/>
      <c r="B413" s="25"/>
      <c r="L413" s="25"/>
    </row>
    <row r="414" spans="1:12" x14ac:dyDescent="0.25">
      <c r="A414" s="25"/>
      <c r="B414" s="25"/>
      <c r="L414" s="25"/>
    </row>
    <row r="415" spans="1:12" x14ac:dyDescent="0.25">
      <c r="A415" s="25"/>
      <c r="B415" s="25"/>
      <c r="L415" s="25"/>
    </row>
    <row r="416" spans="1:12" x14ac:dyDescent="0.25">
      <c r="A416" s="25"/>
      <c r="B416" s="25"/>
      <c r="L416" s="25"/>
    </row>
    <row r="417" spans="1:12" x14ac:dyDescent="0.25">
      <c r="A417" s="25"/>
      <c r="B417" s="25"/>
      <c r="L417" s="25"/>
    </row>
    <row r="418" spans="1:12" x14ac:dyDescent="0.25">
      <c r="A418" s="25"/>
      <c r="B418" s="25"/>
      <c r="L418" s="25"/>
    </row>
    <row r="419" spans="1:12" x14ac:dyDescent="0.25">
      <c r="A419" s="25"/>
      <c r="B419" s="25"/>
      <c r="L419" s="25"/>
    </row>
    <row r="420" spans="1:12" x14ac:dyDescent="0.25">
      <c r="A420" s="25"/>
      <c r="B420" s="25"/>
      <c r="L420" s="25"/>
    </row>
    <row r="421" spans="1:12" x14ac:dyDescent="0.25">
      <c r="A421" s="25"/>
      <c r="B421" s="25"/>
      <c r="L421" s="25"/>
    </row>
    <row r="422" spans="1:12" x14ac:dyDescent="0.25">
      <c r="A422" s="25"/>
      <c r="B422" s="25"/>
      <c r="L422" s="25"/>
    </row>
    <row r="423" spans="1:12" x14ac:dyDescent="0.25">
      <c r="A423" s="25"/>
      <c r="B423" s="25"/>
      <c r="L423" s="25"/>
    </row>
    <row r="424" spans="1:12" x14ac:dyDescent="0.25">
      <c r="A424" s="25"/>
      <c r="B424" s="25"/>
      <c r="L424" s="25"/>
    </row>
    <row r="425" spans="1:12" x14ac:dyDescent="0.25">
      <c r="A425" s="25"/>
      <c r="B425" s="25"/>
      <c r="L425" s="25"/>
    </row>
    <row r="426" spans="1:12" x14ac:dyDescent="0.25">
      <c r="A426" s="25"/>
      <c r="B426" s="25"/>
      <c r="L426" s="25"/>
    </row>
    <row r="427" spans="1:12" x14ac:dyDescent="0.25">
      <c r="A427" s="25"/>
      <c r="B427" s="25"/>
      <c r="L427" s="25"/>
    </row>
    <row r="428" spans="1:12" x14ac:dyDescent="0.25">
      <c r="A428" s="25"/>
      <c r="B428" s="25"/>
      <c r="L428" s="25"/>
    </row>
    <row r="429" spans="1:12" x14ac:dyDescent="0.25">
      <c r="A429" s="25"/>
      <c r="B429" s="25"/>
      <c r="L429" s="25"/>
    </row>
    <row r="430" spans="1:12" x14ac:dyDescent="0.25">
      <c r="A430" s="25"/>
      <c r="B430" s="25"/>
      <c r="L430" s="25"/>
    </row>
    <row r="431" spans="1:12" x14ac:dyDescent="0.25">
      <c r="A431" s="25"/>
      <c r="B431" s="25"/>
      <c r="L431" s="25"/>
    </row>
    <row r="432" spans="1:12" x14ac:dyDescent="0.25">
      <c r="A432" s="25"/>
      <c r="B432" s="25"/>
      <c r="L432" s="25"/>
    </row>
    <row r="433" spans="1:12" x14ac:dyDescent="0.25">
      <c r="A433" s="25"/>
      <c r="B433" s="25"/>
      <c r="L433" s="25"/>
    </row>
    <row r="434" spans="1:12" x14ac:dyDescent="0.25">
      <c r="A434" s="25"/>
      <c r="B434" s="25"/>
      <c r="L434" s="25"/>
    </row>
    <row r="435" spans="1:12" x14ac:dyDescent="0.25">
      <c r="A435" s="25"/>
      <c r="B435" s="25"/>
      <c r="L435" s="25"/>
    </row>
    <row r="436" spans="1:12" x14ac:dyDescent="0.25">
      <c r="A436" s="25"/>
      <c r="B436" s="25"/>
      <c r="L436" s="25"/>
    </row>
    <row r="437" spans="1:12" x14ac:dyDescent="0.25">
      <c r="A437" s="25"/>
      <c r="B437" s="25"/>
      <c r="L437" s="25"/>
    </row>
    <row r="438" spans="1:12" x14ac:dyDescent="0.25">
      <c r="A438" s="25"/>
      <c r="B438" s="25"/>
      <c r="L438" s="25"/>
    </row>
    <row r="439" spans="1:12" x14ac:dyDescent="0.25">
      <c r="A439" s="25"/>
      <c r="B439" s="25"/>
      <c r="L439" s="25"/>
    </row>
    <row r="440" spans="1:12" x14ac:dyDescent="0.25">
      <c r="A440" s="25"/>
      <c r="B440" s="25"/>
      <c r="L440" s="25"/>
    </row>
    <row r="441" spans="1:12" x14ac:dyDescent="0.25">
      <c r="A441" s="25"/>
      <c r="B441" s="25"/>
      <c r="L441" s="25"/>
    </row>
    <row r="442" spans="1:12" x14ac:dyDescent="0.25">
      <c r="A442" s="25"/>
      <c r="B442" s="25"/>
      <c r="L442" s="25"/>
    </row>
    <row r="443" spans="1:12" x14ac:dyDescent="0.25">
      <c r="A443" s="25"/>
      <c r="B443" s="25"/>
      <c r="L443" s="25"/>
    </row>
    <row r="444" spans="1:12" x14ac:dyDescent="0.25">
      <c r="A444" s="25"/>
      <c r="B444" s="25"/>
      <c r="L444" s="25"/>
    </row>
    <row r="445" spans="1:12" x14ac:dyDescent="0.25">
      <c r="A445" s="25"/>
      <c r="B445" s="25"/>
      <c r="L445" s="25"/>
    </row>
    <row r="446" spans="1:12" x14ac:dyDescent="0.25">
      <c r="A446" s="25"/>
      <c r="B446" s="25"/>
      <c r="L446" s="25"/>
    </row>
    <row r="447" spans="1:12" x14ac:dyDescent="0.25">
      <c r="A447" s="25"/>
      <c r="B447" s="25"/>
      <c r="L447" s="25"/>
    </row>
    <row r="448" spans="1:12" x14ac:dyDescent="0.25">
      <c r="A448" s="25"/>
      <c r="B448" s="25"/>
      <c r="L448" s="25"/>
    </row>
    <row r="449" spans="1:12" x14ac:dyDescent="0.25">
      <c r="A449" s="25"/>
      <c r="B449" s="25"/>
      <c r="L449" s="25"/>
    </row>
    <row r="450" spans="1:12" x14ac:dyDescent="0.25">
      <c r="A450" s="25"/>
      <c r="B450" s="25"/>
      <c r="L450" s="25"/>
    </row>
    <row r="451" spans="1:12" x14ac:dyDescent="0.25">
      <c r="A451" s="25"/>
      <c r="B451" s="25"/>
      <c r="L451" s="25"/>
    </row>
    <row r="452" spans="1:12" x14ac:dyDescent="0.25">
      <c r="A452" s="25"/>
      <c r="B452" s="25"/>
      <c r="L452" s="25"/>
    </row>
    <row r="453" spans="1:12" x14ac:dyDescent="0.25">
      <c r="A453" s="25"/>
      <c r="B453" s="25"/>
      <c r="L453" s="25"/>
    </row>
    <row r="454" spans="1:12" x14ac:dyDescent="0.25">
      <c r="A454" s="25"/>
      <c r="B454" s="25"/>
      <c r="L454" s="25"/>
    </row>
    <row r="455" spans="1:12" x14ac:dyDescent="0.25">
      <c r="A455" s="25"/>
      <c r="B455" s="25"/>
      <c r="L455" s="25"/>
    </row>
    <row r="456" spans="1:12" x14ac:dyDescent="0.25">
      <c r="A456" s="25"/>
      <c r="B456" s="25"/>
      <c r="L456" s="25"/>
    </row>
    <row r="457" spans="1:12" x14ac:dyDescent="0.25">
      <c r="A457" s="25"/>
      <c r="B457" s="25"/>
      <c r="L457" s="25"/>
    </row>
    <row r="458" spans="1:12" x14ac:dyDescent="0.25">
      <c r="A458" s="25"/>
      <c r="B458" s="25"/>
      <c r="L458" s="25"/>
    </row>
    <row r="459" spans="1:12" x14ac:dyDescent="0.25">
      <c r="A459" s="25"/>
      <c r="B459" s="25"/>
      <c r="L459" s="25"/>
    </row>
    <row r="460" spans="1:12" x14ac:dyDescent="0.25">
      <c r="A460" s="25"/>
      <c r="B460" s="25"/>
      <c r="L460" s="25"/>
    </row>
    <row r="461" spans="1:12" x14ac:dyDescent="0.25">
      <c r="A461" s="25"/>
      <c r="B461" s="25"/>
      <c r="L461" s="25"/>
    </row>
    <row r="462" spans="1:12" x14ac:dyDescent="0.25">
      <c r="A462" s="25"/>
      <c r="B462" s="25"/>
      <c r="L462" s="25"/>
    </row>
    <row r="463" spans="1:12" x14ac:dyDescent="0.25">
      <c r="A463" s="25"/>
      <c r="B463" s="25"/>
      <c r="L463" s="25"/>
    </row>
    <row r="464" spans="1:12" x14ac:dyDescent="0.25">
      <c r="A464" s="25"/>
      <c r="B464" s="25"/>
      <c r="L464" s="25"/>
    </row>
    <row r="465" spans="1:12" x14ac:dyDescent="0.25">
      <c r="A465" s="25"/>
      <c r="B465" s="25"/>
      <c r="L465" s="25"/>
    </row>
    <row r="466" spans="1:12" x14ac:dyDescent="0.25">
      <c r="A466" s="25"/>
      <c r="B466" s="25"/>
      <c r="L466" s="25"/>
    </row>
    <row r="467" spans="1:12" x14ac:dyDescent="0.25">
      <c r="A467" s="25"/>
      <c r="B467" s="25"/>
      <c r="L467" s="25"/>
    </row>
    <row r="468" spans="1:12" x14ac:dyDescent="0.25">
      <c r="A468" s="25"/>
      <c r="B468" s="25"/>
      <c r="L468" s="25"/>
    </row>
    <row r="469" spans="1:12" x14ac:dyDescent="0.25">
      <c r="A469" s="25"/>
      <c r="B469" s="25"/>
      <c r="L469" s="25"/>
    </row>
    <row r="470" spans="1:12" x14ac:dyDescent="0.25">
      <c r="A470" s="25"/>
      <c r="B470" s="25"/>
      <c r="L470" s="25"/>
    </row>
    <row r="471" spans="1:12" x14ac:dyDescent="0.25">
      <c r="A471" s="25"/>
      <c r="B471" s="25"/>
      <c r="L471" s="25"/>
    </row>
    <row r="472" spans="1:12" x14ac:dyDescent="0.25">
      <c r="A472" s="25"/>
      <c r="B472" s="25"/>
      <c r="L472" s="25"/>
    </row>
    <row r="473" spans="1:12" x14ac:dyDescent="0.25">
      <c r="A473" s="25"/>
      <c r="B473" s="25"/>
      <c r="L473" s="25"/>
    </row>
    <row r="474" spans="1:12" x14ac:dyDescent="0.25">
      <c r="A474" s="25"/>
      <c r="B474" s="25"/>
      <c r="L474" s="25"/>
    </row>
    <row r="475" spans="1:12" x14ac:dyDescent="0.25">
      <c r="A475" s="25"/>
      <c r="B475" s="25"/>
      <c r="L475" s="25"/>
    </row>
    <row r="476" spans="1:12" x14ac:dyDescent="0.25">
      <c r="A476" s="25"/>
      <c r="B476" s="25"/>
      <c r="L476" s="25"/>
    </row>
    <row r="477" spans="1:12" x14ac:dyDescent="0.25">
      <c r="A477" s="25"/>
      <c r="B477" s="25"/>
      <c r="L477" s="25"/>
    </row>
    <row r="478" spans="1:12" x14ac:dyDescent="0.25">
      <c r="A478" s="25"/>
      <c r="B478" s="25"/>
      <c r="L478" s="25"/>
    </row>
    <row r="479" spans="1:12" x14ac:dyDescent="0.25">
      <c r="A479" s="25"/>
      <c r="B479" s="25"/>
      <c r="L479" s="25"/>
    </row>
    <row r="480" spans="1:12" x14ac:dyDescent="0.25">
      <c r="A480" s="25"/>
      <c r="B480" s="25"/>
      <c r="L480" s="25"/>
    </row>
    <row r="481" spans="1:12" x14ac:dyDescent="0.25">
      <c r="A481" s="25"/>
      <c r="B481" s="25"/>
      <c r="L481" s="25"/>
    </row>
    <row r="482" spans="1:12" x14ac:dyDescent="0.25">
      <c r="A482" s="25"/>
      <c r="B482" s="25"/>
      <c r="L482" s="25"/>
    </row>
    <row r="483" spans="1:12" x14ac:dyDescent="0.25">
      <c r="A483" s="25"/>
      <c r="B483" s="25"/>
      <c r="L483" s="25"/>
    </row>
    <row r="484" spans="1:12" x14ac:dyDescent="0.25">
      <c r="A484" s="25"/>
      <c r="B484" s="25"/>
      <c r="L484" s="25"/>
    </row>
    <row r="485" spans="1:12" x14ac:dyDescent="0.25">
      <c r="A485" s="25"/>
      <c r="B485" s="25"/>
      <c r="L485" s="25"/>
    </row>
    <row r="486" spans="1:12" x14ac:dyDescent="0.25">
      <c r="A486" s="25"/>
      <c r="B486" s="25"/>
      <c r="L486" s="25"/>
    </row>
    <row r="487" spans="1:12" x14ac:dyDescent="0.25">
      <c r="A487" s="25"/>
      <c r="B487" s="25"/>
      <c r="L487" s="25"/>
    </row>
    <row r="488" spans="1:12" x14ac:dyDescent="0.25">
      <c r="A488" s="25"/>
      <c r="B488" s="25"/>
      <c r="L488" s="25"/>
    </row>
    <row r="489" spans="1:12" x14ac:dyDescent="0.25">
      <c r="A489" s="25"/>
      <c r="B489" s="25"/>
      <c r="L489" s="25"/>
    </row>
    <row r="490" spans="1:12" x14ac:dyDescent="0.25">
      <c r="A490" s="25"/>
      <c r="B490" s="25"/>
      <c r="L490" s="25"/>
    </row>
    <row r="491" spans="1:12" x14ac:dyDescent="0.25">
      <c r="A491" s="25"/>
      <c r="B491" s="25"/>
      <c r="L491" s="25"/>
    </row>
    <row r="492" spans="1:12" x14ac:dyDescent="0.25">
      <c r="A492" s="25"/>
      <c r="B492" s="25"/>
      <c r="L492" s="25"/>
    </row>
    <row r="493" spans="1:12" x14ac:dyDescent="0.25">
      <c r="A493" s="25"/>
      <c r="B493" s="25"/>
      <c r="L493" s="25"/>
    </row>
    <row r="494" spans="1:12" x14ac:dyDescent="0.25">
      <c r="A494" s="25"/>
      <c r="B494" s="25"/>
      <c r="L494" s="25"/>
    </row>
    <row r="495" spans="1:12" x14ac:dyDescent="0.25">
      <c r="A495" s="25"/>
      <c r="B495" s="25"/>
      <c r="L495" s="25"/>
    </row>
    <row r="496" spans="1:12" x14ac:dyDescent="0.25">
      <c r="A496" s="25"/>
      <c r="B496" s="25"/>
      <c r="L496" s="25"/>
    </row>
    <row r="497" spans="1:12" x14ac:dyDescent="0.25">
      <c r="A497" s="25"/>
      <c r="B497" s="25"/>
      <c r="L497" s="25"/>
    </row>
    <row r="498" spans="1:12" x14ac:dyDescent="0.25">
      <c r="A498" s="25"/>
      <c r="B498" s="25"/>
      <c r="L498" s="25"/>
    </row>
    <row r="499" spans="1:12" x14ac:dyDescent="0.25">
      <c r="A499" s="25"/>
      <c r="B499" s="25"/>
      <c r="L499" s="25"/>
    </row>
    <row r="500" spans="1:12" x14ac:dyDescent="0.25">
      <c r="A500" s="25"/>
      <c r="B500" s="25"/>
      <c r="L500" s="25"/>
    </row>
    <row r="501" spans="1:12" x14ac:dyDescent="0.25">
      <c r="A501" s="25"/>
      <c r="B501" s="25"/>
      <c r="L501" s="25"/>
    </row>
    <row r="502" spans="1:12" x14ac:dyDescent="0.25">
      <c r="A502" s="25"/>
      <c r="B502" s="25"/>
      <c r="L502" s="25"/>
    </row>
    <row r="503" spans="1:12" x14ac:dyDescent="0.25">
      <c r="A503" s="25"/>
      <c r="B503" s="25"/>
      <c r="L503" s="25"/>
    </row>
    <row r="504" spans="1:12" x14ac:dyDescent="0.25">
      <c r="A504" s="25"/>
      <c r="B504" s="25"/>
      <c r="L504" s="25"/>
    </row>
    <row r="505" spans="1:12" x14ac:dyDescent="0.25">
      <c r="A505" s="25"/>
      <c r="B505" s="25"/>
      <c r="L505" s="25"/>
    </row>
    <row r="506" spans="1:12" x14ac:dyDescent="0.25">
      <c r="A506" s="25"/>
      <c r="B506" s="25"/>
      <c r="L506" s="25"/>
    </row>
    <row r="507" spans="1:12" x14ac:dyDescent="0.25">
      <c r="A507" s="25"/>
      <c r="B507" s="25"/>
      <c r="L507" s="25"/>
    </row>
    <row r="508" spans="1:12" x14ac:dyDescent="0.25">
      <c r="A508" s="25"/>
      <c r="B508" s="25"/>
      <c r="L508" s="25"/>
    </row>
    <row r="509" spans="1:12" x14ac:dyDescent="0.25">
      <c r="A509" s="25"/>
      <c r="B509" s="25"/>
      <c r="L509" s="25"/>
    </row>
    <row r="510" spans="1:12" x14ac:dyDescent="0.25">
      <c r="A510" s="25"/>
      <c r="B510" s="25"/>
      <c r="L510" s="25"/>
    </row>
    <row r="511" spans="1:12" x14ac:dyDescent="0.25">
      <c r="A511" s="25"/>
      <c r="B511" s="25"/>
      <c r="L511" s="25"/>
    </row>
    <row r="512" spans="1:12" x14ac:dyDescent="0.25">
      <c r="A512" s="25"/>
      <c r="B512" s="25"/>
      <c r="L512" s="25"/>
    </row>
    <row r="513" spans="1:12" x14ac:dyDescent="0.25">
      <c r="A513" s="25"/>
      <c r="B513" s="25"/>
      <c r="L513" s="25"/>
    </row>
    <row r="514" spans="1:12" x14ac:dyDescent="0.25">
      <c r="A514" s="25"/>
      <c r="B514" s="25"/>
      <c r="L514" s="25"/>
    </row>
    <row r="515" spans="1:12" x14ac:dyDescent="0.25">
      <c r="A515" s="25"/>
      <c r="B515" s="25"/>
      <c r="L515" s="25"/>
    </row>
    <row r="516" spans="1:12" x14ac:dyDescent="0.25">
      <c r="A516" s="25"/>
      <c r="B516" s="25"/>
      <c r="L516" s="25"/>
    </row>
    <row r="517" spans="1:12" x14ac:dyDescent="0.25">
      <c r="A517" s="25"/>
      <c r="B517" s="25"/>
      <c r="L517" s="25"/>
    </row>
    <row r="518" spans="1:12" x14ac:dyDescent="0.25">
      <c r="A518" s="25"/>
      <c r="B518" s="25"/>
      <c r="L518" s="25"/>
    </row>
    <row r="519" spans="1:12" x14ac:dyDescent="0.25">
      <c r="A519" s="25"/>
      <c r="B519" s="25"/>
      <c r="L519" s="25"/>
    </row>
    <row r="520" spans="1:12" x14ac:dyDescent="0.25">
      <c r="A520" s="25"/>
      <c r="B520" s="25"/>
      <c r="L520" s="25"/>
    </row>
    <row r="521" spans="1:12" x14ac:dyDescent="0.25">
      <c r="A521" s="25"/>
      <c r="B521" s="25"/>
      <c r="L521" s="25"/>
    </row>
    <row r="522" spans="1:12" x14ac:dyDescent="0.25">
      <c r="A522" s="25"/>
      <c r="B522" s="25"/>
      <c r="L522" s="25"/>
    </row>
    <row r="523" spans="1:12" x14ac:dyDescent="0.25">
      <c r="A523" s="25"/>
      <c r="B523" s="25"/>
      <c r="L523" s="25"/>
    </row>
    <row r="524" spans="1:12" x14ac:dyDescent="0.25">
      <c r="A524" s="25"/>
      <c r="B524" s="25"/>
      <c r="L524" s="25"/>
    </row>
    <row r="525" spans="1:12" x14ac:dyDescent="0.25">
      <c r="A525" s="25"/>
      <c r="B525" s="25"/>
      <c r="L525" s="25"/>
    </row>
    <row r="526" spans="1:12" x14ac:dyDescent="0.25">
      <c r="A526" s="25"/>
      <c r="B526" s="25"/>
      <c r="L526" s="25"/>
    </row>
    <row r="527" spans="1:12" x14ac:dyDescent="0.25">
      <c r="A527" s="25"/>
      <c r="B527" s="25"/>
      <c r="L527" s="25"/>
    </row>
    <row r="528" spans="1:12" x14ac:dyDescent="0.25">
      <c r="A528" s="25"/>
      <c r="B528" s="25"/>
      <c r="L528" s="25"/>
    </row>
    <row r="529" spans="1:12" x14ac:dyDescent="0.25">
      <c r="A529" s="25"/>
      <c r="B529" s="25"/>
      <c r="L529" s="25"/>
    </row>
    <row r="530" spans="1:12" x14ac:dyDescent="0.25">
      <c r="A530" s="25"/>
      <c r="B530" s="25"/>
      <c r="L530" s="25"/>
    </row>
    <row r="531" spans="1:12" x14ac:dyDescent="0.25">
      <c r="A531" s="25"/>
      <c r="B531" s="25"/>
      <c r="L531" s="25"/>
    </row>
    <row r="532" spans="1:12" x14ac:dyDescent="0.25">
      <c r="A532" s="25"/>
      <c r="B532" s="25"/>
      <c r="L532" s="25"/>
    </row>
    <row r="533" spans="1:12" x14ac:dyDescent="0.25">
      <c r="A533" s="25"/>
      <c r="B533" s="25"/>
      <c r="L533" s="25"/>
    </row>
    <row r="534" spans="1:12" x14ac:dyDescent="0.25">
      <c r="A534" s="25"/>
      <c r="B534" s="25"/>
      <c r="L534" s="25"/>
    </row>
    <row r="535" spans="1:12" x14ac:dyDescent="0.25">
      <c r="A535" s="25"/>
      <c r="B535" s="25"/>
      <c r="L535" s="25"/>
    </row>
    <row r="536" spans="1:12" x14ac:dyDescent="0.25">
      <c r="A536" s="25"/>
      <c r="B536" s="25"/>
      <c r="L536" s="25"/>
    </row>
    <row r="537" spans="1:12" x14ac:dyDescent="0.25">
      <c r="A537" s="25"/>
      <c r="B537" s="25"/>
      <c r="L537" s="25"/>
    </row>
    <row r="538" spans="1:12" x14ac:dyDescent="0.25">
      <c r="A538" s="25"/>
      <c r="B538" s="25"/>
      <c r="L538" s="25"/>
    </row>
    <row r="539" spans="1:12" x14ac:dyDescent="0.25">
      <c r="A539" s="25"/>
      <c r="B539" s="25"/>
      <c r="L539" s="25"/>
    </row>
    <row r="540" spans="1:12" x14ac:dyDescent="0.25">
      <c r="A540" s="25"/>
      <c r="B540" s="25"/>
      <c r="L540" s="25"/>
    </row>
    <row r="541" spans="1:12" x14ac:dyDescent="0.25">
      <c r="A541" s="25"/>
      <c r="B541" s="25"/>
      <c r="L541" s="25"/>
    </row>
    <row r="542" spans="1:12" x14ac:dyDescent="0.25">
      <c r="A542" s="25"/>
      <c r="B542" s="25"/>
      <c r="L542" s="25"/>
    </row>
    <row r="543" spans="1:12" x14ac:dyDescent="0.25">
      <c r="A543" s="25"/>
      <c r="B543" s="25"/>
      <c r="L543" s="25"/>
    </row>
    <row r="544" spans="1:12" x14ac:dyDescent="0.25">
      <c r="A544" s="25"/>
      <c r="B544" s="25"/>
      <c r="L544" s="25"/>
    </row>
    <row r="545" spans="1:12" x14ac:dyDescent="0.25">
      <c r="A545" s="25"/>
      <c r="B545" s="25"/>
      <c r="L545" s="25"/>
    </row>
    <row r="546" spans="1:12" x14ac:dyDescent="0.25">
      <c r="A546" s="25"/>
      <c r="B546" s="25"/>
      <c r="L546" s="25"/>
    </row>
    <row r="547" spans="1:12" x14ac:dyDescent="0.25">
      <c r="A547" s="25"/>
      <c r="B547" s="25"/>
      <c r="L547" s="25"/>
    </row>
    <row r="548" spans="1:12" x14ac:dyDescent="0.25">
      <c r="A548" s="25"/>
      <c r="B548" s="25"/>
      <c r="L548" s="25"/>
    </row>
    <row r="549" spans="1:12" x14ac:dyDescent="0.25">
      <c r="A549" s="25"/>
      <c r="B549" s="25"/>
      <c r="L549" s="25"/>
    </row>
    <row r="550" spans="1:12" x14ac:dyDescent="0.25">
      <c r="A550" s="25"/>
      <c r="B550" s="25"/>
      <c r="L550" s="25"/>
    </row>
    <row r="551" spans="1:12" x14ac:dyDescent="0.25">
      <c r="A551" s="25"/>
      <c r="B551" s="25"/>
      <c r="L551" s="25"/>
    </row>
    <row r="552" spans="1:12" x14ac:dyDescent="0.25">
      <c r="A552" s="25"/>
      <c r="B552" s="25"/>
      <c r="L552" s="25"/>
    </row>
    <row r="553" spans="1:12" x14ac:dyDescent="0.25">
      <c r="A553" s="25"/>
      <c r="B553" s="25"/>
      <c r="L553" s="25"/>
    </row>
    <row r="554" spans="1:12" x14ac:dyDescent="0.25">
      <c r="A554" s="25"/>
      <c r="B554" s="25"/>
      <c r="L554" s="25"/>
    </row>
    <row r="555" spans="1:12" x14ac:dyDescent="0.25">
      <c r="A555" s="25"/>
      <c r="B555" s="25"/>
      <c r="L555" s="25"/>
    </row>
    <row r="556" spans="1:12" x14ac:dyDescent="0.25">
      <c r="A556" s="25"/>
      <c r="B556" s="25"/>
      <c r="L556" s="25"/>
    </row>
    <row r="557" spans="1:12" x14ac:dyDescent="0.25">
      <c r="A557" s="25"/>
      <c r="B557" s="25"/>
      <c r="L557" s="25"/>
    </row>
    <row r="558" spans="1:12" x14ac:dyDescent="0.25">
      <c r="A558" s="25"/>
      <c r="B558" s="25"/>
      <c r="L558" s="25"/>
    </row>
    <row r="559" spans="1:12" x14ac:dyDescent="0.25">
      <c r="A559" s="25"/>
      <c r="B559" s="25"/>
      <c r="L559" s="25"/>
    </row>
    <row r="560" spans="1:12" x14ac:dyDescent="0.25">
      <c r="A560" s="25"/>
      <c r="B560" s="25"/>
      <c r="L560" s="25"/>
    </row>
    <row r="561" spans="1:12" x14ac:dyDescent="0.25">
      <c r="A561" s="25"/>
      <c r="B561" s="25"/>
      <c r="L561" s="25"/>
    </row>
    <row r="562" spans="1:12" x14ac:dyDescent="0.25">
      <c r="A562" s="25"/>
      <c r="B562" s="25"/>
      <c r="L562" s="25"/>
    </row>
    <row r="563" spans="1:12" x14ac:dyDescent="0.25">
      <c r="A563" s="25"/>
      <c r="B563" s="25"/>
      <c r="L563" s="25"/>
    </row>
    <row r="564" spans="1:12" x14ac:dyDescent="0.25">
      <c r="A564" s="25"/>
      <c r="B564" s="25"/>
      <c r="L564" s="25"/>
    </row>
    <row r="565" spans="1:12" x14ac:dyDescent="0.25">
      <c r="A565" s="25"/>
      <c r="B565" s="25"/>
      <c r="L565" s="25"/>
    </row>
    <row r="566" spans="1:12" x14ac:dyDescent="0.25">
      <c r="A566" s="25"/>
      <c r="B566" s="25"/>
      <c r="L566" s="25"/>
    </row>
    <row r="567" spans="1:12" x14ac:dyDescent="0.25">
      <c r="A567" s="25"/>
      <c r="B567" s="25"/>
      <c r="L567" s="25"/>
    </row>
    <row r="568" spans="1:12" x14ac:dyDescent="0.25">
      <c r="A568" s="25"/>
      <c r="B568" s="25"/>
      <c r="L568" s="25"/>
    </row>
    <row r="569" spans="1:12" x14ac:dyDescent="0.25">
      <c r="A569" s="25"/>
      <c r="B569" s="25"/>
      <c r="L569" s="25"/>
    </row>
    <row r="570" spans="1:12" x14ac:dyDescent="0.25">
      <c r="A570" s="25"/>
      <c r="B570" s="25"/>
      <c r="L570" s="25"/>
    </row>
    <row r="571" spans="1:12" x14ac:dyDescent="0.25">
      <c r="A571" s="25"/>
      <c r="B571" s="25"/>
      <c r="L571" s="25"/>
    </row>
    <row r="572" spans="1:12" x14ac:dyDescent="0.25">
      <c r="A572" s="25"/>
      <c r="B572" s="25"/>
      <c r="L572" s="25"/>
    </row>
    <row r="573" spans="1:12" x14ac:dyDescent="0.25">
      <c r="A573" s="25"/>
      <c r="B573" s="25"/>
      <c r="L573" s="25"/>
    </row>
    <row r="574" spans="1:12" x14ac:dyDescent="0.25">
      <c r="A574" s="25"/>
      <c r="B574" s="25"/>
      <c r="L574" s="25"/>
    </row>
    <row r="575" spans="1:12" x14ac:dyDescent="0.25">
      <c r="A575" s="25"/>
      <c r="B575" s="25"/>
      <c r="L575" s="25"/>
    </row>
    <row r="576" spans="1:12" x14ac:dyDescent="0.25">
      <c r="A576" s="25"/>
      <c r="B576" s="25"/>
      <c r="L576" s="25"/>
    </row>
    <row r="577" spans="1:12" x14ac:dyDescent="0.25">
      <c r="A577" s="25"/>
      <c r="B577" s="25"/>
      <c r="L577" s="25"/>
    </row>
    <row r="578" spans="1:12" x14ac:dyDescent="0.25">
      <c r="A578" s="25"/>
      <c r="B578" s="25"/>
      <c r="L578" s="25"/>
    </row>
    <row r="579" spans="1:12" x14ac:dyDescent="0.25">
      <c r="A579" s="25"/>
      <c r="B579" s="25"/>
      <c r="L579" s="25"/>
    </row>
    <row r="580" spans="1:12" x14ac:dyDescent="0.25">
      <c r="A580" s="25"/>
      <c r="B580" s="25"/>
      <c r="L580" s="25"/>
    </row>
    <row r="581" spans="1:12" x14ac:dyDescent="0.25">
      <c r="A581" s="25"/>
      <c r="B581" s="25"/>
      <c r="L581" s="25"/>
    </row>
    <row r="582" spans="1:12" x14ac:dyDescent="0.25">
      <c r="A582" s="25"/>
      <c r="B582" s="25"/>
      <c r="L582" s="25"/>
    </row>
    <row r="583" spans="1:12" x14ac:dyDescent="0.25">
      <c r="A583" s="25"/>
      <c r="B583" s="25"/>
      <c r="L583" s="25"/>
    </row>
    <row r="584" spans="1:12" x14ac:dyDescent="0.25">
      <c r="A584" s="25"/>
      <c r="B584" s="25"/>
      <c r="L584" s="25"/>
    </row>
    <row r="585" spans="1:12" x14ac:dyDescent="0.25">
      <c r="A585" s="25"/>
      <c r="B585" s="25"/>
      <c r="L585" s="25"/>
    </row>
    <row r="586" spans="1:12" x14ac:dyDescent="0.25">
      <c r="A586" s="25"/>
      <c r="B586" s="25"/>
      <c r="L586" s="25"/>
    </row>
    <row r="587" spans="1:12" x14ac:dyDescent="0.25">
      <c r="A587" s="25"/>
      <c r="B587" s="25"/>
      <c r="L587" s="25"/>
    </row>
    <row r="588" spans="1:12" x14ac:dyDescent="0.25">
      <c r="A588" s="25"/>
      <c r="B588" s="25"/>
      <c r="L588" s="25"/>
    </row>
    <row r="589" spans="1:12" x14ac:dyDescent="0.25">
      <c r="A589" s="25"/>
      <c r="B589" s="25"/>
      <c r="L589" s="25"/>
    </row>
    <row r="590" spans="1:12" x14ac:dyDescent="0.25">
      <c r="A590" s="25"/>
      <c r="B590" s="25"/>
      <c r="L590" s="25"/>
    </row>
    <row r="591" spans="1:12" x14ac:dyDescent="0.25">
      <c r="A591" s="25"/>
      <c r="B591" s="25"/>
      <c r="L591" s="25"/>
    </row>
    <row r="592" spans="1:12" x14ac:dyDescent="0.25">
      <c r="A592" s="25"/>
      <c r="B592" s="25"/>
      <c r="L592" s="25"/>
    </row>
    <row r="593" spans="1:12" x14ac:dyDescent="0.25">
      <c r="A593" s="25"/>
      <c r="B593" s="25"/>
      <c r="L593" s="25"/>
    </row>
    <row r="594" spans="1:12" x14ac:dyDescent="0.25">
      <c r="A594" s="25"/>
      <c r="B594" s="25"/>
      <c r="L594" s="25"/>
    </row>
    <row r="595" spans="1:12" x14ac:dyDescent="0.25">
      <c r="A595" s="25"/>
      <c r="B595" s="25"/>
      <c r="L595" s="25"/>
    </row>
    <row r="596" spans="1:12" x14ac:dyDescent="0.25">
      <c r="A596" s="25"/>
      <c r="B596" s="25"/>
      <c r="L596" s="25"/>
    </row>
    <row r="597" spans="1:12" x14ac:dyDescent="0.25">
      <c r="A597" s="25"/>
      <c r="B597" s="25"/>
      <c r="L597" s="25"/>
    </row>
    <row r="598" spans="1:12" x14ac:dyDescent="0.25">
      <c r="A598" s="25"/>
      <c r="B598" s="25"/>
      <c r="L598" s="25"/>
    </row>
    <row r="599" spans="1:12" x14ac:dyDescent="0.25">
      <c r="A599" s="25"/>
      <c r="B599" s="25"/>
      <c r="L599" s="25"/>
    </row>
    <row r="600" spans="1:12" x14ac:dyDescent="0.25">
      <c r="A600" s="25"/>
      <c r="B600" s="25"/>
      <c r="L600" s="25"/>
    </row>
    <row r="601" spans="1:12" x14ac:dyDescent="0.25">
      <c r="A601" s="25"/>
      <c r="B601" s="25"/>
      <c r="L601" s="25"/>
    </row>
    <row r="602" spans="1:12" x14ac:dyDescent="0.25">
      <c r="A602" s="25"/>
      <c r="B602" s="25"/>
      <c r="L602" s="25"/>
    </row>
    <row r="603" spans="1:12" x14ac:dyDescent="0.25">
      <c r="A603" s="25"/>
      <c r="B603" s="25"/>
      <c r="L603" s="25"/>
    </row>
    <row r="604" spans="1:12" x14ac:dyDescent="0.25">
      <c r="A604" s="25"/>
      <c r="B604" s="25"/>
      <c r="L604" s="25"/>
    </row>
    <row r="605" spans="1:12" x14ac:dyDescent="0.25">
      <c r="A605" s="25"/>
      <c r="B605" s="25"/>
      <c r="L605" s="25"/>
    </row>
    <row r="606" spans="1:12" x14ac:dyDescent="0.25">
      <c r="A606" s="25"/>
      <c r="B606" s="25"/>
      <c r="L606" s="25"/>
    </row>
    <row r="607" spans="1:12" x14ac:dyDescent="0.25">
      <c r="A607" s="25"/>
      <c r="B607" s="25"/>
      <c r="L607" s="25"/>
    </row>
    <row r="608" spans="1:12" x14ac:dyDescent="0.25">
      <c r="A608" s="25"/>
      <c r="B608" s="25"/>
      <c r="L608" s="25"/>
    </row>
    <row r="609" spans="1:12" x14ac:dyDescent="0.25">
      <c r="A609" s="25"/>
      <c r="B609" s="25"/>
      <c r="L609" s="25"/>
    </row>
    <row r="610" spans="1:12" x14ac:dyDescent="0.25">
      <c r="A610" s="25"/>
      <c r="B610" s="25"/>
      <c r="L610" s="25"/>
    </row>
    <row r="611" spans="1:12" x14ac:dyDescent="0.25">
      <c r="A611" s="25"/>
      <c r="B611" s="25"/>
      <c r="L611" s="25"/>
    </row>
    <row r="612" spans="1:12" x14ac:dyDescent="0.25">
      <c r="A612" s="25"/>
      <c r="B612" s="25"/>
      <c r="L612" s="25"/>
    </row>
    <row r="613" spans="1:12" x14ac:dyDescent="0.25">
      <c r="A613" s="25"/>
      <c r="B613" s="25"/>
      <c r="L613" s="25"/>
    </row>
    <row r="614" spans="1:12" x14ac:dyDescent="0.25">
      <c r="A614" s="25"/>
      <c r="B614" s="25"/>
      <c r="L614" s="25"/>
    </row>
    <row r="615" spans="1:12" x14ac:dyDescent="0.25">
      <c r="A615" s="25"/>
      <c r="B615" s="25"/>
      <c r="L615" s="25"/>
    </row>
    <row r="616" spans="1:12" x14ac:dyDescent="0.25">
      <c r="A616" s="25"/>
      <c r="B616" s="25"/>
      <c r="L616" s="25"/>
    </row>
    <row r="617" spans="1:12" x14ac:dyDescent="0.25">
      <c r="A617" s="25"/>
      <c r="B617" s="25"/>
      <c r="L617" s="25"/>
    </row>
    <row r="618" spans="1:12" x14ac:dyDescent="0.25">
      <c r="A618" s="25"/>
      <c r="B618" s="25"/>
      <c r="L618" s="25"/>
    </row>
    <row r="619" spans="1:12" x14ac:dyDescent="0.25">
      <c r="A619" s="25"/>
      <c r="B619" s="25"/>
      <c r="L619" s="25"/>
    </row>
    <row r="620" spans="1:12" x14ac:dyDescent="0.25">
      <c r="A620" s="25"/>
      <c r="B620" s="25"/>
      <c r="L620" s="25"/>
    </row>
    <row r="621" spans="1:12" x14ac:dyDescent="0.25">
      <c r="A621" s="25"/>
      <c r="B621" s="25"/>
      <c r="L621" s="25"/>
    </row>
    <row r="622" spans="1:12" x14ac:dyDescent="0.25">
      <c r="A622" s="25"/>
      <c r="B622" s="25"/>
      <c r="L622" s="25"/>
    </row>
    <row r="623" spans="1:12" x14ac:dyDescent="0.25">
      <c r="A623" s="25"/>
      <c r="B623" s="25"/>
      <c r="L623" s="25"/>
    </row>
    <row r="624" spans="1:12" x14ac:dyDescent="0.25">
      <c r="A624" s="25"/>
      <c r="B624" s="25"/>
      <c r="L624" s="25"/>
    </row>
    <row r="625" spans="1:12" x14ac:dyDescent="0.25">
      <c r="A625" s="25"/>
      <c r="B625" s="25"/>
      <c r="L625" s="25"/>
    </row>
    <row r="626" spans="1:12" x14ac:dyDescent="0.25">
      <c r="A626" s="25"/>
      <c r="B626" s="25"/>
      <c r="L626" s="25"/>
    </row>
    <row r="627" spans="1:12" x14ac:dyDescent="0.25">
      <c r="A627" s="25"/>
      <c r="B627" s="25"/>
      <c r="L627" s="25"/>
    </row>
    <row r="628" spans="1:12" x14ac:dyDescent="0.25">
      <c r="A628" s="25"/>
      <c r="B628" s="25"/>
      <c r="L628" s="25"/>
    </row>
    <row r="629" spans="1:12" x14ac:dyDescent="0.25">
      <c r="A629" s="25"/>
      <c r="B629" s="25"/>
      <c r="L629" s="25"/>
    </row>
    <row r="630" spans="1:12" x14ac:dyDescent="0.25">
      <c r="A630" s="25"/>
      <c r="B630" s="25"/>
      <c r="L630" s="25"/>
    </row>
    <row r="631" spans="1:12" x14ac:dyDescent="0.25">
      <c r="A631" s="25"/>
      <c r="B631" s="25"/>
      <c r="L631" s="25"/>
    </row>
    <row r="632" spans="1:12" x14ac:dyDescent="0.25">
      <c r="A632" s="25"/>
      <c r="B632" s="25"/>
      <c r="L632" s="25"/>
    </row>
    <row r="633" spans="1:12" x14ac:dyDescent="0.25">
      <c r="A633" s="25"/>
      <c r="B633" s="25"/>
      <c r="L633" s="25"/>
    </row>
    <row r="634" spans="1:12" x14ac:dyDescent="0.25">
      <c r="A634" s="25"/>
      <c r="B634" s="25"/>
      <c r="L634" s="25"/>
    </row>
    <row r="635" spans="1:12" x14ac:dyDescent="0.25">
      <c r="A635" s="25"/>
      <c r="B635" s="25"/>
      <c r="L635" s="25"/>
    </row>
    <row r="636" spans="1:12" x14ac:dyDescent="0.25">
      <c r="A636" s="25"/>
      <c r="B636" s="25"/>
      <c r="L636" s="25"/>
    </row>
    <row r="637" spans="1:12" x14ac:dyDescent="0.25">
      <c r="A637" s="25"/>
      <c r="B637" s="25"/>
      <c r="L637" s="25"/>
    </row>
    <row r="638" spans="1:12" x14ac:dyDescent="0.25">
      <c r="A638" s="25"/>
      <c r="B638" s="25"/>
      <c r="L638" s="25"/>
    </row>
    <row r="639" spans="1:12" x14ac:dyDescent="0.25">
      <c r="A639" s="25"/>
      <c r="B639" s="25"/>
      <c r="L639" s="25"/>
    </row>
    <row r="640" spans="1:12" x14ac:dyDescent="0.25">
      <c r="A640" s="25"/>
      <c r="B640" s="25"/>
      <c r="L640" s="25"/>
    </row>
    <row r="641" spans="1:12" x14ac:dyDescent="0.25">
      <c r="A641" s="25"/>
      <c r="B641" s="25"/>
      <c r="L641" s="25"/>
    </row>
    <row r="642" spans="1:12" x14ac:dyDescent="0.25">
      <c r="A642" s="25"/>
      <c r="B642" s="25"/>
      <c r="L642" s="25"/>
    </row>
    <row r="643" spans="1:12" x14ac:dyDescent="0.25">
      <c r="A643" s="25"/>
      <c r="B643" s="25"/>
      <c r="L643" s="25"/>
    </row>
    <row r="644" spans="1:12" x14ac:dyDescent="0.25">
      <c r="A644" s="25"/>
      <c r="B644" s="25"/>
      <c r="L644" s="25"/>
    </row>
    <row r="645" spans="1:12" x14ac:dyDescent="0.25">
      <c r="A645" s="25"/>
      <c r="B645" s="25"/>
      <c r="L645" s="25"/>
    </row>
    <row r="646" spans="1:12" x14ac:dyDescent="0.25">
      <c r="A646" s="25"/>
      <c r="B646" s="25"/>
      <c r="L646" s="25"/>
    </row>
    <row r="647" spans="1:12" x14ac:dyDescent="0.25">
      <c r="A647" s="25"/>
      <c r="B647" s="25"/>
      <c r="L647" s="25"/>
    </row>
    <row r="648" spans="1:12" x14ac:dyDescent="0.25">
      <c r="A648" s="25"/>
      <c r="B648" s="25"/>
      <c r="L648" s="25"/>
    </row>
    <row r="649" spans="1:12" x14ac:dyDescent="0.25">
      <c r="A649" s="25"/>
      <c r="B649" s="25"/>
      <c r="L649" s="25"/>
    </row>
    <row r="650" spans="1:12" x14ac:dyDescent="0.25">
      <c r="A650" s="25"/>
      <c r="B650" s="25"/>
      <c r="L650" s="25"/>
    </row>
    <row r="651" spans="1:12" x14ac:dyDescent="0.25">
      <c r="A651" s="25"/>
      <c r="B651" s="25"/>
      <c r="L651" s="25"/>
    </row>
    <row r="652" spans="1:12" x14ac:dyDescent="0.25">
      <c r="A652" s="25"/>
      <c r="B652" s="25"/>
      <c r="L652" s="25"/>
    </row>
    <row r="653" spans="1:12" x14ac:dyDescent="0.25">
      <c r="A653" s="25"/>
      <c r="B653" s="25"/>
      <c r="L653" s="25"/>
    </row>
    <row r="654" spans="1:12" x14ac:dyDescent="0.25">
      <c r="A654" s="25"/>
      <c r="B654" s="25"/>
      <c r="L654" s="25"/>
    </row>
    <row r="655" spans="1:12" x14ac:dyDescent="0.25">
      <c r="A655" s="25"/>
      <c r="B655" s="25"/>
      <c r="L655" s="25"/>
    </row>
    <row r="656" spans="1:12" x14ac:dyDescent="0.25">
      <c r="A656" s="25"/>
      <c r="B656" s="25"/>
      <c r="L656" s="25"/>
    </row>
    <row r="657" spans="1:12" x14ac:dyDescent="0.25">
      <c r="A657" s="25"/>
      <c r="B657" s="25"/>
      <c r="L657" s="25"/>
    </row>
    <row r="658" spans="1:12" x14ac:dyDescent="0.25">
      <c r="A658" s="25"/>
      <c r="B658" s="25"/>
      <c r="L658" s="25"/>
    </row>
    <row r="659" spans="1:12" x14ac:dyDescent="0.25">
      <c r="A659" s="25"/>
      <c r="B659" s="25"/>
      <c r="L659" s="25"/>
    </row>
    <row r="660" spans="1:12" x14ac:dyDescent="0.25">
      <c r="A660" s="25"/>
      <c r="B660" s="25"/>
      <c r="L660" s="25"/>
    </row>
    <row r="661" spans="1:12" x14ac:dyDescent="0.25">
      <c r="A661" s="25"/>
      <c r="B661" s="25"/>
      <c r="L661" s="25"/>
    </row>
    <row r="662" spans="1:12" x14ac:dyDescent="0.25">
      <c r="A662" s="25"/>
      <c r="B662" s="25"/>
      <c r="L662" s="25"/>
    </row>
    <row r="663" spans="1:12" x14ac:dyDescent="0.25">
      <c r="A663" s="25"/>
      <c r="B663" s="25"/>
      <c r="L663" s="25"/>
    </row>
    <row r="664" spans="1:12" x14ac:dyDescent="0.25">
      <c r="A664" s="25"/>
      <c r="B664" s="25"/>
      <c r="L664" s="25"/>
    </row>
    <row r="665" spans="1:12" x14ac:dyDescent="0.25">
      <c r="A665" s="25"/>
      <c r="B665" s="25"/>
      <c r="L665" s="25"/>
    </row>
    <row r="666" spans="1:12" x14ac:dyDescent="0.25">
      <c r="A666" s="25"/>
      <c r="B666" s="25"/>
      <c r="L666" s="25"/>
    </row>
    <row r="667" spans="1:12" x14ac:dyDescent="0.25">
      <c r="A667" s="25"/>
      <c r="B667" s="25"/>
      <c r="L667" s="25"/>
    </row>
    <row r="668" spans="1:12" x14ac:dyDescent="0.25">
      <c r="A668" s="25"/>
      <c r="B668" s="25"/>
      <c r="L668" s="25"/>
    </row>
    <row r="669" spans="1:12" x14ac:dyDescent="0.25">
      <c r="A669" s="25"/>
      <c r="B669" s="25"/>
      <c r="L669" s="25"/>
    </row>
    <row r="670" spans="1:12" x14ac:dyDescent="0.25">
      <c r="A670" s="25"/>
      <c r="B670" s="25"/>
      <c r="L670" s="25"/>
    </row>
    <row r="671" spans="1:12" x14ac:dyDescent="0.25">
      <c r="A671" s="25"/>
      <c r="B671" s="25"/>
      <c r="L671" s="25"/>
    </row>
    <row r="672" spans="1:12" x14ac:dyDescent="0.25">
      <c r="A672" s="25"/>
      <c r="B672" s="25"/>
      <c r="L672" s="25"/>
    </row>
    <row r="673" spans="1:12" x14ac:dyDescent="0.25">
      <c r="A673" s="25"/>
      <c r="B673" s="25"/>
      <c r="L673" s="25"/>
    </row>
    <row r="674" spans="1:12" x14ac:dyDescent="0.25">
      <c r="A674" s="25"/>
      <c r="B674" s="25"/>
      <c r="L674" s="25"/>
    </row>
    <row r="675" spans="1:12" x14ac:dyDescent="0.25">
      <c r="A675" s="25"/>
      <c r="B675" s="25"/>
      <c r="L675" s="25"/>
    </row>
    <row r="676" spans="1:12" x14ac:dyDescent="0.25">
      <c r="A676" s="25"/>
      <c r="B676" s="25"/>
      <c r="L676" s="25"/>
    </row>
    <row r="677" spans="1:12" x14ac:dyDescent="0.25">
      <c r="A677" s="25"/>
      <c r="B677" s="25"/>
      <c r="L677" s="25"/>
    </row>
    <row r="678" spans="1:12" x14ac:dyDescent="0.25">
      <c r="A678" s="25"/>
      <c r="B678" s="25"/>
      <c r="L678" s="25"/>
    </row>
    <row r="679" spans="1:12" x14ac:dyDescent="0.25">
      <c r="A679" s="25"/>
      <c r="B679" s="25"/>
      <c r="L679" s="25"/>
    </row>
    <row r="680" spans="1:12" x14ac:dyDescent="0.25">
      <c r="A680" s="25"/>
      <c r="B680" s="25"/>
      <c r="L680" s="25"/>
    </row>
    <row r="681" spans="1:12" x14ac:dyDescent="0.25">
      <c r="A681" s="25"/>
      <c r="B681" s="25"/>
      <c r="L681" s="25"/>
    </row>
    <row r="682" spans="1:12" x14ac:dyDescent="0.25">
      <c r="A682" s="25"/>
      <c r="B682" s="25"/>
      <c r="L682" s="25"/>
    </row>
    <row r="683" spans="1:12" x14ac:dyDescent="0.25">
      <c r="A683" s="25"/>
      <c r="B683" s="25"/>
      <c r="L683" s="25"/>
    </row>
    <row r="684" spans="1:12" x14ac:dyDescent="0.25">
      <c r="A684" s="25"/>
      <c r="B684" s="25"/>
      <c r="L684" s="25"/>
    </row>
    <row r="685" spans="1:12" x14ac:dyDescent="0.25">
      <c r="A685" s="25"/>
      <c r="B685" s="25"/>
      <c r="L685" s="25"/>
    </row>
    <row r="686" spans="1:12" x14ac:dyDescent="0.25">
      <c r="A686" s="25"/>
      <c r="B686" s="25"/>
      <c r="L686" s="25"/>
    </row>
    <row r="687" spans="1:12" x14ac:dyDescent="0.25">
      <c r="A687" s="25"/>
      <c r="B687" s="25"/>
      <c r="L687" s="25"/>
    </row>
    <row r="688" spans="1:12" x14ac:dyDescent="0.25">
      <c r="A688" s="25"/>
      <c r="B688" s="25"/>
      <c r="L688" s="25"/>
    </row>
    <row r="689" spans="1:12" x14ac:dyDescent="0.25">
      <c r="A689" s="25"/>
      <c r="B689" s="25"/>
      <c r="L689" s="25"/>
    </row>
    <row r="690" spans="1:12" x14ac:dyDescent="0.25">
      <c r="A690" s="25"/>
      <c r="B690" s="25"/>
      <c r="L690" s="25"/>
    </row>
    <row r="691" spans="1:12" x14ac:dyDescent="0.25">
      <c r="A691" s="25"/>
      <c r="B691" s="25"/>
      <c r="L691" s="25"/>
    </row>
    <row r="692" spans="1:12" x14ac:dyDescent="0.25">
      <c r="A692" s="25"/>
      <c r="B692" s="25"/>
      <c r="L692" s="25"/>
    </row>
    <row r="693" spans="1:12" x14ac:dyDescent="0.25">
      <c r="A693" s="25"/>
      <c r="B693" s="25"/>
      <c r="L693" s="25"/>
    </row>
    <row r="694" spans="1:12" x14ac:dyDescent="0.25">
      <c r="A694" s="25"/>
      <c r="B694" s="25"/>
      <c r="L694" s="25"/>
    </row>
    <row r="695" spans="1:12" x14ac:dyDescent="0.25">
      <c r="A695" s="25"/>
      <c r="B695" s="25"/>
      <c r="L695" s="25"/>
    </row>
    <row r="696" spans="1:12" x14ac:dyDescent="0.25">
      <c r="A696" s="25"/>
      <c r="B696" s="25"/>
      <c r="L696" s="25"/>
    </row>
    <row r="697" spans="1:12" x14ac:dyDescent="0.25">
      <c r="A697" s="25"/>
      <c r="B697" s="25"/>
      <c r="L697" s="25"/>
    </row>
    <row r="698" spans="1:12" x14ac:dyDescent="0.25">
      <c r="A698" s="25"/>
      <c r="B698" s="25"/>
      <c r="L698" s="25"/>
    </row>
    <row r="699" spans="1:12" x14ac:dyDescent="0.25">
      <c r="A699" s="25"/>
      <c r="B699" s="25"/>
      <c r="L699" s="25"/>
    </row>
    <row r="700" spans="1:12" x14ac:dyDescent="0.25">
      <c r="A700" s="25"/>
      <c r="B700" s="25"/>
      <c r="L700" s="25"/>
    </row>
    <row r="701" spans="1:12" x14ac:dyDescent="0.25">
      <c r="A701" s="25"/>
      <c r="B701" s="25"/>
      <c r="L701" s="25"/>
    </row>
    <row r="702" spans="1:12" x14ac:dyDescent="0.25">
      <c r="A702" s="25"/>
      <c r="B702" s="25"/>
      <c r="L702" s="25"/>
    </row>
    <row r="703" spans="1:12" x14ac:dyDescent="0.25">
      <c r="A703" s="25"/>
      <c r="B703" s="25"/>
      <c r="L703" s="25"/>
    </row>
    <row r="704" spans="1:12" x14ac:dyDescent="0.25">
      <c r="A704" s="25"/>
      <c r="B704" s="25"/>
      <c r="L704" s="25"/>
    </row>
    <row r="705" spans="1:12" x14ac:dyDescent="0.25">
      <c r="A705" s="25"/>
      <c r="B705" s="25"/>
      <c r="L705" s="25"/>
    </row>
    <row r="706" spans="1:12" x14ac:dyDescent="0.25">
      <c r="A706" s="25"/>
      <c r="B706" s="25"/>
      <c r="L706" s="25"/>
    </row>
    <row r="707" spans="1:12" x14ac:dyDescent="0.25">
      <c r="A707" s="25"/>
      <c r="B707" s="25"/>
      <c r="L707" s="25"/>
    </row>
    <row r="708" spans="1:12" x14ac:dyDescent="0.25">
      <c r="A708" s="25"/>
      <c r="B708" s="25"/>
      <c r="L708" s="25"/>
    </row>
    <row r="709" spans="1:12" x14ac:dyDescent="0.25">
      <c r="A709" s="25"/>
      <c r="B709" s="25"/>
      <c r="L709" s="25"/>
    </row>
    <row r="710" spans="1:12" x14ac:dyDescent="0.25">
      <c r="A710" s="25"/>
      <c r="B710" s="25"/>
      <c r="L710" s="25"/>
    </row>
    <row r="711" spans="1:12" x14ac:dyDescent="0.25">
      <c r="A711" s="25"/>
      <c r="B711" s="25"/>
      <c r="L711" s="25"/>
    </row>
    <row r="712" spans="1:12" x14ac:dyDescent="0.25">
      <c r="A712" s="25"/>
      <c r="B712" s="25"/>
      <c r="L712" s="25"/>
    </row>
    <row r="713" spans="1:12" x14ac:dyDescent="0.25">
      <c r="A713" s="25"/>
      <c r="B713" s="25"/>
      <c r="L713" s="25"/>
    </row>
    <row r="714" spans="1:12" x14ac:dyDescent="0.25">
      <c r="A714" s="25"/>
      <c r="B714" s="25"/>
      <c r="L714" s="25"/>
    </row>
    <row r="715" spans="1:12" x14ac:dyDescent="0.25">
      <c r="A715" s="25"/>
      <c r="B715" s="25"/>
      <c r="L715" s="25"/>
    </row>
    <row r="716" spans="1:12" x14ac:dyDescent="0.25">
      <c r="A716" s="25"/>
      <c r="B716" s="25"/>
      <c r="L716" s="25"/>
    </row>
    <row r="717" spans="1:12" x14ac:dyDescent="0.25">
      <c r="A717" s="25"/>
      <c r="B717" s="25"/>
      <c r="L717" s="25"/>
    </row>
    <row r="718" spans="1:12" x14ac:dyDescent="0.25">
      <c r="A718" s="25"/>
      <c r="B718" s="25"/>
      <c r="L718" s="25"/>
    </row>
    <row r="719" spans="1:12" x14ac:dyDescent="0.25">
      <c r="A719" s="25"/>
      <c r="B719" s="25"/>
      <c r="L719" s="25"/>
    </row>
    <row r="720" spans="1:12" x14ac:dyDescent="0.25">
      <c r="A720" s="25"/>
      <c r="B720" s="25"/>
      <c r="L720" s="25"/>
    </row>
    <row r="721" spans="1:12" x14ac:dyDescent="0.25">
      <c r="A721" s="25"/>
      <c r="B721" s="25"/>
      <c r="L721" s="25"/>
    </row>
    <row r="722" spans="1:12" x14ac:dyDescent="0.25">
      <c r="A722" s="25"/>
      <c r="B722" s="25"/>
      <c r="L722" s="25"/>
    </row>
    <row r="723" spans="1:12" x14ac:dyDescent="0.25">
      <c r="A723" s="25"/>
      <c r="B723" s="25"/>
      <c r="L723" s="25"/>
    </row>
    <row r="724" spans="1:12" x14ac:dyDescent="0.25">
      <c r="A724" s="25"/>
      <c r="B724" s="25"/>
      <c r="L724" s="25"/>
    </row>
    <row r="725" spans="1:12" x14ac:dyDescent="0.25">
      <c r="A725" s="25"/>
      <c r="B725" s="25"/>
      <c r="L725" s="25"/>
    </row>
    <row r="726" spans="1:12" x14ac:dyDescent="0.25">
      <c r="A726" s="25"/>
      <c r="B726" s="25"/>
      <c r="L726" s="25"/>
    </row>
    <row r="727" spans="1:12" x14ac:dyDescent="0.25">
      <c r="A727" s="25"/>
      <c r="B727" s="25"/>
      <c r="L727" s="25"/>
    </row>
    <row r="728" spans="1:12" x14ac:dyDescent="0.25">
      <c r="A728" s="25"/>
      <c r="B728" s="25"/>
      <c r="L728" s="25"/>
    </row>
    <row r="729" spans="1:12" x14ac:dyDescent="0.25">
      <c r="A729" s="25"/>
      <c r="B729" s="25"/>
      <c r="L729" s="25"/>
    </row>
    <row r="730" spans="1:12" x14ac:dyDescent="0.25">
      <c r="A730" s="25"/>
      <c r="B730" s="25"/>
      <c r="L730" s="25"/>
    </row>
    <row r="731" spans="1:12" x14ac:dyDescent="0.25">
      <c r="A731" s="25"/>
      <c r="B731" s="25"/>
      <c r="L731" s="25"/>
    </row>
    <row r="732" spans="1:12" x14ac:dyDescent="0.25">
      <c r="A732" s="25"/>
      <c r="B732" s="25"/>
      <c r="L732" s="25"/>
    </row>
    <row r="733" spans="1:12" x14ac:dyDescent="0.25">
      <c r="A733" s="25"/>
      <c r="B733" s="25"/>
      <c r="L733" s="25"/>
    </row>
    <row r="734" spans="1:12" x14ac:dyDescent="0.25">
      <c r="A734" s="25"/>
      <c r="B734" s="25"/>
      <c r="L734" s="25"/>
    </row>
    <row r="735" spans="1:12" x14ac:dyDescent="0.25">
      <c r="A735" s="25"/>
      <c r="B735" s="25"/>
      <c r="L735" s="25"/>
    </row>
    <row r="736" spans="1:12" x14ac:dyDescent="0.25">
      <c r="A736" s="25"/>
      <c r="B736" s="25"/>
      <c r="L736" s="25"/>
    </row>
    <row r="737" spans="1:12" x14ac:dyDescent="0.25">
      <c r="A737" s="25"/>
      <c r="B737" s="25"/>
      <c r="L737" s="25"/>
    </row>
    <row r="738" spans="1:12" x14ac:dyDescent="0.25">
      <c r="A738" s="25"/>
      <c r="B738" s="25"/>
      <c r="L738" s="25"/>
    </row>
    <row r="739" spans="1:12" x14ac:dyDescent="0.25">
      <c r="A739" s="25"/>
      <c r="B739" s="25"/>
      <c r="L739" s="25"/>
    </row>
    <row r="740" spans="1:12" x14ac:dyDescent="0.25">
      <c r="A740" s="25"/>
      <c r="B740" s="25"/>
      <c r="L740" s="25"/>
    </row>
    <row r="741" spans="1:12" x14ac:dyDescent="0.25">
      <c r="A741" s="25"/>
      <c r="B741" s="25"/>
      <c r="L741" s="25"/>
    </row>
    <row r="742" spans="1:12" x14ac:dyDescent="0.25">
      <c r="A742" s="25"/>
      <c r="B742" s="25"/>
      <c r="L742" s="25"/>
    </row>
    <row r="743" spans="1:12" x14ac:dyDescent="0.25">
      <c r="A743" s="25"/>
      <c r="B743" s="25"/>
      <c r="L743" s="25"/>
    </row>
    <row r="744" spans="1:12" x14ac:dyDescent="0.25">
      <c r="A744" s="25"/>
      <c r="B744" s="25"/>
      <c r="L744" s="25"/>
    </row>
    <row r="745" spans="1:12" x14ac:dyDescent="0.25">
      <c r="A745" s="25"/>
      <c r="B745" s="25"/>
      <c r="L745" s="25"/>
    </row>
    <row r="746" spans="1:12" x14ac:dyDescent="0.25">
      <c r="A746" s="25"/>
      <c r="B746" s="25"/>
      <c r="L746" s="25"/>
    </row>
    <row r="747" spans="1:12" x14ac:dyDescent="0.25">
      <c r="A747" s="25"/>
      <c r="B747" s="25"/>
      <c r="L747" s="25"/>
    </row>
    <row r="748" spans="1:12" x14ac:dyDescent="0.25">
      <c r="A748" s="25"/>
      <c r="B748" s="25"/>
      <c r="L748" s="25"/>
    </row>
    <row r="749" spans="1:12" x14ac:dyDescent="0.25">
      <c r="A749" s="25"/>
      <c r="B749" s="25"/>
      <c r="L749" s="25"/>
    </row>
    <row r="750" spans="1:12" x14ac:dyDescent="0.25">
      <c r="A750" s="25"/>
      <c r="B750" s="25"/>
      <c r="L750" s="25"/>
    </row>
    <row r="751" spans="1:12" x14ac:dyDescent="0.25">
      <c r="A751" s="25"/>
      <c r="B751" s="25"/>
      <c r="L751" s="25"/>
    </row>
    <row r="752" spans="1:12" x14ac:dyDescent="0.25">
      <c r="A752" s="25"/>
      <c r="B752" s="25"/>
      <c r="L752" s="25"/>
    </row>
    <row r="753" spans="1:12" x14ac:dyDescent="0.25">
      <c r="A753" s="25"/>
      <c r="B753" s="25"/>
      <c r="L753" s="25"/>
    </row>
    <row r="754" spans="1:12" x14ac:dyDescent="0.25">
      <c r="A754" s="25"/>
      <c r="B754" s="25"/>
      <c r="L754" s="25"/>
    </row>
    <row r="755" spans="1:12" x14ac:dyDescent="0.25">
      <c r="A755" s="25"/>
      <c r="B755" s="25"/>
      <c r="L755" s="25"/>
    </row>
    <row r="756" spans="1:12" x14ac:dyDescent="0.25">
      <c r="A756" s="25"/>
      <c r="B756" s="25"/>
      <c r="L756" s="25"/>
    </row>
    <row r="757" spans="1:12" x14ac:dyDescent="0.25">
      <c r="A757" s="25"/>
      <c r="B757" s="25"/>
      <c r="L757" s="25"/>
    </row>
    <row r="758" spans="1:12" x14ac:dyDescent="0.25">
      <c r="A758" s="25"/>
      <c r="B758" s="25"/>
      <c r="L758" s="25"/>
    </row>
    <row r="759" spans="1:12" x14ac:dyDescent="0.25">
      <c r="A759" s="25"/>
      <c r="B759" s="25"/>
      <c r="L759" s="25"/>
    </row>
    <row r="760" spans="1:12" x14ac:dyDescent="0.25">
      <c r="A760" s="25"/>
      <c r="B760" s="25"/>
      <c r="L760" s="25"/>
    </row>
    <row r="761" spans="1:12" x14ac:dyDescent="0.25">
      <c r="A761" s="25"/>
      <c r="B761" s="25"/>
      <c r="L761" s="25"/>
    </row>
    <row r="762" spans="1:12" x14ac:dyDescent="0.25">
      <c r="A762" s="25"/>
      <c r="B762" s="25"/>
      <c r="L762" s="25"/>
    </row>
    <row r="763" spans="1:12" x14ac:dyDescent="0.25">
      <c r="A763" s="25"/>
      <c r="B763" s="25"/>
      <c r="L763" s="25"/>
    </row>
    <row r="764" spans="1:12" x14ac:dyDescent="0.25">
      <c r="A764" s="25"/>
      <c r="B764" s="25"/>
      <c r="L764" s="25"/>
    </row>
    <row r="765" spans="1:12" x14ac:dyDescent="0.25">
      <c r="A765" s="25"/>
      <c r="B765" s="25"/>
      <c r="L765" s="25"/>
    </row>
    <row r="766" spans="1:12" x14ac:dyDescent="0.25">
      <c r="A766" s="25"/>
      <c r="B766" s="25"/>
      <c r="L766" s="25"/>
    </row>
    <row r="767" spans="1:12" x14ac:dyDescent="0.25">
      <c r="A767" s="25"/>
      <c r="B767" s="25"/>
      <c r="L767" s="25"/>
    </row>
    <row r="768" spans="1:12" x14ac:dyDescent="0.25">
      <c r="A768" s="25"/>
      <c r="B768" s="25"/>
      <c r="L768" s="25"/>
    </row>
    <row r="769" spans="1:12" x14ac:dyDescent="0.25">
      <c r="A769" s="25"/>
      <c r="B769" s="25"/>
      <c r="L769" s="25"/>
    </row>
    <row r="770" spans="1:12" x14ac:dyDescent="0.25">
      <c r="A770" s="25"/>
      <c r="B770" s="25"/>
      <c r="L770" s="25"/>
    </row>
    <row r="771" spans="1:12" x14ac:dyDescent="0.25">
      <c r="A771" s="25"/>
      <c r="B771" s="25"/>
      <c r="L771" s="25"/>
    </row>
    <row r="772" spans="1:12" x14ac:dyDescent="0.25">
      <c r="A772" s="25"/>
      <c r="B772" s="25"/>
      <c r="L772" s="25"/>
    </row>
    <row r="773" spans="1:12" x14ac:dyDescent="0.25">
      <c r="A773" s="25"/>
      <c r="B773" s="25"/>
      <c r="L773" s="25"/>
    </row>
    <row r="774" spans="1:12" x14ac:dyDescent="0.25">
      <c r="A774" s="25"/>
      <c r="B774" s="25"/>
      <c r="L774" s="25"/>
    </row>
    <row r="775" spans="1:12" x14ac:dyDescent="0.25">
      <c r="A775" s="25"/>
      <c r="B775" s="25"/>
      <c r="L775" s="25"/>
    </row>
    <row r="776" spans="1:12" x14ac:dyDescent="0.25">
      <c r="A776" s="25"/>
      <c r="B776" s="25"/>
      <c r="L776" s="25"/>
    </row>
    <row r="777" spans="1:12" x14ac:dyDescent="0.25">
      <c r="A777" s="25"/>
      <c r="B777" s="25"/>
      <c r="L777" s="25"/>
    </row>
    <row r="778" spans="1:12" x14ac:dyDescent="0.25">
      <c r="A778" s="25"/>
      <c r="B778" s="25"/>
      <c r="L778" s="25"/>
    </row>
    <row r="779" spans="1:12" x14ac:dyDescent="0.25">
      <c r="A779" s="25"/>
      <c r="B779" s="25"/>
      <c r="L779" s="25"/>
    </row>
    <row r="780" spans="1:12" x14ac:dyDescent="0.25">
      <c r="A780" s="25"/>
      <c r="B780" s="25"/>
      <c r="L780" s="25"/>
    </row>
    <row r="781" spans="1:12" x14ac:dyDescent="0.25">
      <c r="A781" s="25"/>
      <c r="B781" s="25"/>
      <c r="L781" s="25"/>
    </row>
    <row r="782" spans="1:12" x14ac:dyDescent="0.25">
      <c r="A782" s="25"/>
      <c r="B782" s="25"/>
      <c r="L782" s="25"/>
    </row>
    <row r="783" spans="1:12" x14ac:dyDescent="0.25">
      <c r="A783" s="25"/>
      <c r="B783" s="25"/>
      <c r="L783" s="25"/>
    </row>
    <row r="784" spans="1:12" x14ac:dyDescent="0.25">
      <c r="A784" s="25"/>
      <c r="B784" s="25"/>
      <c r="L784" s="25"/>
    </row>
    <row r="785" spans="1:12" x14ac:dyDescent="0.25">
      <c r="A785" s="25"/>
      <c r="B785" s="25"/>
      <c r="L785" s="25"/>
    </row>
    <row r="786" spans="1:12" x14ac:dyDescent="0.25">
      <c r="A786" s="25"/>
      <c r="B786" s="25"/>
      <c r="L786" s="25"/>
    </row>
    <row r="787" spans="1:12" x14ac:dyDescent="0.25">
      <c r="A787" s="25"/>
      <c r="B787" s="25"/>
      <c r="L787" s="25"/>
    </row>
    <row r="788" spans="1:12" x14ac:dyDescent="0.25">
      <c r="A788" s="25"/>
      <c r="B788" s="25"/>
      <c r="L788" s="25"/>
    </row>
    <row r="789" spans="1:12" x14ac:dyDescent="0.25">
      <c r="A789" s="25"/>
      <c r="B789" s="25"/>
      <c r="L789" s="25"/>
    </row>
    <row r="790" spans="1:12" x14ac:dyDescent="0.25">
      <c r="A790" s="25"/>
      <c r="B790" s="25"/>
      <c r="L790" s="25"/>
    </row>
    <row r="791" spans="1:12" x14ac:dyDescent="0.25">
      <c r="A791" s="25"/>
      <c r="B791" s="25"/>
      <c r="L791" s="25"/>
    </row>
    <row r="792" spans="1:12" x14ac:dyDescent="0.25">
      <c r="A792" s="25"/>
      <c r="B792" s="25"/>
      <c r="L792" s="25"/>
    </row>
    <row r="793" spans="1:12" x14ac:dyDescent="0.25">
      <c r="A793" s="25"/>
      <c r="B793" s="25"/>
      <c r="L793" s="25"/>
    </row>
    <row r="794" spans="1:12" x14ac:dyDescent="0.25">
      <c r="A794" s="25"/>
      <c r="B794" s="25"/>
      <c r="L794" s="25"/>
    </row>
    <row r="795" spans="1:12" x14ac:dyDescent="0.25">
      <c r="A795" s="25"/>
      <c r="B795" s="25"/>
      <c r="L795" s="25"/>
    </row>
    <row r="796" spans="1:12" x14ac:dyDescent="0.25">
      <c r="A796" s="25"/>
      <c r="B796" s="25"/>
      <c r="L796" s="25"/>
    </row>
    <row r="797" spans="1:12" x14ac:dyDescent="0.25">
      <c r="A797" s="25"/>
      <c r="B797" s="25"/>
      <c r="L797" s="25"/>
    </row>
    <row r="798" spans="1:12" x14ac:dyDescent="0.25">
      <c r="A798" s="25"/>
      <c r="B798" s="25"/>
      <c r="L798" s="25"/>
    </row>
    <row r="799" spans="1:12" x14ac:dyDescent="0.25">
      <c r="A799" s="25"/>
      <c r="B799" s="25"/>
      <c r="L799" s="25"/>
    </row>
    <row r="800" spans="1:12" x14ac:dyDescent="0.25">
      <c r="A800" s="25"/>
      <c r="B800" s="25"/>
      <c r="L800" s="25"/>
    </row>
    <row r="801" spans="1:12" x14ac:dyDescent="0.25">
      <c r="A801" s="25"/>
      <c r="B801" s="25"/>
      <c r="L801" s="25"/>
    </row>
    <row r="802" spans="1:12" x14ac:dyDescent="0.25">
      <c r="A802" s="25"/>
      <c r="B802" s="25"/>
      <c r="L802" s="25"/>
    </row>
    <row r="803" spans="1:12" x14ac:dyDescent="0.25">
      <c r="A803" s="25"/>
      <c r="B803" s="25"/>
      <c r="L803" s="25"/>
    </row>
    <row r="804" spans="1:12" x14ac:dyDescent="0.25">
      <c r="A804" s="25"/>
      <c r="B804" s="25"/>
      <c r="L804" s="25"/>
    </row>
    <row r="805" spans="1:12" x14ac:dyDescent="0.25">
      <c r="A805" s="25"/>
      <c r="B805" s="25"/>
      <c r="L805" s="25"/>
    </row>
    <row r="806" spans="1:12" x14ac:dyDescent="0.25">
      <c r="A806" s="25"/>
      <c r="B806" s="25"/>
      <c r="L806" s="25"/>
    </row>
    <row r="807" spans="1:12" x14ac:dyDescent="0.25">
      <c r="A807" s="25"/>
      <c r="B807" s="25"/>
      <c r="L807" s="25"/>
    </row>
    <row r="808" spans="1:12" x14ac:dyDescent="0.25">
      <c r="A808" s="25"/>
      <c r="B808" s="25"/>
      <c r="L808" s="25"/>
    </row>
    <row r="809" spans="1:12" x14ac:dyDescent="0.25">
      <c r="A809" s="25"/>
      <c r="B809" s="25"/>
      <c r="L809" s="25"/>
    </row>
    <row r="810" spans="1:12" x14ac:dyDescent="0.25">
      <c r="A810" s="25"/>
      <c r="B810" s="25"/>
      <c r="L810" s="25"/>
    </row>
    <row r="811" spans="1:12" x14ac:dyDescent="0.25">
      <c r="A811" s="25"/>
      <c r="B811" s="25"/>
      <c r="L811" s="25"/>
    </row>
    <row r="812" spans="1:12" x14ac:dyDescent="0.25">
      <c r="A812" s="25"/>
      <c r="B812" s="25"/>
      <c r="L812" s="25"/>
    </row>
    <row r="813" spans="1:12" x14ac:dyDescent="0.25">
      <c r="A813" s="25"/>
      <c r="B813" s="25"/>
      <c r="L813" s="25"/>
    </row>
    <row r="814" spans="1:12" x14ac:dyDescent="0.25">
      <c r="A814" s="25"/>
      <c r="B814" s="25"/>
      <c r="L814" s="25"/>
    </row>
    <row r="815" spans="1:12" x14ac:dyDescent="0.25">
      <c r="A815" s="25"/>
      <c r="B815" s="25"/>
      <c r="L815" s="25"/>
    </row>
    <row r="816" spans="1:12" x14ac:dyDescent="0.25">
      <c r="A816" s="25"/>
      <c r="B816" s="25"/>
      <c r="L816" s="25"/>
    </row>
    <row r="817" spans="1:12" x14ac:dyDescent="0.25">
      <c r="A817" s="25"/>
      <c r="B817" s="25"/>
      <c r="L817" s="25"/>
    </row>
    <row r="818" spans="1:12" x14ac:dyDescent="0.25">
      <c r="A818" s="25"/>
      <c r="B818" s="25"/>
      <c r="L818" s="25"/>
    </row>
    <row r="819" spans="1:12" x14ac:dyDescent="0.25">
      <c r="A819" s="25"/>
      <c r="B819" s="25"/>
      <c r="L819" s="25"/>
    </row>
    <row r="820" spans="1:12" x14ac:dyDescent="0.25">
      <c r="A820" s="25"/>
      <c r="B820" s="25"/>
      <c r="L820" s="25"/>
    </row>
    <row r="821" spans="1:12" x14ac:dyDescent="0.25">
      <c r="A821" s="25"/>
      <c r="B821" s="25"/>
      <c r="L821" s="25"/>
    </row>
    <row r="822" spans="1:12" x14ac:dyDescent="0.25">
      <c r="A822" s="25"/>
      <c r="B822" s="25"/>
      <c r="L822" s="25"/>
    </row>
    <row r="823" spans="1:12" x14ac:dyDescent="0.25">
      <c r="A823" s="25"/>
      <c r="B823" s="25"/>
      <c r="L823" s="25"/>
    </row>
    <row r="824" spans="1:12" x14ac:dyDescent="0.25">
      <c r="A824" s="25"/>
      <c r="B824" s="25"/>
      <c r="L824" s="25"/>
    </row>
    <row r="825" spans="1:12" x14ac:dyDescent="0.25">
      <c r="A825" s="25"/>
      <c r="B825" s="25"/>
      <c r="L825" s="25"/>
    </row>
    <row r="826" spans="1:12" x14ac:dyDescent="0.25">
      <c r="A826" s="25"/>
      <c r="B826" s="25"/>
      <c r="L826" s="25"/>
    </row>
    <row r="827" spans="1:12" x14ac:dyDescent="0.25">
      <c r="A827" s="25"/>
      <c r="B827" s="25"/>
      <c r="L827" s="25"/>
    </row>
    <row r="828" spans="1:12" x14ac:dyDescent="0.25">
      <c r="A828" s="25"/>
      <c r="B828" s="25"/>
      <c r="L828" s="25"/>
    </row>
    <row r="829" spans="1:12" x14ac:dyDescent="0.25">
      <c r="A829" s="25"/>
      <c r="B829" s="25"/>
      <c r="L829" s="25"/>
    </row>
    <row r="830" spans="1:12" x14ac:dyDescent="0.25">
      <c r="A830" s="25"/>
      <c r="B830" s="25"/>
      <c r="L830" s="25"/>
    </row>
    <row r="831" spans="1:12" x14ac:dyDescent="0.25">
      <c r="A831" s="25"/>
      <c r="B831" s="25"/>
      <c r="L831" s="25"/>
    </row>
    <row r="832" spans="1:12" x14ac:dyDescent="0.25">
      <c r="A832" s="25"/>
      <c r="B832" s="25"/>
      <c r="L832" s="25"/>
    </row>
    <row r="833" spans="1:12" x14ac:dyDescent="0.25">
      <c r="A833" s="25"/>
      <c r="B833" s="25"/>
      <c r="L833" s="25"/>
    </row>
    <row r="834" spans="1:12" x14ac:dyDescent="0.25">
      <c r="A834" s="25"/>
      <c r="B834" s="25"/>
      <c r="L834" s="25"/>
    </row>
    <row r="835" spans="1:12" x14ac:dyDescent="0.25">
      <c r="A835" s="25"/>
      <c r="B835" s="25"/>
      <c r="L835" s="25"/>
    </row>
    <row r="836" spans="1:12" x14ac:dyDescent="0.25">
      <c r="A836" s="25"/>
      <c r="B836" s="25"/>
      <c r="L836" s="25"/>
    </row>
    <row r="837" spans="1:12" x14ac:dyDescent="0.25">
      <c r="A837" s="25"/>
      <c r="B837" s="25"/>
      <c r="L837" s="25"/>
    </row>
    <row r="838" spans="1:12" x14ac:dyDescent="0.25">
      <c r="A838" s="25"/>
      <c r="B838" s="25"/>
      <c r="L838" s="25"/>
    </row>
    <row r="839" spans="1:12" x14ac:dyDescent="0.25">
      <c r="A839" s="25"/>
      <c r="B839" s="25"/>
      <c r="L839" s="25"/>
    </row>
    <row r="840" spans="1:12" x14ac:dyDescent="0.25">
      <c r="A840" s="25"/>
      <c r="B840" s="25"/>
      <c r="L840" s="25"/>
    </row>
    <row r="841" spans="1:12" x14ac:dyDescent="0.25">
      <c r="A841" s="25"/>
      <c r="B841" s="25"/>
      <c r="L841" s="25"/>
    </row>
    <row r="842" spans="1:12" x14ac:dyDescent="0.25">
      <c r="A842" s="25"/>
      <c r="B842" s="25"/>
      <c r="L842" s="25"/>
    </row>
    <row r="843" spans="1:12" x14ac:dyDescent="0.25">
      <c r="A843" s="25"/>
      <c r="B843" s="25"/>
      <c r="L843" s="25"/>
    </row>
    <row r="844" spans="1:12" x14ac:dyDescent="0.25">
      <c r="A844" s="25"/>
      <c r="B844" s="25"/>
      <c r="L844" s="25"/>
    </row>
    <row r="845" spans="1:12" x14ac:dyDescent="0.25">
      <c r="A845" s="25"/>
      <c r="B845" s="25"/>
      <c r="L845" s="25"/>
    </row>
    <row r="846" spans="1:12" x14ac:dyDescent="0.25">
      <c r="A846" s="25"/>
      <c r="B846" s="25"/>
      <c r="L846" s="25"/>
    </row>
    <row r="847" spans="1:12" x14ac:dyDescent="0.25">
      <c r="A847" s="25"/>
      <c r="B847" s="25"/>
      <c r="L847" s="25"/>
    </row>
    <row r="848" spans="1:12" x14ac:dyDescent="0.25">
      <c r="A848" s="25"/>
      <c r="B848" s="25"/>
      <c r="L848" s="25"/>
    </row>
    <row r="849" spans="1:12" x14ac:dyDescent="0.25">
      <c r="A849" s="25"/>
      <c r="B849" s="25"/>
      <c r="L849" s="25"/>
    </row>
    <row r="850" spans="1:12" x14ac:dyDescent="0.25">
      <c r="A850" s="25"/>
      <c r="B850" s="25"/>
      <c r="L850" s="25"/>
    </row>
    <row r="851" spans="1:12" x14ac:dyDescent="0.25">
      <c r="A851" s="25"/>
      <c r="B851" s="25"/>
      <c r="L851" s="25"/>
    </row>
    <row r="852" spans="1:12" x14ac:dyDescent="0.25">
      <c r="A852" s="25"/>
      <c r="B852" s="25"/>
      <c r="L852" s="25"/>
    </row>
    <row r="853" spans="1:12" x14ac:dyDescent="0.25">
      <c r="A853" s="25"/>
      <c r="B853" s="25"/>
      <c r="L853" s="25"/>
    </row>
    <row r="854" spans="1:12" x14ac:dyDescent="0.25">
      <c r="A854" s="25"/>
      <c r="B854" s="25"/>
      <c r="L854" s="25"/>
    </row>
    <row r="855" spans="1:12" x14ac:dyDescent="0.25">
      <c r="A855" s="25"/>
      <c r="B855" s="25"/>
      <c r="L855" s="25"/>
    </row>
    <row r="856" spans="1:12" x14ac:dyDescent="0.25">
      <c r="A856" s="25"/>
      <c r="B856" s="25"/>
      <c r="L856" s="25"/>
    </row>
    <row r="857" spans="1:12" x14ac:dyDescent="0.25">
      <c r="A857" s="25"/>
      <c r="B857" s="25"/>
      <c r="L857" s="25"/>
    </row>
    <row r="858" spans="1:12" x14ac:dyDescent="0.25">
      <c r="A858" s="25"/>
      <c r="B858" s="25"/>
      <c r="L858" s="25"/>
    </row>
    <row r="859" spans="1:12" x14ac:dyDescent="0.25">
      <c r="A859" s="25"/>
      <c r="B859" s="25"/>
      <c r="L859" s="25"/>
    </row>
    <row r="860" spans="1:12" x14ac:dyDescent="0.25">
      <c r="A860" s="25"/>
      <c r="B860" s="25"/>
      <c r="L860" s="25"/>
    </row>
    <row r="861" spans="1:12" x14ac:dyDescent="0.25">
      <c r="A861" s="25"/>
      <c r="B861" s="25"/>
      <c r="L861" s="25"/>
    </row>
    <row r="862" spans="1:12" x14ac:dyDescent="0.25">
      <c r="A862" s="25"/>
      <c r="B862" s="25"/>
      <c r="L862" s="25"/>
    </row>
    <row r="863" spans="1:12" x14ac:dyDescent="0.25">
      <c r="A863" s="25"/>
      <c r="B863" s="25"/>
      <c r="L863" s="25"/>
    </row>
    <row r="864" spans="1:12" x14ac:dyDescent="0.25">
      <c r="A864" s="25"/>
      <c r="B864" s="25"/>
      <c r="L864" s="25"/>
    </row>
    <row r="865" spans="1:12" x14ac:dyDescent="0.25">
      <c r="A865" s="25"/>
      <c r="B865" s="25"/>
      <c r="L865" s="25"/>
    </row>
    <row r="866" spans="1:12" x14ac:dyDescent="0.25">
      <c r="A866" s="25"/>
      <c r="B866" s="25"/>
      <c r="L866" s="25"/>
    </row>
    <row r="867" spans="1:12" x14ac:dyDescent="0.25">
      <c r="A867" s="25"/>
      <c r="B867" s="25"/>
      <c r="L867" s="25"/>
    </row>
    <row r="868" spans="1:12" x14ac:dyDescent="0.25">
      <c r="A868" s="25"/>
      <c r="B868" s="25"/>
      <c r="L868" s="25"/>
    </row>
    <row r="869" spans="1:12" x14ac:dyDescent="0.25">
      <c r="A869" s="25"/>
      <c r="B869" s="25"/>
      <c r="L869" s="25"/>
    </row>
    <row r="870" spans="1:12" x14ac:dyDescent="0.25">
      <c r="A870" s="25"/>
      <c r="B870" s="25"/>
      <c r="L870" s="25"/>
    </row>
    <row r="871" spans="1:12" x14ac:dyDescent="0.25">
      <c r="A871" s="25"/>
      <c r="B871" s="25"/>
      <c r="L871" s="25"/>
    </row>
    <row r="872" spans="1:12" x14ac:dyDescent="0.25">
      <c r="A872" s="25"/>
      <c r="B872" s="25"/>
      <c r="L872" s="25"/>
    </row>
    <row r="873" spans="1:12" x14ac:dyDescent="0.25">
      <c r="A873" s="25"/>
      <c r="B873" s="25"/>
      <c r="L873" s="25"/>
    </row>
    <row r="874" spans="1:12" x14ac:dyDescent="0.25">
      <c r="A874" s="25"/>
      <c r="B874" s="25"/>
      <c r="L874" s="25"/>
    </row>
    <row r="875" spans="1:12" x14ac:dyDescent="0.25">
      <c r="A875" s="25"/>
      <c r="B875" s="25"/>
      <c r="L875" s="25"/>
    </row>
    <row r="876" spans="1:12" x14ac:dyDescent="0.25">
      <c r="A876" s="25"/>
      <c r="B876" s="25"/>
      <c r="L876" s="25"/>
    </row>
    <row r="877" spans="1:12" x14ac:dyDescent="0.25">
      <c r="A877" s="25"/>
      <c r="B877" s="25"/>
      <c r="L877" s="25"/>
    </row>
    <row r="878" spans="1:12" x14ac:dyDescent="0.25">
      <c r="A878" s="25"/>
      <c r="B878" s="25"/>
      <c r="L878" s="25"/>
    </row>
    <row r="879" spans="1:12" x14ac:dyDescent="0.25">
      <c r="A879" s="25"/>
      <c r="B879" s="25"/>
      <c r="L879" s="25"/>
    </row>
    <row r="880" spans="1:12" x14ac:dyDescent="0.25">
      <c r="A880" s="25"/>
      <c r="B880" s="25"/>
      <c r="L880" s="25"/>
    </row>
    <row r="881" spans="1:12" x14ac:dyDescent="0.25">
      <c r="A881" s="25"/>
      <c r="B881" s="25"/>
      <c r="L881" s="25"/>
    </row>
    <row r="882" spans="1:12" x14ac:dyDescent="0.25">
      <c r="A882" s="25"/>
      <c r="B882" s="25"/>
      <c r="L882" s="25"/>
    </row>
    <row r="883" spans="1:12" x14ac:dyDescent="0.25">
      <c r="A883" s="25"/>
      <c r="B883" s="25"/>
      <c r="L883" s="25"/>
    </row>
    <row r="884" spans="1:12" x14ac:dyDescent="0.25">
      <c r="A884" s="25"/>
      <c r="B884" s="25"/>
      <c r="L884" s="25"/>
    </row>
    <row r="885" spans="1:12" x14ac:dyDescent="0.25">
      <c r="A885" s="25"/>
      <c r="B885" s="25"/>
      <c r="L885" s="25"/>
    </row>
    <row r="886" spans="1:12" x14ac:dyDescent="0.25">
      <c r="A886" s="25"/>
      <c r="B886" s="25"/>
      <c r="L886" s="25"/>
    </row>
    <row r="887" spans="1:12" x14ac:dyDescent="0.25">
      <c r="A887" s="25"/>
      <c r="B887" s="25"/>
      <c r="L887" s="25"/>
    </row>
    <row r="888" spans="1:12" x14ac:dyDescent="0.25">
      <c r="A888" s="25"/>
      <c r="B888" s="25"/>
      <c r="L888" s="25"/>
    </row>
    <row r="889" spans="1:12" x14ac:dyDescent="0.25">
      <c r="A889" s="25"/>
      <c r="B889" s="25"/>
      <c r="L889" s="25"/>
    </row>
    <row r="890" spans="1:12" x14ac:dyDescent="0.25">
      <c r="A890" s="25"/>
      <c r="B890" s="25"/>
      <c r="L890" s="25"/>
    </row>
    <row r="891" spans="1:12" x14ac:dyDescent="0.25">
      <c r="A891" s="25"/>
      <c r="B891" s="25"/>
      <c r="L891" s="25"/>
    </row>
    <row r="892" spans="1:12" x14ac:dyDescent="0.25">
      <c r="A892" s="25"/>
      <c r="B892" s="25"/>
      <c r="L892" s="25"/>
    </row>
    <row r="893" spans="1:12" x14ac:dyDescent="0.25">
      <c r="A893" s="25"/>
      <c r="B893" s="25"/>
      <c r="L893" s="25"/>
    </row>
    <row r="894" spans="1:12" x14ac:dyDescent="0.25">
      <c r="A894" s="25"/>
      <c r="B894" s="25"/>
      <c r="L894" s="25"/>
    </row>
    <row r="895" spans="1:12" x14ac:dyDescent="0.25">
      <c r="A895" s="25"/>
      <c r="B895" s="25"/>
      <c r="L895" s="25"/>
    </row>
    <row r="896" spans="1:12" x14ac:dyDescent="0.25">
      <c r="A896" s="25"/>
      <c r="B896" s="25"/>
      <c r="L896" s="25"/>
    </row>
    <row r="897" spans="1:12" x14ac:dyDescent="0.25">
      <c r="A897" s="25"/>
      <c r="B897" s="25"/>
      <c r="L897" s="25"/>
    </row>
    <row r="898" spans="1:12" x14ac:dyDescent="0.25">
      <c r="A898" s="25"/>
      <c r="B898" s="25"/>
      <c r="L898" s="25"/>
    </row>
    <row r="899" spans="1:12" x14ac:dyDescent="0.25">
      <c r="A899" s="25"/>
      <c r="B899" s="25"/>
      <c r="L899" s="25"/>
    </row>
    <row r="900" spans="1:12" x14ac:dyDescent="0.25">
      <c r="A900" s="25"/>
      <c r="B900" s="25"/>
      <c r="L900" s="25"/>
    </row>
    <row r="901" spans="1:12" x14ac:dyDescent="0.25">
      <c r="A901" s="25"/>
      <c r="B901" s="25"/>
      <c r="L901" s="25"/>
    </row>
    <row r="902" spans="1:12" x14ac:dyDescent="0.25">
      <c r="A902" s="25"/>
      <c r="B902" s="25"/>
      <c r="L902" s="25"/>
    </row>
    <row r="903" spans="1:12" x14ac:dyDescent="0.25">
      <c r="A903" s="25"/>
      <c r="B903" s="25"/>
      <c r="L903" s="25"/>
    </row>
    <row r="904" spans="1:12" x14ac:dyDescent="0.25">
      <c r="A904" s="25"/>
      <c r="B904" s="25"/>
      <c r="L904" s="25"/>
    </row>
    <row r="905" spans="1:12" x14ac:dyDescent="0.25">
      <c r="A905" s="25"/>
      <c r="B905" s="25"/>
      <c r="L905" s="25"/>
    </row>
    <row r="906" spans="1:12" x14ac:dyDescent="0.25">
      <c r="A906" s="25"/>
      <c r="B906" s="25"/>
      <c r="L906" s="25"/>
    </row>
    <row r="907" spans="1:12" x14ac:dyDescent="0.25">
      <c r="A907" s="25"/>
      <c r="B907" s="25"/>
      <c r="L907" s="25"/>
    </row>
    <row r="908" spans="1:12" x14ac:dyDescent="0.25">
      <c r="A908" s="25"/>
      <c r="B908" s="25"/>
      <c r="L908" s="25"/>
    </row>
    <row r="909" spans="1:12" x14ac:dyDescent="0.25">
      <c r="A909" s="25"/>
      <c r="B909" s="25"/>
      <c r="L909" s="25"/>
    </row>
    <row r="910" spans="1:12" x14ac:dyDescent="0.25">
      <c r="A910" s="25"/>
      <c r="B910" s="25"/>
      <c r="L910" s="25"/>
    </row>
    <row r="911" spans="1:12" x14ac:dyDescent="0.25">
      <c r="A911" s="25"/>
      <c r="B911" s="25"/>
      <c r="L911" s="25"/>
    </row>
    <row r="912" spans="1:12" x14ac:dyDescent="0.25">
      <c r="A912" s="25"/>
      <c r="B912" s="25"/>
      <c r="L912" s="25"/>
    </row>
    <row r="913" spans="1:12" x14ac:dyDescent="0.25">
      <c r="A913" s="25"/>
      <c r="B913" s="25"/>
      <c r="L913" s="25"/>
    </row>
    <row r="914" spans="1:12" x14ac:dyDescent="0.25">
      <c r="A914" s="25"/>
      <c r="B914" s="25"/>
      <c r="L914" s="25"/>
    </row>
    <row r="915" spans="1:12" x14ac:dyDescent="0.25">
      <c r="A915" s="25"/>
      <c r="B915" s="25"/>
      <c r="L915" s="25"/>
    </row>
    <row r="916" spans="1:12" x14ac:dyDescent="0.25">
      <c r="A916" s="25"/>
      <c r="B916" s="25"/>
      <c r="L916" s="25"/>
    </row>
    <row r="917" spans="1:12" x14ac:dyDescent="0.25">
      <c r="A917" s="25"/>
      <c r="B917" s="25"/>
      <c r="L917" s="25"/>
    </row>
    <row r="918" spans="1:12" x14ac:dyDescent="0.25">
      <c r="A918" s="25"/>
      <c r="B918" s="25"/>
      <c r="L918" s="25"/>
    </row>
    <row r="919" spans="1:12" x14ac:dyDescent="0.25">
      <c r="A919" s="25"/>
      <c r="B919" s="25"/>
      <c r="L919" s="25"/>
    </row>
    <row r="920" spans="1:12" x14ac:dyDescent="0.25">
      <c r="A920" s="25"/>
      <c r="B920" s="25"/>
      <c r="L920" s="25"/>
    </row>
    <row r="921" spans="1:12" x14ac:dyDescent="0.25">
      <c r="A921" s="25"/>
      <c r="B921" s="25"/>
      <c r="L921" s="25"/>
    </row>
    <row r="922" spans="1:12" x14ac:dyDescent="0.25">
      <c r="A922" s="25"/>
      <c r="B922" s="25"/>
      <c r="L922" s="25"/>
    </row>
    <row r="923" spans="1:12" x14ac:dyDescent="0.25">
      <c r="A923" s="25"/>
      <c r="B923" s="25"/>
      <c r="L923" s="25"/>
    </row>
    <row r="924" spans="1:12" x14ac:dyDescent="0.25">
      <c r="A924" s="25"/>
      <c r="B924" s="25"/>
      <c r="L924" s="25"/>
    </row>
    <row r="925" spans="1:12" x14ac:dyDescent="0.25">
      <c r="A925" s="25"/>
      <c r="B925" s="25"/>
      <c r="L925" s="25"/>
    </row>
    <row r="926" spans="1:12" x14ac:dyDescent="0.25">
      <c r="A926" s="25"/>
      <c r="B926" s="25"/>
      <c r="L926" s="25"/>
    </row>
    <row r="927" spans="1:12" x14ac:dyDescent="0.25">
      <c r="A927" s="25"/>
      <c r="B927" s="25"/>
      <c r="L927" s="25"/>
    </row>
    <row r="928" spans="1:12" x14ac:dyDescent="0.25">
      <c r="A928" s="25"/>
      <c r="B928" s="25"/>
      <c r="L928" s="25"/>
    </row>
    <row r="929" spans="1:12" x14ac:dyDescent="0.25">
      <c r="A929" s="25"/>
      <c r="B929" s="25"/>
      <c r="L929" s="25"/>
    </row>
    <row r="930" spans="1:12" x14ac:dyDescent="0.25">
      <c r="A930" s="25"/>
      <c r="B930" s="25"/>
      <c r="L930" s="25"/>
    </row>
    <row r="931" spans="1:12" x14ac:dyDescent="0.25">
      <c r="A931" s="25"/>
      <c r="B931" s="25"/>
      <c r="L931" s="25"/>
    </row>
    <row r="932" spans="1:12" x14ac:dyDescent="0.25">
      <c r="A932" s="25"/>
      <c r="B932" s="25"/>
      <c r="L932" s="25"/>
    </row>
    <row r="933" spans="1:12" x14ac:dyDescent="0.25">
      <c r="A933" s="25"/>
      <c r="B933" s="25"/>
      <c r="L933" s="25"/>
    </row>
    <row r="934" spans="1:12" x14ac:dyDescent="0.25">
      <c r="A934" s="25"/>
      <c r="B934" s="25"/>
      <c r="L934" s="25"/>
    </row>
    <row r="935" spans="1:12" x14ac:dyDescent="0.25">
      <c r="A935" s="25"/>
      <c r="B935" s="25"/>
      <c r="L935" s="25"/>
    </row>
    <row r="936" spans="1:12" x14ac:dyDescent="0.25">
      <c r="A936" s="25"/>
      <c r="B936" s="25"/>
      <c r="L936" s="25"/>
    </row>
    <row r="937" spans="1:12" x14ac:dyDescent="0.25">
      <c r="A937" s="25"/>
      <c r="B937" s="25"/>
      <c r="L937" s="25"/>
    </row>
    <row r="938" spans="1:12" x14ac:dyDescent="0.25">
      <c r="A938" s="25"/>
      <c r="B938" s="25"/>
      <c r="L938" s="25"/>
    </row>
    <row r="939" spans="1:12" x14ac:dyDescent="0.25">
      <c r="A939" s="25"/>
      <c r="B939" s="25"/>
      <c r="L939" s="25"/>
    </row>
    <row r="940" spans="1:12" x14ac:dyDescent="0.25">
      <c r="A940" s="25"/>
      <c r="B940" s="25"/>
      <c r="L940" s="25"/>
    </row>
    <row r="941" spans="1:12" x14ac:dyDescent="0.25">
      <c r="A941" s="25"/>
      <c r="B941" s="25"/>
      <c r="L941" s="25"/>
    </row>
    <row r="942" spans="1:12" x14ac:dyDescent="0.25">
      <c r="A942" s="25"/>
      <c r="B942" s="25"/>
      <c r="L942" s="25"/>
    </row>
    <row r="943" spans="1:12" x14ac:dyDescent="0.25">
      <c r="A943" s="25"/>
      <c r="B943" s="25"/>
      <c r="L943" s="25"/>
    </row>
    <row r="944" spans="1:12" x14ac:dyDescent="0.25">
      <c r="A944" s="25"/>
      <c r="B944" s="25"/>
      <c r="L944" s="25"/>
    </row>
    <row r="945" spans="1:12" x14ac:dyDescent="0.25">
      <c r="A945" s="25"/>
      <c r="B945" s="25"/>
      <c r="L945" s="25"/>
    </row>
    <row r="946" spans="1:12" x14ac:dyDescent="0.25">
      <c r="A946" s="25"/>
      <c r="B946" s="25"/>
      <c r="L946" s="25"/>
    </row>
    <row r="947" spans="1:12" x14ac:dyDescent="0.25">
      <c r="A947" s="25"/>
      <c r="B947" s="25"/>
      <c r="L947" s="25"/>
    </row>
    <row r="948" spans="1:12" x14ac:dyDescent="0.25">
      <c r="A948" s="25"/>
      <c r="B948" s="25"/>
      <c r="L948" s="25"/>
    </row>
    <row r="949" spans="1:12" x14ac:dyDescent="0.25">
      <c r="A949" s="25"/>
      <c r="B949" s="25"/>
      <c r="L949" s="25"/>
    </row>
    <row r="950" spans="1:12" x14ac:dyDescent="0.25">
      <c r="A950" s="25"/>
      <c r="B950" s="25"/>
      <c r="L950" s="25"/>
    </row>
    <row r="951" spans="1:12" x14ac:dyDescent="0.25">
      <c r="A951" s="25"/>
      <c r="B951" s="25"/>
      <c r="L951" s="25"/>
    </row>
    <row r="952" spans="1:12" x14ac:dyDescent="0.25">
      <c r="A952" s="25"/>
      <c r="B952" s="25"/>
      <c r="L952" s="25"/>
    </row>
    <row r="953" spans="1:12" x14ac:dyDescent="0.25">
      <c r="A953" s="25"/>
      <c r="B953" s="25"/>
      <c r="L953" s="25"/>
    </row>
    <row r="954" spans="1:12" x14ac:dyDescent="0.25">
      <c r="A954" s="25"/>
      <c r="B954" s="25"/>
      <c r="L954" s="25"/>
    </row>
    <row r="955" spans="1:12" x14ac:dyDescent="0.25">
      <c r="A955" s="25"/>
      <c r="B955" s="25"/>
      <c r="L955" s="25"/>
    </row>
    <row r="956" spans="1:12" x14ac:dyDescent="0.25">
      <c r="A956" s="25"/>
      <c r="B956" s="25"/>
      <c r="L956" s="25"/>
    </row>
    <row r="957" spans="1:12" x14ac:dyDescent="0.25">
      <c r="A957" s="25"/>
      <c r="B957" s="25"/>
      <c r="L957" s="25"/>
    </row>
    <row r="958" spans="1:12" x14ac:dyDescent="0.25">
      <c r="A958" s="25"/>
      <c r="B958" s="25"/>
      <c r="L958" s="25"/>
    </row>
    <row r="959" spans="1:12" x14ac:dyDescent="0.25">
      <c r="A959" s="25"/>
      <c r="B959" s="25"/>
      <c r="L959" s="25"/>
    </row>
    <row r="960" spans="1:12" x14ac:dyDescent="0.25">
      <c r="A960" s="25"/>
      <c r="B960" s="25"/>
      <c r="L960" s="25"/>
    </row>
    <row r="961" spans="1:12" x14ac:dyDescent="0.25">
      <c r="A961" s="25"/>
      <c r="B961" s="25"/>
      <c r="L961" s="25"/>
    </row>
    <row r="962" spans="1:12" x14ac:dyDescent="0.25">
      <c r="A962" s="25"/>
      <c r="B962" s="25"/>
      <c r="L962" s="25"/>
    </row>
    <row r="963" spans="1:12" x14ac:dyDescent="0.25">
      <c r="A963" s="25"/>
      <c r="B963" s="25"/>
      <c r="L963" s="25"/>
    </row>
    <row r="964" spans="1:12" x14ac:dyDescent="0.25">
      <c r="A964" s="25"/>
      <c r="B964" s="25"/>
      <c r="L964" s="25"/>
    </row>
    <row r="965" spans="1:12" x14ac:dyDescent="0.25">
      <c r="A965" s="25"/>
      <c r="B965" s="25"/>
      <c r="L965" s="25"/>
    </row>
    <row r="966" spans="1:12" x14ac:dyDescent="0.25">
      <c r="A966" s="25"/>
      <c r="B966" s="25"/>
      <c r="L966" s="25"/>
    </row>
    <row r="967" spans="1:12" x14ac:dyDescent="0.25">
      <c r="A967" s="25"/>
      <c r="B967" s="25"/>
      <c r="L967" s="25"/>
    </row>
    <row r="968" spans="1:12" x14ac:dyDescent="0.25">
      <c r="A968" s="25"/>
      <c r="B968" s="25"/>
      <c r="L968" s="25"/>
    </row>
    <row r="969" spans="1:12" x14ac:dyDescent="0.25">
      <c r="A969" s="25"/>
      <c r="B969" s="25"/>
      <c r="L969" s="25"/>
    </row>
    <row r="970" spans="1:12" x14ac:dyDescent="0.25">
      <c r="A970" s="25"/>
      <c r="B970" s="25"/>
      <c r="L970" s="25"/>
    </row>
    <row r="971" spans="1:12" x14ac:dyDescent="0.25">
      <c r="A971" s="25"/>
      <c r="B971" s="25"/>
      <c r="L971" s="25"/>
    </row>
    <row r="972" spans="1:12" x14ac:dyDescent="0.25">
      <c r="A972" s="25"/>
      <c r="B972" s="25"/>
      <c r="L972" s="25"/>
    </row>
    <row r="973" spans="1:12" x14ac:dyDescent="0.25">
      <c r="A973" s="25"/>
      <c r="B973" s="25"/>
      <c r="L973" s="25"/>
    </row>
    <row r="974" spans="1:12" x14ac:dyDescent="0.25">
      <c r="A974" s="25"/>
      <c r="B974" s="25"/>
      <c r="L974" s="25"/>
    </row>
    <row r="975" spans="1:12" x14ac:dyDescent="0.25">
      <c r="A975" s="25"/>
      <c r="B975" s="25"/>
      <c r="L975" s="25"/>
    </row>
    <row r="976" spans="1:12" x14ac:dyDescent="0.25">
      <c r="A976" s="25"/>
      <c r="B976" s="25"/>
      <c r="L976" s="25"/>
    </row>
    <row r="977" spans="1:12" x14ac:dyDescent="0.25">
      <c r="A977" s="25"/>
      <c r="B977" s="25"/>
      <c r="L977" s="25"/>
    </row>
    <row r="978" spans="1:12" x14ac:dyDescent="0.25">
      <c r="A978" s="25"/>
      <c r="B978" s="25"/>
      <c r="L978" s="25"/>
    </row>
    <row r="979" spans="1:12" x14ac:dyDescent="0.25">
      <c r="A979" s="25"/>
      <c r="B979" s="25"/>
      <c r="L979" s="25"/>
    </row>
    <row r="980" spans="1:12" x14ac:dyDescent="0.25">
      <c r="A980" s="25"/>
      <c r="B980" s="25"/>
      <c r="L980" s="25"/>
    </row>
    <row r="981" spans="1:12" x14ac:dyDescent="0.25">
      <c r="A981" s="25"/>
      <c r="B981" s="25"/>
      <c r="L981" s="25"/>
    </row>
    <row r="982" spans="1:12" x14ac:dyDescent="0.25">
      <c r="A982" s="25"/>
      <c r="B982" s="25"/>
      <c r="L982" s="25"/>
    </row>
    <row r="983" spans="1:12" x14ac:dyDescent="0.25">
      <c r="A983" s="25"/>
      <c r="B983" s="25"/>
      <c r="L983" s="25"/>
    </row>
    <row r="984" spans="1:12" x14ac:dyDescent="0.25">
      <c r="A984" s="25"/>
      <c r="B984" s="25"/>
      <c r="L984" s="25"/>
    </row>
    <row r="985" spans="1:12" x14ac:dyDescent="0.25">
      <c r="A985" s="25"/>
      <c r="B985" s="25"/>
      <c r="L985" s="25"/>
    </row>
    <row r="986" spans="1:12" x14ac:dyDescent="0.25">
      <c r="A986" s="25"/>
      <c r="B986" s="25"/>
      <c r="L986" s="25"/>
    </row>
    <row r="987" spans="1:12" x14ac:dyDescent="0.25">
      <c r="A987" s="25"/>
      <c r="B987" s="25"/>
      <c r="L987" s="25"/>
    </row>
    <row r="988" spans="1:12" x14ac:dyDescent="0.25">
      <c r="A988" s="25"/>
      <c r="B988" s="25"/>
      <c r="L988" s="25"/>
    </row>
    <row r="989" spans="1:12" x14ac:dyDescent="0.25">
      <c r="A989" s="25"/>
      <c r="B989" s="25"/>
      <c r="L989" s="25"/>
    </row>
    <row r="990" spans="1:12" x14ac:dyDescent="0.25">
      <c r="A990" s="25"/>
      <c r="B990" s="25"/>
      <c r="L990" s="25"/>
    </row>
    <row r="991" spans="1:12" x14ac:dyDescent="0.25">
      <c r="A991" s="25"/>
      <c r="B991" s="25"/>
      <c r="L991" s="25"/>
    </row>
    <row r="992" spans="1:12" x14ac:dyDescent="0.25">
      <c r="A992" s="25"/>
      <c r="B992" s="25"/>
      <c r="L992" s="25"/>
    </row>
    <row r="993" spans="1:12" x14ac:dyDescent="0.25">
      <c r="A993" s="25"/>
      <c r="B993" s="25"/>
      <c r="L993" s="25"/>
    </row>
    <row r="994" spans="1:12" x14ac:dyDescent="0.25">
      <c r="A994" s="25"/>
      <c r="B994" s="25"/>
      <c r="L994" s="25"/>
    </row>
    <row r="995" spans="1:12" x14ac:dyDescent="0.25">
      <c r="A995" s="25"/>
      <c r="B995" s="25"/>
      <c r="L995" s="25"/>
    </row>
    <row r="996" spans="1:12" x14ac:dyDescent="0.25">
      <c r="A996" s="25"/>
      <c r="B996" s="25"/>
      <c r="L996" s="25"/>
    </row>
    <row r="997" spans="1:12" x14ac:dyDescent="0.25">
      <c r="A997" s="25"/>
      <c r="B997" s="25"/>
      <c r="L997" s="25"/>
    </row>
    <row r="998" spans="1:12" x14ac:dyDescent="0.25">
      <c r="A998" s="25"/>
      <c r="B998" s="25"/>
      <c r="L998" s="25"/>
    </row>
    <row r="999" spans="1:12" x14ac:dyDescent="0.25">
      <c r="A999" s="25"/>
      <c r="B999" s="25"/>
      <c r="L999" s="25"/>
    </row>
    <row r="1000" spans="1:12" x14ac:dyDescent="0.25">
      <c r="A1000" s="25"/>
      <c r="B1000" s="25"/>
      <c r="L1000" s="25"/>
    </row>
    <row r="1001" spans="1:12" x14ac:dyDescent="0.25">
      <c r="A1001" s="25"/>
      <c r="B1001" s="25"/>
      <c r="L1001" s="25"/>
    </row>
    <row r="1002" spans="1:12" x14ac:dyDescent="0.25">
      <c r="A1002" s="25"/>
      <c r="B1002" s="25"/>
      <c r="L1002" s="25"/>
    </row>
    <row r="1003" spans="1:12" x14ac:dyDescent="0.25">
      <c r="A1003" s="25"/>
      <c r="B1003" s="25"/>
      <c r="L1003" s="25"/>
    </row>
    <row r="1004" spans="1:12" x14ac:dyDescent="0.25">
      <c r="A1004" s="25"/>
      <c r="B1004" s="25"/>
      <c r="L1004" s="25"/>
    </row>
    <row r="1005" spans="1:12" x14ac:dyDescent="0.25">
      <c r="A1005" s="25"/>
      <c r="B1005" s="25"/>
      <c r="L1005" s="25"/>
    </row>
    <row r="1006" spans="1:12" x14ac:dyDescent="0.25">
      <c r="A1006" s="25"/>
      <c r="B1006" s="25"/>
      <c r="L1006" s="25"/>
    </row>
    <row r="1007" spans="1:12" x14ac:dyDescent="0.25">
      <c r="A1007" s="25"/>
      <c r="B1007" s="25"/>
      <c r="L1007" s="25"/>
    </row>
    <row r="1008" spans="1:12" x14ac:dyDescent="0.25">
      <c r="A1008" s="25"/>
      <c r="B1008" s="25"/>
      <c r="L1008" s="25"/>
    </row>
    <row r="1009" spans="1:12" x14ac:dyDescent="0.25">
      <c r="A1009" s="25"/>
      <c r="B1009" s="25"/>
      <c r="L1009" s="25"/>
    </row>
    <row r="1010" spans="1:12" x14ac:dyDescent="0.25">
      <c r="A1010" s="25"/>
      <c r="B1010" s="25"/>
      <c r="L1010" s="25"/>
    </row>
    <row r="1011" spans="1:12" x14ac:dyDescent="0.25">
      <c r="A1011" s="25"/>
      <c r="B1011" s="25"/>
      <c r="L1011" s="25"/>
    </row>
    <row r="1012" spans="1:12" x14ac:dyDescent="0.25">
      <c r="A1012" s="25"/>
      <c r="B1012" s="25"/>
      <c r="L1012" s="25"/>
    </row>
    <row r="1013" spans="1:12" x14ac:dyDescent="0.25">
      <c r="A1013" s="25"/>
      <c r="B1013" s="25"/>
      <c r="L1013" s="25"/>
    </row>
    <row r="1014" spans="1:12" x14ac:dyDescent="0.25">
      <c r="A1014" s="25"/>
      <c r="B1014" s="25"/>
      <c r="L1014" s="25"/>
    </row>
    <row r="1015" spans="1:12" x14ac:dyDescent="0.25">
      <c r="A1015" s="25"/>
      <c r="B1015" s="25"/>
      <c r="L1015" s="25"/>
    </row>
    <row r="1016" spans="1:12" x14ac:dyDescent="0.25">
      <c r="A1016" s="25"/>
      <c r="B1016" s="25"/>
      <c r="L1016" s="25"/>
    </row>
    <row r="1017" spans="1:12" x14ac:dyDescent="0.25">
      <c r="A1017" s="25"/>
      <c r="B1017" s="25"/>
      <c r="L1017" s="25"/>
    </row>
    <row r="1018" spans="1:12" x14ac:dyDescent="0.25">
      <c r="A1018" s="25"/>
      <c r="B1018" s="25"/>
      <c r="L1018" s="25"/>
    </row>
    <row r="1019" spans="1:12" x14ac:dyDescent="0.25">
      <c r="A1019" s="25"/>
      <c r="B1019" s="25"/>
      <c r="L1019" s="25"/>
    </row>
    <row r="1020" spans="1:12" x14ac:dyDescent="0.25">
      <c r="A1020" s="25"/>
      <c r="B1020" s="25"/>
      <c r="L1020" s="25"/>
    </row>
    <row r="1021" spans="1:12" x14ac:dyDescent="0.25">
      <c r="A1021" s="25"/>
      <c r="B1021" s="25"/>
      <c r="L1021" s="25"/>
    </row>
    <row r="1022" spans="1:12" x14ac:dyDescent="0.25">
      <c r="A1022" s="25"/>
      <c r="B1022" s="25"/>
      <c r="L1022" s="25"/>
    </row>
    <row r="1023" spans="1:12" x14ac:dyDescent="0.25">
      <c r="A1023" s="25"/>
      <c r="B1023" s="25"/>
      <c r="L1023" s="25"/>
    </row>
    <row r="1024" spans="1:12" x14ac:dyDescent="0.25">
      <c r="A1024" s="25"/>
      <c r="B1024" s="25"/>
      <c r="L1024" s="25"/>
    </row>
    <row r="1025" spans="1:12" x14ac:dyDescent="0.25">
      <c r="A1025" s="25"/>
      <c r="B1025" s="25"/>
      <c r="L1025" s="25"/>
    </row>
    <row r="1026" spans="1:12" x14ac:dyDescent="0.25">
      <c r="A1026" s="25"/>
      <c r="B1026" s="25"/>
      <c r="L1026" s="25"/>
    </row>
    <row r="1027" spans="1:12" x14ac:dyDescent="0.25">
      <c r="A1027" s="25"/>
      <c r="B1027" s="25"/>
      <c r="L1027" s="25"/>
    </row>
    <row r="1028" spans="1:12" x14ac:dyDescent="0.25">
      <c r="A1028" s="25"/>
      <c r="B1028" s="25"/>
      <c r="L1028" s="25"/>
    </row>
    <row r="1029" spans="1:12" x14ac:dyDescent="0.25">
      <c r="A1029" s="25"/>
      <c r="B1029" s="25"/>
      <c r="L1029" s="25"/>
    </row>
    <row r="1030" spans="1:12" x14ac:dyDescent="0.25">
      <c r="A1030" s="25"/>
      <c r="B1030" s="25"/>
      <c r="L1030" s="25"/>
    </row>
    <row r="1031" spans="1:12" x14ac:dyDescent="0.25">
      <c r="A1031" s="25"/>
      <c r="B1031" s="25"/>
      <c r="L1031" s="25"/>
    </row>
    <row r="1032" spans="1:12" x14ac:dyDescent="0.25">
      <c r="A1032" s="25"/>
      <c r="B1032" s="25"/>
      <c r="L1032" s="25"/>
    </row>
    <row r="1033" spans="1:12" x14ac:dyDescent="0.25">
      <c r="A1033" s="25"/>
      <c r="B1033" s="25"/>
      <c r="L1033" s="25"/>
    </row>
    <row r="1034" spans="1:12" x14ac:dyDescent="0.25">
      <c r="A1034" s="25"/>
      <c r="B1034" s="25"/>
      <c r="L1034" s="25"/>
    </row>
    <row r="1035" spans="1:12" x14ac:dyDescent="0.25">
      <c r="A1035" s="25"/>
      <c r="B1035" s="25"/>
      <c r="L1035" s="25"/>
    </row>
    <row r="1036" spans="1:12" x14ac:dyDescent="0.25">
      <c r="A1036" s="25"/>
      <c r="B1036" s="25"/>
      <c r="L1036" s="25"/>
    </row>
    <row r="1037" spans="1:12" x14ac:dyDescent="0.25">
      <c r="A1037" s="25"/>
      <c r="B1037" s="25"/>
      <c r="L1037" s="25"/>
    </row>
    <row r="1038" spans="1:12" x14ac:dyDescent="0.25">
      <c r="A1038" s="25"/>
      <c r="B1038" s="25"/>
      <c r="L1038" s="25"/>
    </row>
    <row r="1039" spans="1:12" x14ac:dyDescent="0.25">
      <c r="A1039" s="25"/>
      <c r="B1039" s="25"/>
      <c r="L1039" s="25"/>
    </row>
    <row r="1040" spans="1:12" x14ac:dyDescent="0.25">
      <c r="A1040" s="25"/>
      <c r="B1040" s="25"/>
      <c r="L1040" s="25"/>
    </row>
    <row r="1041" spans="1:12" x14ac:dyDescent="0.25">
      <c r="A1041" s="25"/>
      <c r="B1041" s="25"/>
      <c r="L1041" s="25"/>
    </row>
    <row r="1042" spans="1:12" x14ac:dyDescent="0.25">
      <c r="A1042" s="25"/>
      <c r="B1042" s="25"/>
      <c r="L1042" s="25"/>
    </row>
    <row r="1043" spans="1:12" x14ac:dyDescent="0.25">
      <c r="A1043" s="25"/>
      <c r="B1043" s="25"/>
      <c r="L1043" s="25"/>
    </row>
    <row r="1044" spans="1:12" x14ac:dyDescent="0.25">
      <c r="A1044" s="25"/>
      <c r="B1044" s="25"/>
      <c r="L1044" s="25"/>
    </row>
    <row r="1045" spans="1:12" x14ac:dyDescent="0.25">
      <c r="A1045" s="25"/>
      <c r="B1045" s="25"/>
      <c r="L1045" s="25"/>
    </row>
    <row r="1046" spans="1:12" x14ac:dyDescent="0.25">
      <c r="A1046" s="25"/>
      <c r="B1046" s="25"/>
      <c r="L1046" s="25"/>
    </row>
    <row r="1047" spans="1:12" x14ac:dyDescent="0.25">
      <c r="A1047" s="25"/>
      <c r="B1047" s="25"/>
      <c r="L1047" s="25"/>
    </row>
    <row r="1048" spans="1:12" x14ac:dyDescent="0.25">
      <c r="A1048" s="25"/>
      <c r="B1048" s="25"/>
      <c r="L1048" s="25"/>
    </row>
    <row r="1049" spans="1:12" x14ac:dyDescent="0.25">
      <c r="A1049" s="25"/>
      <c r="B1049" s="25"/>
      <c r="L1049" s="25"/>
    </row>
    <row r="1050" spans="1:12" x14ac:dyDescent="0.25">
      <c r="A1050" s="25"/>
      <c r="B1050" s="25"/>
      <c r="L1050" s="25"/>
    </row>
    <row r="1051" spans="1:12" x14ac:dyDescent="0.25">
      <c r="A1051" s="25"/>
      <c r="B1051" s="25"/>
      <c r="L1051" s="25"/>
    </row>
    <row r="1052" spans="1:12" x14ac:dyDescent="0.25">
      <c r="A1052" s="25"/>
      <c r="B1052" s="25"/>
      <c r="L1052" s="25"/>
    </row>
    <row r="1053" spans="1:12" x14ac:dyDescent="0.25">
      <c r="A1053" s="25"/>
      <c r="B1053" s="25"/>
      <c r="L1053" s="25"/>
    </row>
    <row r="1054" spans="1:12" x14ac:dyDescent="0.25">
      <c r="A1054" s="25"/>
      <c r="B1054" s="25"/>
      <c r="L1054" s="25"/>
    </row>
    <row r="1055" spans="1:12" x14ac:dyDescent="0.25">
      <c r="A1055" s="25"/>
      <c r="B1055" s="25"/>
      <c r="L1055" s="25"/>
    </row>
    <row r="1056" spans="1:12" x14ac:dyDescent="0.25">
      <c r="A1056" s="25"/>
      <c r="B1056" s="25"/>
      <c r="L1056" s="25"/>
    </row>
    <row r="1057" spans="1:12" x14ac:dyDescent="0.25">
      <c r="A1057" s="25"/>
      <c r="B1057" s="25"/>
      <c r="L1057" s="25"/>
    </row>
    <row r="1058" spans="1:12" x14ac:dyDescent="0.25">
      <c r="A1058" s="25"/>
      <c r="B1058" s="25"/>
      <c r="L1058" s="25"/>
    </row>
    <row r="1059" spans="1:12" x14ac:dyDescent="0.25">
      <c r="A1059" s="25"/>
      <c r="B1059" s="25"/>
      <c r="L1059" s="25"/>
    </row>
    <row r="1060" spans="1:12" x14ac:dyDescent="0.25">
      <c r="A1060" s="25"/>
      <c r="B1060" s="25"/>
      <c r="L1060" s="25"/>
    </row>
    <row r="1061" spans="1:12" x14ac:dyDescent="0.25">
      <c r="A1061" s="25"/>
      <c r="B1061" s="25"/>
      <c r="L1061" s="25"/>
    </row>
    <row r="1062" spans="1:12" x14ac:dyDescent="0.25">
      <c r="A1062" s="25"/>
      <c r="B1062" s="25"/>
      <c r="L1062" s="25"/>
    </row>
    <row r="1063" spans="1:12" x14ac:dyDescent="0.25">
      <c r="A1063" s="25"/>
      <c r="B1063" s="25"/>
      <c r="L1063" s="25"/>
    </row>
    <row r="1064" spans="1:12" x14ac:dyDescent="0.25">
      <c r="A1064" s="25"/>
      <c r="B1064" s="25"/>
      <c r="L1064" s="25"/>
    </row>
    <row r="1065" spans="1:12" x14ac:dyDescent="0.25">
      <c r="A1065" s="25"/>
      <c r="B1065" s="25"/>
      <c r="L1065" s="25"/>
    </row>
    <row r="1066" spans="1:12" x14ac:dyDescent="0.25">
      <c r="A1066" s="25"/>
      <c r="B1066" s="25"/>
      <c r="L1066" s="25"/>
    </row>
    <row r="1067" spans="1:12" x14ac:dyDescent="0.25">
      <c r="A1067" s="25"/>
      <c r="B1067" s="25"/>
      <c r="L1067" s="25"/>
    </row>
    <row r="1068" spans="1:12" x14ac:dyDescent="0.25">
      <c r="A1068" s="25"/>
      <c r="B1068" s="25"/>
      <c r="L1068" s="25"/>
    </row>
    <row r="1069" spans="1:12" x14ac:dyDescent="0.25">
      <c r="A1069" s="25"/>
      <c r="B1069" s="25"/>
      <c r="L1069" s="25"/>
    </row>
    <row r="1070" spans="1:12" x14ac:dyDescent="0.25">
      <c r="A1070" s="25"/>
      <c r="B1070" s="25"/>
      <c r="L1070" s="25"/>
    </row>
    <row r="1071" spans="1:12" x14ac:dyDescent="0.25">
      <c r="A1071" s="25"/>
      <c r="B1071" s="25"/>
      <c r="L1071" s="25"/>
    </row>
    <row r="1072" spans="1:12" x14ac:dyDescent="0.25">
      <c r="A1072" s="25"/>
      <c r="B1072" s="25"/>
      <c r="L1072" s="25"/>
    </row>
    <row r="1073" spans="1:12" x14ac:dyDescent="0.25">
      <c r="A1073" s="25"/>
      <c r="B1073" s="25"/>
      <c r="L1073" s="25"/>
    </row>
    <row r="1074" spans="1:12" x14ac:dyDescent="0.25">
      <c r="A1074" s="25"/>
      <c r="B1074" s="25"/>
      <c r="L1074" s="25"/>
    </row>
    <row r="1075" spans="1:12" x14ac:dyDescent="0.25">
      <c r="A1075" s="25"/>
      <c r="B1075" s="25"/>
      <c r="L1075" s="25"/>
    </row>
    <row r="1076" spans="1:12" x14ac:dyDescent="0.25">
      <c r="A1076" s="25"/>
      <c r="B1076" s="25"/>
      <c r="L1076" s="25"/>
    </row>
    <row r="1077" spans="1:12" x14ac:dyDescent="0.25">
      <c r="A1077" s="25"/>
      <c r="B1077" s="25"/>
      <c r="L1077" s="25"/>
    </row>
    <row r="1078" spans="1:12" x14ac:dyDescent="0.25">
      <c r="A1078" s="25"/>
      <c r="B1078" s="25"/>
      <c r="L1078" s="25"/>
    </row>
    <row r="1079" spans="1:12" x14ac:dyDescent="0.25">
      <c r="A1079" s="25"/>
      <c r="B1079" s="25"/>
      <c r="L1079" s="25"/>
    </row>
    <row r="1080" spans="1:12" x14ac:dyDescent="0.25">
      <c r="A1080" s="25"/>
      <c r="B1080" s="25"/>
      <c r="L1080" s="25"/>
    </row>
    <row r="1081" spans="1:12" x14ac:dyDescent="0.25">
      <c r="A1081" s="25"/>
      <c r="B1081" s="25"/>
      <c r="L1081" s="25"/>
    </row>
    <row r="1082" spans="1:12" x14ac:dyDescent="0.25">
      <c r="A1082" s="25"/>
      <c r="B1082" s="25"/>
      <c r="L1082" s="25"/>
    </row>
    <row r="1083" spans="1:12" x14ac:dyDescent="0.25">
      <c r="A1083" s="25"/>
      <c r="B1083" s="25"/>
      <c r="L1083" s="25"/>
    </row>
    <row r="1084" spans="1:12" x14ac:dyDescent="0.25">
      <c r="A1084" s="25"/>
      <c r="B1084" s="25"/>
      <c r="L1084" s="25"/>
    </row>
    <row r="1085" spans="1:12" x14ac:dyDescent="0.25">
      <c r="A1085" s="25"/>
      <c r="B1085" s="25"/>
      <c r="L1085" s="25"/>
    </row>
    <row r="1086" spans="1:12" x14ac:dyDescent="0.25">
      <c r="A1086" s="25"/>
      <c r="B1086" s="25"/>
      <c r="L1086" s="25"/>
    </row>
    <row r="1087" spans="1:12" x14ac:dyDescent="0.25">
      <c r="A1087" s="25"/>
      <c r="B1087" s="25"/>
      <c r="L1087" s="25"/>
    </row>
    <row r="1088" spans="1:12" x14ac:dyDescent="0.25">
      <c r="A1088" s="25"/>
      <c r="B1088" s="25"/>
      <c r="L1088" s="25"/>
    </row>
    <row r="1089" spans="1:12" x14ac:dyDescent="0.25">
      <c r="A1089" s="25"/>
      <c r="B1089" s="25"/>
      <c r="L1089" s="25"/>
    </row>
    <row r="1090" spans="1:12" x14ac:dyDescent="0.25">
      <c r="A1090" s="25"/>
      <c r="B1090" s="25"/>
      <c r="L1090" s="25"/>
    </row>
    <row r="1091" spans="1:12" x14ac:dyDescent="0.25">
      <c r="A1091" s="25"/>
      <c r="B1091" s="25"/>
      <c r="L1091" s="25"/>
    </row>
    <row r="1092" spans="1:12" x14ac:dyDescent="0.25">
      <c r="A1092" s="25"/>
      <c r="B1092" s="25"/>
      <c r="L1092" s="25"/>
    </row>
    <row r="1093" spans="1:12" x14ac:dyDescent="0.25">
      <c r="A1093" s="25"/>
      <c r="B1093" s="25"/>
      <c r="L1093" s="25"/>
    </row>
    <row r="1094" spans="1:12" x14ac:dyDescent="0.25">
      <c r="A1094" s="25"/>
      <c r="B1094" s="25"/>
      <c r="L1094" s="25"/>
    </row>
    <row r="1095" spans="1:12" x14ac:dyDescent="0.25">
      <c r="A1095" s="25"/>
      <c r="B1095" s="25"/>
      <c r="L1095" s="25"/>
    </row>
    <row r="1096" spans="1:12" x14ac:dyDescent="0.25">
      <c r="A1096" s="25"/>
      <c r="B1096" s="25"/>
      <c r="L1096" s="25"/>
    </row>
    <row r="1097" spans="1:12" x14ac:dyDescent="0.25">
      <c r="A1097" s="25"/>
      <c r="B1097" s="25"/>
      <c r="L1097" s="25"/>
    </row>
    <row r="1098" spans="1:12" x14ac:dyDescent="0.25">
      <c r="A1098" s="25"/>
      <c r="B1098" s="25"/>
      <c r="L1098" s="25"/>
    </row>
    <row r="1099" spans="1:12" x14ac:dyDescent="0.25">
      <c r="A1099" s="25"/>
      <c r="B1099" s="25"/>
      <c r="L1099" s="25"/>
    </row>
    <row r="1100" spans="1:12" x14ac:dyDescent="0.25">
      <c r="A1100" s="25"/>
      <c r="B1100" s="25"/>
      <c r="L1100" s="25"/>
    </row>
    <row r="1101" spans="1:12" x14ac:dyDescent="0.25">
      <c r="A1101" s="25"/>
      <c r="B1101" s="25"/>
      <c r="L1101" s="25"/>
    </row>
    <row r="1102" spans="1:12" x14ac:dyDescent="0.25">
      <c r="A1102" s="25"/>
      <c r="B1102" s="25"/>
      <c r="L1102" s="25"/>
    </row>
    <row r="1103" spans="1:12" x14ac:dyDescent="0.25">
      <c r="A1103" s="25"/>
      <c r="B1103" s="25"/>
      <c r="L1103" s="25"/>
    </row>
    <row r="1104" spans="1:12" x14ac:dyDescent="0.25">
      <c r="A1104" s="25"/>
      <c r="B1104" s="25"/>
      <c r="L1104" s="25"/>
    </row>
    <row r="1105" spans="1:12" x14ac:dyDescent="0.25">
      <c r="A1105" s="25"/>
      <c r="B1105" s="25"/>
      <c r="L1105" s="25"/>
    </row>
    <row r="1106" spans="1:12" x14ac:dyDescent="0.25">
      <c r="A1106" s="25"/>
      <c r="B1106" s="25"/>
      <c r="L1106" s="25"/>
    </row>
    <row r="1107" spans="1:12" x14ac:dyDescent="0.25">
      <c r="A1107" s="25"/>
      <c r="B1107" s="25"/>
      <c r="L1107" s="25"/>
    </row>
    <row r="1108" spans="1:12" x14ac:dyDescent="0.25">
      <c r="A1108" s="25"/>
      <c r="B1108" s="25"/>
      <c r="L1108" s="25"/>
    </row>
    <row r="1109" spans="1:12" x14ac:dyDescent="0.25">
      <c r="A1109" s="25"/>
      <c r="B1109" s="25"/>
      <c r="L1109" s="25"/>
    </row>
    <row r="1110" spans="1:12" x14ac:dyDescent="0.25">
      <c r="A1110" s="25"/>
      <c r="B1110" s="25"/>
      <c r="L1110" s="25"/>
    </row>
    <row r="1111" spans="1:12" x14ac:dyDescent="0.25">
      <c r="A1111" s="25"/>
      <c r="B1111" s="25"/>
      <c r="L1111" s="25"/>
    </row>
    <row r="1112" spans="1:12" x14ac:dyDescent="0.25">
      <c r="A1112" s="25"/>
      <c r="B1112" s="25"/>
      <c r="L1112" s="25"/>
    </row>
    <row r="1113" spans="1:12" x14ac:dyDescent="0.25">
      <c r="A1113" s="25"/>
      <c r="B1113" s="25"/>
      <c r="L1113" s="25"/>
    </row>
    <row r="1114" spans="1:12" x14ac:dyDescent="0.25">
      <c r="A1114" s="25"/>
      <c r="B1114" s="25"/>
      <c r="L1114" s="25"/>
    </row>
    <row r="1115" spans="1:12" x14ac:dyDescent="0.25">
      <c r="A1115" s="25"/>
      <c r="B1115" s="25"/>
      <c r="L1115" s="25"/>
    </row>
    <row r="1116" spans="1:12" x14ac:dyDescent="0.25">
      <c r="A1116" s="25"/>
      <c r="B1116" s="25"/>
      <c r="L1116" s="25"/>
    </row>
    <row r="1117" spans="1:12" x14ac:dyDescent="0.25">
      <c r="A1117" s="25"/>
      <c r="B1117" s="25"/>
      <c r="L1117" s="25"/>
    </row>
    <row r="1118" spans="1:12" x14ac:dyDescent="0.25">
      <c r="A1118" s="25"/>
      <c r="B1118" s="25"/>
      <c r="L1118" s="25"/>
    </row>
    <row r="1119" spans="1:12" x14ac:dyDescent="0.25">
      <c r="A1119" s="25"/>
      <c r="B1119" s="25"/>
      <c r="L1119" s="25"/>
    </row>
    <row r="1120" spans="1:12" x14ac:dyDescent="0.25">
      <c r="A1120" s="25"/>
      <c r="B1120" s="25"/>
      <c r="L1120" s="25"/>
    </row>
    <row r="1121" spans="1:12" x14ac:dyDescent="0.25">
      <c r="A1121" s="25"/>
      <c r="B1121" s="25"/>
      <c r="L1121" s="25"/>
    </row>
    <row r="1122" spans="1:12" x14ac:dyDescent="0.25">
      <c r="A1122" s="25"/>
      <c r="B1122" s="25"/>
      <c r="L1122" s="25"/>
    </row>
    <row r="1123" spans="1:12" x14ac:dyDescent="0.25">
      <c r="A1123" s="25"/>
      <c r="B1123" s="25"/>
      <c r="L1123" s="25"/>
    </row>
    <row r="1124" spans="1:12" x14ac:dyDescent="0.25">
      <c r="A1124" s="25"/>
      <c r="B1124" s="25"/>
      <c r="L1124" s="25"/>
    </row>
    <row r="1125" spans="1:12" x14ac:dyDescent="0.25">
      <c r="A1125" s="25"/>
      <c r="B1125" s="25"/>
      <c r="L1125" s="25"/>
    </row>
    <row r="1126" spans="1:12" x14ac:dyDescent="0.25">
      <c r="A1126" s="25"/>
      <c r="B1126" s="25"/>
      <c r="L1126" s="25"/>
    </row>
    <row r="1127" spans="1:12" x14ac:dyDescent="0.25">
      <c r="A1127" s="25"/>
      <c r="B1127" s="25"/>
      <c r="L1127" s="25"/>
    </row>
    <row r="1128" spans="1:12" x14ac:dyDescent="0.25">
      <c r="A1128" s="25"/>
      <c r="B1128" s="25"/>
      <c r="L1128" s="25"/>
    </row>
    <row r="1129" spans="1:12" x14ac:dyDescent="0.25">
      <c r="A1129" s="25"/>
      <c r="B1129" s="25"/>
      <c r="L1129" s="25"/>
    </row>
    <row r="1130" spans="1:12" x14ac:dyDescent="0.25">
      <c r="A1130" s="25"/>
      <c r="B1130" s="25"/>
      <c r="L1130" s="25"/>
    </row>
    <row r="1131" spans="1:12" x14ac:dyDescent="0.25">
      <c r="A1131" s="25"/>
      <c r="B1131" s="25"/>
      <c r="L1131" s="25"/>
    </row>
    <row r="1132" spans="1:12" x14ac:dyDescent="0.25">
      <c r="A1132" s="25"/>
      <c r="B1132" s="25"/>
      <c r="L1132" s="25"/>
    </row>
    <row r="1133" spans="1:12" x14ac:dyDescent="0.25">
      <c r="A1133" s="25"/>
      <c r="B1133" s="25"/>
      <c r="L1133" s="25"/>
    </row>
    <row r="1134" spans="1:12" x14ac:dyDescent="0.25">
      <c r="A1134" s="25"/>
      <c r="B1134" s="25"/>
      <c r="L1134" s="25"/>
    </row>
    <row r="1135" spans="1:12" x14ac:dyDescent="0.25">
      <c r="A1135" s="25"/>
      <c r="B1135" s="25"/>
      <c r="L1135" s="25"/>
    </row>
    <row r="1136" spans="1:12" x14ac:dyDescent="0.25">
      <c r="A1136" s="25"/>
      <c r="B1136" s="25"/>
      <c r="L1136" s="25"/>
    </row>
    <row r="1137" spans="1:12" x14ac:dyDescent="0.25">
      <c r="A1137" s="25"/>
      <c r="B1137" s="25"/>
      <c r="L1137" s="25"/>
    </row>
    <row r="1138" spans="1:12" x14ac:dyDescent="0.25">
      <c r="A1138" s="25"/>
      <c r="B1138" s="25"/>
      <c r="L1138" s="25"/>
    </row>
    <row r="1139" spans="1:12" x14ac:dyDescent="0.25">
      <c r="A1139" s="25"/>
      <c r="B1139" s="25"/>
      <c r="L1139" s="25"/>
    </row>
    <row r="1140" spans="1:12" x14ac:dyDescent="0.25">
      <c r="A1140" s="25"/>
      <c r="B1140" s="25"/>
      <c r="L1140" s="25"/>
    </row>
    <row r="1141" spans="1:12" x14ac:dyDescent="0.25">
      <c r="A1141" s="25"/>
      <c r="B1141" s="25"/>
      <c r="L1141" s="25"/>
    </row>
    <row r="1142" spans="1:12" x14ac:dyDescent="0.25">
      <c r="A1142" s="25"/>
      <c r="B1142" s="25"/>
      <c r="L1142" s="25"/>
    </row>
    <row r="1143" spans="1:12" x14ac:dyDescent="0.25">
      <c r="A1143" s="25"/>
      <c r="B1143" s="25"/>
      <c r="L1143" s="25"/>
    </row>
    <row r="1144" spans="1:12" x14ac:dyDescent="0.25">
      <c r="A1144" s="25"/>
      <c r="B1144" s="25"/>
      <c r="L1144" s="25"/>
    </row>
    <row r="1145" spans="1:12" x14ac:dyDescent="0.25">
      <c r="A1145" s="25"/>
      <c r="B1145" s="25"/>
      <c r="L1145" s="25"/>
    </row>
    <row r="1146" spans="1:12" x14ac:dyDescent="0.25">
      <c r="A1146" s="25"/>
      <c r="B1146" s="25"/>
      <c r="L1146" s="25"/>
    </row>
    <row r="1147" spans="1:12" x14ac:dyDescent="0.25">
      <c r="A1147" s="25"/>
      <c r="B1147" s="25"/>
      <c r="L1147" s="25"/>
    </row>
    <row r="1148" spans="1:12" x14ac:dyDescent="0.25">
      <c r="A1148" s="25"/>
      <c r="B1148" s="25"/>
      <c r="L1148" s="25"/>
    </row>
    <row r="1149" spans="1:12" x14ac:dyDescent="0.25">
      <c r="A1149" s="25"/>
      <c r="B1149" s="25"/>
      <c r="L1149" s="25"/>
    </row>
    <row r="1150" spans="1:12" x14ac:dyDescent="0.25">
      <c r="A1150" s="25"/>
      <c r="B1150" s="25"/>
      <c r="L1150" s="25"/>
    </row>
    <row r="1151" spans="1:12" x14ac:dyDescent="0.25">
      <c r="A1151" s="25"/>
      <c r="B1151" s="25"/>
      <c r="L1151" s="25"/>
    </row>
    <row r="1152" spans="1:12" x14ac:dyDescent="0.25">
      <c r="A1152" s="25"/>
      <c r="B1152" s="25"/>
      <c r="L1152" s="25"/>
    </row>
    <row r="1153" spans="1:12" x14ac:dyDescent="0.25">
      <c r="A1153" s="25"/>
      <c r="B1153" s="25"/>
      <c r="L1153" s="25"/>
    </row>
    <row r="1154" spans="1:12" x14ac:dyDescent="0.25">
      <c r="A1154" s="25"/>
      <c r="B1154" s="25"/>
      <c r="L1154" s="25"/>
    </row>
    <row r="1155" spans="1:12" x14ac:dyDescent="0.25">
      <c r="A1155" s="25"/>
      <c r="B1155" s="25"/>
      <c r="L1155" s="25"/>
    </row>
    <row r="1156" spans="1:12" x14ac:dyDescent="0.25">
      <c r="A1156" s="25"/>
      <c r="B1156" s="25"/>
      <c r="L1156" s="25"/>
    </row>
    <row r="1157" spans="1:12" x14ac:dyDescent="0.25">
      <c r="A1157" s="25"/>
      <c r="B1157" s="25"/>
      <c r="L1157" s="25"/>
    </row>
    <row r="1158" spans="1:12" x14ac:dyDescent="0.25">
      <c r="A1158" s="25"/>
      <c r="B1158" s="25"/>
      <c r="L1158" s="25"/>
    </row>
    <row r="1159" spans="1:12" x14ac:dyDescent="0.25">
      <c r="A1159" s="25"/>
      <c r="B1159" s="25"/>
      <c r="L1159" s="25"/>
    </row>
    <row r="1160" spans="1:12" x14ac:dyDescent="0.25">
      <c r="A1160" s="25"/>
      <c r="B1160" s="25"/>
      <c r="L1160" s="25"/>
    </row>
    <row r="1161" spans="1:12" x14ac:dyDescent="0.25">
      <c r="A1161" s="25"/>
      <c r="B1161" s="25"/>
      <c r="L1161" s="25"/>
    </row>
    <row r="1162" spans="1:12" x14ac:dyDescent="0.25">
      <c r="A1162" s="25"/>
      <c r="B1162" s="25"/>
      <c r="L1162" s="25"/>
    </row>
    <row r="1163" spans="1:12" x14ac:dyDescent="0.25">
      <c r="A1163" s="25"/>
      <c r="B1163" s="25"/>
      <c r="L1163" s="25"/>
    </row>
    <row r="1164" spans="1:12" x14ac:dyDescent="0.25">
      <c r="A1164" s="25"/>
      <c r="B1164" s="25"/>
      <c r="L1164" s="25"/>
    </row>
    <row r="1165" spans="1:12" x14ac:dyDescent="0.25">
      <c r="A1165" s="25"/>
      <c r="B1165" s="25"/>
      <c r="L1165" s="25"/>
    </row>
    <row r="1166" spans="1:12" x14ac:dyDescent="0.25">
      <c r="A1166" s="25"/>
      <c r="B1166" s="25"/>
      <c r="L1166" s="25"/>
    </row>
    <row r="1167" spans="1:12" x14ac:dyDescent="0.25">
      <c r="A1167" s="25"/>
      <c r="B1167" s="25"/>
      <c r="L1167" s="25"/>
    </row>
    <row r="1168" spans="1:12" x14ac:dyDescent="0.25">
      <c r="A1168" s="25"/>
      <c r="B1168" s="25"/>
      <c r="L1168" s="25"/>
    </row>
    <row r="1169" spans="1:12" x14ac:dyDescent="0.25">
      <c r="A1169" s="25"/>
      <c r="B1169" s="25"/>
      <c r="L1169" s="25"/>
    </row>
    <row r="1170" spans="1:12" x14ac:dyDescent="0.25">
      <c r="A1170" s="25"/>
      <c r="B1170" s="25"/>
      <c r="L1170" s="25"/>
    </row>
    <row r="1171" spans="1:12" x14ac:dyDescent="0.25">
      <c r="A1171" s="25"/>
      <c r="B1171" s="25"/>
      <c r="L1171" s="25"/>
    </row>
    <row r="1172" spans="1:12" x14ac:dyDescent="0.25">
      <c r="A1172" s="25"/>
      <c r="B1172" s="25"/>
      <c r="L1172" s="25"/>
    </row>
    <row r="1173" spans="1:12" x14ac:dyDescent="0.25">
      <c r="A1173" s="25"/>
      <c r="B1173" s="25"/>
      <c r="L1173" s="25"/>
    </row>
    <row r="1174" spans="1:12" x14ac:dyDescent="0.25">
      <c r="A1174" s="25"/>
      <c r="B1174" s="25"/>
      <c r="L1174" s="25"/>
    </row>
    <row r="1175" spans="1:12" x14ac:dyDescent="0.25">
      <c r="A1175" s="25"/>
      <c r="B1175" s="25"/>
      <c r="L1175" s="25"/>
    </row>
    <row r="1176" spans="1:12" x14ac:dyDescent="0.25">
      <c r="A1176" s="25"/>
      <c r="B1176" s="25"/>
      <c r="L1176" s="25"/>
    </row>
    <row r="1177" spans="1:12" x14ac:dyDescent="0.25">
      <c r="A1177" s="25"/>
      <c r="B1177" s="25"/>
      <c r="L1177" s="25"/>
    </row>
    <row r="1178" spans="1:12" x14ac:dyDescent="0.25">
      <c r="A1178" s="25"/>
      <c r="B1178" s="25"/>
      <c r="L1178" s="25"/>
    </row>
    <row r="1179" spans="1:12" x14ac:dyDescent="0.25">
      <c r="A1179" s="25"/>
      <c r="B1179" s="25"/>
      <c r="L1179" s="25"/>
    </row>
    <row r="1180" spans="1:12" x14ac:dyDescent="0.25">
      <c r="A1180" s="25"/>
      <c r="B1180" s="25"/>
      <c r="L1180" s="25"/>
    </row>
    <row r="1181" spans="1:12" x14ac:dyDescent="0.25">
      <c r="A1181" s="25"/>
      <c r="B1181" s="25"/>
      <c r="L1181" s="25"/>
    </row>
    <row r="1182" spans="1:12" x14ac:dyDescent="0.25">
      <c r="A1182" s="25"/>
      <c r="B1182" s="25"/>
      <c r="L1182" s="25"/>
    </row>
    <row r="1183" spans="1:12" x14ac:dyDescent="0.25">
      <c r="A1183" s="25"/>
      <c r="B1183" s="25"/>
      <c r="L1183" s="25"/>
    </row>
    <row r="1184" spans="1:12" x14ac:dyDescent="0.25">
      <c r="A1184" s="25"/>
      <c r="B1184" s="25"/>
      <c r="L1184" s="25"/>
    </row>
    <row r="1185" spans="1:12" x14ac:dyDescent="0.25">
      <c r="A1185" s="25"/>
      <c r="B1185" s="25"/>
      <c r="L1185" s="25"/>
    </row>
    <row r="1186" spans="1:12" x14ac:dyDescent="0.25">
      <c r="A1186" s="25"/>
      <c r="B1186" s="25"/>
      <c r="L1186" s="25"/>
    </row>
    <row r="1187" spans="1:12" x14ac:dyDescent="0.25">
      <c r="A1187" s="25"/>
      <c r="B1187" s="25"/>
      <c r="L1187" s="25"/>
    </row>
    <row r="1188" spans="1:12" x14ac:dyDescent="0.25">
      <c r="A1188" s="25"/>
      <c r="B1188" s="25"/>
      <c r="L1188" s="25"/>
    </row>
    <row r="1189" spans="1:12" x14ac:dyDescent="0.25">
      <c r="A1189" s="25"/>
      <c r="B1189" s="25"/>
      <c r="L1189" s="25"/>
    </row>
    <row r="1190" spans="1:12" x14ac:dyDescent="0.25">
      <c r="A1190" s="25"/>
      <c r="B1190" s="25"/>
      <c r="L1190" s="25"/>
    </row>
    <row r="1191" spans="1:12" x14ac:dyDescent="0.25">
      <c r="A1191" s="25"/>
      <c r="B1191" s="25"/>
      <c r="L1191" s="25"/>
    </row>
    <row r="1192" spans="1:12" x14ac:dyDescent="0.25">
      <c r="A1192" s="25"/>
      <c r="B1192" s="25"/>
      <c r="L1192" s="25"/>
    </row>
    <row r="1193" spans="1:12" x14ac:dyDescent="0.25">
      <c r="A1193" s="25"/>
      <c r="B1193" s="25"/>
      <c r="L1193" s="25"/>
    </row>
    <row r="1194" spans="1:12" x14ac:dyDescent="0.25">
      <c r="A1194" s="25"/>
      <c r="B1194" s="25"/>
      <c r="L1194" s="25"/>
    </row>
    <row r="1195" spans="1:12" x14ac:dyDescent="0.25">
      <c r="A1195" s="25"/>
      <c r="B1195" s="25"/>
      <c r="L1195" s="25"/>
    </row>
    <row r="1196" spans="1:12" x14ac:dyDescent="0.25">
      <c r="A1196" s="25"/>
      <c r="B1196" s="25"/>
      <c r="L1196" s="25"/>
    </row>
    <row r="1197" spans="1:12" x14ac:dyDescent="0.25">
      <c r="A1197" s="25"/>
      <c r="B1197" s="25"/>
      <c r="L1197" s="25"/>
    </row>
    <row r="1198" spans="1:12" x14ac:dyDescent="0.25">
      <c r="A1198" s="25"/>
      <c r="B1198" s="25"/>
      <c r="L1198" s="25"/>
    </row>
    <row r="1199" spans="1:12" x14ac:dyDescent="0.25">
      <c r="A1199" s="25"/>
      <c r="B1199" s="25"/>
      <c r="L1199" s="25"/>
    </row>
    <row r="1200" spans="1:12" x14ac:dyDescent="0.25">
      <c r="A1200" s="25"/>
      <c r="B1200" s="25"/>
      <c r="L1200" s="25"/>
    </row>
    <row r="1201" spans="1:12" x14ac:dyDescent="0.25">
      <c r="A1201" s="25"/>
      <c r="B1201" s="25"/>
      <c r="L1201" s="25"/>
    </row>
    <row r="1202" spans="1:12" x14ac:dyDescent="0.25">
      <c r="A1202" s="25"/>
      <c r="B1202" s="25"/>
      <c r="L1202" s="25"/>
    </row>
    <row r="1203" spans="1:12" x14ac:dyDescent="0.25">
      <c r="A1203" s="25"/>
      <c r="B1203" s="25"/>
      <c r="L1203" s="25"/>
    </row>
    <row r="1204" spans="1:12" x14ac:dyDescent="0.25">
      <c r="A1204" s="25"/>
      <c r="B1204" s="25"/>
      <c r="L1204" s="25"/>
    </row>
    <row r="1205" spans="1:12" x14ac:dyDescent="0.25">
      <c r="A1205" s="25"/>
      <c r="B1205" s="25"/>
      <c r="L1205" s="25"/>
    </row>
    <row r="1206" spans="1:12" x14ac:dyDescent="0.25">
      <c r="A1206" s="25"/>
      <c r="B1206" s="25"/>
      <c r="L1206" s="25"/>
    </row>
    <row r="1207" spans="1:12" x14ac:dyDescent="0.25">
      <c r="A1207" s="25"/>
      <c r="B1207" s="25"/>
      <c r="L1207" s="25"/>
    </row>
    <row r="1208" spans="1:12" x14ac:dyDescent="0.25">
      <c r="A1208" s="25"/>
      <c r="B1208" s="25"/>
      <c r="L1208" s="25"/>
    </row>
    <row r="1209" spans="1:12" x14ac:dyDescent="0.25">
      <c r="A1209" s="25"/>
      <c r="B1209" s="25"/>
      <c r="L1209" s="25"/>
    </row>
    <row r="1210" spans="1:12" x14ac:dyDescent="0.25">
      <c r="A1210" s="25"/>
      <c r="B1210" s="25"/>
      <c r="L1210" s="25"/>
    </row>
    <row r="1211" spans="1:12" x14ac:dyDescent="0.25">
      <c r="A1211" s="25"/>
      <c r="B1211" s="25"/>
      <c r="L1211" s="25"/>
    </row>
    <row r="1212" spans="1:12" x14ac:dyDescent="0.25">
      <c r="A1212" s="25"/>
      <c r="B1212" s="25"/>
      <c r="L1212" s="25"/>
    </row>
    <row r="1213" spans="1:12" x14ac:dyDescent="0.25">
      <c r="A1213" s="25"/>
      <c r="B1213" s="25"/>
      <c r="L1213" s="25"/>
    </row>
    <row r="1214" spans="1:12" x14ac:dyDescent="0.25">
      <c r="A1214" s="25"/>
      <c r="B1214" s="25"/>
      <c r="L1214" s="25"/>
    </row>
    <row r="1215" spans="1:12" x14ac:dyDescent="0.25">
      <c r="A1215" s="25"/>
      <c r="B1215" s="25"/>
      <c r="L1215" s="25"/>
    </row>
    <row r="1216" spans="1:12" x14ac:dyDescent="0.25">
      <c r="A1216" s="25"/>
      <c r="B1216" s="25"/>
      <c r="L1216" s="25"/>
    </row>
    <row r="1217" spans="1:12" x14ac:dyDescent="0.25">
      <c r="A1217" s="25"/>
      <c r="B1217" s="25"/>
      <c r="L1217" s="25"/>
    </row>
    <row r="1218" spans="1:12" x14ac:dyDescent="0.25">
      <c r="A1218" s="25"/>
      <c r="B1218" s="25"/>
      <c r="L1218" s="25"/>
    </row>
    <row r="1219" spans="1:12" x14ac:dyDescent="0.25">
      <c r="A1219" s="25"/>
      <c r="B1219" s="25"/>
      <c r="L1219" s="25"/>
    </row>
    <row r="1220" spans="1:12" x14ac:dyDescent="0.25">
      <c r="A1220" s="25"/>
      <c r="B1220" s="25"/>
      <c r="L1220" s="25"/>
    </row>
    <row r="1221" spans="1:12" x14ac:dyDescent="0.25">
      <c r="A1221" s="25"/>
      <c r="B1221" s="25"/>
      <c r="L1221" s="25"/>
    </row>
    <row r="1222" spans="1:12" x14ac:dyDescent="0.25">
      <c r="A1222" s="25"/>
      <c r="B1222" s="25"/>
      <c r="L1222" s="25"/>
    </row>
    <row r="1223" spans="1:12" x14ac:dyDescent="0.25">
      <c r="A1223" s="25"/>
      <c r="B1223" s="25"/>
      <c r="L1223" s="25"/>
    </row>
    <row r="1224" spans="1:12" x14ac:dyDescent="0.25">
      <c r="A1224" s="25"/>
      <c r="B1224" s="25"/>
      <c r="L1224" s="25"/>
    </row>
    <row r="1225" spans="1:12" x14ac:dyDescent="0.25">
      <c r="A1225" s="25"/>
      <c r="B1225" s="25"/>
      <c r="L1225" s="25"/>
    </row>
    <row r="1226" spans="1:12" x14ac:dyDescent="0.25">
      <c r="A1226" s="25"/>
      <c r="B1226" s="25"/>
      <c r="L1226" s="25"/>
    </row>
    <row r="1227" spans="1:12" x14ac:dyDescent="0.25">
      <c r="A1227" s="25"/>
      <c r="B1227" s="25"/>
      <c r="L1227" s="25"/>
    </row>
    <row r="1228" spans="1:12" x14ac:dyDescent="0.25">
      <c r="A1228" s="25"/>
      <c r="B1228" s="25"/>
      <c r="L1228" s="25"/>
    </row>
    <row r="1229" spans="1:12" x14ac:dyDescent="0.25">
      <c r="A1229" s="25"/>
      <c r="B1229" s="25"/>
      <c r="L1229" s="25"/>
    </row>
    <row r="1230" spans="1:12" x14ac:dyDescent="0.25">
      <c r="A1230" s="25"/>
      <c r="B1230" s="25"/>
      <c r="L1230" s="25"/>
    </row>
    <row r="1231" spans="1:12" x14ac:dyDescent="0.25">
      <c r="A1231" s="25"/>
      <c r="B1231" s="25"/>
      <c r="L1231" s="25"/>
    </row>
    <row r="1232" spans="1:12" x14ac:dyDescent="0.25">
      <c r="A1232" s="25"/>
      <c r="B1232" s="25"/>
      <c r="L1232" s="25"/>
    </row>
    <row r="1233" spans="1:12" x14ac:dyDescent="0.25">
      <c r="A1233" s="25"/>
      <c r="B1233" s="25"/>
      <c r="L1233" s="25"/>
    </row>
    <row r="1234" spans="1:12" x14ac:dyDescent="0.25">
      <c r="A1234" s="25"/>
      <c r="B1234" s="25"/>
      <c r="L1234" s="25"/>
    </row>
    <row r="1235" spans="1:12" x14ac:dyDescent="0.25">
      <c r="A1235" s="25"/>
      <c r="B1235" s="25"/>
      <c r="L1235" s="25"/>
    </row>
    <row r="1236" spans="1:12" x14ac:dyDescent="0.25">
      <c r="A1236" s="25"/>
      <c r="B1236" s="25"/>
      <c r="L1236" s="25"/>
    </row>
    <row r="1237" spans="1:12" x14ac:dyDescent="0.25">
      <c r="A1237" s="25"/>
      <c r="B1237" s="25"/>
      <c r="L1237" s="25"/>
    </row>
    <row r="1238" spans="1:12" x14ac:dyDescent="0.25">
      <c r="A1238" s="25"/>
      <c r="B1238" s="25"/>
      <c r="L1238" s="25"/>
    </row>
    <row r="1239" spans="1:12" x14ac:dyDescent="0.25">
      <c r="A1239" s="25"/>
      <c r="B1239" s="25"/>
      <c r="L1239" s="25"/>
    </row>
    <row r="1240" spans="1:12" x14ac:dyDescent="0.25">
      <c r="A1240" s="25"/>
      <c r="B1240" s="25"/>
      <c r="L1240" s="25"/>
    </row>
    <row r="1241" spans="1:12" x14ac:dyDescent="0.25">
      <c r="A1241" s="25"/>
      <c r="B1241" s="25"/>
      <c r="L1241" s="25"/>
    </row>
    <row r="1242" spans="1:12" x14ac:dyDescent="0.25">
      <c r="A1242" s="25"/>
      <c r="B1242" s="25"/>
      <c r="L1242" s="25"/>
    </row>
    <row r="1243" spans="1:12" x14ac:dyDescent="0.25">
      <c r="A1243" s="25"/>
      <c r="B1243" s="25"/>
      <c r="L1243" s="25"/>
    </row>
    <row r="1244" spans="1:12" x14ac:dyDescent="0.25">
      <c r="A1244" s="25"/>
      <c r="B1244" s="25"/>
      <c r="L1244" s="25"/>
    </row>
    <row r="1245" spans="1:12" x14ac:dyDescent="0.25">
      <c r="A1245" s="25"/>
      <c r="B1245" s="25"/>
      <c r="L1245" s="25"/>
    </row>
    <row r="1246" spans="1:12" x14ac:dyDescent="0.25">
      <c r="A1246" s="25"/>
      <c r="B1246" s="25"/>
      <c r="L1246" s="25"/>
    </row>
    <row r="1247" spans="1:12" x14ac:dyDescent="0.25">
      <c r="A1247" s="25"/>
      <c r="B1247" s="25"/>
      <c r="L1247" s="25"/>
    </row>
    <row r="1248" spans="1:12" x14ac:dyDescent="0.25">
      <c r="A1248" s="25"/>
      <c r="B1248" s="25"/>
      <c r="L1248" s="25"/>
    </row>
    <row r="1249" spans="1:12" x14ac:dyDescent="0.25">
      <c r="A1249" s="25"/>
      <c r="B1249" s="25"/>
      <c r="L1249" s="25"/>
    </row>
    <row r="1250" spans="1:12" x14ac:dyDescent="0.25">
      <c r="A1250" s="25"/>
      <c r="B1250" s="25"/>
      <c r="L1250" s="25"/>
    </row>
    <row r="1251" spans="1:12" x14ac:dyDescent="0.25">
      <c r="A1251" s="25"/>
      <c r="B1251" s="25"/>
      <c r="L1251" s="25"/>
    </row>
    <row r="1252" spans="1:12" x14ac:dyDescent="0.25">
      <c r="A1252" s="25"/>
      <c r="B1252" s="25"/>
      <c r="L1252" s="25"/>
    </row>
    <row r="1253" spans="1:12" x14ac:dyDescent="0.25">
      <c r="A1253" s="25"/>
      <c r="B1253" s="25"/>
      <c r="L1253" s="25"/>
    </row>
    <row r="1254" spans="1:12" x14ac:dyDescent="0.25">
      <c r="A1254" s="25"/>
      <c r="B1254" s="25"/>
      <c r="L1254" s="25"/>
    </row>
    <row r="1255" spans="1:12" x14ac:dyDescent="0.25">
      <c r="A1255" s="25"/>
      <c r="B1255" s="25"/>
      <c r="L1255" s="25"/>
    </row>
    <row r="1256" spans="1:12" x14ac:dyDescent="0.25">
      <c r="A1256" s="25"/>
      <c r="B1256" s="25"/>
      <c r="L1256" s="25"/>
    </row>
    <row r="1257" spans="1:12" x14ac:dyDescent="0.25">
      <c r="A1257" s="25"/>
      <c r="B1257" s="25"/>
      <c r="L1257" s="25"/>
    </row>
    <row r="1258" spans="1:12" x14ac:dyDescent="0.25">
      <c r="A1258" s="25"/>
      <c r="B1258" s="25"/>
      <c r="L1258" s="25"/>
    </row>
    <row r="1259" spans="1:12" x14ac:dyDescent="0.25">
      <c r="A1259" s="25"/>
      <c r="B1259" s="25"/>
      <c r="L1259" s="25"/>
    </row>
    <row r="1260" spans="1:12" x14ac:dyDescent="0.25">
      <c r="A1260" s="25"/>
      <c r="B1260" s="25"/>
      <c r="L1260" s="25"/>
    </row>
    <row r="1261" spans="1:12" x14ac:dyDescent="0.25">
      <c r="A1261" s="25"/>
      <c r="B1261" s="25"/>
      <c r="L1261" s="25"/>
    </row>
    <row r="1262" spans="1:12" x14ac:dyDescent="0.25">
      <c r="A1262" s="25"/>
      <c r="B1262" s="25"/>
      <c r="L1262" s="25"/>
    </row>
    <row r="1263" spans="1:12" x14ac:dyDescent="0.25">
      <c r="A1263" s="25"/>
      <c r="B1263" s="25"/>
      <c r="L1263" s="25"/>
    </row>
    <row r="1264" spans="1:12" x14ac:dyDescent="0.25">
      <c r="A1264" s="25"/>
      <c r="B1264" s="25"/>
      <c r="L1264" s="25"/>
    </row>
    <row r="1265" spans="1:12" x14ac:dyDescent="0.25">
      <c r="A1265" s="25"/>
      <c r="B1265" s="25"/>
      <c r="L1265" s="25"/>
    </row>
    <row r="1266" spans="1:12" x14ac:dyDescent="0.25">
      <c r="A1266" s="25"/>
      <c r="B1266" s="25"/>
      <c r="L1266" s="25"/>
    </row>
    <row r="1267" spans="1:12" x14ac:dyDescent="0.25">
      <c r="A1267" s="25"/>
      <c r="B1267" s="25"/>
      <c r="L1267" s="25"/>
    </row>
    <row r="1268" spans="1:12" x14ac:dyDescent="0.25">
      <c r="A1268" s="25"/>
      <c r="B1268" s="25"/>
      <c r="L1268" s="25"/>
    </row>
    <row r="1269" spans="1:12" x14ac:dyDescent="0.25">
      <c r="A1269" s="25"/>
      <c r="B1269" s="25"/>
      <c r="L1269" s="25"/>
    </row>
    <row r="1270" spans="1:12" x14ac:dyDescent="0.25">
      <c r="A1270" s="25"/>
      <c r="B1270" s="25"/>
      <c r="L1270" s="25"/>
    </row>
    <row r="1271" spans="1:12" x14ac:dyDescent="0.25">
      <c r="A1271" s="25"/>
      <c r="B1271" s="25"/>
      <c r="L1271" s="25"/>
    </row>
    <row r="1272" spans="1:12" x14ac:dyDescent="0.25">
      <c r="A1272" s="25"/>
      <c r="B1272" s="25"/>
      <c r="L1272" s="25"/>
    </row>
    <row r="1273" spans="1:12" x14ac:dyDescent="0.25">
      <c r="A1273" s="25"/>
      <c r="B1273" s="25"/>
      <c r="L1273" s="25"/>
    </row>
    <row r="1274" spans="1:12" x14ac:dyDescent="0.25">
      <c r="A1274" s="25"/>
      <c r="B1274" s="25"/>
      <c r="L1274" s="25"/>
    </row>
    <row r="1275" spans="1:12" x14ac:dyDescent="0.25">
      <c r="A1275" s="25"/>
      <c r="B1275" s="25"/>
      <c r="L1275" s="25"/>
    </row>
    <row r="1276" spans="1:12" x14ac:dyDescent="0.25">
      <c r="A1276" s="25"/>
      <c r="B1276" s="25"/>
      <c r="L1276" s="25"/>
    </row>
    <row r="1277" spans="1:12" x14ac:dyDescent="0.25">
      <c r="A1277" s="25"/>
      <c r="B1277" s="25"/>
      <c r="L1277" s="25"/>
    </row>
    <row r="1278" spans="1:12" x14ac:dyDescent="0.25">
      <c r="A1278" s="25"/>
      <c r="B1278" s="25"/>
      <c r="L1278" s="25"/>
    </row>
    <row r="1279" spans="1:12" x14ac:dyDescent="0.25">
      <c r="A1279" s="25"/>
      <c r="B1279" s="25"/>
      <c r="L1279" s="25"/>
    </row>
    <row r="1280" spans="1:12" x14ac:dyDescent="0.25">
      <c r="A1280" s="25"/>
      <c r="B1280" s="25"/>
      <c r="L1280" s="25"/>
    </row>
    <row r="1281" spans="1:12" x14ac:dyDescent="0.25">
      <c r="A1281" s="25"/>
      <c r="B1281" s="25"/>
      <c r="L1281" s="25"/>
    </row>
    <row r="1282" spans="1:12" x14ac:dyDescent="0.25">
      <c r="A1282" s="25"/>
      <c r="B1282" s="25"/>
      <c r="L1282" s="25"/>
    </row>
    <row r="1283" spans="1:12" x14ac:dyDescent="0.25">
      <c r="A1283" s="25"/>
      <c r="B1283" s="25"/>
      <c r="L1283" s="25"/>
    </row>
    <row r="1284" spans="1:12" x14ac:dyDescent="0.25">
      <c r="A1284" s="25"/>
      <c r="B1284" s="25"/>
      <c r="L1284" s="25"/>
    </row>
    <row r="1285" spans="1:12" x14ac:dyDescent="0.25">
      <c r="A1285" s="25"/>
      <c r="B1285" s="25"/>
      <c r="L1285" s="25"/>
    </row>
    <row r="1286" spans="1:12" x14ac:dyDescent="0.25">
      <c r="A1286" s="25"/>
      <c r="B1286" s="25"/>
      <c r="L1286" s="25"/>
    </row>
    <row r="1287" spans="1:12" x14ac:dyDescent="0.25">
      <c r="A1287" s="25"/>
      <c r="B1287" s="25"/>
      <c r="L1287" s="25"/>
    </row>
    <row r="1288" spans="1:12" x14ac:dyDescent="0.25">
      <c r="A1288" s="25"/>
      <c r="B1288" s="25"/>
      <c r="L1288" s="25"/>
    </row>
    <row r="1289" spans="1:12" x14ac:dyDescent="0.25">
      <c r="A1289" s="25"/>
      <c r="B1289" s="25"/>
      <c r="L1289" s="25"/>
    </row>
    <row r="1290" spans="1:12" x14ac:dyDescent="0.25">
      <c r="A1290" s="25"/>
      <c r="B1290" s="25"/>
      <c r="L1290" s="25"/>
    </row>
    <row r="1291" spans="1:12" x14ac:dyDescent="0.25">
      <c r="A1291" s="25"/>
      <c r="B1291" s="25"/>
      <c r="L1291" s="25"/>
    </row>
    <row r="1292" spans="1:12" x14ac:dyDescent="0.25">
      <c r="A1292" s="25"/>
      <c r="B1292" s="25"/>
      <c r="L1292" s="25"/>
    </row>
    <row r="1293" spans="1:12" x14ac:dyDescent="0.25">
      <c r="A1293" s="25"/>
      <c r="B1293" s="25"/>
      <c r="L1293" s="25"/>
    </row>
    <row r="1294" spans="1:12" x14ac:dyDescent="0.25">
      <c r="A1294" s="25"/>
      <c r="B1294" s="25"/>
      <c r="L1294" s="25"/>
    </row>
    <row r="1295" spans="1:12" x14ac:dyDescent="0.25">
      <c r="A1295" s="25"/>
      <c r="B1295" s="25"/>
      <c r="L1295" s="25"/>
    </row>
    <row r="1296" spans="1:12" x14ac:dyDescent="0.25">
      <c r="A1296" s="25"/>
      <c r="B1296" s="25"/>
      <c r="L1296" s="25"/>
    </row>
    <row r="1297" spans="1:12" x14ac:dyDescent="0.25">
      <c r="A1297" s="25"/>
      <c r="B1297" s="25"/>
      <c r="L1297" s="25"/>
    </row>
    <row r="1298" spans="1:12" x14ac:dyDescent="0.25">
      <c r="A1298" s="25"/>
      <c r="B1298" s="25"/>
      <c r="L1298" s="25"/>
    </row>
    <row r="1299" spans="1:12" x14ac:dyDescent="0.25">
      <c r="A1299" s="25"/>
      <c r="B1299" s="25"/>
      <c r="L1299" s="25"/>
    </row>
    <row r="1300" spans="1:12" x14ac:dyDescent="0.25">
      <c r="A1300" s="25"/>
      <c r="B1300" s="25"/>
      <c r="L1300" s="25"/>
    </row>
    <row r="1301" spans="1:12" x14ac:dyDescent="0.25">
      <c r="A1301" s="25"/>
      <c r="B1301" s="25"/>
      <c r="L1301" s="25"/>
    </row>
    <row r="1302" spans="1:12" x14ac:dyDescent="0.25">
      <c r="A1302" s="25"/>
      <c r="B1302" s="25"/>
      <c r="L1302" s="25"/>
    </row>
    <row r="1303" spans="1:12" x14ac:dyDescent="0.25">
      <c r="A1303" s="25"/>
      <c r="B1303" s="25"/>
      <c r="L1303" s="25"/>
    </row>
    <row r="1304" spans="1:12" x14ac:dyDescent="0.25">
      <c r="A1304" s="25"/>
      <c r="B1304" s="25"/>
      <c r="L1304" s="25"/>
    </row>
    <row r="1305" spans="1:12" x14ac:dyDescent="0.25">
      <c r="A1305" s="25"/>
      <c r="B1305" s="25"/>
      <c r="L1305" s="25"/>
    </row>
    <row r="1306" spans="1:12" x14ac:dyDescent="0.25">
      <c r="A1306" s="25"/>
      <c r="B1306" s="25"/>
      <c r="L1306" s="25"/>
    </row>
    <row r="1307" spans="1:12" x14ac:dyDescent="0.25">
      <c r="A1307" s="25"/>
      <c r="B1307" s="25"/>
      <c r="L1307" s="25"/>
    </row>
    <row r="1308" spans="1:12" x14ac:dyDescent="0.25">
      <c r="A1308" s="25"/>
      <c r="B1308" s="25"/>
      <c r="L1308" s="25"/>
    </row>
    <row r="1309" spans="1:12" x14ac:dyDescent="0.25">
      <c r="A1309" s="25"/>
      <c r="B1309" s="25"/>
      <c r="L1309" s="25"/>
    </row>
    <row r="1310" spans="1:12" x14ac:dyDescent="0.25">
      <c r="A1310" s="25"/>
      <c r="B1310" s="25"/>
      <c r="L1310" s="25"/>
    </row>
    <row r="1311" spans="1:12" x14ac:dyDescent="0.25">
      <c r="A1311" s="25"/>
      <c r="B1311" s="25"/>
      <c r="L1311" s="25"/>
    </row>
    <row r="1312" spans="1:12" x14ac:dyDescent="0.25">
      <c r="A1312" s="25"/>
      <c r="B1312" s="25"/>
      <c r="L1312" s="25"/>
    </row>
    <row r="1313" spans="1:12" x14ac:dyDescent="0.25">
      <c r="A1313" s="25"/>
      <c r="B1313" s="25"/>
      <c r="L1313" s="25"/>
    </row>
    <row r="1314" spans="1:12" x14ac:dyDescent="0.25">
      <c r="A1314" s="25"/>
      <c r="B1314" s="25"/>
      <c r="L1314" s="25"/>
    </row>
    <row r="1315" spans="1:12" x14ac:dyDescent="0.25">
      <c r="A1315" s="25"/>
      <c r="B1315" s="25"/>
      <c r="L1315" s="25"/>
    </row>
    <row r="1316" spans="1:12" x14ac:dyDescent="0.25">
      <c r="A1316" s="25"/>
      <c r="B1316" s="25"/>
      <c r="L1316" s="25"/>
    </row>
    <row r="1317" spans="1:12" x14ac:dyDescent="0.25">
      <c r="A1317" s="25"/>
      <c r="B1317" s="25"/>
      <c r="L1317" s="25"/>
    </row>
    <row r="1318" spans="1:12" x14ac:dyDescent="0.25">
      <c r="A1318" s="25"/>
      <c r="B1318" s="25"/>
      <c r="L1318" s="25"/>
    </row>
    <row r="1319" spans="1:12" x14ac:dyDescent="0.25">
      <c r="A1319" s="25"/>
      <c r="B1319" s="25"/>
      <c r="L1319" s="25"/>
    </row>
    <row r="1320" spans="1:12" x14ac:dyDescent="0.25">
      <c r="A1320" s="25"/>
      <c r="B1320" s="25"/>
      <c r="L1320" s="25"/>
    </row>
    <row r="1321" spans="1:12" x14ac:dyDescent="0.25">
      <c r="A1321" s="25"/>
      <c r="B1321" s="25"/>
      <c r="L1321" s="25"/>
    </row>
    <row r="1322" spans="1:12" x14ac:dyDescent="0.25">
      <c r="A1322" s="25"/>
      <c r="B1322" s="25"/>
      <c r="L1322" s="25"/>
    </row>
    <row r="1323" spans="1:12" x14ac:dyDescent="0.25">
      <c r="A1323" s="25"/>
      <c r="B1323" s="25"/>
      <c r="L1323" s="25"/>
    </row>
    <row r="1324" spans="1:12" x14ac:dyDescent="0.25">
      <c r="A1324" s="25"/>
      <c r="B1324" s="25"/>
      <c r="L1324" s="25"/>
    </row>
    <row r="1325" spans="1:12" x14ac:dyDescent="0.25">
      <c r="A1325" s="25"/>
      <c r="B1325" s="25"/>
      <c r="L1325" s="25"/>
    </row>
    <row r="1326" spans="1:12" x14ac:dyDescent="0.25">
      <c r="A1326" s="25"/>
      <c r="B1326" s="25"/>
      <c r="L1326" s="25"/>
    </row>
    <row r="1327" spans="1:12" x14ac:dyDescent="0.25">
      <c r="A1327" s="25"/>
      <c r="B1327" s="25"/>
      <c r="L1327" s="25"/>
    </row>
    <row r="1328" spans="1:12" x14ac:dyDescent="0.25">
      <c r="A1328" s="25"/>
      <c r="B1328" s="25"/>
      <c r="L1328" s="25"/>
    </row>
    <row r="1329" spans="1:12" x14ac:dyDescent="0.25">
      <c r="A1329" s="25"/>
      <c r="B1329" s="25"/>
      <c r="L1329" s="25"/>
    </row>
    <row r="1330" spans="1:12" x14ac:dyDescent="0.25">
      <c r="A1330" s="25"/>
      <c r="B1330" s="25"/>
      <c r="L1330" s="25"/>
    </row>
    <row r="1331" spans="1:12" x14ac:dyDescent="0.25">
      <c r="A1331" s="25"/>
      <c r="B1331" s="25"/>
      <c r="L1331" s="25"/>
    </row>
    <row r="1332" spans="1:12" x14ac:dyDescent="0.25">
      <c r="A1332" s="25"/>
      <c r="B1332" s="25"/>
      <c r="L1332" s="25"/>
    </row>
    <row r="1333" spans="1:12" x14ac:dyDescent="0.25">
      <c r="A1333" s="25"/>
      <c r="B1333" s="25"/>
      <c r="L1333" s="25"/>
    </row>
    <row r="1334" spans="1:12" x14ac:dyDescent="0.25">
      <c r="A1334" s="25"/>
      <c r="B1334" s="25"/>
      <c r="L1334" s="25"/>
    </row>
    <row r="1335" spans="1:12" x14ac:dyDescent="0.25">
      <c r="A1335" s="25"/>
      <c r="B1335" s="25"/>
      <c r="L1335" s="25"/>
    </row>
    <row r="1336" spans="1:12" x14ac:dyDescent="0.25">
      <c r="A1336" s="25"/>
      <c r="B1336" s="25"/>
      <c r="L1336" s="25"/>
    </row>
    <row r="1337" spans="1:12" x14ac:dyDescent="0.25">
      <c r="A1337" s="25"/>
      <c r="B1337" s="25"/>
      <c r="L1337" s="25"/>
    </row>
    <row r="1338" spans="1:12" x14ac:dyDescent="0.25">
      <c r="A1338" s="25"/>
      <c r="B1338" s="25"/>
      <c r="L1338" s="25"/>
    </row>
    <row r="1339" spans="1:12" x14ac:dyDescent="0.25">
      <c r="A1339" s="25"/>
      <c r="B1339" s="25"/>
      <c r="L1339" s="25"/>
    </row>
    <row r="1340" spans="1:12" x14ac:dyDescent="0.25">
      <c r="A1340" s="25"/>
      <c r="B1340" s="25"/>
      <c r="L1340" s="25"/>
    </row>
    <row r="1341" spans="1:12" x14ac:dyDescent="0.25">
      <c r="A1341" s="25"/>
      <c r="B1341" s="25"/>
      <c r="L1341" s="25"/>
    </row>
    <row r="1342" spans="1:12" x14ac:dyDescent="0.25">
      <c r="A1342" s="25"/>
      <c r="B1342" s="25"/>
      <c r="L1342" s="25"/>
    </row>
    <row r="1343" spans="1:12" x14ac:dyDescent="0.25">
      <c r="A1343" s="25"/>
      <c r="B1343" s="25"/>
      <c r="L1343" s="25"/>
    </row>
    <row r="1344" spans="1:12" x14ac:dyDescent="0.25">
      <c r="A1344" s="25"/>
      <c r="B1344" s="25"/>
      <c r="L1344" s="25"/>
    </row>
    <row r="1345" spans="1:12" x14ac:dyDescent="0.25">
      <c r="A1345" s="25"/>
      <c r="B1345" s="25"/>
      <c r="L1345" s="25"/>
    </row>
    <row r="1346" spans="1:12" x14ac:dyDescent="0.25">
      <c r="A1346" s="25"/>
      <c r="B1346" s="25"/>
      <c r="L1346" s="25"/>
    </row>
    <row r="1347" spans="1:12" x14ac:dyDescent="0.25">
      <c r="A1347" s="25"/>
      <c r="B1347" s="25"/>
      <c r="L1347" s="25"/>
    </row>
    <row r="1348" spans="1:12" x14ac:dyDescent="0.25">
      <c r="A1348" s="25"/>
      <c r="B1348" s="25"/>
      <c r="L1348" s="25"/>
    </row>
    <row r="1349" spans="1:12" x14ac:dyDescent="0.25">
      <c r="A1349" s="25"/>
      <c r="B1349" s="25"/>
      <c r="L1349" s="25"/>
    </row>
    <row r="1350" spans="1:12" x14ac:dyDescent="0.25">
      <c r="A1350" s="25"/>
      <c r="B1350" s="25"/>
      <c r="L1350" s="25"/>
    </row>
    <row r="1351" spans="1:12" x14ac:dyDescent="0.25">
      <c r="A1351" s="25"/>
      <c r="B1351" s="25"/>
      <c r="L1351" s="25"/>
    </row>
    <row r="1352" spans="1:12" x14ac:dyDescent="0.25">
      <c r="A1352" s="25"/>
      <c r="B1352" s="25"/>
      <c r="L1352" s="25"/>
    </row>
    <row r="1353" spans="1:12" x14ac:dyDescent="0.25">
      <c r="A1353" s="25"/>
      <c r="B1353" s="25"/>
      <c r="L1353" s="25"/>
    </row>
    <row r="1354" spans="1:12" x14ac:dyDescent="0.25">
      <c r="A1354" s="25"/>
      <c r="B1354" s="25"/>
      <c r="L1354" s="25"/>
    </row>
    <row r="1355" spans="1:12" x14ac:dyDescent="0.25">
      <c r="A1355" s="25"/>
      <c r="B1355" s="25"/>
      <c r="L1355" s="25"/>
    </row>
    <row r="1356" spans="1:12" x14ac:dyDescent="0.25">
      <c r="A1356" s="25"/>
      <c r="B1356" s="25"/>
      <c r="L1356" s="25"/>
    </row>
    <row r="1357" spans="1:12" x14ac:dyDescent="0.25">
      <c r="A1357" s="25"/>
      <c r="B1357" s="25"/>
      <c r="L1357" s="25"/>
    </row>
    <row r="1358" spans="1:12" x14ac:dyDescent="0.25">
      <c r="A1358" s="25"/>
      <c r="B1358" s="25"/>
      <c r="L1358" s="25"/>
    </row>
    <row r="1359" spans="1:12" x14ac:dyDescent="0.25">
      <c r="A1359" s="25"/>
      <c r="B1359" s="25"/>
      <c r="L1359" s="25"/>
    </row>
    <row r="1360" spans="1:12" x14ac:dyDescent="0.25">
      <c r="A1360" s="25"/>
      <c r="B1360" s="25"/>
      <c r="L1360" s="25"/>
    </row>
    <row r="1361" spans="1:12" x14ac:dyDescent="0.25">
      <c r="A1361" s="25"/>
      <c r="B1361" s="25"/>
      <c r="L1361" s="25"/>
    </row>
    <row r="1362" spans="1:12" x14ac:dyDescent="0.25">
      <c r="A1362" s="25"/>
      <c r="B1362" s="25"/>
      <c r="L1362" s="25"/>
    </row>
    <row r="1363" spans="1:12" x14ac:dyDescent="0.25">
      <c r="A1363" s="25"/>
      <c r="B1363" s="25"/>
      <c r="L1363" s="25"/>
    </row>
    <row r="1364" spans="1:12" x14ac:dyDescent="0.25">
      <c r="A1364" s="25"/>
      <c r="B1364" s="25"/>
      <c r="L1364" s="25"/>
    </row>
    <row r="1365" spans="1:12" x14ac:dyDescent="0.25">
      <c r="A1365" s="25"/>
      <c r="B1365" s="25"/>
      <c r="L1365" s="25"/>
    </row>
    <row r="1366" spans="1:12" x14ac:dyDescent="0.25">
      <c r="A1366" s="25"/>
      <c r="B1366" s="25"/>
      <c r="L1366" s="25"/>
    </row>
    <row r="1367" spans="1:12" x14ac:dyDescent="0.25">
      <c r="A1367" s="25"/>
      <c r="B1367" s="25"/>
      <c r="L1367" s="25"/>
    </row>
    <row r="1368" spans="1:12" x14ac:dyDescent="0.25">
      <c r="A1368" s="25"/>
      <c r="B1368" s="25"/>
      <c r="L1368" s="25"/>
    </row>
    <row r="1369" spans="1:12" x14ac:dyDescent="0.25">
      <c r="A1369" s="25"/>
      <c r="B1369" s="25"/>
      <c r="L1369" s="25"/>
    </row>
    <row r="1370" spans="1:12" x14ac:dyDescent="0.25">
      <c r="A1370" s="25"/>
      <c r="B1370" s="25"/>
      <c r="L1370" s="25"/>
    </row>
    <row r="1371" spans="1:12" x14ac:dyDescent="0.25">
      <c r="A1371" s="25"/>
      <c r="B1371" s="25"/>
      <c r="L1371" s="25"/>
    </row>
    <row r="1372" spans="1:12" x14ac:dyDescent="0.25">
      <c r="A1372" s="25"/>
      <c r="B1372" s="25"/>
      <c r="L1372" s="25"/>
    </row>
    <row r="1373" spans="1:12" x14ac:dyDescent="0.25">
      <c r="A1373" s="25"/>
      <c r="B1373" s="25"/>
      <c r="L1373" s="25"/>
    </row>
    <row r="1374" spans="1:12" x14ac:dyDescent="0.25">
      <c r="A1374" s="25"/>
      <c r="B1374" s="25"/>
      <c r="L1374" s="25"/>
    </row>
    <row r="1375" spans="1:12" x14ac:dyDescent="0.25">
      <c r="A1375" s="25"/>
      <c r="B1375" s="25"/>
      <c r="L1375" s="25"/>
    </row>
    <row r="1376" spans="1:12" x14ac:dyDescent="0.25">
      <c r="A1376" s="25"/>
      <c r="B1376" s="25"/>
      <c r="L1376" s="25"/>
    </row>
    <row r="1377" spans="1:12" x14ac:dyDescent="0.25">
      <c r="A1377" s="25"/>
      <c r="B1377" s="25"/>
      <c r="L1377" s="25"/>
    </row>
    <row r="1378" spans="1:12" x14ac:dyDescent="0.25">
      <c r="A1378" s="25"/>
      <c r="B1378" s="25"/>
      <c r="L1378" s="25"/>
    </row>
    <row r="1379" spans="1:12" x14ac:dyDescent="0.25">
      <c r="A1379" s="25"/>
      <c r="B1379" s="25"/>
      <c r="L1379" s="25"/>
    </row>
    <row r="1380" spans="1:12" x14ac:dyDescent="0.25">
      <c r="A1380" s="25"/>
      <c r="B1380" s="25"/>
      <c r="L1380" s="25"/>
    </row>
    <row r="1381" spans="1:12" x14ac:dyDescent="0.25">
      <c r="A1381" s="25"/>
      <c r="B1381" s="25"/>
      <c r="L1381" s="25"/>
    </row>
    <row r="1382" spans="1:12" x14ac:dyDescent="0.25">
      <c r="A1382" s="25"/>
      <c r="B1382" s="25"/>
      <c r="L1382" s="25"/>
    </row>
    <row r="1383" spans="1:12" x14ac:dyDescent="0.25">
      <c r="A1383" s="25"/>
      <c r="B1383" s="25"/>
      <c r="L1383" s="25"/>
    </row>
    <row r="1384" spans="1:12" x14ac:dyDescent="0.25">
      <c r="A1384" s="25"/>
      <c r="B1384" s="25"/>
      <c r="L1384" s="25"/>
    </row>
    <row r="1385" spans="1:12" x14ac:dyDescent="0.25">
      <c r="A1385" s="25"/>
      <c r="B1385" s="25"/>
      <c r="L1385" s="25"/>
    </row>
    <row r="1386" spans="1:12" x14ac:dyDescent="0.25">
      <c r="A1386" s="25"/>
      <c r="B1386" s="25"/>
      <c r="L1386" s="25"/>
    </row>
    <row r="1387" spans="1:12" x14ac:dyDescent="0.25">
      <c r="A1387" s="25"/>
      <c r="B1387" s="25"/>
      <c r="L1387" s="25"/>
    </row>
    <row r="1388" spans="1:12" x14ac:dyDescent="0.25">
      <c r="A1388" s="25"/>
      <c r="B1388" s="25"/>
      <c r="L1388" s="25"/>
    </row>
    <row r="1389" spans="1:12" x14ac:dyDescent="0.25">
      <c r="A1389" s="25"/>
      <c r="B1389" s="25"/>
      <c r="L1389" s="25"/>
    </row>
    <row r="1390" spans="1:12" x14ac:dyDescent="0.25">
      <c r="A1390" s="25"/>
      <c r="B1390" s="25"/>
      <c r="L1390" s="25"/>
    </row>
    <row r="1391" spans="1:12" x14ac:dyDescent="0.25">
      <c r="A1391" s="25"/>
      <c r="B1391" s="25"/>
      <c r="L1391" s="25"/>
    </row>
    <row r="1392" spans="1:12" x14ac:dyDescent="0.25">
      <c r="A1392" s="25"/>
      <c r="B1392" s="25"/>
      <c r="L1392" s="25"/>
    </row>
    <row r="1393" spans="1:12" x14ac:dyDescent="0.25">
      <c r="A1393" s="25"/>
      <c r="B1393" s="25"/>
      <c r="L1393" s="25"/>
    </row>
    <row r="1394" spans="1:12" x14ac:dyDescent="0.25">
      <c r="A1394" s="25"/>
      <c r="B1394" s="25"/>
      <c r="L1394" s="25"/>
    </row>
    <row r="1395" spans="1:12" x14ac:dyDescent="0.25">
      <c r="A1395" s="25"/>
      <c r="B1395" s="25"/>
      <c r="L1395" s="25"/>
    </row>
    <row r="1396" spans="1:12" x14ac:dyDescent="0.25">
      <c r="A1396" s="25"/>
      <c r="B1396" s="25"/>
      <c r="L1396" s="25"/>
    </row>
    <row r="1397" spans="1:12" x14ac:dyDescent="0.25">
      <c r="A1397" s="25"/>
      <c r="B1397" s="25"/>
      <c r="L1397" s="25"/>
    </row>
    <row r="1398" spans="1:12" x14ac:dyDescent="0.25">
      <c r="A1398" s="25"/>
      <c r="B1398" s="25"/>
      <c r="L1398" s="25"/>
    </row>
    <row r="1399" spans="1:12" x14ac:dyDescent="0.25">
      <c r="A1399" s="25"/>
      <c r="B1399" s="25"/>
      <c r="L1399" s="25"/>
    </row>
    <row r="1400" spans="1:12" x14ac:dyDescent="0.25">
      <c r="A1400" s="25"/>
      <c r="B1400" s="25"/>
      <c r="L1400" s="25"/>
    </row>
    <row r="1401" spans="1:12" x14ac:dyDescent="0.25">
      <c r="A1401" s="25"/>
      <c r="B1401" s="25"/>
      <c r="L1401" s="25"/>
    </row>
    <row r="1402" spans="1:12" x14ac:dyDescent="0.25">
      <c r="A1402" s="25"/>
      <c r="B1402" s="25"/>
      <c r="L1402" s="25"/>
    </row>
    <row r="1403" spans="1:12" x14ac:dyDescent="0.25">
      <c r="A1403" s="25"/>
      <c r="B1403" s="25"/>
      <c r="L1403" s="25"/>
    </row>
    <row r="1404" spans="1:12" x14ac:dyDescent="0.25">
      <c r="A1404" s="25"/>
      <c r="B1404" s="25"/>
      <c r="L1404" s="25"/>
    </row>
    <row r="1405" spans="1:12" x14ac:dyDescent="0.25">
      <c r="A1405" s="25"/>
      <c r="B1405" s="25"/>
      <c r="L1405" s="25"/>
    </row>
    <row r="1406" spans="1:12" x14ac:dyDescent="0.25">
      <c r="A1406" s="25"/>
      <c r="B1406" s="25"/>
      <c r="L1406" s="25"/>
    </row>
    <row r="1407" spans="1:12" x14ac:dyDescent="0.25">
      <c r="A1407" s="25"/>
      <c r="B1407" s="25"/>
      <c r="L1407" s="25"/>
    </row>
    <row r="1408" spans="1:12" x14ac:dyDescent="0.25">
      <c r="A1408" s="25"/>
      <c r="B1408" s="25"/>
      <c r="L1408" s="25"/>
    </row>
    <row r="1409" spans="1:12" x14ac:dyDescent="0.25">
      <c r="A1409" s="25"/>
      <c r="B1409" s="25"/>
      <c r="L1409" s="25"/>
    </row>
    <row r="1410" spans="1:12" x14ac:dyDescent="0.25">
      <c r="A1410" s="25"/>
      <c r="B1410" s="25"/>
      <c r="L1410" s="25"/>
    </row>
    <row r="1411" spans="1:12" x14ac:dyDescent="0.25">
      <c r="A1411" s="25"/>
      <c r="B1411" s="25"/>
      <c r="L1411" s="25"/>
    </row>
    <row r="1412" spans="1:12" x14ac:dyDescent="0.25">
      <c r="A1412" s="25"/>
      <c r="B1412" s="25"/>
      <c r="L1412" s="25"/>
    </row>
    <row r="1413" spans="1:12" x14ac:dyDescent="0.25">
      <c r="A1413" s="25"/>
      <c r="B1413" s="25"/>
      <c r="L1413" s="25"/>
    </row>
    <row r="1414" spans="1:12" x14ac:dyDescent="0.25">
      <c r="A1414" s="25"/>
      <c r="B1414" s="25"/>
      <c r="L1414" s="25"/>
    </row>
    <row r="1415" spans="1:12" x14ac:dyDescent="0.25">
      <c r="A1415" s="25"/>
      <c r="B1415" s="25"/>
      <c r="L1415" s="25"/>
    </row>
    <row r="1416" spans="1:12" x14ac:dyDescent="0.25">
      <c r="A1416" s="25"/>
      <c r="B1416" s="25"/>
      <c r="L1416" s="25"/>
    </row>
    <row r="1417" spans="1:12" x14ac:dyDescent="0.25">
      <c r="A1417" s="25"/>
      <c r="B1417" s="25"/>
      <c r="L1417" s="25"/>
    </row>
    <row r="1418" spans="1:12" x14ac:dyDescent="0.25">
      <c r="A1418" s="25"/>
      <c r="B1418" s="25"/>
      <c r="L1418" s="25"/>
    </row>
    <row r="1419" spans="1:12" x14ac:dyDescent="0.25">
      <c r="A1419" s="25"/>
      <c r="B1419" s="25"/>
      <c r="L1419" s="25"/>
    </row>
    <row r="1420" spans="1:12" x14ac:dyDescent="0.25">
      <c r="A1420" s="25"/>
      <c r="B1420" s="25"/>
      <c r="L1420" s="25"/>
    </row>
    <row r="1421" spans="1:12" x14ac:dyDescent="0.25">
      <c r="A1421" s="25"/>
      <c r="B1421" s="25"/>
      <c r="L1421" s="25"/>
    </row>
    <row r="1422" spans="1:12" x14ac:dyDescent="0.25">
      <c r="A1422" s="25"/>
      <c r="B1422" s="25"/>
      <c r="L1422" s="25"/>
    </row>
    <row r="1423" spans="1:12" x14ac:dyDescent="0.25">
      <c r="A1423" s="25"/>
      <c r="B1423" s="25"/>
      <c r="L1423" s="25"/>
    </row>
    <row r="1424" spans="1:12" x14ac:dyDescent="0.25">
      <c r="A1424" s="25"/>
      <c r="B1424" s="25"/>
      <c r="L1424" s="25"/>
    </row>
    <row r="1425" spans="1:12" x14ac:dyDescent="0.25">
      <c r="A1425" s="25"/>
      <c r="B1425" s="25"/>
      <c r="L1425" s="25"/>
    </row>
    <row r="1426" spans="1:12" x14ac:dyDescent="0.25">
      <c r="A1426" s="25"/>
      <c r="B1426" s="25"/>
      <c r="L1426" s="25"/>
    </row>
    <row r="1427" spans="1:12" x14ac:dyDescent="0.25">
      <c r="A1427" s="25"/>
      <c r="B1427" s="25"/>
      <c r="L1427" s="25"/>
    </row>
    <row r="1428" spans="1:12" x14ac:dyDescent="0.25">
      <c r="A1428" s="25"/>
      <c r="B1428" s="25"/>
      <c r="L1428" s="25"/>
    </row>
    <row r="1429" spans="1:12" x14ac:dyDescent="0.25">
      <c r="A1429" s="25"/>
      <c r="B1429" s="25"/>
      <c r="L1429" s="25"/>
    </row>
    <row r="1430" spans="1:12" x14ac:dyDescent="0.25">
      <c r="A1430" s="25"/>
      <c r="B1430" s="25"/>
      <c r="L1430" s="25"/>
    </row>
    <row r="1431" spans="1:12" x14ac:dyDescent="0.25">
      <c r="A1431" s="25"/>
      <c r="B1431" s="25"/>
      <c r="L1431" s="25"/>
    </row>
    <row r="1432" spans="1:12" x14ac:dyDescent="0.25">
      <c r="A1432" s="25"/>
      <c r="B1432" s="25"/>
      <c r="L1432" s="25"/>
    </row>
    <row r="1433" spans="1:12" x14ac:dyDescent="0.25">
      <c r="A1433" s="25"/>
      <c r="B1433" s="25"/>
      <c r="L1433" s="25"/>
    </row>
    <row r="1434" spans="1:12" x14ac:dyDescent="0.25">
      <c r="A1434" s="25"/>
      <c r="B1434" s="25"/>
      <c r="L1434" s="25"/>
    </row>
    <row r="1435" spans="1:12" x14ac:dyDescent="0.25">
      <c r="A1435" s="25"/>
      <c r="B1435" s="25"/>
      <c r="L1435" s="25"/>
    </row>
    <row r="1436" spans="1:12" x14ac:dyDescent="0.25">
      <c r="A1436" s="25"/>
      <c r="B1436" s="25"/>
      <c r="L1436" s="25"/>
    </row>
    <row r="1437" spans="1:12" x14ac:dyDescent="0.25">
      <c r="A1437" s="25"/>
      <c r="B1437" s="25"/>
      <c r="L1437" s="25"/>
    </row>
    <row r="1439" spans="1:12" x14ac:dyDescent="0.25">
      <c r="A1439" s="50"/>
    </row>
    <row r="1440" spans="1:12" x14ac:dyDescent="0.25">
      <c r="A1440" s="50"/>
    </row>
    <row r="1441" spans="1:1" x14ac:dyDescent="0.25">
      <c r="A1441" s="50"/>
    </row>
    <row r="1442" spans="1:1" x14ac:dyDescent="0.25">
      <c r="A1442" s="50"/>
    </row>
    <row r="1443" spans="1:1" x14ac:dyDescent="0.25">
      <c r="A1443" s="50"/>
    </row>
    <row r="1444" spans="1:1" x14ac:dyDescent="0.25">
      <c r="A1444" s="50"/>
    </row>
    <row r="1445" spans="1:1" x14ac:dyDescent="0.25">
      <c r="A1445" s="50"/>
    </row>
    <row r="1446" spans="1:1" x14ac:dyDescent="0.25">
      <c r="A1446" s="50"/>
    </row>
    <row r="1447" spans="1:1" x14ac:dyDescent="0.25">
      <c r="A1447" s="50"/>
    </row>
  </sheetData>
  <mergeCells count="18">
    <mergeCell ref="Y24:Y25"/>
    <mergeCell ref="AC26:AC28"/>
    <mergeCell ref="Z24:Z25"/>
    <mergeCell ref="AC24:AC25"/>
    <mergeCell ref="AA24:AA25"/>
    <mergeCell ref="Z26:Z28"/>
    <mergeCell ref="AA26:AA28"/>
    <mergeCell ref="W8:W9"/>
    <mergeCell ref="W15:W17"/>
    <mergeCell ref="W10:W12"/>
    <mergeCell ref="X8:X9"/>
    <mergeCell ref="X10:X12"/>
    <mergeCell ref="X15:X17"/>
    <mergeCell ref="AC31:AC33"/>
    <mergeCell ref="Y26:Y28"/>
    <mergeCell ref="Y31:Y33"/>
    <mergeCell ref="Z31:Z33"/>
    <mergeCell ref="AA31:AA33"/>
  </mergeCells>
  <pageMargins left="0.25" right="0.25" top="0.75" bottom="0.75" header="0.3" footer="0.3"/>
  <pageSetup paperSize="9" scale="3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C33" sqref="C33"/>
    </sheetView>
  </sheetViews>
  <sheetFormatPr baseColWidth="10" defaultRowHeight="15" x14ac:dyDescent="0.25"/>
  <cols>
    <col min="4" max="4" width="18.140625" hidden="1" customWidth="1"/>
    <col min="5" max="5" width="9.85546875" customWidth="1"/>
    <col min="11" max="12" width="12.85546875" customWidth="1"/>
    <col min="13" max="13" width="14" customWidth="1"/>
    <col min="14" max="14" width="66.140625" customWidth="1"/>
  </cols>
  <sheetData>
    <row r="1" spans="1:14" x14ac:dyDescent="0.25">
      <c r="A1" s="275" t="s">
        <v>8251</v>
      </c>
    </row>
    <row r="2" spans="1:14" x14ac:dyDescent="0.25">
      <c r="A2" s="275" t="s">
        <v>8250</v>
      </c>
    </row>
    <row r="3" spans="1:14" s="1" customFormat="1" x14ac:dyDescent="0.25">
      <c r="A3" s="275"/>
    </row>
    <row r="4" spans="1:14" x14ac:dyDescent="0.25">
      <c r="A4" s="224" t="s">
        <v>8175</v>
      </c>
      <c r="B4" s="225" t="s">
        <v>2118</v>
      </c>
      <c r="C4" s="225" t="s">
        <v>27</v>
      </c>
      <c r="D4" s="225" t="s">
        <v>8176</v>
      </c>
      <c r="E4" s="225" t="s">
        <v>8177</v>
      </c>
      <c r="F4" s="225" t="s">
        <v>8178</v>
      </c>
      <c r="G4" s="225" t="s">
        <v>8179</v>
      </c>
      <c r="H4" s="225" t="s">
        <v>8180</v>
      </c>
      <c r="I4" s="225" t="s">
        <v>8181</v>
      </c>
      <c r="J4" s="225" t="s">
        <v>8182</v>
      </c>
      <c r="K4" s="225" t="s">
        <v>8176</v>
      </c>
      <c r="L4" s="225" t="s">
        <v>8183</v>
      </c>
      <c r="M4" s="225" t="s">
        <v>8184</v>
      </c>
      <c r="N4" s="226" t="s">
        <v>8185</v>
      </c>
    </row>
    <row r="5" spans="1:14" x14ac:dyDescent="0.25">
      <c r="A5" s="227" t="s">
        <v>8186</v>
      </c>
      <c r="B5" s="228" t="s">
        <v>8187</v>
      </c>
      <c r="C5" s="228" t="s">
        <v>8188</v>
      </c>
      <c r="D5" s="228" t="s">
        <v>8188</v>
      </c>
      <c r="E5" s="228"/>
      <c r="F5" s="228" t="s">
        <v>8189</v>
      </c>
      <c r="G5" s="228" t="s">
        <v>8190</v>
      </c>
      <c r="H5" s="229"/>
      <c r="I5" s="228" t="s">
        <v>8191</v>
      </c>
      <c r="J5" s="230" t="s">
        <v>8192</v>
      </c>
      <c r="K5" s="228" t="s">
        <v>8193</v>
      </c>
      <c r="L5" s="229" t="s">
        <v>8193</v>
      </c>
      <c r="M5" s="228" t="s">
        <v>29</v>
      </c>
      <c r="N5" s="231"/>
    </row>
    <row r="6" spans="1:14" x14ac:dyDescent="0.25">
      <c r="A6" s="232" t="s">
        <v>8194</v>
      </c>
      <c r="B6" s="233" t="s">
        <v>8195</v>
      </c>
      <c r="C6" s="233" t="s">
        <v>8196</v>
      </c>
      <c r="D6" s="234" t="s">
        <v>7180</v>
      </c>
      <c r="E6" s="234">
        <v>170</v>
      </c>
      <c r="F6" s="235">
        <v>1616.83</v>
      </c>
      <c r="G6" s="234">
        <v>2</v>
      </c>
      <c r="H6" s="236">
        <v>137.89024093063261</v>
      </c>
      <c r="I6" s="237">
        <v>1</v>
      </c>
      <c r="J6" s="238">
        <v>466.36933570604276</v>
      </c>
      <c r="K6" s="239" t="s">
        <v>8208</v>
      </c>
      <c r="L6" s="240">
        <v>4812.5</v>
      </c>
      <c r="M6" s="233" t="s">
        <v>32</v>
      </c>
      <c r="N6" s="241" t="s">
        <v>8209</v>
      </c>
    </row>
    <row r="7" spans="1:14" x14ac:dyDescent="0.25">
      <c r="A7" s="232"/>
      <c r="B7" s="234"/>
      <c r="C7" s="233" t="s">
        <v>8197</v>
      </c>
      <c r="D7" s="234" t="s">
        <v>7181</v>
      </c>
      <c r="E7" s="234">
        <v>170</v>
      </c>
      <c r="F7" s="242">
        <v>1616.83</v>
      </c>
      <c r="G7" s="234">
        <v>25</v>
      </c>
      <c r="H7" s="236">
        <v>684.82866832666718</v>
      </c>
      <c r="I7" s="237">
        <v>1</v>
      </c>
      <c r="J7" s="243">
        <v>1908.828281558518</v>
      </c>
      <c r="K7" s="239" t="s">
        <v>8210</v>
      </c>
      <c r="L7" s="236">
        <v>2209.2819113287619</v>
      </c>
      <c r="M7" s="233" t="s">
        <v>8198</v>
      </c>
      <c r="N7" s="241" t="s">
        <v>8211</v>
      </c>
    </row>
    <row r="8" spans="1:14" x14ac:dyDescent="0.25">
      <c r="A8" s="232"/>
      <c r="B8" s="234"/>
      <c r="C8" s="233" t="s">
        <v>8199</v>
      </c>
      <c r="D8" s="234" t="s">
        <v>7182</v>
      </c>
      <c r="E8" s="234">
        <v>170</v>
      </c>
      <c r="F8" s="242">
        <v>1616.83</v>
      </c>
      <c r="G8" s="234">
        <v>50</v>
      </c>
      <c r="H8" s="236">
        <v>1251.5335676420098</v>
      </c>
      <c r="I8" s="237">
        <v>1</v>
      </c>
      <c r="J8" s="243">
        <v>3236.5468603339132</v>
      </c>
      <c r="K8" s="239" t="s">
        <v>8212</v>
      </c>
      <c r="L8" s="236">
        <v>3079.3058283472928</v>
      </c>
      <c r="M8" s="233" t="s">
        <v>8198</v>
      </c>
      <c r="N8" s="241" t="s">
        <v>8213</v>
      </c>
    </row>
    <row r="9" spans="1:14" x14ac:dyDescent="0.25">
      <c r="A9" s="232"/>
      <c r="B9" s="234"/>
      <c r="C9" s="244" t="s">
        <v>8200</v>
      </c>
      <c r="D9" s="245" t="s">
        <v>7183</v>
      </c>
      <c r="E9" s="234">
        <v>170</v>
      </c>
      <c r="F9" s="246">
        <v>1616.83</v>
      </c>
      <c r="G9" s="234">
        <v>90</v>
      </c>
      <c r="H9" s="236">
        <v>2033.4818415645816</v>
      </c>
      <c r="I9" s="237">
        <v>1</v>
      </c>
      <c r="J9" s="247">
        <v>5239.6920798099381</v>
      </c>
      <c r="K9" s="248" t="s">
        <v>8214</v>
      </c>
      <c r="L9" s="236">
        <v>3801.8993650183247</v>
      </c>
      <c r="M9" s="233" t="s">
        <v>8198</v>
      </c>
      <c r="N9" s="241" t="s">
        <v>8215</v>
      </c>
    </row>
    <row r="10" spans="1:14" x14ac:dyDescent="0.25">
      <c r="A10" s="232"/>
      <c r="B10" s="249" t="s">
        <v>8201</v>
      </c>
      <c r="C10" s="250" t="s">
        <v>8196</v>
      </c>
      <c r="D10" s="234" t="s">
        <v>7184</v>
      </c>
      <c r="E10" s="251">
        <v>170</v>
      </c>
      <c r="F10" s="235">
        <v>1969.16</v>
      </c>
      <c r="G10" s="251">
        <v>2</v>
      </c>
      <c r="H10" s="240">
        <v>158.58200910051053</v>
      </c>
      <c r="I10" s="240">
        <v>1</v>
      </c>
      <c r="J10" s="238">
        <v>520.94042562606751</v>
      </c>
      <c r="K10" s="239" t="s">
        <v>8216</v>
      </c>
      <c r="L10" s="240">
        <v>4774</v>
      </c>
      <c r="M10" s="249" t="s">
        <v>32</v>
      </c>
      <c r="N10" s="252" t="s">
        <v>8217</v>
      </c>
    </row>
    <row r="11" spans="1:14" x14ac:dyDescent="0.25">
      <c r="A11" s="232"/>
      <c r="B11" s="234"/>
      <c r="C11" s="244" t="s">
        <v>8197</v>
      </c>
      <c r="D11" s="234" t="s">
        <v>7185</v>
      </c>
      <c r="E11" s="234">
        <v>170</v>
      </c>
      <c r="F11" s="242">
        <v>1969.16</v>
      </c>
      <c r="G11" s="234">
        <v>25</v>
      </c>
      <c r="H11" s="236">
        <v>824.7060132884435</v>
      </c>
      <c r="I11" s="236">
        <v>1</v>
      </c>
      <c r="J11" s="243">
        <v>2277.7314660043758</v>
      </c>
      <c r="K11" s="239" t="s">
        <v>8218</v>
      </c>
      <c r="L11" s="236">
        <v>2459.5277831836224</v>
      </c>
      <c r="M11" s="233" t="s">
        <v>8198</v>
      </c>
      <c r="N11" s="241" t="s">
        <v>8219</v>
      </c>
    </row>
    <row r="12" spans="1:14" x14ac:dyDescent="0.25">
      <c r="A12" s="232"/>
      <c r="B12" s="234"/>
      <c r="C12" s="244" t="s">
        <v>8199</v>
      </c>
      <c r="D12" s="234" t="s">
        <v>7186</v>
      </c>
      <c r="E12" s="234">
        <v>170</v>
      </c>
      <c r="F12" s="242">
        <v>1969.16</v>
      </c>
      <c r="G12" s="234">
        <v>50</v>
      </c>
      <c r="H12" s="236">
        <v>1514.9038816702773</v>
      </c>
      <c r="I12" s="236">
        <v>1</v>
      </c>
      <c r="J12" s="243">
        <v>3896.0261266606944</v>
      </c>
      <c r="K12" s="239" t="s">
        <v>8220</v>
      </c>
      <c r="L12" s="253">
        <v>3466.7349107989703</v>
      </c>
      <c r="M12" s="233" t="s">
        <v>8198</v>
      </c>
      <c r="N12" s="241" t="s">
        <v>8221</v>
      </c>
    </row>
    <row r="13" spans="1:14" x14ac:dyDescent="0.25">
      <c r="A13" s="232"/>
      <c r="B13" s="234"/>
      <c r="C13" s="244" t="s">
        <v>8200</v>
      </c>
      <c r="D13" s="245" t="s">
        <v>7187</v>
      </c>
      <c r="E13" s="234">
        <v>170</v>
      </c>
      <c r="F13" s="242">
        <v>1969.16</v>
      </c>
      <c r="G13" s="234">
        <v>90</v>
      </c>
      <c r="H13" s="236">
        <v>2467.2496836886535</v>
      </c>
      <c r="I13" s="236">
        <v>1</v>
      </c>
      <c r="J13" s="247">
        <v>6337.5469722655534</v>
      </c>
      <c r="K13" s="248" t="s">
        <v>8222</v>
      </c>
      <c r="L13" s="254">
        <v>4302.2930730083026</v>
      </c>
      <c r="M13" s="233" t="s">
        <v>8198</v>
      </c>
      <c r="N13" s="231" t="s">
        <v>8223</v>
      </c>
    </row>
    <row r="14" spans="1:14" x14ac:dyDescent="0.25">
      <c r="A14" s="232"/>
      <c r="B14" s="249" t="s">
        <v>8202</v>
      </c>
      <c r="C14" s="250" t="s">
        <v>8196</v>
      </c>
      <c r="D14" s="287" t="s">
        <v>7188</v>
      </c>
      <c r="E14" s="288">
        <v>170</v>
      </c>
      <c r="F14" s="235">
        <v>2585.83</v>
      </c>
      <c r="G14" s="288">
        <v>0</v>
      </c>
      <c r="H14" s="259">
        <v>115.73908317508678</v>
      </c>
      <c r="I14" s="259">
        <v>1</v>
      </c>
      <c r="J14" s="238">
        <v>407.94934898541658</v>
      </c>
      <c r="K14" s="239" t="s">
        <v>8208</v>
      </c>
      <c r="L14" s="253">
        <v>4812.5</v>
      </c>
      <c r="M14" s="250" t="s">
        <v>32</v>
      </c>
      <c r="N14" s="289" t="s">
        <v>8224</v>
      </c>
    </row>
    <row r="15" spans="1:14" x14ac:dyDescent="0.25">
      <c r="A15" s="232"/>
      <c r="B15" s="234"/>
      <c r="C15" s="244" t="s">
        <v>8197</v>
      </c>
      <c r="D15" s="234" t="s">
        <v>7189</v>
      </c>
      <c r="E15" s="234">
        <v>170</v>
      </c>
      <c r="F15" s="242">
        <v>2585.83</v>
      </c>
      <c r="G15" s="234">
        <v>25</v>
      </c>
      <c r="H15" s="236">
        <v>1067.1883629213467</v>
      </c>
      <c r="I15" s="236">
        <v>1</v>
      </c>
      <c r="J15" s="243">
        <v>2917.2382494362191</v>
      </c>
      <c r="K15" s="239" t="s">
        <v>8225</v>
      </c>
      <c r="L15" s="253">
        <v>2891.4317777915326</v>
      </c>
      <c r="M15" s="233" t="s">
        <v>8198</v>
      </c>
      <c r="N15" s="241" t="s">
        <v>8226</v>
      </c>
    </row>
    <row r="16" spans="1:14" x14ac:dyDescent="0.25">
      <c r="A16" s="232"/>
      <c r="B16" s="234"/>
      <c r="C16" s="244" t="s">
        <v>8199</v>
      </c>
      <c r="D16" s="234" t="s">
        <v>7190</v>
      </c>
      <c r="E16" s="234">
        <v>170</v>
      </c>
      <c r="F16" s="242">
        <v>2585.83</v>
      </c>
      <c r="G16" s="234">
        <v>50</v>
      </c>
      <c r="H16" s="236">
        <v>1973.5313487619067</v>
      </c>
      <c r="I16" s="236">
        <v>1</v>
      </c>
      <c r="J16" s="243">
        <v>5044.4293042581348</v>
      </c>
      <c r="K16" s="239" t="s">
        <v>8227</v>
      </c>
      <c r="L16" s="253">
        <v>4100.7947717448169</v>
      </c>
      <c r="M16" s="233" t="s">
        <v>8198</v>
      </c>
      <c r="N16" s="241" t="s">
        <v>8228</v>
      </c>
    </row>
    <row r="17" spans="1:14" x14ac:dyDescent="0.25">
      <c r="A17" s="255"/>
      <c r="B17" s="245"/>
      <c r="C17" s="256" t="s">
        <v>8200</v>
      </c>
      <c r="D17" s="245" t="s">
        <v>7191</v>
      </c>
      <c r="E17" s="245">
        <v>170</v>
      </c>
      <c r="F17" s="246">
        <v>2585.83</v>
      </c>
      <c r="G17" s="245">
        <v>90</v>
      </c>
      <c r="H17" s="257">
        <v>3224.1175607676237</v>
      </c>
      <c r="I17" s="257">
        <v>1</v>
      </c>
      <c r="J17" s="247">
        <v>8253.159475314982</v>
      </c>
      <c r="K17" s="248" t="s">
        <v>8229</v>
      </c>
      <c r="L17" s="254">
        <v>5120.3285636811033</v>
      </c>
      <c r="M17" s="258" t="s">
        <v>8198</v>
      </c>
      <c r="N17" s="231" t="s">
        <v>8230</v>
      </c>
    </row>
    <row r="18" spans="1:14" x14ac:dyDescent="0.25">
      <c r="A18" s="232" t="s">
        <v>8203</v>
      </c>
      <c r="B18" s="233" t="s">
        <v>8195</v>
      </c>
      <c r="C18" s="244" t="s">
        <v>8204</v>
      </c>
      <c r="D18" s="234" t="s">
        <v>7192</v>
      </c>
      <c r="E18" s="234">
        <v>170</v>
      </c>
      <c r="F18" s="235">
        <v>1616.83</v>
      </c>
      <c r="G18" s="234">
        <v>2</v>
      </c>
      <c r="H18" s="236">
        <v>137.89024093063261</v>
      </c>
      <c r="I18" s="236">
        <v>1</v>
      </c>
      <c r="J18" s="238">
        <v>793.26113353892924</v>
      </c>
      <c r="K18" s="239" t="s">
        <v>8248</v>
      </c>
      <c r="L18" s="253">
        <v>1238.0469965333396</v>
      </c>
      <c r="M18" s="233" t="s">
        <v>8198</v>
      </c>
      <c r="N18" s="241" t="s">
        <v>8249</v>
      </c>
    </row>
    <row r="19" spans="1:14" s="1" customFormat="1" x14ac:dyDescent="0.25">
      <c r="A19" s="232"/>
      <c r="B19" s="233"/>
      <c r="C19" s="268" t="s">
        <v>8254</v>
      </c>
      <c r="D19" s="268" t="s">
        <v>8252</v>
      </c>
      <c r="E19" s="269">
        <v>170</v>
      </c>
      <c r="F19" s="270">
        <v>1616.83</v>
      </c>
      <c r="G19" s="269">
        <v>2</v>
      </c>
      <c r="H19" s="271">
        <v>137.89024093063261</v>
      </c>
      <c r="I19" s="271">
        <v>1</v>
      </c>
      <c r="J19" s="272">
        <v>500</v>
      </c>
      <c r="K19" s="268" t="s">
        <v>8231</v>
      </c>
      <c r="L19" s="271">
        <v>912.13504536738401</v>
      </c>
      <c r="M19" s="268" t="s">
        <v>8198</v>
      </c>
      <c r="N19" s="273" t="s">
        <v>8253</v>
      </c>
    </row>
    <row r="20" spans="1:14" x14ac:dyDescent="0.25">
      <c r="A20" s="232"/>
      <c r="B20" s="234"/>
      <c r="C20" s="244" t="s">
        <v>8205</v>
      </c>
      <c r="D20" s="234" t="s">
        <v>7193</v>
      </c>
      <c r="E20" s="234">
        <v>170</v>
      </c>
      <c r="F20" s="242">
        <v>1616.83</v>
      </c>
      <c r="G20" s="234">
        <v>25</v>
      </c>
      <c r="H20" s="236">
        <v>684.82866832666718</v>
      </c>
      <c r="I20" s="236">
        <v>1</v>
      </c>
      <c r="J20" s="243">
        <v>3532.3287779382695</v>
      </c>
      <c r="K20" s="239" t="s">
        <v>8232</v>
      </c>
      <c r="L20" s="253">
        <v>3261.1972606415857</v>
      </c>
      <c r="M20" s="233" t="s">
        <v>8198</v>
      </c>
      <c r="N20" s="241" t="s">
        <v>8233</v>
      </c>
    </row>
    <row r="21" spans="1:14" x14ac:dyDescent="0.25">
      <c r="A21" s="232"/>
      <c r="B21" s="234"/>
      <c r="C21" s="244" t="s">
        <v>8206</v>
      </c>
      <c r="D21" s="234" t="s">
        <v>7194</v>
      </c>
      <c r="E21" s="234">
        <v>170</v>
      </c>
      <c r="F21" s="242">
        <v>1616.83</v>
      </c>
      <c r="G21" s="234">
        <v>50</v>
      </c>
      <c r="H21" s="236">
        <v>1251.5335676420098</v>
      </c>
      <c r="I21" s="236">
        <v>2</v>
      </c>
      <c r="J21" s="243">
        <v>3236.5468603339132</v>
      </c>
      <c r="K21" s="239" t="s">
        <v>8212</v>
      </c>
      <c r="L21" s="253">
        <v>3079.3058283472928</v>
      </c>
      <c r="M21" s="233" t="s">
        <v>8198</v>
      </c>
      <c r="N21" s="241" t="s">
        <v>8234</v>
      </c>
    </row>
    <row r="22" spans="1:14" x14ac:dyDescent="0.25">
      <c r="A22" s="232"/>
      <c r="B22" s="245"/>
      <c r="C22" s="256" t="s">
        <v>8207</v>
      </c>
      <c r="D22" s="234" t="s">
        <v>7195</v>
      </c>
      <c r="E22" s="245">
        <v>170</v>
      </c>
      <c r="F22" s="242">
        <v>1616.83</v>
      </c>
      <c r="G22" s="245">
        <v>90</v>
      </c>
      <c r="H22" s="257">
        <v>2033.4818415645816</v>
      </c>
      <c r="I22" s="257">
        <v>2</v>
      </c>
      <c r="J22" s="247">
        <v>5239.6920798099381</v>
      </c>
      <c r="K22" s="248" t="s">
        <v>8214</v>
      </c>
      <c r="L22" s="253">
        <v>3801.8993650183247</v>
      </c>
      <c r="M22" s="258" t="s">
        <v>8198</v>
      </c>
      <c r="N22" s="231" t="s">
        <v>8235</v>
      </c>
    </row>
    <row r="23" spans="1:14" x14ac:dyDescent="0.25">
      <c r="A23" s="232"/>
      <c r="B23" s="249" t="s">
        <v>8201</v>
      </c>
      <c r="C23" s="250" t="s">
        <v>8204</v>
      </c>
      <c r="D23" s="251" t="s">
        <v>7196</v>
      </c>
      <c r="E23" s="251">
        <v>170</v>
      </c>
      <c r="F23" s="235">
        <v>1969.16</v>
      </c>
      <c r="G23" s="251">
        <v>2</v>
      </c>
      <c r="H23" s="240">
        <v>158.58200910051053</v>
      </c>
      <c r="I23" s="240">
        <v>1</v>
      </c>
      <c r="J23" s="238">
        <v>896.88550853367781</v>
      </c>
      <c r="K23" s="239" t="s">
        <v>8236</v>
      </c>
      <c r="L23" s="259">
        <v>1336.5532629656573</v>
      </c>
      <c r="M23" s="233" t="s">
        <v>8198</v>
      </c>
      <c r="N23" s="241" t="s">
        <v>8237</v>
      </c>
    </row>
    <row r="24" spans="1:14" x14ac:dyDescent="0.25">
      <c r="A24" s="232"/>
      <c r="B24" s="234"/>
      <c r="C24" s="244" t="s">
        <v>8205</v>
      </c>
      <c r="D24" s="234" t="s">
        <v>7197</v>
      </c>
      <c r="E24" s="234">
        <v>170</v>
      </c>
      <c r="F24" s="242">
        <v>1969.16</v>
      </c>
      <c r="G24" s="234">
        <v>25</v>
      </c>
      <c r="H24" s="236">
        <v>824.7060132884435</v>
      </c>
      <c r="I24" s="236">
        <v>1</v>
      </c>
      <c r="J24" s="243">
        <v>4232.8345215068457</v>
      </c>
      <c r="K24" s="239" t="s">
        <v>8238</v>
      </c>
      <c r="L24" s="253">
        <v>3665.9070059254263</v>
      </c>
      <c r="M24" s="233" t="s">
        <v>8198</v>
      </c>
      <c r="N24" s="241" t="s">
        <v>8239</v>
      </c>
    </row>
    <row r="25" spans="1:14" x14ac:dyDescent="0.25">
      <c r="A25" s="232"/>
      <c r="B25" s="234"/>
      <c r="C25" s="244" t="s">
        <v>8206</v>
      </c>
      <c r="D25" s="234" t="s">
        <v>7198</v>
      </c>
      <c r="E25" s="234">
        <v>170</v>
      </c>
      <c r="F25" s="242">
        <v>1969.16</v>
      </c>
      <c r="G25" s="234">
        <v>50</v>
      </c>
      <c r="H25" s="236">
        <v>1514.9038816702773</v>
      </c>
      <c r="I25" s="236">
        <v>2</v>
      </c>
      <c r="J25" s="243">
        <v>3896.0261266606944</v>
      </c>
      <c r="K25" s="239" t="s">
        <v>8220</v>
      </c>
      <c r="L25" s="253">
        <v>3466.7349107989703</v>
      </c>
      <c r="M25" s="233" t="s">
        <v>8198</v>
      </c>
      <c r="N25" s="241" t="s">
        <v>8240</v>
      </c>
    </row>
    <row r="26" spans="1:14" x14ac:dyDescent="0.25">
      <c r="A26" s="232"/>
      <c r="B26" s="245"/>
      <c r="C26" s="256" t="s">
        <v>8207</v>
      </c>
      <c r="D26" s="234" t="s">
        <v>7199</v>
      </c>
      <c r="E26" s="245">
        <v>170</v>
      </c>
      <c r="F26" s="242">
        <v>1969.16</v>
      </c>
      <c r="G26" s="245">
        <v>90</v>
      </c>
      <c r="H26" s="257">
        <v>2467.2496836886535</v>
      </c>
      <c r="I26" s="257">
        <v>2</v>
      </c>
      <c r="J26" s="247">
        <v>6337.5469722655534</v>
      </c>
      <c r="K26" s="248" t="s">
        <v>8222</v>
      </c>
      <c r="L26" s="254">
        <v>4302.2930730083026</v>
      </c>
      <c r="M26" s="258" t="s">
        <v>8198</v>
      </c>
      <c r="N26" s="231" t="s">
        <v>8241</v>
      </c>
    </row>
    <row r="27" spans="1:14" x14ac:dyDescent="0.25">
      <c r="A27" s="232"/>
      <c r="B27" s="233" t="s">
        <v>8202</v>
      </c>
      <c r="C27" s="244" t="s">
        <v>8204</v>
      </c>
      <c r="D27" s="251" t="s">
        <v>7200</v>
      </c>
      <c r="E27" s="234">
        <v>170</v>
      </c>
      <c r="F27" s="235">
        <v>2585.83</v>
      </c>
      <c r="G27" s="234">
        <v>2</v>
      </c>
      <c r="H27" s="236">
        <v>192.45830860921217</v>
      </c>
      <c r="I27" s="236">
        <v>1</v>
      </c>
      <c r="J27" s="238">
        <v>1066.5380164732555</v>
      </c>
      <c r="K27" s="239" t="s">
        <v>8242</v>
      </c>
      <c r="L27" s="253">
        <v>1522.7685010575037</v>
      </c>
      <c r="M27" s="233" t="s">
        <v>8198</v>
      </c>
      <c r="N27" s="241" t="s">
        <v>8243</v>
      </c>
    </row>
    <row r="28" spans="1:14" x14ac:dyDescent="0.25">
      <c r="A28" s="232"/>
      <c r="B28" s="234"/>
      <c r="C28" s="244" t="s">
        <v>8205</v>
      </c>
      <c r="D28" s="234" t="s">
        <v>7201</v>
      </c>
      <c r="E28" s="234">
        <v>170</v>
      </c>
      <c r="F28" s="242">
        <v>2585.83</v>
      </c>
      <c r="G28" s="234">
        <v>25</v>
      </c>
      <c r="H28" s="236">
        <v>1067.1883629213467</v>
      </c>
      <c r="I28" s="236">
        <v>1</v>
      </c>
      <c r="J28" s="243">
        <v>5447.1861284684237</v>
      </c>
      <c r="K28" s="239" t="s">
        <v>8244</v>
      </c>
      <c r="L28" s="253">
        <v>4309.0979470956199</v>
      </c>
      <c r="M28" s="233" t="s">
        <v>8198</v>
      </c>
      <c r="N28" s="241" t="s">
        <v>8245</v>
      </c>
    </row>
    <row r="29" spans="1:14" x14ac:dyDescent="0.25">
      <c r="A29" s="232"/>
      <c r="B29" s="234"/>
      <c r="C29" s="244" t="s">
        <v>8206</v>
      </c>
      <c r="D29" s="234" t="s">
        <v>7202</v>
      </c>
      <c r="E29" s="234">
        <v>170</v>
      </c>
      <c r="F29" s="242">
        <v>2585.83</v>
      </c>
      <c r="G29" s="234">
        <v>50</v>
      </c>
      <c r="H29" s="236">
        <v>1973.5313487619067</v>
      </c>
      <c r="I29" s="236">
        <v>2</v>
      </c>
      <c r="J29" s="243">
        <v>5044.4293042581348</v>
      </c>
      <c r="K29" s="239" t="s">
        <v>8227</v>
      </c>
      <c r="L29" s="253">
        <v>4100.7947717448169</v>
      </c>
      <c r="M29" s="233" t="s">
        <v>8198</v>
      </c>
      <c r="N29" s="241" t="s">
        <v>8246</v>
      </c>
    </row>
    <row r="30" spans="1:14" ht="15.75" thickBot="1" x14ac:dyDescent="0.3">
      <c r="A30" s="260"/>
      <c r="B30" s="261"/>
      <c r="C30" s="262" t="s">
        <v>8207</v>
      </c>
      <c r="D30" s="261" t="s">
        <v>7203</v>
      </c>
      <c r="E30" s="261">
        <v>170</v>
      </c>
      <c r="F30" s="263">
        <v>2585.83</v>
      </c>
      <c r="G30" s="261">
        <v>90</v>
      </c>
      <c r="H30" s="264">
        <v>3224.1175607676237</v>
      </c>
      <c r="I30" s="264">
        <v>2</v>
      </c>
      <c r="J30" s="247">
        <v>8253.159475314982</v>
      </c>
      <c r="K30" s="248" t="s">
        <v>8229</v>
      </c>
      <c r="L30" s="265">
        <v>5120.3285636811033</v>
      </c>
      <c r="M30" s="266" t="s">
        <v>8198</v>
      </c>
      <c r="N30" s="267" t="s">
        <v>8247</v>
      </c>
    </row>
    <row r="32" spans="1:14" x14ac:dyDescent="0.25">
      <c r="C32" s="286" t="s">
        <v>8259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19</vt:i4>
      </vt:variant>
    </vt:vector>
  </HeadingPairs>
  <TitlesOfParts>
    <vt:vector size="27" baseType="lpstr">
      <vt:lpstr>MODINV2018-MAR</vt:lpstr>
      <vt:lpstr>Estructuras de Acero y Concreto</vt:lpstr>
      <vt:lpstr>Info1 Cable Estación</vt:lpstr>
      <vt:lpstr>Info2 Cable Estación</vt:lpstr>
      <vt:lpstr>SICODI</vt:lpstr>
      <vt:lpstr>Info Electro Puno</vt:lpstr>
      <vt:lpstr>Calculo Renta Mensual</vt:lpstr>
      <vt:lpstr>Peso poste</vt:lpstr>
      <vt:lpstr>'MODINV2018-MAR'!ACCCABLEGUARDA</vt:lpstr>
      <vt:lpstr>'MODINV2018-MAR'!ACCCABLESUB</vt:lpstr>
      <vt:lpstr>'MODINV2018-MAR'!ACCCOND</vt:lpstr>
      <vt:lpstr>'MODINV2018-MAR'!ACEROCONC</vt:lpstr>
      <vt:lpstr>'Calculo Renta Mensual'!Área_de_impresión</vt:lpstr>
      <vt:lpstr>'Estructuras de Acero y Concreto'!Área_de_impresión</vt:lpstr>
      <vt:lpstr>'MODINV2018-MAR'!Área_de_impresión</vt:lpstr>
      <vt:lpstr>'MODINV2018-MAR'!CABGUARDA</vt:lpstr>
      <vt:lpstr>'MODINV2018-MAR'!CADAISL</vt:lpstr>
      <vt:lpstr>'Estructuras de Acero y Concreto'!CODEST</vt:lpstr>
      <vt:lpstr>'MODINV2018-MAR'!CONDUCTORES</vt:lpstr>
      <vt:lpstr>'Info2 Cable Estación'!DX_total</vt:lpstr>
      <vt:lpstr>'MODINV2018-MAR'!MADERA</vt:lpstr>
      <vt:lpstr>'MODINV2018-MAR'!PARRILLA</vt:lpstr>
      <vt:lpstr>'MODINV2018-MAR'!PUESTAATIERRA</vt:lpstr>
      <vt:lpstr>'MODINV2018-MAR'!RETENIDA</vt:lpstr>
      <vt:lpstr>'Estructuras de Acero y Concreto'!Títulos_a_imprimir</vt:lpstr>
      <vt:lpstr>'MODINV2018-MAR'!Títulos_a_imprimir</vt:lpstr>
      <vt:lpstr>'MODINV2018-MAR'!TORRE</vt:lpstr>
    </vt:vector>
  </TitlesOfParts>
  <Company>Luffi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OSIPTEL</dc:creator>
  <cp:lastModifiedBy>Henry Cisneros Monasterio</cp:lastModifiedBy>
  <cp:lastPrinted>2018-02-24T01:50:26Z</cp:lastPrinted>
  <dcterms:created xsi:type="dcterms:W3CDTF">2016-03-23T23:48:29Z</dcterms:created>
  <dcterms:modified xsi:type="dcterms:W3CDTF">2018-09-20T19:11:26Z</dcterms:modified>
</cp:coreProperties>
</file>